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f5ea37d53dead1/Cloudstor/PhD working documents/REVISION TKA/CEA of Registry/AOTS/"/>
    </mc:Choice>
  </mc:AlternateContent>
  <xr:revisionPtr revIDLastSave="0" documentId="8_{99B38B24-84E6-4156-A75F-9E9D0074D83E}" xr6:coauthVersionLast="47" xr6:coauthVersionMax="47" xr10:uidLastSave="{00000000-0000-0000-0000-000000000000}"/>
  <bookViews>
    <workbookView xWindow="-120" yWindow="-120" windowWidth="29040" windowHeight="15720" firstSheet="2" activeTab="8" xr2:uid="{DD6B5FD1-FC44-40D2-8247-1B63E6AEEAFB}"/>
  </bookViews>
  <sheets>
    <sheet name="ACHI codes for revision" sheetId="8" r:id="rId1"/>
    <sheet name="Effectiveness of the registry" sheetId="9" r:id="rId2"/>
    <sheet name="Membership cost" sheetId="11" r:id="rId3"/>
    <sheet name="Total annual cost of registry" sheetId="10" r:id="rId4"/>
    <sheet name="Recalled prostheses cost" sheetId="12" r:id="rId5"/>
    <sheet name="Parameters" sheetId="2" r:id="rId6"/>
    <sheet name="No registry" sheetId="4" r:id="rId7"/>
    <sheet name="Registry" sheetId="5" r:id="rId8"/>
    <sheet name="Simulation" sheetId="6" r:id="rId9"/>
  </sheets>
  <definedNames>
    <definedName name="C_Hrevision">Parameters!$C$17</definedName>
    <definedName name="C_Krevision">Parameters!$C$16</definedName>
    <definedName name="C_registry_2000">Parameters!$C$18</definedName>
    <definedName name="C_registry_2001">Parameters!$C$19</definedName>
    <definedName name="C_registry_2002">Parameters!$C$20</definedName>
    <definedName name="C_registry_2003">Parameters!$C$21</definedName>
    <definedName name="C_registry_2004">Parameters!$C$22</definedName>
    <definedName name="C_registry_2005">Parameters!$C$23</definedName>
    <definedName name="cDR">Parameters!$C$35</definedName>
    <definedName name="GNI_per_capita">Parameters!$C$50</definedName>
    <definedName name="MR">Parameters!$C$7</definedName>
    <definedName name="NEP">Parameters!$C$37</definedName>
    <definedName name="oDR">Parameters!$C$34</definedName>
    <definedName name="Omr">Parameters!$C$6</definedName>
    <definedName name="Ref_year">Parameters!$C$48</definedName>
    <definedName name="Reg_Trend_effect_hip">Parameters!$C$10</definedName>
    <definedName name="Reg_Trend_effect_knee">Parameters!$C$11</definedName>
    <definedName name="rHA_weight">Parameters!$C$42</definedName>
    <definedName name="rKA_weight">Parameters!$C$47</definedName>
    <definedName name="Trend_effect_hip">Parameters!$C$12</definedName>
    <definedName name="Trend_effect_knee">Parameters!$C$13</definedName>
    <definedName name="Utility_After_Hip">Parameters!$C$28</definedName>
    <definedName name="Utility_After_Knee">Parameters!$C$31</definedName>
    <definedName name="Utility_Averted_Hip">Parameters!$C$26</definedName>
    <definedName name="Utility_Averted_Knee">Parameters!$C$29</definedName>
    <definedName name="Utility_Before_Hip">Parameters!$C$27</definedName>
    <definedName name="Utility_Before_Knee">Parameters!$C$30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029" i="6" l="1"/>
  <c r="I10019" i="6"/>
  <c r="O14" i="9"/>
  <c r="N19" i="6"/>
  <c r="P19" i="6" s="1"/>
  <c r="E10010" i="6"/>
  <c r="D10010" i="6"/>
  <c r="C35" i="2"/>
  <c r="C34" i="2"/>
  <c r="C31" i="2"/>
  <c r="C28" i="2"/>
  <c r="C30" i="2"/>
  <c r="C27" i="2"/>
  <c r="C29" i="2"/>
  <c r="C26" i="2"/>
  <c r="C19" i="2"/>
  <c r="C20" i="2"/>
  <c r="C21" i="2"/>
  <c r="C22" i="2"/>
  <c r="C23" i="2"/>
  <c r="C18" i="2"/>
  <c r="C17" i="2"/>
  <c r="C16" i="2"/>
  <c r="C11" i="2"/>
  <c r="C10" i="2"/>
  <c r="C7" i="2"/>
  <c r="C6" i="2"/>
  <c r="C12" i="2"/>
  <c r="C13" i="2"/>
  <c r="J10027" i="6"/>
  <c r="J10024" i="6"/>
  <c r="J10023" i="6"/>
  <c r="I10007" i="6"/>
  <c r="I10009" i="6" s="1"/>
  <c r="J10007" i="6"/>
  <c r="J10009" i="6" s="1"/>
  <c r="I10006" i="6"/>
  <c r="J10006" i="6"/>
  <c r="F22" i="12"/>
  <c r="E21" i="12"/>
  <c r="E20" i="12" s="1"/>
  <c r="E19" i="12" s="1"/>
  <c r="E18" i="12" s="1"/>
  <c r="E17" i="12" s="1"/>
  <c r="E16" i="12" s="1"/>
  <c r="E15" i="12" s="1"/>
  <c r="E14" i="12" s="1"/>
  <c r="E13" i="12" s="1"/>
  <c r="E12" i="12" s="1"/>
  <c r="E11" i="12" s="1"/>
  <c r="E10" i="12" s="1"/>
  <c r="E9" i="12" s="1"/>
  <c r="E8" i="12" s="1"/>
  <c r="E7" i="12" s="1"/>
  <c r="E6" i="12" s="1"/>
  <c r="E5" i="12" s="1"/>
  <c r="E4" i="12" s="1"/>
  <c r="E3" i="12" s="1"/>
  <c r="E2" i="12" s="1"/>
  <c r="A3" i="12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O9" i="2"/>
  <c r="N9" i="2"/>
  <c r="M9" i="2"/>
  <c r="D12" i="2"/>
  <c r="D13" i="2"/>
  <c r="G12" i="2"/>
  <c r="G13" i="2"/>
  <c r="F12" i="2"/>
  <c r="F13" i="2"/>
  <c r="U19" i="9"/>
  <c r="T19" i="9"/>
  <c r="S19" i="9"/>
  <c r="P14" i="9"/>
  <c r="Q14" i="9" s="1"/>
  <c r="Q15" i="9"/>
  <c r="P15" i="9"/>
  <c r="O15" i="9"/>
  <c r="O20" i="6"/>
  <c r="Q20" i="6" s="1"/>
  <c r="O21" i="6"/>
  <c r="Q21" i="6" s="1"/>
  <c r="O22" i="6"/>
  <c r="Q22" i="6" s="1"/>
  <c r="O23" i="6"/>
  <c r="Q23" i="6" s="1"/>
  <c r="O24" i="6"/>
  <c r="Q24" i="6" s="1"/>
  <c r="O25" i="6"/>
  <c r="Q25" i="6" s="1"/>
  <c r="O26" i="6"/>
  <c r="Q26" i="6" s="1"/>
  <c r="O27" i="6"/>
  <c r="Q27" i="6" s="1"/>
  <c r="O28" i="6"/>
  <c r="Q28" i="6" s="1"/>
  <c r="O29" i="6"/>
  <c r="Q29" i="6" s="1"/>
  <c r="O30" i="6"/>
  <c r="Q30" i="6" s="1"/>
  <c r="O19" i="6"/>
  <c r="Q19" i="6" s="1"/>
  <c r="N20" i="6"/>
  <c r="P20" i="6" s="1"/>
  <c r="N21" i="6"/>
  <c r="P21" i="6" s="1"/>
  <c r="N22" i="6"/>
  <c r="P22" i="6" s="1"/>
  <c r="N23" i="6"/>
  <c r="P23" i="6" s="1"/>
  <c r="N24" i="6"/>
  <c r="P24" i="6" s="1"/>
  <c r="N25" i="6"/>
  <c r="P25" i="6" s="1"/>
  <c r="N26" i="6"/>
  <c r="P26" i="6" s="1"/>
  <c r="N27" i="6"/>
  <c r="P27" i="6" s="1"/>
  <c r="N28" i="6"/>
  <c r="P28" i="6" s="1"/>
  <c r="N29" i="6"/>
  <c r="P29" i="6" s="1"/>
  <c r="N30" i="6"/>
  <c r="P30" i="6" s="1"/>
  <c r="F21" i="12" l="1"/>
  <c r="F2" i="12"/>
  <c r="E23" i="12"/>
  <c r="F9" i="12"/>
  <c r="F16" i="12"/>
  <c r="F7" i="12"/>
  <c r="F13" i="12"/>
  <c r="F5" i="12"/>
  <c r="F20" i="12"/>
  <c r="F12" i="12"/>
  <c r="F4" i="12"/>
  <c r="F17" i="12"/>
  <c r="F8" i="12"/>
  <c r="F15" i="12"/>
  <c r="F3" i="12"/>
  <c r="F14" i="12"/>
  <c r="F6" i="12"/>
  <c r="F19" i="12"/>
  <c r="F11" i="12"/>
  <c r="F18" i="12"/>
  <c r="F10" i="12"/>
  <c r="K10015" i="6"/>
  <c r="I10015" i="6"/>
  <c r="J10015" i="6"/>
  <c r="F26" i="10"/>
  <c r="F27" i="10"/>
  <c r="F28" i="10"/>
  <c r="F25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7" i="10"/>
  <c r="D31" i="10"/>
  <c r="C10" i="11"/>
  <c r="C24" i="11" s="1"/>
  <c r="C11" i="11"/>
  <c r="C12" i="11"/>
  <c r="C13" i="11"/>
  <c r="C14" i="11"/>
  <c r="C15" i="11"/>
  <c r="C16" i="11"/>
  <c r="C17" i="11"/>
  <c r="C18" i="11"/>
  <c r="C19" i="11"/>
  <c r="C20" i="11"/>
  <c r="C21" i="11"/>
  <c r="C22" i="11"/>
  <c r="F23" i="12" l="1"/>
  <c r="K416" i="6" s="1"/>
  <c r="K567" i="6"/>
  <c r="K375" i="6"/>
  <c r="K311" i="6"/>
  <c r="K119" i="6"/>
  <c r="K392" i="6"/>
  <c r="K264" i="6"/>
  <c r="K200" i="6"/>
  <c r="K136" i="6"/>
  <c r="K8" i="6"/>
  <c r="K559" i="6"/>
  <c r="K431" i="6"/>
  <c r="K367" i="6"/>
  <c r="K303" i="6"/>
  <c r="K103" i="6"/>
  <c r="K446" i="6"/>
  <c r="K118" i="6"/>
  <c r="K448" i="6"/>
  <c r="K384" i="6"/>
  <c r="K256" i="6"/>
  <c r="K128" i="6"/>
  <c r="K679" i="6"/>
  <c r="K615" i="6"/>
  <c r="K551" i="6"/>
  <c r="K423" i="6"/>
  <c r="K295" i="6"/>
  <c r="K87" i="6"/>
  <c r="K606" i="6"/>
  <c r="K438" i="6"/>
  <c r="K94" i="6"/>
  <c r="K376" i="6"/>
  <c r="K248" i="6"/>
  <c r="K184" i="6"/>
  <c r="K120" i="6"/>
  <c r="K671" i="6"/>
  <c r="K543" i="6"/>
  <c r="K415" i="6"/>
  <c r="K351" i="6"/>
  <c r="K287" i="6"/>
  <c r="K79" i="6"/>
  <c r="K414" i="6"/>
  <c r="K62" i="6"/>
  <c r="K432" i="6"/>
  <c r="K368" i="6"/>
  <c r="K240" i="6"/>
  <c r="K112" i="6"/>
  <c r="K48" i="6"/>
  <c r="K663" i="6"/>
  <c r="K599" i="6"/>
  <c r="K535" i="6"/>
  <c r="K407" i="6"/>
  <c r="K279" i="6"/>
  <c r="K183" i="6"/>
  <c r="K55" i="6"/>
  <c r="K566" i="6"/>
  <c r="K382" i="6"/>
  <c r="K54" i="6"/>
  <c r="K30" i="6"/>
  <c r="K199" i="6"/>
  <c r="K135" i="6"/>
  <c r="K71" i="6"/>
  <c r="K7" i="6"/>
  <c r="K558" i="6"/>
  <c r="K430" i="6"/>
  <c r="K366" i="6"/>
  <c r="K302" i="6"/>
  <c r="K238" i="6"/>
  <c r="K174" i="6"/>
  <c r="K46" i="6"/>
  <c r="K127" i="6"/>
  <c r="K63" i="6"/>
  <c r="K678" i="6"/>
  <c r="K614" i="6"/>
  <c r="K550" i="6"/>
  <c r="K422" i="6"/>
  <c r="K294" i="6"/>
  <c r="K230" i="6"/>
  <c r="K166" i="6"/>
  <c r="K102" i="6"/>
  <c r="K38" i="6"/>
  <c r="K175" i="6"/>
  <c r="K47" i="6"/>
  <c r="K662" i="6"/>
  <c r="K598" i="6"/>
  <c r="K534" i="6"/>
  <c r="K470" i="6"/>
  <c r="K406" i="6"/>
  <c r="K342" i="6"/>
  <c r="K278" i="6"/>
  <c r="K214" i="6"/>
  <c r="K150" i="6"/>
  <c r="K86" i="6"/>
  <c r="K22" i="6"/>
  <c r="K39" i="6"/>
  <c r="K654" i="6"/>
  <c r="K590" i="6"/>
  <c r="K526" i="6"/>
  <c r="K462" i="6"/>
  <c r="K398" i="6"/>
  <c r="K334" i="6"/>
  <c r="K270" i="6"/>
  <c r="K206" i="6"/>
  <c r="K142" i="6"/>
  <c r="K78" i="6"/>
  <c r="K14" i="6"/>
  <c r="K223" i="6"/>
  <c r="K159" i="6"/>
  <c r="K95" i="6"/>
  <c r="K31" i="6"/>
  <c r="K646" i="6"/>
  <c r="K582" i="6"/>
  <c r="K518" i="6"/>
  <c r="K454" i="6"/>
  <c r="K390" i="6"/>
  <c r="K326" i="6"/>
  <c r="K262" i="6"/>
  <c r="K198" i="6"/>
  <c r="K134" i="6"/>
  <c r="K70" i="6"/>
  <c r="F31" i="10"/>
  <c r="C50" i="2"/>
  <c r="C28" i="5"/>
  <c r="B28" i="5"/>
  <c r="C5" i="4"/>
  <c r="B5" i="4"/>
  <c r="K246" i="6" l="1"/>
  <c r="K479" i="6"/>
  <c r="K312" i="6"/>
  <c r="K215" i="6"/>
  <c r="K64" i="6"/>
  <c r="K286" i="6"/>
  <c r="K495" i="6"/>
  <c r="K328" i="6"/>
  <c r="K80" i="6"/>
  <c r="K208" i="6"/>
  <c r="K111" i="6"/>
  <c r="K358" i="6"/>
  <c r="K191" i="6"/>
  <c r="K494" i="6"/>
  <c r="K190" i="6"/>
  <c r="K343" i="6"/>
  <c r="K176" i="6"/>
  <c r="K574" i="6"/>
  <c r="K607" i="6"/>
  <c r="K440" i="6"/>
  <c r="K359" i="6"/>
  <c r="K192" i="6"/>
  <c r="K630" i="6"/>
  <c r="K623" i="6"/>
  <c r="K638" i="6"/>
  <c r="K400" i="6"/>
  <c r="K464" i="6"/>
  <c r="K239" i="6"/>
  <c r="K486" i="6"/>
  <c r="K110" i="6"/>
  <c r="K622" i="6"/>
  <c r="K222" i="6"/>
  <c r="K471" i="6"/>
  <c r="K304" i="6"/>
  <c r="K207" i="6"/>
  <c r="K56" i="6"/>
  <c r="K254" i="6"/>
  <c r="K487" i="6"/>
  <c r="K320" i="6"/>
  <c r="K231" i="6"/>
  <c r="K72" i="6"/>
  <c r="K247" i="6"/>
  <c r="K670" i="6"/>
  <c r="K158" i="6"/>
  <c r="K319" i="6"/>
  <c r="K463" i="6"/>
  <c r="K519" i="6"/>
  <c r="K502" i="6"/>
  <c r="K647" i="6"/>
  <c r="K24" i="6"/>
  <c r="K456" i="6"/>
  <c r="K631" i="6"/>
  <c r="K455" i="6"/>
  <c r="K167" i="6"/>
  <c r="K478" i="6"/>
  <c r="K16" i="6"/>
  <c r="K15" i="6"/>
  <c r="K408" i="6"/>
  <c r="K510" i="6"/>
  <c r="K255" i="6"/>
  <c r="K399" i="6"/>
  <c r="K144" i="6"/>
  <c r="K271" i="6"/>
  <c r="K318" i="6"/>
  <c r="K391" i="6"/>
  <c r="K583" i="6"/>
  <c r="K350" i="6"/>
  <c r="K575" i="6"/>
  <c r="K88" i="6"/>
  <c r="K126" i="6"/>
  <c r="K439" i="6"/>
  <c r="K272" i="6"/>
  <c r="K639" i="6"/>
  <c r="K143" i="6"/>
  <c r="K40" i="6"/>
  <c r="K232" i="6"/>
  <c r="K310" i="6"/>
  <c r="K503" i="6"/>
  <c r="K336" i="6"/>
  <c r="K182" i="6"/>
  <c r="K335" i="6"/>
  <c r="K224" i="6"/>
  <c r="E10016" i="6"/>
  <c r="K151" i="6"/>
  <c r="K655" i="6"/>
  <c r="K280" i="6"/>
  <c r="K480" i="6"/>
  <c r="K544" i="6"/>
  <c r="K608" i="6"/>
  <c r="K672" i="6"/>
  <c r="K57" i="6"/>
  <c r="K121" i="6"/>
  <c r="K185" i="6"/>
  <c r="K249" i="6"/>
  <c r="K313" i="6"/>
  <c r="K377" i="6"/>
  <c r="K441" i="6"/>
  <c r="K505" i="6"/>
  <c r="K569" i="6"/>
  <c r="K633" i="6"/>
  <c r="K18" i="6"/>
  <c r="K82" i="6"/>
  <c r="K146" i="6"/>
  <c r="K210" i="6"/>
  <c r="K274" i="6"/>
  <c r="K338" i="6"/>
  <c r="K402" i="6"/>
  <c r="K466" i="6"/>
  <c r="K530" i="6"/>
  <c r="K594" i="6"/>
  <c r="K658" i="6"/>
  <c r="K35" i="6"/>
  <c r="K99" i="6"/>
  <c r="K163" i="6"/>
  <c r="K227" i="6"/>
  <c r="K291" i="6"/>
  <c r="K355" i="6"/>
  <c r="K419" i="6"/>
  <c r="K483" i="6"/>
  <c r="K547" i="6"/>
  <c r="K611" i="6"/>
  <c r="K675" i="6"/>
  <c r="K68" i="6"/>
  <c r="K132" i="6"/>
  <c r="K196" i="6"/>
  <c r="K260" i="6"/>
  <c r="K324" i="6"/>
  <c r="K388" i="6"/>
  <c r="K452" i="6"/>
  <c r="K516" i="6"/>
  <c r="K580" i="6"/>
  <c r="K644" i="6"/>
  <c r="K37" i="6"/>
  <c r="K101" i="6"/>
  <c r="K165" i="6"/>
  <c r="K229" i="6"/>
  <c r="K293" i="6"/>
  <c r="K357" i="6"/>
  <c r="K421" i="6"/>
  <c r="K485" i="6"/>
  <c r="K549" i="6"/>
  <c r="K613" i="6"/>
  <c r="K677" i="6"/>
  <c r="K742" i="6"/>
  <c r="K806" i="6"/>
  <c r="K870" i="6"/>
  <c r="K934" i="6"/>
  <c r="K998" i="6"/>
  <c r="K1062" i="6"/>
  <c r="K1126" i="6"/>
  <c r="K1190" i="6"/>
  <c r="K1254" i="6"/>
  <c r="K1318" i="6"/>
  <c r="K1382" i="6"/>
  <c r="K1446" i="6"/>
  <c r="K1510" i="6"/>
  <c r="K1574" i="6"/>
  <c r="K1638" i="6"/>
  <c r="K1702" i="6"/>
  <c r="K1766" i="6"/>
  <c r="K1830" i="6"/>
  <c r="K1894" i="6"/>
  <c r="K1958" i="6"/>
  <c r="K2022" i="6"/>
  <c r="K735" i="6"/>
  <c r="K799" i="6"/>
  <c r="K863" i="6"/>
  <c r="K927" i="6"/>
  <c r="K263" i="6"/>
  <c r="K32" i="6"/>
  <c r="K288" i="6"/>
  <c r="K488" i="6"/>
  <c r="K552" i="6"/>
  <c r="K616" i="6"/>
  <c r="K680" i="6"/>
  <c r="K65" i="6"/>
  <c r="K129" i="6"/>
  <c r="K193" i="6"/>
  <c r="K257" i="6"/>
  <c r="K321" i="6"/>
  <c r="K385" i="6"/>
  <c r="K449" i="6"/>
  <c r="K513" i="6"/>
  <c r="K577" i="6"/>
  <c r="K641" i="6"/>
  <c r="K26" i="6"/>
  <c r="K90" i="6"/>
  <c r="K154" i="6"/>
  <c r="K218" i="6"/>
  <c r="K282" i="6"/>
  <c r="K346" i="6"/>
  <c r="K410" i="6"/>
  <c r="K474" i="6"/>
  <c r="K538" i="6"/>
  <c r="K602" i="6"/>
  <c r="K666" i="6"/>
  <c r="K43" i="6"/>
  <c r="K107" i="6"/>
  <c r="K171" i="6"/>
  <c r="K235" i="6"/>
  <c r="K299" i="6"/>
  <c r="K363" i="6"/>
  <c r="K427" i="6"/>
  <c r="K491" i="6"/>
  <c r="K555" i="6"/>
  <c r="K619" i="6"/>
  <c r="K12" i="6"/>
  <c r="K76" i="6"/>
  <c r="K140" i="6"/>
  <c r="K204" i="6"/>
  <c r="K268" i="6"/>
  <c r="K332" i="6"/>
  <c r="K396" i="6"/>
  <c r="K460" i="6"/>
  <c r="K524" i="6"/>
  <c r="K588" i="6"/>
  <c r="K652" i="6"/>
  <c r="K45" i="6"/>
  <c r="K109" i="6"/>
  <c r="K173" i="6"/>
  <c r="K237" i="6"/>
  <c r="K301" i="6"/>
  <c r="K365" i="6"/>
  <c r="K429" i="6"/>
  <c r="K493" i="6"/>
  <c r="K557" i="6"/>
  <c r="K621" i="6"/>
  <c r="K686" i="6"/>
  <c r="K750" i="6"/>
  <c r="K814" i="6"/>
  <c r="K878" i="6"/>
  <c r="K942" i="6"/>
  <c r="K1006" i="6"/>
  <c r="K1070" i="6"/>
  <c r="K1134" i="6"/>
  <c r="K1198" i="6"/>
  <c r="K1262" i="6"/>
  <c r="K1326" i="6"/>
  <c r="K327" i="6"/>
  <c r="K96" i="6"/>
  <c r="K296" i="6"/>
  <c r="K496" i="6"/>
  <c r="K560" i="6"/>
  <c r="K624" i="6"/>
  <c r="K9" i="6"/>
  <c r="K73" i="6"/>
  <c r="K137" i="6"/>
  <c r="K201" i="6"/>
  <c r="K265" i="6"/>
  <c r="K329" i="6"/>
  <c r="K393" i="6"/>
  <c r="K457" i="6"/>
  <c r="K521" i="6"/>
  <c r="K585" i="6"/>
  <c r="K649" i="6"/>
  <c r="K34" i="6"/>
  <c r="K98" i="6"/>
  <c r="K162" i="6"/>
  <c r="K226" i="6"/>
  <c r="K290" i="6"/>
  <c r="K354" i="6"/>
  <c r="K418" i="6"/>
  <c r="K482" i="6"/>
  <c r="K546" i="6"/>
  <c r="K610" i="6"/>
  <c r="K674" i="6"/>
  <c r="K51" i="6"/>
  <c r="K115" i="6"/>
  <c r="K179" i="6"/>
  <c r="K243" i="6"/>
  <c r="K307" i="6"/>
  <c r="K371" i="6"/>
  <c r="K435" i="6"/>
  <c r="K499" i="6"/>
  <c r="K563" i="6"/>
  <c r="K627" i="6"/>
  <c r="K20" i="6"/>
  <c r="K84" i="6"/>
  <c r="K148" i="6"/>
  <c r="K212" i="6"/>
  <c r="K276" i="6"/>
  <c r="K340" i="6"/>
  <c r="K404" i="6"/>
  <c r="K468" i="6"/>
  <c r="K532" i="6"/>
  <c r="K596" i="6"/>
  <c r="K660" i="6"/>
  <c r="K53" i="6"/>
  <c r="K117" i="6"/>
  <c r="K181" i="6"/>
  <c r="K245" i="6"/>
  <c r="K309" i="6"/>
  <c r="K373" i="6"/>
  <c r="K437" i="6"/>
  <c r="K501" i="6"/>
  <c r="K565" i="6"/>
  <c r="K629" i="6"/>
  <c r="K694" i="6"/>
  <c r="K758" i="6"/>
  <c r="K822" i="6"/>
  <c r="K886" i="6"/>
  <c r="K950" i="6"/>
  <c r="K1014" i="6"/>
  <c r="K1078" i="6"/>
  <c r="K1142" i="6"/>
  <c r="K1206" i="6"/>
  <c r="K1270" i="6"/>
  <c r="K1334" i="6"/>
  <c r="K1398" i="6"/>
  <c r="K1462" i="6"/>
  <c r="K1526" i="6"/>
  <c r="K1590" i="6"/>
  <c r="K1654" i="6"/>
  <c r="K1718" i="6"/>
  <c r="K1782" i="6"/>
  <c r="K1846" i="6"/>
  <c r="K1910" i="6"/>
  <c r="K1974" i="6"/>
  <c r="K687" i="6"/>
  <c r="K751" i="6"/>
  <c r="K815" i="6"/>
  <c r="K879" i="6"/>
  <c r="K943" i="6"/>
  <c r="K383" i="6"/>
  <c r="K104" i="6"/>
  <c r="K344" i="6"/>
  <c r="K504" i="6"/>
  <c r="K568" i="6"/>
  <c r="K632" i="6"/>
  <c r="K17" i="6"/>
  <c r="K81" i="6"/>
  <c r="K145" i="6"/>
  <c r="K209" i="6"/>
  <c r="K273" i="6"/>
  <c r="K337" i="6"/>
  <c r="K401" i="6"/>
  <c r="K465" i="6"/>
  <c r="K529" i="6"/>
  <c r="K593" i="6"/>
  <c r="K657" i="6"/>
  <c r="K42" i="6"/>
  <c r="K106" i="6"/>
  <c r="K170" i="6"/>
  <c r="K234" i="6"/>
  <c r="K298" i="6"/>
  <c r="K362" i="6"/>
  <c r="K426" i="6"/>
  <c r="K490" i="6"/>
  <c r="K554" i="6"/>
  <c r="K618" i="6"/>
  <c r="K682" i="6"/>
  <c r="K59" i="6"/>
  <c r="K123" i="6"/>
  <c r="K187" i="6"/>
  <c r="K251" i="6"/>
  <c r="K315" i="6"/>
  <c r="K379" i="6"/>
  <c r="K443" i="6"/>
  <c r="K507" i="6"/>
  <c r="K571" i="6"/>
  <c r="K635" i="6"/>
  <c r="K28" i="6"/>
  <c r="K92" i="6"/>
  <c r="K156" i="6"/>
  <c r="K220" i="6"/>
  <c r="K284" i="6"/>
  <c r="K348" i="6"/>
  <c r="K412" i="6"/>
  <c r="K476" i="6"/>
  <c r="K540" i="6"/>
  <c r="K604" i="6"/>
  <c r="K668" i="6"/>
  <c r="K61" i="6"/>
  <c r="K125" i="6"/>
  <c r="K189" i="6"/>
  <c r="K253" i="6"/>
  <c r="K317" i="6"/>
  <c r="K381" i="6"/>
  <c r="K445" i="6"/>
  <c r="K509" i="6"/>
  <c r="K573" i="6"/>
  <c r="K637" i="6"/>
  <c r="K702" i="6"/>
  <c r="K766" i="6"/>
  <c r="K830" i="6"/>
  <c r="K894" i="6"/>
  <c r="K958" i="6"/>
  <c r="K1022" i="6"/>
  <c r="K1086" i="6"/>
  <c r="K1150" i="6"/>
  <c r="K1214" i="6"/>
  <c r="K1278" i="6"/>
  <c r="K1342" i="6"/>
  <c r="K1406" i="6"/>
  <c r="K1470" i="6"/>
  <c r="K1534" i="6"/>
  <c r="K1598" i="6"/>
  <c r="K1662" i="6"/>
  <c r="K1726" i="6"/>
  <c r="K1790" i="6"/>
  <c r="K1854" i="6"/>
  <c r="K1918" i="6"/>
  <c r="K1982" i="6"/>
  <c r="K695" i="6"/>
  <c r="K759" i="6"/>
  <c r="K823" i="6"/>
  <c r="K887" i="6"/>
  <c r="K951" i="6"/>
  <c r="K447" i="6"/>
  <c r="K152" i="6"/>
  <c r="K352" i="6"/>
  <c r="K512" i="6"/>
  <c r="K576" i="6"/>
  <c r="K640" i="6"/>
  <c r="K25" i="6"/>
  <c r="K89" i="6"/>
  <c r="K153" i="6"/>
  <c r="K217" i="6"/>
  <c r="K281" i="6"/>
  <c r="K345" i="6"/>
  <c r="K409" i="6"/>
  <c r="K473" i="6"/>
  <c r="K537" i="6"/>
  <c r="K601" i="6"/>
  <c r="K665" i="6"/>
  <c r="K50" i="6"/>
  <c r="K114" i="6"/>
  <c r="K178" i="6"/>
  <c r="K242" i="6"/>
  <c r="K306" i="6"/>
  <c r="K370" i="6"/>
  <c r="K434" i="6"/>
  <c r="K498" i="6"/>
  <c r="K562" i="6"/>
  <c r="K626" i="6"/>
  <c r="J10022" i="6"/>
  <c r="K67" i="6"/>
  <c r="K131" i="6"/>
  <c r="K195" i="6"/>
  <c r="K259" i="6"/>
  <c r="K323" i="6"/>
  <c r="K387" i="6"/>
  <c r="K451" i="6"/>
  <c r="K515" i="6"/>
  <c r="K579" i="6"/>
  <c r="K643" i="6"/>
  <c r="K36" i="6"/>
  <c r="K100" i="6"/>
  <c r="K164" i="6"/>
  <c r="K228" i="6"/>
  <c r="K292" i="6"/>
  <c r="K356" i="6"/>
  <c r="K420" i="6"/>
  <c r="K484" i="6"/>
  <c r="K548" i="6"/>
  <c r="K612" i="6"/>
  <c r="K676" i="6"/>
  <c r="K69" i="6"/>
  <c r="K133" i="6"/>
  <c r="K197" i="6"/>
  <c r="K261" i="6"/>
  <c r="K325" i="6"/>
  <c r="K389" i="6"/>
  <c r="K453" i="6"/>
  <c r="K517" i="6"/>
  <c r="K581" i="6"/>
  <c r="K645" i="6"/>
  <c r="K710" i="6"/>
  <c r="K774" i="6"/>
  <c r="K838" i="6"/>
  <c r="K902" i="6"/>
  <c r="K966" i="6"/>
  <c r="K1030" i="6"/>
  <c r="K1094" i="6"/>
  <c r="K1158" i="6"/>
  <c r="K1222" i="6"/>
  <c r="K1286" i="6"/>
  <c r="K374" i="6"/>
  <c r="K511" i="6"/>
  <c r="K160" i="6"/>
  <c r="K360" i="6"/>
  <c r="K520" i="6"/>
  <c r="K584" i="6"/>
  <c r="K648" i="6"/>
  <c r="K33" i="6"/>
  <c r="K97" i="6"/>
  <c r="K161" i="6"/>
  <c r="K225" i="6"/>
  <c r="K289" i="6"/>
  <c r="K353" i="6"/>
  <c r="K417" i="6"/>
  <c r="K481" i="6"/>
  <c r="K545" i="6"/>
  <c r="K609" i="6"/>
  <c r="K673" i="6"/>
  <c r="K58" i="6"/>
  <c r="K122" i="6"/>
  <c r="K186" i="6"/>
  <c r="K250" i="6"/>
  <c r="K314" i="6"/>
  <c r="K378" i="6"/>
  <c r="K442" i="6"/>
  <c r="K506" i="6"/>
  <c r="K570" i="6"/>
  <c r="K634" i="6"/>
  <c r="K11" i="6"/>
  <c r="K75" i="6"/>
  <c r="K139" i="6"/>
  <c r="K203" i="6"/>
  <c r="K267" i="6"/>
  <c r="K331" i="6"/>
  <c r="K395" i="6"/>
  <c r="K459" i="6"/>
  <c r="K523" i="6"/>
  <c r="K587" i="6"/>
  <c r="K651" i="6"/>
  <c r="K44" i="6"/>
  <c r="K108" i="6"/>
  <c r="K172" i="6"/>
  <c r="K236" i="6"/>
  <c r="K300" i="6"/>
  <c r="K364" i="6"/>
  <c r="K428" i="6"/>
  <c r="K492" i="6"/>
  <c r="K556" i="6"/>
  <c r="K620" i="6"/>
  <c r="K168" i="6"/>
  <c r="K656" i="6"/>
  <c r="K233" i="6"/>
  <c r="K489" i="6"/>
  <c r="K66" i="6"/>
  <c r="K322" i="6"/>
  <c r="K578" i="6"/>
  <c r="K147" i="6"/>
  <c r="K403" i="6"/>
  <c r="K659" i="6"/>
  <c r="K244" i="6"/>
  <c r="K500" i="6"/>
  <c r="K29" i="6"/>
  <c r="K213" i="6"/>
  <c r="K397" i="6"/>
  <c r="K541" i="6"/>
  <c r="K726" i="6"/>
  <c r="K910" i="6"/>
  <c r="K1054" i="6"/>
  <c r="K1238" i="6"/>
  <c r="K1374" i="6"/>
  <c r="K1486" i="6"/>
  <c r="K1582" i="6"/>
  <c r="K1686" i="6"/>
  <c r="K1798" i="6"/>
  <c r="K1886" i="6"/>
  <c r="K1998" i="6"/>
  <c r="K743" i="6"/>
  <c r="K847" i="6"/>
  <c r="K959" i="6"/>
  <c r="K1023" i="6"/>
  <c r="K1087" i="6"/>
  <c r="K1151" i="6"/>
  <c r="K1215" i="6"/>
  <c r="K1279" i="6"/>
  <c r="K1343" i="6"/>
  <c r="K1407" i="6"/>
  <c r="K1471" i="6"/>
  <c r="K1535" i="6"/>
  <c r="K1599" i="6"/>
  <c r="K1663" i="6"/>
  <c r="K1727" i="6"/>
  <c r="K1791" i="6"/>
  <c r="K1855" i="6"/>
  <c r="K1919" i="6"/>
  <c r="K1983" i="6"/>
  <c r="K704" i="6"/>
  <c r="K768" i="6"/>
  <c r="K832" i="6"/>
  <c r="K896" i="6"/>
  <c r="K960" i="6"/>
  <c r="K1024" i="6"/>
  <c r="K1088" i="6"/>
  <c r="K1152" i="6"/>
  <c r="K1216" i="6"/>
  <c r="K1280" i="6"/>
  <c r="K1344" i="6"/>
  <c r="K1408" i="6"/>
  <c r="K1472" i="6"/>
  <c r="K1536" i="6"/>
  <c r="K1600" i="6"/>
  <c r="K1664" i="6"/>
  <c r="K1728" i="6"/>
  <c r="K1792" i="6"/>
  <c r="K1856" i="6"/>
  <c r="K1920" i="6"/>
  <c r="K1984" i="6"/>
  <c r="K705" i="6"/>
  <c r="K769" i="6"/>
  <c r="K833" i="6"/>
  <c r="K897" i="6"/>
  <c r="K961" i="6"/>
  <c r="K1025" i="6"/>
  <c r="K1089" i="6"/>
  <c r="K1153" i="6"/>
  <c r="K1217" i="6"/>
  <c r="K1281" i="6"/>
  <c r="K216" i="6"/>
  <c r="K664" i="6"/>
  <c r="K241" i="6"/>
  <c r="K497" i="6"/>
  <c r="K74" i="6"/>
  <c r="K330" i="6"/>
  <c r="K586" i="6"/>
  <c r="K155" i="6"/>
  <c r="K411" i="6"/>
  <c r="K667" i="6"/>
  <c r="K252" i="6"/>
  <c r="K508" i="6"/>
  <c r="K77" i="6"/>
  <c r="K221" i="6"/>
  <c r="K405" i="6"/>
  <c r="K589" i="6"/>
  <c r="K734" i="6"/>
  <c r="K918" i="6"/>
  <c r="K1102" i="6"/>
  <c r="K1246" i="6"/>
  <c r="K1390" i="6"/>
  <c r="K1494" i="6"/>
  <c r="K1606" i="6"/>
  <c r="K1694" i="6"/>
  <c r="K1806" i="6"/>
  <c r="K1902" i="6"/>
  <c r="K2006" i="6"/>
  <c r="K767" i="6"/>
  <c r="K855" i="6"/>
  <c r="K967" i="6"/>
  <c r="K1031" i="6"/>
  <c r="K1095" i="6"/>
  <c r="K1159" i="6"/>
  <c r="K1223" i="6"/>
  <c r="K1287" i="6"/>
  <c r="K1351" i="6"/>
  <c r="K1415" i="6"/>
  <c r="K1479" i="6"/>
  <c r="K1543" i="6"/>
  <c r="K1607" i="6"/>
  <c r="K1671" i="6"/>
  <c r="K1735" i="6"/>
  <c r="K1799" i="6"/>
  <c r="K1863" i="6"/>
  <c r="K1927" i="6"/>
  <c r="K1991" i="6"/>
  <c r="K712" i="6"/>
  <c r="K776" i="6"/>
  <c r="K840" i="6"/>
  <c r="K904" i="6"/>
  <c r="K968" i="6"/>
  <c r="K1032" i="6"/>
  <c r="K1096" i="6"/>
  <c r="K1160" i="6"/>
  <c r="K1224" i="6"/>
  <c r="K1288" i="6"/>
  <c r="K1352" i="6"/>
  <c r="K1416" i="6"/>
  <c r="K1480" i="6"/>
  <c r="K1544" i="6"/>
  <c r="K1608" i="6"/>
  <c r="K1672" i="6"/>
  <c r="K1736" i="6"/>
  <c r="K1800" i="6"/>
  <c r="K424" i="6"/>
  <c r="K41" i="6"/>
  <c r="K297" i="6"/>
  <c r="K553" i="6"/>
  <c r="K130" i="6"/>
  <c r="K386" i="6"/>
  <c r="K642" i="6"/>
  <c r="K211" i="6"/>
  <c r="K467" i="6"/>
  <c r="K52" i="6"/>
  <c r="K308" i="6"/>
  <c r="K564" i="6"/>
  <c r="K85" i="6"/>
  <c r="K269" i="6"/>
  <c r="K413" i="6"/>
  <c r="K597" i="6"/>
  <c r="K782" i="6"/>
  <c r="K926" i="6"/>
  <c r="K1110" i="6"/>
  <c r="K1294" i="6"/>
  <c r="K1414" i="6"/>
  <c r="K1502" i="6"/>
  <c r="K1614" i="6"/>
  <c r="K1710" i="6"/>
  <c r="K1814" i="6"/>
  <c r="K1926" i="6"/>
  <c r="K2014" i="6"/>
  <c r="K775" i="6"/>
  <c r="K871" i="6"/>
  <c r="K975" i="6"/>
  <c r="K1039" i="6"/>
  <c r="K1103" i="6"/>
  <c r="K1167" i="6"/>
  <c r="K1231" i="6"/>
  <c r="K1295" i="6"/>
  <c r="K1359" i="6"/>
  <c r="K1423" i="6"/>
  <c r="K1487" i="6"/>
  <c r="K1551" i="6"/>
  <c r="K1615" i="6"/>
  <c r="K1679" i="6"/>
  <c r="K1743" i="6"/>
  <c r="K1807" i="6"/>
  <c r="K1871" i="6"/>
  <c r="K1935" i="6"/>
  <c r="K1999" i="6"/>
  <c r="K720" i="6"/>
  <c r="K784" i="6"/>
  <c r="K848" i="6"/>
  <c r="K912" i="6"/>
  <c r="K976" i="6"/>
  <c r="K1040" i="6"/>
  <c r="K1104" i="6"/>
  <c r="K1168" i="6"/>
  <c r="K1232" i="6"/>
  <c r="K1296" i="6"/>
  <c r="K1360" i="6"/>
  <c r="K1424" i="6"/>
  <c r="K1488" i="6"/>
  <c r="K1552" i="6"/>
  <c r="K1616" i="6"/>
  <c r="K1680" i="6"/>
  <c r="K1744" i="6"/>
  <c r="K1808" i="6"/>
  <c r="K1872" i="6"/>
  <c r="K1936" i="6"/>
  <c r="K2000" i="6"/>
  <c r="K721" i="6"/>
  <c r="K785" i="6"/>
  <c r="K849" i="6"/>
  <c r="K913" i="6"/>
  <c r="K977" i="6"/>
  <c r="K1041" i="6"/>
  <c r="K1105" i="6"/>
  <c r="K1169" i="6"/>
  <c r="K1233" i="6"/>
  <c r="K1297" i="6"/>
  <c r="K472" i="6"/>
  <c r="K49" i="6"/>
  <c r="K305" i="6"/>
  <c r="K561" i="6"/>
  <c r="K138" i="6"/>
  <c r="K394" i="6"/>
  <c r="K650" i="6"/>
  <c r="K219" i="6"/>
  <c r="K475" i="6"/>
  <c r="K60" i="6"/>
  <c r="K316" i="6"/>
  <c r="K572" i="6"/>
  <c r="K93" i="6"/>
  <c r="K277" i="6"/>
  <c r="K461" i="6"/>
  <c r="K605" i="6"/>
  <c r="K790" i="6"/>
  <c r="K974" i="6"/>
  <c r="K1118" i="6"/>
  <c r="K1302" i="6"/>
  <c r="K1422" i="6"/>
  <c r="K1518" i="6"/>
  <c r="K1622" i="6"/>
  <c r="K1734" i="6"/>
  <c r="K1822" i="6"/>
  <c r="K1934" i="6"/>
  <c r="K2030" i="6"/>
  <c r="K783" i="6"/>
  <c r="K895" i="6"/>
  <c r="K983" i="6"/>
  <c r="K1047" i="6"/>
  <c r="K1111" i="6"/>
  <c r="K1175" i="6"/>
  <c r="K1239" i="6"/>
  <c r="K1303" i="6"/>
  <c r="K1367" i="6"/>
  <c r="K1431" i="6"/>
  <c r="K1495" i="6"/>
  <c r="K1559" i="6"/>
  <c r="K1623" i="6"/>
  <c r="K1687" i="6"/>
  <c r="K1751" i="6"/>
  <c r="K1815" i="6"/>
  <c r="K1879" i="6"/>
  <c r="K1943" i="6"/>
  <c r="K2007" i="6"/>
  <c r="K728" i="6"/>
  <c r="K792" i="6"/>
  <c r="K856" i="6"/>
  <c r="K920" i="6"/>
  <c r="K984" i="6"/>
  <c r="K1048" i="6"/>
  <c r="K1112" i="6"/>
  <c r="K1176" i="6"/>
  <c r="K1240" i="6"/>
  <c r="K1304" i="6"/>
  <c r="K1368" i="6"/>
  <c r="K1432" i="6"/>
  <c r="K1496" i="6"/>
  <c r="K1560" i="6"/>
  <c r="K1624" i="6"/>
  <c r="K1688" i="6"/>
  <c r="K1752" i="6"/>
  <c r="K1816" i="6"/>
  <c r="K1880" i="6"/>
  <c r="K1944" i="6"/>
  <c r="K2008" i="6"/>
  <c r="K729" i="6"/>
  <c r="K793" i="6"/>
  <c r="K857" i="6"/>
  <c r="K921" i="6"/>
  <c r="K985" i="6"/>
  <c r="K1049" i="6"/>
  <c r="K1113" i="6"/>
  <c r="K1177" i="6"/>
  <c r="K1241" i="6"/>
  <c r="K1305" i="6"/>
  <c r="K1369" i="6"/>
  <c r="K1433" i="6"/>
  <c r="K1497" i="6"/>
  <c r="K1561" i="6"/>
  <c r="K1625" i="6"/>
  <c r="K1689" i="6"/>
  <c r="K1753" i="6"/>
  <c r="K1817" i="6"/>
  <c r="K542" i="6"/>
  <c r="K528" i="6"/>
  <c r="K105" i="6"/>
  <c r="K361" i="6"/>
  <c r="K617" i="6"/>
  <c r="K194" i="6"/>
  <c r="K450" i="6"/>
  <c r="K19" i="6"/>
  <c r="K275" i="6"/>
  <c r="K531" i="6"/>
  <c r="K116" i="6"/>
  <c r="K372" i="6"/>
  <c r="K628" i="6"/>
  <c r="K141" i="6"/>
  <c r="K285" i="6"/>
  <c r="K469" i="6"/>
  <c r="K653" i="6"/>
  <c r="K798" i="6"/>
  <c r="K982" i="6"/>
  <c r="K1166" i="6"/>
  <c r="K1310" i="6"/>
  <c r="K1430" i="6"/>
  <c r="K1542" i="6"/>
  <c r="K1630" i="6"/>
  <c r="K1742" i="6"/>
  <c r="K1838" i="6"/>
  <c r="K1942" i="6"/>
  <c r="K703" i="6"/>
  <c r="K791" i="6"/>
  <c r="K903" i="6"/>
  <c r="K991" i="6"/>
  <c r="K1055" i="6"/>
  <c r="K1119" i="6"/>
  <c r="K1183" i="6"/>
  <c r="K1247" i="6"/>
  <c r="K1311" i="6"/>
  <c r="K1375" i="6"/>
  <c r="K1439" i="6"/>
  <c r="K1503" i="6"/>
  <c r="K1567" i="6"/>
  <c r="K1631" i="6"/>
  <c r="K1695" i="6"/>
  <c r="K1759" i="6"/>
  <c r="K1823" i="6"/>
  <c r="K1887" i="6"/>
  <c r="K1951" i="6"/>
  <c r="K2015" i="6"/>
  <c r="K736" i="6"/>
  <c r="K800" i="6"/>
  <c r="K864" i="6"/>
  <c r="K928" i="6"/>
  <c r="K992" i="6"/>
  <c r="K1056" i="6"/>
  <c r="K1120" i="6"/>
  <c r="K1184" i="6"/>
  <c r="K1248" i="6"/>
  <c r="K1312" i="6"/>
  <c r="K1376" i="6"/>
  <c r="K1440" i="6"/>
  <c r="K1504" i="6"/>
  <c r="K1568" i="6"/>
  <c r="K1632" i="6"/>
  <c r="K1696" i="6"/>
  <c r="K1760" i="6"/>
  <c r="K1824" i="6"/>
  <c r="K527" i="6"/>
  <c r="K592" i="6"/>
  <c r="K169" i="6"/>
  <c r="K425" i="6"/>
  <c r="K681" i="6"/>
  <c r="K258" i="6"/>
  <c r="K514" i="6"/>
  <c r="K83" i="6"/>
  <c r="K339" i="6"/>
  <c r="K595" i="6"/>
  <c r="K180" i="6"/>
  <c r="K436" i="6"/>
  <c r="K13" i="6"/>
  <c r="K157" i="6"/>
  <c r="K341" i="6"/>
  <c r="K525" i="6"/>
  <c r="K669" i="6"/>
  <c r="K854" i="6"/>
  <c r="K1038" i="6"/>
  <c r="K1182" i="6"/>
  <c r="K1358" i="6"/>
  <c r="K1454" i="6"/>
  <c r="K1558" i="6"/>
  <c r="K1670" i="6"/>
  <c r="K1758" i="6"/>
  <c r="K1870" i="6"/>
  <c r="K1966" i="6"/>
  <c r="K719" i="6"/>
  <c r="K831" i="6"/>
  <c r="K919" i="6"/>
  <c r="K1007" i="6"/>
  <c r="K1071" i="6"/>
  <c r="K1135" i="6"/>
  <c r="K1199" i="6"/>
  <c r="K1263" i="6"/>
  <c r="K1327" i="6"/>
  <c r="K1391" i="6"/>
  <c r="K1455" i="6"/>
  <c r="K1519" i="6"/>
  <c r="K1583" i="6"/>
  <c r="K1647" i="6"/>
  <c r="K1711" i="6"/>
  <c r="K1775" i="6"/>
  <c r="K1839" i="6"/>
  <c r="K1903" i="6"/>
  <c r="K1967" i="6"/>
  <c r="K688" i="6"/>
  <c r="K752" i="6"/>
  <c r="K816" i="6"/>
  <c r="K880" i="6"/>
  <c r="K944" i="6"/>
  <c r="K1008" i="6"/>
  <c r="K1072" i="6"/>
  <c r="K1136" i="6"/>
  <c r="K1200" i="6"/>
  <c r="K1264" i="6"/>
  <c r="K1328" i="6"/>
  <c r="K1392" i="6"/>
  <c r="K1456" i="6"/>
  <c r="K1520" i="6"/>
  <c r="K1584" i="6"/>
  <c r="K1648" i="6"/>
  <c r="K1712" i="6"/>
  <c r="K1776" i="6"/>
  <c r="K1840" i="6"/>
  <c r="K1904" i="6"/>
  <c r="K1968" i="6"/>
  <c r="K689" i="6"/>
  <c r="K753" i="6"/>
  <c r="K817" i="6"/>
  <c r="K881" i="6"/>
  <c r="K945" i="6"/>
  <c r="K1009" i="6"/>
  <c r="K1073" i="6"/>
  <c r="K1137" i="6"/>
  <c r="K1201" i="6"/>
  <c r="K1265" i="6"/>
  <c r="K1329" i="6"/>
  <c r="K1393" i="6"/>
  <c r="K1457" i="6"/>
  <c r="K1521" i="6"/>
  <c r="K1585" i="6"/>
  <c r="K1649" i="6"/>
  <c r="K1713" i="6"/>
  <c r="K1777" i="6"/>
  <c r="K113" i="6"/>
  <c r="K458" i="6"/>
  <c r="K124" i="6"/>
  <c r="K333" i="6"/>
  <c r="K990" i="6"/>
  <c r="K1550" i="6"/>
  <c r="K1950" i="6"/>
  <c r="K999" i="6"/>
  <c r="K1255" i="6"/>
  <c r="K1511" i="6"/>
  <c r="K1767" i="6"/>
  <c r="K2023" i="6"/>
  <c r="K936" i="6"/>
  <c r="K1192" i="6"/>
  <c r="K1448" i="6"/>
  <c r="K1704" i="6"/>
  <c r="K177" i="6"/>
  <c r="K522" i="6"/>
  <c r="K188" i="6"/>
  <c r="K349" i="6"/>
  <c r="K1046" i="6"/>
  <c r="K1566" i="6"/>
  <c r="K1990" i="6"/>
  <c r="K1015" i="6"/>
  <c r="K1271" i="6"/>
  <c r="K1527" i="6"/>
  <c r="K1783" i="6"/>
  <c r="K696" i="6"/>
  <c r="K952" i="6"/>
  <c r="K1208" i="6"/>
  <c r="K1464" i="6"/>
  <c r="K1720" i="6"/>
  <c r="K369" i="6"/>
  <c r="K27" i="6"/>
  <c r="K380" i="6"/>
  <c r="K477" i="6"/>
  <c r="K1174" i="6"/>
  <c r="K1646" i="6"/>
  <c r="K711" i="6"/>
  <c r="K1063" i="6"/>
  <c r="K1319" i="6"/>
  <c r="K1575" i="6"/>
  <c r="K1831" i="6"/>
  <c r="K744" i="6"/>
  <c r="K1000" i="6"/>
  <c r="K1256" i="6"/>
  <c r="K1512" i="6"/>
  <c r="K1768" i="6"/>
  <c r="K1928" i="6"/>
  <c r="K713" i="6"/>
  <c r="K841" i="6"/>
  <c r="K969" i="6"/>
  <c r="K1097" i="6"/>
  <c r="K1225" i="6"/>
  <c r="K1345" i="6"/>
  <c r="K1425" i="6"/>
  <c r="K1513" i="6"/>
  <c r="K1601" i="6"/>
  <c r="K1681" i="6"/>
  <c r="K1769" i="6"/>
  <c r="K1849" i="6"/>
  <c r="K1913" i="6"/>
  <c r="K1977" i="6"/>
  <c r="K698" i="6"/>
  <c r="K762" i="6"/>
  <c r="K826" i="6"/>
  <c r="K890" i="6"/>
  <c r="K954" i="6"/>
  <c r="K1018" i="6"/>
  <c r="K1082" i="6"/>
  <c r="K1146" i="6"/>
  <c r="K1210" i="6"/>
  <c r="K1274" i="6"/>
  <c r="K1338" i="6"/>
  <c r="K1402" i="6"/>
  <c r="K1466" i="6"/>
  <c r="K1530" i="6"/>
  <c r="K1594" i="6"/>
  <c r="K1658" i="6"/>
  <c r="K1722" i="6"/>
  <c r="K1786" i="6"/>
  <c r="K1850" i="6"/>
  <c r="K1914" i="6"/>
  <c r="K1978" i="6"/>
  <c r="K2042" i="6"/>
  <c r="K739" i="6"/>
  <c r="K803" i="6"/>
  <c r="K867" i="6"/>
  <c r="K931" i="6"/>
  <c r="K995" i="6"/>
  <c r="K1059" i="6"/>
  <c r="K1123" i="6"/>
  <c r="K1187" i="6"/>
  <c r="K1251" i="6"/>
  <c r="K1315" i="6"/>
  <c r="K1379" i="6"/>
  <c r="K1443" i="6"/>
  <c r="K1507" i="6"/>
  <c r="K1571" i="6"/>
  <c r="K1635" i="6"/>
  <c r="K1699" i="6"/>
  <c r="K1763" i="6"/>
  <c r="K1827" i="6"/>
  <c r="K1891" i="6"/>
  <c r="K1955" i="6"/>
  <c r="K2019" i="6"/>
  <c r="K732" i="6"/>
  <c r="K796" i="6"/>
  <c r="K860" i="6"/>
  <c r="K924" i="6"/>
  <c r="K988" i="6"/>
  <c r="K1052" i="6"/>
  <c r="K1116" i="6"/>
  <c r="K1180" i="6"/>
  <c r="K1244" i="6"/>
  <c r="K1308" i="6"/>
  <c r="K1372" i="6"/>
  <c r="K433" i="6"/>
  <c r="K91" i="6"/>
  <c r="K444" i="6"/>
  <c r="K533" i="6"/>
  <c r="K1230" i="6"/>
  <c r="K1678" i="6"/>
  <c r="K727" i="6"/>
  <c r="K1079" i="6"/>
  <c r="K1335" i="6"/>
  <c r="K1591" i="6"/>
  <c r="K1847" i="6"/>
  <c r="K760" i="6"/>
  <c r="K1016" i="6"/>
  <c r="K1272" i="6"/>
  <c r="K1528" i="6"/>
  <c r="K1784" i="6"/>
  <c r="K1952" i="6"/>
  <c r="K737" i="6"/>
  <c r="K865" i="6"/>
  <c r="K993" i="6"/>
  <c r="K1121" i="6"/>
  <c r="K1249" i="6"/>
  <c r="K1353" i="6"/>
  <c r="K1441" i="6"/>
  <c r="K1529" i="6"/>
  <c r="K1609" i="6"/>
  <c r="K1697" i="6"/>
  <c r="K1785" i="6"/>
  <c r="K1857" i="6"/>
  <c r="K1921" i="6"/>
  <c r="K1985" i="6"/>
  <c r="K706" i="6"/>
  <c r="K770" i="6"/>
  <c r="K834" i="6"/>
  <c r="K898" i="6"/>
  <c r="K962" i="6"/>
  <c r="K1026" i="6"/>
  <c r="K1090" i="6"/>
  <c r="K1154" i="6"/>
  <c r="K1218" i="6"/>
  <c r="K1282" i="6"/>
  <c r="K1346" i="6"/>
  <c r="K1410" i="6"/>
  <c r="K1474" i="6"/>
  <c r="K1538" i="6"/>
  <c r="K1602" i="6"/>
  <c r="K1666" i="6"/>
  <c r="K1730" i="6"/>
  <c r="K1794" i="6"/>
  <c r="K1858" i="6"/>
  <c r="K1922" i="6"/>
  <c r="K1986" i="6"/>
  <c r="K683" i="6"/>
  <c r="K747" i="6"/>
  <c r="K811" i="6"/>
  <c r="K875" i="6"/>
  <c r="K939" i="6"/>
  <c r="K1003" i="6"/>
  <c r="K1067" i="6"/>
  <c r="K1131" i="6"/>
  <c r="K1195" i="6"/>
  <c r="K1259" i="6"/>
  <c r="K1323" i="6"/>
  <c r="K1387" i="6"/>
  <c r="K1451" i="6"/>
  <c r="K1515" i="6"/>
  <c r="K1579" i="6"/>
  <c r="K1643" i="6"/>
  <c r="K1707" i="6"/>
  <c r="K1771" i="6"/>
  <c r="K1835" i="6"/>
  <c r="K1899" i="6"/>
  <c r="K1963" i="6"/>
  <c r="K2027" i="6"/>
  <c r="K740" i="6"/>
  <c r="K804" i="6"/>
  <c r="K868" i="6"/>
  <c r="K932" i="6"/>
  <c r="K996" i="6"/>
  <c r="K1060" i="6"/>
  <c r="K1124" i="6"/>
  <c r="K1188" i="6"/>
  <c r="K1252" i="6"/>
  <c r="K1316" i="6"/>
  <c r="K1380" i="6"/>
  <c r="K23" i="6"/>
  <c r="K625" i="6"/>
  <c r="K283" i="6"/>
  <c r="K636" i="6"/>
  <c r="K661" i="6"/>
  <c r="K1350" i="6"/>
  <c r="K1750" i="6"/>
  <c r="K807" i="6"/>
  <c r="K1127" i="6"/>
  <c r="K1383" i="6"/>
  <c r="K1639" i="6"/>
  <c r="K1895" i="6"/>
  <c r="K808" i="6"/>
  <c r="K1064" i="6"/>
  <c r="K1320" i="6"/>
  <c r="K1576" i="6"/>
  <c r="K1832" i="6"/>
  <c r="K1960" i="6"/>
  <c r="K745" i="6"/>
  <c r="K873" i="6"/>
  <c r="K1001" i="6"/>
  <c r="K1129" i="6"/>
  <c r="K1257" i="6"/>
  <c r="K1361" i="6"/>
  <c r="K1449" i="6"/>
  <c r="K1537" i="6"/>
  <c r="K1617" i="6"/>
  <c r="K1705" i="6"/>
  <c r="K1793" i="6"/>
  <c r="K1865" i="6"/>
  <c r="K1929" i="6"/>
  <c r="K1993" i="6"/>
  <c r="K714" i="6"/>
  <c r="K778" i="6"/>
  <c r="K842" i="6"/>
  <c r="K906" i="6"/>
  <c r="K970" i="6"/>
  <c r="K1034" i="6"/>
  <c r="K1098" i="6"/>
  <c r="K1162" i="6"/>
  <c r="K1226" i="6"/>
  <c r="K1290" i="6"/>
  <c r="K1354" i="6"/>
  <c r="K1418" i="6"/>
  <c r="K1482" i="6"/>
  <c r="K1546" i="6"/>
  <c r="K1610" i="6"/>
  <c r="K1674" i="6"/>
  <c r="K1738" i="6"/>
  <c r="K1802" i="6"/>
  <c r="K1866" i="6"/>
  <c r="K1930" i="6"/>
  <c r="K1994" i="6"/>
  <c r="K691" i="6"/>
  <c r="K755" i="6"/>
  <c r="K819" i="6"/>
  <c r="K883" i="6"/>
  <c r="K947" i="6"/>
  <c r="K1011" i="6"/>
  <c r="K1075" i="6"/>
  <c r="K1139" i="6"/>
  <c r="K1203" i="6"/>
  <c r="K1267" i="6"/>
  <c r="K1331" i="6"/>
  <c r="K1395" i="6"/>
  <c r="K1459" i="6"/>
  <c r="K1523" i="6"/>
  <c r="K1587" i="6"/>
  <c r="K1651" i="6"/>
  <c r="K1715" i="6"/>
  <c r="K1779" i="6"/>
  <c r="K1843" i="6"/>
  <c r="K1907" i="6"/>
  <c r="K1971" i="6"/>
  <c r="K684" i="6"/>
  <c r="K748" i="6"/>
  <c r="K812" i="6"/>
  <c r="K876" i="6"/>
  <c r="K940" i="6"/>
  <c r="K1004" i="6"/>
  <c r="K1068" i="6"/>
  <c r="K1132" i="6"/>
  <c r="K1196" i="6"/>
  <c r="K1260" i="6"/>
  <c r="K1324" i="6"/>
  <c r="K536" i="6"/>
  <c r="K202" i="6"/>
  <c r="K539" i="6"/>
  <c r="K149" i="6"/>
  <c r="K846" i="6"/>
  <c r="K1438" i="6"/>
  <c r="K1862" i="6"/>
  <c r="K911" i="6"/>
  <c r="K1191" i="6"/>
  <c r="K1447" i="6"/>
  <c r="K1703" i="6"/>
  <c r="K1959" i="6"/>
  <c r="K872" i="6"/>
  <c r="K1128" i="6"/>
  <c r="K1384" i="6"/>
  <c r="K1640" i="6"/>
  <c r="K1864" i="6"/>
  <c r="K1992" i="6"/>
  <c r="K777" i="6"/>
  <c r="K905" i="6"/>
  <c r="K1033" i="6"/>
  <c r="K1161" i="6"/>
  <c r="K1289" i="6"/>
  <c r="K1385" i="6"/>
  <c r="K1473" i="6"/>
  <c r="K1553" i="6"/>
  <c r="K1641" i="6"/>
  <c r="K1729" i="6"/>
  <c r="K1809" i="6"/>
  <c r="K1881" i="6"/>
  <c r="K1945" i="6"/>
  <c r="K2009" i="6"/>
  <c r="K730" i="6"/>
  <c r="K794" i="6"/>
  <c r="K858" i="6"/>
  <c r="K922" i="6"/>
  <c r="K986" i="6"/>
  <c r="K1050" i="6"/>
  <c r="K1114" i="6"/>
  <c r="K1178" i="6"/>
  <c r="K1242" i="6"/>
  <c r="K1306" i="6"/>
  <c r="K1370" i="6"/>
  <c r="K1434" i="6"/>
  <c r="K1498" i="6"/>
  <c r="K1562" i="6"/>
  <c r="K1626" i="6"/>
  <c r="K1690" i="6"/>
  <c r="K1754" i="6"/>
  <c r="K1818" i="6"/>
  <c r="K1882" i="6"/>
  <c r="K1946" i="6"/>
  <c r="K2010" i="6"/>
  <c r="K707" i="6"/>
  <c r="K771" i="6"/>
  <c r="K835" i="6"/>
  <c r="K899" i="6"/>
  <c r="K963" i="6"/>
  <c r="K1027" i="6"/>
  <c r="K1091" i="6"/>
  <c r="K1155" i="6"/>
  <c r="K1219" i="6"/>
  <c r="K1283" i="6"/>
  <c r="K1347" i="6"/>
  <c r="K1411" i="6"/>
  <c r="K1475" i="6"/>
  <c r="K1539" i="6"/>
  <c r="K1603" i="6"/>
  <c r="K1667" i="6"/>
  <c r="K1731" i="6"/>
  <c r="K1795" i="6"/>
  <c r="K1859" i="6"/>
  <c r="K1923" i="6"/>
  <c r="K1987" i="6"/>
  <c r="K700" i="6"/>
  <c r="K764" i="6"/>
  <c r="K828" i="6"/>
  <c r="K892" i="6"/>
  <c r="K956" i="6"/>
  <c r="K1020" i="6"/>
  <c r="K1084" i="6"/>
  <c r="K1148" i="6"/>
  <c r="K1212" i="6"/>
  <c r="K1276" i="6"/>
  <c r="K1340" i="6"/>
  <c r="K347" i="6"/>
  <c r="K1774" i="6"/>
  <c r="K1655" i="6"/>
  <c r="K1336" i="6"/>
  <c r="K1976" i="6"/>
  <c r="K889" i="6"/>
  <c r="K1145" i="6"/>
  <c r="K1377" i="6"/>
  <c r="K1545" i="6"/>
  <c r="K1721" i="6"/>
  <c r="K1873" i="6"/>
  <c r="K2001" i="6"/>
  <c r="K786" i="6"/>
  <c r="K914" i="6"/>
  <c r="K1042" i="6"/>
  <c r="K1170" i="6"/>
  <c r="K1298" i="6"/>
  <c r="K1426" i="6"/>
  <c r="K1554" i="6"/>
  <c r="K1682" i="6"/>
  <c r="K1810" i="6"/>
  <c r="K1938" i="6"/>
  <c r="K699" i="6"/>
  <c r="K827" i="6"/>
  <c r="K955" i="6"/>
  <c r="K1083" i="6"/>
  <c r="K1211" i="6"/>
  <c r="K1339" i="6"/>
  <c r="K1467" i="6"/>
  <c r="K1595" i="6"/>
  <c r="K1723" i="6"/>
  <c r="K603" i="6"/>
  <c r="K1878" i="6"/>
  <c r="K1719" i="6"/>
  <c r="K1400" i="6"/>
  <c r="K2016" i="6"/>
  <c r="K929" i="6"/>
  <c r="K1185" i="6"/>
  <c r="K1401" i="6"/>
  <c r="K1569" i="6"/>
  <c r="K1737" i="6"/>
  <c r="K1889" i="6"/>
  <c r="K2017" i="6"/>
  <c r="K802" i="6"/>
  <c r="K930" i="6"/>
  <c r="K1058" i="6"/>
  <c r="K1186" i="6"/>
  <c r="K1314" i="6"/>
  <c r="K1442" i="6"/>
  <c r="K1570" i="6"/>
  <c r="K1698" i="6"/>
  <c r="K1826" i="6"/>
  <c r="K1954" i="6"/>
  <c r="K715" i="6"/>
  <c r="K843" i="6"/>
  <c r="K971" i="6"/>
  <c r="K1099" i="6"/>
  <c r="K1227" i="6"/>
  <c r="K1355" i="6"/>
  <c r="K1483" i="6"/>
  <c r="K1611" i="6"/>
  <c r="K1739" i="6"/>
  <c r="K1867" i="6"/>
  <c r="K1995" i="6"/>
  <c r="K772" i="6"/>
  <c r="K900" i="6"/>
  <c r="K1028" i="6"/>
  <c r="K1156" i="6"/>
  <c r="K1284" i="6"/>
  <c r="K1396" i="6"/>
  <c r="K1460" i="6"/>
  <c r="K1524" i="6"/>
  <c r="K1588" i="6"/>
  <c r="K1652" i="6"/>
  <c r="K1716" i="6"/>
  <c r="K1780" i="6"/>
  <c r="K1844" i="6"/>
  <c r="K1908" i="6"/>
  <c r="K1972" i="6"/>
  <c r="K685" i="6"/>
  <c r="K749" i="6"/>
  <c r="K813" i="6"/>
  <c r="K877" i="6"/>
  <c r="K941" i="6"/>
  <c r="K1005" i="6"/>
  <c r="K1069" i="6"/>
  <c r="K1133" i="6"/>
  <c r="K1197" i="6"/>
  <c r="K1261" i="6"/>
  <c r="K1325" i="6"/>
  <c r="K1389" i="6"/>
  <c r="K1453" i="6"/>
  <c r="K1517" i="6"/>
  <c r="K1581" i="6"/>
  <c r="K1645" i="6"/>
  <c r="K1709" i="6"/>
  <c r="K1773" i="6"/>
  <c r="K1837" i="6"/>
  <c r="K1901" i="6"/>
  <c r="K1965" i="6"/>
  <c r="K2029" i="6"/>
  <c r="K2092" i="6"/>
  <c r="K2156" i="6"/>
  <c r="K2220" i="6"/>
  <c r="K2284" i="6"/>
  <c r="K2348" i="6"/>
  <c r="K2412" i="6"/>
  <c r="K2476" i="6"/>
  <c r="K2540" i="6"/>
  <c r="K2604" i="6"/>
  <c r="K2668" i="6"/>
  <c r="K2732" i="6"/>
  <c r="K2796" i="6"/>
  <c r="K2860" i="6"/>
  <c r="K2924" i="6"/>
  <c r="K2988" i="6"/>
  <c r="K21" i="6"/>
  <c r="K839" i="6"/>
  <c r="K1911" i="6"/>
  <c r="K1592" i="6"/>
  <c r="K2024" i="6"/>
  <c r="K937" i="6"/>
  <c r="K1193" i="6"/>
  <c r="K1409" i="6"/>
  <c r="K1577" i="6"/>
  <c r="K1745" i="6"/>
  <c r="K1897" i="6"/>
  <c r="K2025" i="6"/>
  <c r="K810" i="6"/>
  <c r="K938" i="6"/>
  <c r="K1066" i="6"/>
  <c r="K1194" i="6"/>
  <c r="K1322" i="6"/>
  <c r="K1450" i="6"/>
  <c r="K1578" i="6"/>
  <c r="K1706" i="6"/>
  <c r="K1834" i="6"/>
  <c r="K1962" i="6"/>
  <c r="K723" i="6"/>
  <c r="K851" i="6"/>
  <c r="K979" i="6"/>
  <c r="K1107" i="6"/>
  <c r="K1235" i="6"/>
  <c r="K1363" i="6"/>
  <c r="K1491" i="6"/>
  <c r="K1619" i="6"/>
  <c r="K1747" i="6"/>
  <c r="K1875" i="6"/>
  <c r="K2003" i="6"/>
  <c r="K780" i="6"/>
  <c r="K908" i="6"/>
  <c r="K1036" i="6"/>
  <c r="K1164" i="6"/>
  <c r="K1292" i="6"/>
  <c r="K1404" i="6"/>
  <c r="K1468" i="6"/>
  <c r="K1532" i="6"/>
  <c r="K1596" i="6"/>
  <c r="K1660" i="6"/>
  <c r="K1724" i="6"/>
  <c r="K1788" i="6"/>
  <c r="K1852" i="6"/>
  <c r="K1916" i="6"/>
  <c r="K1980" i="6"/>
  <c r="K693" i="6"/>
  <c r="K757" i="6"/>
  <c r="K821" i="6"/>
  <c r="K885" i="6"/>
  <c r="K949" i="6"/>
  <c r="K1013" i="6"/>
  <c r="K1077" i="6"/>
  <c r="K1141" i="6"/>
  <c r="K1205" i="6"/>
  <c r="K1269" i="6"/>
  <c r="K1333" i="6"/>
  <c r="K1397" i="6"/>
  <c r="K1461" i="6"/>
  <c r="K1525" i="6"/>
  <c r="K1589" i="6"/>
  <c r="K1653" i="6"/>
  <c r="K1717" i="6"/>
  <c r="K1781" i="6"/>
  <c r="K1845" i="6"/>
  <c r="K1909" i="6"/>
  <c r="K1973" i="6"/>
  <c r="K2035" i="6"/>
  <c r="K2100" i="6"/>
  <c r="K2164" i="6"/>
  <c r="K2228" i="6"/>
  <c r="K2292" i="6"/>
  <c r="K2356" i="6"/>
  <c r="K2420" i="6"/>
  <c r="K2484" i="6"/>
  <c r="K2548" i="6"/>
  <c r="K2612" i="6"/>
  <c r="K2676" i="6"/>
  <c r="K2740" i="6"/>
  <c r="K2804" i="6"/>
  <c r="K2868" i="6"/>
  <c r="K2932" i="6"/>
  <c r="K2996" i="6"/>
  <c r="K205" i="6"/>
  <c r="K935" i="6"/>
  <c r="K1975" i="6"/>
  <c r="K1656" i="6"/>
  <c r="K697" i="6"/>
  <c r="K953" i="6"/>
  <c r="K1209" i="6"/>
  <c r="K1417" i="6"/>
  <c r="K1593" i="6"/>
  <c r="K1761" i="6"/>
  <c r="K1905" i="6"/>
  <c r="K690" i="6"/>
  <c r="K818" i="6"/>
  <c r="K946" i="6"/>
  <c r="K1074" i="6"/>
  <c r="K1202" i="6"/>
  <c r="K1330" i="6"/>
  <c r="K1458" i="6"/>
  <c r="K1586" i="6"/>
  <c r="K1714" i="6"/>
  <c r="K1842" i="6"/>
  <c r="K1970" i="6"/>
  <c r="K731" i="6"/>
  <c r="K859" i="6"/>
  <c r="K987" i="6"/>
  <c r="K1115" i="6"/>
  <c r="K1243" i="6"/>
  <c r="K1371" i="6"/>
  <c r="K1499" i="6"/>
  <c r="K1627" i="6"/>
  <c r="K1755" i="6"/>
  <c r="K1883" i="6"/>
  <c r="K2011" i="6"/>
  <c r="K788" i="6"/>
  <c r="K916" i="6"/>
  <c r="K1044" i="6"/>
  <c r="K1172" i="6"/>
  <c r="K1300" i="6"/>
  <c r="K1412" i="6"/>
  <c r="K1476" i="6"/>
  <c r="K1540" i="6"/>
  <c r="K1604" i="6"/>
  <c r="K1668" i="6"/>
  <c r="K1732" i="6"/>
  <c r="K1796" i="6"/>
  <c r="K1860" i="6"/>
  <c r="K1924" i="6"/>
  <c r="K1988" i="6"/>
  <c r="K701" i="6"/>
  <c r="K765" i="6"/>
  <c r="K829" i="6"/>
  <c r="K893" i="6"/>
  <c r="K957" i="6"/>
  <c r="K1021" i="6"/>
  <c r="K1085" i="6"/>
  <c r="K1149" i="6"/>
  <c r="K1213" i="6"/>
  <c r="K1277" i="6"/>
  <c r="K1341" i="6"/>
  <c r="K1405" i="6"/>
  <c r="K1469" i="6"/>
  <c r="K1533" i="6"/>
  <c r="K1597" i="6"/>
  <c r="K1661" i="6"/>
  <c r="K1725" i="6"/>
  <c r="K1789" i="6"/>
  <c r="K1853" i="6"/>
  <c r="K1917" i="6"/>
  <c r="K1981" i="6"/>
  <c r="K2044" i="6"/>
  <c r="K2108" i="6"/>
  <c r="K2172" i="6"/>
  <c r="K2236" i="6"/>
  <c r="K2300" i="6"/>
  <c r="K2364" i="6"/>
  <c r="K2428" i="6"/>
  <c r="K591" i="6"/>
  <c r="K718" i="6"/>
  <c r="K1143" i="6"/>
  <c r="K824" i="6"/>
  <c r="K1848" i="6"/>
  <c r="K761" i="6"/>
  <c r="K1017" i="6"/>
  <c r="K1273" i="6"/>
  <c r="K1465" i="6"/>
  <c r="K1633" i="6"/>
  <c r="K1801" i="6"/>
  <c r="K1937" i="6"/>
  <c r="K722" i="6"/>
  <c r="K850" i="6"/>
  <c r="K978" i="6"/>
  <c r="K1106" i="6"/>
  <c r="K1234" i="6"/>
  <c r="K1362" i="6"/>
  <c r="K1490" i="6"/>
  <c r="K1618" i="6"/>
  <c r="K1746" i="6"/>
  <c r="K1874" i="6"/>
  <c r="K2002" i="6"/>
  <c r="K763" i="6"/>
  <c r="K891" i="6"/>
  <c r="K1019" i="6"/>
  <c r="K1147" i="6"/>
  <c r="K1275" i="6"/>
  <c r="K1403" i="6"/>
  <c r="K1531" i="6"/>
  <c r="K1659" i="6"/>
  <c r="K1787" i="6"/>
  <c r="K1915" i="6"/>
  <c r="K692" i="6"/>
  <c r="K820" i="6"/>
  <c r="K948" i="6"/>
  <c r="K1076" i="6"/>
  <c r="K1204" i="6"/>
  <c r="K1332" i="6"/>
  <c r="K1420" i="6"/>
  <c r="K1484" i="6"/>
  <c r="K1548" i="6"/>
  <c r="K1612" i="6"/>
  <c r="K1676" i="6"/>
  <c r="K1740" i="6"/>
  <c r="K1804" i="6"/>
  <c r="K1868" i="6"/>
  <c r="K1932" i="6"/>
  <c r="K1996" i="6"/>
  <c r="K709" i="6"/>
  <c r="K773" i="6"/>
  <c r="K837" i="6"/>
  <c r="K901" i="6"/>
  <c r="K965" i="6"/>
  <c r="K1029" i="6"/>
  <c r="K1093" i="6"/>
  <c r="K1157" i="6"/>
  <c r="K1221" i="6"/>
  <c r="K1285" i="6"/>
  <c r="K1349" i="6"/>
  <c r="K1413" i="6"/>
  <c r="K1477" i="6"/>
  <c r="K1541" i="6"/>
  <c r="K1605" i="6"/>
  <c r="K1669" i="6"/>
  <c r="K1733" i="6"/>
  <c r="K1797" i="6"/>
  <c r="K1861" i="6"/>
  <c r="K1925" i="6"/>
  <c r="K1989" i="6"/>
  <c r="K2052" i="6"/>
  <c r="K2116" i="6"/>
  <c r="K2180" i="6"/>
  <c r="K2244" i="6"/>
  <c r="K2308" i="6"/>
  <c r="K2372" i="6"/>
  <c r="K2436" i="6"/>
  <c r="K2500" i="6"/>
  <c r="K2564" i="6"/>
  <c r="K2628" i="6"/>
  <c r="K2692" i="6"/>
  <c r="K2756" i="6"/>
  <c r="K2820" i="6"/>
  <c r="K2884" i="6"/>
  <c r="K2948" i="6"/>
  <c r="K3012" i="6"/>
  <c r="K600" i="6"/>
  <c r="K862" i="6"/>
  <c r="K1207" i="6"/>
  <c r="K888" i="6"/>
  <c r="K1888" i="6"/>
  <c r="K801" i="6"/>
  <c r="K1057" i="6"/>
  <c r="K1313" i="6"/>
  <c r="K1481" i="6"/>
  <c r="K1657" i="6"/>
  <c r="K1825" i="6"/>
  <c r="K1953" i="6"/>
  <c r="K738" i="6"/>
  <c r="K866" i="6"/>
  <c r="K994" i="6"/>
  <c r="K1122" i="6"/>
  <c r="K1250" i="6"/>
  <c r="K1378" i="6"/>
  <c r="K1506" i="6"/>
  <c r="K1634" i="6"/>
  <c r="K1762" i="6"/>
  <c r="K1890" i="6"/>
  <c r="K2018" i="6"/>
  <c r="K779" i="6"/>
  <c r="K907" i="6"/>
  <c r="K1035" i="6"/>
  <c r="K1163" i="6"/>
  <c r="K1291" i="6"/>
  <c r="K1419" i="6"/>
  <c r="K1399" i="6"/>
  <c r="K1065" i="6"/>
  <c r="K1833" i="6"/>
  <c r="K1002" i="6"/>
  <c r="K1514" i="6"/>
  <c r="K2026" i="6"/>
  <c r="K1171" i="6"/>
  <c r="K1563" i="6"/>
  <c r="K1931" i="6"/>
  <c r="K836" i="6"/>
  <c r="K1092" i="6"/>
  <c r="K1348" i="6"/>
  <c r="K1492" i="6"/>
  <c r="K1620" i="6"/>
  <c r="K1748" i="6"/>
  <c r="K1876" i="6"/>
  <c r="K2004" i="6"/>
  <c r="K781" i="6"/>
  <c r="K909" i="6"/>
  <c r="K1037" i="6"/>
  <c r="K1165" i="6"/>
  <c r="K1293" i="6"/>
  <c r="K1421" i="6"/>
  <c r="K1549" i="6"/>
  <c r="K1677" i="6"/>
  <c r="K1805" i="6"/>
  <c r="K1933" i="6"/>
  <c r="K2060" i="6"/>
  <c r="K2188" i="6"/>
  <c r="K2316" i="6"/>
  <c r="K2444" i="6"/>
  <c r="K2532" i="6"/>
  <c r="K2644" i="6"/>
  <c r="K2748" i="6"/>
  <c r="K2844" i="6"/>
  <c r="K2956" i="6"/>
  <c r="K3044" i="6"/>
  <c r="K3108" i="6"/>
  <c r="K3172" i="6"/>
  <c r="K3236" i="6"/>
  <c r="K3300" i="6"/>
  <c r="K3364" i="6"/>
  <c r="K2093" i="6"/>
  <c r="K2157" i="6"/>
  <c r="K2221" i="6"/>
  <c r="K2285" i="6"/>
  <c r="K2349" i="6"/>
  <c r="K2413" i="6"/>
  <c r="K2477" i="6"/>
  <c r="K2541" i="6"/>
  <c r="K2605" i="6"/>
  <c r="K2669" i="6"/>
  <c r="K2733" i="6"/>
  <c r="K2797" i="6"/>
  <c r="K2861" i="6"/>
  <c r="K2925" i="6"/>
  <c r="K2989" i="6"/>
  <c r="K3053" i="6"/>
  <c r="K3117" i="6"/>
  <c r="K3181" i="6"/>
  <c r="K3245" i="6"/>
  <c r="K3309" i="6"/>
  <c r="K2037" i="6"/>
  <c r="K2102" i="6"/>
  <c r="K2166" i="6"/>
  <c r="K2230" i="6"/>
  <c r="K2294" i="6"/>
  <c r="K2358" i="6"/>
  <c r="K2422" i="6"/>
  <c r="K2486" i="6"/>
  <c r="K2550" i="6"/>
  <c r="K2614" i="6"/>
  <c r="K2678" i="6"/>
  <c r="K2742" i="6"/>
  <c r="K2806" i="6"/>
  <c r="K2870" i="6"/>
  <c r="K2934" i="6"/>
  <c r="K2998" i="6"/>
  <c r="K3062" i="6"/>
  <c r="K3126" i="6"/>
  <c r="K3190" i="6"/>
  <c r="K3254" i="6"/>
  <c r="K3318" i="6"/>
  <c r="K3382" i="6"/>
  <c r="K2087" i="6"/>
  <c r="K2151" i="6"/>
  <c r="K2215" i="6"/>
  <c r="K2279" i="6"/>
  <c r="K2343" i="6"/>
  <c r="K2407" i="6"/>
  <c r="K2471" i="6"/>
  <c r="K2535" i="6"/>
  <c r="K2599" i="6"/>
  <c r="K2663" i="6"/>
  <c r="K2727" i="6"/>
  <c r="K2791" i="6"/>
  <c r="K2855" i="6"/>
  <c r="K2919" i="6"/>
  <c r="K2983" i="6"/>
  <c r="K3047" i="6"/>
  <c r="K3111" i="6"/>
  <c r="K3175" i="6"/>
  <c r="K3239" i="6"/>
  <c r="K3303" i="6"/>
  <c r="K2088" i="6"/>
  <c r="K2152" i="6"/>
  <c r="K2216" i="6"/>
  <c r="K2280" i="6"/>
  <c r="K2344" i="6"/>
  <c r="K1463" i="6"/>
  <c r="K1081" i="6"/>
  <c r="K1841" i="6"/>
  <c r="K1010" i="6"/>
  <c r="K1522" i="6"/>
  <c r="K2034" i="6"/>
  <c r="K1179" i="6"/>
  <c r="K1675" i="6"/>
  <c r="K1939" i="6"/>
  <c r="K844" i="6"/>
  <c r="K1100" i="6"/>
  <c r="K1356" i="6"/>
  <c r="K1500" i="6"/>
  <c r="K1628" i="6"/>
  <c r="K1756" i="6"/>
  <c r="K1884" i="6"/>
  <c r="K2012" i="6"/>
  <c r="K789" i="6"/>
  <c r="K917" i="6"/>
  <c r="K1045" i="6"/>
  <c r="K1173" i="6"/>
  <c r="K1301" i="6"/>
  <c r="K1429" i="6"/>
  <c r="K1557" i="6"/>
  <c r="K1685" i="6"/>
  <c r="K1080" i="6"/>
  <c r="K1321" i="6"/>
  <c r="K1961" i="6"/>
  <c r="K1130" i="6"/>
  <c r="K1642" i="6"/>
  <c r="K787" i="6"/>
  <c r="K1299" i="6"/>
  <c r="K1683" i="6"/>
  <c r="K1947" i="6"/>
  <c r="K852" i="6"/>
  <c r="K1108" i="6"/>
  <c r="K1364" i="6"/>
  <c r="K1508" i="6"/>
  <c r="K1636" i="6"/>
  <c r="K1764" i="6"/>
  <c r="K1892" i="6"/>
  <c r="K2020" i="6"/>
  <c r="K797" i="6"/>
  <c r="K925" i="6"/>
  <c r="K1053" i="6"/>
  <c r="K1181" i="6"/>
  <c r="K1309" i="6"/>
  <c r="K1437" i="6"/>
  <c r="K1565" i="6"/>
  <c r="K1693" i="6"/>
  <c r="K1821" i="6"/>
  <c r="K1949" i="6"/>
  <c r="K2076" i="6"/>
  <c r="K2204" i="6"/>
  <c r="K2332" i="6"/>
  <c r="K2460" i="6"/>
  <c r="K2572" i="6"/>
  <c r="K2660" i="6"/>
  <c r="K2772" i="6"/>
  <c r="K2876" i="6"/>
  <c r="K2972" i="6"/>
  <c r="K3060" i="6"/>
  <c r="K3124" i="6"/>
  <c r="K3188" i="6"/>
  <c r="K3252" i="6"/>
  <c r="K3316" i="6"/>
  <c r="K2045" i="6"/>
  <c r="K2109" i="6"/>
  <c r="K2173" i="6"/>
  <c r="K2237" i="6"/>
  <c r="K2301" i="6"/>
  <c r="K2365" i="6"/>
  <c r="K2429" i="6"/>
  <c r="K2493" i="6"/>
  <c r="K2557" i="6"/>
  <c r="K2621" i="6"/>
  <c r="K2685" i="6"/>
  <c r="K2749" i="6"/>
  <c r="K2813" i="6"/>
  <c r="K2877" i="6"/>
  <c r="K2941" i="6"/>
  <c r="K3005" i="6"/>
  <c r="K3069" i="6"/>
  <c r="K3133" i="6"/>
  <c r="K3197" i="6"/>
  <c r="K3261" i="6"/>
  <c r="K3325" i="6"/>
  <c r="K2054" i="6"/>
  <c r="K2118" i="6"/>
  <c r="K2182" i="6"/>
  <c r="K2246" i="6"/>
  <c r="K2310" i="6"/>
  <c r="K2374" i="6"/>
  <c r="K2438" i="6"/>
  <c r="K2502" i="6"/>
  <c r="K2566" i="6"/>
  <c r="K2630" i="6"/>
  <c r="K2694" i="6"/>
  <c r="K2758" i="6"/>
  <c r="K2822" i="6"/>
  <c r="K2886" i="6"/>
  <c r="K2950" i="6"/>
  <c r="K3014" i="6"/>
  <c r="K3078" i="6"/>
  <c r="K3142" i="6"/>
  <c r="K3206" i="6"/>
  <c r="K3270" i="6"/>
  <c r="K3334" i="6"/>
  <c r="K2038" i="6"/>
  <c r="K2103" i="6"/>
  <c r="K2167" i="6"/>
  <c r="K2231" i="6"/>
  <c r="K2295" i="6"/>
  <c r="K2359" i="6"/>
  <c r="K2423" i="6"/>
  <c r="K2487" i="6"/>
  <c r="K2551" i="6"/>
  <c r="K2615" i="6"/>
  <c r="K2679" i="6"/>
  <c r="K2743" i="6"/>
  <c r="K2807" i="6"/>
  <c r="K2871" i="6"/>
  <c r="K2935" i="6"/>
  <c r="K2999" i="6"/>
  <c r="K3063" i="6"/>
  <c r="K3127" i="6"/>
  <c r="K3191" i="6"/>
  <c r="K3255" i="6"/>
  <c r="K2039" i="6"/>
  <c r="K2104" i="6"/>
  <c r="K2168" i="6"/>
  <c r="K2232" i="6"/>
  <c r="K2296" i="6"/>
  <c r="K2360" i="6"/>
  <c r="K1144" i="6"/>
  <c r="K1337" i="6"/>
  <c r="K1969" i="6"/>
  <c r="K1138" i="6"/>
  <c r="K1650" i="6"/>
  <c r="K795" i="6"/>
  <c r="K1307" i="6"/>
  <c r="K1691" i="6"/>
  <c r="K1979" i="6"/>
  <c r="K884" i="6"/>
  <c r="K1140" i="6"/>
  <c r="K1388" i="6"/>
  <c r="K1516" i="6"/>
  <c r="K1644" i="6"/>
  <c r="K1772" i="6"/>
  <c r="K1900" i="6"/>
  <c r="K2028" i="6"/>
  <c r="K805" i="6"/>
  <c r="K933" i="6"/>
  <c r="K1061" i="6"/>
  <c r="K1189" i="6"/>
  <c r="K1317" i="6"/>
  <c r="K1445" i="6"/>
  <c r="K1573" i="6"/>
  <c r="K1701" i="6"/>
  <c r="K1829" i="6"/>
  <c r="K1957" i="6"/>
  <c r="K2084" i="6"/>
  <c r="K2212" i="6"/>
  <c r="K2340" i="6"/>
  <c r="K2468" i="6"/>
  <c r="K2580" i="6"/>
  <c r="K2684" i="6"/>
  <c r="K2780" i="6"/>
  <c r="K2892" i="6"/>
  <c r="K2980" i="6"/>
  <c r="K3068" i="6"/>
  <c r="K3132" i="6"/>
  <c r="K3196" i="6"/>
  <c r="K3260" i="6"/>
  <c r="K3324" i="6"/>
  <c r="K2053" i="6"/>
  <c r="K2117" i="6"/>
  <c r="K2181" i="6"/>
  <c r="K2245" i="6"/>
  <c r="K2309" i="6"/>
  <c r="K2373" i="6"/>
  <c r="K2437" i="6"/>
  <c r="K2501" i="6"/>
  <c r="K2565" i="6"/>
  <c r="K2629" i="6"/>
  <c r="K2693" i="6"/>
  <c r="K2757" i="6"/>
  <c r="K2821" i="6"/>
  <c r="K2885" i="6"/>
  <c r="K2949" i="6"/>
  <c r="K3013" i="6"/>
  <c r="K3077" i="6"/>
  <c r="K3141" i="6"/>
  <c r="K3205" i="6"/>
  <c r="K3269" i="6"/>
  <c r="K3333" i="6"/>
  <c r="K2062" i="6"/>
  <c r="K2126" i="6"/>
  <c r="K2190" i="6"/>
  <c r="K2254" i="6"/>
  <c r="K2318" i="6"/>
  <c r="K2382" i="6"/>
  <c r="K2446" i="6"/>
  <c r="K2510" i="6"/>
  <c r="K2574" i="6"/>
  <c r="K2638" i="6"/>
  <c r="K2702" i="6"/>
  <c r="K2766" i="6"/>
  <c r="K2830" i="6"/>
  <c r="K2894" i="6"/>
  <c r="K2958" i="6"/>
  <c r="K3022" i="6"/>
  <c r="K3086" i="6"/>
  <c r="K3150" i="6"/>
  <c r="K3214" i="6"/>
  <c r="K3278" i="6"/>
  <c r="K3342" i="6"/>
  <c r="K2047" i="6"/>
  <c r="K2111" i="6"/>
  <c r="K2175" i="6"/>
  <c r="K2239" i="6"/>
  <c r="K2303" i="6"/>
  <c r="K2367" i="6"/>
  <c r="K2431" i="6"/>
  <c r="K2495" i="6"/>
  <c r="K2559" i="6"/>
  <c r="K2623" i="6"/>
  <c r="K2687" i="6"/>
  <c r="K2751" i="6"/>
  <c r="K2815" i="6"/>
  <c r="K2879" i="6"/>
  <c r="K2943" i="6"/>
  <c r="K3007" i="6"/>
  <c r="K3071" i="6"/>
  <c r="K3135" i="6"/>
  <c r="K3199" i="6"/>
  <c r="K3263" i="6"/>
  <c r="K2048" i="6"/>
  <c r="K2112" i="6"/>
  <c r="K2176" i="6"/>
  <c r="K2240" i="6"/>
  <c r="K2304" i="6"/>
  <c r="K10" i="6"/>
  <c r="K1896" i="6"/>
  <c r="K1489" i="6"/>
  <c r="K746" i="6"/>
  <c r="K1258" i="6"/>
  <c r="K1770" i="6"/>
  <c r="K915" i="6"/>
  <c r="K1427" i="6"/>
  <c r="K1803" i="6"/>
  <c r="K708" i="6"/>
  <c r="K964" i="6"/>
  <c r="K1220" i="6"/>
  <c r="K1428" i="6"/>
  <c r="K1556" i="6"/>
  <c r="K1684" i="6"/>
  <c r="K1812" i="6"/>
  <c r="K1940" i="6"/>
  <c r="K717" i="6"/>
  <c r="K845" i="6"/>
  <c r="K973" i="6"/>
  <c r="K1101" i="6"/>
  <c r="K1229" i="6"/>
  <c r="K1357" i="6"/>
  <c r="K1485" i="6"/>
  <c r="K1613" i="6"/>
  <c r="K1741" i="6"/>
  <c r="K1869" i="6"/>
  <c r="K1997" i="6"/>
  <c r="K2124" i="6"/>
  <c r="K2252" i="6"/>
  <c r="K2380" i="6"/>
  <c r="K2492" i="6"/>
  <c r="K2588" i="6"/>
  <c r="K2700" i="6"/>
  <c r="K2788" i="6"/>
  <c r="K2900" i="6"/>
  <c r="K3004" i="6"/>
  <c r="K3076" i="6"/>
  <c r="K3140" i="6"/>
  <c r="K3204" i="6"/>
  <c r="K3268" i="6"/>
  <c r="K3332" i="6"/>
  <c r="K2061" i="6"/>
  <c r="K2125" i="6"/>
  <c r="K2189" i="6"/>
  <c r="K2253" i="6"/>
  <c r="K2317" i="6"/>
  <c r="K2381" i="6"/>
  <c r="K2445" i="6"/>
  <c r="K2509" i="6"/>
  <c r="K2573" i="6"/>
  <c r="K2637" i="6"/>
  <c r="K2701" i="6"/>
  <c r="K2765" i="6"/>
  <c r="K2829" i="6"/>
  <c r="K2893" i="6"/>
  <c r="K2957" i="6"/>
  <c r="K3021" i="6"/>
  <c r="K3085" i="6"/>
  <c r="K3149" i="6"/>
  <c r="K3213" i="6"/>
  <c r="K3277" i="6"/>
  <c r="K3341" i="6"/>
  <c r="K2070" i="6"/>
  <c r="K2134" i="6"/>
  <c r="K2198" i="6"/>
  <c r="K2262" i="6"/>
  <c r="K2326" i="6"/>
  <c r="K2390" i="6"/>
  <c r="K2454" i="6"/>
  <c r="K2518" i="6"/>
  <c r="K2582" i="6"/>
  <c r="K2646" i="6"/>
  <c r="K2710" i="6"/>
  <c r="K2774" i="6"/>
  <c r="K2838" i="6"/>
  <c r="K2902" i="6"/>
  <c r="K2966" i="6"/>
  <c r="K3030" i="6"/>
  <c r="K3094" i="6"/>
  <c r="K3158" i="6"/>
  <c r="K3222" i="6"/>
  <c r="K3286" i="6"/>
  <c r="K3350" i="6"/>
  <c r="K2055" i="6"/>
  <c r="K2119" i="6"/>
  <c r="K2183" i="6"/>
  <c r="K2247" i="6"/>
  <c r="K2311" i="6"/>
  <c r="K2375" i="6"/>
  <c r="K2439" i="6"/>
  <c r="K2503" i="6"/>
  <c r="K2567" i="6"/>
  <c r="K2631" i="6"/>
  <c r="K2695" i="6"/>
  <c r="K2759" i="6"/>
  <c r="K2823" i="6"/>
  <c r="K2887" i="6"/>
  <c r="K2951" i="6"/>
  <c r="K3015" i="6"/>
  <c r="K3079" i="6"/>
  <c r="K3143" i="6"/>
  <c r="K3207" i="6"/>
  <c r="K3271" i="6"/>
  <c r="K2056" i="6"/>
  <c r="K2120" i="6"/>
  <c r="K2184" i="6"/>
  <c r="K2248" i="6"/>
  <c r="K2312" i="6"/>
  <c r="K266" i="6"/>
  <c r="K1912" i="6"/>
  <c r="K1505" i="6"/>
  <c r="K754" i="6"/>
  <c r="K1266" i="6"/>
  <c r="K1778" i="6"/>
  <c r="K923" i="6"/>
  <c r="K1435" i="6"/>
  <c r="K1811" i="6"/>
  <c r="K716" i="6"/>
  <c r="K972" i="6"/>
  <c r="K1228" i="6"/>
  <c r="K1436" i="6"/>
  <c r="K1564" i="6"/>
  <c r="K1692" i="6"/>
  <c r="K1820" i="6"/>
  <c r="K1948" i="6"/>
  <c r="K725" i="6"/>
  <c r="K853" i="6"/>
  <c r="K981" i="6"/>
  <c r="K1109" i="6"/>
  <c r="K1237" i="6"/>
  <c r="K1365" i="6"/>
  <c r="K1493" i="6"/>
  <c r="K1621" i="6"/>
  <c r="K1749" i="6"/>
  <c r="K1877" i="6"/>
  <c r="K2005" i="6"/>
  <c r="K2132" i="6"/>
  <c r="K2260" i="6"/>
  <c r="K2388" i="6"/>
  <c r="K2508" i="6"/>
  <c r="K2596" i="6"/>
  <c r="K2708" i="6"/>
  <c r="K2812" i="6"/>
  <c r="K2908" i="6"/>
  <c r="K3020" i="6"/>
  <c r="K3084" i="6"/>
  <c r="K3148" i="6"/>
  <c r="K3212" i="6"/>
  <c r="K3276" i="6"/>
  <c r="K3340" i="6"/>
  <c r="K2069" i="6"/>
  <c r="K2133" i="6"/>
  <c r="K2197" i="6"/>
  <c r="K2261" i="6"/>
  <c r="K2325" i="6"/>
  <c r="K2389" i="6"/>
  <c r="K2453" i="6"/>
  <c r="K2517" i="6"/>
  <c r="K2581" i="6"/>
  <c r="K2645" i="6"/>
  <c r="K2709" i="6"/>
  <c r="K2773" i="6"/>
  <c r="K2837" i="6"/>
  <c r="K2901" i="6"/>
  <c r="K2965" i="6"/>
  <c r="K3029" i="6"/>
  <c r="K3093" i="6"/>
  <c r="K3157" i="6"/>
  <c r="K3221" i="6"/>
  <c r="K3285" i="6"/>
  <c r="K3349" i="6"/>
  <c r="K2078" i="6"/>
  <c r="K2142" i="6"/>
  <c r="K2206" i="6"/>
  <c r="K2270" i="6"/>
  <c r="K2334" i="6"/>
  <c r="K2398" i="6"/>
  <c r="K2462" i="6"/>
  <c r="K2526" i="6"/>
  <c r="K2590" i="6"/>
  <c r="K2654" i="6"/>
  <c r="K2718" i="6"/>
  <c r="K2782" i="6"/>
  <c r="K2846" i="6"/>
  <c r="K2910" i="6"/>
  <c r="K2974" i="6"/>
  <c r="K3038" i="6"/>
  <c r="K3102" i="6"/>
  <c r="K3166" i="6"/>
  <c r="K3230" i="6"/>
  <c r="K3294" i="6"/>
  <c r="K3358" i="6"/>
  <c r="K2063" i="6"/>
  <c r="K1665" i="6"/>
  <c r="K1043" i="6"/>
  <c r="K980" i="6"/>
  <c r="K1700" i="6"/>
  <c r="K861" i="6"/>
  <c r="K1373" i="6"/>
  <c r="K1813" i="6"/>
  <c r="K2148" i="6"/>
  <c r="K2516" i="6"/>
  <c r="K2764" i="6"/>
  <c r="K3036" i="6"/>
  <c r="K3220" i="6"/>
  <c r="K2036" i="6"/>
  <c r="K2213" i="6"/>
  <c r="K2397" i="6"/>
  <c r="K2549" i="6"/>
  <c r="K2725" i="6"/>
  <c r="K2909" i="6"/>
  <c r="K3061" i="6"/>
  <c r="K3237" i="6"/>
  <c r="K2086" i="6"/>
  <c r="K2238" i="6"/>
  <c r="K2414" i="6"/>
  <c r="K2598" i="6"/>
  <c r="K2750" i="6"/>
  <c r="K2926" i="6"/>
  <c r="K3110" i="6"/>
  <c r="K3262" i="6"/>
  <c r="K2079" i="6"/>
  <c r="K2207" i="6"/>
  <c r="K2335" i="6"/>
  <c r="K2463" i="6"/>
  <c r="K2591" i="6"/>
  <c r="K2719" i="6"/>
  <c r="K2847" i="6"/>
  <c r="K2975" i="6"/>
  <c r="K3103" i="6"/>
  <c r="K3231" i="6"/>
  <c r="K2080" i="6"/>
  <c r="K2208" i="6"/>
  <c r="K2336" i="6"/>
  <c r="K2416" i="6"/>
  <c r="K2480" i="6"/>
  <c r="K2544" i="6"/>
  <c r="K2608" i="6"/>
  <c r="K2672" i="6"/>
  <c r="K2736" i="6"/>
  <c r="K2800" i="6"/>
  <c r="K2864" i="6"/>
  <c r="K2928" i="6"/>
  <c r="K2992" i="6"/>
  <c r="K3056" i="6"/>
  <c r="K3120" i="6"/>
  <c r="K3184" i="6"/>
  <c r="K3248" i="6"/>
  <c r="K2031" i="6"/>
  <c r="K2097" i="6"/>
  <c r="K2161" i="6"/>
  <c r="K2225" i="6"/>
  <c r="K2289" i="6"/>
  <c r="K2353" i="6"/>
  <c r="K2417" i="6"/>
  <c r="K2481" i="6"/>
  <c r="K2545" i="6"/>
  <c r="K2609" i="6"/>
  <c r="K2673" i="6"/>
  <c r="K2737" i="6"/>
  <c r="K2801" i="6"/>
  <c r="K2865" i="6"/>
  <c r="K2929" i="6"/>
  <c r="K2993" i="6"/>
  <c r="K3057" i="6"/>
  <c r="K3121" i="6"/>
  <c r="K3185" i="6"/>
  <c r="K3249" i="6"/>
  <c r="K3313" i="6"/>
  <c r="K3377" i="6"/>
  <c r="K2082" i="6"/>
  <c r="K2146" i="6"/>
  <c r="K2210" i="6"/>
  <c r="K2274" i="6"/>
  <c r="K2338" i="6"/>
  <c r="K2402" i="6"/>
  <c r="K2466" i="6"/>
  <c r="K2530" i="6"/>
  <c r="K2594" i="6"/>
  <c r="K2658" i="6"/>
  <c r="K2722" i="6"/>
  <c r="K2786" i="6"/>
  <c r="K2850" i="6"/>
  <c r="K2914" i="6"/>
  <c r="K2978" i="6"/>
  <c r="K3042" i="6"/>
  <c r="K3106" i="6"/>
  <c r="K3170" i="6"/>
  <c r="K3234" i="6"/>
  <c r="K3298" i="6"/>
  <c r="K3362" i="6"/>
  <c r="K2067" i="6"/>
  <c r="K2131" i="6"/>
  <c r="K2195" i="6"/>
  <c r="K2259" i="6"/>
  <c r="K2323" i="6"/>
  <c r="K2387" i="6"/>
  <c r="K2451" i="6"/>
  <c r="K2515" i="6"/>
  <c r="K2579" i="6"/>
  <c r="K2643" i="6"/>
  <c r="K2707" i="6"/>
  <c r="K2771" i="6"/>
  <c r="K2835" i="6"/>
  <c r="K2899" i="6"/>
  <c r="K2963" i="6"/>
  <c r="K3027" i="6"/>
  <c r="K3091" i="6"/>
  <c r="K3155" i="6"/>
  <c r="K3219" i="6"/>
  <c r="K3283" i="6"/>
  <c r="K3405" i="6"/>
  <c r="K3469" i="6"/>
  <c r="K3533" i="6"/>
  <c r="K3597" i="6"/>
  <c r="K3661" i="6"/>
  <c r="K3725" i="6"/>
  <c r="K3789" i="6"/>
  <c r="K3853" i="6"/>
  <c r="K3917" i="6"/>
  <c r="K3981" i="6"/>
  <c r="K4045" i="6"/>
  <c r="K4109" i="6"/>
  <c r="K4173" i="6"/>
  <c r="K4237" i="6"/>
  <c r="K4301" i="6"/>
  <c r="K4365" i="6"/>
  <c r="K4429" i="6"/>
  <c r="K4493" i="6"/>
  <c r="K4557" i="6"/>
  <c r="K3406" i="6"/>
  <c r="K3470" i="6"/>
  <c r="K3534" i="6"/>
  <c r="K3598" i="6"/>
  <c r="K3662" i="6"/>
  <c r="K3726" i="6"/>
  <c r="K3790" i="6"/>
  <c r="K3854" i="6"/>
  <c r="K3918" i="6"/>
  <c r="K3982" i="6"/>
  <c r="K4046" i="6"/>
  <c r="K4110" i="6"/>
  <c r="K4174" i="6"/>
  <c r="K4238" i="6"/>
  <c r="K4302" i="6"/>
  <c r="K4366" i="6"/>
  <c r="K4430" i="6"/>
  <c r="K4494" i="6"/>
  <c r="K4558" i="6"/>
  <c r="K4622" i="6"/>
  <c r="K4686" i="6"/>
  <c r="K3399" i="6"/>
  <c r="K3463" i="6"/>
  <c r="K3527" i="6"/>
  <c r="K3591" i="6"/>
  <c r="K3655" i="6"/>
  <c r="K3719" i="6"/>
  <c r="K3783" i="6"/>
  <c r="K3847" i="6"/>
  <c r="K3911" i="6"/>
  <c r="K3975" i="6"/>
  <c r="K4039" i="6"/>
  <c r="K4103" i="6"/>
  <c r="K1673" i="6"/>
  <c r="K1051" i="6"/>
  <c r="K1012" i="6"/>
  <c r="K1708" i="6"/>
  <c r="K869" i="6"/>
  <c r="K1381" i="6"/>
  <c r="K1885" i="6"/>
  <c r="K2196" i="6"/>
  <c r="K2524" i="6"/>
  <c r="K2828" i="6"/>
  <c r="K3052" i="6"/>
  <c r="K3228" i="6"/>
  <c r="K2077" i="6"/>
  <c r="K2229" i="6"/>
  <c r="K2405" i="6"/>
  <c r="K2589" i="6"/>
  <c r="K2741" i="6"/>
  <c r="K2917" i="6"/>
  <c r="K3101" i="6"/>
  <c r="K3253" i="6"/>
  <c r="K2094" i="6"/>
  <c r="K2278" i="6"/>
  <c r="K2430" i="6"/>
  <c r="K2606" i="6"/>
  <c r="K2790" i="6"/>
  <c r="K2942" i="6"/>
  <c r="K3118" i="6"/>
  <c r="K3302" i="6"/>
  <c r="K2095" i="6"/>
  <c r="K2223" i="6"/>
  <c r="K2351" i="6"/>
  <c r="K2479" i="6"/>
  <c r="K2607" i="6"/>
  <c r="K2735" i="6"/>
  <c r="K2863" i="6"/>
  <c r="K2991" i="6"/>
  <c r="K3119" i="6"/>
  <c r="K3247" i="6"/>
  <c r="K2096" i="6"/>
  <c r="K2224" i="6"/>
  <c r="K2352" i="6"/>
  <c r="K2424" i="6"/>
  <c r="K2488" i="6"/>
  <c r="K2552" i="6"/>
  <c r="K2616" i="6"/>
  <c r="K2680" i="6"/>
  <c r="K2744" i="6"/>
  <c r="K2808" i="6"/>
  <c r="K2872" i="6"/>
  <c r="K2936" i="6"/>
  <c r="K3000" i="6"/>
  <c r="K3064" i="6"/>
  <c r="K3128" i="6"/>
  <c r="K3192" i="6"/>
  <c r="K3256" i="6"/>
  <c r="K2040" i="6"/>
  <c r="K2105" i="6"/>
  <c r="K2169" i="6"/>
  <c r="K2233" i="6"/>
  <c r="K2297" i="6"/>
  <c r="K2361" i="6"/>
  <c r="K2425" i="6"/>
  <c r="K2489" i="6"/>
  <c r="K2553" i="6"/>
  <c r="K2617" i="6"/>
  <c r="K2681" i="6"/>
  <c r="K2745" i="6"/>
  <c r="K2809" i="6"/>
  <c r="K2873" i="6"/>
  <c r="K2937" i="6"/>
  <c r="K3001" i="6"/>
  <c r="K3065" i="6"/>
  <c r="K3129" i="6"/>
  <c r="K3193" i="6"/>
  <c r="K3257" i="6"/>
  <c r="K3321" i="6"/>
  <c r="K3385" i="6"/>
  <c r="K2090" i="6"/>
  <c r="K2154" i="6"/>
  <c r="K2218" i="6"/>
  <c r="K2282" i="6"/>
  <c r="K2346" i="6"/>
  <c r="K2410" i="6"/>
  <c r="K2474" i="6"/>
  <c r="K2538" i="6"/>
  <c r="K2602" i="6"/>
  <c r="K2666" i="6"/>
  <c r="K2730" i="6"/>
  <c r="K2794" i="6"/>
  <c r="K2858" i="6"/>
  <c r="K2922" i="6"/>
  <c r="K2986" i="6"/>
  <c r="K3050" i="6"/>
  <c r="K3114" i="6"/>
  <c r="K3178" i="6"/>
  <c r="K3242" i="6"/>
  <c r="K3306" i="6"/>
  <c r="K3370" i="6"/>
  <c r="K2075" i="6"/>
  <c r="K2139" i="6"/>
  <c r="K2203" i="6"/>
  <c r="K2267" i="6"/>
  <c r="K2331" i="6"/>
  <c r="K2395" i="6"/>
  <c r="K2459" i="6"/>
  <c r="K2523" i="6"/>
  <c r="K2587" i="6"/>
  <c r="K2651" i="6"/>
  <c r="K2715" i="6"/>
  <c r="K2779" i="6"/>
  <c r="K2843" i="6"/>
  <c r="K2907" i="6"/>
  <c r="K2971" i="6"/>
  <c r="K3035" i="6"/>
  <c r="K3099" i="6"/>
  <c r="K3163" i="6"/>
  <c r="K3227" i="6"/>
  <c r="K3291" i="6"/>
  <c r="K3413" i="6"/>
  <c r="K3477" i="6"/>
  <c r="K3541" i="6"/>
  <c r="K3605" i="6"/>
  <c r="K3669" i="6"/>
  <c r="K3733" i="6"/>
  <c r="K3797" i="6"/>
  <c r="K3861" i="6"/>
  <c r="K3925" i="6"/>
  <c r="K3989" i="6"/>
  <c r="K4053" i="6"/>
  <c r="K4117" i="6"/>
  <c r="K4181" i="6"/>
  <c r="K4245" i="6"/>
  <c r="K4309" i="6"/>
  <c r="K4373" i="6"/>
  <c r="K4437" i="6"/>
  <c r="K4501" i="6"/>
  <c r="K4565" i="6"/>
  <c r="K3414" i="6"/>
  <c r="K3478" i="6"/>
  <c r="K3542" i="6"/>
  <c r="K3606" i="6"/>
  <c r="K3670" i="6"/>
  <c r="K3734" i="6"/>
  <c r="K3798" i="6"/>
  <c r="K3862" i="6"/>
  <c r="K3926" i="6"/>
  <c r="K3990" i="6"/>
  <c r="K4054" i="6"/>
  <c r="K4118" i="6"/>
  <c r="K4182" i="6"/>
  <c r="K4246" i="6"/>
  <c r="K4310" i="6"/>
  <c r="K4374" i="6"/>
  <c r="K4438" i="6"/>
  <c r="K4502" i="6"/>
  <c r="K4566" i="6"/>
  <c r="K4630" i="6"/>
  <c r="K4694" i="6"/>
  <c r="K3407" i="6"/>
  <c r="K3471" i="6"/>
  <c r="K3535" i="6"/>
  <c r="K3599" i="6"/>
  <c r="K3663" i="6"/>
  <c r="K3727" i="6"/>
  <c r="K3791" i="6"/>
  <c r="K3855" i="6"/>
  <c r="K3919" i="6"/>
  <c r="K3983" i="6"/>
  <c r="K4047" i="6"/>
  <c r="K4111" i="6"/>
  <c r="K874" i="6"/>
  <c r="K1547" i="6"/>
  <c r="K1236" i="6"/>
  <c r="K1828" i="6"/>
  <c r="K989" i="6"/>
  <c r="K1501" i="6"/>
  <c r="K1893" i="6"/>
  <c r="K2268" i="6"/>
  <c r="K2556" i="6"/>
  <c r="K2836" i="6"/>
  <c r="K3092" i="6"/>
  <c r="K3244" i="6"/>
  <c r="K2085" i="6"/>
  <c r="K2269" i="6"/>
  <c r="K2421" i="6"/>
  <c r="K2597" i="6"/>
  <c r="K2781" i="6"/>
  <c r="K2933" i="6"/>
  <c r="K3109" i="6"/>
  <c r="K3293" i="6"/>
  <c r="K2110" i="6"/>
  <c r="K2286" i="6"/>
  <c r="K2470" i="6"/>
  <c r="K2622" i="6"/>
  <c r="K2798" i="6"/>
  <c r="K2982" i="6"/>
  <c r="K3134" i="6"/>
  <c r="K3310" i="6"/>
  <c r="K2127" i="6"/>
  <c r="K2255" i="6"/>
  <c r="K2383" i="6"/>
  <c r="K2511" i="6"/>
  <c r="K2639" i="6"/>
  <c r="K2767" i="6"/>
  <c r="K2895" i="6"/>
  <c r="K3023" i="6"/>
  <c r="K3151" i="6"/>
  <c r="K3279" i="6"/>
  <c r="K2128" i="6"/>
  <c r="K2256" i="6"/>
  <c r="K2368" i="6"/>
  <c r="K2432" i="6"/>
  <c r="K2496" i="6"/>
  <c r="K2560" i="6"/>
  <c r="K2624" i="6"/>
  <c r="K2688" i="6"/>
  <c r="K2752" i="6"/>
  <c r="K2816" i="6"/>
  <c r="K2880" i="6"/>
  <c r="K2944" i="6"/>
  <c r="K3008" i="6"/>
  <c r="K3072" i="6"/>
  <c r="K3136" i="6"/>
  <c r="K3200" i="6"/>
  <c r="K3264" i="6"/>
  <c r="K2049" i="6"/>
  <c r="K2113" i="6"/>
  <c r="K2177" i="6"/>
  <c r="K2241" i="6"/>
  <c r="K2305" i="6"/>
  <c r="K2369" i="6"/>
  <c r="K2433" i="6"/>
  <c r="K2497" i="6"/>
  <c r="K2561" i="6"/>
  <c r="K2625" i="6"/>
  <c r="K2689" i="6"/>
  <c r="K2753" i="6"/>
  <c r="K2817" i="6"/>
  <c r="K2881" i="6"/>
  <c r="K2945" i="6"/>
  <c r="K3009" i="6"/>
  <c r="K3073" i="6"/>
  <c r="K3137" i="6"/>
  <c r="K3201" i="6"/>
  <c r="K3265" i="6"/>
  <c r="K3329" i="6"/>
  <c r="K2032" i="6"/>
  <c r="K2098" i="6"/>
  <c r="K2162" i="6"/>
  <c r="K2226" i="6"/>
  <c r="K2290" i="6"/>
  <c r="K2354" i="6"/>
  <c r="K2418" i="6"/>
  <c r="K2482" i="6"/>
  <c r="K2546" i="6"/>
  <c r="K2610" i="6"/>
  <c r="K2674" i="6"/>
  <c r="K2738" i="6"/>
  <c r="K2802" i="6"/>
  <c r="K2866" i="6"/>
  <c r="K2930" i="6"/>
  <c r="K2994" i="6"/>
  <c r="K3058" i="6"/>
  <c r="K3122" i="6"/>
  <c r="K3186" i="6"/>
  <c r="K3250" i="6"/>
  <c r="K3314" i="6"/>
  <c r="K3378" i="6"/>
  <c r="K2083" i="6"/>
  <c r="K2147" i="6"/>
  <c r="K2211" i="6"/>
  <c r="K2275" i="6"/>
  <c r="K2339" i="6"/>
  <c r="K2403" i="6"/>
  <c r="K2467" i="6"/>
  <c r="K2531" i="6"/>
  <c r="K2595" i="6"/>
  <c r="K2659" i="6"/>
  <c r="K2723" i="6"/>
  <c r="K2787" i="6"/>
  <c r="K2851" i="6"/>
  <c r="K2915" i="6"/>
  <c r="K2979" i="6"/>
  <c r="K3043" i="6"/>
  <c r="K3107" i="6"/>
  <c r="K3171" i="6"/>
  <c r="K3235" i="6"/>
  <c r="K3315" i="6"/>
  <c r="K3421" i="6"/>
  <c r="K3485" i="6"/>
  <c r="K3549" i="6"/>
  <c r="K3613" i="6"/>
  <c r="K3677" i="6"/>
  <c r="K3741" i="6"/>
  <c r="K3805" i="6"/>
  <c r="K3869" i="6"/>
  <c r="K3933" i="6"/>
  <c r="K3997" i="6"/>
  <c r="K4061" i="6"/>
  <c r="K4125" i="6"/>
  <c r="K4189" i="6"/>
  <c r="K4253" i="6"/>
  <c r="K4317" i="6"/>
  <c r="K4381" i="6"/>
  <c r="K4445" i="6"/>
  <c r="K4509" i="6"/>
  <c r="K3319" i="6"/>
  <c r="K3422" i="6"/>
  <c r="K3486" i="6"/>
  <c r="K3550" i="6"/>
  <c r="K3614" i="6"/>
  <c r="K3678" i="6"/>
  <c r="K3742" i="6"/>
  <c r="K3806" i="6"/>
  <c r="K3870" i="6"/>
  <c r="K3934" i="6"/>
  <c r="K3998" i="6"/>
  <c r="K4062" i="6"/>
  <c r="K4126" i="6"/>
  <c r="K4190" i="6"/>
  <c r="K4254" i="6"/>
  <c r="K4318" i="6"/>
  <c r="K4382" i="6"/>
  <c r="K4446" i="6"/>
  <c r="K4510" i="6"/>
  <c r="K4574" i="6"/>
  <c r="K4638" i="6"/>
  <c r="K4702" i="6"/>
  <c r="K3415" i="6"/>
  <c r="K3479" i="6"/>
  <c r="K3543" i="6"/>
  <c r="K3607" i="6"/>
  <c r="K3671" i="6"/>
  <c r="K3735" i="6"/>
  <c r="K3799" i="6"/>
  <c r="K3863" i="6"/>
  <c r="K3927" i="6"/>
  <c r="K3991" i="6"/>
  <c r="K4055" i="6"/>
  <c r="K4119" i="6"/>
  <c r="K882" i="6"/>
  <c r="K1555" i="6"/>
  <c r="K1268" i="6"/>
  <c r="K1836" i="6"/>
  <c r="K997" i="6"/>
  <c r="K1509" i="6"/>
  <c r="K1941" i="6"/>
  <c r="K2276" i="6"/>
  <c r="K2620" i="6"/>
  <c r="K2852" i="6"/>
  <c r="K3100" i="6"/>
  <c r="K3284" i="6"/>
  <c r="K2101" i="6"/>
  <c r="K2277" i="6"/>
  <c r="K2461" i="6"/>
  <c r="K2613" i="6"/>
  <c r="K2789" i="6"/>
  <c r="K2973" i="6"/>
  <c r="K3125" i="6"/>
  <c r="K3301" i="6"/>
  <c r="K2150" i="6"/>
  <c r="K2302" i="6"/>
  <c r="K2478" i="6"/>
  <c r="K2662" i="6"/>
  <c r="K2814" i="6"/>
  <c r="K2990" i="6"/>
  <c r="K3174" i="6"/>
  <c r="K3326" i="6"/>
  <c r="K2135" i="6"/>
  <c r="K2263" i="6"/>
  <c r="K2391" i="6"/>
  <c r="K2519" i="6"/>
  <c r="K2647" i="6"/>
  <c r="K2775" i="6"/>
  <c r="K2903" i="6"/>
  <c r="K3031" i="6"/>
  <c r="K3159" i="6"/>
  <c r="K3287" i="6"/>
  <c r="K2136" i="6"/>
  <c r="K2264" i="6"/>
  <c r="K2376" i="6"/>
  <c r="K2440" i="6"/>
  <c r="K2504" i="6"/>
  <c r="K2568" i="6"/>
  <c r="K2632" i="6"/>
  <c r="K2696" i="6"/>
  <c r="K2760" i="6"/>
  <c r="K2824" i="6"/>
  <c r="K2888" i="6"/>
  <c r="K2952" i="6"/>
  <c r="K3016" i="6"/>
  <c r="K3080" i="6"/>
  <c r="K3144" i="6"/>
  <c r="K3208" i="6"/>
  <c r="K3272" i="6"/>
  <c r="K2057" i="6"/>
  <c r="K2121" i="6"/>
  <c r="K2185" i="6"/>
  <c r="K2249" i="6"/>
  <c r="K2313" i="6"/>
  <c r="K2377" i="6"/>
  <c r="K2441" i="6"/>
  <c r="K2505" i="6"/>
  <c r="K2569" i="6"/>
  <c r="K2633" i="6"/>
  <c r="K2697" i="6"/>
  <c r="K2761" i="6"/>
  <c r="K2825" i="6"/>
  <c r="K2889" i="6"/>
  <c r="K2953" i="6"/>
  <c r="K3017" i="6"/>
  <c r="K3081" i="6"/>
  <c r="K3145" i="6"/>
  <c r="K3209" i="6"/>
  <c r="K3273" i="6"/>
  <c r="K3337" i="6"/>
  <c r="K2041" i="6"/>
  <c r="K2106" i="6"/>
  <c r="K2170" i="6"/>
  <c r="K2234" i="6"/>
  <c r="K2298" i="6"/>
  <c r="K2362" i="6"/>
  <c r="K2426" i="6"/>
  <c r="K2490" i="6"/>
  <c r="K2554" i="6"/>
  <c r="K2618" i="6"/>
  <c r="K2682" i="6"/>
  <c r="K2746" i="6"/>
  <c r="K2810" i="6"/>
  <c r="K2874" i="6"/>
  <c r="K2938" i="6"/>
  <c r="K3002" i="6"/>
  <c r="K3066" i="6"/>
  <c r="K3130" i="6"/>
  <c r="K3194" i="6"/>
  <c r="K3258" i="6"/>
  <c r="K3322" i="6"/>
  <c r="K3386" i="6"/>
  <c r="K2091" i="6"/>
  <c r="K2155" i="6"/>
  <c r="K2219" i="6"/>
  <c r="K2283" i="6"/>
  <c r="K2347" i="6"/>
  <c r="K2411" i="6"/>
  <c r="K2475" i="6"/>
  <c r="K2539" i="6"/>
  <c r="K2603" i="6"/>
  <c r="K2667" i="6"/>
  <c r="K2731" i="6"/>
  <c r="K2795" i="6"/>
  <c r="K2859" i="6"/>
  <c r="K2923" i="6"/>
  <c r="K2987" i="6"/>
  <c r="K3051" i="6"/>
  <c r="K3115" i="6"/>
  <c r="K3179" i="6"/>
  <c r="K3243" i="6"/>
  <c r="K3336" i="6"/>
  <c r="K3429" i="6"/>
  <c r="K3493" i="6"/>
  <c r="K3557" i="6"/>
  <c r="K3621" i="6"/>
  <c r="K3685" i="6"/>
  <c r="K3749" i="6"/>
  <c r="K3813" i="6"/>
  <c r="K3877" i="6"/>
  <c r="K3941" i="6"/>
  <c r="K4005" i="6"/>
  <c r="K4069" i="6"/>
  <c r="K4133" i="6"/>
  <c r="K4197" i="6"/>
  <c r="K4261" i="6"/>
  <c r="K4325" i="6"/>
  <c r="K4389" i="6"/>
  <c r="K4453" i="6"/>
  <c r="K4517" i="6"/>
  <c r="K3339" i="6"/>
  <c r="K3430" i="6"/>
  <c r="K3494" i="6"/>
  <c r="K3558" i="6"/>
  <c r="K3622" i="6"/>
  <c r="K3686" i="6"/>
  <c r="K3750" i="6"/>
  <c r="K3814" i="6"/>
  <c r="K3878" i="6"/>
  <c r="K3942" i="6"/>
  <c r="K4006" i="6"/>
  <c r="K4070" i="6"/>
  <c r="K4134" i="6"/>
  <c r="K4198" i="6"/>
  <c r="K4262" i="6"/>
  <c r="K4326" i="6"/>
  <c r="K4390" i="6"/>
  <c r="K4454" i="6"/>
  <c r="K4518" i="6"/>
  <c r="K4582" i="6"/>
  <c r="K4646" i="6"/>
  <c r="K3320" i="6"/>
  <c r="K3423" i="6"/>
  <c r="K3487" i="6"/>
  <c r="K3551" i="6"/>
  <c r="K3615" i="6"/>
  <c r="K3679" i="6"/>
  <c r="K3743" i="6"/>
  <c r="K3807" i="6"/>
  <c r="K3871" i="6"/>
  <c r="K3935" i="6"/>
  <c r="K3999" i="6"/>
  <c r="K4063" i="6"/>
  <c r="K4127" i="6"/>
  <c r="K1366" i="6"/>
  <c r="K1386" i="6"/>
  <c r="K1819" i="6"/>
  <c r="K1444" i="6"/>
  <c r="K1956" i="6"/>
  <c r="K1117" i="6"/>
  <c r="K1629" i="6"/>
  <c r="K2013" i="6"/>
  <c r="K809" i="6"/>
  <c r="K1898" i="6"/>
  <c r="K724" i="6"/>
  <c r="K1572" i="6"/>
  <c r="K733" i="6"/>
  <c r="K1245" i="6"/>
  <c r="K1757" i="6"/>
  <c r="K2068" i="6"/>
  <c r="K2404" i="6"/>
  <c r="K2716" i="6"/>
  <c r="K2964" i="6"/>
  <c r="K3164" i="6"/>
  <c r="K3348" i="6"/>
  <c r="K2165" i="6"/>
  <c r="K2341" i="6"/>
  <c r="K2525" i="6"/>
  <c r="K2677" i="6"/>
  <c r="K2853" i="6"/>
  <c r="K3037" i="6"/>
  <c r="K3189" i="6"/>
  <c r="K3365" i="6"/>
  <c r="K2214" i="6"/>
  <c r="K2366" i="6"/>
  <c r="K2542" i="6"/>
  <c r="K2726" i="6"/>
  <c r="K2878" i="6"/>
  <c r="K3054" i="6"/>
  <c r="K3238" i="6"/>
  <c r="K3390" i="6"/>
  <c r="K2191" i="6"/>
  <c r="K2319" i="6"/>
  <c r="K2447" i="6"/>
  <c r="K2575" i="6"/>
  <c r="K2703" i="6"/>
  <c r="K2831" i="6"/>
  <c r="K2959" i="6"/>
  <c r="K3087" i="6"/>
  <c r="K3215" i="6"/>
  <c r="K2064" i="6"/>
  <c r="K2192" i="6"/>
  <c r="K2320" i="6"/>
  <c r="K2400" i="6"/>
  <c r="K2464" i="6"/>
  <c r="K2528" i="6"/>
  <c r="K2592" i="6"/>
  <c r="K2656" i="6"/>
  <c r="K2720" i="6"/>
  <c r="K2784" i="6"/>
  <c r="K2848" i="6"/>
  <c r="K2912" i="6"/>
  <c r="K2976" i="6"/>
  <c r="K3040" i="6"/>
  <c r="K3104" i="6"/>
  <c r="K3168" i="6"/>
  <c r="K3232" i="6"/>
  <c r="K3296" i="6"/>
  <c r="K2081" i="6"/>
  <c r="K2145" i="6"/>
  <c r="K2209" i="6"/>
  <c r="K2273" i="6"/>
  <c r="K2337" i="6"/>
  <c r="K2401" i="6"/>
  <c r="K2465" i="6"/>
  <c r="K2529" i="6"/>
  <c r="K2593" i="6"/>
  <c r="K2657" i="6"/>
  <c r="K2721" i="6"/>
  <c r="K2785" i="6"/>
  <c r="K2849" i="6"/>
  <c r="K2913" i="6"/>
  <c r="K2977" i="6"/>
  <c r="K3041" i="6"/>
  <c r="K3105" i="6"/>
  <c r="K3169" i="6"/>
  <c r="K3233" i="6"/>
  <c r="K3297" i="6"/>
  <c r="K3361" i="6"/>
  <c r="K2066" i="6"/>
  <c r="K2130" i="6"/>
  <c r="K2194" i="6"/>
  <c r="K2258" i="6"/>
  <c r="K2322" i="6"/>
  <c r="K2386" i="6"/>
  <c r="K2450" i="6"/>
  <c r="K2514" i="6"/>
  <c r="K2578" i="6"/>
  <c r="K2642" i="6"/>
  <c r="K2706" i="6"/>
  <c r="K2770" i="6"/>
  <c r="K2834" i="6"/>
  <c r="K2898" i="6"/>
  <c r="K2962" i="6"/>
  <c r="K3026" i="6"/>
  <c r="K3090" i="6"/>
  <c r="K3154" i="6"/>
  <c r="K3218" i="6"/>
  <c r="K3282" i="6"/>
  <c r="K3346" i="6"/>
  <c r="K2051" i="6"/>
  <c r="K2115" i="6"/>
  <c r="K2179" i="6"/>
  <c r="K2243" i="6"/>
  <c r="K2307" i="6"/>
  <c r="K2371" i="6"/>
  <c r="K2435" i="6"/>
  <c r="K2499" i="6"/>
  <c r="K2563" i="6"/>
  <c r="K2627" i="6"/>
  <c r="K2691" i="6"/>
  <c r="K2755" i="6"/>
  <c r="K2819" i="6"/>
  <c r="K2883" i="6"/>
  <c r="K2947" i="6"/>
  <c r="K3011" i="6"/>
  <c r="K3075" i="6"/>
  <c r="K3139" i="6"/>
  <c r="K3203" i="6"/>
  <c r="K3267" i="6"/>
  <c r="K3388" i="6"/>
  <c r="K3453" i="6"/>
  <c r="K3517" i="6"/>
  <c r="K3581" i="6"/>
  <c r="K3645" i="6"/>
  <c r="K3709" i="6"/>
  <c r="K3773" i="6"/>
  <c r="K3837" i="6"/>
  <c r="K3901" i="6"/>
  <c r="K3965" i="6"/>
  <c r="K4029" i="6"/>
  <c r="K4093" i="6"/>
  <c r="K4157" i="6"/>
  <c r="K4221" i="6"/>
  <c r="K4285" i="6"/>
  <c r="K4349" i="6"/>
  <c r="K4413" i="6"/>
  <c r="K4477" i="6"/>
  <c r="K4541" i="6"/>
  <c r="K3389" i="6"/>
  <c r="K3454" i="6"/>
  <c r="K3518" i="6"/>
  <c r="K3582" i="6"/>
  <c r="K3646" i="6"/>
  <c r="K3710" i="6"/>
  <c r="K3774" i="6"/>
  <c r="K3838" i="6"/>
  <c r="K3902" i="6"/>
  <c r="K3966" i="6"/>
  <c r="K4030" i="6"/>
  <c r="K4094" i="6"/>
  <c r="K4158" i="6"/>
  <c r="K4222" i="6"/>
  <c r="K4286" i="6"/>
  <c r="K4350" i="6"/>
  <c r="K4414" i="6"/>
  <c r="K4478" i="6"/>
  <c r="K4542" i="6"/>
  <c r="K4606" i="6"/>
  <c r="K4670" i="6"/>
  <c r="K3379" i="6"/>
  <c r="K3447" i="6"/>
  <c r="K3511" i="6"/>
  <c r="K3575" i="6"/>
  <c r="K3639" i="6"/>
  <c r="K3703" i="6"/>
  <c r="K3767" i="6"/>
  <c r="K3831" i="6"/>
  <c r="K3895" i="6"/>
  <c r="K3959" i="6"/>
  <c r="K4023" i="6"/>
  <c r="K4087" i="6"/>
  <c r="K825" i="6"/>
  <c r="K1906" i="6"/>
  <c r="K756" i="6"/>
  <c r="K1580" i="6"/>
  <c r="K741" i="6"/>
  <c r="K1253" i="6"/>
  <c r="K1765" i="6"/>
  <c r="K2140" i="6"/>
  <c r="K2452" i="6"/>
  <c r="K2724" i="6"/>
  <c r="K3028" i="6"/>
  <c r="K3180" i="6"/>
  <c r="K3356" i="6"/>
  <c r="K2205" i="6"/>
  <c r="K2357" i="6"/>
  <c r="K2533" i="6"/>
  <c r="K2717" i="6"/>
  <c r="K2869" i="6"/>
  <c r="K3045" i="6"/>
  <c r="K3229" i="6"/>
  <c r="K2046" i="6"/>
  <c r="K2222" i="6"/>
  <c r="K2406" i="6"/>
  <c r="K2558" i="6"/>
  <c r="K2734" i="6"/>
  <c r="K2918" i="6"/>
  <c r="K3070" i="6"/>
  <c r="K3246" i="6"/>
  <c r="K2071" i="6"/>
  <c r="K1964" i="6"/>
  <c r="K2916" i="6"/>
  <c r="K2293" i="6"/>
  <c r="K2981" i="6"/>
  <c r="K2342" i="6"/>
  <c r="K3006" i="6"/>
  <c r="K2199" i="6"/>
  <c r="K2543" i="6"/>
  <c r="K2911" i="6"/>
  <c r="K3223" i="6"/>
  <c r="K2288" i="6"/>
  <c r="K2512" i="6"/>
  <c r="K2664" i="6"/>
  <c r="K2840" i="6"/>
  <c r="K3024" i="6"/>
  <c r="K3176" i="6"/>
  <c r="K2073" i="6"/>
  <c r="K2257" i="6"/>
  <c r="K2409" i="6"/>
  <c r="K2585" i="6"/>
  <c r="K2769" i="6"/>
  <c r="K2921" i="6"/>
  <c r="K3097" i="6"/>
  <c r="K3281" i="6"/>
  <c r="K2074" i="6"/>
  <c r="K2250" i="6"/>
  <c r="K2434" i="6"/>
  <c r="K2586" i="6"/>
  <c r="K2762" i="6"/>
  <c r="K2946" i="6"/>
  <c r="K3098" i="6"/>
  <c r="K3274" i="6"/>
  <c r="K2099" i="6"/>
  <c r="K2251" i="6"/>
  <c r="K2427" i="6"/>
  <c r="K2611" i="6"/>
  <c r="K2763" i="6"/>
  <c r="K2939" i="6"/>
  <c r="K3123" i="6"/>
  <c r="K3275" i="6"/>
  <c r="K3509" i="6"/>
  <c r="K3693" i="6"/>
  <c r="K3845" i="6"/>
  <c r="K4021" i="6"/>
  <c r="K4205" i="6"/>
  <c r="K4357" i="6"/>
  <c r="K4533" i="6"/>
  <c r="K3502" i="6"/>
  <c r="K3654" i="6"/>
  <c r="K3830" i="6"/>
  <c r="K4014" i="6"/>
  <c r="K4166" i="6"/>
  <c r="K4342" i="6"/>
  <c r="K4526" i="6"/>
  <c r="K4678" i="6"/>
  <c r="K3503" i="6"/>
  <c r="K3687" i="6"/>
  <c r="K3839" i="6"/>
  <c r="K4015" i="6"/>
  <c r="K4159" i="6"/>
  <c r="K4223" i="6"/>
  <c r="K4287" i="6"/>
  <c r="K4351" i="6"/>
  <c r="K4415" i="6"/>
  <c r="K4479" i="6"/>
  <c r="K4543" i="6"/>
  <c r="K3323" i="6"/>
  <c r="K3424" i="6"/>
  <c r="K3488" i="6"/>
  <c r="K3552" i="6"/>
  <c r="K3616" i="6"/>
  <c r="K3680" i="6"/>
  <c r="K3744" i="6"/>
  <c r="K3808" i="6"/>
  <c r="K3872" i="6"/>
  <c r="K3936" i="6"/>
  <c r="K4000" i="6"/>
  <c r="K4064" i="6"/>
  <c r="K4128" i="6"/>
  <c r="K4192" i="6"/>
  <c r="K4256" i="6"/>
  <c r="K4320" i="6"/>
  <c r="K4384" i="6"/>
  <c r="K4448" i="6"/>
  <c r="K4512" i="6"/>
  <c r="K3327" i="6"/>
  <c r="K3425" i="6"/>
  <c r="K3489" i="6"/>
  <c r="K3553" i="6"/>
  <c r="K3617" i="6"/>
  <c r="K3681" i="6"/>
  <c r="K3745" i="6"/>
  <c r="K3809" i="6"/>
  <c r="K3873" i="6"/>
  <c r="K3937" i="6"/>
  <c r="K4001" i="6"/>
  <c r="K4065" i="6"/>
  <c r="K4129" i="6"/>
  <c r="K4193" i="6"/>
  <c r="K4257" i="6"/>
  <c r="K4321" i="6"/>
  <c r="K4385" i="6"/>
  <c r="K4449" i="6"/>
  <c r="K4513" i="6"/>
  <c r="K4577" i="6"/>
  <c r="K4641" i="6"/>
  <c r="K4705" i="6"/>
  <c r="K3383" i="6"/>
  <c r="K3450" i="6"/>
  <c r="K3514" i="6"/>
  <c r="K3578" i="6"/>
  <c r="K3642" i="6"/>
  <c r="K3706" i="6"/>
  <c r="K3770" i="6"/>
  <c r="K3834" i="6"/>
  <c r="K3898" i="6"/>
  <c r="K3962" i="6"/>
  <c r="K4026" i="6"/>
  <c r="K4090" i="6"/>
  <c r="K4154" i="6"/>
  <c r="K4218" i="6"/>
  <c r="K4282" i="6"/>
  <c r="K4346" i="6"/>
  <c r="K4410" i="6"/>
  <c r="K4474" i="6"/>
  <c r="K4538" i="6"/>
  <c r="K4602" i="6"/>
  <c r="K4666" i="6"/>
  <c r="K3307" i="6"/>
  <c r="K3419" i="6"/>
  <c r="K3483" i="6"/>
  <c r="K3547" i="6"/>
  <c r="K3611" i="6"/>
  <c r="K3675" i="6"/>
  <c r="K3739" i="6"/>
  <c r="K3803" i="6"/>
  <c r="K3867" i="6"/>
  <c r="K3931" i="6"/>
  <c r="K3995" i="6"/>
  <c r="K4059" i="6"/>
  <c r="K4123" i="6"/>
  <c r="K4187" i="6"/>
  <c r="K4251" i="6"/>
  <c r="K4315" i="6"/>
  <c r="K4379" i="6"/>
  <c r="K4443" i="6"/>
  <c r="K4507" i="6"/>
  <c r="K3312" i="6"/>
  <c r="K3420" i="6"/>
  <c r="K3484" i="6"/>
  <c r="K3548" i="6"/>
  <c r="K3612" i="6"/>
  <c r="K3676" i="6"/>
  <c r="K3740" i="6"/>
  <c r="K3804" i="6"/>
  <c r="K3868" i="6"/>
  <c r="K3932" i="6"/>
  <c r="K3996" i="6"/>
  <c r="K4060" i="6"/>
  <c r="K4124" i="6"/>
  <c r="K4188" i="6"/>
  <c r="K4252" i="6"/>
  <c r="K4316" i="6"/>
  <c r="K4380" i="6"/>
  <c r="K4444" i="6"/>
  <c r="K4508" i="6"/>
  <c r="K4572" i="6"/>
  <c r="K4636" i="6"/>
  <c r="K4700" i="6"/>
  <c r="K4680" i="6"/>
  <c r="K1125" i="6"/>
  <c r="K2940" i="6"/>
  <c r="K2333" i="6"/>
  <c r="K2997" i="6"/>
  <c r="K2350" i="6"/>
  <c r="K3046" i="6"/>
  <c r="K2271" i="6"/>
  <c r="K2583" i="6"/>
  <c r="K2927" i="6"/>
  <c r="K3295" i="6"/>
  <c r="K2328" i="6"/>
  <c r="K2520" i="6"/>
  <c r="K2704" i="6"/>
  <c r="K2856" i="6"/>
  <c r="K3032" i="6"/>
  <c r="K3216" i="6"/>
  <c r="K2089" i="6"/>
  <c r="K2265" i="6"/>
  <c r="K2449" i="6"/>
  <c r="K2601" i="6"/>
  <c r="K2777" i="6"/>
  <c r="K2961" i="6"/>
  <c r="K3113" i="6"/>
  <c r="K3289" i="6"/>
  <c r="K2114" i="6"/>
  <c r="K2266" i="6"/>
  <c r="K2442" i="6"/>
  <c r="K2626" i="6"/>
  <c r="K2778" i="6"/>
  <c r="K2954" i="6"/>
  <c r="K3138" i="6"/>
  <c r="K3290" i="6"/>
  <c r="K2107" i="6"/>
  <c r="K2291" i="6"/>
  <c r="K2443" i="6"/>
  <c r="K2619" i="6"/>
  <c r="K2803" i="6"/>
  <c r="K2955" i="6"/>
  <c r="K3131" i="6"/>
  <c r="K3359" i="6"/>
  <c r="K3525" i="6"/>
  <c r="K3701" i="6"/>
  <c r="K3885" i="6"/>
  <c r="K4037" i="6"/>
  <c r="K4213" i="6"/>
  <c r="K4397" i="6"/>
  <c r="K4549" i="6"/>
  <c r="K3510" i="6"/>
  <c r="K3694" i="6"/>
  <c r="K3846" i="6"/>
  <c r="K4022" i="6"/>
  <c r="K4206" i="6"/>
  <c r="K4358" i="6"/>
  <c r="K4534" i="6"/>
  <c r="K3343" i="6"/>
  <c r="K3519" i="6"/>
  <c r="K3695" i="6"/>
  <c r="K3879" i="6"/>
  <c r="K4031" i="6"/>
  <c r="K4167" i="6"/>
  <c r="K4231" i="6"/>
  <c r="K4295" i="6"/>
  <c r="K4359" i="6"/>
  <c r="K4423" i="6"/>
  <c r="K4487" i="6"/>
  <c r="K4551" i="6"/>
  <c r="K3344" i="6"/>
  <c r="K3432" i="6"/>
  <c r="K3496" i="6"/>
  <c r="K3560" i="6"/>
  <c r="K3624" i="6"/>
  <c r="K3688" i="6"/>
  <c r="K3752" i="6"/>
  <c r="K3816" i="6"/>
  <c r="K3880" i="6"/>
  <c r="K3944" i="6"/>
  <c r="K4008" i="6"/>
  <c r="K4072" i="6"/>
  <c r="K4136" i="6"/>
  <c r="K4200" i="6"/>
  <c r="K4264" i="6"/>
  <c r="K4328" i="6"/>
  <c r="K4392" i="6"/>
  <c r="K4456" i="6"/>
  <c r="K4520" i="6"/>
  <c r="K3347" i="6"/>
  <c r="K3433" i="6"/>
  <c r="K3497" i="6"/>
  <c r="K3561" i="6"/>
  <c r="K3625" i="6"/>
  <c r="K3689" i="6"/>
  <c r="K3753" i="6"/>
  <c r="K3817" i="6"/>
  <c r="K3881" i="6"/>
  <c r="K3945" i="6"/>
  <c r="K4009" i="6"/>
  <c r="K4073" i="6"/>
  <c r="K4137" i="6"/>
  <c r="K4201" i="6"/>
  <c r="K4265" i="6"/>
  <c r="K4329" i="6"/>
  <c r="K4393" i="6"/>
  <c r="K4457" i="6"/>
  <c r="K4521" i="6"/>
  <c r="K4585" i="6"/>
  <c r="K4649" i="6"/>
  <c r="K4713" i="6"/>
  <c r="K3394" i="6"/>
  <c r="K3458" i="6"/>
  <c r="K3522" i="6"/>
  <c r="K3586" i="6"/>
  <c r="K3650" i="6"/>
  <c r="K3714" i="6"/>
  <c r="K3778" i="6"/>
  <c r="K3842" i="6"/>
  <c r="K3906" i="6"/>
  <c r="K3970" i="6"/>
  <c r="K4034" i="6"/>
  <c r="K4098" i="6"/>
  <c r="K4162" i="6"/>
  <c r="K4226" i="6"/>
  <c r="K4290" i="6"/>
  <c r="K4354" i="6"/>
  <c r="K4418" i="6"/>
  <c r="K4482" i="6"/>
  <c r="K4546" i="6"/>
  <c r="K4610" i="6"/>
  <c r="K4674" i="6"/>
  <c r="K3331" i="6"/>
  <c r="K3427" i="6"/>
  <c r="K3491" i="6"/>
  <c r="K3555" i="6"/>
  <c r="K3619" i="6"/>
  <c r="K3683" i="6"/>
  <c r="K3747" i="6"/>
  <c r="K3811" i="6"/>
  <c r="K3875" i="6"/>
  <c r="K3939" i="6"/>
  <c r="K4003" i="6"/>
  <c r="K4067" i="6"/>
  <c r="K4131" i="6"/>
  <c r="K4195" i="6"/>
  <c r="K4259" i="6"/>
  <c r="K4323" i="6"/>
  <c r="K4387" i="6"/>
  <c r="K4451" i="6"/>
  <c r="K4515" i="6"/>
  <c r="K3335" i="6"/>
  <c r="K3428" i="6"/>
  <c r="K3492" i="6"/>
  <c r="K3556" i="6"/>
  <c r="K3620" i="6"/>
  <c r="K3684" i="6"/>
  <c r="K3748" i="6"/>
  <c r="K3812" i="6"/>
  <c r="K3876" i="6"/>
  <c r="K3940" i="6"/>
  <c r="K4004" i="6"/>
  <c r="K4068" i="6"/>
  <c r="K4132" i="6"/>
  <c r="K4196" i="6"/>
  <c r="K4260" i="6"/>
  <c r="K4324" i="6"/>
  <c r="K4388" i="6"/>
  <c r="K4452" i="6"/>
  <c r="K4516" i="6"/>
  <c r="K4580" i="6"/>
  <c r="K4644" i="6"/>
  <c r="K4708" i="6"/>
  <c r="K4696" i="6"/>
  <c r="K1637" i="6"/>
  <c r="K3116" i="6"/>
  <c r="K2469" i="6"/>
  <c r="K3165" i="6"/>
  <c r="K2494" i="6"/>
  <c r="K3182" i="6"/>
  <c r="K2287" i="6"/>
  <c r="K2655" i="6"/>
  <c r="K2967" i="6"/>
  <c r="K3311" i="6"/>
  <c r="K2384" i="6"/>
  <c r="K2536" i="6"/>
  <c r="K2712" i="6"/>
  <c r="K2896" i="6"/>
  <c r="K3048" i="6"/>
  <c r="K3224" i="6"/>
  <c r="K2129" i="6"/>
  <c r="K2281" i="6"/>
  <c r="K2457" i="6"/>
  <c r="K2641" i="6"/>
  <c r="K2793" i="6"/>
  <c r="K2969" i="6"/>
  <c r="K3153" i="6"/>
  <c r="K3305" i="6"/>
  <c r="K2122" i="6"/>
  <c r="K2306" i="6"/>
  <c r="K2458" i="6"/>
  <c r="K2634" i="6"/>
  <c r="K2818" i="6"/>
  <c r="K2970" i="6"/>
  <c r="K3146" i="6"/>
  <c r="K3330" i="6"/>
  <c r="K2123" i="6"/>
  <c r="K2299" i="6"/>
  <c r="K2483" i="6"/>
  <c r="K2635" i="6"/>
  <c r="K2811" i="6"/>
  <c r="K2995" i="6"/>
  <c r="K3147" i="6"/>
  <c r="K3375" i="6"/>
  <c r="K3565" i="6"/>
  <c r="K3717" i="6"/>
  <c r="K3893" i="6"/>
  <c r="K4077" i="6"/>
  <c r="K4229" i="6"/>
  <c r="K4405" i="6"/>
  <c r="K3360" i="6"/>
  <c r="K3526" i="6"/>
  <c r="K3702" i="6"/>
  <c r="K3886" i="6"/>
  <c r="K4038" i="6"/>
  <c r="K4214" i="6"/>
  <c r="K4398" i="6"/>
  <c r="K4550" i="6"/>
  <c r="K3363" i="6"/>
  <c r="K3559" i="6"/>
  <c r="K3711" i="6"/>
  <c r="K3887" i="6"/>
  <c r="K4071" i="6"/>
  <c r="K4175" i="6"/>
  <c r="K4239" i="6"/>
  <c r="K4303" i="6"/>
  <c r="K4367" i="6"/>
  <c r="K4431" i="6"/>
  <c r="K4495" i="6"/>
  <c r="K4559" i="6"/>
  <c r="K3367" i="6"/>
  <c r="K3440" i="6"/>
  <c r="K3504" i="6"/>
  <c r="K3568" i="6"/>
  <c r="K3632" i="6"/>
  <c r="K3696" i="6"/>
  <c r="K3760" i="6"/>
  <c r="K3824" i="6"/>
  <c r="K3888" i="6"/>
  <c r="K3952" i="6"/>
  <c r="K4016" i="6"/>
  <c r="K4080" i="6"/>
  <c r="K4144" i="6"/>
  <c r="K4208" i="6"/>
  <c r="K4272" i="6"/>
  <c r="K4336" i="6"/>
  <c r="K4400" i="6"/>
  <c r="K4464" i="6"/>
  <c r="K4528" i="6"/>
  <c r="K3368" i="6"/>
  <c r="K3441" i="6"/>
  <c r="K3505" i="6"/>
  <c r="K3569" i="6"/>
  <c r="K3633" i="6"/>
  <c r="K3697" i="6"/>
  <c r="K3761" i="6"/>
  <c r="K3825" i="6"/>
  <c r="K3889" i="6"/>
  <c r="K3953" i="6"/>
  <c r="K4017" i="6"/>
  <c r="K4081" i="6"/>
  <c r="K4145" i="6"/>
  <c r="K4209" i="6"/>
  <c r="K4273" i="6"/>
  <c r="K4337" i="6"/>
  <c r="K4401" i="6"/>
  <c r="K4465" i="6"/>
  <c r="K4529" i="6"/>
  <c r="K4593" i="6"/>
  <c r="K4657" i="6"/>
  <c r="K4721" i="6"/>
  <c r="K3402" i="6"/>
  <c r="K3466" i="6"/>
  <c r="K3530" i="6"/>
  <c r="K3594" i="6"/>
  <c r="K3658" i="6"/>
  <c r="K3722" i="6"/>
  <c r="K3786" i="6"/>
  <c r="K3850" i="6"/>
  <c r="K3914" i="6"/>
  <c r="K3978" i="6"/>
  <c r="K4042" i="6"/>
  <c r="K4106" i="6"/>
  <c r="K4170" i="6"/>
  <c r="K4234" i="6"/>
  <c r="K4298" i="6"/>
  <c r="K4362" i="6"/>
  <c r="K4426" i="6"/>
  <c r="K4490" i="6"/>
  <c r="K4554" i="6"/>
  <c r="K4618" i="6"/>
  <c r="K4682" i="6"/>
  <c r="K3352" i="6"/>
  <c r="K3435" i="6"/>
  <c r="K3499" i="6"/>
  <c r="K3563" i="6"/>
  <c r="K3627" i="6"/>
  <c r="K3691" i="6"/>
  <c r="K3755" i="6"/>
  <c r="K3819" i="6"/>
  <c r="K3883" i="6"/>
  <c r="K3947" i="6"/>
  <c r="K4011" i="6"/>
  <c r="K4075" i="6"/>
  <c r="K4139" i="6"/>
  <c r="K4203" i="6"/>
  <c r="K4267" i="6"/>
  <c r="K4331" i="6"/>
  <c r="K4395" i="6"/>
  <c r="K4459" i="6"/>
  <c r="K4523" i="6"/>
  <c r="K3355" i="6"/>
  <c r="K3436" i="6"/>
  <c r="K3500" i="6"/>
  <c r="K3564" i="6"/>
  <c r="K3628" i="6"/>
  <c r="K3692" i="6"/>
  <c r="K3756" i="6"/>
  <c r="K3820" i="6"/>
  <c r="K3884" i="6"/>
  <c r="K3948" i="6"/>
  <c r="K4012" i="6"/>
  <c r="K4076" i="6"/>
  <c r="K4140" i="6"/>
  <c r="K4204" i="6"/>
  <c r="K4268" i="6"/>
  <c r="K4332" i="6"/>
  <c r="K4396" i="6"/>
  <c r="K4460" i="6"/>
  <c r="K4524" i="6"/>
  <c r="K4588" i="6"/>
  <c r="K4652" i="6"/>
  <c r="K4579" i="6"/>
  <c r="K4711" i="6"/>
  <c r="K2021" i="6"/>
  <c r="K3156" i="6"/>
  <c r="K2485" i="6"/>
  <c r="K3173" i="6"/>
  <c r="K2534" i="6"/>
  <c r="K3198" i="6"/>
  <c r="K2327" i="6"/>
  <c r="K2671" i="6"/>
  <c r="K3039" i="6"/>
  <c r="K2072" i="6"/>
  <c r="K2392" i="6"/>
  <c r="K2576" i="6"/>
  <c r="K2728" i="6"/>
  <c r="K2904" i="6"/>
  <c r="K3088" i="6"/>
  <c r="K3240" i="6"/>
  <c r="K2137" i="6"/>
  <c r="K2321" i="6"/>
  <c r="K2473" i="6"/>
  <c r="K2649" i="6"/>
  <c r="K2833" i="6"/>
  <c r="K2985" i="6"/>
  <c r="K3161" i="6"/>
  <c r="K3345" i="6"/>
  <c r="K2138" i="6"/>
  <c r="K2314" i="6"/>
  <c r="K2498" i="6"/>
  <c r="K2650" i="6"/>
  <c r="K2826" i="6"/>
  <c r="K3010" i="6"/>
  <c r="K3162" i="6"/>
  <c r="K3338" i="6"/>
  <c r="K2163" i="6"/>
  <c r="K2315" i="6"/>
  <c r="K2491" i="6"/>
  <c r="K2675" i="6"/>
  <c r="K2827" i="6"/>
  <c r="K3003" i="6"/>
  <c r="K3187" i="6"/>
  <c r="K3397" i="6"/>
  <c r="K3573" i="6"/>
  <c r="K3757" i="6"/>
  <c r="K3909" i="6"/>
  <c r="K4085" i="6"/>
  <c r="K4269" i="6"/>
  <c r="K4421" i="6"/>
  <c r="K3376" i="6"/>
  <c r="K3566" i="6"/>
  <c r="K3718" i="6"/>
  <c r="K3894" i="6"/>
  <c r="K4078" i="6"/>
  <c r="K4230" i="6"/>
  <c r="K4406" i="6"/>
  <c r="K4590" i="6"/>
  <c r="K3391" i="6"/>
  <c r="K3567" i="6"/>
  <c r="K3751" i="6"/>
  <c r="K3903" i="6"/>
  <c r="K4079" i="6"/>
  <c r="K4183" i="6"/>
  <c r="K4247" i="6"/>
  <c r="K4311" i="6"/>
  <c r="K4375" i="6"/>
  <c r="K4439" i="6"/>
  <c r="K4503" i="6"/>
  <c r="K4567" i="6"/>
  <c r="K3380" i="6"/>
  <c r="K3448" i="6"/>
  <c r="K3512" i="6"/>
  <c r="K3576" i="6"/>
  <c r="K3640" i="6"/>
  <c r="K3704" i="6"/>
  <c r="K3768" i="6"/>
  <c r="K3832" i="6"/>
  <c r="K3896" i="6"/>
  <c r="K3960" i="6"/>
  <c r="K4024" i="6"/>
  <c r="K4088" i="6"/>
  <c r="K4152" i="6"/>
  <c r="K4216" i="6"/>
  <c r="K4280" i="6"/>
  <c r="K4344" i="6"/>
  <c r="K4408" i="6"/>
  <c r="K4472" i="6"/>
  <c r="K4536" i="6"/>
  <c r="K3381" i="6"/>
  <c r="K3449" i="6"/>
  <c r="K3513" i="6"/>
  <c r="K3577" i="6"/>
  <c r="K3641" i="6"/>
  <c r="K3705" i="6"/>
  <c r="K3769" i="6"/>
  <c r="K3833" i="6"/>
  <c r="K3897" i="6"/>
  <c r="K3961" i="6"/>
  <c r="K4025" i="6"/>
  <c r="K4089" i="6"/>
  <c r="K4153" i="6"/>
  <c r="K4217" i="6"/>
  <c r="K4281" i="6"/>
  <c r="K4345" i="6"/>
  <c r="K4409" i="6"/>
  <c r="K4473" i="6"/>
  <c r="K4537" i="6"/>
  <c r="K4601" i="6"/>
  <c r="K4665" i="6"/>
  <c r="K4729" i="6"/>
  <c r="K3410" i="6"/>
  <c r="K3474" i="6"/>
  <c r="K3538" i="6"/>
  <c r="K3602" i="6"/>
  <c r="K3666" i="6"/>
  <c r="K3730" i="6"/>
  <c r="K3794" i="6"/>
  <c r="K3858" i="6"/>
  <c r="K3922" i="6"/>
  <c r="K3986" i="6"/>
  <c r="K4050" i="6"/>
  <c r="K4114" i="6"/>
  <c r="K4178" i="6"/>
  <c r="K4242" i="6"/>
  <c r="K4306" i="6"/>
  <c r="K4370" i="6"/>
  <c r="K4434" i="6"/>
  <c r="K4498" i="6"/>
  <c r="K4562" i="6"/>
  <c r="K4626" i="6"/>
  <c r="K4690" i="6"/>
  <c r="K3372" i="6"/>
  <c r="K3443" i="6"/>
  <c r="K3507" i="6"/>
  <c r="K3571" i="6"/>
  <c r="K3635" i="6"/>
  <c r="K3699" i="6"/>
  <c r="K3763" i="6"/>
  <c r="K3827" i="6"/>
  <c r="K3891" i="6"/>
  <c r="K3955" i="6"/>
  <c r="K4019" i="6"/>
  <c r="K4083" i="6"/>
  <c r="K4147" i="6"/>
  <c r="K4211" i="6"/>
  <c r="K4275" i="6"/>
  <c r="K4339" i="6"/>
  <c r="K4403" i="6"/>
  <c r="K4467" i="6"/>
  <c r="K4531" i="6"/>
  <c r="K3373" i="6"/>
  <c r="K3444" i="6"/>
  <c r="K3508" i="6"/>
  <c r="K3572" i="6"/>
  <c r="K3636" i="6"/>
  <c r="K3700" i="6"/>
  <c r="K3764" i="6"/>
  <c r="K3828" i="6"/>
  <c r="K3892" i="6"/>
  <c r="K3956" i="6"/>
  <c r="K4020" i="6"/>
  <c r="K4084" i="6"/>
  <c r="K4148" i="6"/>
  <c r="K4212" i="6"/>
  <c r="K4276" i="6"/>
  <c r="K4340" i="6"/>
  <c r="K4404" i="6"/>
  <c r="K4468" i="6"/>
  <c r="K4532" i="6"/>
  <c r="K4596" i="6"/>
  <c r="K4660" i="6"/>
  <c r="K4600" i="6"/>
  <c r="K4723" i="6"/>
  <c r="K1478" i="6"/>
  <c r="K2324" i="6"/>
  <c r="K3292" i="6"/>
  <c r="K2653" i="6"/>
  <c r="K3317" i="6"/>
  <c r="K2670" i="6"/>
  <c r="K3366" i="6"/>
  <c r="K2399" i="6"/>
  <c r="K2711" i="6"/>
  <c r="K3055" i="6"/>
  <c r="K2144" i="6"/>
  <c r="K2408" i="6"/>
  <c r="K2584" i="6"/>
  <c r="K2768" i="6"/>
  <c r="K2920" i="6"/>
  <c r="K3096" i="6"/>
  <c r="K3280" i="6"/>
  <c r="K2153" i="6"/>
  <c r="K2329" i="6"/>
  <c r="K2513" i="6"/>
  <c r="K2665" i="6"/>
  <c r="K2841" i="6"/>
  <c r="K3025" i="6"/>
  <c r="K3177" i="6"/>
  <c r="K3353" i="6"/>
  <c r="K2178" i="6"/>
  <c r="K2330" i="6"/>
  <c r="K2506" i="6"/>
  <c r="K2690" i="6"/>
  <c r="K2842" i="6"/>
  <c r="K3018" i="6"/>
  <c r="K3202" i="6"/>
  <c r="K3354" i="6"/>
  <c r="K2171" i="6"/>
  <c r="K2355" i="6"/>
  <c r="K2507" i="6"/>
  <c r="K2683" i="6"/>
  <c r="K2867" i="6"/>
  <c r="K3019" i="6"/>
  <c r="K3195" i="6"/>
  <c r="K3437" i="6"/>
  <c r="K3589" i="6"/>
  <c r="K3765" i="6"/>
  <c r="K3949" i="6"/>
  <c r="K4101" i="6"/>
  <c r="K4277" i="6"/>
  <c r="K4461" i="6"/>
  <c r="K3398" i="6"/>
  <c r="K3574" i="6"/>
  <c r="K3758" i="6"/>
  <c r="K3910" i="6"/>
  <c r="K4086" i="6"/>
  <c r="K4270" i="6"/>
  <c r="K4422" i="6"/>
  <c r="K4598" i="6"/>
  <c r="K3431" i="6"/>
  <c r="K3583" i="6"/>
  <c r="K3759" i="6"/>
  <c r="K3943" i="6"/>
  <c r="K4095" i="6"/>
  <c r="K4191" i="6"/>
  <c r="K4255" i="6"/>
  <c r="K4319" i="6"/>
  <c r="K4383" i="6"/>
  <c r="K4447" i="6"/>
  <c r="K4511" i="6"/>
  <c r="K4575" i="6"/>
  <c r="K3392" i="6"/>
  <c r="K3456" i="6"/>
  <c r="K3520" i="6"/>
  <c r="K3584" i="6"/>
  <c r="K3648" i="6"/>
  <c r="K3712" i="6"/>
  <c r="K3776" i="6"/>
  <c r="K3840" i="6"/>
  <c r="K3904" i="6"/>
  <c r="K3968" i="6"/>
  <c r="K4032" i="6"/>
  <c r="K4096" i="6"/>
  <c r="K4160" i="6"/>
  <c r="K4224" i="6"/>
  <c r="K4288" i="6"/>
  <c r="K4352" i="6"/>
  <c r="K4416" i="6"/>
  <c r="K4480" i="6"/>
  <c r="K4544" i="6"/>
  <c r="K3393" i="6"/>
  <c r="K3457" i="6"/>
  <c r="K3521" i="6"/>
  <c r="K3585" i="6"/>
  <c r="K3649" i="6"/>
  <c r="K3713" i="6"/>
  <c r="K3777" i="6"/>
  <c r="K3841" i="6"/>
  <c r="K3905" i="6"/>
  <c r="K3969" i="6"/>
  <c r="K4033" i="6"/>
  <c r="K4097" i="6"/>
  <c r="K4161" i="6"/>
  <c r="K4225" i="6"/>
  <c r="K4289" i="6"/>
  <c r="K4353" i="6"/>
  <c r="K4417" i="6"/>
  <c r="K4481" i="6"/>
  <c r="K4545" i="6"/>
  <c r="K4609" i="6"/>
  <c r="K4673" i="6"/>
  <c r="K3299" i="6"/>
  <c r="K3418" i="6"/>
  <c r="K3482" i="6"/>
  <c r="K3546" i="6"/>
  <c r="K3610" i="6"/>
  <c r="K3674" i="6"/>
  <c r="K3738" i="6"/>
  <c r="K3802" i="6"/>
  <c r="K3866" i="6"/>
  <c r="K3930" i="6"/>
  <c r="K3994" i="6"/>
  <c r="K4058" i="6"/>
  <c r="K4122" i="6"/>
  <c r="K4186" i="6"/>
  <c r="K4250" i="6"/>
  <c r="K4314" i="6"/>
  <c r="K4378" i="6"/>
  <c r="K4442" i="6"/>
  <c r="K4506" i="6"/>
  <c r="K4570" i="6"/>
  <c r="K4634" i="6"/>
  <c r="K4698" i="6"/>
  <c r="K3384" i="6"/>
  <c r="K3451" i="6"/>
  <c r="K3515" i="6"/>
  <c r="K3579" i="6"/>
  <c r="K3643" i="6"/>
  <c r="K3707" i="6"/>
  <c r="K3771" i="6"/>
  <c r="K3835" i="6"/>
  <c r="K3899" i="6"/>
  <c r="K3963" i="6"/>
  <c r="K4027" i="6"/>
  <c r="K4091" i="6"/>
  <c r="K4155" i="6"/>
  <c r="K4219" i="6"/>
  <c r="K4283" i="6"/>
  <c r="K4347" i="6"/>
  <c r="K4411" i="6"/>
  <c r="K4475" i="6"/>
  <c r="K4539" i="6"/>
  <c r="K3387" i="6"/>
  <c r="K3452" i="6"/>
  <c r="K3516" i="6"/>
  <c r="K3580" i="6"/>
  <c r="K3644" i="6"/>
  <c r="K3708" i="6"/>
  <c r="K3772" i="6"/>
  <c r="K3836" i="6"/>
  <c r="K3900" i="6"/>
  <c r="K3964" i="6"/>
  <c r="K4028" i="6"/>
  <c r="K4092" i="6"/>
  <c r="K4156" i="6"/>
  <c r="K4220" i="6"/>
  <c r="K4284" i="6"/>
  <c r="K4348" i="6"/>
  <c r="K4412" i="6"/>
  <c r="K4476" i="6"/>
  <c r="K4540" i="6"/>
  <c r="K4604" i="6"/>
  <c r="K4668" i="6"/>
  <c r="K4616" i="6"/>
  <c r="K1394" i="6"/>
  <c r="K2396" i="6"/>
  <c r="K3308" i="6"/>
  <c r="K2661" i="6"/>
  <c r="K3357" i="6"/>
  <c r="K2686" i="6"/>
  <c r="K3374" i="6"/>
  <c r="K2415" i="6"/>
  <c r="K2783" i="6"/>
  <c r="K3095" i="6"/>
  <c r="K2160" i="6"/>
  <c r="K2448" i="6"/>
  <c r="K2600" i="6"/>
  <c r="K2776" i="6"/>
  <c r="K2960" i="6"/>
  <c r="K3112" i="6"/>
  <c r="K3288" i="6"/>
  <c r="K2193" i="6"/>
  <c r="K2345" i="6"/>
  <c r="K2521" i="6"/>
  <c r="K2705" i="6"/>
  <c r="K2857" i="6"/>
  <c r="K3033" i="6"/>
  <c r="K3217" i="6"/>
  <c r="K3369" i="6"/>
  <c r="K2186" i="6"/>
  <c r="K2370" i="6"/>
  <c r="K2522" i="6"/>
  <c r="K2698" i="6"/>
  <c r="K2882" i="6"/>
  <c r="K3034" i="6"/>
  <c r="K3210" i="6"/>
  <c r="K2033" i="6"/>
  <c r="K2187" i="6"/>
  <c r="K2363" i="6"/>
  <c r="K2547" i="6"/>
  <c r="K2699" i="6"/>
  <c r="K2875" i="6"/>
  <c r="K3059" i="6"/>
  <c r="K3211" i="6"/>
  <c r="K3445" i="6"/>
  <c r="K3629" i="6"/>
  <c r="K3781" i="6"/>
  <c r="K3957" i="6"/>
  <c r="K4141" i="6"/>
  <c r="K4293" i="6"/>
  <c r="K4469" i="6"/>
  <c r="K3438" i="6"/>
  <c r="K3590" i="6"/>
  <c r="K3766" i="6"/>
  <c r="K3950" i="6"/>
  <c r="K4102" i="6"/>
  <c r="K4278" i="6"/>
  <c r="K4462" i="6"/>
  <c r="K4614" i="6"/>
  <c r="K3439" i="6"/>
  <c r="K3623" i="6"/>
  <c r="K3775" i="6"/>
  <c r="K3951" i="6"/>
  <c r="K4135" i="6"/>
  <c r="K4199" i="6"/>
  <c r="K4263" i="6"/>
  <c r="K4327" i="6"/>
  <c r="K4391" i="6"/>
  <c r="K4455" i="6"/>
  <c r="K4519" i="6"/>
  <c r="K4583" i="6"/>
  <c r="K3400" i="6"/>
  <c r="K3464" i="6"/>
  <c r="K3528" i="6"/>
  <c r="K3592" i="6"/>
  <c r="K3656" i="6"/>
  <c r="K3720" i="6"/>
  <c r="K3784" i="6"/>
  <c r="K3848" i="6"/>
  <c r="K3912" i="6"/>
  <c r="K3976" i="6"/>
  <c r="K4040" i="6"/>
  <c r="K4104" i="6"/>
  <c r="K4168" i="6"/>
  <c r="K4232" i="6"/>
  <c r="K4296" i="6"/>
  <c r="K4360" i="6"/>
  <c r="K4424" i="6"/>
  <c r="K4488" i="6"/>
  <c r="K4552" i="6"/>
  <c r="K3401" i="6"/>
  <c r="K3465" i="6"/>
  <c r="K3529" i="6"/>
  <c r="K3593" i="6"/>
  <c r="K3657" i="6"/>
  <c r="K3721" i="6"/>
  <c r="K3785" i="6"/>
  <c r="K3849" i="6"/>
  <c r="K3913" i="6"/>
  <c r="K3977" i="6"/>
  <c r="K4041" i="6"/>
  <c r="K4105" i="6"/>
  <c r="K4169" i="6"/>
  <c r="K1851" i="6"/>
  <c r="K2636" i="6"/>
  <c r="K2141" i="6"/>
  <c r="K2805" i="6"/>
  <c r="K2158" i="6"/>
  <c r="K2854" i="6"/>
  <c r="K2143" i="6"/>
  <c r="K2455" i="6"/>
  <c r="K2799" i="6"/>
  <c r="K3167" i="6"/>
  <c r="K2200" i="6"/>
  <c r="K2456" i="6"/>
  <c r="K2640" i="6"/>
  <c r="K2792" i="6"/>
  <c r="K2968" i="6"/>
  <c r="K3152" i="6"/>
  <c r="K3304" i="6"/>
  <c r="K2201" i="6"/>
  <c r="K2385" i="6"/>
  <c r="K2537" i="6"/>
  <c r="K2713" i="6"/>
  <c r="K2897" i="6"/>
  <c r="K3049" i="6"/>
  <c r="K3225" i="6"/>
  <c r="K2050" i="6"/>
  <c r="K2202" i="6"/>
  <c r="K2378" i="6"/>
  <c r="K2562" i="6"/>
  <c r="K2714" i="6"/>
  <c r="K2890" i="6"/>
  <c r="K3074" i="6"/>
  <c r="K3226" i="6"/>
  <c r="K2043" i="6"/>
  <c r="K2227" i="6"/>
  <c r="K2379" i="6"/>
  <c r="K2555" i="6"/>
  <c r="K2739" i="6"/>
  <c r="K2891" i="6"/>
  <c r="K3067" i="6"/>
  <c r="K3251" i="6"/>
  <c r="K3461" i="6"/>
  <c r="K3637" i="6"/>
  <c r="K3821" i="6"/>
  <c r="K3973" i="6"/>
  <c r="K4149" i="6"/>
  <c r="K4333" i="6"/>
  <c r="K4485" i="6"/>
  <c r="K3446" i="6"/>
  <c r="K3630" i="6"/>
  <c r="K3782" i="6"/>
  <c r="K3958" i="6"/>
  <c r="K4142" i="6"/>
  <c r="K4294" i="6"/>
  <c r="K4470" i="6"/>
  <c r="K4654" i="6"/>
  <c r="K3455" i="6"/>
  <c r="K3631" i="6"/>
  <c r="K3815" i="6"/>
  <c r="K3967" i="6"/>
  <c r="K4143" i="6"/>
  <c r="K4207" i="6"/>
  <c r="K4271" i="6"/>
  <c r="K4335" i="6"/>
  <c r="K4399" i="6"/>
  <c r="K4463" i="6"/>
  <c r="K4527" i="6"/>
  <c r="K4591" i="6"/>
  <c r="K3408" i="6"/>
  <c r="K3472" i="6"/>
  <c r="K3536" i="6"/>
  <c r="K3600" i="6"/>
  <c r="K3664" i="6"/>
  <c r="K3728" i="6"/>
  <c r="K3792" i="6"/>
  <c r="K3856" i="6"/>
  <c r="K3920" i="6"/>
  <c r="K3984" i="6"/>
  <c r="K4048" i="6"/>
  <c r="K4112" i="6"/>
  <c r="K4176" i="6"/>
  <c r="K4240" i="6"/>
  <c r="K4304" i="6"/>
  <c r="K4368" i="6"/>
  <c r="K4432" i="6"/>
  <c r="K4496" i="6"/>
  <c r="K4560" i="6"/>
  <c r="K3409" i="6"/>
  <c r="K3473" i="6"/>
  <c r="K3537" i="6"/>
  <c r="K3601" i="6"/>
  <c r="K3665" i="6"/>
  <c r="K3729" i="6"/>
  <c r="K3793" i="6"/>
  <c r="K3857" i="6"/>
  <c r="K3921" i="6"/>
  <c r="K3985" i="6"/>
  <c r="K4049" i="6"/>
  <c r="K4113" i="6"/>
  <c r="K4177" i="6"/>
  <c r="K4241" i="6"/>
  <c r="K4305" i="6"/>
  <c r="K4369" i="6"/>
  <c r="K4433" i="6"/>
  <c r="K4497" i="6"/>
  <c r="K4561" i="6"/>
  <c r="K4625" i="6"/>
  <c r="K4689" i="6"/>
  <c r="K3351" i="6"/>
  <c r="K3434" i="6"/>
  <c r="K3498" i="6"/>
  <c r="K3562" i="6"/>
  <c r="K3626" i="6"/>
  <c r="K3690" i="6"/>
  <c r="K3754" i="6"/>
  <c r="K3818" i="6"/>
  <c r="K3882" i="6"/>
  <c r="K3946" i="6"/>
  <c r="K4010" i="6"/>
  <c r="K4074" i="6"/>
  <c r="K4138" i="6"/>
  <c r="K4202" i="6"/>
  <c r="K4266" i="6"/>
  <c r="K4330" i="6"/>
  <c r="K4394" i="6"/>
  <c r="K4458" i="6"/>
  <c r="K4522" i="6"/>
  <c r="K4586" i="6"/>
  <c r="K4650" i="6"/>
  <c r="K4714" i="6"/>
  <c r="K3403" i="6"/>
  <c r="K3467" i="6"/>
  <c r="K3531" i="6"/>
  <c r="K3595" i="6"/>
  <c r="K3659" i="6"/>
  <c r="K3723" i="6"/>
  <c r="K3787" i="6"/>
  <c r="K3851" i="6"/>
  <c r="K3915" i="6"/>
  <c r="K3979" i="6"/>
  <c r="K4043" i="6"/>
  <c r="K4107" i="6"/>
  <c r="K4171" i="6"/>
  <c r="K4235" i="6"/>
  <c r="K4299" i="6"/>
  <c r="K4363" i="6"/>
  <c r="K4427" i="6"/>
  <c r="K4491" i="6"/>
  <c r="K4555" i="6"/>
  <c r="K3404" i="6"/>
  <c r="K3468" i="6"/>
  <c r="K3532" i="6"/>
  <c r="K3596" i="6"/>
  <c r="K3660" i="6"/>
  <c r="K3724" i="6"/>
  <c r="K3788" i="6"/>
  <c r="K3852" i="6"/>
  <c r="K3916" i="6"/>
  <c r="K3980" i="6"/>
  <c r="K4044" i="6"/>
  <c r="K4108" i="6"/>
  <c r="K4172" i="6"/>
  <c r="K4236" i="6"/>
  <c r="K2174" i="6"/>
  <c r="K2648" i="6"/>
  <c r="K2729" i="6"/>
  <c r="K2754" i="6"/>
  <c r="K2747" i="6"/>
  <c r="K4165" i="6"/>
  <c r="K4334" i="6"/>
  <c r="K4215" i="6"/>
  <c r="K3480" i="6"/>
  <c r="K3992" i="6"/>
  <c r="K4504" i="6"/>
  <c r="K3801" i="6"/>
  <c r="K4249" i="6"/>
  <c r="K4505" i="6"/>
  <c r="K3371" i="6"/>
  <c r="K3634" i="6"/>
  <c r="K3890" i="6"/>
  <c r="K4146" i="6"/>
  <c r="K4402" i="6"/>
  <c r="K4658" i="6"/>
  <c r="K3539" i="6"/>
  <c r="K3795" i="6"/>
  <c r="K4051" i="6"/>
  <c r="K4307" i="6"/>
  <c r="K4563" i="6"/>
  <c r="K3604" i="6"/>
  <c r="K3860" i="6"/>
  <c r="K4116" i="6"/>
  <c r="K4356" i="6"/>
  <c r="K4500" i="6"/>
  <c r="K4684" i="6"/>
  <c r="K4756" i="6"/>
  <c r="K4820" i="6"/>
  <c r="K4884" i="6"/>
  <c r="K4948" i="6"/>
  <c r="K5012" i="6"/>
  <c r="K5076" i="6"/>
  <c r="K5140" i="6"/>
  <c r="K5204" i="6"/>
  <c r="K5268" i="6"/>
  <c r="K5332" i="6"/>
  <c r="K5396" i="6"/>
  <c r="K5460" i="6"/>
  <c r="K5524" i="6"/>
  <c r="K5588" i="6"/>
  <c r="K5652" i="6"/>
  <c r="K5716" i="6"/>
  <c r="K5780" i="6"/>
  <c r="K5844" i="6"/>
  <c r="K5908" i="6"/>
  <c r="K4667" i="6"/>
  <c r="K4757" i="6"/>
  <c r="K4821" i="6"/>
  <c r="K4885" i="6"/>
  <c r="K4949" i="6"/>
  <c r="K5013" i="6"/>
  <c r="K5077" i="6"/>
  <c r="K5141" i="6"/>
  <c r="K5205" i="6"/>
  <c r="K5269" i="6"/>
  <c r="K5333" i="6"/>
  <c r="K5397" i="6"/>
  <c r="K5461" i="6"/>
  <c r="K5525" i="6"/>
  <c r="K5589" i="6"/>
  <c r="K5653" i="6"/>
  <c r="K5717" i="6"/>
  <c r="K5781" i="6"/>
  <c r="K5845" i="6"/>
  <c r="K5909" i="6"/>
  <c r="K5973" i="6"/>
  <c r="K4637" i="6"/>
  <c r="K4742" i="6"/>
  <c r="K4806" i="6"/>
  <c r="K4870" i="6"/>
  <c r="K4934" i="6"/>
  <c r="K4998" i="6"/>
  <c r="K5062" i="6"/>
  <c r="K5126" i="6"/>
  <c r="K5190" i="6"/>
  <c r="K5254" i="6"/>
  <c r="K5318" i="6"/>
  <c r="K5382" i="6"/>
  <c r="K5446" i="6"/>
  <c r="K5510" i="6"/>
  <c r="K5574" i="6"/>
  <c r="K5638" i="6"/>
  <c r="K5702" i="6"/>
  <c r="K5766" i="6"/>
  <c r="K5830" i="6"/>
  <c r="K5894" i="6"/>
  <c r="K4639" i="6"/>
  <c r="K4743" i="6"/>
  <c r="K4807" i="6"/>
  <c r="K4871" i="6"/>
  <c r="K4935" i="6"/>
  <c r="K4999" i="6"/>
  <c r="K5063" i="6"/>
  <c r="K5127" i="6"/>
  <c r="K5191" i="6"/>
  <c r="K5255" i="6"/>
  <c r="K5319" i="6"/>
  <c r="K5383" i="6"/>
  <c r="K5447" i="6"/>
  <c r="K5511" i="6"/>
  <c r="K5575" i="6"/>
  <c r="K5639" i="6"/>
  <c r="K5703" i="6"/>
  <c r="K5767" i="6"/>
  <c r="K5831" i="6"/>
  <c r="K5895" i="6"/>
  <c r="K4640" i="6"/>
  <c r="K4744" i="6"/>
  <c r="K4808" i="6"/>
  <c r="K4872" i="6"/>
  <c r="K4936" i="6"/>
  <c r="K5000" i="6"/>
  <c r="K5064" i="6"/>
  <c r="K5128" i="6"/>
  <c r="K5192" i="6"/>
  <c r="K5256" i="6"/>
  <c r="K5320" i="6"/>
  <c r="K5384" i="6"/>
  <c r="K5448" i="6"/>
  <c r="K5512" i="6"/>
  <c r="K5576" i="6"/>
  <c r="K5640" i="6"/>
  <c r="K5704" i="6"/>
  <c r="K5768" i="6"/>
  <c r="K5832" i="6"/>
  <c r="K5896" i="6"/>
  <c r="K4627" i="6"/>
  <c r="K4737" i="6"/>
  <c r="K4801" i="6"/>
  <c r="K4865" i="6"/>
  <c r="K4929" i="6"/>
  <c r="K4993" i="6"/>
  <c r="K5057" i="6"/>
  <c r="K5121" i="6"/>
  <c r="K5185" i="6"/>
  <c r="K5249" i="6"/>
  <c r="K5313" i="6"/>
  <c r="K5377" i="6"/>
  <c r="K5441" i="6"/>
  <c r="K5505" i="6"/>
  <c r="K5569" i="6"/>
  <c r="K5633" i="6"/>
  <c r="K5697" i="6"/>
  <c r="K5761" i="6"/>
  <c r="K5825" i="6"/>
  <c r="K5889" i="6"/>
  <c r="K4613" i="6"/>
  <c r="K4730" i="6"/>
  <c r="K2862" i="6"/>
  <c r="K2832" i="6"/>
  <c r="K2905" i="6"/>
  <c r="K2906" i="6"/>
  <c r="K2931" i="6"/>
  <c r="K4341" i="6"/>
  <c r="K4486" i="6"/>
  <c r="K4279" i="6"/>
  <c r="K3544" i="6"/>
  <c r="K4056" i="6"/>
  <c r="K4568" i="6"/>
  <c r="K3865" i="6"/>
  <c r="K4297" i="6"/>
  <c r="K4553" i="6"/>
  <c r="K3426" i="6"/>
  <c r="K3682" i="6"/>
  <c r="K3938" i="6"/>
  <c r="K4194" i="6"/>
  <c r="K4450" i="6"/>
  <c r="K4706" i="6"/>
  <c r="K3587" i="6"/>
  <c r="K3843" i="6"/>
  <c r="K4099" i="6"/>
  <c r="K4355" i="6"/>
  <c r="K3396" i="6"/>
  <c r="K3652" i="6"/>
  <c r="K3908" i="6"/>
  <c r="K4164" i="6"/>
  <c r="K4364" i="6"/>
  <c r="K4548" i="6"/>
  <c r="K4692" i="6"/>
  <c r="K4764" i="6"/>
  <c r="K4828" i="6"/>
  <c r="K4892" i="6"/>
  <c r="K4956" i="6"/>
  <c r="K5020" i="6"/>
  <c r="K5084" i="6"/>
  <c r="K5148" i="6"/>
  <c r="K5212" i="6"/>
  <c r="K5276" i="6"/>
  <c r="K5340" i="6"/>
  <c r="K5404" i="6"/>
  <c r="K5468" i="6"/>
  <c r="K5532" i="6"/>
  <c r="K5596" i="6"/>
  <c r="K5660" i="6"/>
  <c r="K5724" i="6"/>
  <c r="K5788" i="6"/>
  <c r="K5852" i="6"/>
  <c r="K5916" i="6"/>
  <c r="K4683" i="6"/>
  <c r="K4765" i="6"/>
  <c r="K4829" i="6"/>
  <c r="K4893" i="6"/>
  <c r="K4957" i="6"/>
  <c r="K5021" i="6"/>
  <c r="K5085" i="6"/>
  <c r="K5149" i="6"/>
  <c r="K5213" i="6"/>
  <c r="K5277" i="6"/>
  <c r="K5341" i="6"/>
  <c r="K5405" i="6"/>
  <c r="K5469" i="6"/>
  <c r="K5533" i="6"/>
  <c r="K5597" i="6"/>
  <c r="K5661" i="6"/>
  <c r="K5725" i="6"/>
  <c r="K5789" i="6"/>
  <c r="K5853" i="6"/>
  <c r="K5917" i="6"/>
  <c r="K5981" i="6"/>
  <c r="K4653" i="6"/>
  <c r="K4750" i="6"/>
  <c r="K4814" i="6"/>
  <c r="K4878" i="6"/>
  <c r="K4942" i="6"/>
  <c r="K5006" i="6"/>
  <c r="K5070" i="6"/>
  <c r="K5134" i="6"/>
  <c r="K5198" i="6"/>
  <c r="K5262" i="6"/>
  <c r="K5326" i="6"/>
  <c r="K5390" i="6"/>
  <c r="K5454" i="6"/>
  <c r="K5518" i="6"/>
  <c r="K5582" i="6"/>
  <c r="K5646" i="6"/>
  <c r="K5710" i="6"/>
  <c r="K5774" i="6"/>
  <c r="K5838" i="6"/>
  <c r="K5902" i="6"/>
  <c r="K4655" i="6"/>
  <c r="K4751" i="6"/>
  <c r="K4815" i="6"/>
  <c r="K4879" i="6"/>
  <c r="K4943" i="6"/>
  <c r="K5007" i="6"/>
  <c r="K5071" i="6"/>
  <c r="K5135" i="6"/>
  <c r="K5199" i="6"/>
  <c r="K5263" i="6"/>
  <c r="K5327" i="6"/>
  <c r="K5391" i="6"/>
  <c r="K5455" i="6"/>
  <c r="K5519" i="6"/>
  <c r="K5583" i="6"/>
  <c r="K5647" i="6"/>
  <c r="K5711" i="6"/>
  <c r="K5775" i="6"/>
  <c r="K5839" i="6"/>
  <c r="K5903" i="6"/>
  <c r="K4656" i="6"/>
  <c r="K4752" i="6"/>
  <c r="K4816" i="6"/>
  <c r="K4880" i="6"/>
  <c r="K4944" i="6"/>
  <c r="K5008" i="6"/>
  <c r="K5072" i="6"/>
  <c r="K5136" i="6"/>
  <c r="K5200" i="6"/>
  <c r="K5264" i="6"/>
  <c r="K5328" i="6"/>
  <c r="K5392" i="6"/>
  <c r="K5456" i="6"/>
  <c r="K5520" i="6"/>
  <c r="K5584" i="6"/>
  <c r="K5648" i="6"/>
  <c r="K5712" i="6"/>
  <c r="K5776" i="6"/>
  <c r="K5840" i="6"/>
  <c r="K5904" i="6"/>
  <c r="K4643" i="6"/>
  <c r="K4745" i="6"/>
  <c r="K4809" i="6"/>
  <c r="K4873" i="6"/>
  <c r="K4937" i="6"/>
  <c r="K5001" i="6"/>
  <c r="K5065" i="6"/>
  <c r="K5129" i="6"/>
  <c r="K5193" i="6"/>
  <c r="K5257" i="6"/>
  <c r="K5321" i="6"/>
  <c r="K5385" i="6"/>
  <c r="K5449" i="6"/>
  <c r="K5513" i="6"/>
  <c r="K5577" i="6"/>
  <c r="K5641" i="6"/>
  <c r="K5705" i="6"/>
  <c r="K5769" i="6"/>
  <c r="K5833" i="6"/>
  <c r="K5897" i="6"/>
  <c r="K4629" i="6"/>
  <c r="K4738" i="6"/>
  <c r="K4802" i="6"/>
  <c r="K4866" i="6"/>
  <c r="K4930" i="6"/>
  <c r="K4994" i="6"/>
  <c r="K5058" i="6"/>
  <c r="K5122" i="6"/>
  <c r="K5186" i="6"/>
  <c r="K5250" i="6"/>
  <c r="K5314" i="6"/>
  <c r="K5378" i="6"/>
  <c r="K5442" i="6"/>
  <c r="K5506" i="6"/>
  <c r="K5570" i="6"/>
  <c r="K5634" i="6"/>
  <c r="K5698" i="6"/>
  <c r="K5762" i="6"/>
  <c r="K5826" i="6"/>
  <c r="K2159" i="6"/>
  <c r="K2984" i="6"/>
  <c r="K3089" i="6"/>
  <c r="K3082" i="6"/>
  <c r="K3083" i="6"/>
  <c r="K4525" i="6"/>
  <c r="K4662" i="6"/>
  <c r="K4343" i="6"/>
  <c r="K3608" i="6"/>
  <c r="K4120" i="6"/>
  <c r="K3417" i="6"/>
  <c r="K3929" i="6"/>
  <c r="K4313" i="6"/>
  <c r="K4569" i="6"/>
  <c r="K3442" i="6"/>
  <c r="K3698" i="6"/>
  <c r="K3954" i="6"/>
  <c r="K4210" i="6"/>
  <c r="K4466" i="6"/>
  <c r="K4722" i="6"/>
  <c r="K3603" i="6"/>
  <c r="K3859" i="6"/>
  <c r="K4115" i="6"/>
  <c r="K4371" i="6"/>
  <c r="K3412" i="6"/>
  <c r="K3668" i="6"/>
  <c r="K3924" i="6"/>
  <c r="K4180" i="6"/>
  <c r="K4372" i="6"/>
  <c r="K4556" i="6"/>
  <c r="K4632" i="6"/>
  <c r="K4772" i="6"/>
  <c r="K4836" i="6"/>
  <c r="K4900" i="6"/>
  <c r="K4964" i="6"/>
  <c r="K5028" i="6"/>
  <c r="K5092" i="6"/>
  <c r="K5156" i="6"/>
  <c r="K5220" i="6"/>
  <c r="K5284" i="6"/>
  <c r="K5348" i="6"/>
  <c r="K5412" i="6"/>
  <c r="K5476" i="6"/>
  <c r="K5540" i="6"/>
  <c r="K5604" i="6"/>
  <c r="K5668" i="6"/>
  <c r="K5732" i="6"/>
  <c r="K5796" i="6"/>
  <c r="K5860" i="6"/>
  <c r="K5924" i="6"/>
  <c r="K4699" i="6"/>
  <c r="K4773" i="6"/>
  <c r="K4837" i="6"/>
  <c r="K4901" i="6"/>
  <c r="K4965" i="6"/>
  <c r="K5029" i="6"/>
  <c r="K5093" i="6"/>
  <c r="K5157" i="6"/>
  <c r="K5221" i="6"/>
  <c r="K5285" i="6"/>
  <c r="K5349" i="6"/>
  <c r="K5413" i="6"/>
  <c r="K5477" i="6"/>
  <c r="K5541" i="6"/>
  <c r="K5605" i="6"/>
  <c r="K5669" i="6"/>
  <c r="K5733" i="6"/>
  <c r="K5797" i="6"/>
  <c r="K5861" i="6"/>
  <c r="K5925" i="6"/>
  <c r="K5989" i="6"/>
  <c r="K4669" i="6"/>
  <c r="K4758" i="6"/>
  <c r="K4822" i="6"/>
  <c r="K4886" i="6"/>
  <c r="K4950" i="6"/>
  <c r="K5014" i="6"/>
  <c r="K5078" i="6"/>
  <c r="K5142" i="6"/>
  <c r="K5206" i="6"/>
  <c r="K5270" i="6"/>
  <c r="K5334" i="6"/>
  <c r="K5398" i="6"/>
  <c r="K5462" i="6"/>
  <c r="K5526" i="6"/>
  <c r="K5590" i="6"/>
  <c r="K5654" i="6"/>
  <c r="K5718" i="6"/>
  <c r="K5782" i="6"/>
  <c r="K5846" i="6"/>
  <c r="K5910" i="6"/>
  <c r="K4671" i="6"/>
  <c r="K4759" i="6"/>
  <c r="K4823" i="6"/>
  <c r="K4887" i="6"/>
  <c r="K4951" i="6"/>
  <c r="K5015" i="6"/>
  <c r="K5079" i="6"/>
  <c r="K5143" i="6"/>
  <c r="K5207" i="6"/>
  <c r="K5271" i="6"/>
  <c r="K5335" i="6"/>
  <c r="K5399" i="6"/>
  <c r="K5463" i="6"/>
  <c r="K5527" i="6"/>
  <c r="K5591" i="6"/>
  <c r="K5655" i="6"/>
  <c r="K5719" i="6"/>
  <c r="K5783" i="6"/>
  <c r="K5847" i="6"/>
  <c r="K5911" i="6"/>
  <c r="K4672" i="6"/>
  <c r="K4760" i="6"/>
  <c r="K4824" i="6"/>
  <c r="K4888" i="6"/>
  <c r="K4952" i="6"/>
  <c r="K5016" i="6"/>
  <c r="K5080" i="6"/>
  <c r="K5144" i="6"/>
  <c r="K5208" i="6"/>
  <c r="K5272" i="6"/>
  <c r="K5336" i="6"/>
  <c r="K5400" i="6"/>
  <c r="K5464" i="6"/>
  <c r="K5528" i="6"/>
  <c r="K5592" i="6"/>
  <c r="K5656" i="6"/>
  <c r="K5720" i="6"/>
  <c r="K5784" i="6"/>
  <c r="K5848" i="6"/>
  <c r="K5912" i="6"/>
  <c r="K4659" i="6"/>
  <c r="K4753" i="6"/>
  <c r="K4817" i="6"/>
  <c r="K4881" i="6"/>
  <c r="K4945" i="6"/>
  <c r="K5009" i="6"/>
  <c r="K5073" i="6"/>
  <c r="K5137" i="6"/>
  <c r="K5201" i="6"/>
  <c r="K5265" i="6"/>
  <c r="K5329" i="6"/>
  <c r="K5393" i="6"/>
  <c r="K5457" i="6"/>
  <c r="K5521" i="6"/>
  <c r="K5585" i="6"/>
  <c r="K5649" i="6"/>
  <c r="K5713" i="6"/>
  <c r="K5777" i="6"/>
  <c r="K5841" i="6"/>
  <c r="K5905" i="6"/>
  <c r="K4645" i="6"/>
  <c r="K4746" i="6"/>
  <c r="K4810" i="6"/>
  <c r="K4874" i="6"/>
  <c r="K4938" i="6"/>
  <c r="K5002" i="6"/>
  <c r="K5066" i="6"/>
  <c r="K5130" i="6"/>
  <c r="K5194" i="6"/>
  <c r="K5258" i="6"/>
  <c r="K5322" i="6"/>
  <c r="K5386" i="6"/>
  <c r="K5450" i="6"/>
  <c r="K5514" i="6"/>
  <c r="K5578" i="6"/>
  <c r="K5642" i="6"/>
  <c r="K5706" i="6"/>
  <c r="K5770" i="6"/>
  <c r="K5834" i="6"/>
  <c r="K2527" i="6"/>
  <c r="K3160" i="6"/>
  <c r="K3241" i="6"/>
  <c r="K3266" i="6"/>
  <c r="K3259" i="6"/>
  <c r="K3462" i="6"/>
  <c r="K3495" i="6"/>
  <c r="K4407" i="6"/>
  <c r="K3672" i="6"/>
  <c r="K4184" i="6"/>
  <c r="K3481" i="6"/>
  <c r="K3993" i="6"/>
  <c r="K4361" i="6"/>
  <c r="K4617" i="6"/>
  <c r="K3490" i="6"/>
  <c r="K3746" i="6"/>
  <c r="K4002" i="6"/>
  <c r="K4258" i="6"/>
  <c r="K4514" i="6"/>
  <c r="K3395" i="6"/>
  <c r="K3651" i="6"/>
  <c r="K3907" i="6"/>
  <c r="K4163" i="6"/>
  <c r="K4419" i="6"/>
  <c r="K3460" i="6"/>
  <c r="K3716" i="6"/>
  <c r="K3972" i="6"/>
  <c r="K4228" i="6"/>
  <c r="K4420" i="6"/>
  <c r="K4564" i="6"/>
  <c r="K4648" i="6"/>
  <c r="K4780" i="6"/>
  <c r="K4844" i="6"/>
  <c r="K4908" i="6"/>
  <c r="K4972" i="6"/>
  <c r="K5036" i="6"/>
  <c r="K5100" i="6"/>
  <c r="K5164" i="6"/>
  <c r="K5228" i="6"/>
  <c r="K5292" i="6"/>
  <c r="K5356" i="6"/>
  <c r="K5420" i="6"/>
  <c r="K5484" i="6"/>
  <c r="K5548" i="6"/>
  <c r="K5612" i="6"/>
  <c r="K5676" i="6"/>
  <c r="K5740" i="6"/>
  <c r="K5804" i="6"/>
  <c r="K5868" i="6"/>
  <c r="K4581" i="6"/>
  <c r="K4712" i="6"/>
  <c r="K4781" i="6"/>
  <c r="K4845" i="6"/>
  <c r="K4909" i="6"/>
  <c r="K4973" i="6"/>
  <c r="K5037" i="6"/>
  <c r="K5101" i="6"/>
  <c r="K5165" i="6"/>
  <c r="K5229" i="6"/>
  <c r="K5293" i="6"/>
  <c r="K5357" i="6"/>
  <c r="K5421" i="6"/>
  <c r="K5485" i="6"/>
  <c r="K5549" i="6"/>
  <c r="K5613" i="6"/>
  <c r="K5677" i="6"/>
  <c r="K5741" i="6"/>
  <c r="K5805" i="6"/>
  <c r="K5869" i="6"/>
  <c r="K5933" i="6"/>
  <c r="K5997" i="6"/>
  <c r="K4685" i="6"/>
  <c r="K4766" i="6"/>
  <c r="K4830" i="6"/>
  <c r="K4894" i="6"/>
  <c r="K4958" i="6"/>
  <c r="K5022" i="6"/>
  <c r="K5086" i="6"/>
  <c r="K5150" i="6"/>
  <c r="K5214" i="6"/>
  <c r="K5278" i="6"/>
  <c r="K5342" i="6"/>
  <c r="K5406" i="6"/>
  <c r="K5470" i="6"/>
  <c r="K5534" i="6"/>
  <c r="K5598" i="6"/>
  <c r="K5662" i="6"/>
  <c r="K5726" i="6"/>
  <c r="K5790" i="6"/>
  <c r="K5854" i="6"/>
  <c r="K5918" i="6"/>
  <c r="K4687" i="6"/>
  <c r="K4767" i="6"/>
  <c r="K4831" i="6"/>
  <c r="K4895" i="6"/>
  <c r="K4959" i="6"/>
  <c r="K5023" i="6"/>
  <c r="K5087" i="6"/>
  <c r="K5151" i="6"/>
  <c r="K5215" i="6"/>
  <c r="K5279" i="6"/>
  <c r="K5343" i="6"/>
  <c r="K5407" i="6"/>
  <c r="K5471" i="6"/>
  <c r="K5535" i="6"/>
  <c r="K5599" i="6"/>
  <c r="K5663" i="6"/>
  <c r="K5727" i="6"/>
  <c r="K5791" i="6"/>
  <c r="K5855" i="6"/>
  <c r="K5919" i="6"/>
  <c r="K4688" i="6"/>
  <c r="K4768" i="6"/>
  <c r="K4832" i="6"/>
  <c r="K4896" i="6"/>
  <c r="K4960" i="6"/>
  <c r="K5024" i="6"/>
  <c r="K5088" i="6"/>
  <c r="K5152" i="6"/>
  <c r="K5216" i="6"/>
  <c r="K5280" i="6"/>
  <c r="K5344" i="6"/>
  <c r="K5408" i="6"/>
  <c r="K5472" i="6"/>
  <c r="K5536" i="6"/>
  <c r="K5600" i="6"/>
  <c r="K5664" i="6"/>
  <c r="K5728" i="6"/>
  <c r="K5792" i="6"/>
  <c r="K5856" i="6"/>
  <c r="K5920" i="6"/>
  <c r="K4675" i="6"/>
  <c r="K4761" i="6"/>
  <c r="K4825" i="6"/>
  <c r="K4889" i="6"/>
  <c r="K4953" i="6"/>
  <c r="K5017" i="6"/>
  <c r="K5081" i="6"/>
  <c r="K5145" i="6"/>
  <c r="K5209" i="6"/>
  <c r="K5273" i="6"/>
  <c r="K5337" i="6"/>
  <c r="K5401" i="6"/>
  <c r="K5465" i="6"/>
  <c r="K5529" i="6"/>
  <c r="K5593" i="6"/>
  <c r="K5657" i="6"/>
  <c r="K5721" i="6"/>
  <c r="K5785" i="6"/>
  <c r="K5849" i="6"/>
  <c r="K5913" i="6"/>
  <c r="K4661" i="6"/>
  <c r="K4754" i="6"/>
  <c r="K1452" i="6"/>
  <c r="K2839" i="6"/>
  <c r="K2065" i="6"/>
  <c r="K2058" i="6"/>
  <c r="K2059" i="6"/>
  <c r="K3501" i="6"/>
  <c r="K3638" i="6"/>
  <c r="K3647" i="6"/>
  <c r="K4471" i="6"/>
  <c r="K3736" i="6"/>
  <c r="K4248" i="6"/>
  <c r="K3545" i="6"/>
  <c r="K4057" i="6"/>
  <c r="K4377" i="6"/>
  <c r="K4633" i="6"/>
  <c r="K3506" i="6"/>
  <c r="K3762" i="6"/>
  <c r="K4018" i="6"/>
  <c r="K4274" i="6"/>
  <c r="K4530" i="6"/>
  <c r="K3411" i="6"/>
  <c r="K3667" i="6"/>
  <c r="K3923" i="6"/>
  <c r="K4179" i="6"/>
  <c r="K4435" i="6"/>
  <c r="K3476" i="6"/>
  <c r="K3732" i="6"/>
  <c r="K3988" i="6"/>
  <c r="K4244" i="6"/>
  <c r="K4428" i="6"/>
  <c r="K4612" i="6"/>
  <c r="K4664" i="6"/>
  <c r="K4788" i="6"/>
  <c r="K4852" i="6"/>
  <c r="K4916" i="6"/>
  <c r="K4980" i="6"/>
  <c r="K5044" i="6"/>
  <c r="K5108" i="6"/>
  <c r="K5172" i="6"/>
  <c r="K5236" i="6"/>
  <c r="K5300" i="6"/>
  <c r="K5364" i="6"/>
  <c r="K5428" i="6"/>
  <c r="K5492" i="6"/>
  <c r="K5556" i="6"/>
  <c r="K5620" i="6"/>
  <c r="K5684" i="6"/>
  <c r="K5748" i="6"/>
  <c r="K5812" i="6"/>
  <c r="K5876" i="6"/>
  <c r="K4603" i="6"/>
  <c r="K4724" i="6"/>
  <c r="K4789" i="6"/>
  <c r="K4853" i="6"/>
  <c r="K4917" i="6"/>
  <c r="K4981" i="6"/>
  <c r="K5045" i="6"/>
  <c r="K5109" i="6"/>
  <c r="K5173" i="6"/>
  <c r="K5237" i="6"/>
  <c r="K5301" i="6"/>
  <c r="K5365" i="6"/>
  <c r="K5429" i="6"/>
  <c r="K5493" i="6"/>
  <c r="K5557" i="6"/>
  <c r="K5621" i="6"/>
  <c r="K5685" i="6"/>
  <c r="K5749" i="6"/>
  <c r="K5813" i="6"/>
  <c r="K5877" i="6"/>
  <c r="K5941" i="6"/>
  <c r="K6005" i="6"/>
  <c r="K4701" i="6"/>
  <c r="K4774" i="6"/>
  <c r="K4838" i="6"/>
  <c r="K4902" i="6"/>
  <c r="K4966" i="6"/>
  <c r="K5030" i="6"/>
  <c r="K5094" i="6"/>
  <c r="K5158" i="6"/>
  <c r="K5222" i="6"/>
  <c r="K5286" i="6"/>
  <c r="K5350" i="6"/>
  <c r="K5414" i="6"/>
  <c r="K5478" i="6"/>
  <c r="K5542" i="6"/>
  <c r="K5606" i="6"/>
  <c r="K5670" i="6"/>
  <c r="K5734" i="6"/>
  <c r="K5798" i="6"/>
  <c r="K5862" i="6"/>
  <c r="K5926" i="6"/>
  <c r="K4703" i="6"/>
  <c r="K4775" i="6"/>
  <c r="K4839" i="6"/>
  <c r="K4903" i="6"/>
  <c r="K4967" i="6"/>
  <c r="K5031" i="6"/>
  <c r="K5095" i="6"/>
  <c r="K5159" i="6"/>
  <c r="K5223" i="6"/>
  <c r="K5287" i="6"/>
  <c r="K5351" i="6"/>
  <c r="K5415" i="6"/>
  <c r="K5479" i="6"/>
  <c r="K5543" i="6"/>
  <c r="K5607" i="6"/>
  <c r="K5671" i="6"/>
  <c r="K5735" i="6"/>
  <c r="K5799" i="6"/>
  <c r="K5863" i="6"/>
  <c r="K5927" i="6"/>
  <c r="K4704" i="6"/>
  <c r="K4776" i="6"/>
  <c r="K4840" i="6"/>
  <c r="K4904" i="6"/>
  <c r="K4968" i="6"/>
  <c r="K5032" i="6"/>
  <c r="K5096" i="6"/>
  <c r="K5160" i="6"/>
  <c r="K5224" i="6"/>
  <c r="K5288" i="6"/>
  <c r="K5352" i="6"/>
  <c r="K5416" i="6"/>
  <c r="K5480" i="6"/>
  <c r="K5544" i="6"/>
  <c r="K5608" i="6"/>
  <c r="K5672" i="6"/>
  <c r="K5736" i="6"/>
  <c r="K5800" i="6"/>
  <c r="K5864" i="6"/>
  <c r="K5928" i="6"/>
  <c r="K4691" i="6"/>
  <c r="K4769" i="6"/>
  <c r="K4833" i="6"/>
  <c r="K4897" i="6"/>
  <c r="K4961" i="6"/>
  <c r="K5025" i="6"/>
  <c r="K5089" i="6"/>
  <c r="K5153" i="6"/>
  <c r="K5217" i="6"/>
  <c r="K5281" i="6"/>
  <c r="K5345" i="6"/>
  <c r="K5409" i="6"/>
  <c r="K5473" i="6"/>
  <c r="K5537" i="6"/>
  <c r="K5601" i="6"/>
  <c r="K5665" i="6"/>
  <c r="K5729" i="6"/>
  <c r="K5793" i="6"/>
  <c r="K5857" i="6"/>
  <c r="K5921" i="6"/>
  <c r="K4677" i="6"/>
  <c r="K4762" i="6"/>
  <c r="K4826" i="6"/>
  <c r="K4890" i="6"/>
  <c r="K4954" i="6"/>
  <c r="K5018" i="6"/>
  <c r="K5082" i="6"/>
  <c r="K5146" i="6"/>
  <c r="K5210" i="6"/>
  <c r="K5274" i="6"/>
  <c r="K5338" i="6"/>
  <c r="K5402" i="6"/>
  <c r="K5466" i="6"/>
  <c r="K5530" i="6"/>
  <c r="K5594" i="6"/>
  <c r="K5658" i="6"/>
  <c r="K5722" i="6"/>
  <c r="K5786" i="6"/>
  <c r="K5850" i="6"/>
  <c r="K2652" i="6"/>
  <c r="K3183" i="6"/>
  <c r="K2217" i="6"/>
  <c r="K2242" i="6"/>
  <c r="K2235" i="6"/>
  <c r="K3653" i="6"/>
  <c r="K3822" i="6"/>
  <c r="K3823" i="6"/>
  <c r="K4535" i="6"/>
  <c r="K3800" i="6"/>
  <c r="K4312" i="6"/>
  <c r="K3609" i="6"/>
  <c r="K4121" i="6"/>
  <c r="K4425" i="6"/>
  <c r="K4681" i="6"/>
  <c r="K3554" i="6"/>
  <c r="K3810" i="6"/>
  <c r="K4066" i="6"/>
  <c r="K4322" i="6"/>
  <c r="K4578" i="6"/>
  <c r="K3459" i="6"/>
  <c r="K3715" i="6"/>
  <c r="K3971" i="6"/>
  <c r="K4227" i="6"/>
  <c r="K4483" i="6"/>
  <c r="K3524" i="6"/>
  <c r="K3780" i="6"/>
  <c r="K4036" i="6"/>
  <c r="K4292" i="6"/>
  <c r="K4436" i="6"/>
  <c r="K4620" i="6"/>
  <c r="K4732" i="6"/>
  <c r="K4796" i="6"/>
  <c r="K4860" i="6"/>
  <c r="K4924" i="6"/>
  <c r="K4988" i="6"/>
  <c r="K5052" i="6"/>
  <c r="K5116" i="6"/>
  <c r="K5180" i="6"/>
  <c r="K5244" i="6"/>
  <c r="K5308" i="6"/>
  <c r="K5372" i="6"/>
  <c r="K5436" i="6"/>
  <c r="K5500" i="6"/>
  <c r="K5564" i="6"/>
  <c r="K5628" i="6"/>
  <c r="K5692" i="6"/>
  <c r="K5756" i="6"/>
  <c r="K5820" i="6"/>
  <c r="K5884" i="6"/>
  <c r="K4619" i="6"/>
  <c r="K4733" i="6"/>
  <c r="K4797" i="6"/>
  <c r="K4861" i="6"/>
  <c r="K4925" i="6"/>
  <c r="K4989" i="6"/>
  <c r="K5053" i="6"/>
  <c r="K5117" i="6"/>
  <c r="K5181" i="6"/>
  <c r="K5245" i="6"/>
  <c r="K5309" i="6"/>
  <c r="K5373" i="6"/>
  <c r="K5437" i="6"/>
  <c r="K5501" i="6"/>
  <c r="K5565" i="6"/>
  <c r="K5629" i="6"/>
  <c r="K5693" i="6"/>
  <c r="K5757" i="6"/>
  <c r="K5821" i="6"/>
  <c r="K5885" i="6"/>
  <c r="K5949" i="6"/>
  <c r="K4584" i="6"/>
  <c r="K4715" i="6"/>
  <c r="K4782" i="6"/>
  <c r="K4846" i="6"/>
  <c r="K4910" i="6"/>
  <c r="K4974" i="6"/>
  <c r="K5038" i="6"/>
  <c r="K5102" i="6"/>
  <c r="K5166" i="6"/>
  <c r="K5230" i="6"/>
  <c r="K5294" i="6"/>
  <c r="K5358" i="6"/>
  <c r="K5422" i="6"/>
  <c r="K5486" i="6"/>
  <c r="K5550" i="6"/>
  <c r="K5614" i="6"/>
  <c r="K5678" i="6"/>
  <c r="K5742" i="6"/>
  <c r="K5806" i="6"/>
  <c r="K5870" i="6"/>
  <c r="K4587" i="6"/>
  <c r="K4716" i="6"/>
  <c r="K4783" i="6"/>
  <c r="K4847" i="6"/>
  <c r="K4911" i="6"/>
  <c r="K4975" i="6"/>
  <c r="K5039" i="6"/>
  <c r="K5103" i="6"/>
  <c r="K5167" i="6"/>
  <c r="K5231" i="6"/>
  <c r="K5295" i="6"/>
  <c r="K5359" i="6"/>
  <c r="K5423" i="6"/>
  <c r="K5487" i="6"/>
  <c r="K5551" i="6"/>
  <c r="K5615" i="6"/>
  <c r="K5679" i="6"/>
  <c r="K5743" i="6"/>
  <c r="K5807" i="6"/>
  <c r="K5871" i="6"/>
  <c r="K4589" i="6"/>
  <c r="K4717" i="6"/>
  <c r="K4784" i="6"/>
  <c r="K4848" i="6"/>
  <c r="K4912" i="6"/>
  <c r="K4976" i="6"/>
  <c r="K5040" i="6"/>
  <c r="K5104" i="6"/>
  <c r="K5168" i="6"/>
  <c r="K5232" i="6"/>
  <c r="K5296" i="6"/>
  <c r="K5360" i="6"/>
  <c r="K5424" i="6"/>
  <c r="K5488" i="6"/>
  <c r="K5552" i="6"/>
  <c r="K5616" i="6"/>
  <c r="K5680" i="6"/>
  <c r="K5744" i="6"/>
  <c r="K5808" i="6"/>
  <c r="K5872" i="6"/>
  <c r="K4571" i="6"/>
  <c r="K4707" i="6"/>
  <c r="K4777" i="6"/>
  <c r="K4841" i="6"/>
  <c r="K4905" i="6"/>
  <c r="K4969" i="6"/>
  <c r="K5033" i="6"/>
  <c r="K5097" i="6"/>
  <c r="K5161" i="6"/>
  <c r="K5225" i="6"/>
  <c r="K5289" i="6"/>
  <c r="K5353" i="6"/>
  <c r="K5417" i="6"/>
  <c r="K5481" i="6"/>
  <c r="K5545" i="6"/>
  <c r="K5609" i="6"/>
  <c r="K5673" i="6"/>
  <c r="K5737" i="6"/>
  <c r="K5801" i="6"/>
  <c r="K5865" i="6"/>
  <c r="K5929" i="6"/>
  <c r="K4693" i="6"/>
  <c r="K4770" i="6"/>
  <c r="K4834" i="6"/>
  <c r="K4898" i="6"/>
  <c r="K4962" i="6"/>
  <c r="K5026" i="6"/>
  <c r="K5090" i="6"/>
  <c r="K5154" i="6"/>
  <c r="K5218" i="6"/>
  <c r="K5282" i="6"/>
  <c r="K5346" i="6"/>
  <c r="K5410" i="6"/>
  <c r="K5474" i="6"/>
  <c r="K5538" i="6"/>
  <c r="K5602" i="6"/>
  <c r="K5666" i="6"/>
  <c r="K5730" i="6"/>
  <c r="K5794" i="6"/>
  <c r="K2149" i="6"/>
  <c r="K2272" i="6"/>
  <c r="K2393" i="6"/>
  <c r="K2394" i="6"/>
  <c r="K2419" i="6"/>
  <c r="K3829" i="6"/>
  <c r="K3974" i="6"/>
  <c r="K4007" i="6"/>
  <c r="K4599" i="6"/>
  <c r="K3864" i="6"/>
  <c r="K4376" i="6"/>
  <c r="K3673" i="6"/>
  <c r="K4185" i="6"/>
  <c r="K4441" i="6"/>
  <c r="K4697" i="6"/>
  <c r="K3570" i="6"/>
  <c r="K3826" i="6"/>
  <c r="K4082" i="6"/>
  <c r="K4338" i="6"/>
  <c r="K4594" i="6"/>
  <c r="K3475" i="6"/>
  <c r="K3731" i="6"/>
  <c r="K3987" i="6"/>
  <c r="K4243" i="6"/>
  <c r="K4499" i="6"/>
  <c r="K3540" i="6"/>
  <c r="K3796" i="6"/>
  <c r="K4052" i="6"/>
  <c r="K4300" i="6"/>
  <c r="K4484" i="6"/>
  <c r="K4628" i="6"/>
  <c r="K4740" i="6"/>
  <c r="K4804" i="6"/>
  <c r="K4868" i="6"/>
  <c r="K4932" i="6"/>
  <c r="K4996" i="6"/>
  <c r="K5060" i="6"/>
  <c r="K5124" i="6"/>
  <c r="K5188" i="6"/>
  <c r="K5252" i="6"/>
  <c r="K5316" i="6"/>
  <c r="K5380" i="6"/>
  <c r="K5444" i="6"/>
  <c r="K5508" i="6"/>
  <c r="K5572" i="6"/>
  <c r="K5636" i="6"/>
  <c r="K5700" i="6"/>
  <c r="K5764" i="6"/>
  <c r="K5828" i="6"/>
  <c r="K5892" i="6"/>
  <c r="K4635" i="6"/>
  <c r="K4741" i="6"/>
  <c r="K4805" i="6"/>
  <c r="K4869" i="6"/>
  <c r="K4933" i="6"/>
  <c r="K4997" i="6"/>
  <c r="K5061" i="6"/>
  <c r="K5125" i="6"/>
  <c r="K5189" i="6"/>
  <c r="K5253" i="6"/>
  <c r="K5317" i="6"/>
  <c r="K5381" i="6"/>
  <c r="K5445" i="6"/>
  <c r="K5509" i="6"/>
  <c r="K5573" i="6"/>
  <c r="K5637" i="6"/>
  <c r="K5701" i="6"/>
  <c r="K5765" i="6"/>
  <c r="K5829" i="6"/>
  <c r="K5893" i="6"/>
  <c r="K5957" i="6"/>
  <c r="K4605" i="6"/>
  <c r="K4725" i="6"/>
  <c r="K4790" i="6"/>
  <c r="K4854" i="6"/>
  <c r="K4918" i="6"/>
  <c r="K4982" i="6"/>
  <c r="K5046" i="6"/>
  <c r="K5110" i="6"/>
  <c r="K5174" i="6"/>
  <c r="K5238" i="6"/>
  <c r="K5302" i="6"/>
  <c r="K5366" i="6"/>
  <c r="K5430" i="6"/>
  <c r="K5494" i="6"/>
  <c r="K5558" i="6"/>
  <c r="K5622" i="6"/>
  <c r="K5686" i="6"/>
  <c r="K5750" i="6"/>
  <c r="K5814" i="6"/>
  <c r="K5878" i="6"/>
  <c r="K4607" i="6"/>
  <c r="K4726" i="6"/>
  <c r="K4791" i="6"/>
  <c r="K4855" i="6"/>
  <c r="K4919" i="6"/>
  <c r="K4983" i="6"/>
  <c r="K5047" i="6"/>
  <c r="K5111" i="6"/>
  <c r="K5175" i="6"/>
  <c r="K5239" i="6"/>
  <c r="K5303" i="6"/>
  <c r="K5367" i="6"/>
  <c r="K5431" i="6"/>
  <c r="K5495" i="6"/>
  <c r="K5559" i="6"/>
  <c r="K5623" i="6"/>
  <c r="K5687" i="6"/>
  <c r="K5751" i="6"/>
  <c r="K5815" i="6"/>
  <c r="K5879" i="6"/>
  <c r="K4608" i="6"/>
  <c r="K4727" i="6"/>
  <c r="K4792" i="6"/>
  <c r="K4856" i="6"/>
  <c r="K4920" i="6"/>
  <c r="K4984" i="6"/>
  <c r="K5048" i="6"/>
  <c r="K5112" i="6"/>
  <c r="K5176" i="6"/>
  <c r="K5240" i="6"/>
  <c r="K5304" i="6"/>
  <c r="K5368" i="6"/>
  <c r="K5432" i="6"/>
  <c r="K5496" i="6"/>
  <c r="K5560" i="6"/>
  <c r="K5624" i="6"/>
  <c r="K5688" i="6"/>
  <c r="K5752" i="6"/>
  <c r="K5816" i="6"/>
  <c r="K5880" i="6"/>
  <c r="K4592" i="6"/>
  <c r="K4718" i="6"/>
  <c r="K4785" i="6"/>
  <c r="K4849" i="6"/>
  <c r="K4913" i="6"/>
  <c r="K4977" i="6"/>
  <c r="K5041" i="6"/>
  <c r="K5105" i="6"/>
  <c r="K5169" i="6"/>
  <c r="K5233" i="6"/>
  <c r="K5297" i="6"/>
  <c r="K5361" i="6"/>
  <c r="K5425" i="6"/>
  <c r="K5489" i="6"/>
  <c r="K5553" i="6"/>
  <c r="K5617" i="6"/>
  <c r="K5681" i="6"/>
  <c r="K5745" i="6"/>
  <c r="K5809" i="6"/>
  <c r="K5873" i="6"/>
  <c r="K4573" i="6"/>
  <c r="K4709" i="6"/>
  <c r="K4778" i="6"/>
  <c r="K4842" i="6"/>
  <c r="K4906" i="6"/>
  <c r="K4970" i="6"/>
  <c r="K5034" i="6"/>
  <c r="K5098" i="6"/>
  <c r="K5162" i="6"/>
  <c r="K5226" i="6"/>
  <c r="K5290" i="6"/>
  <c r="K5354" i="6"/>
  <c r="K5418" i="6"/>
  <c r="K5482" i="6"/>
  <c r="K5546" i="6"/>
  <c r="K5610" i="6"/>
  <c r="K5674" i="6"/>
  <c r="K5738" i="6"/>
  <c r="K5802" i="6"/>
  <c r="K5866" i="6"/>
  <c r="K2571" i="6"/>
  <c r="K4233" i="6"/>
  <c r="K3523" i="6"/>
  <c r="K4308" i="6"/>
  <c r="K5068" i="6"/>
  <c r="K5580" i="6"/>
  <c r="K4813" i="6"/>
  <c r="K5325" i="6"/>
  <c r="K5837" i="6"/>
  <c r="K4990" i="6"/>
  <c r="K5502" i="6"/>
  <c r="K4735" i="6"/>
  <c r="K5247" i="6"/>
  <c r="K5759" i="6"/>
  <c r="K4992" i="6"/>
  <c r="K5504" i="6"/>
  <c r="K4728" i="6"/>
  <c r="K5241" i="6"/>
  <c r="K5753" i="6"/>
  <c r="K4850" i="6"/>
  <c r="K5010" i="6"/>
  <c r="K5178" i="6"/>
  <c r="K5362" i="6"/>
  <c r="K5522" i="6"/>
  <c r="K5690" i="6"/>
  <c r="K5858" i="6"/>
  <c r="K5930" i="6"/>
  <c r="K5994" i="6"/>
  <c r="K4615" i="6"/>
  <c r="K4731" i="6"/>
  <c r="K4795" i="6"/>
  <c r="K4859" i="6"/>
  <c r="K4923" i="6"/>
  <c r="K4987" i="6"/>
  <c r="K5051" i="6"/>
  <c r="K5115" i="6"/>
  <c r="K5179" i="6"/>
  <c r="K5243" i="6"/>
  <c r="K5307" i="6"/>
  <c r="K5371" i="6"/>
  <c r="K5435" i="6"/>
  <c r="K5499" i="6"/>
  <c r="K5563" i="6"/>
  <c r="K5627" i="6"/>
  <c r="K5691" i="6"/>
  <c r="K5755" i="6"/>
  <c r="K5819" i="6"/>
  <c r="K5883" i="6"/>
  <c r="K5956" i="6"/>
  <c r="K6037" i="6"/>
  <c r="K6101" i="6"/>
  <c r="K6165" i="6"/>
  <c r="K6229" i="6"/>
  <c r="K6293" i="6"/>
  <c r="K6357" i="6"/>
  <c r="K6421" i="6"/>
  <c r="K6485" i="6"/>
  <c r="K6549" i="6"/>
  <c r="K6613" i="6"/>
  <c r="K6677" i="6"/>
  <c r="K6741" i="6"/>
  <c r="K6805" i="6"/>
  <c r="K6869" i="6"/>
  <c r="K6933" i="6"/>
  <c r="K6997" i="6"/>
  <c r="K7061" i="6"/>
  <c r="K7125" i="6"/>
  <c r="K7189" i="6"/>
  <c r="K7253" i="6"/>
  <c r="K5936" i="6"/>
  <c r="K6020" i="6"/>
  <c r="K6086" i="6"/>
  <c r="K6150" i="6"/>
  <c r="K6214" i="6"/>
  <c r="K6278" i="6"/>
  <c r="K6342" i="6"/>
  <c r="K6406" i="6"/>
  <c r="K6470" i="6"/>
  <c r="K6534" i="6"/>
  <c r="K6598" i="6"/>
  <c r="K5948" i="6"/>
  <c r="K6030" i="6"/>
  <c r="K6095" i="6"/>
  <c r="K6159" i="6"/>
  <c r="K6223" i="6"/>
  <c r="K4013" i="6"/>
  <c r="K4489" i="6"/>
  <c r="K3779" i="6"/>
  <c r="K4492" i="6"/>
  <c r="K5132" i="6"/>
  <c r="K5644" i="6"/>
  <c r="K4877" i="6"/>
  <c r="K5389" i="6"/>
  <c r="K5901" i="6"/>
  <c r="K5054" i="6"/>
  <c r="K5566" i="6"/>
  <c r="K4799" i="6"/>
  <c r="K5311" i="6"/>
  <c r="K5823" i="6"/>
  <c r="K5056" i="6"/>
  <c r="K5568" i="6"/>
  <c r="K4793" i="6"/>
  <c r="K5305" i="6"/>
  <c r="K5817" i="6"/>
  <c r="K4858" i="6"/>
  <c r="K5042" i="6"/>
  <c r="K5202" i="6"/>
  <c r="K5370" i="6"/>
  <c r="K5554" i="6"/>
  <c r="K5714" i="6"/>
  <c r="K5874" i="6"/>
  <c r="K5938" i="6"/>
  <c r="K6002" i="6"/>
  <c r="K4631" i="6"/>
  <c r="K4739" i="6"/>
  <c r="K4803" i="6"/>
  <c r="K4867" i="6"/>
  <c r="K4931" i="6"/>
  <c r="K4995" i="6"/>
  <c r="K5059" i="6"/>
  <c r="K5123" i="6"/>
  <c r="K5187" i="6"/>
  <c r="K5251" i="6"/>
  <c r="K5315" i="6"/>
  <c r="K5379" i="6"/>
  <c r="K5443" i="6"/>
  <c r="K5507" i="6"/>
  <c r="K5571" i="6"/>
  <c r="K5635" i="6"/>
  <c r="K5699" i="6"/>
  <c r="K5763" i="6"/>
  <c r="K5827" i="6"/>
  <c r="K5891" i="6"/>
  <c r="K5967" i="6"/>
  <c r="K6045" i="6"/>
  <c r="K6109" i="6"/>
  <c r="K6173" i="6"/>
  <c r="K6237" i="6"/>
  <c r="K6301" i="6"/>
  <c r="K6365" i="6"/>
  <c r="K6429" i="6"/>
  <c r="K6493" i="6"/>
  <c r="K6557" i="6"/>
  <c r="K6621" i="6"/>
  <c r="K6685" i="6"/>
  <c r="K6749" i="6"/>
  <c r="K6813" i="6"/>
  <c r="K6877" i="6"/>
  <c r="K6941" i="6"/>
  <c r="K7005" i="6"/>
  <c r="K7069" i="6"/>
  <c r="K7133" i="6"/>
  <c r="K7197" i="6"/>
  <c r="K7261" i="6"/>
  <c r="K5947" i="6"/>
  <c r="K6029" i="6"/>
  <c r="K6094" i="6"/>
  <c r="K6158" i="6"/>
  <c r="K6222" i="6"/>
  <c r="K6286" i="6"/>
  <c r="K6350" i="6"/>
  <c r="K6414" i="6"/>
  <c r="K6478" i="6"/>
  <c r="K6542" i="6"/>
  <c r="K6606" i="6"/>
  <c r="K5959" i="6"/>
  <c r="K6039" i="6"/>
  <c r="K6103" i="6"/>
  <c r="K6167" i="6"/>
  <c r="K6231" i="6"/>
  <c r="K4150" i="6"/>
  <c r="K3328" i="6"/>
  <c r="K4035" i="6"/>
  <c r="K4676" i="6"/>
  <c r="K5196" i="6"/>
  <c r="K5708" i="6"/>
  <c r="K4941" i="6"/>
  <c r="K5453" i="6"/>
  <c r="K5965" i="6"/>
  <c r="K5118" i="6"/>
  <c r="K5630" i="6"/>
  <c r="K4863" i="6"/>
  <c r="K5375" i="6"/>
  <c r="K5887" i="6"/>
  <c r="K5120" i="6"/>
  <c r="K5632" i="6"/>
  <c r="K4857" i="6"/>
  <c r="K5369" i="6"/>
  <c r="K5881" i="6"/>
  <c r="K4882" i="6"/>
  <c r="K5050" i="6"/>
  <c r="K5234" i="6"/>
  <c r="K5394" i="6"/>
  <c r="K5562" i="6"/>
  <c r="K5746" i="6"/>
  <c r="K5882" i="6"/>
  <c r="K5946" i="6"/>
  <c r="K6010" i="6"/>
  <c r="K4647" i="6"/>
  <c r="K4747" i="6"/>
  <c r="K4811" i="6"/>
  <c r="K4875" i="6"/>
  <c r="K4939" i="6"/>
  <c r="K5003" i="6"/>
  <c r="K5067" i="6"/>
  <c r="K5131" i="6"/>
  <c r="K5195" i="6"/>
  <c r="K5259" i="6"/>
  <c r="K5323" i="6"/>
  <c r="K5387" i="6"/>
  <c r="K5451" i="6"/>
  <c r="K5515" i="6"/>
  <c r="K5579" i="6"/>
  <c r="K5643" i="6"/>
  <c r="K5707" i="6"/>
  <c r="K5771" i="6"/>
  <c r="K5835" i="6"/>
  <c r="K5899" i="6"/>
  <c r="K5977" i="6"/>
  <c r="K6053" i="6"/>
  <c r="K6117" i="6"/>
  <c r="K6181" i="6"/>
  <c r="K6245" i="6"/>
  <c r="K6309" i="6"/>
  <c r="K6373" i="6"/>
  <c r="K6437" i="6"/>
  <c r="K6501" i="6"/>
  <c r="K6565" i="6"/>
  <c r="K6629" i="6"/>
  <c r="K6693" i="6"/>
  <c r="K6757" i="6"/>
  <c r="K6821" i="6"/>
  <c r="K6885" i="6"/>
  <c r="K6949" i="6"/>
  <c r="K7013" i="6"/>
  <c r="K7077" i="6"/>
  <c r="K7141" i="6"/>
  <c r="K7205" i="6"/>
  <c r="K7269" i="6"/>
  <c r="K5958" i="6"/>
  <c r="K6038" i="6"/>
  <c r="K6102" i="6"/>
  <c r="K6166" i="6"/>
  <c r="K6230" i="6"/>
  <c r="K6294" i="6"/>
  <c r="K6358" i="6"/>
  <c r="K6422" i="6"/>
  <c r="K6486" i="6"/>
  <c r="K6550" i="6"/>
  <c r="K6614" i="6"/>
  <c r="K5969" i="6"/>
  <c r="K6047" i="6"/>
  <c r="K6111" i="6"/>
  <c r="K6175" i="6"/>
  <c r="K6239" i="6"/>
  <c r="K4151" i="6"/>
  <c r="K3618" i="6"/>
  <c r="K4291" i="6"/>
  <c r="K4748" i="6"/>
  <c r="K5260" i="6"/>
  <c r="K5772" i="6"/>
  <c r="K5005" i="6"/>
  <c r="K5517" i="6"/>
  <c r="K4621" i="6"/>
  <c r="K5182" i="6"/>
  <c r="K5694" i="6"/>
  <c r="K4927" i="6"/>
  <c r="K5439" i="6"/>
  <c r="K4624" i="6"/>
  <c r="K5184" i="6"/>
  <c r="K5696" i="6"/>
  <c r="K4921" i="6"/>
  <c r="K5433" i="6"/>
  <c r="K4595" i="6"/>
  <c r="K4914" i="6"/>
  <c r="K5074" i="6"/>
  <c r="K5242" i="6"/>
  <c r="K5426" i="6"/>
  <c r="K5586" i="6"/>
  <c r="K5754" i="6"/>
  <c r="K5890" i="6"/>
  <c r="K5954" i="6"/>
  <c r="K6018" i="6"/>
  <c r="K4663" i="6"/>
  <c r="K4755" i="6"/>
  <c r="K4819" i="6"/>
  <c r="K4883" i="6"/>
  <c r="K4947" i="6"/>
  <c r="K5011" i="6"/>
  <c r="K5075" i="6"/>
  <c r="K5139" i="6"/>
  <c r="K5203" i="6"/>
  <c r="K5267" i="6"/>
  <c r="K5331" i="6"/>
  <c r="K5395" i="6"/>
  <c r="K5459" i="6"/>
  <c r="K5523" i="6"/>
  <c r="K5587" i="6"/>
  <c r="K5651" i="6"/>
  <c r="K5715" i="6"/>
  <c r="K5779" i="6"/>
  <c r="K5843" i="6"/>
  <c r="K5907" i="6"/>
  <c r="K5988" i="6"/>
  <c r="K6061" i="6"/>
  <c r="K6125" i="6"/>
  <c r="K6189" i="6"/>
  <c r="K6253" i="6"/>
  <c r="K6317" i="6"/>
  <c r="K6381" i="6"/>
  <c r="K6445" i="6"/>
  <c r="K6509" i="6"/>
  <c r="K6573" i="6"/>
  <c r="K6637" i="6"/>
  <c r="K6701" i="6"/>
  <c r="K6765" i="6"/>
  <c r="K6829" i="6"/>
  <c r="K6893" i="6"/>
  <c r="K6957" i="6"/>
  <c r="K7021" i="6"/>
  <c r="K7085" i="6"/>
  <c r="K7149" i="6"/>
  <c r="K7213" i="6"/>
  <c r="K7277" i="6"/>
  <c r="K5968" i="6"/>
  <c r="K6046" i="6"/>
  <c r="K6110" i="6"/>
  <c r="K6174" i="6"/>
  <c r="K6238" i="6"/>
  <c r="K6302" i="6"/>
  <c r="K6366" i="6"/>
  <c r="K6430" i="6"/>
  <c r="K6494" i="6"/>
  <c r="K6558" i="6"/>
  <c r="K6622" i="6"/>
  <c r="K5980" i="6"/>
  <c r="K6055" i="6"/>
  <c r="K6119" i="6"/>
  <c r="K6183" i="6"/>
  <c r="K6247" i="6"/>
  <c r="K2845" i="6"/>
  <c r="K3416" i="6"/>
  <c r="K3874" i="6"/>
  <c r="K4547" i="6"/>
  <c r="K4812" i="6"/>
  <c r="K5324" i="6"/>
  <c r="K5836" i="6"/>
  <c r="K5069" i="6"/>
  <c r="K5581" i="6"/>
  <c r="K4734" i="6"/>
  <c r="K5246" i="6"/>
  <c r="K5758" i="6"/>
  <c r="K4991" i="6"/>
  <c r="K5503" i="6"/>
  <c r="K4736" i="6"/>
  <c r="K5248" i="6"/>
  <c r="K5760" i="6"/>
  <c r="K4985" i="6"/>
  <c r="K5497" i="6"/>
  <c r="K4719" i="6"/>
  <c r="K4922" i="6"/>
  <c r="K5106" i="6"/>
  <c r="K5266" i="6"/>
  <c r="K5434" i="6"/>
  <c r="K5618" i="6"/>
  <c r="K5778" i="6"/>
  <c r="K5898" i="6"/>
  <c r="K5962" i="6"/>
  <c r="K6026" i="6"/>
  <c r="K4679" i="6"/>
  <c r="K4763" i="6"/>
  <c r="K4827" i="6"/>
  <c r="K4891" i="6"/>
  <c r="K4955" i="6"/>
  <c r="K5019" i="6"/>
  <c r="K5083" i="6"/>
  <c r="K5147" i="6"/>
  <c r="K5211" i="6"/>
  <c r="K5275" i="6"/>
  <c r="K5339" i="6"/>
  <c r="K5403" i="6"/>
  <c r="K5467" i="6"/>
  <c r="K5531" i="6"/>
  <c r="K5595" i="6"/>
  <c r="K5659" i="6"/>
  <c r="K5723" i="6"/>
  <c r="K5787" i="6"/>
  <c r="K5851" i="6"/>
  <c r="K5915" i="6"/>
  <c r="K5999" i="6"/>
  <c r="K6069" i="6"/>
  <c r="K6133" i="6"/>
  <c r="K6197" i="6"/>
  <c r="K6261" i="6"/>
  <c r="K6325" i="6"/>
  <c r="K6389" i="6"/>
  <c r="K6453" i="6"/>
  <c r="K6517" i="6"/>
  <c r="K6581" i="6"/>
  <c r="K6645" i="6"/>
  <c r="K6709" i="6"/>
  <c r="K6773" i="6"/>
  <c r="K6837" i="6"/>
  <c r="K6901" i="6"/>
  <c r="K6965" i="6"/>
  <c r="K7029" i="6"/>
  <c r="K7093" i="6"/>
  <c r="K7157" i="6"/>
  <c r="K7221" i="6"/>
  <c r="K7285" i="6"/>
  <c r="K5979" i="6"/>
  <c r="K6054" i="6"/>
  <c r="K6118" i="6"/>
  <c r="K6182" i="6"/>
  <c r="K6246" i="6"/>
  <c r="K6310" i="6"/>
  <c r="K6374" i="6"/>
  <c r="K6438" i="6"/>
  <c r="K6502" i="6"/>
  <c r="K6566" i="6"/>
  <c r="K6630" i="6"/>
  <c r="K5991" i="6"/>
  <c r="K6063" i="6"/>
  <c r="K6127" i="6"/>
  <c r="K6191" i="6"/>
  <c r="K6255" i="6"/>
  <c r="K2577" i="6"/>
  <c r="K4440" i="6"/>
  <c r="K4386" i="6"/>
  <c r="K3844" i="6"/>
  <c r="K4940" i="6"/>
  <c r="K5452" i="6"/>
  <c r="K4651" i="6"/>
  <c r="K5197" i="6"/>
  <c r="K5709" i="6"/>
  <c r="K4862" i="6"/>
  <c r="K5374" i="6"/>
  <c r="K5886" i="6"/>
  <c r="K5119" i="6"/>
  <c r="K5631" i="6"/>
  <c r="K4864" i="6"/>
  <c r="K5376" i="6"/>
  <c r="K5888" i="6"/>
  <c r="K5113" i="6"/>
  <c r="K5625" i="6"/>
  <c r="K4794" i="6"/>
  <c r="K4978" i="6"/>
  <c r="K5138" i="6"/>
  <c r="K5306" i="6"/>
  <c r="K5490" i="6"/>
  <c r="K5650" i="6"/>
  <c r="K5818" i="6"/>
  <c r="K5914" i="6"/>
  <c r="K5978" i="6"/>
  <c r="K4576" i="6"/>
  <c r="K4710" i="6"/>
  <c r="K4779" i="6"/>
  <c r="K4843" i="6"/>
  <c r="K4907" i="6"/>
  <c r="K4971" i="6"/>
  <c r="K5035" i="6"/>
  <c r="K5099" i="6"/>
  <c r="K5163" i="6"/>
  <c r="K5227" i="6"/>
  <c r="K5291" i="6"/>
  <c r="K5355" i="6"/>
  <c r="K5419" i="6"/>
  <c r="K5483" i="6"/>
  <c r="K5547" i="6"/>
  <c r="K5611" i="6"/>
  <c r="K5675" i="6"/>
  <c r="K5739" i="6"/>
  <c r="K5803" i="6"/>
  <c r="K5867" i="6"/>
  <c r="K5935" i="6"/>
  <c r="K6019" i="6"/>
  <c r="K6085" i="6"/>
  <c r="K6149" i="6"/>
  <c r="K6213" i="6"/>
  <c r="K6277" i="6"/>
  <c r="K6341" i="6"/>
  <c r="K6405" i="6"/>
  <c r="K6469" i="6"/>
  <c r="K6533" i="6"/>
  <c r="K6597" i="6"/>
  <c r="K6661" i="6"/>
  <c r="K6725" i="6"/>
  <c r="K6789" i="6"/>
  <c r="K6853" i="6"/>
  <c r="K6917" i="6"/>
  <c r="K6981" i="6"/>
  <c r="K7045" i="6"/>
  <c r="K7109" i="6"/>
  <c r="K7173" i="6"/>
  <c r="K7237" i="6"/>
  <c r="K7301" i="6"/>
  <c r="K6000" i="6"/>
  <c r="K6070" i="6"/>
  <c r="K6134" i="6"/>
  <c r="K6198" i="6"/>
  <c r="K6262" i="6"/>
  <c r="K6326" i="6"/>
  <c r="K6390" i="6"/>
  <c r="K6454" i="6"/>
  <c r="K6518" i="6"/>
  <c r="K6582" i="6"/>
  <c r="K6646" i="6"/>
  <c r="K6012" i="6"/>
  <c r="K6079" i="6"/>
  <c r="K6143" i="6"/>
  <c r="K6207" i="6"/>
  <c r="K2570" i="6"/>
  <c r="K3737" i="6"/>
  <c r="K4642" i="6"/>
  <c r="K4100" i="6"/>
  <c r="K5004" i="6"/>
  <c r="K5516" i="6"/>
  <c r="K4749" i="6"/>
  <c r="K5261" i="6"/>
  <c r="K5773" i="6"/>
  <c r="K4926" i="6"/>
  <c r="K5438" i="6"/>
  <c r="K4623" i="6"/>
  <c r="K5183" i="6"/>
  <c r="K5695" i="6"/>
  <c r="K4928" i="6"/>
  <c r="K5440" i="6"/>
  <c r="K4611" i="6"/>
  <c r="K5177" i="6"/>
  <c r="K5689" i="6"/>
  <c r="K4818" i="6"/>
  <c r="K4986" i="6"/>
  <c r="K5170" i="6"/>
  <c r="K5330" i="6"/>
  <c r="K5498" i="6"/>
  <c r="K5682" i="6"/>
  <c r="K5842" i="6"/>
  <c r="K5922" i="6"/>
  <c r="K5986" i="6"/>
  <c r="K4597" i="6"/>
  <c r="K4720" i="6"/>
  <c r="K4787" i="6"/>
  <c r="K4851" i="6"/>
  <c r="K4915" i="6"/>
  <c r="K4979" i="6"/>
  <c r="K5043" i="6"/>
  <c r="K5107" i="6"/>
  <c r="K5171" i="6"/>
  <c r="K5235" i="6"/>
  <c r="K5299" i="6"/>
  <c r="K5363" i="6"/>
  <c r="K5427" i="6"/>
  <c r="K5491" i="6"/>
  <c r="K5555" i="6"/>
  <c r="K5619" i="6"/>
  <c r="K5683" i="6"/>
  <c r="K5747" i="6"/>
  <c r="K5811" i="6"/>
  <c r="K5875" i="6"/>
  <c r="K5945" i="6"/>
  <c r="K6028" i="6"/>
  <c r="K6093" i="6"/>
  <c r="K6157" i="6"/>
  <c r="K6221" i="6"/>
  <c r="K6285" i="6"/>
  <c r="K6349" i="6"/>
  <c r="K6413" i="6"/>
  <c r="K6477" i="6"/>
  <c r="K6541" i="6"/>
  <c r="K6605" i="6"/>
  <c r="K6669" i="6"/>
  <c r="K6733" i="6"/>
  <c r="K6797" i="6"/>
  <c r="K6861" i="6"/>
  <c r="K6925" i="6"/>
  <c r="K6989" i="6"/>
  <c r="K7053" i="6"/>
  <c r="K7117" i="6"/>
  <c r="K7181" i="6"/>
  <c r="K7245" i="6"/>
  <c r="K7309" i="6"/>
  <c r="K6011" i="6"/>
  <c r="K6078" i="6"/>
  <c r="K6142" i="6"/>
  <c r="K6206" i="6"/>
  <c r="K6270" i="6"/>
  <c r="K6334" i="6"/>
  <c r="K6398" i="6"/>
  <c r="K6462" i="6"/>
  <c r="K6526" i="6"/>
  <c r="K6590" i="6"/>
  <c r="K5937" i="6"/>
  <c r="K6021" i="6"/>
  <c r="K6087" i="6"/>
  <c r="K6151" i="6"/>
  <c r="K6215" i="6"/>
  <c r="K4876" i="6"/>
  <c r="K5055" i="6"/>
  <c r="K4946" i="6"/>
  <c r="K6034" i="6"/>
  <c r="K5155" i="6"/>
  <c r="K5667" i="6"/>
  <c r="K6205" i="6"/>
  <c r="K6717" i="6"/>
  <c r="K7229" i="6"/>
  <c r="K6382" i="6"/>
  <c r="K6199" i="6"/>
  <c r="K6319" i="6"/>
  <c r="K6383" i="6"/>
  <c r="K6447" i="6"/>
  <c r="K6511" i="6"/>
  <c r="K6575" i="6"/>
  <c r="K6639" i="6"/>
  <c r="K6703" i="6"/>
  <c r="K6767" i="6"/>
  <c r="K6831" i="6"/>
  <c r="K6895" i="6"/>
  <c r="K6959" i="6"/>
  <c r="K7023" i="6"/>
  <c r="K7087" i="6"/>
  <c r="K7151" i="6"/>
  <c r="K7215" i="6"/>
  <c r="K7279" i="6"/>
  <c r="K5971" i="6"/>
  <c r="K6048" i="6"/>
  <c r="K6112" i="6"/>
  <c r="K6176" i="6"/>
  <c r="K6240" i="6"/>
  <c r="K6304" i="6"/>
  <c r="K6368" i="6"/>
  <c r="K6432" i="6"/>
  <c r="K6496" i="6"/>
  <c r="K6560" i="6"/>
  <c r="K6624" i="6"/>
  <c r="K6688" i="6"/>
  <c r="K6752" i="6"/>
  <c r="K6816" i="6"/>
  <c r="K6880" i="6"/>
  <c r="K6944" i="6"/>
  <c r="K7008" i="6"/>
  <c r="K7072" i="6"/>
  <c r="K7136" i="6"/>
  <c r="K7200" i="6"/>
  <c r="K7264" i="6"/>
  <c r="K5951" i="6"/>
  <c r="K6032" i="6"/>
  <c r="K6097" i="6"/>
  <c r="K6161" i="6"/>
  <c r="K6225" i="6"/>
  <c r="K6289" i="6"/>
  <c r="K6353" i="6"/>
  <c r="K6417" i="6"/>
  <c r="K6481" i="6"/>
  <c r="K6545" i="6"/>
  <c r="K6609" i="6"/>
  <c r="K5952" i="6"/>
  <c r="K6033" i="6"/>
  <c r="K6098" i="6"/>
  <c r="K6162" i="6"/>
  <c r="K6226" i="6"/>
  <c r="K6290" i="6"/>
  <c r="K6354" i="6"/>
  <c r="K6418" i="6"/>
  <c r="K6482" i="6"/>
  <c r="K6546" i="6"/>
  <c r="K6610" i="6"/>
  <c r="K6674" i="6"/>
  <c r="K6738" i="6"/>
  <c r="K6802" i="6"/>
  <c r="K6866" i="6"/>
  <c r="K6930" i="6"/>
  <c r="K6994" i="6"/>
  <c r="K7058" i="6"/>
  <c r="K7122" i="6"/>
  <c r="K7186" i="6"/>
  <c r="K7250" i="6"/>
  <c r="K7314" i="6"/>
  <c r="K6007" i="6"/>
  <c r="K6075" i="6"/>
  <c r="K6139" i="6"/>
  <c r="K6203" i="6"/>
  <c r="K6267" i="6"/>
  <c r="K6331" i="6"/>
  <c r="K6395" i="6"/>
  <c r="K6459" i="6"/>
  <c r="K6523" i="6"/>
  <c r="K6587" i="6"/>
  <c r="K6651" i="6"/>
  <c r="K6715" i="6"/>
  <c r="K6779" i="6"/>
  <c r="K6843" i="6"/>
  <c r="K6907" i="6"/>
  <c r="K6971" i="6"/>
  <c r="K7035" i="6"/>
  <c r="K7099" i="6"/>
  <c r="K7163" i="6"/>
  <c r="K7227" i="6"/>
  <c r="K7291" i="6"/>
  <c r="K5976" i="6"/>
  <c r="K6052" i="6"/>
  <c r="K6116" i="6"/>
  <c r="K6180" i="6"/>
  <c r="K6244" i="6"/>
  <c r="K6308" i="6"/>
  <c r="K6372" i="6"/>
  <c r="K6436" i="6"/>
  <c r="K6500" i="6"/>
  <c r="K6564" i="6"/>
  <c r="K6628" i="6"/>
  <c r="K6692" i="6"/>
  <c r="K6756" i="6"/>
  <c r="K6820" i="6"/>
  <c r="K6884" i="6"/>
  <c r="K6948" i="6"/>
  <c r="K7012" i="6"/>
  <c r="K7076" i="6"/>
  <c r="K7140" i="6"/>
  <c r="K7204" i="6"/>
  <c r="K7268" i="6"/>
  <c r="K6697" i="6"/>
  <c r="K6953" i="6"/>
  <c r="K7209" i="6"/>
  <c r="K7354" i="6"/>
  <c r="K7418" i="6"/>
  <c r="K7482" i="6"/>
  <c r="K7546" i="6"/>
  <c r="K7610" i="6"/>
  <c r="K7674" i="6"/>
  <c r="K7738" i="6"/>
  <c r="K7802" i="6"/>
  <c r="K7866" i="6"/>
  <c r="K7930" i="6"/>
  <c r="K7994" i="6"/>
  <c r="K8058" i="6"/>
  <c r="K8122" i="6"/>
  <c r="K8186" i="6"/>
  <c r="K8250" i="6"/>
  <c r="K8314" i="6"/>
  <c r="K8378" i="6"/>
  <c r="K8442" i="6"/>
  <c r="K8506" i="6"/>
  <c r="K8570" i="6"/>
  <c r="K8634" i="6"/>
  <c r="K8698" i="6"/>
  <c r="K8762" i="6"/>
  <c r="K8826" i="6"/>
  <c r="K8890" i="6"/>
  <c r="K8954" i="6"/>
  <c r="K9018" i="6"/>
  <c r="K9082" i="6"/>
  <c r="K9146" i="6"/>
  <c r="K9210" i="6"/>
  <c r="K9274" i="6"/>
  <c r="K9338" i="6"/>
  <c r="K9402" i="6"/>
  <c r="K9466" i="6"/>
  <c r="K9530" i="6"/>
  <c r="K9594" i="6"/>
  <c r="K9658" i="6"/>
  <c r="K9722" i="6"/>
  <c r="K9786" i="6"/>
  <c r="K9850" i="6"/>
  <c r="K6798" i="6"/>
  <c r="K7054" i="6"/>
  <c r="K7310" i="6"/>
  <c r="K7379" i="6"/>
  <c r="K5388" i="6"/>
  <c r="K5567" i="6"/>
  <c r="K5114" i="6"/>
  <c r="K4695" i="6"/>
  <c r="K5219" i="6"/>
  <c r="K5731" i="6"/>
  <c r="K6269" i="6"/>
  <c r="K6781" i="6"/>
  <c r="K7293" i="6"/>
  <c r="K6446" i="6"/>
  <c r="K6263" i="6"/>
  <c r="K6327" i="6"/>
  <c r="K6391" i="6"/>
  <c r="K6455" i="6"/>
  <c r="K6519" i="6"/>
  <c r="K6583" i="6"/>
  <c r="K6647" i="6"/>
  <c r="K6711" i="6"/>
  <c r="K6775" i="6"/>
  <c r="K6839" i="6"/>
  <c r="K6903" i="6"/>
  <c r="K6967" i="6"/>
  <c r="K7031" i="6"/>
  <c r="K7095" i="6"/>
  <c r="K7159" i="6"/>
  <c r="K7223" i="6"/>
  <c r="K7287" i="6"/>
  <c r="K5982" i="6"/>
  <c r="K6056" i="6"/>
  <c r="K6120" i="6"/>
  <c r="K6184" i="6"/>
  <c r="K6248" i="6"/>
  <c r="K6312" i="6"/>
  <c r="K6376" i="6"/>
  <c r="K6440" i="6"/>
  <c r="K6504" i="6"/>
  <c r="K6568" i="6"/>
  <c r="K6632" i="6"/>
  <c r="K6696" i="6"/>
  <c r="K6760" i="6"/>
  <c r="K6824" i="6"/>
  <c r="K6888" i="6"/>
  <c r="K6952" i="6"/>
  <c r="K7016" i="6"/>
  <c r="K7080" i="6"/>
  <c r="K7144" i="6"/>
  <c r="K7208" i="6"/>
  <c r="K7272" i="6"/>
  <c r="K5961" i="6"/>
  <c r="K6041" i="6"/>
  <c r="K6105" i="6"/>
  <c r="K6169" i="6"/>
  <c r="K6233" i="6"/>
  <c r="K6297" i="6"/>
  <c r="K6361" i="6"/>
  <c r="K6425" i="6"/>
  <c r="K6489" i="6"/>
  <c r="K6553" i="6"/>
  <c r="K6617" i="6"/>
  <c r="K5963" i="6"/>
  <c r="K6042" i="6"/>
  <c r="K6106" i="6"/>
  <c r="K6170" i="6"/>
  <c r="K6234" i="6"/>
  <c r="K6298" i="6"/>
  <c r="K6362" i="6"/>
  <c r="K6426" i="6"/>
  <c r="K6490" i="6"/>
  <c r="K6554" i="6"/>
  <c r="K6618" i="6"/>
  <c r="K6682" i="6"/>
  <c r="K6746" i="6"/>
  <c r="K6810" i="6"/>
  <c r="K6874" i="6"/>
  <c r="K6938" i="6"/>
  <c r="K7002" i="6"/>
  <c r="K7066" i="6"/>
  <c r="K7130" i="6"/>
  <c r="K7194" i="6"/>
  <c r="K7258" i="6"/>
  <c r="K5932" i="6"/>
  <c r="K6016" i="6"/>
  <c r="K6083" i="6"/>
  <c r="K6147" i="6"/>
  <c r="K6211" i="6"/>
  <c r="K6275" i="6"/>
  <c r="K6339" i="6"/>
  <c r="K6403" i="6"/>
  <c r="K6467" i="6"/>
  <c r="K6531" i="6"/>
  <c r="K6595" i="6"/>
  <c r="K6659" i="6"/>
  <c r="K6723" i="6"/>
  <c r="K6787" i="6"/>
  <c r="K6851" i="6"/>
  <c r="K6915" i="6"/>
  <c r="K6979" i="6"/>
  <c r="K7043" i="6"/>
  <c r="K7107" i="6"/>
  <c r="K7171" i="6"/>
  <c r="K7235" i="6"/>
  <c r="K7299" i="6"/>
  <c r="K5987" i="6"/>
  <c r="K6060" i="6"/>
  <c r="K6124" i="6"/>
  <c r="K6188" i="6"/>
  <c r="K6252" i="6"/>
  <c r="K6316" i="6"/>
  <c r="K6380" i="6"/>
  <c r="K6444" i="6"/>
  <c r="K6508" i="6"/>
  <c r="K6572" i="6"/>
  <c r="K6636" i="6"/>
  <c r="K6700" i="6"/>
  <c r="K6764" i="6"/>
  <c r="K6828" i="6"/>
  <c r="K6892" i="6"/>
  <c r="K6956" i="6"/>
  <c r="K7020" i="6"/>
  <c r="K7084" i="6"/>
  <c r="K7148" i="6"/>
  <c r="K7212" i="6"/>
  <c r="K7276" i="6"/>
  <c r="K6729" i="6"/>
  <c r="K6985" i="6"/>
  <c r="K7241" i="6"/>
  <c r="K7362" i="6"/>
  <c r="K7426" i="6"/>
  <c r="K7490" i="6"/>
  <c r="K7554" i="6"/>
  <c r="K7618" i="6"/>
  <c r="K7682" i="6"/>
  <c r="K7746" i="6"/>
  <c r="K7810" i="6"/>
  <c r="K7874" i="6"/>
  <c r="K7938" i="6"/>
  <c r="K8002" i="6"/>
  <c r="K8066" i="6"/>
  <c r="K8130" i="6"/>
  <c r="K8194" i="6"/>
  <c r="K8258" i="6"/>
  <c r="K8322" i="6"/>
  <c r="K8386" i="6"/>
  <c r="K8450" i="6"/>
  <c r="K8514" i="6"/>
  <c r="K8578" i="6"/>
  <c r="K8642" i="6"/>
  <c r="K8706" i="6"/>
  <c r="K8770" i="6"/>
  <c r="K8834" i="6"/>
  <c r="K8898" i="6"/>
  <c r="K8962" i="6"/>
  <c r="K9026" i="6"/>
  <c r="K9090" i="6"/>
  <c r="K9154" i="6"/>
  <c r="K9218" i="6"/>
  <c r="K9282" i="6"/>
  <c r="K9346" i="6"/>
  <c r="K9410" i="6"/>
  <c r="K9474" i="6"/>
  <c r="K9538" i="6"/>
  <c r="K9602" i="6"/>
  <c r="K9666" i="6"/>
  <c r="K9730" i="6"/>
  <c r="K9794" i="6"/>
  <c r="K9858" i="6"/>
  <c r="K6830" i="6"/>
  <c r="K7086" i="6"/>
  <c r="K7323" i="6"/>
  <c r="K7387" i="6"/>
  <c r="K5900" i="6"/>
  <c r="K4800" i="6"/>
  <c r="K5298" i="6"/>
  <c r="K4771" i="6"/>
  <c r="K5283" i="6"/>
  <c r="K5795" i="6"/>
  <c r="K6333" i="6"/>
  <c r="K6845" i="6"/>
  <c r="K5990" i="6"/>
  <c r="K6510" i="6"/>
  <c r="K6271" i="6"/>
  <c r="K6335" i="6"/>
  <c r="K6399" i="6"/>
  <c r="K6463" i="6"/>
  <c r="K6527" i="6"/>
  <c r="K6591" i="6"/>
  <c r="K6655" i="6"/>
  <c r="K6719" i="6"/>
  <c r="K6783" i="6"/>
  <c r="K6847" i="6"/>
  <c r="K6911" i="6"/>
  <c r="K6975" i="6"/>
  <c r="K7039" i="6"/>
  <c r="K7103" i="6"/>
  <c r="K7167" i="6"/>
  <c r="K7231" i="6"/>
  <c r="K7295" i="6"/>
  <c r="K5992" i="6"/>
  <c r="K6064" i="6"/>
  <c r="K6128" i="6"/>
  <c r="K6192" i="6"/>
  <c r="K6256" i="6"/>
  <c r="K6320" i="6"/>
  <c r="K6384" i="6"/>
  <c r="K6448" i="6"/>
  <c r="K6512" i="6"/>
  <c r="K6576" i="6"/>
  <c r="K6640" i="6"/>
  <c r="K6704" i="6"/>
  <c r="K6768" i="6"/>
  <c r="K6832" i="6"/>
  <c r="K6896" i="6"/>
  <c r="K6960" i="6"/>
  <c r="K7024" i="6"/>
  <c r="K7088" i="6"/>
  <c r="K7152" i="6"/>
  <c r="K7216" i="6"/>
  <c r="K7280" i="6"/>
  <c r="K5972" i="6"/>
  <c r="K6049" i="6"/>
  <c r="K6113" i="6"/>
  <c r="K6177" i="6"/>
  <c r="K6241" i="6"/>
  <c r="K6305" i="6"/>
  <c r="K6369" i="6"/>
  <c r="K6433" i="6"/>
  <c r="K6497" i="6"/>
  <c r="K6561" i="6"/>
  <c r="K6625" i="6"/>
  <c r="K5974" i="6"/>
  <c r="K6050" i="6"/>
  <c r="K6114" i="6"/>
  <c r="K6178" i="6"/>
  <c r="K6242" i="6"/>
  <c r="K6306" i="6"/>
  <c r="K6370" i="6"/>
  <c r="K6434" i="6"/>
  <c r="K6498" i="6"/>
  <c r="K6562" i="6"/>
  <c r="K6626" i="6"/>
  <c r="K6690" i="6"/>
  <c r="K6754" i="6"/>
  <c r="K6818" i="6"/>
  <c r="K6882" i="6"/>
  <c r="K6946" i="6"/>
  <c r="K7010" i="6"/>
  <c r="K7074" i="6"/>
  <c r="K7138" i="6"/>
  <c r="K7202" i="6"/>
  <c r="K7266" i="6"/>
  <c r="K5943" i="6"/>
  <c r="K6025" i="6"/>
  <c r="K6091" i="6"/>
  <c r="K6155" i="6"/>
  <c r="K6219" i="6"/>
  <c r="K6283" i="6"/>
  <c r="K6347" i="6"/>
  <c r="K6411" i="6"/>
  <c r="K6475" i="6"/>
  <c r="K6539" i="6"/>
  <c r="K6603" i="6"/>
  <c r="K6667" i="6"/>
  <c r="K6731" i="6"/>
  <c r="K6795" i="6"/>
  <c r="K6859" i="6"/>
  <c r="K6923" i="6"/>
  <c r="K6987" i="6"/>
  <c r="K7051" i="6"/>
  <c r="K7115" i="6"/>
  <c r="K7179" i="6"/>
  <c r="K7243" i="6"/>
  <c r="K7307" i="6"/>
  <c r="K5998" i="6"/>
  <c r="K6068" i="6"/>
  <c r="K6132" i="6"/>
  <c r="K6196" i="6"/>
  <c r="K6260" i="6"/>
  <c r="K6324" i="6"/>
  <c r="K6388" i="6"/>
  <c r="K6452" i="6"/>
  <c r="K6516" i="6"/>
  <c r="K6580" i="6"/>
  <c r="K6644" i="6"/>
  <c r="K6708" i="6"/>
  <c r="K6772" i="6"/>
  <c r="K6836" i="6"/>
  <c r="K6900" i="6"/>
  <c r="K6964" i="6"/>
  <c r="K7028" i="6"/>
  <c r="K7092" i="6"/>
  <c r="K7156" i="6"/>
  <c r="K7220" i="6"/>
  <c r="K7284" i="6"/>
  <c r="K6761" i="6"/>
  <c r="K7017" i="6"/>
  <c r="K7273" i="6"/>
  <c r="K7370" i="6"/>
  <c r="K7434" i="6"/>
  <c r="K7498" i="6"/>
  <c r="K7562" i="6"/>
  <c r="K7626" i="6"/>
  <c r="K7690" i="6"/>
  <c r="K7754" i="6"/>
  <c r="K7818" i="6"/>
  <c r="K7882" i="6"/>
  <c r="K7946" i="6"/>
  <c r="K8010" i="6"/>
  <c r="K8074" i="6"/>
  <c r="K8138" i="6"/>
  <c r="K8202" i="6"/>
  <c r="K8266" i="6"/>
  <c r="K8330" i="6"/>
  <c r="K8394" i="6"/>
  <c r="K8458" i="6"/>
  <c r="K8522" i="6"/>
  <c r="K8586" i="6"/>
  <c r="K8650" i="6"/>
  <c r="K8714" i="6"/>
  <c r="K8778" i="6"/>
  <c r="K8842" i="6"/>
  <c r="K8906" i="6"/>
  <c r="K8970" i="6"/>
  <c r="K9034" i="6"/>
  <c r="K9098" i="6"/>
  <c r="K9162" i="6"/>
  <c r="K9226" i="6"/>
  <c r="K9290" i="6"/>
  <c r="K9354" i="6"/>
  <c r="K9418" i="6"/>
  <c r="K9482" i="6"/>
  <c r="K9546" i="6"/>
  <c r="K9610" i="6"/>
  <c r="K9674" i="6"/>
  <c r="K9738" i="6"/>
  <c r="K9802" i="6"/>
  <c r="K9866" i="6"/>
  <c r="K6862" i="6"/>
  <c r="K7118" i="6"/>
  <c r="K7331" i="6"/>
  <c r="K7395" i="6"/>
  <c r="K5133" i="6"/>
  <c r="K5312" i="6"/>
  <c r="K5458" i="6"/>
  <c r="K4835" i="6"/>
  <c r="K5347" i="6"/>
  <c r="K5859" i="6"/>
  <c r="K6397" i="6"/>
  <c r="K6909" i="6"/>
  <c r="K6062" i="6"/>
  <c r="K6574" i="6"/>
  <c r="K6279" i="6"/>
  <c r="K6343" i="6"/>
  <c r="K6407" i="6"/>
  <c r="K6471" i="6"/>
  <c r="K6535" i="6"/>
  <c r="K6599" i="6"/>
  <c r="K6663" i="6"/>
  <c r="K6727" i="6"/>
  <c r="K6791" i="6"/>
  <c r="K6855" i="6"/>
  <c r="K6919" i="6"/>
  <c r="K6983" i="6"/>
  <c r="K7047" i="6"/>
  <c r="K7111" i="6"/>
  <c r="K7175" i="6"/>
  <c r="K7239" i="6"/>
  <c r="K7303" i="6"/>
  <c r="K6003" i="6"/>
  <c r="K6072" i="6"/>
  <c r="K6136" i="6"/>
  <c r="K6200" i="6"/>
  <c r="K6264" i="6"/>
  <c r="K6328" i="6"/>
  <c r="K6392" i="6"/>
  <c r="K6456" i="6"/>
  <c r="K6520" i="6"/>
  <c r="K6584" i="6"/>
  <c r="K6648" i="6"/>
  <c r="K6712" i="6"/>
  <c r="K6776" i="6"/>
  <c r="K6840" i="6"/>
  <c r="K6904" i="6"/>
  <c r="K6968" i="6"/>
  <c r="K7032" i="6"/>
  <c r="K7096" i="6"/>
  <c r="K7160" i="6"/>
  <c r="K7224" i="6"/>
  <c r="K7288" i="6"/>
  <c r="K5983" i="6"/>
  <c r="K6057" i="6"/>
  <c r="K6121" i="6"/>
  <c r="K6185" i="6"/>
  <c r="K6249" i="6"/>
  <c r="K6313" i="6"/>
  <c r="K6377" i="6"/>
  <c r="K6441" i="6"/>
  <c r="K6505" i="6"/>
  <c r="K6569" i="6"/>
  <c r="K6633" i="6"/>
  <c r="K5984" i="6"/>
  <c r="K6058" i="6"/>
  <c r="K6122" i="6"/>
  <c r="K6186" i="6"/>
  <c r="K6250" i="6"/>
  <c r="K6314" i="6"/>
  <c r="K6378" i="6"/>
  <c r="K6442" i="6"/>
  <c r="K6506" i="6"/>
  <c r="K6570" i="6"/>
  <c r="K6634" i="6"/>
  <c r="K6698" i="6"/>
  <c r="K6762" i="6"/>
  <c r="K6826" i="6"/>
  <c r="K6890" i="6"/>
  <c r="K6954" i="6"/>
  <c r="K7018" i="6"/>
  <c r="K7082" i="6"/>
  <c r="K7146" i="6"/>
  <c r="K7210" i="6"/>
  <c r="K7274" i="6"/>
  <c r="K5953" i="6"/>
  <c r="K6035" i="6"/>
  <c r="K6099" i="6"/>
  <c r="K6163" i="6"/>
  <c r="K6227" i="6"/>
  <c r="K6291" i="6"/>
  <c r="K6355" i="6"/>
  <c r="K6419" i="6"/>
  <c r="K6483" i="6"/>
  <c r="K6547" i="6"/>
  <c r="K6611" i="6"/>
  <c r="K6675" i="6"/>
  <c r="K6739" i="6"/>
  <c r="K6803" i="6"/>
  <c r="K6867" i="6"/>
  <c r="K6931" i="6"/>
  <c r="K6995" i="6"/>
  <c r="K7059" i="6"/>
  <c r="K7123" i="6"/>
  <c r="K7187" i="6"/>
  <c r="K7251" i="6"/>
  <c r="K7315" i="6"/>
  <c r="K6008" i="6"/>
  <c r="K6076" i="6"/>
  <c r="K6140" i="6"/>
  <c r="K6204" i="6"/>
  <c r="K6268" i="6"/>
  <c r="K6332" i="6"/>
  <c r="K6396" i="6"/>
  <c r="K6460" i="6"/>
  <c r="K6524" i="6"/>
  <c r="K6588" i="6"/>
  <c r="K6652" i="6"/>
  <c r="K6716" i="6"/>
  <c r="K6780" i="6"/>
  <c r="K6844" i="6"/>
  <c r="K6908" i="6"/>
  <c r="K6972" i="6"/>
  <c r="K7036" i="6"/>
  <c r="K7100" i="6"/>
  <c r="K7164" i="6"/>
  <c r="K7228" i="6"/>
  <c r="K7292" i="6"/>
  <c r="K6793" i="6"/>
  <c r="K7049" i="6"/>
  <c r="K7305" i="6"/>
  <c r="K7378" i="6"/>
  <c r="K7442" i="6"/>
  <c r="K7506" i="6"/>
  <c r="K7570" i="6"/>
  <c r="K7634" i="6"/>
  <c r="K7698" i="6"/>
  <c r="K7762" i="6"/>
  <c r="K7826" i="6"/>
  <c r="K7890" i="6"/>
  <c r="K7954" i="6"/>
  <c r="K8018" i="6"/>
  <c r="K8082" i="6"/>
  <c r="K8146" i="6"/>
  <c r="K8210" i="6"/>
  <c r="K8274" i="6"/>
  <c r="K8338" i="6"/>
  <c r="K8402" i="6"/>
  <c r="K8466" i="6"/>
  <c r="K8530" i="6"/>
  <c r="K8594" i="6"/>
  <c r="K8658" i="6"/>
  <c r="K8722" i="6"/>
  <c r="K8786" i="6"/>
  <c r="K8850" i="6"/>
  <c r="K8914" i="6"/>
  <c r="K8978" i="6"/>
  <c r="K9042" i="6"/>
  <c r="K9106" i="6"/>
  <c r="K9170" i="6"/>
  <c r="K9234" i="6"/>
  <c r="K9298" i="6"/>
  <c r="K9362" i="6"/>
  <c r="K9426" i="6"/>
  <c r="K9490" i="6"/>
  <c r="K9554" i="6"/>
  <c r="K9618" i="6"/>
  <c r="K9682" i="6"/>
  <c r="K9746" i="6"/>
  <c r="K9810" i="6"/>
  <c r="K9874" i="6"/>
  <c r="K6894" i="6"/>
  <c r="K7150" i="6"/>
  <c r="K7339" i="6"/>
  <c r="K7403" i="6"/>
  <c r="K2472" i="6"/>
  <c r="K5645" i="6"/>
  <c r="K5824" i="6"/>
  <c r="K5626" i="6"/>
  <c r="K4899" i="6"/>
  <c r="K5411" i="6"/>
  <c r="K5923" i="6"/>
  <c r="K6461" i="6"/>
  <c r="K6973" i="6"/>
  <c r="K6126" i="6"/>
  <c r="K6638" i="6"/>
  <c r="K6287" i="6"/>
  <c r="K6351" i="6"/>
  <c r="K6415" i="6"/>
  <c r="K6479" i="6"/>
  <c r="K6543" i="6"/>
  <c r="K6607" i="6"/>
  <c r="K6671" i="6"/>
  <c r="K6735" i="6"/>
  <c r="K6799" i="6"/>
  <c r="K6863" i="6"/>
  <c r="K6927" i="6"/>
  <c r="K6991" i="6"/>
  <c r="K7055" i="6"/>
  <c r="K7119" i="6"/>
  <c r="K7183" i="6"/>
  <c r="K7247" i="6"/>
  <c r="K7311" i="6"/>
  <c r="K6013" i="6"/>
  <c r="K6080" i="6"/>
  <c r="K6144" i="6"/>
  <c r="K6208" i="6"/>
  <c r="K6272" i="6"/>
  <c r="K6336" i="6"/>
  <c r="K6400" i="6"/>
  <c r="K6464" i="6"/>
  <c r="K6528" i="6"/>
  <c r="K6592" i="6"/>
  <c r="K6656" i="6"/>
  <c r="K6720" i="6"/>
  <c r="K6784" i="6"/>
  <c r="K6848" i="6"/>
  <c r="K6912" i="6"/>
  <c r="K6976" i="6"/>
  <c r="K7040" i="6"/>
  <c r="K7104" i="6"/>
  <c r="K7168" i="6"/>
  <c r="K7232" i="6"/>
  <c r="K7296" i="6"/>
  <c r="K5993" i="6"/>
  <c r="K6065" i="6"/>
  <c r="K6129" i="6"/>
  <c r="K6193" i="6"/>
  <c r="K6257" i="6"/>
  <c r="K6321" i="6"/>
  <c r="K6385" i="6"/>
  <c r="K6449" i="6"/>
  <c r="K6513" i="6"/>
  <c r="K6577" i="6"/>
  <c r="K6641" i="6"/>
  <c r="K5995" i="6"/>
  <c r="K6066" i="6"/>
  <c r="K6130" i="6"/>
  <c r="K6194" i="6"/>
  <c r="K6258" i="6"/>
  <c r="K6322" i="6"/>
  <c r="K6386" i="6"/>
  <c r="K6450" i="6"/>
  <c r="K6514" i="6"/>
  <c r="K6578" i="6"/>
  <c r="K6642" i="6"/>
  <c r="K6706" i="6"/>
  <c r="K6770" i="6"/>
  <c r="K6834" i="6"/>
  <c r="K6898" i="6"/>
  <c r="K6962" i="6"/>
  <c r="K7026" i="6"/>
  <c r="K7090" i="6"/>
  <c r="K7154" i="6"/>
  <c r="K7218" i="6"/>
  <c r="K7282" i="6"/>
  <c r="K5964" i="6"/>
  <c r="K6043" i="6"/>
  <c r="K6107" i="6"/>
  <c r="K6171" i="6"/>
  <c r="K6235" i="6"/>
  <c r="K6299" i="6"/>
  <c r="K6363" i="6"/>
  <c r="K6427" i="6"/>
  <c r="K6491" i="6"/>
  <c r="K6555" i="6"/>
  <c r="K6619" i="6"/>
  <c r="K6683" i="6"/>
  <c r="K6747" i="6"/>
  <c r="K6811" i="6"/>
  <c r="K6875" i="6"/>
  <c r="K6939" i="6"/>
  <c r="K7003" i="6"/>
  <c r="K7067" i="6"/>
  <c r="K7131" i="6"/>
  <c r="K7195" i="6"/>
  <c r="K7259" i="6"/>
  <c r="K5934" i="6"/>
  <c r="K6017" i="6"/>
  <c r="K6084" i="6"/>
  <c r="K6148" i="6"/>
  <c r="K6212" i="6"/>
  <c r="K6276" i="6"/>
  <c r="K6340" i="6"/>
  <c r="K6404" i="6"/>
  <c r="K6468" i="6"/>
  <c r="K6532" i="6"/>
  <c r="K6596" i="6"/>
  <c r="K6660" i="6"/>
  <c r="K6724" i="6"/>
  <c r="K6788" i="6"/>
  <c r="K6852" i="6"/>
  <c r="K6916" i="6"/>
  <c r="K6980" i="6"/>
  <c r="K7044" i="6"/>
  <c r="K7108" i="6"/>
  <c r="K7172" i="6"/>
  <c r="K7236" i="6"/>
  <c r="K7300" i="6"/>
  <c r="K6825" i="6"/>
  <c r="K7081" i="6"/>
  <c r="K7322" i="6"/>
  <c r="K7386" i="6"/>
  <c r="K7450" i="6"/>
  <c r="K7514" i="6"/>
  <c r="K7578" i="6"/>
  <c r="K7642" i="6"/>
  <c r="K7706" i="6"/>
  <c r="K7770" i="6"/>
  <c r="K7834" i="6"/>
  <c r="K7898" i="6"/>
  <c r="K7962" i="6"/>
  <c r="K8026" i="6"/>
  <c r="K8090" i="6"/>
  <c r="K8154" i="6"/>
  <c r="K8218" i="6"/>
  <c r="K8282" i="6"/>
  <c r="K8346" i="6"/>
  <c r="K8410" i="6"/>
  <c r="K8474" i="6"/>
  <c r="K8538" i="6"/>
  <c r="K8602" i="6"/>
  <c r="K8666" i="6"/>
  <c r="K8730" i="6"/>
  <c r="K8794" i="6"/>
  <c r="K8858" i="6"/>
  <c r="K8922" i="6"/>
  <c r="K8986" i="6"/>
  <c r="K9050" i="6"/>
  <c r="K9114" i="6"/>
  <c r="K9178" i="6"/>
  <c r="K9242" i="6"/>
  <c r="K9306" i="6"/>
  <c r="K9370" i="6"/>
  <c r="K9434" i="6"/>
  <c r="K9498" i="6"/>
  <c r="K9562" i="6"/>
  <c r="K9626" i="6"/>
  <c r="K9690" i="6"/>
  <c r="K9754" i="6"/>
  <c r="K9818" i="6"/>
  <c r="K6670" i="6"/>
  <c r="K6926" i="6"/>
  <c r="K7182" i="6"/>
  <c r="K7347" i="6"/>
  <c r="K7411" i="6"/>
  <c r="K4130" i="6"/>
  <c r="K5310" i="6"/>
  <c r="K5561" i="6"/>
  <c r="K5906" i="6"/>
  <c r="K5027" i="6"/>
  <c r="K5539" i="6"/>
  <c r="K6077" i="6"/>
  <c r="K6589" i="6"/>
  <c r="K7101" i="6"/>
  <c r="K6254" i="6"/>
  <c r="K6071" i="6"/>
  <c r="K6303" i="6"/>
  <c r="K6367" i="6"/>
  <c r="K6431" i="6"/>
  <c r="K6495" i="6"/>
  <c r="K6559" i="6"/>
  <c r="K6623" i="6"/>
  <c r="K6687" i="6"/>
  <c r="K6751" i="6"/>
  <c r="K6815" i="6"/>
  <c r="K6879" i="6"/>
  <c r="K6943" i="6"/>
  <c r="K7007" i="6"/>
  <c r="K7071" i="6"/>
  <c r="K7135" i="6"/>
  <c r="K7199" i="6"/>
  <c r="K7263" i="6"/>
  <c r="K5950" i="6"/>
  <c r="K6031" i="6"/>
  <c r="K6096" i="6"/>
  <c r="K6160" i="6"/>
  <c r="K6224" i="6"/>
  <c r="K6288" i="6"/>
  <c r="K6352" i="6"/>
  <c r="K6416" i="6"/>
  <c r="K6480" i="6"/>
  <c r="K6544" i="6"/>
  <c r="K6608" i="6"/>
  <c r="K6672" i="6"/>
  <c r="K6736" i="6"/>
  <c r="K6800" i="6"/>
  <c r="K6864" i="6"/>
  <c r="K6928" i="6"/>
  <c r="K6992" i="6"/>
  <c r="K7056" i="6"/>
  <c r="K7120" i="6"/>
  <c r="K7184" i="6"/>
  <c r="K7248" i="6"/>
  <c r="K7312" i="6"/>
  <c r="K6014" i="6"/>
  <c r="K6081" i="6"/>
  <c r="K6145" i="6"/>
  <c r="K6209" i="6"/>
  <c r="K6273" i="6"/>
  <c r="K6337" i="6"/>
  <c r="K6401" i="6"/>
  <c r="K6465" i="6"/>
  <c r="K6529" i="6"/>
  <c r="K6593" i="6"/>
  <c r="K5931" i="6"/>
  <c r="K6015" i="6"/>
  <c r="K6082" i="6"/>
  <c r="K6146" i="6"/>
  <c r="K6210" i="6"/>
  <c r="K6274" i="6"/>
  <c r="K6338" i="6"/>
  <c r="K6402" i="6"/>
  <c r="K6466" i="6"/>
  <c r="K6530" i="6"/>
  <c r="K6594" i="6"/>
  <c r="K6658" i="6"/>
  <c r="K6722" i="6"/>
  <c r="K6786" i="6"/>
  <c r="K6850" i="6"/>
  <c r="K6914" i="6"/>
  <c r="K6978" i="6"/>
  <c r="K7042" i="6"/>
  <c r="K7106" i="6"/>
  <c r="K7170" i="6"/>
  <c r="K7234" i="6"/>
  <c r="K7298" i="6"/>
  <c r="K5985" i="6"/>
  <c r="K6059" i="6"/>
  <c r="K6123" i="6"/>
  <c r="K6187" i="6"/>
  <c r="K6251" i="6"/>
  <c r="K6315" i="6"/>
  <c r="K6379" i="6"/>
  <c r="K6443" i="6"/>
  <c r="K6507" i="6"/>
  <c r="K6571" i="6"/>
  <c r="K6635" i="6"/>
  <c r="K6699" i="6"/>
  <c r="K6763" i="6"/>
  <c r="K6827" i="6"/>
  <c r="K6891" i="6"/>
  <c r="K6955" i="6"/>
  <c r="K7019" i="6"/>
  <c r="K7083" i="6"/>
  <c r="K7147" i="6"/>
  <c r="K7211" i="6"/>
  <c r="K7275" i="6"/>
  <c r="K5955" i="6"/>
  <c r="K6036" i="6"/>
  <c r="K6100" i="6"/>
  <c r="K6164" i="6"/>
  <c r="K6228" i="6"/>
  <c r="K6292" i="6"/>
  <c r="K6356" i="6"/>
  <c r="K6420" i="6"/>
  <c r="K6484" i="6"/>
  <c r="K6548" i="6"/>
  <c r="K6612" i="6"/>
  <c r="K6676" i="6"/>
  <c r="K6740" i="6"/>
  <c r="K6804" i="6"/>
  <c r="K6868" i="6"/>
  <c r="K6932" i="6"/>
  <c r="K6996" i="6"/>
  <c r="K7060" i="6"/>
  <c r="K7124" i="6"/>
  <c r="K7188" i="6"/>
  <c r="K7252" i="6"/>
  <c r="K7316" i="6"/>
  <c r="K6889" i="6"/>
  <c r="K7145" i="6"/>
  <c r="K7338" i="6"/>
  <c r="K7402" i="6"/>
  <c r="K7466" i="6"/>
  <c r="K7530" i="6"/>
  <c r="K7594" i="6"/>
  <c r="K7658" i="6"/>
  <c r="K7722" i="6"/>
  <c r="K7786" i="6"/>
  <c r="K7850" i="6"/>
  <c r="K7914" i="6"/>
  <c r="K7978" i="6"/>
  <c r="K8042" i="6"/>
  <c r="K8106" i="6"/>
  <c r="K8170" i="6"/>
  <c r="K8234" i="6"/>
  <c r="K8298" i="6"/>
  <c r="K8362" i="6"/>
  <c r="K8426" i="6"/>
  <c r="K8490" i="6"/>
  <c r="K8554" i="6"/>
  <c r="K8618" i="6"/>
  <c r="K8682" i="6"/>
  <c r="K8746" i="6"/>
  <c r="K8810" i="6"/>
  <c r="K8874" i="6"/>
  <c r="K8938" i="6"/>
  <c r="K9002" i="6"/>
  <c r="K9066" i="6"/>
  <c r="K9130" i="6"/>
  <c r="K9194" i="6"/>
  <c r="K9258" i="6"/>
  <c r="K9322" i="6"/>
  <c r="K9386" i="6"/>
  <c r="K9450" i="6"/>
  <c r="K9514" i="6"/>
  <c r="K9578" i="6"/>
  <c r="K9642" i="6"/>
  <c r="K9706" i="6"/>
  <c r="K9770" i="6"/>
  <c r="K9834" i="6"/>
  <c r="K6734" i="6"/>
  <c r="K6990" i="6"/>
  <c r="K7246" i="6"/>
  <c r="K7363" i="6"/>
  <c r="K7427" i="6"/>
  <c r="K3588" i="6"/>
  <c r="K5822" i="6"/>
  <c r="K4786" i="6"/>
  <c r="K5970" i="6"/>
  <c r="K5091" i="6"/>
  <c r="K5603" i="6"/>
  <c r="K6141" i="6"/>
  <c r="K6653" i="6"/>
  <c r="K7165" i="6"/>
  <c r="K6318" i="6"/>
  <c r="K6135" i="6"/>
  <c r="K6311" i="6"/>
  <c r="K6375" i="6"/>
  <c r="K6439" i="6"/>
  <c r="K6503" i="6"/>
  <c r="K6567" i="6"/>
  <c r="K6631" i="6"/>
  <c r="K6695" i="6"/>
  <c r="K6759" i="6"/>
  <c r="K6823" i="6"/>
  <c r="K6887" i="6"/>
  <c r="K6951" i="6"/>
  <c r="K7015" i="6"/>
  <c r="K7079" i="6"/>
  <c r="K7143" i="6"/>
  <c r="K7207" i="6"/>
  <c r="K7271" i="6"/>
  <c r="K5960" i="6"/>
  <c r="K6040" i="6"/>
  <c r="K6104" i="6"/>
  <c r="K6168" i="6"/>
  <c r="K6232" i="6"/>
  <c r="K6296" i="6"/>
  <c r="K6360" i="6"/>
  <c r="K6424" i="6"/>
  <c r="K6488" i="6"/>
  <c r="K6552" i="6"/>
  <c r="K6616" i="6"/>
  <c r="K6680" i="6"/>
  <c r="K6744" i="6"/>
  <c r="K6808" i="6"/>
  <c r="K6872" i="6"/>
  <c r="K6936" i="6"/>
  <c r="K7000" i="6"/>
  <c r="K7064" i="6"/>
  <c r="K7128" i="6"/>
  <c r="K7192" i="6"/>
  <c r="K7256" i="6"/>
  <c r="K5940" i="6"/>
  <c r="K6023" i="6"/>
  <c r="K6089" i="6"/>
  <c r="K6153" i="6"/>
  <c r="K6217" i="6"/>
  <c r="K6281" i="6"/>
  <c r="K6345" i="6"/>
  <c r="K6409" i="6"/>
  <c r="K6473" i="6"/>
  <c r="K6537" i="6"/>
  <c r="K6601" i="6"/>
  <c r="K5942" i="6"/>
  <c r="K6024" i="6"/>
  <c r="K6090" i="6"/>
  <c r="K6154" i="6"/>
  <c r="K6218" i="6"/>
  <c r="K6282" i="6"/>
  <c r="K6346" i="6"/>
  <c r="K6410" i="6"/>
  <c r="K6474" i="6"/>
  <c r="K6538" i="6"/>
  <c r="K6602" i="6"/>
  <c r="K6666" i="6"/>
  <c r="K6730" i="6"/>
  <c r="K6794" i="6"/>
  <c r="K6858" i="6"/>
  <c r="K6922" i="6"/>
  <c r="K6986" i="6"/>
  <c r="K7050" i="6"/>
  <c r="K7114" i="6"/>
  <c r="K7178" i="6"/>
  <c r="K7242" i="6"/>
  <c r="K7306" i="6"/>
  <c r="K5996" i="6"/>
  <c r="K6067" i="6"/>
  <c r="K6131" i="6"/>
  <c r="K6195" i="6"/>
  <c r="K6259" i="6"/>
  <c r="K6323" i="6"/>
  <c r="K6387" i="6"/>
  <c r="K6451" i="6"/>
  <c r="K6515" i="6"/>
  <c r="K6579" i="6"/>
  <c r="K6643" i="6"/>
  <c r="K6707" i="6"/>
  <c r="K6771" i="6"/>
  <c r="K6835" i="6"/>
  <c r="K6899" i="6"/>
  <c r="K6963" i="6"/>
  <c r="K7027" i="6"/>
  <c r="K7091" i="6"/>
  <c r="K7155" i="6"/>
  <c r="K7219" i="6"/>
  <c r="K7283" i="6"/>
  <c r="K5966" i="6"/>
  <c r="K6044" i="6"/>
  <c r="K6108" i="6"/>
  <c r="K6172" i="6"/>
  <c r="K6236" i="6"/>
  <c r="K6300" i="6"/>
  <c r="K6364" i="6"/>
  <c r="K6428" i="6"/>
  <c r="K6492" i="6"/>
  <c r="K6556" i="6"/>
  <c r="K6620" i="6"/>
  <c r="K6684" i="6"/>
  <c r="K6748" i="6"/>
  <c r="K6812" i="6"/>
  <c r="K6876" i="6"/>
  <c r="K6940" i="6"/>
  <c r="K7004" i="6"/>
  <c r="K7068" i="6"/>
  <c r="K7132" i="6"/>
  <c r="K7196" i="6"/>
  <c r="K7260" i="6"/>
  <c r="K6665" i="6"/>
  <c r="K6921" i="6"/>
  <c r="K7177" i="6"/>
  <c r="K7346" i="6"/>
  <c r="K7410" i="6"/>
  <c r="K7474" i="6"/>
  <c r="K7538" i="6"/>
  <c r="K7602" i="6"/>
  <c r="K7666" i="6"/>
  <c r="K7730" i="6"/>
  <c r="K7794" i="6"/>
  <c r="K7858" i="6"/>
  <c r="K7922" i="6"/>
  <c r="K7986" i="6"/>
  <c r="K8050" i="6"/>
  <c r="K8114" i="6"/>
  <c r="K8178" i="6"/>
  <c r="K8242" i="6"/>
  <c r="K8306" i="6"/>
  <c r="K8370" i="6"/>
  <c r="K8434" i="6"/>
  <c r="K8498" i="6"/>
  <c r="K8562" i="6"/>
  <c r="K8626" i="6"/>
  <c r="K8690" i="6"/>
  <c r="K8754" i="6"/>
  <c r="K8818" i="6"/>
  <c r="K8882" i="6"/>
  <c r="K8946" i="6"/>
  <c r="K9010" i="6"/>
  <c r="K9074" i="6"/>
  <c r="K9138" i="6"/>
  <c r="K9202" i="6"/>
  <c r="K9266" i="6"/>
  <c r="K9330" i="6"/>
  <c r="K9394" i="6"/>
  <c r="K9458" i="6"/>
  <c r="K9522" i="6"/>
  <c r="K9586" i="6"/>
  <c r="K9650" i="6"/>
  <c r="K9714" i="6"/>
  <c r="K9778" i="6"/>
  <c r="K9842" i="6"/>
  <c r="K6766" i="6"/>
  <c r="K7022" i="6"/>
  <c r="K7278" i="6"/>
  <c r="K7371" i="6"/>
  <c r="K4963" i="6"/>
  <c r="K6359" i="6"/>
  <c r="K6871" i="6"/>
  <c r="K6022" i="6"/>
  <c r="K6536" i="6"/>
  <c r="K7048" i="6"/>
  <c r="K6201" i="6"/>
  <c r="K6006" i="6"/>
  <c r="K6522" i="6"/>
  <c r="K7034" i="6"/>
  <c r="K6179" i="6"/>
  <c r="K6691" i="6"/>
  <c r="K7203" i="6"/>
  <c r="K6348" i="6"/>
  <c r="K6860" i="6"/>
  <c r="K6857" i="6"/>
  <c r="K7714" i="6"/>
  <c r="K8226" i="6"/>
  <c r="K8738" i="6"/>
  <c r="K9250" i="6"/>
  <c r="K9762" i="6"/>
  <c r="K7443" i="6"/>
  <c r="K7507" i="6"/>
  <c r="K7571" i="6"/>
  <c r="K7635" i="6"/>
  <c r="K7699" i="6"/>
  <c r="K7763" i="6"/>
  <c r="K7827" i="6"/>
  <c r="K7891" i="6"/>
  <c r="K7955" i="6"/>
  <c r="K8019" i="6"/>
  <c r="K8083" i="6"/>
  <c r="K8147" i="6"/>
  <c r="K8211" i="6"/>
  <c r="K8275" i="6"/>
  <c r="K8339" i="6"/>
  <c r="K8403" i="6"/>
  <c r="K8467" i="6"/>
  <c r="K8531" i="6"/>
  <c r="K8595" i="6"/>
  <c r="K8659" i="6"/>
  <c r="K8723" i="6"/>
  <c r="K8787" i="6"/>
  <c r="K8851" i="6"/>
  <c r="K8915" i="6"/>
  <c r="K8979" i="6"/>
  <c r="K9043" i="6"/>
  <c r="K9107" i="6"/>
  <c r="K9171" i="6"/>
  <c r="K9235" i="6"/>
  <c r="K9299" i="6"/>
  <c r="K9363" i="6"/>
  <c r="K9427" i="6"/>
  <c r="K9491" i="6"/>
  <c r="K9555" i="6"/>
  <c r="K9619" i="6"/>
  <c r="K9683" i="6"/>
  <c r="K9747" i="6"/>
  <c r="K9811" i="6"/>
  <c r="K6705" i="6"/>
  <c r="K6961" i="6"/>
  <c r="K7217" i="6"/>
  <c r="K7356" i="6"/>
  <c r="K7420" i="6"/>
  <c r="K7484" i="6"/>
  <c r="K7548" i="6"/>
  <c r="K7612" i="6"/>
  <c r="K7676" i="6"/>
  <c r="K7740" i="6"/>
  <c r="K7804" i="6"/>
  <c r="K7868" i="6"/>
  <c r="K7932" i="6"/>
  <c r="K7996" i="6"/>
  <c r="K8060" i="6"/>
  <c r="K8124" i="6"/>
  <c r="K8188" i="6"/>
  <c r="K8252" i="6"/>
  <c r="K8316" i="6"/>
  <c r="K8380" i="6"/>
  <c r="K8444" i="6"/>
  <c r="K8508" i="6"/>
  <c r="K8572" i="6"/>
  <c r="K8636" i="6"/>
  <c r="K8700" i="6"/>
  <c r="K8764" i="6"/>
  <c r="K8828" i="6"/>
  <c r="K8892" i="6"/>
  <c r="K8956" i="6"/>
  <c r="K9020" i="6"/>
  <c r="K9084" i="6"/>
  <c r="K9148" i="6"/>
  <c r="K9212" i="6"/>
  <c r="K9276" i="6"/>
  <c r="K9340" i="6"/>
  <c r="K9404" i="6"/>
  <c r="K9468" i="6"/>
  <c r="K9532" i="6"/>
  <c r="K9596" i="6"/>
  <c r="K9660" i="6"/>
  <c r="K9724" i="6"/>
  <c r="K9788" i="6"/>
  <c r="K9852" i="6"/>
  <c r="K6902" i="6"/>
  <c r="K7158" i="6"/>
  <c r="K7341" i="6"/>
  <c r="K7405" i="6"/>
  <c r="K7469" i="6"/>
  <c r="K7533" i="6"/>
  <c r="K7597" i="6"/>
  <c r="K7661" i="6"/>
  <c r="K7725" i="6"/>
  <c r="K7789" i="6"/>
  <c r="K7853" i="6"/>
  <c r="K7917" i="6"/>
  <c r="K7981" i="6"/>
  <c r="K8045" i="6"/>
  <c r="K8109" i="6"/>
  <c r="K8173" i="6"/>
  <c r="K8237" i="6"/>
  <c r="K8301" i="6"/>
  <c r="K8365" i="6"/>
  <c r="K8429" i="6"/>
  <c r="K8493" i="6"/>
  <c r="K8557" i="6"/>
  <c r="K8621" i="6"/>
  <c r="K8685" i="6"/>
  <c r="K8749" i="6"/>
  <c r="K8813" i="6"/>
  <c r="K8877" i="6"/>
  <c r="K8941" i="6"/>
  <c r="K9005" i="6"/>
  <c r="K9069" i="6"/>
  <c r="K9133" i="6"/>
  <c r="K9197" i="6"/>
  <c r="K9261" i="6"/>
  <c r="K9325" i="6"/>
  <c r="K9389" i="6"/>
  <c r="K9453" i="6"/>
  <c r="K9517" i="6"/>
  <c r="K9581" i="6"/>
  <c r="K9645" i="6"/>
  <c r="K9709" i="6"/>
  <c r="K9773" i="6"/>
  <c r="K9837" i="6"/>
  <c r="K6873" i="6"/>
  <c r="K7129" i="6"/>
  <c r="K7334" i="6"/>
  <c r="K7398" i="6"/>
  <c r="K7462" i="6"/>
  <c r="K7526" i="6"/>
  <c r="K7590" i="6"/>
  <c r="K7654" i="6"/>
  <c r="K7718" i="6"/>
  <c r="K7782" i="6"/>
  <c r="K7846" i="6"/>
  <c r="K7910" i="6"/>
  <c r="K7974" i="6"/>
  <c r="K8038" i="6"/>
  <c r="K8102" i="6"/>
  <c r="K8166" i="6"/>
  <c r="K8230" i="6"/>
  <c r="K8294" i="6"/>
  <c r="K8358" i="6"/>
  <c r="K8422" i="6"/>
  <c r="K8486" i="6"/>
  <c r="K8550" i="6"/>
  <c r="K8614" i="6"/>
  <c r="K8678" i="6"/>
  <c r="K8742" i="6"/>
  <c r="K8806" i="6"/>
  <c r="K8870" i="6"/>
  <c r="K8934" i="6"/>
  <c r="K8998" i="6"/>
  <c r="K9062" i="6"/>
  <c r="K9126" i="6"/>
  <c r="K9190" i="6"/>
  <c r="K9254" i="6"/>
  <c r="K9318" i="6"/>
  <c r="K9382" i="6"/>
  <c r="K9446" i="6"/>
  <c r="K9510" i="6"/>
  <c r="K9574" i="6"/>
  <c r="K9638" i="6"/>
  <c r="K9702" i="6"/>
  <c r="K9766" i="6"/>
  <c r="K9830" i="6"/>
  <c r="K6718" i="6"/>
  <c r="K6974" i="6"/>
  <c r="K7230" i="6"/>
  <c r="K7359" i="6"/>
  <c r="K7423" i="6"/>
  <c r="K7487" i="6"/>
  <c r="K7551" i="6"/>
  <c r="K7615" i="6"/>
  <c r="K7679" i="6"/>
  <c r="K7743" i="6"/>
  <c r="K7807" i="6"/>
  <c r="K7871" i="6"/>
  <c r="K7935" i="6"/>
  <c r="K7999" i="6"/>
  <c r="K8063" i="6"/>
  <c r="K8127" i="6"/>
  <c r="K8191" i="6"/>
  <c r="K8255" i="6"/>
  <c r="K8319" i="6"/>
  <c r="K8383" i="6"/>
  <c r="K8447" i="6"/>
  <c r="K8511" i="6"/>
  <c r="K8575" i="6"/>
  <c r="K8639" i="6"/>
  <c r="K8703" i="6"/>
  <c r="K8767" i="6"/>
  <c r="K8831" i="6"/>
  <c r="K8895" i="6"/>
  <c r="K8959" i="6"/>
  <c r="K9023" i="6"/>
  <c r="K9087" i="6"/>
  <c r="K9151" i="6"/>
  <c r="K9215" i="6"/>
  <c r="K9279" i="6"/>
  <c r="K9343" i="6"/>
  <c r="K9407" i="6"/>
  <c r="K9471" i="6"/>
  <c r="K9535" i="6"/>
  <c r="K9599" i="6"/>
  <c r="K9663" i="6"/>
  <c r="K9727" i="6"/>
  <c r="K9791" i="6"/>
  <c r="K9855" i="6"/>
  <c r="K6817" i="6"/>
  <c r="K7073" i="6"/>
  <c r="K7320" i="6"/>
  <c r="K7384" i="6"/>
  <c r="K7448" i="6"/>
  <c r="K7512" i="6"/>
  <c r="K7576" i="6"/>
  <c r="K7640" i="6"/>
  <c r="K7704" i="6"/>
  <c r="K7768" i="6"/>
  <c r="K7832" i="6"/>
  <c r="K7896" i="6"/>
  <c r="K7960" i="6"/>
  <c r="K8024" i="6"/>
  <c r="K8088" i="6"/>
  <c r="K8152" i="6"/>
  <c r="K8216" i="6"/>
  <c r="K8280" i="6"/>
  <c r="K8344" i="6"/>
  <c r="K8408" i="6"/>
  <c r="K8472" i="6"/>
  <c r="K8536" i="6"/>
  <c r="K8600" i="6"/>
  <c r="K8664" i="6"/>
  <c r="K8728" i="6"/>
  <c r="K8792" i="6"/>
  <c r="K8856" i="6"/>
  <c r="K8920" i="6"/>
  <c r="K8984" i="6"/>
  <c r="K9048" i="6"/>
  <c r="K9112" i="6"/>
  <c r="K9176" i="6"/>
  <c r="K9240" i="6"/>
  <c r="K9304" i="6"/>
  <c r="K9368" i="6"/>
  <c r="K9432" i="6"/>
  <c r="K9496" i="6"/>
  <c r="K9560" i="6"/>
  <c r="K9624" i="6"/>
  <c r="K9688" i="6"/>
  <c r="K9752" i="6"/>
  <c r="K9816" i="6"/>
  <c r="K6726" i="6"/>
  <c r="K6982" i="6"/>
  <c r="K7238" i="6"/>
  <c r="K7361" i="6"/>
  <c r="K7425" i="6"/>
  <c r="K7489" i="6"/>
  <c r="K7553" i="6"/>
  <c r="K7617" i="6"/>
  <c r="K7681" i="6"/>
  <c r="K7745" i="6"/>
  <c r="K7809" i="6"/>
  <c r="K7873" i="6"/>
  <c r="K7937" i="6"/>
  <c r="K8001" i="6"/>
  <c r="K8065" i="6"/>
  <c r="K8129" i="6"/>
  <c r="K8193" i="6"/>
  <c r="K8257" i="6"/>
  <c r="K8321" i="6"/>
  <c r="K8385" i="6"/>
  <c r="K8449" i="6"/>
  <c r="K8513" i="6"/>
  <c r="K8577" i="6"/>
  <c r="K8641" i="6"/>
  <c r="K8705" i="6"/>
  <c r="K8769" i="6"/>
  <c r="K8833" i="6"/>
  <c r="K8897" i="6"/>
  <c r="K8961" i="6"/>
  <c r="K9025" i="6"/>
  <c r="K9089" i="6"/>
  <c r="K9153" i="6"/>
  <c r="K9217" i="6"/>
  <c r="K9281" i="6"/>
  <c r="K9345" i="6"/>
  <c r="K9409" i="6"/>
  <c r="K9473" i="6"/>
  <c r="K9537" i="6"/>
  <c r="K9601" i="6"/>
  <c r="K9665" i="6"/>
  <c r="K9729" i="6"/>
  <c r="K9793" i="6"/>
  <c r="K9857" i="6"/>
  <c r="K9910" i="6"/>
  <c r="K9974" i="6"/>
  <c r="H33" i="6"/>
  <c r="H97" i="6"/>
  <c r="H161" i="6"/>
  <c r="H225" i="6"/>
  <c r="H289" i="6"/>
  <c r="H353" i="6"/>
  <c r="H417" i="6"/>
  <c r="H481" i="6"/>
  <c r="H545" i="6"/>
  <c r="H609" i="6"/>
  <c r="H673" i="6"/>
  <c r="H737" i="6"/>
  <c r="H801" i="6"/>
  <c r="H865" i="6"/>
  <c r="H929" i="6"/>
  <c r="H993" i="6"/>
  <c r="H1057" i="6"/>
  <c r="H1121" i="6"/>
  <c r="H1185" i="6"/>
  <c r="H1249" i="6"/>
  <c r="H1313" i="6"/>
  <c r="H1377" i="6"/>
  <c r="H1441" i="6"/>
  <c r="H1505" i="6"/>
  <c r="H1569" i="6"/>
  <c r="K5475" i="6"/>
  <c r="K6423" i="6"/>
  <c r="K6935" i="6"/>
  <c r="K6088" i="6"/>
  <c r="K6600" i="6"/>
  <c r="K7112" i="6"/>
  <c r="K6265" i="6"/>
  <c r="K6074" i="6"/>
  <c r="K6586" i="6"/>
  <c r="K7098" i="6"/>
  <c r="K6243" i="6"/>
  <c r="K6755" i="6"/>
  <c r="K7267" i="6"/>
  <c r="K6412" i="6"/>
  <c r="K6924" i="6"/>
  <c r="K7113" i="6"/>
  <c r="K7778" i="6"/>
  <c r="K8290" i="6"/>
  <c r="K8802" i="6"/>
  <c r="K9314" i="6"/>
  <c r="K9826" i="6"/>
  <c r="K7451" i="6"/>
  <c r="K7515" i="6"/>
  <c r="K7579" i="6"/>
  <c r="K7643" i="6"/>
  <c r="K7707" i="6"/>
  <c r="K7771" i="6"/>
  <c r="K7835" i="6"/>
  <c r="K7899" i="6"/>
  <c r="K7963" i="6"/>
  <c r="K8027" i="6"/>
  <c r="K8091" i="6"/>
  <c r="K8155" i="6"/>
  <c r="K8219" i="6"/>
  <c r="K8283" i="6"/>
  <c r="K8347" i="6"/>
  <c r="K8411" i="6"/>
  <c r="K8475" i="6"/>
  <c r="K8539" i="6"/>
  <c r="K8603" i="6"/>
  <c r="K8667" i="6"/>
  <c r="K8731" i="6"/>
  <c r="K8795" i="6"/>
  <c r="K8859" i="6"/>
  <c r="K8923" i="6"/>
  <c r="K8987" i="6"/>
  <c r="K9051" i="6"/>
  <c r="K9115" i="6"/>
  <c r="K9179" i="6"/>
  <c r="K9243" i="6"/>
  <c r="K9307" i="6"/>
  <c r="K9371" i="6"/>
  <c r="K9435" i="6"/>
  <c r="K9499" i="6"/>
  <c r="K9563" i="6"/>
  <c r="K9627" i="6"/>
  <c r="K9691" i="6"/>
  <c r="K9755" i="6"/>
  <c r="K9819" i="6"/>
  <c r="K6737" i="6"/>
  <c r="K6993" i="6"/>
  <c r="K7249" i="6"/>
  <c r="K7364" i="6"/>
  <c r="K7428" i="6"/>
  <c r="K7492" i="6"/>
  <c r="K7556" i="6"/>
  <c r="K7620" i="6"/>
  <c r="K7684" i="6"/>
  <c r="K7748" i="6"/>
  <c r="K7812" i="6"/>
  <c r="K7876" i="6"/>
  <c r="K7940" i="6"/>
  <c r="K8004" i="6"/>
  <c r="K8068" i="6"/>
  <c r="K8132" i="6"/>
  <c r="K8196" i="6"/>
  <c r="K8260" i="6"/>
  <c r="K8324" i="6"/>
  <c r="K8388" i="6"/>
  <c r="K8452" i="6"/>
  <c r="K8516" i="6"/>
  <c r="K8580" i="6"/>
  <c r="K8644" i="6"/>
  <c r="K8708" i="6"/>
  <c r="K8772" i="6"/>
  <c r="K8836" i="6"/>
  <c r="K8900" i="6"/>
  <c r="K8964" i="6"/>
  <c r="K9028" i="6"/>
  <c r="K9092" i="6"/>
  <c r="K9156" i="6"/>
  <c r="K9220" i="6"/>
  <c r="K9284" i="6"/>
  <c r="K9348" i="6"/>
  <c r="K9412" i="6"/>
  <c r="K9476" i="6"/>
  <c r="K9540" i="6"/>
  <c r="K9604" i="6"/>
  <c r="K9668" i="6"/>
  <c r="K9732" i="6"/>
  <c r="K9796" i="6"/>
  <c r="K6678" i="6"/>
  <c r="K6934" i="6"/>
  <c r="K7190" i="6"/>
  <c r="K7349" i="6"/>
  <c r="K7413" i="6"/>
  <c r="K7477" i="6"/>
  <c r="K7541" i="6"/>
  <c r="K7605" i="6"/>
  <c r="K7669" i="6"/>
  <c r="K7733" i="6"/>
  <c r="K7797" i="6"/>
  <c r="K7861" i="6"/>
  <c r="K7925" i="6"/>
  <c r="K7989" i="6"/>
  <c r="K8053" i="6"/>
  <c r="K8117" i="6"/>
  <c r="K8181" i="6"/>
  <c r="K8245" i="6"/>
  <c r="K8309" i="6"/>
  <c r="K8373" i="6"/>
  <c r="K8437" i="6"/>
  <c r="K8501" i="6"/>
  <c r="K8565" i="6"/>
  <c r="K8629" i="6"/>
  <c r="K8693" i="6"/>
  <c r="K8757" i="6"/>
  <c r="K8821" i="6"/>
  <c r="K8885" i="6"/>
  <c r="K8949" i="6"/>
  <c r="K9013" i="6"/>
  <c r="K9077" i="6"/>
  <c r="K9141" i="6"/>
  <c r="K9205" i="6"/>
  <c r="K9269" i="6"/>
  <c r="K9333" i="6"/>
  <c r="K9397" i="6"/>
  <c r="K9461" i="6"/>
  <c r="K9525" i="6"/>
  <c r="K9589" i="6"/>
  <c r="K9653" i="6"/>
  <c r="K9717" i="6"/>
  <c r="K9781" i="6"/>
  <c r="K9845" i="6"/>
  <c r="K6905" i="6"/>
  <c r="K7161" i="6"/>
  <c r="K7342" i="6"/>
  <c r="K7406" i="6"/>
  <c r="K7470" i="6"/>
  <c r="K7534" i="6"/>
  <c r="K7598" i="6"/>
  <c r="K7662" i="6"/>
  <c r="K7726" i="6"/>
  <c r="K7790" i="6"/>
  <c r="K7854" i="6"/>
  <c r="K7918" i="6"/>
  <c r="K7982" i="6"/>
  <c r="K8046" i="6"/>
  <c r="K8110" i="6"/>
  <c r="K8174" i="6"/>
  <c r="K8238" i="6"/>
  <c r="K8302" i="6"/>
  <c r="K8366" i="6"/>
  <c r="K8430" i="6"/>
  <c r="K8494" i="6"/>
  <c r="K8558" i="6"/>
  <c r="K8622" i="6"/>
  <c r="K8686" i="6"/>
  <c r="K8750" i="6"/>
  <c r="K8814" i="6"/>
  <c r="K8878" i="6"/>
  <c r="K8942" i="6"/>
  <c r="K9006" i="6"/>
  <c r="K9070" i="6"/>
  <c r="K9134" i="6"/>
  <c r="K9198" i="6"/>
  <c r="K9262" i="6"/>
  <c r="K9326" i="6"/>
  <c r="K9390" i="6"/>
  <c r="K9454" i="6"/>
  <c r="K9518" i="6"/>
  <c r="K9582" i="6"/>
  <c r="K9646" i="6"/>
  <c r="K9710" i="6"/>
  <c r="K9774" i="6"/>
  <c r="K9838" i="6"/>
  <c r="K6750" i="6"/>
  <c r="K7006" i="6"/>
  <c r="K7262" i="6"/>
  <c r="K7367" i="6"/>
  <c r="K7431" i="6"/>
  <c r="K7495" i="6"/>
  <c r="K7559" i="6"/>
  <c r="K7623" i="6"/>
  <c r="K7687" i="6"/>
  <c r="K7751" i="6"/>
  <c r="K7815" i="6"/>
  <c r="K7879" i="6"/>
  <c r="K7943" i="6"/>
  <c r="K8007" i="6"/>
  <c r="K8071" i="6"/>
  <c r="K8135" i="6"/>
  <c r="K8199" i="6"/>
  <c r="K8263" i="6"/>
  <c r="K8327" i="6"/>
  <c r="K8391" i="6"/>
  <c r="K8455" i="6"/>
  <c r="K8519" i="6"/>
  <c r="K8583" i="6"/>
  <c r="K8647" i="6"/>
  <c r="K8711" i="6"/>
  <c r="K8775" i="6"/>
  <c r="K8839" i="6"/>
  <c r="K8903" i="6"/>
  <c r="K8967" i="6"/>
  <c r="K9031" i="6"/>
  <c r="K9095" i="6"/>
  <c r="K9159" i="6"/>
  <c r="K9223" i="6"/>
  <c r="K9287" i="6"/>
  <c r="K9351" i="6"/>
  <c r="K9415" i="6"/>
  <c r="K9479" i="6"/>
  <c r="K9543" i="6"/>
  <c r="K9607" i="6"/>
  <c r="K9671" i="6"/>
  <c r="K9735" i="6"/>
  <c r="K9799" i="6"/>
  <c r="K9863" i="6"/>
  <c r="K6849" i="6"/>
  <c r="K7105" i="6"/>
  <c r="K7328" i="6"/>
  <c r="K7392" i="6"/>
  <c r="K7456" i="6"/>
  <c r="K7520" i="6"/>
  <c r="K7584" i="6"/>
  <c r="K7648" i="6"/>
  <c r="K7712" i="6"/>
  <c r="K7776" i="6"/>
  <c r="K7840" i="6"/>
  <c r="K7904" i="6"/>
  <c r="K7968" i="6"/>
  <c r="K8032" i="6"/>
  <c r="K8096" i="6"/>
  <c r="K8160" i="6"/>
  <c r="K8224" i="6"/>
  <c r="K8288" i="6"/>
  <c r="K8352" i="6"/>
  <c r="K8416" i="6"/>
  <c r="K8480" i="6"/>
  <c r="K8544" i="6"/>
  <c r="K8608" i="6"/>
  <c r="K8672" i="6"/>
  <c r="K8736" i="6"/>
  <c r="K8800" i="6"/>
  <c r="K8864" i="6"/>
  <c r="K8928" i="6"/>
  <c r="K8992" i="6"/>
  <c r="K9056" i="6"/>
  <c r="K9120" i="6"/>
  <c r="K9184" i="6"/>
  <c r="K9248" i="6"/>
  <c r="K9312" i="6"/>
  <c r="K9376" i="6"/>
  <c r="K9440" i="6"/>
  <c r="K9504" i="6"/>
  <c r="K9568" i="6"/>
  <c r="K9632" i="6"/>
  <c r="K9696" i="6"/>
  <c r="K9760" i="6"/>
  <c r="K9824" i="6"/>
  <c r="K6758" i="6"/>
  <c r="K7014" i="6"/>
  <c r="K7270" i="6"/>
  <c r="K7369" i="6"/>
  <c r="K7433" i="6"/>
  <c r="K7497" i="6"/>
  <c r="K7561" i="6"/>
  <c r="K7625" i="6"/>
  <c r="K7689" i="6"/>
  <c r="K7753" i="6"/>
  <c r="K7817" i="6"/>
  <c r="K7881" i="6"/>
  <c r="K7945" i="6"/>
  <c r="K8009" i="6"/>
  <c r="K8073" i="6"/>
  <c r="K8137" i="6"/>
  <c r="K8201" i="6"/>
  <c r="K8265" i="6"/>
  <c r="K8329" i="6"/>
  <c r="K8393" i="6"/>
  <c r="K8457" i="6"/>
  <c r="K8521" i="6"/>
  <c r="K8585" i="6"/>
  <c r="K8649" i="6"/>
  <c r="K8713" i="6"/>
  <c r="K8777" i="6"/>
  <c r="K8841" i="6"/>
  <c r="K8905" i="6"/>
  <c r="K8969" i="6"/>
  <c r="K9033" i="6"/>
  <c r="K9097" i="6"/>
  <c r="K9161" i="6"/>
  <c r="K9225" i="6"/>
  <c r="K9289" i="6"/>
  <c r="K9353" i="6"/>
  <c r="K9417" i="6"/>
  <c r="K9481" i="6"/>
  <c r="K9545" i="6"/>
  <c r="K9609" i="6"/>
  <c r="K9673" i="6"/>
  <c r="K9737" i="6"/>
  <c r="K9801" i="6"/>
  <c r="K9865" i="6"/>
  <c r="K9918" i="6"/>
  <c r="K9982" i="6"/>
  <c r="H41" i="6"/>
  <c r="H105" i="6"/>
  <c r="H169" i="6"/>
  <c r="H233" i="6"/>
  <c r="H297" i="6"/>
  <c r="H361" i="6"/>
  <c r="H425" i="6"/>
  <c r="H489" i="6"/>
  <c r="H553" i="6"/>
  <c r="H617" i="6"/>
  <c r="H681" i="6"/>
  <c r="H745" i="6"/>
  <c r="H809" i="6"/>
  <c r="H873" i="6"/>
  <c r="H937" i="6"/>
  <c r="H1001" i="6"/>
  <c r="H1065" i="6"/>
  <c r="H1129" i="6"/>
  <c r="H1193" i="6"/>
  <c r="H1257" i="6"/>
  <c r="H1321" i="6"/>
  <c r="H1385" i="6"/>
  <c r="H1449" i="6"/>
  <c r="H1513" i="6"/>
  <c r="H1577" i="6"/>
  <c r="K6009" i="6"/>
  <c r="K6487" i="6"/>
  <c r="K6999" i="6"/>
  <c r="K6152" i="6"/>
  <c r="K6664" i="6"/>
  <c r="K7176" i="6"/>
  <c r="K6329" i="6"/>
  <c r="K6138" i="6"/>
  <c r="K6650" i="6"/>
  <c r="K7162" i="6"/>
  <c r="K6307" i="6"/>
  <c r="K6819" i="6"/>
  <c r="K5944" i="6"/>
  <c r="K6476" i="6"/>
  <c r="K6988" i="6"/>
  <c r="K7330" i="6"/>
  <c r="K7842" i="6"/>
  <c r="K8354" i="6"/>
  <c r="K8866" i="6"/>
  <c r="K9378" i="6"/>
  <c r="K6702" i="6"/>
  <c r="K7459" i="6"/>
  <c r="K7523" i="6"/>
  <c r="K7587" i="6"/>
  <c r="K7651" i="6"/>
  <c r="K7715" i="6"/>
  <c r="K7779" i="6"/>
  <c r="K7843" i="6"/>
  <c r="K7907" i="6"/>
  <c r="K7971" i="6"/>
  <c r="K8035" i="6"/>
  <c r="K8099" i="6"/>
  <c r="K8163" i="6"/>
  <c r="K8227" i="6"/>
  <c r="K8291" i="6"/>
  <c r="K8355" i="6"/>
  <c r="K8419" i="6"/>
  <c r="K8483" i="6"/>
  <c r="K8547" i="6"/>
  <c r="K8611" i="6"/>
  <c r="K8675" i="6"/>
  <c r="K8739" i="6"/>
  <c r="K8803" i="6"/>
  <c r="K8867" i="6"/>
  <c r="K8931" i="6"/>
  <c r="K8995" i="6"/>
  <c r="K9059" i="6"/>
  <c r="K9123" i="6"/>
  <c r="K9187" i="6"/>
  <c r="K9251" i="6"/>
  <c r="K9315" i="6"/>
  <c r="K9379" i="6"/>
  <c r="K9443" i="6"/>
  <c r="K9507" i="6"/>
  <c r="K9571" i="6"/>
  <c r="K9635" i="6"/>
  <c r="K9699" i="6"/>
  <c r="K9763" i="6"/>
  <c r="K9827" i="6"/>
  <c r="K6769" i="6"/>
  <c r="K7025" i="6"/>
  <c r="K7281" i="6"/>
  <c r="K7372" i="6"/>
  <c r="K7436" i="6"/>
  <c r="K7500" i="6"/>
  <c r="K7564" i="6"/>
  <c r="K7628" i="6"/>
  <c r="K7692" i="6"/>
  <c r="K7756" i="6"/>
  <c r="K7820" i="6"/>
  <c r="K7884" i="6"/>
  <c r="K7948" i="6"/>
  <c r="K8012" i="6"/>
  <c r="K8076" i="6"/>
  <c r="K8140" i="6"/>
  <c r="K8204" i="6"/>
  <c r="K8268" i="6"/>
  <c r="K8332" i="6"/>
  <c r="K8396" i="6"/>
  <c r="K8460" i="6"/>
  <c r="K8524" i="6"/>
  <c r="K8588" i="6"/>
  <c r="K8652" i="6"/>
  <c r="K8716" i="6"/>
  <c r="K8780" i="6"/>
  <c r="K8844" i="6"/>
  <c r="K8908" i="6"/>
  <c r="K8972" i="6"/>
  <c r="K9036" i="6"/>
  <c r="K9100" i="6"/>
  <c r="K9164" i="6"/>
  <c r="K9228" i="6"/>
  <c r="K9292" i="6"/>
  <c r="K9356" i="6"/>
  <c r="K9420" i="6"/>
  <c r="K9484" i="6"/>
  <c r="K9548" i="6"/>
  <c r="K9612" i="6"/>
  <c r="K9676" i="6"/>
  <c r="K9740" i="6"/>
  <c r="K9804" i="6"/>
  <c r="K6710" i="6"/>
  <c r="K6966" i="6"/>
  <c r="K7222" i="6"/>
  <c r="K7357" i="6"/>
  <c r="K7421" i="6"/>
  <c r="K7485" i="6"/>
  <c r="K7549" i="6"/>
  <c r="K7613" i="6"/>
  <c r="K7677" i="6"/>
  <c r="K7741" i="6"/>
  <c r="K7805" i="6"/>
  <c r="K7869" i="6"/>
  <c r="K7933" i="6"/>
  <c r="K7997" i="6"/>
  <c r="K8061" i="6"/>
  <c r="K8125" i="6"/>
  <c r="K8189" i="6"/>
  <c r="K8253" i="6"/>
  <c r="K8317" i="6"/>
  <c r="K8381" i="6"/>
  <c r="K8445" i="6"/>
  <c r="K8509" i="6"/>
  <c r="K8573" i="6"/>
  <c r="K8637" i="6"/>
  <c r="K8701" i="6"/>
  <c r="K8765" i="6"/>
  <c r="K8829" i="6"/>
  <c r="K8893" i="6"/>
  <c r="K8957" i="6"/>
  <c r="K9021" i="6"/>
  <c r="K9085" i="6"/>
  <c r="K9149" i="6"/>
  <c r="K9213" i="6"/>
  <c r="K9277" i="6"/>
  <c r="K9341" i="6"/>
  <c r="K9405" i="6"/>
  <c r="K9469" i="6"/>
  <c r="K9533" i="6"/>
  <c r="K9597" i="6"/>
  <c r="K9661" i="6"/>
  <c r="K9725" i="6"/>
  <c r="K9789" i="6"/>
  <c r="K6681" i="6"/>
  <c r="K6937" i="6"/>
  <c r="K7193" i="6"/>
  <c r="K7350" i="6"/>
  <c r="K7414" i="6"/>
  <c r="K7478" i="6"/>
  <c r="K7542" i="6"/>
  <c r="K7606" i="6"/>
  <c r="K7670" i="6"/>
  <c r="K7734" i="6"/>
  <c r="K7798" i="6"/>
  <c r="K7862" i="6"/>
  <c r="K7926" i="6"/>
  <c r="K7990" i="6"/>
  <c r="K8054" i="6"/>
  <c r="K8118" i="6"/>
  <c r="K8182" i="6"/>
  <c r="K8246" i="6"/>
  <c r="K8310" i="6"/>
  <c r="K8374" i="6"/>
  <c r="K8438" i="6"/>
  <c r="K8502" i="6"/>
  <c r="K8566" i="6"/>
  <c r="K8630" i="6"/>
  <c r="K8694" i="6"/>
  <c r="K8758" i="6"/>
  <c r="K8822" i="6"/>
  <c r="K8886" i="6"/>
  <c r="K8950" i="6"/>
  <c r="K9014" i="6"/>
  <c r="K9078" i="6"/>
  <c r="K9142" i="6"/>
  <c r="K9206" i="6"/>
  <c r="K9270" i="6"/>
  <c r="K9334" i="6"/>
  <c r="K9398" i="6"/>
  <c r="K9462" i="6"/>
  <c r="K9526" i="6"/>
  <c r="K9590" i="6"/>
  <c r="K9654" i="6"/>
  <c r="K9718" i="6"/>
  <c r="K9782" i="6"/>
  <c r="K9846" i="6"/>
  <c r="K6782" i="6"/>
  <c r="K7038" i="6"/>
  <c r="K7294" i="6"/>
  <c r="K7375" i="6"/>
  <c r="K7439" i="6"/>
  <c r="K7503" i="6"/>
  <c r="K7567" i="6"/>
  <c r="K7631" i="6"/>
  <c r="K7695" i="6"/>
  <c r="K7759" i="6"/>
  <c r="K7823" i="6"/>
  <c r="K7887" i="6"/>
  <c r="K7951" i="6"/>
  <c r="K8015" i="6"/>
  <c r="K8079" i="6"/>
  <c r="K8143" i="6"/>
  <c r="K8207" i="6"/>
  <c r="K8271" i="6"/>
  <c r="K8335" i="6"/>
  <c r="K8399" i="6"/>
  <c r="K8463" i="6"/>
  <c r="K8527" i="6"/>
  <c r="K8591" i="6"/>
  <c r="K8655" i="6"/>
  <c r="K8719" i="6"/>
  <c r="K8783" i="6"/>
  <c r="K8847" i="6"/>
  <c r="K8911" i="6"/>
  <c r="K8975" i="6"/>
  <c r="K9039" i="6"/>
  <c r="K9103" i="6"/>
  <c r="K9167" i="6"/>
  <c r="K9231" i="6"/>
  <c r="K9295" i="6"/>
  <c r="K9359" i="6"/>
  <c r="K9423" i="6"/>
  <c r="K9487" i="6"/>
  <c r="K9551" i="6"/>
  <c r="K9615" i="6"/>
  <c r="K9679" i="6"/>
  <c r="K9743" i="6"/>
  <c r="K9807" i="6"/>
  <c r="K9871" i="6"/>
  <c r="K6881" i="6"/>
  <c r="K7137" i="6"/>
  <c r="K7336" i="6"/>
  <c r="K7400" i="6"/>
  <c r="K7464" i="6"/>
  <c r="K7528" i="6"/>
  <c r="K7592" i="6"/>
  <c r="K7656" i="6"/>
  <c r="K7720" i="6"/>
  <c r="K7784" i="6"/>
  <c r="K7848" i="6"/>
  <c r="K7912" i="6"/>
  <c r="K7976" i="6"/>
  <c r="K8040" i="6"/>
  <c r="K8104" i="6"/>
  <c r="K8168" i="6"/>
  <c r="K8232" i="6"/>
  <c r="K8296" i="6"/>
  <c r="K8360" i="6"/>
  <c r="K8424" i="6"/>
  <c r="K8488" i="6"/>
  <c r="K8552" i="6"/>
  <c r="K8616" i="6"/>
  <c r="K8680" i="6"/>
  <c r="K8744" i="6"/>
  <c r="K8808" i="6"/>
  <c r="K8872" i="6"/>
  <c r="K8936" i="6"/>
  <c r="K9000" i="6"/>
  <c r="K9064" i="6"/>
  <c r="K9128" i="6"/>
  <c r="K9192" i="6"/>
  <c r="K9256" i="6"/>
  <c r="K9320" i="6"/>
  <c r="K9384" i="6"/>
  <c r="K9448" i="6"/>
  <c r="K9512" i="6"/>
  <c r="K9576" i="6"/>
  <c r="K9640" i="6"/>
  <c r="K9704" i="6"/>
  <c r="K9768" i="6"/>
  <c r="K9832" i="6"/>
  <c r="K6790" i="6"/>
  <c r="K7046" i="6"/>
  <c r="K7302" i="6"/>
  <c r="K7377" i="6"/>
  <c r="K7441" i="6"/>
  <c r="K7505" i="6"/>
  <c r="K7569" i="6"/>
  <c r="K7633" i="6"/>
  <c r="K7697" i="6"/>
  <c r="K7761" i="6"/>
  <c r="K7825" i="6"/>
  <c r="K7889" i="6"/>
  <c r="K7953" i="6"/>
  <c r="K8017" i="6"/>
  <c r="K8081" i="6"/>
  <c r="K8145" i="6"/>
  <c r="K8209" i="6"/>
  <c r="K8273" i="6"/>
  <c r="K8337" i="6"/>
  <c r="K8401" i="6"/>
  <c r="K8465" i="6"/>
  <c r="K8529" i="6"/>
  <c r="K8593" i="6"/>
  <c r="K8657" i="6"/>
  <c r="K8721" i="6"/>
  <c r="K8785" i="6"/>
  <c r="K8849" i="6"/>
  <c r="K8913" i="6"/>
  <c r="K8977" i="6"/>
  <c r="K9041" i="6"/>
  <c r="K9105" i="6"/>
  <c r="K9169" i="6"/>
  <c r="K9233" i="6"/>
  <c r="K9297" i="6"/>
  <c r="K9361" i="6"/>
  <c r="K9425" i="6"/>
  <c r="K9489" i="6"/>
  <c r="K9553" i="6"/>
  <c r="K9617" i="6"/>
  <c r="K9681" i="6"/>
  <c r="K9745" i="6"/>
  <c r="K9809" i="6"/>
  <c r="K9873" i="6"/>
  <c r="K9926" i="6"/>
  <c r="K9990" i="6"/>
  <c r="H49" i="6"/>
  <c r="H113" i="6"/>
  <c r="H177" i="6"/>
  <c r="H241" i="6"/>
  <c r="H305" i="6"/>
  <c r="H369" i="6"/>
  <c r="H433" i="6"/>
  <c r="H497" i="6"/>
  <c r="H561" i="6"/>
  <c r="H625" i="6"/>
  <c r="H689" i="6"/>
  <c r="H753" i="6"/>
  <c r="H817" i="6"/>
  <c r="H881" i="6"/>
  <c r="H945" i="6"/>
  <c r="H1009" i="6"/>
  <c r="H1073" i="6"/>
  <c r="H1137" i="6"/>
  <c r="H1201" i="6"/>
  <c r="H1265" i="6"/>
  <c r="H1329" i="6"/>
  <c r="H1393" i="6"/>
  <c r="H1457" i="6"/>
  <c r="H1521" i="6"/>
  <c r="H1585" i="6"/>
  <c r="K6525" i="6"/>
  <c r="K6551" i="6"/>
  <c r="K7063" i="6"/>
  <c r="K6216" i="6"/>
  <c r="K6728" i="6"/>
  <c r="K7240" i="6"/>
  <c r="K6393" i="6"/>
  <c r="K6202" i="6"/>
  <c r="K6714" i="6"/>
  <c r="K7226" i="6"/>
  <c r="K6371" i="6"/>
  <c r="K6883" i="6"/>
  <c r="K6027" i="6"/>
  <c r="K6540" i="6"/>
  <c r="K7052" i="6"/>
  <c r="K7394" i="6"/>
  <c r="K7906" i="6"/>
  <c r="K8418" i="6"/>
  <c r="K8930" i="6"/>
  <c r="K9442" i="6"/>
  <c r="K6958" i="6"/>
  <c r="K7467" i="6"/>
  <c r="K7531" i="6"/>
  <c r="K7595" i="6"/>
  <c r="K7659" i="6"/>
  <c r="K7723" i="6"/>
  <c r="K7787" i="6"/>
  <c r="K7851" i="6"/>
  <c r="K7915" i="6"/>
  <c r="K7979" i="6"/>
  <c r="K8043" i="6"/>
  <c r="K8107" i="6"/>
  <c r="K8171" i="6"/>
  <c r="K8235" i="6"/>
  <c r="K8299" i="6"/>
  <c r="K8363" i="6"/>
  <c r="K8427" i="6"/>
  <c r="K8491" i="6"/>
  <c r="K8555" i="6"/>
  <c r="K8619" i="6"/>
  <c r="K8683" i="6"/>
  <c r="K8747" i="6"/>
  <c r="K8811" i="6"/>
  <c r="K8875" i="6"/>
  <c r="K8939" i="6"/>
  <c r="K9003" i="6"/>
  <c r="K9067" i="6"/>
  <c r="K9131" i="6"/>
  <c r="K9195" i="6"/>
  <c r="K9259" i="6"/>
  <c r="K9323" i="6"/>
  <c r="K9387" i="6"/>
  <c r="K9451" i="6"/>
  <c r="K9515" i="6"/>
  <c r="K9579" i="6"/>
  <c r="K9643" i="6"/>
  <c r="K9707" i="6"/>
  <c r="K9771" i="6"/>
  <c r="K9835" i="6"/>
  <c r="K6801" i="6"/>
  <c r="K7057" i="6"/>
  <c r="K7313" i="6"/>
  <c r="K7380" i="6"/>
  <c r="K7444" i="6"/>
  <c r="K7508" i="6"/>
  <c r="K7572" i="6"/>
  <c r="K7636" i="6"/>
  <c r="K7700" i="6"/>
  <c r="K7764" i="6"/>
  <c r="K7828" i="6"/>
  <c r="K7892" i="6"/>
  <c r="K7956" i="6"/>
  <c r="K8020" i="6"/>
  <c r="K8084" i="6"/>
  <c r="K8148" i="6"/>
  <c r="K8212" i="6"/>
  <c r="K8276" i="6"/>
  <c r="K8340" i="6"/>
  <c r="K8404" i="6"/>
  <c r="K8468" i="6"/>
  <c r="K8532" i="6"/>
  <c r="K8596" i="6"/>
  <c r="K8660" i="6"/>
  <c r="K8724" i="6"/>
  <c r="K8788" i="6"/>
  <c r="K8852" i="6"/>
  <c r="K8916" i="6"/>
  <c r="K8980" i="6"/>
  <c r="K9044" i="6"/>
  <c r="K9108" i="6"/>
  <c r="K9172" i="6"/>
  <c r="K9236" i="6"/>
  <c r="K9300" i="6"/>
  <c r="K9364" i="6"/>
  <c r="K9428" i="6"/>
  <c r="K9492" i="6"/>
  <c r="K9556" i="6"/>
  <c r="K9620" i="6"/>
  <c r="K9684" i="6"/>
  <c r="K9748" i="6"/>
  <c r="K9812" i="6"/>
  <c r="K6742" i="6"/>
  <c r="K6998" i="6"/>
  <c r="K7254" i="6"/>
  <c r="K7365" i="6"/>
  <c r="K7429" i="6"/>
  <c r="K7493" i="6"/>
  <c r="K7557" i="6"/>
  <c r="K7621" i="6"/>
  <c r="K7685" i="6"/>
  <c r="K7749" i="6"/>
  <c r="K7813" i="6"/>
  <c r="K7877" i="6"/>
  <c r="K7941" i="6"/>
  <c r="K8005" i="6"/>
  <c r="K8069" i="6"/>
  <c r="K8133" i="6"/>
  <c r="K8197" i="6"/>
  <c r="K8261" i="6"/>
  <c r="K8325" i="6"/>
  <c r="K8389" i="6"/>
  <c r="K8453" i="6"/>
  <c r="K8517" i="6"/>
  <c r="K8581" i="6"/>
  <c r="K8645" i="6"/>
  <c r="K8709" i="6"/>
  <c r="K8773" i="6"/>
  <c r="K8837" i="6"/>
  <c r="K8901" i="6"/>
  <c r="K8965" i="6"/>
  <c r="K9029" i="6"/>
  <c r="K9093" i="6"/>
  <c r="K9157" i="6"/>
  <c r="K9221" i="6"/>
  <c r="K9285" i="6"/>
  <c r="K9349" i="6"/>
  <c r="K9413" i="6"/>
  <c r="K9477" i="6"/>
  <c r="K9541" i="6"/>
  <c r="K9605" i="6"/>
  <c r="K9669" i="6"/>
  <c r="K9733" i="6"/>
  <c r="K9797" i="6"/>
  <c r="K6713" i="6"/>
  <c r="K6969" i="6"/>
  <c r="K7225" i="6"/>
  <c r="K7358" i="6"/>
  <c r="K7422" i="6"/>
  <c r="K7486" i="6"/>
  <c r="K7550" i="6"/>
  <c r="K7614" i="6"/>
  <c r="K7678" i="6"/>
  <c r="K7742" i="6"/>
  <c r="K7806" i="6"/>
  <c r="K7870" i="6"/>
  <c r="K7934" i="6"/>
  <c r="K7998" i="6"/>
  <c r="K8062" i="6"/>
  <c r="K8126" i="6"/>
  <c r="K8190" i="6"/>
  <c r="K8254" i="6"/>
  <c r="K8318" i="6"/>
  <c r="K8382" i="6"/>
  <c r="K8446" i="6"/>
  <c r="K8510" i="6"/>
  <c r="K8574" i="6"/>
  <c r="K8638" i="6"/>
  <c r="K8702" i="6"/>
  <c r="K8766" i="6"/>
  <c r="K8830" i="6"/>
  <c r="K8894" i="6"/>
  <c r="K8958" i="6"/>
  <c r="K9022" i="6"/>
  <c r="K9086" i="6"/>
  <c r="K9150" i="6"/>
  <c r="K9214" i="6"/>
  <c r="K9278" i="6"/>
  <c r="K9342" i="6"/>
  <c r="K9406" i="6"/>
  <c r="K9470" i="6"/>
  <c r="K9534" i="6"/>
  <c r="K9598" i="6"/>
  <c r="K9662" i="6"/>
  <c r="K9726" i="6"/>
  <c r="K9790" i="6"/>
  <c r="K9854" i="6"/>
  <c r="K6814" i="6"/>
  <c r="K7070" i="6"/>
  <c r="K7319" i="6"/>
  <c r="K7383" i="6"/>
  <c r="K7447" i="6"/>
  <c r="K7511" i="6"/>
  <c r="K7575" i="6"/>
  <c r="K7639" i="6"/>
  <c r="K7703" i="6"/>
  <c r="K7767" i="6"/>
  <c r="K7831" i="6"/>
  <c r="K7895" i="6"/>
  <c r="K7959" i="6"/>
  <c r="K8023" i="6"/>
  <c r="K8087" i="6"/>
  <c r="K8151" i="6"/>
  <c r="K8215" i="6"/>
  <c r="K8279" i="6"/>
  <c r="K8343" i="6"/>
  <c r="K8407" i="6"/>
  <c r="K8471" i="6"/>
  <c r="K8535" i="6"/>
  <c r="K8599" i="6"/>
  <c r="K8663" i="6"/>
  <c r="K8727" i="6"/>
  <c r="K8791" i="6"/>
  <c r="K8855" i="6"/>
  <c r="K8919" i="6"/>
  <c r="K8983" i="6"/>
  <c r="K9047" i="6"/>
  <c r="K9111" i="6"/>
  <c r="K9175" i="6"/>
  <c r="K9239" i="6"/>
  <c r="K9303" i="6"/>
  <c r="K9367" i="6"/>
  <c r="K9431" i="6"/>
  <c r="K9495" i="6"/>
  <c r="K9559" i="6"/>
  <c r="K9623" i="6"/>
  <c r="K9687" i="6"/>
  <c r="K9751" i="6"/>
  <c r="K9815" i="6"/>
  <c r="K6657" i="6"/>
  <c r="K6913" i="6"/>
  <c r="K7169" i="6"/>
  <c r="K7344" i="6"/>
  <c r="K7408" i="6"/>
  <c r="K7472" i="6"/>
  <c r="K7536" i="6"/>
  <c r="K7600" i="6"/>
  <c r="K7664" i="6"/>
  <c r="K7728" i="6"/>
  <c r="K7792" i="6"/>
  <c r="K7856" i="6"/>
  <c r="K7920" i="6"/>
  <c r="K7984" i="6"/>
  <c r="K8048" i="6"/>
  <c r="K8112" i="6"/>
  <c r="K8176" i="6"/>
  <c r="K8240" i="6"/>
  <c r="K8304" i="6"/>
  <c r="K8368" i="6"/>
  <c r="K8432" i="6"/>
  <c r="K8496" i="6"/>
  <c r="K8560" i="6"/>
  <c r="K8624" i="6"/>
  <c r="K8688" i="6"/>
  <c r="K8752" i="6"/>
  <c r="K8816" i="6"/>
  <c r="K8880" i="6"/>
  <c r="K8944" i="6"/>
  <c r="K9008" i="6"/>
  <c r="K9072" i="6"/>
  <c r="K9136" i="6"/>
  <c r="K9200" i="6"/>
  <c r="K9264" i="6"/>
  <c r="K9328" i="6"/>
  <c r="K9392" i="6"/>
  <c r="K9456" i="6"/>
  <c r="K9520" i="6"/>
  <c r="K9584" i="6"/>
  <c r="K9648" i="6"/>
  <c r="K9712" i="6"/>
  <c r="K9776" i="6"/>
  <c r="K9840" i="6"/>
  <c r="K6822" i="6"/>
  <c r="K7078" i="6"/>
  <c r="K7321" i="6"/>
  <c r="K7385" i="6"/>
  <c r="K7449" i="6"/>
  <c r="K7513" i="6"/>
  <c r="K7577" i="6"/>
  <c r="K7641" i="6"/>
  <c r="K7705" i="6"/>
  <c r="K7769" i="6"/>
  <c r="K7833" i="6"/>
  <c r="K7897" i="6"/>
  <c r="K7961" i="6"/>
  <c r="K8025" i="6"/>
  <c r="K8089" i="6"/>
  <c r="K8153" i="6"/>
  <c r="K8217" i="6"/>
  <c r="K8281" i="6"/>
  <c r="K8345" i="6"/>
  <c r="K8409" i="6"/>
  <c r="K8473" i="6"/>
  <c r="K8537" i="6"/>
  <c r="K8601" i="6"/>
  <c r="K8665" i="6"/>
  <c r="K8729" i="6"/>
  <c r="K8793" i="6"/>
  <c r="K8857" i="6"/>
  <c r="K8921" i="6"/>
  <c r="K8985" i="6"/>
  <c r="K9049" i="6"/>
  <c r="K9113" i="6"/>
  <c r="K9177" i="6"/>
  <c r="K9241" i="6"/>
  <c r="K9305" i="6"/>
  <c r="K9369" i="6"/>
  <c r="K9433" i="6"/>
  <c r="K9497" i="6"/>
  <c r="K9561" i="6"/>
  <c r="K9625" i="6"/>
  <c r="K9689" i="6"/>
  <c r="K9753" i="6"/>
  <c r="K9817" i="6"/>
  <c r="K9864" i="6"/>
  <c r="K9934" i="6"/>
  <c r="K9998" i="6"/>
  <c r="H57" i="6"/>
  <c r="H121" i="6"/>
  <c r="H185" i="6"/>
  <c r="H249" i="6"/>
  <c r="H313" i="6"/>
  <c r="H377" i="6"/>
  <c r="H441" i="6"/>
  <c r="H505" i="6"/>
  <c r="H569" i="6"/>
  <c r="H633" i="6"/>
  <c r="H697" i="6"/>
  <c r="H761" i="6"/>
  <c r="H825" i="6"/>
  <c r="H889" i="6"/>
  <c r="H953" i="6"/>
  <c r="H1017" i="6"/>
  <c r="H1081" i="6"/>
  <c r="H1145" i="6"/>
  <c r="H1209" i="6"/>
  <c r="H1273" i="6"/>
  <c r="H1337" i="6"/>
  <c r="H1401" i="6"/>
  <c r="H1465" i="6"/>
  <c r="H1529" i="6"/>
  <c r="H1593" i="6"/>
  <c r="K3928" i="6"/>
  <c r="K7037" i="6"/>
  <c r="K6615" i="6"/>
  <c r="K7127" i="6"/>
  <c r="K6280" i="6"/>
  <c r="K6792" i="6"/>
  <c r="K7304" i="6"/>
  <c r="K6457" i="6"/>
  <c r="K6266" i="6"/>
  <c r="K6778" i="6"/>
  <c r="K7290" i="6"/>
  <c r="K6435" i="6"/>
  <c r="K6947" i="6"/>
  <c r="K6092" i="6"/>
  <c r="K6604" i="6"/>
  <c r="K7116" i="6"/>
  <c r="K7458" i="6"/>
  <c r="K7970" i="6"/>
  <c r="K8482" i="6"/>
  <c r="K8994" i="6"/>
  <c r="K9506" i="6"/>
  <c r="K7214" i="6"/>
  <c r="K7475" i="6"/>
  <c r="K7539" i="6"/>
  <c r="K7603" i="6"/>
  <c r="K7667" i="6"/>
  <c r="K7731" i="6"/>
  <c r="K7795" i="6"/>
  <c r="K7859" i="6"/>
  <c r="K7923" i="6"/>
  <c r="K7987" i="6"/>
  <c r="K8051" i="6"/>
  <c r="K8115" i="6"/>
  <c r="K8179" i="6"/>
  <c r="K8243" i="6"/>
  <c r="K8307" i="6"/>
  <c r="K8371" i="6"/>
  <c r="K8435" i="6"/>
  <c r="K8499" i="6"/>
  <c r="K8563" i="6"/>
  <c r="K8627" i="6"/>
  <c r="K8691" i="6"/>
  <c r="K8755" i="6"/>
  <c r="K8819" i="6"/>
  <c r="K8883" i="6"/>
  <c r="K8947" i="6"/>
  <c r="K9011" i="6"/>
  <c r="K9075" i="6"/>
  <c r="K9139" i="6"/>
  <c r="K9203" i="6"/>
  <c r="K9267" i="6"/>
  <c r="K9331" i="6"/>
  <c r="K9395" i="6"/>
  <c r="K9459" i="6"/>
  <c r="K9523" i="6"/>
  <c r="K9587" i="6"/>
  <c r="K9651" i="6"/>
  <c r="K9715" i="6"/>
  <c r="K9779" i="6"/>
  <c r="K9843" i="6"/>
  <c r="K6833" i="6"/>
  <c r="K7089" i="6"/>
  <c r="K7324" i="6"/>
  <c r="K7388" i="6"/>
  <c r="K7452" i="6"/>
  <c r="K7516" i="6"/>
  <c r="K7580" i="6"/>
  <c r="K7644" i="6"/>
  <c r="K7708" i="6"/>
  <c r="K7772" i="6"/>
  <c r="K7836" i="6"/>
  <c r="K7900" i="6"/>
  <c r="K7964" i="6"/>
  <c r="K8028" i="6"/>
  <c r="K8092" i="6"/>
  <c r="K8156" i="6"/>
  <c r="K8220" i="6"/>
  <c r="K8284" i="6"/>
  <c r="K8348" i="6"/>
  <c r="K8412" i="6"/>
  <c r="K8476" i="6"/>
  <c r="K8540" i="6"/>
  <c r="K8604" i="6"/>
  <c r="K8668" i="6"/>
  <c r="K8732" i="6"/>
  <c r="K8796" i="6"/>
  <c r="K8860" i="6"/>
  <c r="K8924" i="6"/>
  <c r="K8988" i="6"/>
  <c r="K9052" i="6"/>
  <c r="K9116" i="6"/>
  <c r="K9180" i="6"/>
  <c r="K9244" i="6"/>
  <c r="K9308" i="6"/>
  <c r="K9372" i="6"/>
  <c r="K9436" i="6"/>
  <c r="K9500" i="6"/>
  <c r="K9564" i="6"/>
  <c r="K9628" i="6"/>
  <c r="K9692" i="6"/>
  <c r="K9756" i="6"/>
  <c r="K9820" i="6"/>
  <c r="K6774" i="6"/>
  <c r="K7030" i="6"/>
  <c r="K7286" i="6"/>
  <c r="K7373" i="6"/>
  <c r="K7437" i="6"/>
  <c r="K7501" i="6"/>
  <c r="K7565" i="6"/>
  <c r="K7629" i="6"/>
  <c r="K7693" i="6"/>
  <c r="K7757" i="6"/>
  <c r="K7821" i="6"/>
  <c r="K7885" i="6"/>
  <c r="K7949" i="6"/>
  <c r="K8013" i="6"/>
  <c r="K8077" i="6"/>
  <c r="K8141" i="6"/>
  <c r="K8205" i="6"/>
  <c r="K8269" i="6"/>
  <c r="K8333" i="6"/>
  <c r="K8397" i="6"/>
  <c r="K8461" i="6"/>
  <c r="K8525" i="6"/>
  <c r="K8589" i="6"/>
  <c r="K8653" i="6"/>
  <c r="K8717" i="6"/>
  <c r="K8781" i="6"/>
  <c r="K8845" i="6"/>
  <c r="K8909" i="6"/>
  <c r="K8973" i="6"/>
  <c r="K9037" i="6"/>
  <c r="K9101" i="6"/>
  <c r="K9165" i="6"/>
  <c r="K9229" i="6"/>
  <c r="K9293" i="6"/>
  <c r="K9357" i="6"/>
  <c r="K9421" i="6"/>
  <c r="K9485" i="6"/>
  <c r="K9549" i="6"/>
  <c r="K9613" i="6"/>
  <c r="K9677" i="6"/>
  <c r="K9741" i="6"/>
  <c r="K9805" i="6"/>
  <c r="K6745" i="6"/>
  <c r="K7001" i="6"/>
  <c r="K7257" i="6"/>
  <c r="K7366" i="6"/>
  <c r="K7430" i="6"/>
  <c r="K7494" i="6"/>
  <c r="K7558" i="6"/>
  <c r="K7622" i="6"/>
  <c r="K7686" i="6"/>
  <c r="K7750" i="6"/>
  <c r="K7814" i="6"/>
  <c r="K7878" i="6"/>
  <c r="K7942" i="6"/>
  <c r="K8006" i="6"/>
  <c r="K8070" i="6"/>
  <c r="K8134" i="6"/>
  <c r="K8198" i="6"/>
  <c r="K8262" i="6"/>
  <c r="K8326" i="6"/>
  <c r="K8390" i="6"/>
  <c r="K8454" i="6"/>
  <c r="K8518" i="6"/>
  <c r="K8582" i="6"/>
  <c r="K8646" i="6"/>
  <c r="K8710" i="6"/>
  <c r="K8774" i="6"/>
  <c r="K8838" i="6"/>
  <c r="K8902" i="6"/>
  <c r="K8966" i="6"/>
  <c r="K9030" i="6"/>
  <c r="K9094" i="6"/>
  <c r="K9158" i="6"/>
  <c r="K9222" i="6"/>
  <c r="K9286" i="6"/>
  <c r="K9350" i="6"/>
  <c r="K9414" i="6"/>
  <c r="K9478" i="6"/>
  <c r="K9542" i="6"/>
  <c r="K9606" i="6"/>
  <c r="K9670" i="6"/>
  <c r="K9734" i="6"/>
  <c r="K9798" i="6"/>
  <c r="K9862" i="6"/>
  <c r="K6846" i="6"/>
  <c r="K7102" i="6"/>
  <c r="K7327" i="6"/>
  <c r="K7391" i="6"/>
  <c r="K7455" i="6"/>
  <c r="K7519" i="6"/>
  <c r="K7583" i="6"/>
  <c r="K7647" i="6"/>
  <c r="K7711" i="6"/>
  <c r="K7775" i="6"/>
  <c r="K7839" i="6"/>
  <c r="K7903" i="6"/>
  <c r="K7967" i="6"/>
  <c r="K8031" i="6"/>
  <c r="K8095" i="6"/>
  <c r="K8159" i="6"/>
  <c r="K8223" i="6"/>
  <c r="K8287" i="6"/>
  <c r="K8351" i="6"/>
  <c r="K8415" i="6"/>
  <c r="K8479" i="6"/>
  <c r="K8543" i="6"/>
  <c r="K8607" i="6"/>
  <c r="K8671" i="6"/>
  <c r="K8735" i="6"/>
  <c r="K8799" i="6"/>
  <c r="K8863" i="6"/>
  <c r="K8927" i="6"/>
  <c r="K8991" i="6"/>
  <c r="K9055" i="6"/>
  <c r="K9119" i="6"/>
  <c r="K9183" i="6"/>
  <c r="K9247" i="6"/>
  <c r="K9311" i="6"/>
  <c r="K9375" i="6"/>
  <c r="K9439" i="6"/>
  <c r="K9503" i="6"/>
  <c r="K9567" i="6"/>
  <c r="K9631" i="6"/>
  <c r="K9695" i="6"/>
  <c r="K9759" i="6"/>
  <c r="K9823" i="6"/>
  <c r="K6689" i="6"/>
  <c r="K6945" i="6"/>
  <c r="K7201" i="6"/>
  <c r="K7352" i="6"/>
  <c r="K7416" i="6"/>
  <c r="K7480" i="6"/>
  <c r="K7544" i="6"/>
  <c r="K7608" i="6"/>
  <c r="K7672" i="6"/>
  <c r="K7736" i="6"/>
  <c r="K7800" i="6"/>
  <c r="K7864" i="6"/>
  <c r="K7928" i="6"/>
  <c r="K7992" i="6"/>
  <c r="K8056" i="6"/>
  <c r="K8120" i="6"/>
  <c r="K8184" i="6"/>
  <c r="K8248" i="6"/>
  <c r="K8312" i="6"/>
  <c r="K8376" i="6"/>
  <c r="K8440" i="6"/>
  <c r="K8504" i="6"/>
  <c r="K8568" i="6"/>
  <c r="K8632" i="6"/>
  <c r="K8696" i="6"/>
  <c r="K8760" i="6"/>
  <c r="K8824" i="6"/>
  <c r="K8888" i="6"/>
  <c r="K8952" i="6"/>
  <c r="K9016" i="6"/>
  <c r="K9080" i="6"/>
  <c r="K9144" i="6"/>
  <c r="K9208" i="6"/>
  <c r="K9272" i="6"/>
  <c r="K9336" i="6"/>
  <c r="K9400" i="6"/>
  <c r="K9464" i="6"/>
  <c r="K9528" i="6"/>
  <c r="K9592" i="6"/>
  <c r="K9656" i="6"/>
  <c r="K9720" i="6"/>
  <c r="K9784" i="6"/>
  <c r="K9848" i="6"/>
  <c r="K6854" i="6"/>
  <c r="K7110" i="6"/>
  <c r="K7329" i="6"/>
  <c r="K7393" i="6"/>
  <c r="K7457" i="6"/>
  <c r="K7521" i="6"/>
  <c r="K7585" i="6"/>
  <c r="K7649" i="6"/>
  <c r="K7713" i="6"/>
  <c r="K7777" i="6"/>
  <c r="K7841" i="6"/>
  <c r="K7905" i="6"/>
  <c r="K7969" i="6"/>
  <c r="K8033" i="6"/>
  <c r="K8097" i="6"/>
  <c r="K8161" i="6"/>
  <c r="K8225" i="6"/>
  <c r="K8289" i="6"/>
  <c r="K8353" i="6"/>
  <c r="K8417" i="6"/>
  <c r="K8481" i="6"/>
  <c r="K8545" i="6"/>
  <c r="K8609" i="6"/>
  <c r="K8673" i="6"/>
  <c r="K8737" i="6"/>
  <c r="K8801" i="6"/>
  <c r="K8865" i="6"/>
  <c r="K8929" i="6"/>
  <c r="K8993" i="6"/>
  <c r="K9057" i="6"/>
  <c r="K9121" i="6"/>
  <c r="K9185" i="6"/>
  <c r="K9249" i="6"/>
  <c r="K9313" i="6"/>
  <c r="K9377" i="6"/>
  <c r="K9441" i="6"/>
  <c r="K9505" i="6"/>
  <c r="K9569" i="6"/>
  <c r="K9633" i="6"/>
  <c r="K9697" i="6"/>
  <c r="K9761" i="6"/>
  <c r="K9825" i="6"/>
  <c r="K9878" i="6"/>
  <c r="K9942" i="6"/>
  <c r="K6" i="6"/>
  <c r="H65" i="6"/>
  <c r="H129" i="6"/>
  <c r="H193" i="6"/>
  <c r="H257" i="6"/>
  <c r="H321" i="6"/>
  <c r="H385" i="6"/>
  <c r="H449" i="6"/>
  <c r="H513" i="6"/>
  <c r="H577" i="6"/>
  <c r="H641" i="6"/>
  <c r="H705" i="6"/>
  <c r="H769" i="6"/>
  <c r="H833" i="6"/>
  <c r="H897" i="6"/>
  <c r="H961" i="6"/>
  <c r="H1025" i="6"/>
  <c r="H1089" i="6"/>
  <c r="H1153" i="6"/>
  <c r="H1217" i="6"/>
  <c r="H1281" i="6"/>
  <c r="H1345" i="6"/>
  <c r="H1409" i="6"/>
  <c r="H1473" i="6"/>
  <c r="H1537" i="6"/>
  <c r="K4798" i="6"/>
  <c r="K6190" i="6"/>
  <c r="K6679" i="6"/>
  <c r="K7191" i="6"/>
  <c r="K6344" i="6"/>
  <c r="K6856" i="6"/>
  <c r="K6004" i="6"/>
  <c r="K6521" i="6"/>
  <c r="K6330" i="6"/>
  <c r="K6842" i="6"/>
  <c r="K5975" i="6"/>
  <c r="K6499" i="6"/>
  <c r="K7011" i="6"/>
  <c r="K6156" i="6"/>
  <c r="K6668" i="6"/>
  <c r="K7180" i="6"/>
  <c r="K7522" i="6"/>
  <c r="K8034" i="6"/>
  <c r="K8546" i="6"/>
  <c r="K9058" i="6"/>
  <c r="K9570" i="6"/>
  <c r="K7355" i="6"/>
  <c r="K7483" i="6"/>
  <c r="K7547" i="6"/>
  <c r="K7611" i="6"/>
  <c r="K7675" i="6"/>
  <c r="K7739" i="6"/>
  <c r="K7803" i="6"/>
  <c r="K7867" i="6"/>
  <c r="K7931" i="6"/>
  <c r="K7995" i="6"/>
  <c r="K8059" i="6"/>
  <c r="K8123" i="6"/>
  <c r="K8187" i="6"/>
  <c r="K8251" i="6"/>
  <c r="K8315" i="6"/>
  <c r="K8379" i="6"/>
  <c r="K8443" i="6"/>
  <c r="K8507" i="6"/>
  <c r="K8571" i="6"/>
  <c r="K8635" i="6"/>
  <c r="K8699" i="6"/>
  <c r="K8763" i="6"/>
  <c r="K8827" i="6"/>
  <c r="K8891" i="6"/>
  <c r="K8955" i="6"/>
  <c r="K9019" i="6"/>
  <c r="K9083" i="6"/>
  <c r="K9147" i="6"/>
  <c r="K9211" i="6"/>
  <c r="K9275" i="6"/>
  <c r="K9339" i="6"/>
  <c r="K9403" i="6"/>
  <c r="K9467" i="6"/>
  <c r="K9531" i="6"/>
  <c r="K9595" i="6"/>
  <c r="K9659" i="6"/>
  <c r="K9723" i="6"/>
  <c r="K9787" i="6"/>
  <c r="K9851" i="6"/>
  <c r="K6865" i="6"/>
  <c r="K7121" i="6"/>
  <c r="K7332" i="6"/>
  <c r="K7396" i="6"/>
  <c r="K7460" i="6"/>
  <c r="K7524" i="6"/>
  <c r="K7588" i="6"/>
  <c r="K7652" i="6"/>
  <c r="K7716" i="6"/>
  <c r="K7780" i="6"/>
  <c r="K7844" i="6"/>
  <c r="K7908" i="6"/>
  <c r="K7972" i="6"/>
  <c r="K8036" i="6"/>
  <c r="K8100" i="6"/>
  <c r="K8164" i="6"/>
  <c r="K8228" i="6"/>
  <c r="K8292" i="6"/>
  <c r="K8356" i="6"/>
  <c r="K8420" i="6"/>
  <c r="K8484" i="6"/>
  <c r="K8548" i="6"/>
  <c r="K8612" i="6"/>
  <c r="K8676" i="6"/>
  <c r="K8740" i="6"/>
  <c r="K8804" i="6"/>
  <c r="K8868" i="6"/>
  <c r="K8932" i="6"/>
  <c r="K8996" i="6"/>
  <c r="K9060" i="6"/>
  <c r="K9124" i="6"/>
  <c r="K9188" i="6"/>
  <c r="K9252" i="6"/>
  <c r="K9316" i="6"/>
  <c r="K9380" i="6"/>
  <c r="K9444" i="6"/>
  <c r="K9508" i="6"/>
  <c r="K9572" i="6"/>
  <c r="K9636" i="6"/>
  <c r="K9700" i="6"/>
  <c r="K9764" i="6"/>
  <c r="K9828" i="6"/>
  <c r="K6806" i="6"/>
  <c r="K7062" i="6"/>
  <c r="K7317" i="6"/>
  <c r="K7381" i="6"/>
  <c r="K7445" i="6"/>
  <c r="K7509" i="6"/>
  <c r="K7573" i="6"/>
  <c r="K7637" i="6"/>
  <c r="K7701" i="6"/>
  <c r="K7765" i="6"/>
  <c r="K7829" i="6"/>
  <c r="K7893" i="6"/>
  <c r="K7957" i="6"/>
  <c r="K8021" i="6"/>
  <c r="K8085" i="6"/>
  <c r="K8149" i="6"/>
  <c r="K8213" i="6"/>
  <c r="K8277" i="6"/>
  <c r="K8341" i="6"/>
  <c r="K8405" i="6"/>
  <c r="K8469" i="6"/>
  <c r="K8533" i="6"/>
  <c r="K8597" i="6"/>
  <c r="K8661" i="6"/>
  <c r="K8725" i="6"/>
  <c r="K8789" i="6"/>
  <c r="K8853" i="6"/>
  <c r="K8917" i="6"/>
  <c r="K8981" i="6"/>
  <c r="K9045" i="6"/>
  <c r="K9109" i="6"/>
  <c r="K9173" i="6"/>
  <c r="K9237" i="6"/>
  <c r="K9301" i="6"/>
  <c r="K9365" i="6"/>
  <c r="K9429" i="6"/>
  <c r="K9493" i="6"/>
  <c r="K9557" i="6"/>
  <c r="K9621" i="6"/>
  <c r="K9685" i="6"/>
  <c r="K9749" i="6"/>
  <c r="K9813" i="6"/>
  <c r="K6777" i="6"/>
  <c r="K7033" i="6"/>
  <c r="K7289" i="6"/>
  <c r="K7374" i="6"/>
  <c r="K7438" i="6"/>
  <c r="K7502" i="6"/>
  <c r="K7566" i="6"/>
  <c r="K7630" i="6"/>
  <c r="K7694" i="6"/>
  <c r="K7758" i="6"/>
  <c r="K7822" i="6"/>
  <c r="K7886" i="6"/>
  <c r="K7950" i="6"/>
  <c r="K8014" i="6"/>
  <c r="K8078" i="6"/>
  <c r="K8142" i="6"/>
  <c r="K8206" i="6"/>
  <c r="K8270" i="6"/>
  <c r="K8334" i="6"/>
  <c r="K8398" i="6"/>
  <c r="K8462" i="6"/>
  <c r="K8526" i="6"/>
  <c r="K8590" i="6"/>
  <c r="K8654" i="6"/>
  <c r="K8718" i="6"/>
  <c r="K8782" i="6"/>
  <c r="K8846" i="6"/>
  <c r="K8910" i="6"/>
  <c r="K8974" i="6"/>
  <c r="K9038" i="6"/>
  <c r="K9102" i="6"/>
  <c r="K9166" i="6"/>
  <c r="K9230" i="6"/>
  <c r="K9294" i="6"/>
  <c r="K9358" i="6"/>
  <c r="K9422" i="6"/>
  <c r="K9486" i="6"/>
  <c r="K9550" i="6"/>
  <c r="K9614" i="6"/>
  <c r="K9678" i="6"/>
  <c r="K9742" i="6"/>
  <c r="K9806" i="6"/>
  <c r="K9870" i="6"/>
  <c r="K6878" i="6"/>
  <c r="K7134" i="6"/>
  <c r="K7335" i="6"/>
  <c r="K7399" i="6"/>
  <c r="K7463" i="6"/>
  <c r="K7527" i="6"/>
  <c r="K7591" i="6"/>
  <c r="K7655" i="6"/>
  <c r="K7719" i="6"/>
  <c r="K7783" i="6"/>
  <c r="K7847" i="6"/>
  <c r="K7911" i="6"/>
  <c r="K7975" i="6"/>
  <c r="K8039" i="6"/>
  <c r="K8103" i="6"/>
  <c r="K8167" i="6"/>
  <c r="K8231" i="6"/>
  <c r="K8295" i="6"/>
  <c r="K8359" i="6"/>
  <c r="K8423" i="6"/>
  <c r="K8487" i="6"/>
  <c r="K8551" i="6"/>
  <c r="K8615" i="6"/>
  <c r="K8679" i="6"/>
  <c r="K8743" i="6"/>
  <c r="K8807" i="6"/>
  <c r="K8871" i="6"/>
  <c r="K8935" i="6"/>
  <c r="K8999" i="6"/>
  <c r="K9063" i="6"/>
  <c r="K9127" i="6"/>
  <c r="K9191" i="6"/>
  <c r="K9255" i="6"/>
  <c r="K9319" i="6"/>
  <c r="K9383" i="6"/>
  <c r="K9447" i="6"/>
  <c r="K9511" i="6"/>
  <c r="K9575" i="6"/>
  <c r="K9639" i="6"/>
  <c r="K9703" i="6"/>
  <c r="K9767" i="6"/>
  <c r="K9831" i="6"/>
  <c r="K6721" i="6"/>
  <c r="K6977" i="6"/>
  <c r="K7233" i="6"/>
  <c r="K7360" i="6"/>
  <c r="K7424" i="6"/>
  <c r="K7488" i="6"/>
  <c r="K7552" i="6"/>
  <c r="K7616" i="6"/>
  <c r="K7680" i="6"/>
  <c r="K7744" i="6"/>
  <c r="K7808" i="6"/>
  <c r="K7872" i="6"/>
  <c r="K7936" i="6"/>
  <c r="K8000" i="6"/>
  <c r="K8064" i="6"/>
  <c r="K8128" i="6"/>
  <c r="K8192" i="6"/>
  <c r="K8256" i="6"/>
  <c r="K8320" i="6"/>
  <c r="K8384" i="6"/>
  <c r="K8448" i="6"/>
  <c r="K8512" i="6"/>
  <c r="K8576" i="6"/>
  <c r="K8640" i="6"/>
  <c r="K8704" i="6"/>
  <c r="K8768" i="6"/>
  <c r="K8832" i="6"/>
  <c r="K8896" i="6"/>
  <c r="K8960" i="6"/>
  <c r="K9024" i="6"/>
  <c r="K9088" i="6"/>
  <c r="K9152" i="6"/>
  <c r="K9216" i="6"/>
  <c r="K9280" i="6"/>
  <c r="K9344" i="6"/>
  <c r="K9408" i="6"/>
  <c r="K9472" i="6"/>
  <c r="K9536" i="6"/>
  <c r="K9600" i="6"/>
  <c r="K9664" i="6"/>
  <c r="K9728" i="6"/>
  <c r="K9792" i="6"/>
  <c r="K9856" i="6"/>
  <c r="K6886" i="6"/>
  <c r="K7142" i="6"/>
  <c r="K7337" i="6"/>
  <c r="K7401" i="6"/>
  <c r="K7465" i="6"/>
  <c r="K7529" i="6"/>
  <c r="K7593" i="6"/>
  <c r="K7657" i="6"/>
  <c r="K7721" i="6"/>
  <c r="K7785" i="6"/>
  <c r="K7849" i="6"/>
  <c r="K7913" i="6"/>
  <c r="K7977" i="6"/>
  <c r="K8041" i="6"/>
  <c r="K8105" i="6"/>
  <c r="K8169" i="6"/>
  <c r="K8233" i="6"/>
  <c r="K8297" i="6"/>
  <c r="K8361" i="6"/>
  <c r="K8425" i="6"/>
  <c r="K8489" i="6"/>
  <c r="K8553" i="6"/>
  <c r="K8617" i="6"/>
  <c r="K8681" i="6"/>
  <c r="K8745" i="6"/>
  <c r="K8809" i="6"/>
  <c r="K8873" i="6"/>
  <c r="K8937" i="6"/>
  <c r="K9001" i="6"/>
  <c r="K9065" i="6"/>
  <c r="K9129" i="6"/>
  <c r="K9193" i="6"/>
  <c r="K9257" i="6"/>
  <c r="K9321" i="6"/>
  <c r="K9385" i="6"/>
  <c r="K9449" i="6"/>
  <c r="K9513" i="6"/>
  <c r="K9577" i="6"/>
  <c r="K9641" i="6"/>
  <c r="K9705" i="6"/>
  <c r="K9769" i="6"/>
  <c r="K9833" i="6"/>
  <c r="K9886" i="6"/>
  <c r="K9950" i="6"/>
  <c r="H9" i="6"/>
  <c r="H73" i="6"/>
  <c r="H137" i="6"/>
  <c r="H201" i="6"/>
  <c r="K5049" i="6"/>
  <c r="K6001" i="6"/>
  <c r="K6743" i="6"/>
  <c r="K7255" i="6"/>
  <c r="K6408" i="6"/>
  <c r="K6920" i="6"/>
  <c r="K6073" i="6"/>
  <c r="K6585" i="6"/>
  <c r="K6394" i="6"/>
  <c r="K6906" i="6"/>
  <c r="K6051" i="6"/>
  <c r="K6563" i="6"/>
  <c r="K7075" i="6"/>
  <c r="K6220" i="6"/>
  <c r="K6732" i="6"/>
  <c r="K7244" i="6"/>
  <c r="K7586" i="6"/>
  <c r="K8098" i="6"/>
  <c r="K8610" i="6"/>
  <c r="K9122" i="6"/>
  <c r="K9634" i="6"/>
  <c r="K7419" i="6"/>
  <c r="K7491" i="6"/>
  <c r="K7555" i="6"/>
  <c r="K7619" i="6"/>
  <c r="K7683" i="6"/>
  <c r="K7747" i="6"/>
  <c r="K7811" i="6"/>
  <c r="K7875" i="6"/>
  <c r="K7939" i="6"/>
  <c r="K8003" i="6"/>
  <c r="K8067" i="6"/>
  <c r="K8131" i="6"/>
  <c r="K8195" i="6"/>
  <c r="K8259" i="6"/>
  <c r="K8323" i="6"/>
  <c r="K8387" i="6"/>
  <c r="K8451" i="6"/>
  <c r="K8515" i="6"/>
  <c r="K8579" i="6"/>
  <c r="K8643" i="6"/>
  <c r="K8707" i="6"/>
  <c r="K8771" i="6"/>
  <c r="K8835" i="6"/>
  <c r="K8899" i="6"/>
  <c r="K8963" i="6"/>
  <c r="K9027" i="6"/>
  <c r="K9091" i="6"/>
  <c r="K9155" i="6"/>
  <c r="K9219" i="6"/>
  <c r="K9283" i="6"/>
  <c r="K9347" i="6"/>
  <c r="K9411" i="6"/>
  <c r="K9475" i="6"/>
  <c r="K9539" i="6"/>
  <c r="K9603" i="6"/>
  <c r="K9667" i="6"/>
  <c r="K9731" i="6"/>
  <c r="K9795" i="6"/>
  <c r="K9859" i="6"/>
  <c r="K6897" i="6"/>
  <c r="K7153" i="6"/>
  <c r="K7340" i="6"/>
  <c r="K7404" i="6"/>
  <c r="K7468" i="6"/>
  <c r="K7532" i="6"/>
  <c r="K7596" i="6"/>
  <c r="K7660" i="6"/>
  <c r="K7724" i="6"/>
  <c r="K7788" i="6"/>
  <c r="K7852" i="6"/>
  <c r="K7916" i="6"/>
  <c r="K7980" i="6"/>
  <c r="K8044" i="6"/>
  <c r="K8108" i="6"/>
  <c r="K8172" i="6"/>
  <c r="K8236" i="6"/>
  <c r="K8300" i="6"/>
  <c r="K8364" i="6"/>
  <c r="K8428" i="6"/>
  <c r="K8492" i="6"/>
  <c r="K8556" i="6"/>
  <c r="K8620" i="6"/>
  <c r="K8684" i="6"/>
  <c r="K8748" i="6"/>
  <c r="K8812" i="6"/>
  <c r="K8876" i="6"/>
  <c r="K8940" i="6"/>
  <c r="K9004" i="6"/>
  <c r="K9068" i="6"/>
  <c r="K9132" i="6"/>
  <c r="K9196" i="6"/>
  <c r="K9260" i="6"/>
  <c r="K9324" i="6"/>
  <c r="K9388" i="6"/>
  <c r="K9452" i="6"/>
  <c r="K9516" i="6"/>
  <c r="K9580" i="6"/>
  <c r="K9644" i="6"/>
  <c r="K9708" i="6"/>
  <c r="K9772" i="6"/>
  <c r="K9836" i="6"/>
  <c r="K6838" i="6"/>
  <c r="K7094" i="6"/>
  <c r="K7325" i="6"/>
  <c r="K7389" i="6"/>
  <c r="K7453" i="6"/>
  <c r="K7517" i="6"/>
  <c r="K7581" i="6"/>
  <c r="K7645" i="6"/>
  <c r="K7709" i="6"/>
  <c r="K7773" i="6"/>
  <c r="K7837" i="6"/>
  <c r="K7901" i="6"/>
  <c r="K7965" i="6"/>
  <c r="K8029" i="6"/>
  <c r="K8093" i="6"/>
  <c r="K8157" i="6"/>
  <c r="K8221" i="6"/>
  <c r="K8285" i="6"/>
  <c r="K8349" i="6"/>
  <c r="K8413" i="6"/>
  <c r="K8477" i="6"/>
  <c r="K8541" i="6"/>
  <c r="K8605" i="6"/>
  <c r="K8669" i="6"/>
  <c r="K8733" i="6"/>
  <c r="K8797" i="6"/>
  <c r="K8861" i="6"/>
  <c r="K8925" i="6"/>
  <c r="K8989" i="6"/>
  <c r="K9053" i="6"/>
  <c r="K9117" i="6"/>
  <c r="K9181" i="6"/>
  <c r="K9245" i="6"/>
  <c r="K9309" i="6"/>
  <c r="K9373" i="6"/>
  <c r="K9437" i="6"/>
  <c r="K9501" i="6"/>
  <c r="K9565" i="6"/>
  <c r="K9629" i="6"/>
  <c r="K9693" i="6"/>
  <c r="K9757" i="6"/>
  <c r="K9821" i="6"/>
  <c r="K6809" i="6"/>
  <c r="K7065" i="6"/>
  <c r="K7318" i="6"/>
  <c r="K7382" i="6"/>
  <c r="K7446" i="6"/>
  <c r="K7510" i="6"/>
  <c r="K7574" i="6"/>
  <c r="K7638" i="6"/>
  <c r="K7702" i="6"/>
  <c r="K7766" i="6"/>
  <c r="K7830" i="6"/>
  <c r="K7894" i="6"/>
  <c r="K7958" i="6"/>
  <c r="K8022" i="6"/>
  <c r="K8086" i="6"/>
  <c r="K8150" i="6"/>
  <c r="K8214" i="6"/>
  <c r="K8278" i="6"/>
  <c r="K8342" i="6"/>
  <c r="K8406" i="6"/>
  <c r="K8470" i="6"/>
  <c r="K8534" i="6"/>
  <c r="K8598" i="6"/>
  <c r="K8662" i="6"/>
  <c r="K8726" i="6"/>
  <c r="K8790" i="6"/>
  <c r="K8854" i="6"/>
  <c r="K8918" i="6"/>
  <c r="K8982" i="6"/>
  <c r="K9046" i="6"/>
  <c r="K9110" i="6"/>
  <c r="K9174" i="6"/>
  <c r="K9238" i="6"/>
  <c r="K9302" i="6"/>
  <c r="K9366" i="6"/>
  <c r="K9430" i="6"/>
  <c r="K9494" i="6"/>
  <c r="K9558" i="6"/>
  <c r="K9622" i="6"/>
  <c r="K9686" i="6"/>
  <c r="K9750" i="6"/>
  <c r="K9814" i="6"/>
  <c r="K6654" i="6"/>
  <c r="K6910" i="6"/>
  <c r="K7166" i="6"/>
  <c r="K7343" i="6"/>
  <c r="K7407" i="6"/>
  <c r="K7471" i="6"/>
  <c r="K7535" i="6"/>
  <c r="K7599" i="6"/>
  <c r="K7663" i="6"/>
  <c r="K7727" i="6"/>
  <c r="K7791" i="6"/>
  <c r="K7855" i="6"/>
  <c r="K7919" i="6"/>
  <c r="K7983" i="6"/>
  <c r="K8047" i="6"/>
  <c r="K8111" i="6"/>
  <c r="K8175" i="6"/>
  <c r="K8239" i="6"/>
  <c r="K8303" i="6"/>
  <c r="K8367" i="6"/>
  <c r="K8431" i="6"/>
  <c r="K8495" i="6"/>
  <c r="K8559" i="6"/>
  <c r="K8623" i="6"/>
  <c r="K8687" i="6"/>
  <c r="K8751" i="6"/>
  <c r="K8815" i="6"/>
  <c r="K8879" i="6"/>
  <c r="K8943" i="6"/>
  <c r="K9007" i="6"/>
  <c r="K9071" i="6"/>
  <c r="K9135" i="6"/>
  <c r="K9199" i="6"/>
  <c r="K9263" i="6"/>
  <c r="K9327" i="6"/>
  <c r="K9391" i="6"/>
  <c r="K9455" i="6"/>
  <c r="K9519" i="6"/>
  <c r="K9583" i="6"/>
  <c r="K9647" i="6"/>
  <c r="K9711" i="6"/>
  <c r="K9775" i="6"/>
  <c r="K9839" i="6"/>
  <c r="K6753" i="6"/>
  <c r="K7009" i="6"/>
  <c r="K7265" i="6"/>
  <c r="K7368" i="6"/>
  <c r="K7432" i="6"/>
  <c r="K7496" i="6"/>
  <c r="K7560" i="6"/>
  <c r="K7624" i="6"/>
  <c r="K7688" i="6"/>
  <c r="K7752" i="6"/>
  <c r="K7816" i="6"/>
  <c r="K7880" i="6"/>
  <c r="K7944" i="6"/>
  <c r="K8008" i="6"/>
  <c r="K8072" i="6"/>
  <c r="K8136" i="6"/>
  <c r="K8200" i="6"/>
  <c r="K8264" i="6"/>
  <c r="K8328" i="6"/>
  <c r="K8392" i="6"/>
  <c r="K8456" i="6"/>
  <c r="K8520" i="6"/>
  <c r="K8584" i="6"/>
  <c r="K8648" i="6"/>
  <c r="K8712" i="6"/>
  <c r="K8776" i="6"/>
  <c r="K8840" i="6"/>
  <c r="K8904" i="6"/>
  <c r="K8968" i="6"/>
  <c r="K9032" i="6"/>
  <c r="K9096" i="6"/>
  <c r="K9160" i="6"/>
  <c r="K9224" i="6"/>
  <c r="K9288" i="6"/>
  <c r="K9352" i="6"/>
  <c r="K9416" i="6"/>
  <c r="K9480" i="6"/>
  <c r="K9544" i="6"/>
  <c r="K9608" i="6"/>
  <c r="K9672" i="6"/>
  <c r="K9736" i="6"/>
  <c r="K9800" i="6"/>
  <c r="K6662" i="6"/>
  <c r="K6918" i="6"/>
  <c r="K7174" i="6"/>
  <c r="K7345" i="6"/>
  <c r="K7409" i="6"/>
  <c r="K7473" i="6"/>
  <c r="K7537" i="6"/>
  <c r="K7601" i="6"/>
  <c r="K7665" i="6"/>
  <c r="K7729" i="6"/>
  <c r="K7793" i="6"/>
  <c r="K7857" i="6"/>
  <c r="K7921" i="6"/>
  <c r="K7985" i="6"/>
  <c r="K8049" i="6"/>
  <c r="K8113" i="6"/>
  <c r="K8177" i="6"/>
  <c r="K8241" i="6"/>
  <c r="K8305" i="6"/>
  <c r="K8369" i="6"/>
  <c r="K8433" i="6"/>
  <c r="K8497" i="6"/>
  <c r="K8561" i="6"/>
  <c r="K8625" i="6"/>
  <c r="K8689" i="6"/>
  <c r="K8753" i="6"/>
  <c r="K8817" i="6"/>
  <c r="K8881" i="6"/>
  <c r="K8945" i="6"/>
  <c r="K9009" i="6"/>
  <c r="K9073" i="6"/>
  <c r="K9137" i="6"/>
  <c r="K9201" i="6"/>
  <c r="K9265" i="6"/>
  <c r="K9329" i="6"/>
  <c r="K9393" i="6"/>
  <c r="K9457" i="6"/>
  <c r="K9521" i="6"/>
  <c r="K9585" i="6"/>
  <c r="K9649" i="6"/>
  <c r="K9713" i="6"/>
  <c r="K9777" i="6"/>
  <c r="K9841" i="6"/>
  <c r="K9894" i="6"/>
  <c r="K9958" i="6"/>
  <c r="H17" i="6"/>
  <c r="H81" i="6"/>
  <c r="H145" i="6"/>
  <c r="H209" i="6"/>
  <c r="H273" i="6"/>
  <c r="H337" i="6"/>
  <c r="H401" i="6"/>
  <c r="H465" i="6"/>
  <c r="H529" i="6"/>
  <c r="H593" i="6"/>
  <c r="H657" i="6"/>
  <c r="H721" i="6"/>
  <c r="H785" i="6"/>
  <c r="H849" i="6"/>
  <c r="H913" i="6"/>
  <c r="H977" i="6"/>
  <c r="H1041" i="6"/>
  <c r="H1105" i="6"/>
  <c r="H1169" i="6"/>
  <c r="H1233" i="6"/>
  <c r="H1297" i="6"/>
  <c r="H1361" i="6"/>
  <c r="H1425" i="6"/>
  <c r="H1489" i="6"/>
  <c r="H1553" i="6"/>
  <c r="K6472" i="6"/>
  <c r="K7139" i="6"/>
  <c r="K9698" i="6"/>
  <c r="K7883" i="6"/>
  <c r="K8395" i="6"/>
  <c r="K8907" i="6"/>
  <c r="K9419" i="6"/>
  <c r="K6929" i="6"/>
  <c r="K7732" i="6"/>
  <c r="K8244" i="6"/>
  <c r="K8756" i="6"/>
  <c r="K9268" i="6"/>
  <c r="K9780" i="6"/>
  <c r="K7589" i="6"/>
  <c r="K8101" i="6"/>
  <c r="K8613" i="6"/>
  <c r="K9125" i="6"/>
  <c r="K9637" i="6"/>
  <c r="K7454" i="6"/>
  <c r="K7966" i="6"/>
  <c r="K8478" i="6"/>
  <c r="K8990" i="6"/>
  <c r="K9502" i="6"/>
  <c r="K7198" i="6"/>
  <c r="K7799" i="6"/>
  <c r="K8311" i="6"/>
  <c r="K8823" i="6"/>
  <c r="K9335" i="6"/>
  <c r="K9847" i="6"/>
  <c r="K7632" i="6"/>
  <c r="K8144" i="6"/>
  <c r="K8656" i="6"/>
  <c r="K9168" i="6"/>
  <c r="K9680" i="6"/>
  <c r="K7481" i="6"/>
  <c r="K7993" i="6"/>
  <c r="K8505" i="6"/>
  <c r="K9017" i="6"/>
  <c r="K9529" i="6"/>
  <c r="H25" i="6"/>
  <c r="H393" i="6"/>
  <c r="H649" i="6"/>
  <c r="H905" i="6"/>
  <c r="H1161" i="6"/>
  <c r="H1417" i="6"/>
  <c r="H1617" i="6"/>
  <c r="H1681" i="6"/>
  <c r="H1745" i="6"/>
  <c r="H1809" i="6"/>
  <c r="H1873" i="6"/>
  <c r="H1937" i="6"/>
  <c r="H2001" i="6"/>
  <c r="H2065" i="6"/>
  <c r="H2129" i="6"/>
  <c r="H2193" i="6"/>
  <c r="H2257" i="6"/>
  <c r="H2321" i="6"/>
  <c r="H2385" i="6"/>
  <c r="H2449" i="6"/>
  <c r="H2513" i="6"/>
  <c r="H2577" i="6"/>
  <c r="K9919" i="6"/>
  <c r="K9983" i="6"/>
  <c r="H42" i="6"/>
  <c r="H106" i="6"/>
  <c r="H170" i="6"/>
  <c r="H234" i="6"/>
  <c r="H298" i="6"/>
  <c r="H362" i="6"/>
  <c r="H426" i="6"/>
  <c r="H490" i="6"/>
  <c r="H554" i="6"/>
  <c r="H618" i="6"/>
  <c r="H682" i="6"/>
  <c r="H746" i="6"/>
  <c r="H810" i="6"/>
  <c r="H874" i="6"/>
  <c r="H938" i="6"/>
  <c r="H1002" i="6"/>
  <c r="H1066" i="6"/>
  <c r="H1130" i="6"/>
  <c r="H1194" i="6"/>
  <c r="H1258" i="6"/>
  <c r="H1322" i="6"/>
  <c r="H1386" i="6"/>
  <c r="H1450" i="6"/>
  <c r="H1514" i="6"/>
  <c r="H1578" i="6"/>
  <c r="K9888" i="6"/>
  <c r="K9952" i="6"/>
  <c r="H11" i="6"/>
  <c r="H75" i="6"/>
  <c r="H139" i="6"/>
  <c r="H203" i="6"/>
  <c r="H267" i="6"/>
  <c r="H331" i="6"/>
  <c r="H395" i="6"/>
  <c r="H459" i="6"/>
  <c r="H523" i="6"/>
  <c r="H587" i="6"/>
  <c r="H651" i="6"/>
  <c r="H715" i="6"/>
  <c r="H779" i="6"/>
  <c r="H843" i="6"/>
  <c r="H907" i="6"/>
  <c r="H971" i="6"/>
  <c r="H1035" i="6"/>
  <c r="H1099" i="6"/>
  <c r="H1163" i="6"/>
  <c r="H1227" i="6"/>
  <c r="H1291" i="6"/>
  <c r="H1355" i="6"/>
  <c r="H1419" i="6"/>
  <c r="H1483" i="6"/>
  <c r="H1547" i="6"/>
  <c r="H1611" i="6"/>
  <c r="H1675" i="6"/>
  <c r="H1739" i="6"/>
  <c r="H1803" i="6"/>
  <c r="H1867" i="6"/>
  <c r="H1931" i="6"/>
  <c r="H1995" i="6"/>
  <c r="H2059" i="6"/>
  <c r="H2123" i="6"/>
  <c r="H2187" i="6"/>
  <c r="H2251" i="6"/>
  <c r="H2315" i="6"/>
  <c r="H2379" i="6"/>
  <c r="H2443" i="6"/>
  <c r="H2507" i="6"/>
  <c r="H2571" i="6"/>
  <c r="K9913" i="6"/>
  <c r="K9977" i="6"/>
  <c r="H44" i="6"/>
  <c r="H108" i="6"/>
  <c r="H172" i="6"/>
  <c r="H236" i="6"/>
  <c r="H300" i="6"/>
  <c r="H364" i="6"/>
  <c r="H428" i="6"/>
  <c r="H492" i="6"/>
  <c r="H556" i="6"/>
  <c r="H620" i="6"/>
  <c r="H684" i="6"/>
  <c r="H748" i="6"/>
  <c r="H812" i="6"/>
  <c r="H876" i="6"/>
  <c r="H940" i="6"/>
  <c r="H1004" i="6"/>
  <c r="H1068" i="6"/>
  <c r="H1132" i="6"/>
  <c r="H1196" i="6"/>
  <c r="H1260" i="6"/>
  <c r="H1324" i="6"/>
  <c r="H1388" i="6"/>
  <c r="H1452" i="6"/>
  <c r="H1516" i="6"/>
  <c r="H1580" i="6"/>
  <c r="H1644" i="6"/>
  <c r="H1708" i="6"/>
  <c r="H1772" i="6"/>
  <c r="H1836" i="6"/>
  <c r="H1900" i="6"/>
  <c r="H1964" i="6"/>
  <c r="H2028" i="6"/>
  <c r="H2092" i="6"/>
  <c r="H2156" i="6"/>
  <c r="H2220" i="6"/>
  <c r="H2284" i="6"/>
  <c r="H2348" i="6"/>
  <c r="H2412" i="6"/>
  <c r="H2476" i="6"/>
  <c r="H2540" i="6"/>
  <c r="K9882" i="6"/>
  <c r="K9946" i="6"/>
  <c r="H13" i="6"/>
  <c r="H77" i="6"/>
  <c r="H141" i="6"/>
  <c r="H205" i="6"/>
  <c r="H269" i="6"/>
  <c r="H333" i="6"/>
  <c r="H397" i="6"/>
  <c r="H461" i="6"/>
  <c r="H525" i="6"/>
  <c r="H589" i="6"/>
  <c r="H653" i="6"/>
  <c r="H717" i="6"/>
  <c r="H781" i="6"/>
  <c r="H845" i="6"/>
  <c r="H909" i="6"/>
  <c r="H973" i="6"/>
  <c r="H1037" i="6"/>
  <c r="H1101" i="6"/>
  <c r="H1165" i="6"/>
  <c r="H1229" i="6"/>
  <c r="H1293" i="6"/>
  <c r="H1357" i="6"/>
  <c r="H1421" i="6"/>
  <c r="H1485" i="6"/>
  <c r="H1549" i="6"/>
  <c r="H1613" i="6"/>
  <c r="H1677" i="6"/>
  <c r="H1741" i="6"/>
  <c r="H1805" i="6"/>
  <c r="H1869" i="6"/>
  <c r="H1933" i="6"/>
  <c r="H1997" i="6"/>
  <c r="H2061" i="6"/>
  <c r="H2125" i="6"/>
  <c r="H2189" i="6"/>
  <c r="H2253" i="6"/>
  <c r="H2317" i="6"/>
  <c r="H2381" i="6"/>
  <c r="H2445" i="6"/>
  <c r="H2509" i="6"/>
  <c r="H2573" i="6"/>
  <c r="K9907" i="6"/>
  <c r="K9971" i="6"/>
  <c r="H38" i="6"/>
  <c r="H102" i="6"/>
  <c r="H166" i="6"/>
  <c r="H230" i="6"/>
  <c r="H294" i="6"/>
  <c r="H358" i="6"/>
  <c r="H422" i="6"/>
  <c r="H486" i="6"/>
  <c r="H550" i="6"/>
  <c r="H614" i="6"/>
  <c r="H678" i="6"/>
  <c r="H742" i="6"/>
  <c r="H806" i="6"/>
  <c r="H870" i="6"/>
  <c r="H934" i="6"/>
  <c r="H998" i="6"/>
  <c r="K9860" i="6"/>
  <c r="K9932" i="6"/>
  <c r="K9996" i="6"/>
  <c r="H55" i="6"/>
  <c r="H119" i="6"/>
  <c r="H183" i="6"/>
  <c r="H247" i="6"/>
  <c r="H311" i="6"/>
  <c r="H375" i="6"/>
  <c r="H439" i="6"/>
  <c r="H503" i="6"/>
  <c r="H567" i="6"/>
  <c r="H631" i="6"/>
  <c r="H695" i="6"/>
  <c r="H759" i="6"/>
  <c r="H823" i="6"/>
  <c r="H887" i="6"/>
  <c r="H951" i="6"/>
  <c r="H1015" i="6"/>
  <c r="H1079" i="6"/>
  <c r="H1143" i="6"/>
  <c r="H1207" i="6"/>
  <c r="H1271" i="6"/>
  <c r="H1335" i="6"/>
  <c r="H1399" i="6"/>
  <c r="H1463" i="6"/>
  <c r="H1527" i="6"/>
  <c r="H1591" i="6"/>
  <c r="H1655" i="6"/>
  <c r="H1719" i="6"/>
  <c r="H1783" i="6"/>
  <c r="H1847" i="6"/>
  <c r="H1911" i="6"/>
  <c r="H1975" i="6"/>
  <c r="H2039" i="6"/>
  <c r="H2103" i="6"/>
  <c r="H2167" i="6"/>
  <c r="H2231" i="6"/>
  <c r="H2295" i="6"/>
  <c r="H2359" i="6"/>
  <c r="H2423" i="6"/>
  <c r="H2487" i="6"/>
  <c r="H2551" i="6"/>
  <c r="K9893" i="6"/>
  <c r="K9957" i="6"/>
  <c r="H16" i="6"/>
  <c r="H80" i="6"/>
  <c r="H144" i="6"/>
  <c r="H208" i="6"/>
  <c r="H272" i="6"/>
  <c r="H336" i="6"/>
  <c r="H400" i="6"/>
  <c r="H464" i="6"/>
  <c r="H528" i="6"/>
  <c r="H592" i="6"/>
  <c r="H656" i="6"/>
  <c r="H720" i="6"/>
  <c r="H784" i="6"/>
  <c r="H848" i="6"/>
  <c r="H912" i="6"/>
  <c r="H976" i="6"/>
  <c r="H1040" i="6"/>
  <c r="H1104" i="6"/>
  <c r="H1168" i="6"/>
  <c r="H1232" i="6"/>
  <c r="H1296" i="6"/>
  <c r="H1360" i="6"/>
  <c r="H1424" i="6"/>
  <c r="H1488" i="6"/>
  <c r="H1552" i="6"/>
  <c r="H1616" i="6"/>
  <c r="H1680" i="6"/>
  <c r="H1744" i="6"/>
  <c r="H1808" i="6"/>
  <c r="H1872" i="6"/>
  <c r="H1936" i="6"/>
  <c r="H2000" i="6"/>
  <c r="H2064" i="6"/>
  <c r="H2128" i="6"/>
  <c r="H2192" i="6"/>
  <c r="H2256" i="6"/>
  <c r="H2320" i="6"/>
  <c r="H2384" i="6"/>
  <c r="H2448" i="6"/>
  <c r="H2512" i="6"/>
  <c r="H2576" i="6"/>
  <c r="H1406" i="6"/>
  <c r="H1770" i="6"/>
  <c r="H2026" i="6"/>
  <c r="H2282" i="6"/>
  <c r="H2538" i="6"/>
  <c r="H2642" i="6"/>
  <c r="H2706" i="6"/>
  <c r="H2770" i="6"/>
  <c r="H2834" i="6"/>
  <c r="H2898" i="6"/>
  <c r="H2962" i="6"/>
  <c r="H3026" i="6"/>
  <c r="H3090" i="6"/>
  <c r="H3154" i="6"/>
  <c r="H3218" i="6"/>
  <c r="H3282" i="6"/>
  <c r="H3346" i="6"/>
  <c r="H3410" i="6"/>
  <c r="H3474" i="6"/>
  <c r="H3538" i="6"/>
  <c r="H3602" i="6"/>
  <c r="H3666" i="6"/>
  <c r="K6984" i="6"/>
  <c r="K6284" i="6"/>
  <c r="K7435" i="6"/>
  <c r="K7947" i="6"/>
  <c r="K8459" i="6"/>
  <c r="K8971" i="6"/>
  <c r="K9483" i="6"/>
  <c r="K7185" i="6"/>
  <c r="K7796" i="6"/>
  <c r="K8308" i="6"/>
  <c r="K8820" i="6"/>
  <c r="K9332" i="6"/>
  <c r="K9844" i="6"/>
  <c r="K7653" i="6"/>
  <c r="K8165" i="6"/>
  <c r="K8677" i="6"/>
  <c r="K9189" i="6"/>
  <c r="K9701" i="6"/>
  <c r="K7518" i="6"/>
  <c r="K8030" i="6"/>
  <c r="K8542" i="6"/>
  <c r="K9054" i="6"/>
  <c r="K9566" i="6"/>
  <c r="K7351" i="6"/>
  <c r="K7863" i="6"/>
  <c r="K8375" i="6"/>
  <c r="K8887" i="6"/>
  <c r="K9399" i="6"/>
  <c r="K6785" i="6"/>
  <c r="K7696" i="6"/>
  <c r="K8208" i="6"/>
  <c r="K8720" i="6"/>
  <c r="K9232" i="6"/>
  <c r="K9744" i="6"/>
  <c r="K7545" i="6"/>
  <c r="K8057" i="6"/>
  <c r="K8569" i="6"/>
  <c r="K9081" i="6"/>
  <c r="K9593" i="6"/>
  <c r="H89" i="6"/>
  <c r="H409" i="6"/>
  <c r="H665" i="6"/>
  <c r="H921" i="6"/>
  <c r="H1177" i="6"/>
  <c r="H1433" i="6"/>
  <c r="H1625" i="6"/>
  <c r="H1689" i="6"/>
  <c r="H1753" i="6"/>
  <c r="H1817" i="6"/>
  <c r="H1881" i="6"/>
  <c r="H1945" i="6"/>
  <c r="H2009" i="6"/>
  <c r="H2073" i="6"/>
  <c r="H2137" i="6"/>
  <c r="H2201" i="6"/>
  <c r="H2265" i="6"/>
  <c r="H2329" i="6"/>
  <c r="H2393" i="6"/>
  <c r="H2457" i="6"/>
  <c r="H2521" i="6"/>
  <c r="H2585" i="6"/>
  <c r="K9927" i="6"/>
  <c r="K9991" i="6"/>
  <c r="H50" i="6"/>
  <c r="H114" i="6"/>
  <c r="H178" i="6"/>
  <c r="H242" i="6"/>
  <c r="H306" i="6"/>
  <c r="H370" i="6"/>
  <c r="H434" i="6"/>
  <c r="H498" i="6"/>
  <c r="H562" i="6"/>
  <c r="H626" i="6"/>
  <c r="H690" i="6"/>
  <c r="H754" i="6"/>
  <c r="H818" i="6"/>
  <c r="H882" i="6"/>
  <c r="H946" i="6"/>
  <c r="H1010" i="6"/>
  <c r="H1074" i="6"/>
  <c r="H1138" i="6"/>
  <c r="H1202" i="6"/>
  <c r="H1266" i="6"/>
  <c r="H1330" i="6"/>
  <c r="H1394" i="6"/>
  <c r="H1458" i="6"/>
  <c r="H1522" i="6"/>
  <c r="H1586" i="6"/>
  <c r="K9896" i="6"/>
  <c r="K9960" i="6"/>
  <c r="H19" i="6"/>
  <c r="H83" i="6"/>
  <c r="H147" i="6"/>
  <c r="H211" i="6"/>
  <c r="H275" i="6"/>
  <c r="H339" i="6"/>
  <c r="H403" i="6"/>
  <c r="H467" i="6"/>
  <c r="H531" i="6"/>
  <c r="H595" i="6"/>
  <c r="H659" i="6"/>
  <c r="H723" i="6"/>
  <c r="H787" i="6"/>
  <c r="H851" i="6"/>
  <c r="H915" i="6"/>
  <c r="H979" i="6"/>
  <c r="H1043" i="6"/>
  <c r="H1107" i="6"/>
  <c r="H1171" i="6"/>
  <c r="H1235" i="6"/>
  <c r="H1299" i="6"/>
  <c r="H1363" i="6"/>
  <c r="H1427" i="6"/>
  <c r="H1491" i="6"/>
  <c r="H1555" i="6"/>
  <c r="H1619" i="6"/>
  <c r="H1683" i="6"/>
  <c r="H1747" i="6"/>
  <c r="H1811" i="6"/>
  <c r="H1875" i="6"/>
  <c r="H1939" i="6"/>
  <c r="H2003" i="6"/>
  <c r="H2067" i="6"/>
  <c r="H2131" i="6"/>
  <c r="H2195" i="6"/>
  <c r="H2259" i="6"/>
  <c r="H2323" i="6"/>
  <c r="H2387" i="6"/>
  <c r="H2451" i="6"/>
  <c r="H2515" i="6"/>
  <c r="H2579" i="6"/>
  <c r="K9921" i="6"/>
  <c r="K9985" i="6"/>
  <c r="H52" i="6"/>
  <c r="H116" i="6"/>
  <c r="H180" i="6"/>
  <c r="H244" i="6"/>
  <c r="H308" i="6"/>
  <c r="H372" i="6"/>
  <c r="H436" i="6"/>
  <c r="H500" i="6"/>
  <c r="H564" i="6"/>
  <c r="H628" i="6"/>
  <c r="H692" i="6"/>
  <c r="H756" i="6"/>
  <c r="H820" i="6"/>
  <c r="H884" i="6"/>
  <c r="H948" i="6"/>
  <c r="H1012" i="6"/>
  <c r="H1076" i="6"/>
  <c r="H1140" i="6"/>
  <c r="H1204" i="6"/>
  <c r="H1268" i="6"/>
  <c r="H1332" i="6"/>
  <c r="H1396" i="6"/>
  <c r="H1460" i="6"/>
  <c r="H1524" i="6"/>
  <c r="H1588" i="6"/>
  <c r="H1652" i="6"/>
  <c r="H1716" i="6"/>
  <c r="H1780" i="6"/>
  <c r="H1844" i="6"/>
  <c r="H1908" i="6"/>
  <c r="H1972" i="6"/>
  <c r="H2036" i="6"/>
  <c r="H2100" i="6"/>
  <c r="H2164" i="6"/>
  <c r="H2228" i="6"/>
  <c r="H2292" i="6"/>
  <c r="H2356" i="6"/>
  <c r="H2420" i="6"/>
  <c r="H2484" i="6"/>
  <c r="H2548" i="6"/>
  <c r="K9890" i="6"/>
  <c r="K9954" i="6"/>
  <c r="H21" i="6"/>
  <c r="H85" i="6"/>
  <c r="H149" i="6"/>
  <c r="H213" i="6"/>
  <c r="H277" i="6"/>
  <c r="H341" i="6"/>
  <c r="H405" i="6"/>
  <c r="H469" i="6"/>
  <c r="H533" i="6"/>
  <c r="H597" i="6"/>
  <c r="H661" i="6"/>
  <c r="H725" i="6"/>
  <c r="H789" i="6"/>
  <c r="H853" i="6"/>
  <c r="H917" i="6"/>
  <c r="H981" i="6"/>
  <c r="H1045" i="6"/>
  <c r="H1109" i="6"/>
  <c r="H1173" i="6"/>
  <c r="H1237" i="6"/>
  <c r="H1301" i="6"/>
  <c r="H1365" i="6"/>
  <c r="H1429" i="6"/>
  <c r="H1493" i="6"/>
  <c r="H1557" i="6"/>
  <c r="H1621" i="6"/>
  <c r="H1685" i="6"/>
  <c r="H1749" i="6"/>
  <c r="H1813" i="6"/>
  <c r="H1877" i="6"/>
  <c r="H1941" i="6"/>
  <c r="H2005" i="6"/>
  <c r="H2069" i="6"/>
  <c r="H2133" i="6"/>
  <c r="H2197" i="6"/>
  <c r="H2261" i="6"/>
  <c r="H2325" i="6"/>
  <c r="H2389" i="6"/>
  <c r="H2453" i="6"/>
  <c r="H2517" i="6"/>
  <c r="H2581" i="6"/>
  <c r="K9915" i="6"/>
  <c r="K9979" i="6"/>
  <c r="H46" i="6"/>
  <c r="H110" i="6"/>
  <c r="H174" i="6"/>
  <c r="H238" i="6"/>
  <c r="H302" i="6"/>
  <c r="H366" i="6"/>
  <c r="H430" i="6"/>
  <c r="H494" i="6"/>
  <c r="H558" i="6"/>
  <c r="H622" i="6"/>
  <c r="H686" i="6"/>
  <c r="H750" i="6"/>
  <c r="H814" i="6"/>
  <c r="H878" i="6"/>
  <c r="H942" i="6"/>
  <c r="H1006" i="6"/>
  <c r="K9876" i="6"/>
  <c r="K9940" i="6"/>
  <c r="K10004" i="6"/>
  <c r="H63" i="6"/>
  <c r="H127" i="6"/>
  <c r="H191" i="6"/>
  <c r="H255" i="6"/>
  <c r="H319" i="6"/>
  <c r="H383" i="6"/>
  <c r="H447" i="6"/>
  <c r="H511" i="6"/>
  <c r="H575" i="6"/>
  <c r="H639" i="6"/>
  <c r="H703" i="6"/>
  <c r="H767" i="6"/>
  <c r="H831" i="6"/>
  <c r="H895" i="6"/>
  <c r="H959" i="6"/>
  <c r="H1023" i="6"/>
  <c r="H1087" i="6"/>
  <c r="H1151" i="6"/>
  <c r="H1215" i="6"/>
  <c r="H1279" i="6"/>
  <c r="H1343" i="6"/>
  <c r="H1407" i="6"/>
  <c r="H1471" i="6"/>
  <c r="H1535" i="6"/>
  <c r="H1599" i="6"/>
  <c r="H1663" i="6"/>
  <c r="H1727" i="6"/>
  <c r="H1791" i="6"/>
  <c r="H1855" i="6"/>
  <c r="H1919" i="6"/>
  <c r="H1983" i="6"/>
  <c r="H2047" i="6"/>
  <c r="H2111" i="6"/>
  <c r="H2175" i="6"/>
  <c r="H2239" i="6"/>
  <c r="H2303" i="6"/>
  <c r="H2367" i="6"/>
  <c r="H2431" i="6"/>
  <c r="H2495" i="6"/>
  <c r="H2559" i="6"/>
  <c r="K9901" i="6"/>
  <c r="K9965" i="6"/>
  <c r="H24" i="6"/>
  <c r="H88" i="6"/>
  <c r="H152" i="6"/>
  <c r="H216" i="6"/>
  <c r="H280" i="6"/>
  <c r="H344" i="6"/>
  <c r="H408" i="6"/>
  <c r="H472" i="6"/>
  <c r="H536" i="6"/>
  <c r="H600" i="6"/>
  <c r="H664" i="6"/>
  <c r="H728" i="6"/>
  <c r="H792" i="6"/>
  <c r="H856" i="6"/>
  <c r="H920" i="6"/>
  <c r="H984" i="6"/>
  <c r="H1048" i="6"/>
  <c r="H1112" i="6"/>
  <c r="H1176" i="6"/>
  <c r="H1240" i="6"/>
  <c r="H1304" i="6"/>
  <c r="H1368" i="6"/>
  <c r="H1432" i="6"/>
  <c r="H1496" i="6"/>
  <c r="H1560" i="6"/>
  <c r="H1624" i="6"/>
  <c r="H1688" i="6"/>
  <c r="H1752" i="6"/>
  <c r="H1816" i="6"/>
  <c r="H1880" i="6"/>
  <c r="H1944" i="6"/>
  <c r="H2008" i="6"/>
  <c r="H2072" i="6"/>
  <c r="H2136" i="6"/>
  <c r="H2200" i="6"/>
  <c r="H2264" i="6"/>
  <c r="H2328" i="6"/>
  <c r="H2392" i="6"/>
  <c r="H2456" i="6"/>
  <c r="H2520" i="6"/>
  <c r="H2584" i="6"/>
  <c r="H1470" i="6"/>
  <c r="H1802" i="6"/>
  <c r="H2058" i="6"/>
  <c r="H2314" i="6"/>
  <c r="H2570" i="6"/>
  <c r="H2650" i="6"/>
  <c r="H2714" i="6"/>
  <c r="H2778" i="6"/>
  <c r="H2842" i="6"/>
  <c r="H2906" i="6"/>
  <c r="H2970" i="6"/>
  <c r="H3034" i="6"/>
  <c r="H3098" i="6"/>
  <c r="H3162" i="6"/>
  <c r="H3226" i="6"/>
  <c r="H3290" i="6"/>
  <c r="H3354" i="6"/>
  <c r="H3418" i="6"/>
  <c r="H3482" i="6"/>
  <c r="H3546" i="6"/>
  <c r="H3610" i="6"/>
  <c r="K6137" i="6"/>
  <c r="K6796" i="6"/>
  <c r="K7499" i="6"/>
  <c r="K8011" i="6"/>
  <c r="K8523" i="6"/>
  <c r="K9035" i="6"/>
  <c r="K9547" i="6"/>
  <c r="K7348" i="6"/>
  <c r="K7860" i="6"/>
  <c r="K8372" i="6"/>
  <c r="K8884" i="6"/>
  <c r="K9396" i="6"/>
  <c r="K6870" i="6"/>
  <c r="K7717" i="6"/>
  <c r="K8229" i="6"/>
  <c r="K8741" i="6"/>
  <c r="K9253" i="6"/>
  <c r="K9765" i="6"/>
  <c r="K7582" i="6"/>
  <c r="K8094" i="6"/>
  <c r="K8606" i="6"/>
  <c r="K9118" i="6"/>
  <c r="K9630" i="6"/>
  <c r="K7415" i="6"/>
  <c r="K7927" i="6"/>
  <c r="K8439" i="6"/>
  <c r="K8951" i="6"/>
  <c r="K9463" i="6"/>
  <c r="K7041" i="6"/>
  <c r="K7760" i="6"/>
  <c r="K8272" i="6"/>
  <c r="K8784" i="6"/>
  <c r="K9296" i="6"/>
  <c r="K9808" i="6"/>
  <c r="K7609" i="6"/>
  <c r="K8121" i="6"/>
  <c r="K8633" i="6"/>
  <c r="K9145" i="6"/>
  <c r="K9657" i="6"/>
  <c r="H153" i="6"/>
  <c r="H457" i="6"/>
  <c r="H713" i="6"/>
  <c r="H969" i="6"/>
  <c r="H1225" i="6"/>
  <c r="H1481" i="6"/>
  <c r="H1633" i="6"/>
  <c r="H1697" i="6"/>
  <c r="H1761" i="6"/>
  <c r="H1825" i="6"/>
  <c r="H1889" i="6"/>
  <c r="H1953" i="6"/>
  <c r="H2017" i="6"/>
  <c r="H2081" i="6"/>
  <c r="H2145" i="6"/>
  <c r="H2209" i="6"/>
  <c r="H2273" i="6"/>
  <c r="H2337" i="6"/>
  <c r="H2401" i="6"/>
  <c r="H2465" i="6"/>
  <c r="H2529" i="6"/>
  <c r="K9867" i="6"/>
  <c r="K9935" i="6"/>
  <c r="K9999" i="6"/>
  <c r="H58" i="6"/>
  <c r="H122" i="6"/>
  <c r="H186" i="6"/>
  <c r="H250" i="6"/>
  <c r="H314" i="6"/>
  <c r="H378" i="6"/>
  <c r="H442" i="6"/>
  <c r="H506" i="6"/>
  <c r="H570" i="6"/>
  <c r="H634" i="6"/>
  <c r="H698" i="6"/>
  <c r="H762" i="6"/>
  <c r="H826" i="6"/>
  <c r="H890" i="6"/>
  <c r="H954" i="6"/>
  <c r="H1018" i="6"/>
  <c r="H1082" i="6"/>
  <c r="H1146" i="6"/>
  <c r="H1210" i="6"/>
  <c r="H1274" i="6"/>
  <c r="H1338" i="6"/>
  <c r="H1402" i="6"/>
  <c r="H1466" i="6"/>
  <c r="H1530" i="6"/>
  <c r="H1594" i="6"/>
  <c r="K9904" i="6"/>
  <c r="K9968" i="6"/>
  <c r="H27" i="6"/>
  <c r="H91" i="6"/>
  <c r="H155" i="6"/>
  <c r="H219" i="6"/>
  <c r="H283" i="6"/>
  <c r="H347" i="6"/>
  <c r="H411" i="6"/>
  <c r="H475" i="6"/>
  <c r="H539" i="6"/>
  <c r="H603" i="6"/>
  <c r="H667" i="6"/>
  <c r="H731" i="6"/>
  <c r="H795" i="6"/>
  <c r="H859" i="6"/>
  <c r="H923" i="6"/>
  <c r="H987" i="6"/>
  <c r="H1051" i="6"/>
  <c r="H1115" i="6"/>
  <c r="H1179" i="6"/>
  <c r="H1243" i="6"/>
  <c r="H1307" i="6"/>
  <c r="H1371" i="6"/>
  <c r="H1435" i="6"/>
  <c r="H1499" i="6"/>
  <c r="H1563" i="6"/>
  <c r="H1627" i="6"/>
  <c r="H1691" i="6"/>
  <c r="H1755" i="6"/>
  <c r="H1819" i="6"/>
  <c r="H1883" i="6"/>
  <c r="H1947" i="6"/>
  <c r="H2011" i="6"/>
  <c r="H2075" i="6"/>
  <c r="H2139" i="6"/>
  <c r="H2203" i="6"/>
  <c r="H2267" i="6"/>
  <c r="H2331" i="6"/>
  <c r="H2395" i="6"/>
  <c r="H2459" i="6"/>
  <c r="H2523" i="6"/>
  <c r="H2587" i="6"/>
  <c r="K9929" i="6"/>
  <c r="K9993" i="6"/>
  <c r="H60" i="6"/>
  <c r="H124" i="6"/>
  <c r="H188" i="6"/>
  <c r="H252" i="6"/>
  <c r="H316" i="6"/>
  <c r="H380" i="6"/>
  <c r="H444" i="6"/>
  <c r="H508" i="6"/>
  <c r="H572" i="6"/>
  <c r="H636" i="6"/>
  <c r="H700" i="6"/>
  <c r="H764" i="6"/>
  <c r="H828" i="6"/>
  <c r="H892" i="6"/>
  <c r="H956" i="6"/>
  <c r="H1020" i="6"/>
  <c r="H1084" i="6"/>
  <c r="H1148" i="6"/>
  <c r="H1212" i="6"/>
  <c r="H1276" i="6"/>
  <c r="H1340" i="6"/>
  <c r="H1404" i="6"/>
  <c r="H1468" i="6"/>
  <c r="H1532" i="6"/>
  <c r="H1596" i="6"/>
  <c r="H1660" i="6"/>
  <c r="H1724" i="6"/>
  <c r="H1788" i="6"/>
  <c r="H1852" i="6"/>
  <c r="H1916" i="6"/>
  <c r="H1980" i="6"/>
  <c r="H2044" i="6"/>
  <c r="H2108" i="6"/>
  <c r="H2172" i="6"/>
  <c r="H2236" i="6"/>
  <c r="H2300" i="6"/>
  <c r="H2364" i="6"/>
  <c r="H2428" i="6"/>
  <c r="H2492" i="6"/>
  <c r="H2556" i="6"/>
  <c r="K9898" i="6"/>
  <c r="K9962" i="6"/>
  <c r="H29" i="6"/>
  <c r="H93" i="6"/>
  <c r="H157" i="6"/>
  <c r="H221" i="6"/>
  <c r="H285" i="6"/>
  <c r="H349" i="6"/>
  <c r="H413" i="6"/>
  <c r="H477" i="6"/>
  <c r="H541" i="6"/>
  <c r="H605" i="6"/>
  <c r="H669" i="6"/>
  <c r="H733" i="6"/>
  <c r="H797" i="6"/>
  <c r="H861" i="6"/>
  <c r="H925" i="6"/>
  <c r="H989" i="6"/>
  <c r="H1053" i="6"/>
  <c r="H1117" i="6"/>
  <c r="H1181" i="6"/>
  <c r="H1245" i="6"/>
  <c r="H1309" i="6"/>
  <c r="H1373" i="6"/>
  <c r="H1437" i="6"/>
  <c r="H1501" i="6"/>
  <c r="H1565" i="6"/>
  <c r="H1629" i="6"/>
  <c r="H1693" i="6"/>
  <c r="H1757" i="6"/>
  <c r="H1821" i="6"/>
  <c r="H1885" i="6"/>
  <c r="H1949" i="6"/>
  <c r="H2013" i="6"/>
  <c r="H2077" i="6"/>
  <c r="H2141" i="6"/>
  <c r="H2205" i="6"/>
  <c r="H2269" i="6"/>
  <c r="H2333" i="6"/>
  <c r="H2397" i="6"/>
  <c r="H2461" i="6"/>
  <c r="H2525" i="6"/>
  <c r="H2589" i="6"/>
  <c r="K9923" i="6"/>
  <c r="K9987" i="6"/>
  <c r="H54" i="6"/>
  <c r="H118" i="6"/>
  <c r="H182" i="6"/>
  <c r="H246" i="6"/>
  <c r="H310" i="6"/>
  <c r="H374" i="6"/>
  <c r="H438" i="6"/>
  <c r="H502" i="6"/>
  <c r="H566" i="6"/>
  <c r="H630" i="6"/>
  <c r="H694" i="6"/>
  <c r="H758" i="6"/>
  <c r="H822" i="6"/>
  <c r="H886" i="6"/>
  <c r="H950" i="6"/>
  <c r="H1014" i="6"/>
  <c r="K9884" i="6"/>
  <c r="K9948" i="6"/>
  <c r="H7" i="6"/>
  <c r="H71" i="6"/>
  <c r="H135" i="6"/>
  <c r="H199" i="6"/>
  <c r="H263" i="6"/>
  <c r="H327" i="6"/>
  <c r="H391" i="6"/>
  <c r="H455" i="6"/>
  <c r="H519" i="6"/>
  <c r="H583" i="6"/>
  <c r="H647" i="6"/>
  <c r="H711" i="6"/>
  <c r="H775" i="6"/>
  <c r="H839" i="6"/>
  <c r="H903" i="6"/>
  <c r="H967" i="6"/>
  <c r="H1031" i="6"/>
  <c r="H1095" i="6"/>
  <c r="H1159" i="6"/>
  <c r="H1223" i="6"/>
  <c r="H1287" i="6"/>
  <c r="H1351" i="6"/>
  <c r="H1415" i="6"/>
  <c r="H1479" i="6"/>
  <c r="H1543" i="6"/>
  <c r="H1607" i="6"/>
  <c r="H1671" i="6"/>
  <c r="H1735" i="6"/>
  <c r="H1799" i="6"/>
  <c r="H1863" i="6"/>
  <c r="H1927" i="6"/>
  <c r="H1991" i="6"/>
  <c r="H2055" i="6"/>
  <c r="H2119" i="6"/>
  <c r="H2183" i="6"/>
  <c r="H2247" i="6"/>
  <c r="H2311" i="6"/>
  <c r="H2375" i="6"/>
  <c r="H2439" i="6"/>
  <c r="H2503" i="6"/>
  <c r="H2567" i="6"/>
  <c r="K9909" i="6"/>
  <c r="K9973" i="6"/>
  <c r="H32" i="6"/>
  <c r="H96" i="6"/>
  <c r="H160" i="6"/>
  <c r="H224" i="6"/>
  <c r="H288" i="6"/>
  <c r="H352" i="6"/>
  <c r="H416" i="6"/>
  <c r="H480" i="6"/>
  <c r="H544" i="6"/>
  <c r="H608" i="6"/>
  <c r="H672" i="6"/>
  <c r="H736" i="6"/>
  <c r="H800" i="6"/>
  <c r="H864" i="6"/>
  <c r="H928" i="6"/>
  <c r="H992" i="6"/>
  <c r="H1056" i="6"/>
  <c r="H1120" i="6"/>
  <c r="H1184" i="6"/>
  <c r="H1248" i="6"/>
  <c r="H1312" i="6"/>
  <c r="H1376" i="6"/>
  <c r="H1440" i="6"/>
  <c r="H1504" i="6"/>
  <c r="H1568" i="6"/>
  <c r="H1632" i="6"/>
  <c r="H1696" i="6"/>
  <c r="H1760" i="6"/>
  <c r="H1824" i="6"/>
  <c r="H1888" i="6"/>
  <c r="H1952" i="6"/>
  <c r="H2016" i="6"/>
  <c r="H2080" i="6"/>
  <c r="H2144" i="6"/>
  <c r="H2208" i="6"/>
  <c r="H2272" i="6"/>
  <c r="H2336" i="6"/>
  <c r="H2400" i="6"/>
  <c r="H2464" i="6"/>
  <c r="H2528" i="6"/>
  <c r="H2592" i="6"/>
  <c r="H1534" i="6"/>
  <c r="H1834" i="6"/>
  <c r="H2090" i="6"/>
  <c r="H2346" i="6"/>
  <c r="H2594" i="6"/>
  <c r="H2658" i="6"/>
  <c r="H2722" i="6"/>
  <c r="H2786" i="6"/>
  <c r="H2850" i="6"/>
  <c r="H2914" i="6"/>
  <c r="H2978" i="6"/>
  <c r="H3042" i="6"/>
  <c r="H3106" i="6"/>
  <c r="H3170" i="6"/>
  <c r="H3234" i="6"/>
  <c r="H3298" i="6"/>
  <c r="H3362" i="6"/>
  <c r="H3426" i="6"/>
  <c r="H3490" i="6"/>
  <c r="H3554" i="6"/>
  <c r="H3618" i="6"/>
  <c r="K6649" i="6"/>
  <c r="K7308" i="6"/>
  <c r="K7563" i="6"/>
  <c r="K8075" i="6"/>
  <c r="K8587" i="6"/>
  <c r="K9099" i="6"/>
  <c r="K9611" i="6"/>
  <c r="K7412" i="6"/>
  <c r="K7924" i="6"/>
  <c r="K8436" i="6"/>
  <c r="K8948" i="6"/>
  <c r="K9460" i="6"/>
  <c r="K7126" i="6"/>
  <c r="K7781" i="6"/>
  <c r="K8293" i="6"/>
  <c r="K8805" i="6"/>
  <c r="K9317" i="6"/>
  <c r="K9829" i="6"/>
  <c r="K7646" i="6"/>
  <c r="K8158" i="6"/>
  <c r="K8670" i="6"/>
  <c r="K9182" i="6"/>
  <c r="K9694" i="6"/>
  <c r="K7479" i="6"/>
  <c r="K7991" i="6"/>
  <c r="K8503" i="6"/>
  <c r="K9015" i="6"/>
  <c r="K9527" i="6"/>
  <c r="K7297" i="6"/>
  <c r="K7824" i="6"/>
  <c r="K8336" i="6"/>
  <c r="K8848" i="6"/>
  <c r="K9360" i="6"/>
  <c r="K6694" i="6"/>
  <c r="K7673" i="6"/>
  <c r="K8185" i="6"/>
  <c r="K8697" i="6"/>
  <c r="K9209" i="6"/>
  <c r="K9721" i="6"/>
  <c r="H217" i="6"/>
  <c r="H473" i="6"/>
  <c r="H729" i="6"/>
  <c r="H985" i="6"/>
  <c r="H1241" i="6"/>
  <c r="H1497" i="6"/>
  <c r="H1641" i="6"/>
  <c r="H1705" i="6"/>
  <c r="H1769" i="6"/>
  <c r="H1833" i="6"/>
  <c r="H1897" i="6"/>
  <c r="H1961" i="6"/>
  <c r="H2025" i="6"/>
  <c r="H2089" i="6"/>
  <c r="H2153" i="6"/>
  <c r="H2217" i="6"/>
  <c r="H2281" i="6"/>
  <c r="H2345" i="6"/>
  <c r="H2409" i="6"/>
  <c r="H2473" i="6"/>
  <c r="H2537" i="6"/>
  <c r="K9879" i="6"/>
  <c r="K9943" i="6"/>
  <c r="H66" i="6"/>
  <c r="H130" i="6"/>
  <c r="H194" i="6"/>
  <c r="H258" i="6"/>
  <c r="H322" i="6"/>
  <c r="H386" i="6"/>
  <c r="H450" i="6"/>
  <c r="H514" i="6"/>
  <c r="H578" i="6"/>
  <c r="H642" i="6"/>
  <c r="H706" i="6"/>
  <c r="H770" i="6"/>
  <c r="H834" i="6"/>
  <c r="H898" i="6"/>
  <c r="H962" i="6"/>
  <c r="H1026" i="6"/>
  <c r="H1090" i="6"/>
  <c r="H1154" i="6"/>
  <c r="H1218" i="6"/>
  <c r="H1282" i="6"/>
  <c r="H1346" i="6"/>
  <c r="H1410" i="6"/>
  <c r="H1474" i="6"/>
  <c r="H1538" i="6"/>
  <c r="H1602" i="6"/>
  <c r="K9912" i="6"/>
  <c r="K9976" i="6"/>
  <c r="H35" i="6"/>
  <c r="H99" i="6"/>
  <c r="H163" i="6"/>
  <c r="H227" i="6"/>
  <c r="H291" i="6"/>
  <c r="H355" i="6"/>
  <c r="H419" i="6"/>
  <c r="H483" i="6"/>
  <c r="H547" i="6"/>
  <c r="H611" i="6"/>
  <c r="H675" i="6"/>
  <c r="H739" i="6"/>
  <c r="H803" i="6"/>
  <c r="H867" i="6"/>
  <c r="H931" i="6"/>
  <c r="H995" i="6"/>
  <c r="H1059" i="6"/>
  <c r="H1123" i="6"/>
  <c r="H1187" i="6"/>
  <c r="H1251" i="6"/>
  <c r="H1315" i="6"/>
  <c r="H1379" i="6"/>
  <c r="H1443" i="6"/>
  <c r="H1507" i="6"/>
  <c r="H1571" i="6"/>
  <c r="H1635" i="6"/>
  <c r="H1699" i="6"/>
  <c r="H1763" i="6"/>
  <c r="H1827" i="6"/>
  <c r="H1891" i="6"/>
  <c r="H1955" i="6"/>
  <c r="H2019" i="6"/>
  <c r="H2083" i="6"/>
  <c r="H2147" i="6"/>
  <c r="H2211" i="6"/>
  <c r="H2275" i="6"/>
  <c r="H2339" i="6"/>
  <c r="H2403" i="6"/>
  <c r="H2467" i="6"/>
  <c r="H2531" i="6"/>
  <c r="K9869" i="6"/>
  <c r="K9937" i="6"/>
  <c r="K10001" i="6"/>
  <c r="H68" i="6"/>
  <c r="H132" i="6"/>
  <c r="H196" i="6"/>
  <c r="H260" i="6"/>
  <c r="H324" i="6"/>
  <c r="H388" i="6"/>
  <c r="H452" i="6"/>
  <c r="H516" i="6"/>
  <c r="H580" i="6"/>
  <c r="H644" i="6"/>
  <c r="H708" i="6"/>
  <c r="H772" i="6"/>
  <c r="H836" i="6"/>
  <c r="H900" i="6"/>
  <c r="H964" i="6"/>
  <c r="H1028" i="6"/>
  <c r="H1092" i="6"/>
  <c r="H1156" i="6"/>
  <c r="H1220" i="6"/>
  <c r="H1284" i="6"/>
  <c r="H1348" i="6"/>
  <c r="H1412" i="6"/>
  <c r="H1476" i="6"/>
  <c r="H1540" i="6"/>
  <c r="H1604" i="6"/>
  <c r="H1668" i="6"/>
  <c r="H1732" i="6"/>
  <c r="H1796" i="6"/>
  <c r="H1860" i="6"/>
  <c r="H1924" i="6"/>
  <c r="H1988" i="6"/>
  <c r="H2052" i="6"/>
  <c r="H2116" i="6"/>
  <c r="H2180" i="6"/>
  <c r="H2244" i="6"/>
  <c r="H2308" i="6"/>
  <c r="H2372" i="6"/>
  <c r="H2436" i="6"/>
  <c r="H2500" i="6"/>
  <c r="H2564" i="6"/>
  <c r="K9906" i="6"/>
  <c r="K9970" i="6"/>
  <c r="H37" i="6"/>
  <c r="H101" i="6"/>
  <c r="H165" i="6"/>
  <c r="H229" i="6"/>
  <c r="H293" i="6"/>
  <c r="H357" i="6"/>
  <c r="H421" i="6"/>
  <c r="H485" i="6"/>
  <c r="H549" i="6"/>
  <c r="H613" i="6"/>
  <c r="H677" i="6"/>
  <c r="H741" i="6"/>
  <c r="H805" i="6"/>
  <c r="H869" i="6"/>
  <c r="H933" i="6"/>
  <c r="H997" i="6"/>
  <c r="H1061" i="6"/>
  <c r="H1125" i="6"/>
  <c r="H1189" i="6"/>
  <c r="H1253" i="6"/>
  <c r="H1317" i="6"/>
  <c r="H1381" i="6"/>
  <c r="H1445" i="6"/>
  <c r="H1509" i="6"/>
  <c r="H1573" i="6"/>
  <c r="H1637" i="6"/>
  <c r="H1701" i="6"/>
  <c r="H1765" i="6"/>
  <c r="H1829" i="6"/>
  <c r="H1893" i="6"/>
  <c r="H1957" i="6"/>
  <c r="H2021" i="6"/>
  <c r="H2085" i="6"/>
  <c r="H2149" i="6"/>
  <c r="H2213" i="6"/>
  <c r="H2277" i="6"/>
  <c r="H2341" i="6"/>
  <c r="H2405" i="6"/>
  <c r="H2469" i="6"/>
  <c r="H2533" i="6"/>
  <c r="K9853" i="6"/>
  <c r="K9931" i="6"/>
  <c r="K9995" i="6"/>
  <c r="H62" i="6"/>
  <c r="H126" i="6"/>
  <c r="H190" i="6"/>
  <c r="H254" i="6"/>
  <c r="H318" i="6"/>
  <c r="H382" i="6"/>
  <c r="H446" i="6"/>
  <c r="H510" i="6"/>
  <c r="H574" i="6"/>
  <c r="H638" i="6"/>
  <c r="H702" i="6"/>
  <c r="H766" i="6"/>
  <c r="H830" i="6"/>
  <c r="H894" i="6"/>
  <c r="H958" i="6"/>
  <c r="H1022" i="6"/>
  <c r="K9892" i="6"/>
  <c r="K9956" i="6"/>
  <c r="H15" i="6"/>
  <c r="H79" i="6"/>
  <c r="H143" i="6"/>
  <c r="H207" i="6"/>
  <c r="H271" i="6"/>
  <c r="H335" i="6"/>
  <c r="H399" i="6"/>
  <c r="H463" i="6"/>
  <c r="H527" i="6"/>
  <c r="H591" i="6"/>
  <c r="H655" i="6"/>
  <c r="H719" i="6"/>
  <c r="H783" i="6"/>
  <c r="H847" i="6"/>
  <c r="H911" i="6"/>
  <c r="H975" i="6"/>
  <c r="H1039" i="6"/>
  <c r="H1103" i="6"/>
  <c r="H1167" i="6"/>
  <c r="H1231" i="6"/>
  <c r="H1295" i="6"/>
  <c r="H1359" i="6"/>
  <c r="H1423" i="6"/>
  <c r="H1487" i="6"/>
  <c r="H1551" i="6"/>
  <c r="H1615" i="6"/>
  <c r="H1679" i="6"/>
  <c r="H1743" i="6"/>
  <c r="H1807" i="6"/>
  <c r="H1871" i="6"/>
  <c r="H1935" i="6"/>
  <c r="H1999" i="6"/>
  <c r="H2063" i="6"/>
  <c r="H2127" i="6"/>
  <c r="H2191" i="6"/>
  <c r="H2255" i="6"/>
  <c r="H2319" i="6"/>
  <c r="H2383" i="6"/>
  <c r="H2447" i="6"/>
  <c r="H2511" i="6"/>
  <c r="H2575" i="6"/>
  <c r="K9917" i="6"/>
  <c r="K9981" i="6"/>
  <c r="H40" i="6"/>
  <c r="H104" i="6"/>
  <c r="H168" i="6"/>
  <c r="H232" i="6"/>
  <c r="H296" i="6"/>
  <c r="H360" i="6"/>
  <c r="H424" i="6"/>
  <c r="H488" i="6"/>
  <c r="H552" i="6"/>
  <c r="H616" i="6"/>
  <c r="H680" i="6"/>
  <c r="H744" i="6"/>
  <c r="H808" i="6"/>
  <c r="H872" i="6"/>
  <c r="H936" i="6"/>
  <c r="H1000" i="6"/>
  <c r="H1064" i="6"/>
  <c r="H1128" i="6"/>
  <c r="H1192" i="6"/>
  <c r="H1256" i="6"/>
  <c r="H1320" i="6"/>
  <c r="H1384" i="6"/>
  <c r="H1448" i="6"/>
  <c r="H1512" i="6"/>
  <c r="H1576" i="6"/>
  <c r="H1640" i="6"/>
  <c r="H1704" i="6"/>
  <c r="H1768" i="6"/>
  <c r="H1832" i="6"/>
  <c r="H1896" i="6"/>
  <c r="H1960" i="6"/>
  <c r="H2024" i="6"/>
  <c r="H2088" i="6"/>
  <c r="H2152" i="6"/>
  <c r="H2216" i="6"/>
  <c r="H2280" i="6"/>
  <c r="H2344" i="6"/>
  <c r="H2408" i="6"/>
  <c r="H2472" i="6"/>
  <c r="H2536" i="6"/>
  <c r="H1086" i="6"/>
  <c r="H1598" i="6"/>
  <c r="H1866" i="6"/>
  <c r="H2122" i="6"/>
  <c r="H2378" i="6"/>
  <c r="H2602" i="6"/>
  <c r="H2666" i="6"/>
  <c r="H2730" i="6"/>
  <c r="H2794" i="6"/>
  <c r="H2858" i="6"/>
  <c r="H2922" i="6"/>
  <c r="H2986" i="6"/>
  <c r="H3050" i="6"/>
  <c r="H3114" i="6"/>
  <c r="H3178" i="6"/>
  <c r="H3242" i="6"/>
  <c r="H3306" i="6"/>
  <c r="H3370" i="6"/>
  <c r="H3434" i="6"/>
  <c r="H3498" i="6"/>
  <c r="H3562" i="6"/>
  <c r="H3626" i="6"/>
  <c r="K5810" i="6"/>
  <c r="K6458" i="6"/>
  <c r="K7650" i="6"/>
  <c r="K7627" i="6"/>
  <c r="K8139" i="6"/>
  <c r="K8651" i="6"/>
  <c r="K9163" i="6"/>
  <c r="K9675" i="6"/>
  <c r="K7476" i="6"/>
  <c r="K7988" i="6"/>
  <c r="K8500" i="6"/>
  <c r="K9012" i="6"/>
  <c r="K9524" i="6"/>
  <c r="K7333" i="6"/>
  <c r="K7845" i="6"/>
  <c r="K8357" i="6"/>
  <c r="K8869" i="6"/>
  <c r="K9381" i="6"/>
  <c r="K6841" i="6"/>
  <c r="K7710" i="6"/>
  <c r="K8222" i="6"/>
  <c r="K8734" i="6"/>
  <c r="K9246" i="6"/>
  <c r="K9758" i="6"/>
  <c r="K7543" i="6"/>
  <c r="K8055" i="6"/>
  <c r="K8567" i="6"/>
  <c r="K9079" i="6"/>
  <c r="K9591" i="6"/>
  <c r="K7376" i="6"/>
  <c r="K7888" i="6"/>
  <c r="K8400" i="6"/>
  <c r="K8912" i="6"/>
  <c r="K9424" i="6"/>
  <c r="K6950" i="6"/>
  <c r="K7737" i="6"/>
  <c r="K8249" i="6"/>
  <c r="K8761" i="6"/>
  <c r="K9273" i="6"/>
  <c r="K9785" i="6"/>
  <c r="H265" i="6"/>
  <c r="H521" i="6"/>
  <c r="H777" i="6"/>
  <c r="H1033" i="6"/>
  <c r="H1289" i="6"/>
  <c r="H1545" i="6"/>
  <c r="H1649" i="6"/>
  <c r="H1713" i="6"/>
  <c r="H1777" i="6"/>
  <c r="H1841" i="6"/>
  <c r="H1905" i="6"/>
  <c r="H1969" i="6"/>
  <c r="H2033" i="6"/>
  <c r="H2097" i="6"/>
  <c r="H2161" i="6"/>
  <c r="H2225" i="6"/>
  <c r="H2289" i="6"/>
  <c r="H2353" i="6"/>
  <c r="H2417" i="6"/>
  <c r="H2481" i="6"/>
  <c r="H2545" i="6"/>
  <c r="K9887" i="6"/>
  <c r="K9951" i="6"/>
  <c r="H10" i="6"/>
  <c r="H74" i="6"/>
  <c r="H138" i="6"/>
  <c r="H202" i="6"/>
  <c r="H266" i="6"/>
  <c r="H330" i="6"/>
  <c r="H394" i="6"/>
  <c r="H458" i="6"/>
  <c r="H522" i="6"/>
  <c r="H586" i="6"/>
  <c r="H650" i="6"/>
  <c r="H714" i="6"/>
  <c r="H778" i="6"/>
  <c r="H842" i="6"/>
  <c r="H906" i="6"/>
  <c r="H970" i="6"/>
  <c r="H1034" i="6"/>
  <c r="H1098" i="6"/>
  <c r="H1162" i="6"/>
  <c r="H1226" i="6"/>
  <c r="H1290" i="6"/>
  <c r="H1354" i="6"/>
  <c r="H1418" i="6"/>
  <c r="H1482" i="6"/>
  <c r="H1546" i="6"/>
  <c r="H1610" i="6"/>
  <c r="K9920" i="6"/>
  <c r="K9984" i="6"/>
  <c r="H43" i="6"/>
  <c r="H107" i="6"/>
  <c r="H171" i="6"/>
  <c r="H235" i="6"/>
  <c r="H299" i="6"/>
  <c r="H363" i="6"/>
  <c r="H427" i="6"/>
  <c r="H491" i="6"/>
  <c r="H555" i="6"/>
  <c r="H619" i="6"/>
  <c r="H683" i="6"/>
  <c r="H747" i="6"/>
  <c r="H811" i="6"/>
  <c r="H875" i="6"/>
  <c r="H939" i="6"/>
  <c r="H1003" i="6"/>
  <c r="H1067" i="6"/>
  <c r="H1131" i="6"/>
  <c r="H1195" i="6"/>
  <c r="H1259" i="6"/>
  <c r="H1323" i="6"/>
  <c r="H1387" i="6"/>
  <c r="H1451" i="6"/>
  <c r="H1515" i="6"/>
  <c r="H1579" i="6"/>
  <c r="H1643" i="6"/>
  <c r="H1707" i="6"/>
  <c r="H1771" i="6"/>
  <c r="H1835" i="6"/>
  <c r="H1899" i="6"/>
  <c r="H1963" i="6"/>
  <c r="H2027" i="6"/>
  <c r="H2091" i="6"/>
  <c r="H2155" i="6"/>
  <c r="H2219" i="6"/>
  <c r="H2283" i="6"/>
  <c r="H2347" i="6"/>
  <c r="H2411" i="6"/>
  <c r="H2475" i="6"/>
  <c r="H2539" i="6"/>
  <c r="K9881" i="6"/>
  <c r="K9945" i="6"/>
  <c r="H12" i="6"/>
  <c r="H76" i="6"/>
  <c r="H140" i="6"/>
  <c r="H204" i="6"/>
  <c r="H268" i="6"/>
  <c r="H332" i="6"/>
  <c r="H396" i="6"/>
  <c r="H460" i="6"/>
  <c r="H524" i="6"/>
  <c r="H588" i="6"/>
  <c r="H652" i="6"/>
  <c r="H716" i="6"/>
  <c r="H780" i="6"/>
  <c r="H844" i="6"/>
  <c r="H908" i="6"/>
  <c r="H972" i="6"/>
  <c r="H1036" i="6"/>
  <c r="H1100" i="6"/>
  <c r="H1164" i="6"/>
  <c r="H1228" i="6"/>
  <c r="H1292" i="6"/>
  <c r="H1356" i="6"/>
  <c r="H1420" i="6"/>
  <c r="H1484" i="6"/>
  <c r="H1548" i="6"/>
  <c r="H1612" i="6"/>
  <c r="H1676" i="6"/>
  <c r="H1740" i="6"/>
  <c r="H1804" i="6"/>
  <c r="H1868" i="6"/>
  <c r="H1932" i="6"/>
  <c r="H1996" i="6"/>
  <c r="H2060" i="6"/>
  <c r="H2124" i="6"/>
  <c r="H2188" i="6"/>
  <c r="H2252" i="6"/>
  <c r="H2316" i="6"/>
  <c r="H2380" i="6"/>
  <c r="H2444" i="6"/>
  <c r="H2508" i="6"/>
  <c r="H2572" i="6"/>
  <c r="K9914" i="6"/>
  <c r="K9978" i="6"/>
  <c r="H45" i="6"/>
  <c r="H109" i="6"/>
  <c r="H173" i="6"/>
  <c r="H237" i="6"/>
  <c r="H301" i="6"/>
  <c r="H365" i="6"/>
  <c r="H429" i="6"/>
  <c r="H493" i="6"/>
  <c r="H557" i="6"/>
  <c r="H621" i="6"/>
  <c r="H685" i="6"/>
  <c r="H749" i="6"/>
  <c r="H813" i="6"/>
  <c r="H877" i="6"/>
  <c r="H941" i="6"/>
  <c r="H1005" i="6"/>
  <c r="H1069" i="6"/>
  <c r="H1133" i="6"/>
  <c r="H1197" i="6"/>
  <c r="H1261" i="6"/>
  <c r="H1325" i="6"/>
  <c r="H1389" i="6"/>
  <c r="H1453" i="6"/>
  <c r="H1517" i="6"/>
  <c r="H1581" i="6"/>
  <c r="H1645" i="6"/>
  <c r="H1709" i="6"/>
  <c r="H1773" i="6"/>
  <c r="H1837" i="6"/>
  <c r="H1901" i="6"/>
  <c r="H1965" i="6"/>
  <c r="H2029" i="6"/>
  <c r="H2093" i="6"/>
  <c r="H2157" i="6"/>
  <c r="H2221" i="6"/>
  <c r="H2285" i="6"/>
  <c r="H2349" i="6"/>
  <c r="H2413" i="6"/>
  <c r="H2477" i="6"/>
  <c r="H2541" i="6"/>
  <c r="K9875" i="6"/>
  <c r="K9939" i="6"/>
  <c r="K10003" i="6"/>
  <c r="H70" i="6"/>
  <c r="H134" i="6"/>
  <c r="H198" i="6"/>
  <c r="H262" i="6"/>
  <c r="H326" i="6"/>
  <c r="H390" i="6"/>
  <c r="H454" i="6"/>
  <c r="H518" i="6"/>
  <c r="H582" i="6"/>
  <c r="H646" i="6"/>
  <c r="H710" i="6"/>
  <c r="H774" i="6"/>
  <c r="H838" i="6"/>
  <c r="H902" i="6"/>
  <c r="H966" i="6"/>
  <c r="H1030" i="6"/>
  <c r="K9900" i="6"/>
  <c r="K9964" i="6"/>
  <c r="H23" i="6"/>
  <c r="H87" i="6"/>
  <c r="H151" i="6"/>
  <c r="H215" i="6"/>
  <c r="H279" i="6"/>
  <c r="H343" i="6"/>
  <c r="H407" i="6"/>
  <c r="H471" i="6"/>
  <c r="H535" i="6"/>
  <c r="H599" i="6"/>
  <c r="H663" i="6"/>
  <c r="H727" i="6"/>
  <c r="H791" i="6"/>
  <c r="H855" i="6"/>
  <c r="H919" i="6"/>
  <c r="H983" i="6"/>
  <c r="H1047" i="6"/>
  <c r="H1111" i="6"/>
  <c r="H1175" i="6"/>
  <c r="H1239" i="6"/>
  <c r="H1303" i="6"/>
  <c r="H1367" i="6"/>
  <c r="H1431" i="6"/>
  <c r="H1495" i="6"/>
  <c r="H1559" i="6"/>
  <c r="H1623" i="6"/>
  <c r="H1687" i="6"/>
  <c r="H1751" i="6"/>
  <c r="H1815" i="6"/>
  <c r="H1879" i="6"/>
  <c r="H1943" i="6"/>
  <c r="H2007" i="6"/>
  <c r="H2071" i="6"/>
  <c r="H2135" i="6"/>
  <c r="H2199" i="6"/>
  <c r="H2263" i="6"/>
  <c r="H2327" i="6"/>
  <c r="H2391" i="6"/>
  <c r="H2455" i="6"/>
  <c r="H2519" i="6"/>
  <c r="H2583" i="6"/>
  <c r="K9925" i="6"/>
  <c r="K9989" i="6"/>
  <c r="H48" i="6"/>
  <c r="H112" i="6"/>
  <c r="H176" i="6"/>
  <c r="H240" i="6"/>
  <c r="H304" i="6"/>
  <c r="H368" i="6"/>
  <c r="H432" i="6"/>
  <c r="H496" i="6"/>
  <c r="H560" i="6"/>
  <c r="H624" i="6"/>
  <c r="H688" i="6"/>
  <c r="H752" i="6"/>
  <c r="H816" i="6"/>
  <c r="H880" i="6"/>
  <c r="H944" i="6"/>
  <c r="H1008" i="6"/>
  <c r="H1072" i="6"/>
  <c r="H1136" i="6"/>
  <c r="H1200" i="6"/>
  <c r="H1264" i="6"/>
  <c r="H1328" i="6"/>
  <c r="H1392" i="6"/>
  <c r="H1456" i="6"/>
  <c r="H1520" i="6"/>
  <c r="H1584" i="6"/>
  <c r="H1648" i="6"/>
  <c r="H1712" i="6"/>
  <c r="H1776" i="6"/>
  <c r="H1840" i="6"/>
  <c r="H1904" i="6"/>
  <c r="H1968" i="6"/>
  <c r="H2032" i="6"/>
  <c r="H2096" i="6"/>
  <c r="H2160" i="6"/>
  <c r="H2224" i="6"/>
  <c r="H2288" i="6"/>
  <c r="H2352" i="6"/>
  <c r="H2416" i="6"/>
  <c r="H2480" i="6"/>
  <c r="H2544" i="6"/>
  <c r="H1150" i="6"/>
  <c r="H1642" i="6"/>
  <c r="H1898" i="6"/>
  <c r="H2154" i="6"/>
  <c r="H2410" i="6"/>
  <c r="H2610" i="6"/>
  <c r="H2674" i="6"/>
  <c r="H2738" i="6"/>
  <c r="H2802" i="6"/>
  <c r="H2866" i="6"/>
  <c r="H2930" i="6"/>
  <c r="H2994" i="6"/>
  <c r="H3058" i="6"/>
  <c r="H3122" i="6"/>
  <c r="H3186" i="6"/>
  <c r="H3250" i="6"/>
  <c r="H3314" i="6"/>
  <c r="H3378" i="6"/>
  <c r="H3442" i="6"/>
  <c r="H3506" i="6"/>
  <c r="H3570" i="6"/>
  <c r="H3634" i="6"/>
  <c r="K6807" i="6"/>
  <c r="K6115" i="6"/>
  <c r="K8674" i="6"/>
  <c r="K7755" i="6"/>
  <c r="K8267" i="6"/>
  <c r="K8779" i="6"/>
  <c r="K9291" i="6"/>
  <c r="K9803" i="6"/>
  <c r="K7604" i="6"/>
  <c r="K8116" i="6"/>
  <c r="K8628" i="6"/>
  <c r="K9140" i="6"/>
  <c r="K9652" i="6"/>
  <c r="K7461" i="6"/>
  <c r="K7973" i="6"/>
  <c r="K8485" i="6"/>
  <c r="K8997" i="6"/>
  <c r="K9509" i="6"/>
  <c r="K7326" i="6"/>
  <c r="K7838" i="6"/>
  <c r="K8350" i="6"/>
  <c r="K8862" i="6"/>
  <c r="K9374" i="6"/>
  <c r="K6686" i="6"/>
  <c r="K7671" i="6"/>
  <c r="K8183" i="6"/>
  <c r="K8695" i="6"/>
  <c r="K9207" i="6"/>
  <c r="K9719" i="6"/>
  <c r="K7504" i="6"/>
  <c r="K8016" i="6"/>
  <c r="K8528" i="6"/>
  <c r="K9040" i="6"/>
  <c r="K9552" i="6"/>
  <c r="K7353" i="6"/>
  <c r="K7865" i="6"/>
  <c r="K8377" i="6"/>
  <c r="K8889" i="6"/>
  <c r="K9401" i="6"/>
  <c r="K9902" i="6"/>
  <c r="H329" i="6"/>
  <c r="H585" i="6"/>
  <c r="H841" i="6"/>
  <c r="H1097" i="6"/>
  <c r="H1353" i="6"/>
  <c r="H1601" i="6"/>
  <c r="H1665" i="6"/>
  <c r="H1729" i="6"/>
  <c r="H1793" i="6"/>
  <c r="H1857" i="6"/>
  <c r="H1921" i="6"/>
  <c r="H1985" i="6"/>
  <c r="H2049" i="6"/>
  <c r="H2113" i="6"/>
  <c r="H2177" i="6"/>
  <c r="H2241" i="6"/>
  <c r="H2305" i="6"/>
  <c r="H2369" i="6"/>
  <c r="H2433" i="6"/>
  <c r="H2497" i="6"/>
  <c r="H2561" i="6"/>
  <c r="K9903" i="6"/>
  <c r="K9967" i="6"/>
  <c r="H26" i="6"/>
  <c r="H90" i="6"/>
  <c r="H154" i="6"/>
  <c r="H218" i="6"/>
  <c r="H282" i="6"/>
  <c r="H346" i="6"/>
  <c r="H410" i="6"/>
  <c r="H474" i="6"/>
  <c r="H538" i="6"/>
  <c r="H602" i="6"/>
  <c r="H666" i="6"/>
  <c r="H730" i="6"/>
  <c r="H794" i="6"/>
  <c r="H858" i="6"/>
  <c r="H922" i="6"/>
  <c r="H986" i="6"/>
  <c r="H1050" i="6"/>
  <c r="H1114" i="6"/>
  <c r="H1178" i="6"/>
  <c r="H1242" i="6"/>
  <c r="H1306" i="6"/>
  <c r="H1370" i="6"/>
  <c r="H1434" i="6"/>
  <c r="H1498" i="6"/>
  <c r="H1562" i="6"/>
  <c r="K9868" i="6"/>
  <c r="K9936" i="6"/>
  <c r="K10000" i="6"/>
  <c r="H59" i="6"/>
  <c r="H123" i="6"/>
  <c r="H187" i="6"/>
  <c r="H251" i="6"/>
  <c r="H315" i="6"/>
  <c r="H379" i="6"/>
  <c r="H443" i="6"/>
  <c r="H507" i="6"/>
  <c r="H571" i="6"/>
  <c r="H635" i="6"/>
  <c r="H699" i="6"/>
  <c r="H763" i="6"/>
  <c r="H827" i="6"/>
  <c r="H891" i="6"/>
  <c r="H955" i="6"/>
  <c r="H1019" i="6"/>
  <c r="H1083" i="6"/>
  <c r="H1147" i="6"/>
  <c r="H1211" i="6"/>
  <c r="H1275" i="6"/>
  <c r="H1339" i="6"/>
  <c r="H1403" i="6"/>
  <c r="H1467" i="6"/>
  <c r="H1531" i="6"/>
  <c r="H1595" i="6"/>
  <c r="H1659" i="6"/>
  <c r="H1723" i="6"/>
  <c r="H1787" i="6"/>
  <c r="H1851" i="6"/>
  <c r="H1915" i="6"/>
  <c r="H1979" i="6"/>
  <c r="H2043" i="6"/>
  <c r="H2107" i="6"/>
  <c r="H2171" i="6"/>
  <c r="H2235" i="6"/>
  <c r="H2299" i="6"/>
  <c r="H2363" i="6"/>
  <c r="H2427" i="6"/>
  <c r="H2491" i="6"/>
  <c r="H2555" i="6"/>
  <c r="K9897" i="6"/>
  <c r="K9961" i="6"/>
  <c r="H28" i="6"/>
  <c r="H92" i="6"/>
  <c r="H156" i="6"/>
  <c r="H220" i="6"/>
  <c r="H284" i="6"/>
  <c r="H348" i="6"/>
  <c r="H412" i="6"/>
  <c r="H476" i="6"/>
  <c r="H540" i="6"/>
  <c r="H604" i="6"/>
  <c r="H668" i="6"/>
  <c r="H732" i="6"/>
  <c r="H796" i="6"/>
  <c r="H860" i="6"/>
  <c r="H924" i="6"/>
  <c r="H988" i="6"/>
  <c r="H1052" i="6"/>
  <c r="H1116" i="6"/>
  <c r="H1180" i="6"/>
  <c r="H1244" i="6"/>
  <c r="H1308" i="6"/>
  <c r="H1372" i="6"/>
  <c r="H1436" i="6"/>
  <c r="H1500" i="6"/>
  <c r="H1564" i="6"/>
  <c r="H1628" i="6"/>
  <c r="H1692" i="6"/>
  <c r="H1756" i="6"/>
  <c r="H1820" i="6"/>
  <c r="H1884" i="6"/>
  <c r="H1948" i="6"/>
  <c r="H2012" i="6"/>
  <c r="H2076" i="6"/>
  <c r="H2140" i="6"/>
  <c r="H2204" i="6"/>
  <c r="H2268" i="6"/>
  <c r="H2332" i="6"/>
  <c r="H2396" i="6"/>
  <c r="H2460" i="6"/>
  <c r="H2524" i="6"/>
  <c r="H2588" i="6"/>
  <c r="K9930" i="6"/>
  <c r="K9994" i="6"/>
  <c r="H61" i="6"/>
  <c r="H125" i="6"/>
  <c r="H189" i="6"/>
  <c r="H253" i="6"/>
  <c r="H317" i="6"/>
  <c r="H381" i="6"/>
  <c r="H445" i="6"/>
  <c r="H509" i="6"/>
  <c r="H573" i="6"/>
  <c r="H637" i="6"/>
  <c r="H701" i="6"/>
  <c r="H765" i="6"/>
  <c r="H829" i="6"/>
  <c r="H893" i="6"/>
  <c r="H957" i="6"/>
  <c r="H1021" i="6"/>
  <c r="H1085" i="6"/>
  <c r="H1149" i="6"/>
  <c r="H1213" i="6"/>
  <c r="H1277" i="6"/>
  <c r="H1341" i="6"/>
  <c r="H1405" i="6"/>
  <c r="H1469" i="6"/>
  <c r="H1533" i="6"/>
  <c r="H1597" i="6"/>
  <c r="H1661" i="6"/>
  <c r="H1725" i="6"/>
  <c r="H1789" i="6"/>
  <c r="H1853" i="6"/>
  <c r="H1917" i="6"/>
  <c r="H1981" i="6"/>
  <c r="H2045" i="6"/>
  <c r="H2109" i="6"/>
  <c r="H2173" i="6"/>
  <c r="H2237" i="6"/>
  <c r="H2301" i="6"/>
  <c r="H2365" i="6"/>
  <c r="H2429" i="6"/>
  <c r="H2493" i="6"/>
  <c r="H2557" i="6"/>
  <c r="K9891" i="6"/>
  <c r="K9955" i="6"/>
  <c r="H22" i="6"/>
  <c r="H86" i="6"/>
  <c r="H150" i="6"/>
  <c r="H214" i="6"/>
  <c r="H278" i="6"/>
  <c r="H342" i="6"/>
  <c r="H406" i="6"/>
  <c r="H470" i="6"/>
  <c r="H534" i="6"/>
  <c r="H598" i="6"/>
  <c r="H662" i="6"/>
  <c r="H726" i="6"/>
  <c r="H790" i="6"/>
  <c r="H854" i="6"/>
  <c r="H918" i="6"/>
  <c r="H982" i="6"/>
  <c r="H1046" i="6"/>
  <c r="K9916" i="6"/>
  <c r="K9980" i="6"/>
  <c r="H39" i="6"/>
  <c r="H103" i="6"/>
  <c r="H167" i="6"/>
  <c r="H231" i="6"/>
  <c r="H295" i="6"/>
  <c r="H359" i="6"/>
  <c r="H423" i="6"/>
  <c r="H487" i="6"/>
  <c r="H551" i="6"/>
  <c r="H615" i="6"/>
  <c r="H679" i="6"/>
  <c r="H743" i="6"/>
  <c r="H807" i="6"/>
  <c r="H871" i="6"/>
  <c r="H935" i="6"/>
  <c r="H999" i="6"/>
  <c r="H1063" i="6"/>
  <c r="H1127" i="6"/>
  <c r="H1191" i="6"/>
  <c r="H1255" i="6"/>
  <c r="H1319" i="6"/>
  <c r="H1383" i="6"/>
  <c r="H1447" i="6"/>
  <c r="H1511" i="6"/>
  <c r="H1575" i="6"/>
  <c r="H1639" i="6"/>
  <c r="H1703" i="6"/>
  <c r="H1767" i="6"/>
  <c r="H1831" i="6"/>
  <c r="H1895" i="6"/>
  <c r="H1959" i="6"/>
  <c r="H2023" i="6"/>
  <c r="H2087" i="6"/>
  <c r="H2151" i="6"/>
  <c r="H2215" i="6"/>
  <c r="H2279" i="6"/>
  <c r="H2343" i="6"/>
  <c r="H2407" i="6"/>
  <c r="H2471" i="6"/>
  <c r="H2535" i="6"/>
  <c r="K9877" i="6"/>
  <c r="K9941" i="6"/>
  <c r="K10005" i="6"/>
  <c r="H64" i="6"/>
  <c r="H128" i="6"/>
  <c r="H192" i="6"/>
  <c r="H256" i="6"/>
  <c r="H320" i="6"/>
  <c r="H384" i="6"/>
  <c r="H448" i="6"/>
  <c r="H512" i="6"/>
  <c r="H576" i="6"/>
  <c r="H640" i="6"/>
  <c r="H704" i="6"/>
  <c r="H768" i="6"/>
  <c r="H832" i="6"/>
  <c r="H896" i="6"/>
  <c r="H960" i="6"/>
  <c r="H1024" i="6"/>
  <c r="H1088" i="6"/>
  <c r="H1152" i="6"/>
  <c r="H1216" i="6"/>
  <c r="H1280" i="6"/>
  <c r="H1344" i="6"/>
  <c r="H1408" i="6"/>
  <c r="H1472" i="6"/>
  <c r="H1536" i="6"/>
  <c r="H1600" i="6"/>
  <c r="H1664" i="6"/>
  <c r="H1728" i="6"/>
  <c r="H1792" i="6"/>
  <c r="H1856" i="6"/>
  <c r="H1920" i="6"/>
  <c r="H1984" i="6"/>
  <c r="H2048" i="6"/>
  <c r="H2112" i="6"/>
  <c r="H2176" i="6"/>
  <c r="H2240" i="6"/>
  <c r="H2304" i="6"/>
  <c r="H2368" i="6"/>
  <c r="H2432" i="6"/>
  <c r="H2496" i="6"/>
  <c r="H2560" i="6"/>
  <c r="H1278" i="6"/>
  <c r="H1706" i="6"/>
  <c r="H1962" i="6"/>
  <c r="H2218" i="6"/>
  <c r="H2474" i="6"/>
  <c r="H2626" i="6"/>
  <c r="H2690" i="6"/>
  <c r="H2754" i="6"/>
  <c r="H2818" i="6"/>
  <c r="H2882" i="6"/>
  <c r="H2946" i="6"/>
  <c r="H3010" i="6"/>
  <c r="H3074" i="6"/>
  <c r="H3138" i="6"/>
  <c r="H3202" i="6"/>
  <c r="H3266" i="6"/>
  <c r="H3330" i="6"/>
  <c r="H3394" i="6"/>
  <c r="H3458" i="6"/>
  <c r="H3522" i="6"/>
  <c r="H3586" i="6"/>
  <c r="H3650" i="6"/>
  <c r="K5939" i="6"/>
  <c r="K6627" i="6"/>
  <c r="K9186" i="6"/>
  <c r="K7819" i="6"/>
  <c r="K8331" i="6"/>
  <c r="K8843" i="6"/>
  <c r="K9355" i="6"/>
  <c r="K6673" i="6"/>
  <c r="K7668" i="6"/>
  <c r="K8180" i="6"/>
  <c r="K8692" i="6"/>
  <c r="K9204" i="6"/>
  <c r="K9716" i="6"/>
  <c r="K7525" i="6"/>
  <c r="K8037" i="6"/>
  <c r="K8549" i="6"/>
  <c r="K9061" i="6"/>
  <c r="K9573" i="6"/>
  <c r="K7390" i="6"/>
  <c r="K7902" i="6"/>
  <c r="K8414" i="6"/>
  <c r="K8926" i="6"/>
  <c r="K9438" i="6"/>
  <c r="K6942" i="6"/>
  <c r="K7735" i="6"/>
  <c r="K8247" i="6"/>
  <c r="K8759" i="6"/>
  <c r="K9271" i="6"/>
  <c r="K9783" i="6"/>
  <c r="K7568" i="6"/>
  <c r="K8080" i="6"/>
  <c r="K8592" i="6"/>
  <c r="K9104" i="6"/>
  <c r="K9616" i="6"/>
  <c r="K7417" i="6"/>
  <c r="K7929" i="6"/>
  <c r="K8441" i="6"/>
  <c r="K8953" i="6"/>
  <c r="K9465" i="6"/>
  <c r="K9966" i="6"/>
  <c r="H345" i="6"/>
  <c r="H601" i="6"/>
  <c r="H857" i="6"/>
  <c r="H1113" i="6"/>
  <c r="H1369" i="6"/>
  <c r="H1609" i="6"/>
  <c r="H1673" i="6"/>
  <c r="H1737" i="6"/>
  <c r="H1801" i="6"/>
  <c r="H1865" i="6"/>
  <c r="H1929" i="6"/>
  <c r="H1993" i="6"/>
  <c r="H2057" i="6"/>
  <c r="H2121" i="6"/>
  <c r="H2185" i="6"/>
  <c r="H2249" i="6"/>
  <c r="H2313" i="6"/>
  <c r="H2377" i="6"/>
  <c r="H2441" i="6"/>
  <c r="H2505" i="6"/>
  <c r="H2569" i="6"/>
  <c r="K9911" i="6"/>
  <c r="K9975" i="6"/>
  <c r="H34" i="6"/>
  <c r="H98" i="6"/>
  <c r="H162" i="6"/>
  <c r="H226" i="6"/>
  <c r="H290" i="6"/>
  <c r="H354" i="6"/>
  <c r="H418" i="6"/>
  <c r="H482" i="6"/>
  <c r="H546" i="6"/>
  <c r="H610" i="6"/>
  <c r="H674" i="6"/>
  <c r="H738" i="6"/>
  <c r="H802" i="6"/>
  <c r="H866" i="6"/>
  <c r="H930" i="6"/>
  <c r="H994" i="6"/>
  <c r="H1058" i="6"/>
  <c r="H1122" i="6"/>
  <c r="H1186" i="6"/>
  <c r="H1250" i="6"/>
  <c r="H1314" i="6"/>
  <c r="H1378" i="6"/>
  <c r="H1442" i="6"/>
  <c r="H1506" i="6"/>
  <c r="H1570" i="6"/>
  <c r="K9880" i="6"/>
  <c r="K9944" i="6"/>
  <c r="D10022" i="6"/>
  <c r="H67" i="6"/>
  <c r="H131" i="6"/>
  <c r="H195" i="6"/>
  <c r="H259" i="6"/>
  <c r="H323" i="6"/>
  <c r="H387" i="6"/>
  <c r="H451" i="6"/>
  <c r="H515" i="6"/>
  <c r="H579" i="6"/>
  <c r="H643" i="6"/>
  <c r="H707" i="6"/>
  <c r="H771" i="6"/>
  <c r="H835" i="6"/>
  <c r="H899" i="6"/>
  <c r="H963" i="6"/>
  <c r="H1027" i="6"/>
  <c r="H1091" i="6"/>
  <c r="H1155" i="6"/>
  <c r="H1219" i="6"/>
  <c r="H1283" i="6"/>
  <c r="H1347" i="6"/>
  <c r="H1411" i="6"/>
  <c r="H1475" i="6"/>
  <c r="H1539" i="6"/>
  <c r="H1603" i="6"/>
  <c r="H1667" i="6"/>
  <c r="H1731" i="6"/>
  <c r="H1795" i="6"/>
  <c r="H1859" i="6"/>
  <c r="H1923" i="6"/>
  <c r="H1987" i="6"/>
  <c r="H2051" i="6"/>
  <c r="H2115" i="6"/>
  <c r="H2179" i="6"/>
  <c r="H2243" i="6"/>
  <c r="H2307" i="6"/>
  <c r="H2371" i="6"/>
  <c r="H2435" i="6"/>
  <c r="H2499" i="6"/>
  <c r="H2563" i="6"/>
  <c r="K9905" i="6"/>
  <c r="K9969" i="6"/>
  <c r="H36" i="6"/>
  <c r="H100" i="6"/>
  <c r="H164" i="6"/>
  <c r="H228" i="6"/>
  <c r="H292" i="6"/>
  <c r="H356" i="6"/>
  <c r="H420" i="6"/>
  <c r="H484" i="6"/>
  <c r="H548" i="6"/>
  <c r="H612" i="6"/>
  <c r="H676" i="6"/>
  <c r="H740" i="6"/>
  <c r="H804" i="6"/>
  <c r="H868" i="6"/>
  <c r="H932" i="6"/>
  <c r="H996" i="6"/>
  <c r="H1060" i="6"/>
  <c r="H1124" i="6"/>
  <c r="H1188" i="6"/>
  <c r="H1252" i="6"/>
  <c r="H1316" i="6"/>
  <c r="H1380" i="6"/>
  <c r="H1444" i="6"/>
  <c r="H1508" i="6"/>
  <c r="H1572" i="6"/>
  <c r="H1636" i="6"/>
  <c r="H1700" i="6"/>
  <c r="H1764" i="6"/>
  <c r="H1828" i="6"/>
  <c r="H1892" i="6"/>
  <c r="H1956" i="6"/>
  <c r="H2020" i="6"/>
  <c r="H2084" i="6"/>
  <c r="H2148" i="6"/>
  <c r="H2212" i="6"/>
  <c r="H2276" i="6"/>
  <c r="H2340" i="6"/>
  <c r="H2404" i="6"/>
  <c r="H2468" i="6"/>
  <c r="H2532" i="6"/>
  <c r="K9872" i="6"/>
  <c r="K9938" i="6"/>
  <c r="K10002" i="6"/>
  <c r="H69" i="6"/>
  <c r="H133" i="6"/>
  <c r="H197" i="6"/>
  <c r="H261" i="6"/>
  <c r="H325" i="6"/>
  <c r="H389" i="6"/>
  <c r="H453" i="6"/>
  <c r="H517" i="6"/>
  <c r="H581" i="6"/>
  <c r="H645" i="6"/>
  <c r="H709" i="6"/>
  <c r="H773" i="6"/>
  <c r="H837" i="6"/>
  <c r="H901" i="6"/>
  <c r="H965" i="6"/>
  <c r="H1029" i="6"/>
  <c r="H1093" i="6"/>
  <c r="H1157" i="6"/>
  <c r="H1221" i="6"/>
  <c r="H1285" i="6"/>
  <c r="H1349" i="6"/>
  <c r="H1413" i="6"/>
  <c r="H1477" i="6"/>
  <c r="H1541" i="6"/>
  <c r="H1605" i="6"/>
  <c r="H1669" i="6"/>
  <c r="H1733" i="6"/>
  <c r="H1797" i="6"/>
  <c r="H1861" i="6"/>
  <c r="H1925" i="6"/>
  <c r="H1989" i="6"/>
  <c r="H2053" i="6"/>
  <c r="H2117" i="6"/>
  <c r="H2181" i="6"/>
  <c r="H2245" i="6"/>
  <c r="H2309" i="6"/>
  <c r="H2373" i="6"/>
  <c r="H2437" i="6"/>
  <c r="H2501" i="6"/>
  <c r="H2565" i="6"/>
  <c r="K9899" i="6"/>
  <c r="K9963" i="6"/>
  <c r="H30" i="6"/>
  <c r="H94" i="6"/>
  <c r="H158" i="6"/>
  <c r="H222" i="6"/>
  <c r="H286" i="6"/>
  <c r="H350" i="6"/>
  <c r="H414" i="6"/>
  <c r="H478" i="6"/>
  <c r="H542" i="6"/>
  <c r="H606" i="6"/>
  <c r="H670" i="6"/>
  <c r="H734" i="6"/>
  <c r="H798" i="6"/>
  <c r="H862" i="6"/>
  <c r="H926" i="6"/>
  <c r="H990" i="6"/>
  <c r="H1054" i="6"/>
  <c r="K9924" i="6"/>
  <c r="K9988" i="6"/>
  <c r="H47" i="6"/>
  <c r="H111" i="6"/>
  <c r="H175" i="6"/>
  <c r="H239" i="6"/>
  <c r="H303" i="6"/>
  <c r="H367" i="6"/>
  <c r="H431" i="6"/>
  <c r="H495" i="6"/>
  <c r="H559" i="6"/>
  <c r="H623" i="6"/>
  <c r="H687" i="6"/>
  <c r="H751" i="6"/>
  <c r="H815" i="6"/>
  <c r="H879" i="6"/>
  <c r="H943" i="6"/>
  <c r="H1007" i="6"/>
  <c r="H1071" i="6"/>
  <c r="H1135" i="6"/>
  <c r="H1199" i="6"/>
  <c r="H1263" i="6"/>
  <c r="H1327" i="6"/>
  <c r="H1391" i="6"/>
  <c r="H1455" i="6"/>
  <c r="H1519" i="6"/>
  <c r="H1583" i="6"/>
  <c r="H1647" i="6"/>
  <c r="H1711" i="6"/>
  <c r="H1775" i="6"/>
  <c r="H1839" i="6"/>
  <c r="H1903" i="6"/>
  <c r="H1967" i="6"/>
  <c r="H2031" i="6"/>
  <c r="H2095" i="6"/>
  <c r="H2159" i="6"/>
  <c r="H2223" i="6"/>
  <c r="H2287" i="6"/>
  <c r="H2351" i="6"/>
  <c r="H2415" i="6"/>
  <c r="H2479" i="6"/>
  <c r="H2543" i="6"/>
  <c r="K9885" i="6"/>
  <c r="K9949" i="6"/>
  <c r="H8" i="6"/>
  <c r="H72" i="6"/>
  <c r="H136" i="6"/>
  <c r="H200" i="6"/>
  <c r="H264" i="6"/>
  <c r="H328" i="6"/>
  <c r="H392" i="6"/>
  <c r="H456" i="6"/>
  <c r="H520" i="6"/>
  <c r="H584" i="6"/>
  <c r="H648" i="6"/>
  <c r="H712" i="6"/>
  <c r="H776" i="6"/>
  <c r="H840" i="6"/>
  <c r="H904" i="6"/>
  <c r="H968" i="6"/>
  <c r="H1032" i="6"/>
  <c r="H1096" i="6"/>
  <c r="H1160" i="6"/>
  <c r="H1224" i="6"/>
  <c r="H1288" i="6"/>
  <c r="H1352" i="6"/>
  <c r="H1416" i="6"/>
  <c r="H1480" i="6"/>
  <c r="H1544" i="6"/>
  <c r="H1608" i="6"/>
  <c r="H1672" i="6"/>
  <c r="H1736" i="6"/>
  <c r="H1800" i="6"/>
  <c r="H1864" i="6"/>
  <c r="H1928" i="6"/>
  <c r="H1992" i="6"/>
  <c r="H2056" i="6"/>
  <c r="H2120" i="6"/>
  <c r="H2184" i="6"/>
  <c r="H2248" i="6"/>
  <c r="H2312" i="6"/>
  <c r="H2376" i="6"/>
  <c r="H2440" i="6"/>
  <c r="H2504" i="6"/>
  <c r="H2568" i="6"/>
  <c r="H1342" i="6"/>
  <c r="H1738" i="6"/>
  <c r="H1994" i="6"/>
  <c r="H2250" i="6"/>
  <c r="H2506" i="6"/>
  <c r="H2634" i="6"/>
  <c r="H2698" i="6"/>
  <c r="H2762" i="6"/>
  <c r="H2826" i="6"/>
  <c r="H2890" i="6"/>
  <c r="H2954" i="6"/>
  <c r="H3018" i="6"/>
  <c r="H3082" i="6"/>
  <c r="H3146" i="6"/>
  <c r="H3210" i="6"/>
  <c r="H3274" i="6"/>
  <c r="H3338" i="6"/>
  <c r="H3402" i="6"/>
  <c r="H3466" i="6"/>
  <c r="H3530" i="6"/>
  <c r="H3594" i="6"/>
  <c r="K8203" i="6"/>
  <c r="K9588" i="6"/>
  <c r="K8286" i="6"/>
  <c r="K9655" i="6"/>
  <c r="K8313" i="6"/>
  <c r="H1305" i="6"/>
  <c r="H2041" i="6"/>
  <c r="H2553" i="6"/>
  <c r="H338" i="6"/>
  <c r="H850" i="6"/>
  <c r="H1362" i="6"/>
  <c r="H115" i="6"/>
  <c r="H627" i="6"/>
  <c r="H1139" i="6"/>
  <c r="H1651" i="6"/>
  <c r="H2163" i="6"/>
  <c r="K9953" i="6"/>
  <c r="H468" i="6"/>
  <c r="H980" i="6"/>
  <c r="H1492" i="6"/>
  <c r="H2004" i="6"/>
  <c r="H2516" i="6"/>
  <c r="H309" i="6"/>
  <c r="H821" i="6"/>
  <c r="H1333" i="6"/>
  <c r="H1845" i="6"/>
  <c r="H2357" i="6"/>
  <c r="H142" i="6"/>
  <c r="H654" i="6"/>
  <c r="K9972" i="6"/>
  <c r="H479" i="6"/>
  <c r="H991" i="6"/>
  <c r="H1503" i="6"/>
  <c r="H2015" i="6"/>
  <c r="H2527" i="6"/>
  <c r="H312" i="6"/>
  <c r="H824" i="6"/>
  <c r="H1336" i="6"/>
  <c r="H1848" i="6"/>
  <c r="H2360" i="6"/>
  <c r="H2442" i="6"/>
  <c r="H3066" i="6"/>
  <c r="H3578" i="6"/>
  <c r="H3714" i="6"/>
  <c r="H3778" i="6"/>
  <c r="H3842" i="6"/>
  <c r="H3906" i="6"/>
  <c r="H3970" i="6"/>
  <c r="H4034" i="6"/>
  <c r="H4098" i="6"/>
  <c r="H4162" i="6"/>
  <c r="H4226" i="6"/>
  <c r="H4290" i="6"/>
  <c r="H4354" i="6"/>
  <c r="H4418" i="6"/>
  <c r="H4482" i="6"/>
  <c r="H4546" i="6"/>
  <c r="H4610" i="6"/>
  <c r="H4674" i="6"/>
  <c r="H4738" i="6"/>
  <c r="H4802" i="6"/>
  <c r="H4866" i="6"/>
  <c r="H4930" i="6"/>
  <c r="H4994" i="6"/>
  <c r="H5058" i="6"/>
  <c r="H5122" i="6"/>
  <c r="H5186" i="6"/>
  <c r="H5250" i="6"/>
  <c r="H5314" i="6"/>
  <c r="H5378" i="6"/>
  <c r="H5442" i="6"/>
  <c r="H5506" i="6"/>
  <c r="H5570" i="6"/>
  <c r="H5634" i="6"/>
  <c r="H5698" i="6"/>
  <c r="H5762" i="6"/>
  <c r="H5826" i="6"/>
  <c r="H5890" i="6"/>
  <c r="H5954" i="6"/>
  <c r="H6018" i="6"/>
  <c r="H6082" i="6"/>
  <c r="H6146" i="6"/>
  <c r="H6210" i="6"/>
  <c r="H6274" i="6"/>
  <c r="H6338" i="6"/>
  <c r="H6402" i="6"/>
  <c r="H6466" i="6"/>
  <c r="H6530" i="6"/>
  <c r="H6594" i="6"/>
  <c r="H6658" i="6"/>
  <c r="H6722" i="6"/>
  <c r="H6786" i="6"/>
  <c r="H1478" i="6"/>
  <c r="H1806" i="6"/>
  <c r="H2062" i="6"/>
  <c r="H2318" i="6"/>
  <c r="H2574" i="6"/>
  <c r="H2651" i="6"/>
  <c r="H2715" i="6"/>
  <c r="H2779" i="6"/>
  <c r="H2843" i="6"/>
  <c r="H2907" i="6"/>
  <c r="H2971" i="6"/>
  <c r="H3035" i="6"/>
  <c r="H3099" i="6"/>
  <c r="H3163" i="6"/>
  <c r="H3227" i="6"/>
  <c r="H3291" i="6"/>
  <c r="H3355" i="6"/>
  <c r="H3419" i="6"/>
  <c r="H3483" i="6"/>
  <c r="H3547" i="6"/>
  <c r="H3611" i="6"/>
  <c r="H3675" i="6"/>
  <c r="H3739" i="6"/>
  <c r="H3803" i="6"/>
  <c r="H3867" i="6"/>
  <c r="H3931" i="6"/>
  <c r="H3995" i="6"/>
  <c r="H4059" i="6"/>
  <c r="H4123" i="6"/>
  <c r="H4187" i="6"/>
  <c r="H4251" i="6"/>
  <c r="H4315" i="6"/>
  <c r="H4379" i="6"/>
  <c r="H4443" i="6"/>
  <c r="H4507" i="6"/>
  <c r="H4571" i="6"/>
  <c r="H4635" i="6"/>
  <c r="H4699" i="6"/>
  <c r="H4763" i="6"/>
  <c r="H4827" i="6"/>
  <c r="H4891" i="6"/>
  <c r="H4955" i="6"/>
  <c r="H1166" i="6"/>
  <c r="H1650" i="6"/>
  <c r="H1906" i="6"/>
  <c r="H2162" i="6"/>
  <c r="H2418" i="6"/>
  <c r="H2612" i="6"/>
  <c r="H2676" i="6"/>
  <c r="H2740" i="6"/>
  <c r="H2804" i="6"/>
  <c r="H2868" i="6"/>
  <c r="H2932" i="6"/>
  <c r="H2996" i="6"/>
  <c r="H3060" i="6"/>
  <c r="H3124" i="6"/>
  <c r="H3188" i="6"/>
  <c r="H3252" i="6"/>
  <c r="H3316" i="6"/>
  <c r="H1238" i="6"/>
  <c r="H1686" i="6"/>
  <c r="H1942" i="6"/>
  <c r="H2198" i="6"/>
  <c r="H2454" i="6"/>
  <c r="H2621" i="6"/>
  <c r="H2685" i="6"/>
  <c r="H2749" i="6"/>
  <c r="H2813" i="6"/>
  <c r="H2877" i="6"/>
  <c r="H2941" i="6"/>
  <c r="H3005" i="6"/>
  <c r="H3069" i="6"/>
  <c r="H3133" i="6"/>
  <c r="H3197" i="6"/>
  <c r="H3261" i="6"/>
  <c r="H3325" i="6"/>
  <c r="H3389" i="6"/>
  <c r="H3453" i="6"/>
  <c r="H3517" i="6"/>
  <c r="H3581" i="6"/>
  <c r="H3645" i="6"/>
  <c r="H3709" i="6"/>
  <c r="H3773" i="6"/>
  <c r="H3837" i="6"/>
  <c r="H3901" i="6"/>
  <c r="H3965" i="6"/>
  <c r="H4029" i="6"/>
  <c r="H4093" i="6"/>
  <c r="H4157" i="6"/>
  <c r="H4221" i="6"/>
  <c r="H4285" i="6"/>
  <c r="H4349" i="6"/>
  <c r="H4413" i="6"/>
  <c r="H4477" i="6"/>
  <c r="H4541" i="6"/>
  <c r="H4605" i="6"/>
  <c r="H4669" i="6"/>
  <c r="H4733" i="6"/>
  <c r="H4797" i="6"/>
  <c r="H4861" i="6"/>
  <c r="H4925" i="6"/>
  <c r="H4989" i="6"/>
  <c r="H5053" i="6"/>
  <c r="H5117" i="6"/>
  <c r="H5181" i="6"/>
  <c r="H5245" i="6"/>
  <c r="H5309" i="6"/>
  <c r="H5373" i="6"/>
  <c r="H5437" i="6"/>
  <c r="H5501" i="6"/>
  <c r="H5565" i="6"/>
  <c r="H5629" i="6"/>
  <c r="H5693" i="6"/>
  <c r="H5757" i="6"/>
  <c r="H5821" i="6"/>
  <c r="H5885" i="6"/>
  <c r="H5949" i="6"/>
  <c r="H6013" i="6"/>
  <c r="H6077" i="6"/>
  <c r="H6141" i="6"/>
  <c r="H6205" i="6"/>
  <c r="H6269" i="6"/>
  <c r="H6333" i="6"/>
  <c r="H6397" i="6"/>
  <c r="H6461" i="6"/>
  <c r="H6525" i="6"/>
  <c r="H6589" i="6"/>
  <c r="H6653" i="6"/>
  <c r="H6717" i="6"/>
  <c r="H6781" i="6"/>
  <c r="H1438" i="6"/>
  <c r="H1786" i="6"/>
  <c r="H2042" i="6"/>
  <c r="H2298" i="6"/>
  <c r="H2554" i="6"/>
  <c r="H2646" i="6"/>
  <c r="H2710" i="6"/>
  <c r="H2774" i="6"/>
  <c r="H2838" i="6"/>
  <c r="H2902" i="6"/>
  <c r="H2966" i="6"/>
  <c r="H3030" i="6"/>
  <c r="H3094" i="6"/>
  <c r="H3158" i="6"/>
  <c r="H3222" i="6"/>
  <c r="H3286" i="6"/>
  <c r="H3350" i="6"/>
  <c r="H3414" i="6"/>
  <c r="H3478" i="6"/>
  <c r="H3542" i="6"/>
  <c r="H3606" i="6"/>
  <c r="H3670" i="6"/>
  <c r="H1254" i="6"/>
  <c r="H1694" i="6"/>
  <c r="H1950" i="6"/>
  <c r="H2206" i="6"/>
  <c r="H2462" i="6"/>
  <c r="H2623" i="6"/>
  <c r="H2687" i="6"/>
  <c r="H2751" i="6"/>
  <c r="H2815" i="6"/>
  <c r="H2879" i="6"/>
  <c r="H2943" i="6"/>
  <c r="H3007" i="6"/>
  <c r="H3071" i="6"/>
  <c r="H3135" i="6"/>
  <c r="H3199" i="6"/>
  <c r="H3263" i="6"/>
  <c r="H3327" i="6"/>
  <c r="H3391" i="6"/>
  <c r="H3455" i="6"/>
  <c r="H3519" i="6"/>
  <c r="H3583" i="6"/>
  <c r="H3647" i="6"/>
  <c r="H3711" i="6"/>
  <c r="H3775" i="6"/>
  <c r="H3839" i="6"/>
  <c r="H3903" i="6"/>
  <c r="H3967" i="6"/>
  <c r="H4031" i="6"/>
  <c r="H4095" i="6"/>
  <c r="H4159" i="6"/>
  <c r="H4223" i="6"/>
  <c r="H4287" i="6"/>
  <c r="H4351" i="6"/>
  <c r="H4415" i="6"/>
  <c r="H4479" i="6"/>
  <c r="H4543" i="6"/>
  <c r="H4607" i="6"/>
  <c r="H4671" i="6"/>
  <c r="H4735" i="6"/>
  <c r="H4799" i="6"/>
  <c r="H4863" i="6"/>
  <c r="H4927" i="6"/>
  <c r="H4991" i="6"/>
  <c r="H5055" i="6"/>
  <c r="H5119" i="6"/>
  <c r="H5183" i="6"/>
  <c r="H5247" i="6"/>
  <c r="H5311" i="6"/>
  <c r="H5375" i="6"/>
  <c r="H5439" i="6"/>
  <c r="H5503" i="6"/>
  <c r="H5567" i="6"/>
  <c r="H5631" i="6"/>
  <c r="H5695" i="6"/>
  <c r="H5759" i="6"/>
  <c r="H5823" i="6"/>
  <c r="H5887" i="6"/>
  <c r="H5951" i="6"/>
  <c r="H6015" i="6"/>
  <c r="H6079" i="6"/>
  <c r="H6143" i="6"/>
  <c r="H6207" i="6"/>
  <c r="H6271" i="6"/>
  <c r="H6335" i="6"/>
  <c r="H6399" i="6"/>
  <c r="H6463" i="6"/>
  <c r="H6527" i="6"/>
  <c r="H6591" i="6"/>
  <c r="H6655" i="6"/>
  <c r="H6719" i="6"/>
  <c r="H6783" i="6"/>
  <c r="H1390" i="6"/>
  <c r="H1526" i="6"/>
  <c r="H1830" i="6"/>
  <c r="H2086" i="6"/>
  <c r="H2342" i="6"/>
  <c r="H2593" i="6"/>
  <c r="H2657" i="6"/>
  <c r="H2721" i="6"/>
  <c r="H2785" i="6"/>
  <c r="H2849" i="6"/>
  <c r="H2913" i="6"/>
  <c r="H2977" i="6"/>
  <c r="H3041" i="6"/>
  <c r="H3105" i="6"/>
  <c r="H3169" i="6"/>
  <c r="H3233" i="6"/>
  <c r="H3297" i="6"/>
  <c r="H3361" i="6"/>
  <c r="H3425" i="6"/>
  <c r="H3489" i="6"/>
  <c r="H3553" i="6"/>
  <c r="H3617" i="6"/>
  <c r="H3681" i="6"/>
  <c r="H3745" i="6"/>
  <c r="H3809" i="6"/>
  <c r="H3873" i="6"/>
  <c r="H3937" i="6"/>
  <c r="H4001" i="6"/>
  <c r="H4065" i="6"/>
  <c r="H4129" i="6"/>
  <c r="H4193" i="6"/>
  <c r="H4257" i="6"/>
  <c r="H4321" i="6"/>
  <c r="H4385" i="6"/>
  <c r="H4449" i="6"/>
  <c r="H4513" i="6"/>
  <c r="H4577" i="6"/>
  <c r="H4641" i="6"/>
  <c r="H4705" i="6"/>
  <c r="H4769" i="6"/>
  <c r="H4833" i="6"/>
  <c r="H4897" i="6"/>
  <c r="H4961" i="6"/>
  <c r="H5025" i="6"/>
  <c r="H5089" i="6"/>
  <c r="H5153" i="6"/>
  <c r="H5217" i="6"/>
  <c r="H5281" i="6"/>
  <c r="H5345" i="6"/>
  <c r="H5409" i="6"/>
  <c r="H5473" i="6"/>
  <c r="H5537" i="6"/>
  <c r="H5601" i="6"/>
  <c r="H5665" i="6"/>
  <c r="H5729" i="6"/>
  <c r="H5793" i="6"/>
  <c r="H5857" i="6"/>
  <c r="H5921" i="6"/>
  <c r="H5985" i="6"/>
  <c r="H6049" i="6"/>
  <c r="H6113" i="6"/>
  <c r="H6177" i="6"/>
  <c r="H6241" i="6"/>
  <c r="H6305" i="6"/>
  <c r="H6369" i="6"/>
  <c r="H6433" i="6"/>
  <c r="H6497" i="6"/>
  <c r="H6561" i="6"/>
  <c r="H6625" i="6"/>
  <c r="H6689" i="6"/>
  <c r="H6753" i="6"/>
  <c r="H2146" i="6"/>
  <c r="H2992" i="6"/>
  <c r="H3432" i="6"/>
  <c r="H3688" i="6"/>
  <c r="H3864" i="6"/>
  <c r="H4036" i="6"/>
  <c r="H4206" i="6"/>
  <c r="H4376" i="6"/>
  <c r="H4548" i="6"/>
  <c r="H4718" i="6"/>
  <c r="H4888" i="6"/>
  <c r="H5046" i="6"/>
  <c r="H5174" i="6"/>
  <c r="H5302" i="6"/>
  <c r="H5430" i="6"/>
  <c r="H5558" i="6"/>
  <c r="H5686" i="6"/>
  <c r="H5814" i="6"/>
  <c r="H5942" i="6"/>
  <c r="H6070" i="6"/>
  <c r="H6198" i="6"/>
  <c r="H6326" i="6"/>
  <c r="H6454" i="6"/>
  <c r="H6582" i="6"/>
  <c r="H6710" i="6"/>
  <c r="H6819" i="6"/>
  <c r="H6883" i="6"/>
  <c r="H6947" i="6"/>
  <c r="H7011" i="6"/>
  <c r="H7075" i="6"/>
  <c r="H7139" i="6"/>
  <c r="H7203" i="6"/>
  <c r="H7267" i="6"/>
  <c r="H7331" i="6"/>
  <c r="H7395" i="6"/>
  <c r="H7459" i="6"/>
  <c r="H7523" i="6"/>
  <c r="H7587" i="6"/>
  <c r="H7651" i="6"/>
  <c r="H7715" i="6"/>
  <c r="H7779" i="6"/>
  <c r="H7843" i="6"/>
  <c r="H7907" i="6"/>
  <c r="H7971" i="6"/>
  <c r="H8035" i="6"/>
  <c r="H8099" i="6"/>
  <c r="H8163" i="6"/>
  <c r="H8227" i="6"/>
  <c r="H8291" i="6"/>
  <c r="H8355" i="6"/>
  <c r="H8419" i="6"/>
  <c r="H8483" i="6"/>
  <c r="H8547" i="6"/>
  <c r="H8611" i="6"/>
  <c r="H8675" i="6"/>
  <c r="H8739" i="6"/>
  <c r="H8803" i="6"/>
  <c r="H8867" i="6"/>
  <c r="H8931" i="6"/>
  <c r="H8995" i="6"/>
  <c r="H9059" i="6"/>
  <c r="H9123" i="6"/>
  <c r="H9187" i="6"/>
  <c r="H9251" i="6"/>
  <c r="H9315" i="6"/>
  <c r="H9379" i="6"/>
  <c r="H9443" i="6"/>
  <c r="H9507" i="6"/>
  <c r="H9571" i="6"/>
  <c r="H9635" i="6"/>
  <c r="H9699" i="6"/>
  <c r="H9763" i="6"/>
  <c r="H9827" i="6"/>
  <c r="H9891" i="6"/>
  <c r="H9955" i="6"/>
  <c r="H1922" i="6"/>
  <c r="H2936" i="6"/>
  <c r="H3404" i="6"/>
  <c r="H3660" i="6"/>
  <c r="H3846" i="6"/>
  <c r="H4016" i="6"/>
  <c r="H4188" i="6"/>
  <c r="H4358" i="6"/>
  <c r="H4528" i="6"/>
  <c r="H4700" i="6"/>
  <c r="H4870" i="6"/>
  <c r="H5032" i="6"/>
  <c r="H5160" i="6"/>
  <c r="H5288" i="6"/>
  <c r="H5416" i="6"/>
  <c r="H5544" i="6"/>
  <c r="H5672" i="6"/>
  <c r="H5800" i="6"/>
  <c r="H5928" i="6"/>
  <c r="H6056" i="6"/>
  <c r="H6184" i="6"/>
  <c r="H6312" i="6"/>
  <c r="H6440" i="6"/>
  <c r="H6568" i="6"/>
  <c r="H6696" i="6"/>
  <c r="H6812" i="6"/>
  <c r="H6876" i="6"/>
  <c r="H6940" i="6"/>
  <c r="H7004" i="6"/>
  <c r="H7068" i="6"/>
  <c r="H7132" i="6"/>
  <c r="H7196" i="6"/>
  <c r="H7260" i="6"/>
  <c r="H7324" i="6"/>
  <c r="H7388" i="6"/>
  <c r="H7452" i="6"/>
  <c r="H7516" i="6"/>
  <c r="H7580" i="6"/>
  <c r="H7644" i="6"/>
  <c r="H7708" i="6"/>
  <c r="H7772" i="6"/>
  <c r="H7836" i="6"/>
  <c r="H7900" i="6"/>
  <c r="H7964" i="6"/>
  <c r="H8028" i="6"/>
  <c r="H8092" i="6"/>
  <c r="H8156" i="6"/>
  <c r="H8220" i="6"/>
  <c r="H8284" i="6"/>
  <c r="H8348" i="6"/>
  <c r="H8412" i="6"/>
  <c r="H8476" i="6"/>
  <c r="H8540" i="6"/>
  <c r="H8604" i="6"/>
  <c r="H8668" i="6"/>
  <c r="H8732" i="6"/>
  <c r="H8796" i="6"/>
  <c r="H8860" i="6"/>
  <c r="H8924" i="6"/>
  <c r="H8988" i="6"/>
  <c r="H9052" i="6"/>
  <c r="H9116" i="6"/>
  <c r="H9180" i="6"/>
  <c r="H9244" i="6"/>
  <c r="H9308" i="6"/>
  <c r="H9372" i="6"/>
  <c r="H9436" i="6"/>
  <c r="H9500" i="6"/>
  <c r="H9564" i="6"/>
  <c r="H9628" i="6"/>
  <c r="H9692" i="6"/>
  <c r="H9756" i="6"/>
  <c r="H9820" i="6"/>
  <c r="H9884" i="6"/>
  <c r="H9948" i="6"/>
  <c r="H1698" i="6"/>
  <c r="H2880" i="6"/>
  <c r="H3376" i="6"/>
  <c r="H3632" i="6"/>
  <c r="H3828" i="6"/>
  <c r="H3998" i="6"/>
  <c r="H4168" i="6"/>
  <c r="H4340" i="6"/>
  <c r="H4510" i="6"/>
  <c r="H4680" i="6"/>
  <c r="H4852" i="6"/>
  <c r="H5019" i="6"/>
  <c r="H5147" i="6"/>
  <c r="H5275" i="6"/>
  <c r="H5403" i="6"/>
  <c r="H5531" i="6"/>
  <c r="H5659" i="6"/>
  <c r="H5787" i="6"/>
  <c r="H5915" i="6"/>
  <c r="H6043" i="6"/>
  <c r="H6171" i="6"/>
  <c r="H6299" i="6"/>
  <c r="H6427" i="6"/>
  <c r="H2498" i="6"/>
  <c r="H3080" i="6"/>
  <c r="H3476" i="6"/>
  <c r="H3724" i="6"/>
  <c r="H3894" i="6"/>
  <c r="H4064" i="6"/>
  <c r="H4236" i="6"/>
  <c r="H4406" i="6"/>
  <c r="H4576" i="6"/>
  <c r="H4748" i="6"/>
  <c r="H4918" i="6"/>
  <c r="H5068" i="6"/>
  <c r="H5196" i="6"/>
  <c r="H5324" i="6"/>
  <c r="H5452" i="6"/>
  <c r="H5580" i="6"/>
  <c r="H5708" i="6"/>
  <c r="H5836" i="6"/>
  <c r="H5964" i="6"/>
  <c r="H6092" i="6"/>
  <c r="H6220" i="6"/>
  <c r="H6348" i="6"/>
  <c r="H6476" i="6"/>
  <c r="H6604" i="6"/>
  <c r="H6732" i="6"/>
  <c r="H6830" i="6"/>
  <c r="H6894" i="6"/>
  <c r="H6958" i="6"/>
  <c r="H7022" i="6"/>
  <c r="H7086" i="6"/>
  <c r="H7150" i="6"/>
  <c r="H7214" i="6"/>
  <c r="H7278" i="6"/>
  <c r="H7342" i="6"/>
  <c r="H7406" i="6"/>
  <c r="H7470" i="6"/>
  <c r="H7534" i="6"/>
  <c r="H7598" i="6"/>
  <c r="H7662" i="6"/>
  <c r="H7726" i="6"/>
  <c r="H7790" i="6"/>
  <c r="H7854" i="6"/>
  <c r="H7918" i="6"/>
  <c r="H7982" i="6"/>
  <c r="H8046" i="6"/>
  <c r="H8110" i="6"/>
  <c r="H8174" i="6"/>
  <c r="H8238" i="6"/>
  <c r="H8302" i="6"/>
  <c r="H8366" i="6"/>
  <c r="H8430" i="6"/>
  <c r="H8494" i="6"/>
  <c r="H8558" i="6"/>
  <c r="H8622" i="6"/>
  <c r="H8686" i="6"/>
  <c r="H8750" i="6"/>
  <c r="H8814" i="6"/>
  <c r="H8878" i="6"/>
  <c r="H8942" i="6"/>
  <c r="H9006" i="6"/>
  <c r="H9070" i="6"/>
  <c r="H9134" i="6"/>
  <c r="H9198" i="6"/>
  <c r="H9262" i="6"/>
  <c r="H9326" i="6"/>
  <c r="H9390" i="6"/>
  <c r="H9454" i="6"/>
  <c r="H9518" i="6"/>
  <c r="H9582" i="6"/>
  <c r="H9646" i="6"/>
  <c r="H9710" i="6"/>
  <c r="H9774" i="6"/>
  <c r="H9838" i="6"/>
  <c r="H9902" i="6"/>
  <c r="H9966" i="6"/>
  <c r="H8015" i="6"/>
  <c r="H8079" i="6"/>
  <c r="H8143" i="6"/>
  <c r="H8207" i="6"/>
  <c r="H8271" i="6"/>
  <c r="H8335" i="6"/>
  <c r="H8399" i="6"/>
  <c r="H8463" i="6"/>
  <c r="H8527" i="6"/>
  <c r="H8591" i="6"/>
  <c r="H2018" i="6"/>
  <c r="H2960" i="6"/>
  <c r="H3416" i="6"/>
  <c r="H3672" i="6"/>
  <c r="H3854" i="6"/>
  <c r="H4024" i="6"/>
  <c r="H4196" i="6"/>
  <c r="H4366" i="6"/>
  <c r="H4536" i="6"/>
  <c r="H4708" i="6"/>
  <c r="H4878" i="6"/>
  <c r="H5038" i="6"/>
  <c r="H5166" i="6"/>
  <c r="H5294" i="6"/>
  <c r="H5422" i="6"/>
  <c r="H5550" i="6"/>
  <c r="H5678" i="6"/>
  <c r="H5806" i="6"/>
  <c r="H5934" i="6"/>
  <c r="H6062" i="6"/>
  <c r="H6190" i="6"/>
  <c r="H6318" i="6"/>
  <c r="H6446" i="6"/>
  <c r="H6574" i="6"/>
  <c r="H6702" i="6"/>
  <c r="H6815" i="6"/>
  <c r="H6879" i="6"/>
  <c r="H6943" i="6"/>
  <c r="H7007" i="6"/>
  <c r="H7071" i="6"/>
  <c r="H7135" i="6"/>
  <c r="H7199" i="6"/>
  <c r="H7263" i="6"/>
  <c r="H7327" i="6"/>
  <c r="H7391" i="6"/>
  <c r="H7455" i="6"/>
  <c r="H7519" i="6"/>
  <c r="H7583" i="6"/>
  <c r="K8715" i="6"/>
  <c r="K7397" i="6"/>
  <c r="K8798" i="6"/>
  <c r="K7440" i="6"/>
  <c r="K8825" i="6"/>
  <c r="H1561" i="6"/>
  <c r="H2105" i="6"/>
  <c r="K9895" i="6"/>
  <c r="H402" i="6"/>
  <c r="H914" i="6"/>
  <c r="H1426" i="6"/>
  <c r="H179" i="6"/>
  <c r="H691" i="6"/>
  <c r="H1203" i="6"/>
  <c r="H1715" i="6"/>
  <c r="H2227" i="6"/>
  <c r="H20" i="6"/>
  <c r="H532" i="6"/>
  <c r="H1044" i="6"/>
  <c r="H1556" i="6"/>
  <c r="H2068" i="6"/>
  <c r="H2580" i="6"/>
  <c r="H373" i="6"/>
  <c r="H885" i="6"/>
  <c r="H1397" i="6"/>
  <c r="H1909" i="6"/>
  <c r="H2421" i="6"/>
  <c r="H206" i="6"/>
  <c r="H718" i="6"/>
  <c r="H31" i="6"/>
  <c r="H543" i="6"/>
  <c r="H1055" i="6"/>
  <c r="H1567" i="6"/>
  <c r="H2079" i="6"/>
  <c r="K9861" i="6"/>
  <c r="H376" i="6"/>
  <c r="H888" i="6"/>
  <c r="H1400" i="6"/>
  <c r="H1912" i="6"/>
  <c r="H2424" i="6"/>
  <c r="H2618" i="6"/>
  <c r="H3130" i="6"/>
  <c r="H3642" i="6"/>
  <c r="H3722" i="6"/>
  <c r="H3786" i="6"/>
  <c r="H3850" i="6"/>
  <c r="H3914" i="6"/>
  <c r="H3978" i="6"/>
  <c r="H4042" i="6"/>
  <c r="H4106" i="6"/>
  <c r="H4170" i="6"/>
  <c r="H4234" i="6"/>
  <c r="H4298" i="6"/>
  <c r="H4362" i="6"/>
  <c r="H4426" i="6"/>
  <c r="H4490" i="6"/>
  <c r="H4554" i="6"/>
  <c r="H4618" i="6"/>
  <c r="H4682" i="6"/>
  <c r="H4746" i="6"/>
  <c r="H4810" i="6"/>
  <c r="H4874" i="6"/>
  <c r="H4938" i="6"/>
  <c r="H5002" i="6"/>
  <c r="H5066" i="6"/>
  <c r="H5130" i="6"/>
  <c r="H5194" i="6"/>
  <c r="H5258" i="6"/>
  <c r="H5322" i="6"/>
  <c r="H5386" i="6"/>
  <c r="H5450" i="6"/>
  <c r="H5514" i="6"/>
  <c r="H5578" i="6"/>
  <c r="H5642" i="6"/>
  <c r="H5706" i="6"/>
  <c r="H5770" i="6"/>
  <c r="H5834" i="6"/>
  <c r="H5898" i="6"/>
  <c r="H5962" i="6"/>
  <c r="H6026" i="6"/>
  <c r="H6090" i="6"/>
  <c r="H6154" i="6"/>
  <c r="H6218" i="6"/>
  <c r="H6282" i="6"/>
  <c r="H6346" i="6"/>
  <c r="H6410" i="6"/>
  <c r="H6474" i="6"/>
  <c r="H6538" i="6"/>
  <c r="H6602" i="6"/>
  <c r="H6666" i="6"/>
  <c r="H6730" i="6"/>
  <c r="H6794" i="6"/>
  <c r="H1542" i="6"/>
  <c r="H1838" i="6"/>
  <c r="H2094" i="6"/>
  <c r="H2350" i="6"/>
  <c r="H2595" i="6"/>
  <c r="H2659" i="6"/>
  <c r="H2723" i="6"/>
  <c r="H2787" i="6"/>
  <c r="H2851" i="6"/>
  <c r="H2915" i="6"/>
  <c r="H2979" i="6"/>
  <c r="H3043" i="6"/>
  <c r="H3107" i="6"/>
  <c r="H3171" i="6"/>
  <c r="H3235" i="6"/>
  <c r="H3299" i="6"/>
  <c r="H3363" i="6"/>
  <c r="H3427" i="6"/>
  <c r="H3491" i="6"/>
  <c r="H3555" i="6"/>
  <c r="H3619" i="6"/>
  <c r="H3683" i="6"/>
  <c r="H3747" i="6"/>
  <c r="H3811" i="6"/>
  <c r="H3875" i="6"/>
  <c r="H3939" i="6"/>
  <c r="H4003" i="6"/>
  <c r="H4067" i="6"/>
  <c r="H4131" i="6"/>
  <c r="H4195" i="6"/>
  <c r="H4259" i="6"/>
  <c r="H4323" i="6"/>
  <c r="H4387" i="6"/>
  <c r="H4451" i="6"/>
  <c r="H4515" i="6"/>
  <c r="H4579" i="6"/>
  <c r="H4643" i="6"/>
  <c r="H4707" i="6"/>
  <c r="H4771" i="6"/>
  <c r="H4835" i="6"/>
  <c r="H4899" i="6"/>
  <c r="H4963" i="6"/>
  <c r="H1230" i="6"/>
  <c r="H1682" i="6"/>
  <c r="H1938" i="6"/>
  <c r="H2194" i="6"/>
  <c r="H2450" i="6"/>
  <c r="H2620" i="6"/>
  <c r="H2684" i="6"/>
  <c r="H2748" i="6"/>
  <c r="H2812" i="6"/>
  <c r="H2876" i="6"/>
  <c r="H2940" i="6"/>
  <c r="H3004" i="6"/>
  <c r="H3068" i="6"/>
  <c r="H3132" i="6"/>
  <c r="H3196" i="6"/>
  <c r="H3260" i="6"/>
  <c r="H3324" i="6"/>
  <c r="H1302" i="6"/>
  <c r="H1718" i="6"/>
  <c r="H1974" i="6"/>
  <c r="H2230" i="6"/>
  <c r="H2486" i="6"/>
  <c r="H2629" i="6"/>
  <c r="H2693" i="6"/>
  <c r="H2757" i="6"/>
  <c r="H2821" i="6"/>
  <c r="H2885" i="6"/>
  <c r="H2949" i="6"/>
  <c r="H3013" i="6"/>
  <c r="H3077" i="6"/>
  <c r="H3141" i="6"/>
  <c r="H3205" i="6"/>
  <c r="H3269" i="6"/>
  <c r="H3333" i="6"/>
  <c r="H3397" i="6"/>
  <c r="H3461" i="6"/>
  <c r="H3525" i="6"/>
  <c r="H3589" i="6"/>
  <c r="H3653" i="6"/>
  <c r="H3717" i="6"/>
  <c r="H3781" i="6"/>
  <c r="H3845" i="6"/>
  <c r="H3909" i="6"/>
  <c r="H3973" i="6"/>
  <c r="H4037" i="6"/>
  <c r="H4101" i="6"/>
  <c r="H4165" i="6"/>
  <c r="H4229" i="6"/>
  <c r="H4293" i="6"/>
  <c r="H4357" i="6"/>
  <c r="H4421" i="6"/>
  <c r="H4485" i="6"/>
  <c r="H4549" i="6"/>
  <c r="H4613" i="6"/>
  <c r="H4677" i="6"/>
  <c r="H4741" i="6"/>
  <c r="H4805" i="6"/>
  <c r="H4869" i="6"/>
  <c r="H4933" i="6"/>
  <c r="H4997" i="6"/>
  <c r="H5061" i="6"/>
  <c r="H5125" i="6"/>
  <c r="H5189" i="6"/>
  <c r="H5253" i="6"/>
  <c r="H5317" i="6"/>
  <c r="H5381" i="6"/>
  <c r="H5445" i="6"/>
  <c r="H5509" i="6"/>
  <c r="H5573" i="6"/>
  <c r="H5637" i="6"/>
  <c r="H5701" i="6"/>
  <c r="H5765" i="6"/>
  <c r="H5829" i="6"/>
  <c r="H5893" i="6"/>
  <c r="H5957" i="6"/>
  <c r="H6021" i="6"/>
  <c r="H6085" i="6"/>
  <c r="H6149" i="6"/>
  <c r="H6213" i="6"/>
  <c r="H6277" i="6"/>
  <c r="H6341" i="6"/>
  <c r="H6405" i="6"/>
  <c r="H6469" i="6"/>
  <c r="H6533" i="6"/>
  <c r="H6597" i="6"/>
  <c r="H6661" i="6"/>
  <c r="H6725" i="6"/>
  <c r="H6789" i="6"/>
  <c r="H1502" i="6"/>
  <c r="H1818" i="6"/>
  <c r="H2074" i="6"/>
  <c r="H2330" i="6"/>
  <c r="H2586" i="6"/>
  <c r="H2654" i="6"/>
  <c r="H2718" i="6"/>
  <c r="H2782" i="6"/>
  <c r="H2846" i="6"/>
  <c r="H2910" i="6"/>
  <c r="H2974" i="6"/>
  <c r="H3038" i="6"/>
  <c r="H3102" i="6"/>
  <c r="H3166" i="6"/>
  <c r="H3230" i="6"/>
  <c r="H3294" i="6"/>
  <c r="H3358" i="6"/>
  <c r="H3422" i="6"/>
  <c r="H3486" i="6"/>
  <c r="H3550" i="6"/>
  <c r="H3614" i="6"/>
  <c r="H3678" i="6"/>
  <c r="H1318" i="6"/>
  <c r="H1726" i="6"/>
  <c r="H1982" i="6"/>
  <c r="H2238" i="6"/>
  <c r="H2494" i="6"/>
  <c r="H2631" i="6"/>
  <c r="H2695" i="6"/>
  <c r="H2759" i="6"/>
  <c r="H2823" i="6"/>
  <c r="H2887" i="6"/>
  <c r="H2951" i="6"/>
  <c r="H3015" i="6"/>
  <c r="H3079" i="6"/>
  <c r="H3143" i="6"/>
  <c r="H3207" i="6"/>
  <c r="H3271" i="6"/>
  <c r="H3335" i="6"/>
  <c r="H3399" i="6"/>
  <c r="H3463" i="6"/>
  <c r="H3527" i="6"/>
  <c r="H3591" i="6"/>
  <c r="H3655" i="6"/>
  <c r="H3719" i="6"/>
  <c r="H3783" i="6"/>
  <c r="H3847" i="6"/>
  <c r="H3911" i="6"/>
  <c r="H3975" i="6"/>
  <c r="H4039" i="6"/>
  <c r="H4103" i="6"/>
  <c r="H4167" i="6"/>
  <c r="H4231" i="6"/>
  <c r="H4295" i="6"/>
  <c r="H4359" i="6"/>
  <c r="H4423" i="6"/>
  <c r="H4487" i="6"/>
  <c r="H4551" i="6"/>
  <c r="H4615" i="6"/>
  <c r="H4679" i="6"/>
  <c r="H4743" i="6"/>
  <c r="H4807" i="6"/>
  <c r="H4871" i="6"/>
  <c r="H4935" i="6"/>
  <c r="H4999" i="6"/>
  <c r="H5063" i="6"/>
  <c r="H5127" i="6"/>
  <c r="H5191" i="6"/>
  <c r="H5255" i="6"/>
  <c r="H5319" i="6"/>
  <c r="H5383" i="6"/>
  <c r="H5447" i="6"/>
  <c r="H5511" i="6"/>
  <c r="H5575" i="6"/>
  <c r="H5639" i="6"/>
  <c r="H5703" i="6"/>
  <c r="H5767" i="6"/>
  <c r="H5831" i="6"/>
  <c r="H5895" i="6"/>
  <c r="H5959" i="6"/>
  <c r="H6023" i="6"/>
  <c r="H6087" i="6"/>
  <c r="H6151" i="6"/>
  <c r="H6215" i="6"/>
  <c r="H6279" i="6"/>
  <c r="H6343" i="6"/>
  <c r="H6407" i="6"/>
  <c r="H6471" i="6"/>
  <c r="H6535" i="6"/>
  <c r="H6599" i="6"/>
  <c r="H6663" i="6"/>
  <c r="H6727" i="6"/>
  <c r="H6791" i="6"/>
  <c r="H1078" i="6"/>
  <c r="H1590" i="6"/>
  <c r="H1862" i="6"/>
  <c r="H2118" i="6"/>
  <c r="H2374" i="6"/>
  <c r="H2601" i="6"/>
  <c r="H2665" i="6"/>
  <c r="H2729" i="6"/>
  <c r="H2793" i="6"/>
  <c r="H2857" i="6"/>
  <c r="H2921" i="6"/>
  <c r="H2985" i="6"/>
  <c r="H3049" i="6"/>
  <c r="H3113" i="6"/>
  <c r="H3177" i="6"/>
  <c r="H3241" i="6"/>
  <c r="H3305" i="6"/>
  <c r="H3369" i="6"/>
  <c r="H3433" i="6"/>
  <c r="H3497" i="6"/>
  <c r="H3561" i="6"/>
  <c r="H3625" i="6"/>
  <c r="H3689" i="6"/>
  <c r="H3753" i="6"/>
  <c r="H3817" i="6"/>
  <c r="H3881" i="6"/>
  <c r="H3945" i="6"/>
  <c r="H4009" i="6"/>
  <c r="H4073" i="6"/>
  <c r="H4137" i="6"/>
  <c r="H4201" i="6"/>
  <c r="H4265" i="6"/>
  <c r="H4329" i="6"/>
  <c r="H4393" i="6"/>
  <c r="H4457" i="6"/>
  <c r="H4521" i="6"/>
  <c r="H4585" i="6"/>
  <c r="H4649" i="6"/>
  <c r="H4713" i="6"/>
  <c r="H4777" i="6"/>
  <c r="H4841" i="6"/>
  <c r="H4905" i="6"/>
  <c r="H4969" i="6"/>
  <c r="H5033" i="6"/>
  <c r="H5097" i="6"/>
  <c r="H5161" i="6"/>
  <c r="H5225" i="6"/>
  <c r="H5289" i="6"/>
  <c r="H5353" i="6"/>
  <c r="H5417" i="6"/>
  <c r="H5481" i="6"/>
  <c r="H5545" i="6"/>
  <c r="H5609" i="6"/>
  <c r="H5673" i="6"/>
  <c r="H5737" i="6"/>
  <c r="H5801" i="6"/>
  <c r="H5865" i="6"/>
  <c r="H5929" i="6"/>
  <c r="H5993" i="6"/>
  <c r="H6057" i="6"/>
  <c r="H6121" i="6"/>
  <c r="H6185" i="6"/>
  <c r="H6249" i="6"/>
  <c r="H6313" i="6"/>
  <c r="H6377" i="6"/>
  <c r="H6441" i="6"/>
  <c r="H6505" i="6"/>
  <c r="H6569" i="6"/>
  <c r="H6633" i="6"/>
  <c r="H6697" i="6"/>
  <c r="H6761" i="6"/>
  <c r="H2402" i="6"/>
  <c r="H3056" i="6"/>
  <c r="H3464" i="6"/>
  <c r="H3716" i="6"/>
  <c r="H3886" i="6"/>
  <c r="H4056" i="6"/>
  <c r="H4228" i="6"/>
  <c r="H4398" i="6"/>
  <c r="H4568" i="6"/>
  <c r="H4740" i="6"/>
  <c r="H4910" i="6"/>
  <c r="H5062" i="6"/>
  <c r="H5190" i="6"/>
  <c r="H5318" i="6"/>
  <c r="H5446" i="6"/>
  <c r="H5574" i="6"/>
  <c r="H5702" i="6"/>
  <c r="H5830" i="6"/>
  <c r="H5958" i="6"/>
  <c r="H6086" i="6"/>
  <c r="H6214" i="6"/>
  <c r="H6342" i="6"/>
  <c r="H6470" i="6"/>
  <c r="H6598" i="6"/>
  <c r="H6726" i="6"/>
  <c r="H6827" i="6"/>
  <c r="H6891" i="6"/>
  <c r="H6955" i="6"/>
  <c r="H7019" i="6"/>
  <c r="H7083" i="6"/>
  <c r="H7147" i="6"/>
  <c r="H7211" i="6"/>
  <c r="H7275" i="6"/>
  <c r="H7339" i="6"/>
  <c r="H7403" i="6"/>
  <c r="H7467" i="6"/>
  <c r="H7531" i="6"/>
  <c r="H7595" i="6"/>
  <c r="H7659" i="6"/>
  <c r="H7723" i="6"/>
  <c r="H7787" i="6"/>
  <c r="H7851" i="6"/>
  <c r="H7915" i="6"/>
  <c r="H7979" i="6"/>
  <c r="H8043" i="6"/>
  <c r="H8107" i="6"/>
  <c r="H8171" i="6"/>
  <c r="H8235" i="6"/>
  <c r="H8299" i="6"/>
  <c r="H8363" i="6"/>
  <c r="H8427" i="6"/>
  <c r="H8491" i="6"/>
  <c r="H8555" i="6"/>
  <c r="H8619" i="6"/>
  <c r="H8683" i="6"/>
  <c r="H8747" i="6"/>
  <c r="H8811" i="6"/>
  <c r="H8875" i="6"/>
  <c r="H8939" i="6"/>
  <c r="H9003" i="6"/>
  <c r="H9067" i="6"/>
  <c r="H9131" i="6"/>
  <c r="H9195" i="6"/>
  <c r="H9259" i="6"/>
  <c r="H9323" i="6"/>
  <c r="H9387" i="6"/>
  <c r="H9451" i="6"/>
  <c r="H9515" i="6"/>
  <c r="H9579" i="6"/>
  <c r="H9643" i="6"/>
  <c r="H9707" i="6"/>
  <c r="H9771" i="6"/>
  <c r="H9835" i="6"/>
  <c r="H9899" i="6"/>
  <c r="H9963" i="6"/>
  <c r="H2178" i="6"/>
  <c r="H3000" i="6"/>
  <c r="H3436" i="6"/>
  <c r="H3692" i="6"/>
  <c r="H3868" i="6"/>
  <c r="H4038" i="6"/>
  <c r="H4208" i="6"/>
  <c r="H4380" i="6"/>
  <c r="H4550" i="6"/>
  <c r="H4720" i="6"/>
  <c r="H4892" i="6"/>
  <c r="H5048" i="6"/>
  <c r="H5176" i="6"/>
  <c r="H5304" i="6"/>
  <c r="H5432" i="6"/>
  <c r="H5560" i="6"/>
  <c r="H5688" i="6"/>
  <c r="H5816" i="6"/>
  <c r="H5944" i="6"/>
  <c r="H6072" i="6"/>
  <c r="H6200" i="6"/>
  <c r="H6328" i="6"/>
  <c r="H6456" i="6"/>
  <c r="H6584" i="6"/>
  <c r="H6712" i="6"/>
  <c r="H6820" i="6"/>
  <c r="H6884" i="6"/>
  <c r="H6948" i="6"/>
  <c r="H7012" i="6"/>
  <c r="H7076" i="6"/>
  <c r="H7140" i="6"/>
  <c r="H7204" i="6"/>
  <c r="H7268" i="6"/>
  <c r="H7332" i="6"/>
  <c r="H7396" i="6"/>
  <c r="H7460" i="6"/>
  <c r="H7524" i="6"/>
  <c r="H7588" i="6"/>
  <c r="H7652" i="6"/>
  <c r="H7716" i="6"/>
  <c r="H7780" i="6"/>
  <c r="H7844" i="6"/>
  <c r="H7908" i="6"/>
  <c r="H7972" i="6"/>
  <c r="H8036" i="6"/>
  <c r="H8100" i="6"/>
  <c r="H8164" i="6"/>
  <c r="H8228" i="6"/>
  <c r="H8292" i="6"/>
  <c r="H8356" i="6"/>
  <c r="H8420" i="6"/>
  <c r="H8484" i="6"/>
  <c r="H8548" i="6"/>
  <c r="H8612" i="6"/>
  <c r="H8676" i="6"/>
  <c r="H8740" i="6"/>
  <c r="H8804" i="6"/>
  <c r="H8868" i="6"/>
  <c r="H8932" i="6"/>
  <c r="H8996" i="6"/>
  <c r="H9060" i="6"/>
  <c r="H9124" i="6"/>
  <c r="H9188" i="6"/>
  <c r="H9252" i="6"/>
  <c r="H9316" i="6"/>
  <c r="H9380" i="6"/>
  <c r="H9444" i="6"/>
  <c r="H9508" i="6"/>
  <c r="H9572" i="6"/>
  <c r="H9636" i="6"/>
  <c r="H9700" i="6"/>
  <c r="H9764" i="6"/>
  <c r="H9828" i="6"/>
  <c r="H9892" i="6"/>
  <c r="H9956" i="6"/>
  <c r="H1954" i="6"/>
  <c r="H2944" i="6"/>
  <c r="H3408" i="6"/>
  <c r="H3664" i="6"/>
  <c r="H3848" i="6"/>
  <c r="H4020" i="6"/>
  <c r="H4190" i="6"/>
  <c r="H4360" i="6"/>
  <c r="H4532" i="6"/>
  <c r="H4702" i="6"/>
  <c r="H4872" i="6"/>
  <c r="H5035" i="6"/>
  <c r="H5163" i="6"/>
  <c r="H5291" i="6"/>
  <c r="H5419" i="6"/>
  <c r="H5547" i="6"/>
  <c r="H5675" i="6"/>
  <c r="H5803" i="6"/>
  <c r="H5931" i="6"/>
  <c r="H6059" i="6"/>
  <c r="H6187" i="6"/>
  <c r="H6315" i="6"/>
  <c r="H6443" i="6"/>
  <c r="H2632" i="6"/>
  <c r="H3144" i="6"/>
  <c r="H3508" i="6"/>
  <c r="H3744" i="6"/>
  <c r="H3916" i="6"/>
  <c r="H4086" i="6"/>
  <c r="H4256" i="6"/>
  <c r="H4428" i="6"/>
  <c r="H4598" i="6"/>
  <c r="H4768" i="6"/>
  <c r="H4940" i="6"/>
  <c r="H5084" i="6"/>
  <c r="H5212" i="6"/>
  <c r="H5340" i="6"/>
  <c r="H5468" i="6"/>
  <c r="H5596" i="6"/>
  <c r="H5724" i="6"/>
  <c r="H5852" i="6"/>
  <c r="H5980" i="6"/>
  <c r="H6108" i="6"/>
  <c r="H6236" i="6"/>
  <c r="H6364" i="6"/>
  <c r="H6492" i="6"/>
  <c r="H6620" i="6"/>
  <c r="H6748" i="6"/>
  <c r="H6838" i="6"/>
  <c r="H6902" i="6"/>
  <c r="H6966" i="6"/>
  <c r="H7030" i="6"/>
  <c r="H7094" i="6"/>
  <c r="H7158" i="6"/>
  <c r="H7222" i="6"/>
  <c r="H7286" i="6"/>
  <c r="H7350" i="6"/>
  <c r="H7414" i="6"/>
  <c r="H7478" i="6"/>
  <c r="H7542" i="6"/>
  <c r="H7606" i="6"/>
  <c r="H7670" i="6"/>
  <c r="H7734" i="6"/>
  <c r="H7798" i="6"/>
  <c r="H7862" i="6"/>
  <c r="H7926" i="6"/>
  <c r="H7990" i="6"/>
  <c r="H8054" i="6"/>
  <c r="H8118" i="6"/>
  <c r="H8182" i="6"/>
  <c r="H8246" i="6"/>
  <c r="H8310" i="6"/>
  <c r="H8374" i="6"/>
  <c r="H8438" i="6"/>
  <c r="H8502" i="6"/>
  <c r="H8566" i="6"/>
  <c r="H8630" i="6"/>
  <c r="H8694" i="6"/>
  <c r="H8758" i="6"/>
  <c r="H8822" i="6"/>
  <c r="H8886" i="6"/>
  <c r="H8950" i="6"/>
  <c r="H9014" i="6"/>
  <c r="H9078" i="6"/>
  <c r="H9142" i="6"/>
  <c r="H9206" i="6"/>
  <c r="H9270" i="6"/>
  <c r="H9334" i="6"/>
  <c r="H9398" i="6"/>
  <c r="H9462" i="6"/>
  <c r="H9526" i="6"/>
  <c r="H9590" i="6"/>
  <c r="H9654" i="6"/>
  <c r="H9718" i="6"/>
  <c r="H9782" i="6"/>
  <c r="H9846" i="6"/>
  <c r="H9910" i="6"/>
  <c r="H9974" i="6"/>
  <c r="H8023" i="6"/>
  <c r="H8087" i="6"/>
  <c r="H8151" i="6"/>
  <c r="H8215" i="6"/>
  <c r="H8279" i="6"/>
  <c r="H8343" i="6"/>
  <c r="H8407" i="6"/>
  <c r="H8471" i="6"/>
  <c r="H8535" i="6"/>
  <c r="H8599" i="6"/>
  <c r="H2274" i="6"/>
  <c r="H3024" i="6"/>
  <c r="H3448" i="6"/>
  <c r="H3704" i="6"/>
  <c r="H3876" i="6"/>
  <c r="H4046" i="6"/>
  <c r="H4216" i="6"/>
  <c r="H4388" i="6"/>
  <c r="H4558" i="6"/>
  <c r="H4728" i="6"/>
  <c r="H4900" i="6"/>
  <c r="H5054" i="6"/>
  <c r="H5182" i="6"/>
  <c r="H5310" i="6"/>
  <c r="H5438" i="6"/>
  <c r="H5566" i="6"/>
  <c r="H5694" i="6"/>
  <c r="H5822" i="6"/>
  <c r="H5950" i="6"/>
  <c r="H6078" i="6"/>
  <c r="H6206" i="6"/>
  <c r="H6334" i="6"/>
  <c r="H6462" i="6"/>
  <c r="H6590" i="6"/>
  <c r="H6718" i="6"/>
  <c r="H6823" i="6"/>
  <c r="H6887" i="6"/>
  <c r="H6951" i="6"/>
  <c r="H7015" i="6"/>
  <c r="H7079" i="6"/>
  <c r="H7143" i="6"/>
  <c r="H7207" i="6"/>
  <c r="H7271" i="6"/>
  <c r="H7335" i="6"/>
  <c r="H7399" i="6"/>
  <c r="H7463" i="6"/>
  <c r="H7527" i="6"/>
  <c r="H7591" i="6"/>
  <c r="K9227" i="6"/>
  <c r="K7909" i="6"/>
  <c r="K9310" i="6"/>
  <c r="K7952" i="6"/>
  <c r="K9337" i="6"/>
  <c r="H1657" i="6"/>
  <c r="H2169" i="6"/>
  <c r="K9959" i="6"/>
  <c r="H466" i="6"/>
  <c r="H978" i="6"/>
  <c r="H1490" i="6"/>
  <c r="H243" i="6"/>
  <c r="H755" i="6"/>
  <c r="H1267" i="6"/>
  <c r="H1779" i="6"/>
  <c r="H2291" i="6"/>
  <c r="H84" i="6"/>
  <c r="H596" i="6"/>
  <c r="H1108" i="6"/>
  <c r="H1620" i="6"/>
  <c r="H2132" i="6"/>
  <c r="K9922" i="6"/>
  <c r="H437" i="6"/>
  <c r="H949" i="6"/>
  <c r="H1461" i="6"/>
  <c r="H1973" i="6"/>
  <c r="H2485" i="6"/>
  <c r="H270" i="6"/>
  <c r="H782" i="6"/>
  <c r="H95" i="6"/>
  <c r="H607" i="6"/>
  <c r="H1119" i="6"/>
  <c r="H1631" i="6"/>
  <c r="H2143" i="6"/>
  <c r="K9933" i="6"/>
  <c r="H440" i="6"/>
  <c r="H952" i="6"/>
  <c r="H1464" i="6"/>
  <c r="H1976" i="6"/>
  <c r="H2488" i="6"/>
  <c r="H2682" i="6"/>
  <c r="H3194" i="6"/>
  <c r="H3658" i="6"/>
  <c r="H3730" i="6"/>
  <c r="H3794" i="6"/>
  <c r="H3858" i="6"/>
  <c r="H3922" i="6"/>
  <c r="H3986" i="6"/>
  <c r="H4050" i="6"/>
  <c r="H4114" i="6"/>
  <c r="H4178" i="6"/>
  <c r="H4242" i="6"/>
  <c r="H4306" i="6"/>
  <c r="H4370" i="6"/>
  <c r="H4434" i="6"/>
  <c r="H4498" i="6"/>
  <c r="H4562" i="6"/>
  <c r="H4626" i="6"/>
  <c r="H4690" i="6"/>
  <c r="H4754" i="6"/>
  <c r="H4818" i="6"/>
  <c r="H4882" i="6"/>
  <c r="H4946" i="6"/>
  <c r="H5010" i="6"/>
  <c r="H5074" i="6"/>
  <c r="H5138" i="6"/>
  <c r="H5202" i="6"/>
  <c r="H5266" i="6"/>
  <c r="H5330" i="6"/>
  <c r="H5394" i="6"/>
  <c r="H5458" i="6"/>
  <c r="H5522" i="6"/>
  <c r="H5586" i="6"/>
  <c r="H5650" i="6"/>
  <c r="H5714" i="6"/>
  <c r="H5778" i="6"/>
  <c r="H5842" i="6"/>
  <c r="H5906" i="6"/>
  <c r="H5970" i="6"/>
  <c r="H6034" i="6"/>
  <c r="H6098" i="6"/>
  <c r="H6162" i="6"/>
  <c r="H6226" i="6"/>
  <c r="H6290" i="6"/>
  <c r="H6354" i="6"/>
  <c r="H6418" i="6"/>
  <c r="H6482" i="6"/>
  <c r="H6546" i="6"/>
  <c r="H6610" i="6"/>
  <c r="H6674" i="6"/>
  <c r="H6738" i="6"/>
  <c r="H1094" i="6"/>
  <c r="H1606" i="6"/>
  <c r="H1870" i="6"/>
  <c r="H2126" i="6"/>
  <c r="H2382" i="6"/>
  <c r="H2603" i="6"/>
  <c r="H2667" i="6"/>
  <c r="H2731" i="6"/>
  <c r="H2795" i="6"/>
  <c r="H2859" i="6"/>
  <c r="H2923" i="6"/>
  <c r="H2987" i="6"/>
  <c r="H3051" i="6"/>
  <c r="H3115" i="6"/>
  <c r="H3179" i="6"/>
  <c r="H3243" i="6"/>
  <c r="H3307" i="6"/>
  <c r="H3371" i="6"/>
  <c r="H3435" i="6"/>
  <c r="H3499" i="6"/>
  <c r="H3563" i="6"/>
  <c r="H3627" i="6"/>
  <c r="H3691" i="6"/>
  <c r="H3755" i="6"/>
  <c r="H3819" i="6"/>
  <c r="H3883" i="6"/>
  <c r="H3947" i="6"/>
  <c r="H4011" i="6"/>
  <c r="H4075" i="6"/>
  <c r="H4139" i="6"/>
  <c r="H4203" i="6"/>
  <c r="H4267" i="6"/>
  <c r="H4331" i="6"/>
  <c r="H4395" i="6"/>
  <c r="H4459" i="6"/>
  <c r="H4523" i="6"/>
  <c r="H4587" i="6"/>
  <c r="H4651" i="6"/>
  <c r="H4715" i="6"/>
  <c r="H4779" i="6"/>
  <c r="H4843" i="6"/>
  <c r="H4907" i="6"/>
  <c r="H4971" i="6"/>
  <c r="H1294" i="6"/>
  <c r="H1714" i="6"/>
  <c r="H1970" i="6"/>
  <c r="H2226" i="6"/>
  <c r="H2482" i="6"/>
  <c r="H2628" i="6"/>
  <c r="H2692" i="6"/>
  <c r="H2756" i="6"/>
  <c r="H2820" i="6"/>
  <c r="H2884" i="6"/>
  <c r="H2948" i="6"/>
  <c r="H3012" i="6"/>
  <c r="H3076" i="6"/>
  <c r="H3140" i="6"/>
  <c r="H3204" i="6"/>
  <c r="H3268" i="6"/>
  <c r="H3332" i="6"/>
  <c r="H1366" i="6"/>
  <c r="H1750" i="6"/>
  <c r="H2006" i="6"/>
  <c r="H2262" i="6"/>
  <c r="H2518" i="6"/>
  <c r="H2637" i="6"/>
  <c r="H2701" i="6"/>
  <c r="H2765" i="6"/>
  <c r="H2829" i="6"/>
  <c r="H2893" i="6"/>
  <c r="H2957" i="6"/>
  <c r="H3021" i="6"/>
  <c r="H3085" i="6"/>
  <c r="H3149" i="6"/>
  <c r="H3213" i="6"/>
  <c r="H3277" i="6"/>
  <c r="H3341" i="6"/>
  <c r="H3405" i="6"/>
  <c r="H3469" i="6"/>
  <c r="H3533" i="6"/>
  <c r="H3597" i="6"/>
  <c r="H3661" i="6"/>
  <c r="H3725" i="6"/>
  <c r="H3789" i="6"/>
  <c r="H3853" i="6"/>
  <c r="H3917" i="6"/>
  <c r="H3981" i="6"/>
  <c r="H4045" i="6"/>
  <c r="H4109" i="6"/>
  <c r="H4173" i="6"/>
  <c r="H4237" i="6"/>
  <c r="H4301" i="6"/>
  <c r="H4365" i="6"/>
  <c r="H4429" i="6"/>
  <c r="H4493" i="6"/>
  <c r="H4557" i="6"/>
  <c r="H4621" i="6"/>
  <c r="H4685" i="6"/>
  <c r="H4749" i="6"/>
  <c r="H4813" i="6"/>
  <c r="H4877" i="6"/>
  <c r="H4941" i="6"/>
  <c r="H5005" i="6"/>
  <c r="H5069" i="6"/>
  <c r="H5133" i="6"/>
  <c r="H5197" i="6"/>
  <c r="H5261" i="6"/>
  <c r="H5325" i="6"/>
  <c r="H5389" i="6"/>
  <c r="H5453" i="6"/>
  <c r="H5517" i="6"/>
  <c r="H5581" i="6"/>
  <c r="H5645" i="6"/>
  <c r="H5709" i="6"/>
  <c r="H5773" i="6"/>
  <c r="H5837" i="6"/>
  <c r="H5901" i="6"/>
  <c r="H5965" i="6"/>
  <c r="H6029" i="6"/>
  <c r="H6093" i="6"/>
  <c r="H6157" i="6"/>
  <c r="H6221" i="6"/>
  <c r="H6285" i="6"/>
  <c r="H6349" i="6"/>
  <c r="H6413" i="6"/>
  <c r="H6477" i="6"/>
  <c r="H6541" i="6"/>
  <c r="H6605" i="6"/>
  <c r="H6669" i="6"/>
  <c r="H6733" i="6"/>
  <c r="H6797" i="6"/>
  <c r="H1566" i="6"/>
  <c r="H1850" i="6"/>
  <c r="H2106" i="6"/>
  <c r="H2362" i="6"/>
  <c r="H2598" i="6"/>
  <c r="H2662" i="6"/>
  <c r="H2726" i="6"/>
  <c r="H2790" i="6"/>
  <c r="H2854" i="6"/>
  <c r="H2918" i="6"/>
  <c r="H2982" i="6"/>
  <c r="H3046" i="6"/>
  <c r="H3110" i="6"/>
  <c r="H3174" i="6"/>
  <c r="H3238" i="6"/>
  <c r="H3302" i="6"/>
  <c r="H3366" i="6"/>
  <c r="H3430" i="6"/>
  <c r="H3494" i="6"/>
  <c r="H3558" i="6"/>
  <c r="H3622" i="6"/>
  <c r="H3686" i="6"/>
  <c r="H1382" i="6"/>
  <c r="H1758" i="6"/>
  <c r="H2014" i="6"/>
  <c r="H2270" i="6"/>
  <c r="H2526" i="6"/>
  <c r="H2639" i="6"/>
  <c r="H2703" i="6"/>
  <c r="H2767" i="6"/>
  <c r="H2831" i="6"/>
  <c r="H2895" i="6"/>
  <c r="H2959" i="6"/>
  <c r="H3023" i="6"/>
  <c r="H3087" i="6"/>
  <c r="H3151" i="6"/>
  <c r="H3215" i="6"/>
  <c r="H3279" i="6"/>
  <c r="H3343" i="6"/>
  <c r="H3407" i="6"/>
  <c r="H3471" i="6"/>
  <c r="H3535" i="6"/>
  <c r="H3599" i="6"/>
  <c r="H3663" i="6"/>
  <c r="H3727" i="6"/>
  <c r="H3791" i="6"/>
  <c r="H3855" i="6"/>
  <c r="H3919" i="6"/>
  <c r="H3983" i="6"/>
  <c r="H4047" i="6"/>
  <c r="H4111" i="6"/>
  <c r="H4175" i="6"/>
  <c r="H4239" i="6"/>
  <c r="H4303" i="6"/>
  <c r="H4367" i="6"/>
  <c r="H4431" i="6"/>
  <c r="H4495" i="6"/>
  <c r="H4559" i="6"/>
  <c r="H4623" i="6"/>
  <c r="H4687" i="6"/>
  <c r="H4751" i="6"/>
  <c r="H4815" i="6"/>
  <c r="H4879" i="6"/>
  <c r="H4943" i="6"/>
  <c r="H5007" i="6"/>
  <c r="H5071" i="6"/>
  <c r="H5135" i="6"/>
  <c r="H5199" i="6"/>
  <c r="H5263" i="6"/>
  <c r="H5327" i="6"/>
  <c r="H5391" i="6"/>
  <c r="H5455" i="6"/>
  <c r="H5519" i="6"/>
  <c r="H5583" i="6"/>
  <c r="H5647" i="6"/>
  <c r="H5711" i="6"/>
  <c r="H5775" i="6"/>
  <c r="H5839" i="6"/>
  <c r="H5903" i="6"/>
  <c r="H5967" i="6"/>
  <c r="H6031" i="6"/>
  <c r="H6095" i="6"/>
  <c r="H6159" i="6"/>
  <c r="H6223" i="6"/>
  <c r="H6287" i="6"/>
  <c r="H6351" i="6"/>
  <c r="H6415" i="6"/>
  <c r="H6479" i="6"/>
  <c r="H6543" i="6"/>
  <c r="H6607" i="6"/>
  <c r="H6671" i="6"/>
  <c r="H6735" i="6"/>
  <c r="H6799" i="6"/>
  <c r="H1142" i="6"/>
  <c r="H1638" i="6"/>
  <c r="H1894" i="6"/>
  <c r="H2150" i="6"/>
  <c r="H2406" i="6"/>
  <c r="H2609" i="6"/>
  <c r="H2673" i="6"/>
  <c r="H2737" i="6"/>
  <c r="H2801" i="6"/>
  <c r="H2865" i="6"/>
  <c r="H2929" i="6"/>
  <c r="H2993" i="6"/>
  <c r="H3057" i="6"/>
  <c r="H3121" i="6"/>
  <c r="H3185" i="6"/>
  <c r="H3249" i="6"/>
  <c r="H3313" i="6"/>
  <c r="H3377" i="6"/>
  <c r="H3441" i="6"/>
  <c r="H3505" i="6"/>
  <c r="H3569" i="6"/>
  <c r="H3633" i="6"/>
  <c r="H3697" i="6"/>
  <c r="H3761" i="6"/>
  <c r="H3825" i="6"/>
  <c r="H3889" i="6"/>
  <c r="H3953" i="6"/>
  <c r="H4017" i="6"/>
  <c r="H4081" i="6"/>
  <c r="H4145" i="6"/>
  <c r="H4209" i="6"/>
  <c r="H4273" i="6"/>
  <c r="H4337" i="6"/>
  <c r="H4401" i="6"/>
  <c r="H4465" i="6"/>
  <c r="H4529" i="6"/>
  <c r="H4593" i="6"/>
  <c r="H4657" i="6"/>
  <c r="H4721" i="6"/>
  <c r="H4785" i="6"/>
  <c r="H4849" i="6"/>
  <c r="H4913" i="6"/>
  <c r="H4977" i="6"/>
  <c r="H5041" i="6"/>
  <c r="H5105" i="6"/>
  <c r="H5169" i="6"/>
  <c r="H5233" i="6"/>
  <c r="H5297" i="6"/>
  <c r="H5361" i="6"/>
  <c r="H5425" i="6"/>
  <c r="H5489" i="6"/>
  <c r="H5553" i="6"/>
  <c r="H5617" i="6"/>
  <c r="H5681" i="6"/>
  <c r="H5745" i="6"/>
  <c r="H5809" i="6"/>
  <c r="H5873" i="6"/>
  <c r="H5937" i="6"/>
  <c r="H6001" i="6"/>
  <c r="H6065" i="6"/>
  <c r="H6129" i="6"/>
  <c r="H6193" i="6"/>
  <c r="H6257" i="6"/>
  <c r="H6321" i="6"/>
  <c r="H6385" i="6"/>
  <c r="H6449" i="6"/>
  <c r="H6513" i="6"/>
  <c r="H6577" i="6"/>
  <c r="H6641" i="6"/>
  <c r="H6705" i="6"/>
  <c r="H6769" i="6"/>
  <c r="H2608" i="6"/>
  <c r="H3120" i="6"/>
  <c r="H3496" i="6"/>
  <c r="H3736" i="6"/>
  <c r="H3908" i="6"/>
  <c r="H4078" i="6"/>
  <c r="H4248" i="6"/>
  <c r="H4420" i="6"/>
  <c r="H4590" i="6"/>
  <c r="H4760" i="6"/>
  <c r="H4932" i="6"/>
  <c r="H5078" i="6"/>
  <c r="H5206" i="6"/>
  <c r="H5334" i="6"/>
  <c r="H5462" i="6"/>
  <c r="H5590" i="6"/>
  <c r="H5718" i="6"/>
  <c r="H5846" i="6"/>
  <c r="H5974" i="6"/>
  <c r="H6102" i="6"/>
  <c r="H6230" i="6"/>
  <c r="H6358" i="6"/>
  <c r="H6486" i="6"/>
  <c r="H6614" i="6"/>
  <c r="H6742" i="6"/>
  <c r="H6835" i="6"/>
  <c r="H6899" i="6"/>
  <c r="H6963" i="6"/>
  <c r="H7027" i="6"/>
  <c r="H7091" i="6"/>
  <c r="H7155" i="6"/>
  <c r="H7219" i="6"/>
  <c r="H7283" i="6"/>
  <c r="H7347" i="6"/>
  <c r="H7411" i="6"/>
  <c r="H7475" i="6"/>
  <c r="H7539" i="6"/>
  <c r="H7603" i="6"/>
  <c r="H7667" i="6"/>
  <c r="H7731" i="6"/>
  <c r="H7795" i="6"/>
  <c r="H7859" i="6"/>
  <c r="H7923" i="6"/>
  <c r="H7987" i="6"/>
  <c r="H8051" i="6"/>
  <c r="H8115" i="6"/>
  <c r="H8179" i="6"/>
  <c r="H8243" i="6"/>
  <c r="H8307" i="6"/>
  <c r="H8371" i="6"/>
  <c r="H8435" i="6"/>
  <c r="H8499" i="6"/>
  <c r="H8563" i="6"/>
  <c r="H8627" i="6"/>
  <c r="H8691" i="6"/>
  <c r="H8755" i="6"/>
  <c r="H8819" i="6"/>
  <c r="H8883" i="6"/>
  <c r="H8947" i="6"/>
  <c r="H9011" i="6"/>
  <c r="H9075" i="6"/>
  <c r="H9139" i="6"/>
  <c r="H9203" i="6"/>
  <c r="H9267" i="6"/>
  <c r="H9331" i="6"/>
  <c r="H9395" i="6"/>
  <c r="H9459" i="6"/>
  <c r="H9523" i="6"/>
  <c r="H9587" i="6"/>
  <c r="H9651" i="6"/>
  <c r="H9715" i="6"/>
  <c r="H9779" i="6"/>
  <c r="H9843" i="6"/>
  <c r="H9907" i="6"/>
  <c r="H9971" i="6"/>
  <c r="H2434" i="6"/>
  <c r="H3064" i="6"/>
  <c r="H3468" i="6"/>
  <c r="H3718" i="6"/>
  <c r="H3888" i="6"/>
  <c r="H4060" i="6"/>
  <c r="H4230" i="6"/>
  <c r="H4400" i="6"/>
  <c r="H4572" i="6"/>
  <c r="H4742" i="6"/>
  <c r="H4912" i="6"/>
  <c r="H5064" i="6"/>
  <c r="H5192" i="6"/>
  <c r="H5320" i="6"/>
  <c r="H5448" i="6"/>
  <c r="H5576" i="6"/>
  <c r="H5704" i="6"/>
  <c r="H5832" i="6"/>
  <c r="H5960" i="6"/>
  <c r="H6088" i="6"/>
  <c r="H6216" i="6"/>
  <c r="H6344" i="6"/>
  <c r="H6472" i="6"/>
  <c r="H6600" i="6"/>
  <c r="H6728" i="6"/>
  <c r="H6828" i="6"/>
  <c r="H6892" i="6"/>
  <c r="H6956" i="6"/>
  <c r="H7020" i="6"/>
  <c r="H7084" i="6"/>
  <c r="H7148" i="6"/>
  <c r="H7212" i="6"/>
  <c r="H7276" i="6"/>
  <c r="H7340" i="6"/>
  <c r="H7404" i="6"/>
  <c r="H7468" i="6"/>
  <c r="H7532" i="6"/>
  <c r="H7596" i="6"/>
  <c r="H7660" i="6"/>
  <c r="H7724" i="6"/>
  <c r="H7788" i="6"/>
  <c r="H7852" i="6"/>
  <c r="H7916" i="6"/>
  <c r="H7980" i="6"/>
  <c r="H8044" i="6"/>
  <c r="H8108" i="6"/>
  <c r="H8172" i="6"/>
  <c r="H8236" i="6"/>
  <c r="H8300" i="6"/>
  <c r="H8364" i="6"/>
  <c r="H8428" i="6"/>
  <c r="H8492" i="6"/>
  <c r="H8556" i="6"/>
  <c r="H8620" i="6"/>
  <c r="H8684" i="6"/>
  <c r="H8748" i="6"/>
  <c r="H8812" i="6"/>
  <c r="H8876" i="6"/>
  <c r="H8940" i="6"/>
  <c r="H9004" i="6"/>
  <c r="H9068" i="6"/>
  <c r="H9132" i="6"/>
  <c r="H9196" i="6"/>
  <c r="H9260" i="6"/>
  <c r="H9324" i="6"/>
  <c r="H9388" i="6"/>
  <c r="H9452" i="6"/>
  <c r="H9516" i="6"/>
  <c r="H9580" i="6"/>
  <c r="H9644" i="6"/>
  <c r="H9708" i="6"/>
  <c r="H9772" i="6"/>
  <c r="H9836" i="6"/>
  <c r="H9900" i="6"/>
  <c r="H9964" i="6"/>
  <c r="H2210" i="6"/>
  <c r="H3008" i="6"/>
  <c r="H3440" i="6"/>
  <c r="H3696" i="6"/>
  <c r="H3870" i="6"/>
  <c r="H4040" i="6"/>
  <c r="H4212" i="6"/>
  <c r="H4382" i="6"/>
  <c r="H4552" i="6"/>
  <c r="H4724" i="6"/>
  <c r="H4894" i="6"/>
  <c r="H5051" i="6"/>
  <c r="H5179" i="6"/>
  <c r="H5307" i="6"/>
  <c r="H5435" i="6"/>
  <c r="H5563" i="6"/>
  <c r="H5691" i="6"/>
  <c r="H5819" i="6"/>
  <c r="H5947" i="6"/>
  <c r="H6075" i="6"/>
  <c r="H6203" i="6"/>
  <c r="H6331" i="6"/>
  <c r="H6459" i="6"/>
  <c r="H2696" i="6"/>
  <c r="H3208" i="6"/>
  <c r="H3540" i="6"/>
  <c r="H3766" i="6"/>
  <c r="H3936" i="6"/>
  <c r="H4108" i="6"/>
  <c r="H4278" i="6"/>
  <c r="H4448" i="6"/>
  <c r="H4620" i="6"/>
  <c r="H4790" i="6"/>
  <c r="H4960" i="6"/>
  <c r="H5100" i="6"/>
  <c r="H5228" i="6"/>
  <c r="H5356" i="6"/>
  <c r="H5484" i="6"/>
  <c r="H5612" i="6"/>
  <c r="H5740" i="6"/>
  <c r="H5868" i="6"/>
  <c r="H5996" i="6"/>
  <c r="H6124" i="6"/>
  <c r="H6252" i="6"/>
  <c r="H6380" i="6"/>
  <c r="H6508" i="6"/>
  <c r="H6636" i="6"/>
  <c r="H6764" i="6"/>
  <c r="H6846" i="6"/>
  <c r="H6910" i="6"/>
  <c r="H6974" i="6"/>
  <c r="H7038" i="6"/>
  <c r="H7102" i="6"/>
  <c r="H7166" i="6"/>
  <c r="H7230" i="6"/>
  <c r="H7294" i="6"/>
  <c r="H7358" i="6"/>
  <c r="H7422" i="6"/>
  <c r="H7486" i="6"/>
  <c r="H7550" i="6"/>
  <c r="H7614" i="6"/>
  <c r="H7678" i="6"/>
  <c r="H7742" i="6"/>
  <c r="H7806" i="6"/>
  <c r="H7870" i="6"/>
  <c r="H7934" i="6"/>
  <c r="H7998" i="6"/>
  <c r="H8062" i="6"/>
  <c r="H8126" i="6"/>
  <c r="H8190" i="6"/>
  <c r="H8254" i="6"/>
  <c r="H8318" i="6"/>
  <c r="H8382" i="6"/>
  <c r="H8446" i="6"/>
  <c r="H8510" i="6"/>
  <c r="H8574" i="6"/>
  <c r="H8638" i="6"/>
  <c r="H8702" i="6"/>
  <c r="H8766" i="6"/>
  <c r="H8830" i="6"/>
  <c r="H8894" i="6"/>
  <c r="H8958" i="6"/>
  <c r="H9022" i="6"/>
  <c r="H9086" i="6"/>
  <c r="H9150" i="6"/>
  <c r="H9214" i="6"/>
  <c r="H9278" i="6"/>
  <c r="H9342" i="6"/>
  <c r="H9406" i="6"/>
  <c r="H9470" i="6"/>
  <c r="H9534" i="6"/>
  <c r="H9598" i="6"/>
  <c r="H9662" i="6"/>
  <c r="H9726" i="6"/>
  <c r="H9790" i="6"/>
  <c r="H9854" i="6"/>
  <c r="H9918" i="6"/>
  <c r="H9982" i="6"/>
  <c r="H8031" i="6"/>
  <c r="H8095" i="6"/>
  <c r="H8159" i="6"/>
  <c r="H8223" i="6"/>
  <c r="H8287" i="6"/>
  <c r="H8351" i="6"/>
  <c r="H8415" i="6"/>
  <c r="H8479" i="6"/>
  <c r="H8543" i="6"/>
  <c r="H8607" i="6"/>
  <c r="H2530" i="6"/>
  <c r="H3088" i="6"/>
  <c r="H3480" i="6"/>
  <c r="H3726" i="6"/>
  <c r="H3896" i="6"/>
  <c r="H4068" i="6"/>
  <c r="H4238" i="6"/>
  <c r="H4408" i="6"/>
  <c r="H4580" i="6"/>
  <c r="H4750" i="6"/>
  <c r="H4920" i="6"/>
  <c r="H5070" i="6"/>
  <c r="H5198" i="6"/>
  <c r="H5326" i="6"/>
  <c r="H5454" i="6"/>
  <c r="H5582" i="6"/>
  <c r="H5710" i="6"/>
  <c r="H5838" i="6"/>
  <c r="H5966" i="6"/>
  <c r="H6094" i="6"/>
  <c r="H6222" i="6"/>
  <c r="H6350" i="6"/>
  <c r="H6478" i="6"/>
  <c r="H6606" i="6"/>
  <c r="H6734" i="6"/>
  <c r="H6831" i="6"/>
  <c r="H6895" i="6"/>
  <c r="H6959" i="6"/>
  <c r="H7023" i="6"/>
  <c r="H7087" i="6"/>
  <c r="H7151" i="6"/>
  <c r="H7215" i="6"/>
  <c r="H7279" i="6"/>
  <c r="H7343" i="6"/>
  <c r="H7407" i="6"/>
  <c r="H7471" i="6"/>
  <c r="H7535" i="6"/>
  <c r="H7599" i="6"/>
  <c r="K9739" i="6"/>
  <c r="K8421" i="6"/>
  <c r="K9822" i="6"/>
  <c r="K8464" i="6"/>
  <c r="K9849" i="6"/>
  <c r="H1721" i="6"/>
  <c r="H2233" i="6"/>
  <c r="H18" i="6"/>
  <c r="H530" i="6"/>
  <c r="H1042" i="6"/>
  <c r="H1554" i="6"/>
  <c r="H307" i="6"/>
  <c r="H819" i="6"/>
  <c r="H1331" i="6"/>
  <c r="H1843" i="6"/>
  <c r="H2355" i="6"/>
  <c r="H148" i="6"/>
  <c r="H660" i="6"/>
  <c r="H1172" i="6"/>
  <c r="H1684" i="6"/>
  <c r="H2196" i="6"/>
  <c r="K9986" i="6"/>
  <c r="H501" i="6"/>
  <c r="H1013" i="6"/>
  <c r="H1525" i="6"/>
  <c r="H2037" i="6"/>
  <c r="H2549" i="6"/>
  <c r="H334" i="6"/>
  <c r="H846" i="6"/>
  <c r="H159" i="6"/>
  <c r="H671" i="6"/>
  <c r="H1183" i="6"/>
  <c r="H1695" i="6"/>
  <c r="H2207" i="6"/>
  <c r="K9997" i="6"/>
  <c r="H504" i="6"/>
  <c r="H1016" i="6"/>
  <c r="H1528" i="6"/>
  <c r="H2040" i="6"/>
  <c r="H2552" i="6"/>
  <c r="H2746" i="6"/>
  <c r="H3258" i="6"/>
  <c r="H3674" i="6"/>
  <c r="H3738" i="6"/>
  <c r="H3802" i="6"/>
  <c r="H3866" i="6"/>
  <c r="H3930" i="6"/>
  <c r="H3994" i="6"/>
  <c r="H4058" i="6"/>
  <c r="H4122" i="6"/>
  <c r="H4186" i="6"/>
  <c r="H4250" i="6"/>
  <c r="H4314" i="6"/>
  <c r="H4378" i="6"/>
  <c r="H4442" i="6"/>
  <c r="H4506" i="6"/>
  <c r="H4570" i="6"/>
  <c r="H4634" i="6"/>
  <c r="H4698" i="6"/>
  <c r="H4762" i="6"/>
  <c r="H4826" i="6"/>
  <c r="H4890" i="6"/>
  <c r="H4954" i="6"/>
  <c r="H5018" i="6"/>
  <c r="H5082" i="6"/>
  <c r="H5146" i="6"/>
  <c r="H5210" i="6"/>
  <c r="H5274" i="6"/>
  <c r="H5338" i="6"/>
  <c r="H5402" i="6"/>
  <c r="H5466" i="6"/>
  <c r="H5530" i="6"/>
  <c r="H5594" i="6"/>
  <c r="H5658" i="6"/>
  <c r="H5722" i="6"/>
  <c r="H5786" i="6"/>
  <c r="H5850" i="6"/>
  <c r="H5914" i="6"/>
  <c r="H5978" i="6"/>
  <c r="H6042" i="6"/>
  <c r="H6106" i="6"/>
  <c r="H6170" i="6"/>
  <c r="H6234" i="6"/>
  <c r="H6298" i="6"/>
  <c r="H6362" i="6"/>
  <c r="H6426" i="6"/>
  <c r="H6490" i="6"/>
  <c r="H6554" i="6"/>
  <c r="H6618" i="6"/>
  <c r="H6682" i="6"/>
  <c r="H6746" i="6"/>
  <c r="H1158" i="6"/>
  <c r="H1646" i="6"/>
  <c r="H1902" i="6"/>
  <c r="H2158" i="6"/>
  <c r="H2414" i="6"/>
  <c r="H2611" i="6"/>
  <c r="H2675" i="6"/>
  <c r="H2739" i="6"/>
  <c r="H2803" i="6"/>
  <c r="H2867" i="6"/>
  <c r="H2931" i="6"/>
  <c r="H2995" i="6"/>
  <c r="H3059" i="6"/>
  <c r="H3123" i="6"/>
  <c r="H3187" i="6"/>
  <c r="H3251" i="6"/>
  <c r="H3315" i="6"/>
  <c r="H3379" i="6"/>
  <c r="H3443" i="6"/>
  <c r="H3507" i="6"/>
  <c r="H3571" i="6"/>
  <c r="H3635" i="6"/>
  <c r="H3699" i="6"/>
  <c r="H3763" i="6"/>
  <c r="H3827" i="6"/>
  <c r="H3891" i="6"/>
  <c r="H3955" i="6"/>
  <c r="H4019" i="6"/>
  <c r="H4083" i="6"/>
  <c r="H4147" i="6"/>
  <c r="H4211" i="6"/>
  <c r="H4275" i="6"/>
  <c r="H4339" i="6"/>
  <c r="H4403" i="6"/>
  <c r="H4467" i="6"/>
  <c r="H4531" i="6"/>
  <c r="H4595" i="6"/>
  <c r="H4659" i="6"/>
  <c r="H4723" i="6"/>
  <c r="H4787" i="6"/>
  <c r="H4851" i="6"/>
  <c r="H4915" i="6"/>
  <c r="H4979" i="6"/>
  <c r="H1358" i="6"/>
  <c r="H1746" i="6"/>
  <c r="H2002" i="6"/>
  <c r="H2258" i="6"/>
  <c r="H2514" i="6"/>
  <c r="H2636" i="6"/>
  <c r="H2700" i="6"/>
  <c r="H2764" i="6"/>
  <c r="H2828" i="6"/>
  <c r="H2892" i="6"/>
  <c r="H2956" i="6"/>
  <c r="H3020" i="6"/>
  <c r="H3084" i="6"/>
  <c r="H3148" i="6"/>
  <c r="H3212" i="6"/>
  <c r="H3276" i="6"/>
  <c r="H3340" i="6"/>
  <c r="H1430" i="6"/>
  <c r="H1782" i="6"/>
  <c r="H2038" i="6"/>
  <c r="H2294" i="6"/>
  <c r="H2550" i="6"/>
  <c r="H2645" i="6"/>
  <c r="H2709" i="6"/>
  <c r="H2773" i="6"/>
  <c r="H2837" i="6"/>
  <c r="H2901" i="6"/>
  <c r="H2965" i="6"/>
  <c r="H3029" i="6"/>
  <c r="H3093" i="6"/>
  <c r="H3157" i="6"/>
  <c r="H3221" i="6"/>
  <c r="H3285" i="6"/>
  <c r="H3349" i="6"/>
  <c r="H3413" i="6"/>
  <c r="H3477" i="6"/>
  <c r="H3541" i="6"/>
  <c r="H3605" i="6"/>
  <c r="H3669" i="6"/>
  <c r="H3733" i="6"/>
  <c r="H3797" i="6"/>
  <c r="H3861" i="6"/>
  <c r="H3925" i="6"/>
  <c r="H3989" i="6"/>
  <c r="H4053" i="6"/>
  <c r="H4117" i="6"/>
  <c r="H4181" i="6"/>
  <c r="H4245" i="6"/>
  <c r="H4309" i="6"/>
  <c r="H4373" i="6"/>
  <c r="H4437" i="6"/>
  <c r="H4501" i="6"/>
  <c r="H4565" i="6"/>
  <c r="H4629" i="6"/>
  <c r="H4693" i="6"/>
  <c r="H4757" i="6"/>
  <c r="H4821" i="6"/>
  <c r="H4885" i="6"/>
  <c r="H4949" i="6"/>
  <c r="H5013" i="6"/>
  <c r="H5077" i="6"/>
  <c r="H5141" i="6"/>
  <c r="H5205" i="6"/>
  <c r="H5269" i="6"/>
  <c r="H5333" i="6"/>
  <c r="H5397" i="6"/>
  <c r="H5461" i="6"/>
  <c r="H5525" i="6"/>
  <c r="H5589" i="6"/>
  <c r="H5653" i="6"/>
  <c r="H5717" i="6"/>
  <c r="H5781" i="6"/>
  <c r="H5845" i="6"/>
  <c r="H5909" i="6"/>
  <c r="H5973" i="6"/>
  <c r="H6037" i="6"/>
  <c r="H6101" i="6"/>
  <c r="H6165" i="6"/>
  <c r="H6229" i="6"/>
  <c r="H6293" i="6"/>
  <c r="H6357" i="6"/>
  <c r="H6421" i="6"/>
  <c r="H6485" i="6"/>
  <c r="H6549" i="6"/>
  <c r="H6613" i="6"/>
  <c r="H6677" i="6"/>
  <c r="H6741" i="6"/>
  <c r="H1118" i="6"/>
  <c r="H1626" i="6"/>
  <c r="H1882" i="6"/>
  <c r="H2138" i="6"/>
  <c r="H2394" i="6"/>
  <c r="H2606" i="6"/>
  <c r="H2670" i="6"/>
  <c r="H2734" i="6"/>
  <c r="H2798" i="6"/>
  <c r="H2862" i="6"/>
  <c r="H2926" i="6"/>
  <c r="H2990" i="6"/>
  <c r="H3054" i="6"/>
  <c r="H3118" i="6"/>
  <c r="H3182" i="6"/>
  <c r="H3246" i="6"/>
  <c r="H3310" i="6"/>
  <c r="H3374" i="6"/>
  <c r="H3438" i="6"/>
  <c r="H3502" i="6"/>
  <c r="H3566" i="6"/>
  <c r="H3630" i="6"/>
  <c r="H3694" i="6"/>
  <c r="H1446" i="6"/>
  <c r="H1790" i="6"/>
  <c r="H2046" i="6"/>
  <c r="H2302" i="6"/>
  <c r="H2558" i="6"/>
  <c r="H2647" i="6"/>
  <c r="H2711" i="6"/>
  <c r="H2775" i="6"/>
  <c r="H2839" i="6"/>
  <c r="H2903" i="6"/>
  <c r="H2967" i="6"/>
  <c r="H3031" i="6"/>
  <c r="H3095" i="6"/>
  <c r="H3159" i="6"/>
  <c r="H3223" i="6"/>
  <c r="H3287" i="6"/>
  <c r="H3351" i="6"/>
  <c r="H3415" i="6"/>
  <c r="H3479" i="6"/>
  <c r="H3543" i="6"/>
  <c r="H3607" i="6"/>
  <c r="H3671" i="6"/>
  <c r="H3735" i="6"/>
  <c r="H3799" i="6"/>
  <c r="H3863" i="6"/>
  <c r="H3927" i="6"/>
  <c r="H3991" i="6"/>
  <c r="H4055" i="6"/>
  <c r="H4119" i="6"/>
  <c r="H4183" i="6"/>
  <c r="H4247" i="6"/>
  <c r="H4311" i="6"/>
  <c r="H4375" i="6"/>
  <c r="H4439" i="6"/>
  <c r="H4503" i="6"/>
  <c r="H4567" i="6"/>
  <c r="H4631" i="6"/>
  <c r="H4695" i="6"/>
  <c r="H4759" i="6"/>
  <c r="H4823" i="6"/>
  <c r="H4887" i="6"/>
  <c r="H4951" i="6"/>
  <c r="H5015" i="6"/>
  <c r="H5079" i="6"/>
  <c r="H5143" i="6"/>
  <c r="H5207" i="6"/>
  <c r="H5271" i="6"/>
  <c r="H5335" i="6"/>
  <c r="H5399" i="6"/>
  <c r="H5463" i="6"/>
  <c r="H5527" i="6"/>
  <c r="H5591" i="6"/>
  <c r="H5655" i="6"/>
  <c r="H5719" i="6"/>
  <c r="H5783" i="6"/>
  <c r="H5847" i="6"/>
  <c r="H5911" i="6"/>
  <c r="H5975" i="6"/>
  <c r="H6039" i="6"/>
  <c r="H6103" i="6"/>
  <c r="H6167" i="6"/>
  <c r="H6231" i="6"/>
  <c r="H6295" i="6"/>
  <c r="H6359" i="6"/>
  <c r="H6423" i="6"/>
  <c r="H6487" i="6"/>
  <c r="H6551" i="6"/>
  <c r="H6615" i="6"/>
  <c r="H6679" i="6"/>
  <c r="H6743" i="6"/>
  <c r="H1070" i="6"/>
  <c r="H1206" i="6"/>
  <c r="H1670" i="6"/>
  <c r="H1926" i="6"/>
  <c r="H2182" i="6"/>
  <c r="H2438" i="6"/>
  <c r="H2617" i="6"/>
  <c r="H2681" i="6"/>
  <c r="H2745" i="6"/>
  <c r="H2809" i="6"/>
  <c r="H2873" i="6"/>
  <c r="H2937" i="6"/>
  <c r="H3001" i="6"/>
  <c r="H3065" i="6"/>
  <c r="H3129" i="6"/>
  <c r="H3193" i="6"/>
  <c r="H3257" i="6"/>
  <c r="H3321" i="6"/>
  <c r="H3385" i="6"/>
  <c r="H3449" i="6"/>
  <c r="H3513" i="6"/>
  <c r="H3577" i="6"/>
  <c r="H3641" i="6"/>
  <c r="H3705" i="6"/>
  <c r="H3769" i="6"/>
  <c r="H3833" i="6"/>
  <c r="H3897" i="6"/>
  <c r="H3961" i="6"/>
  <c r="H4025" i="6"/>
  <c r="H4089" i="6"/>
  <c r="H4153" i="6"/>
  <c r="H4217" i="6"/>
  <c r="H4281" i="6"/>
  <c r="H4345" i="6"/>
  <c r="H4409" i="6"/>
  <c r="H4473" i="6"/>
  <c r="H4537" i="6"/>
  <c r="H4601" i="6"/>
  <c r="H4665" i="6"/>
  <c r="H4729" i="6"/>
  <c r="H4793" i="6"/>
  <c r="H4857" i="6"/>
  <c r="H4921" i="6"/>
  <c r="H4985" i="6"/>
  <c r="H5049" i="6"/>
  <c r="H5113" i="6"/>
  <c r="H5177" i="6"/>
  <c r="H5241" i="6"/>
  <c r="H5305" i="6"/>
  <c r="H5369" i="6"/>
  <c r="H5433" i="6"/>
  <c r="H5497" i="6"/>
  <c r="H5561" i="6"/>
  <c r="H5625" i="6"/>
  <c r="H5689" i="6"/>
  <c r="H5753" i="6"/>
  <c r="H5817" i="6"/>
  <c r="H5881" i="6"/>
  <c r="H5945" i="6"/>
  <c r="H6009" i="6"/>
  <c r="H6073" i="6"/>
  <c r="H6137" i="6"/>
  <c r="H6201" i="6"/>
  <c r="H6265" i="6"/>
  <c r="H6329" i="6"/>
  <c r="H6393" i="6"/>
  <c r="H6457" i="6"/>
  <c r="H6521" i="6"/>
  <c r="H6585" i="6"/>
  <c r="H6649" i="6"/>
  <c r="H6713" i="6"/>
  <c r="H6777" i="6"/>
  <c r="H2672" i="6"/>
  <c r="H3184" i="6"/>
  <c r="H3528" i="6"/>
  <c r="H3758" i="6"/>
  <c r="H3928" i="6"/>
  <c r="H4100" i="6"/>
  <c r="H4270" i="6"/>
  <c r="H4440" i="6"/>
  <c r="H4612" i="6"/>
  <c r="H4782" i="6"/>
  <c r="H4952" i="6"/>
  <c r="H5094" i="6"/>
  <c r="H5222" i="6"/>
  <c r="H5350" i="6"/>
  <c r="H5478" i="6"/>
  <c r="H5606" i="6"/>
  <c r="H5734" i="6"/>
  <c r="H5862" i="6"/>
  <c r="H5990" i="6"/>
  <c r="H6118" i="6"/>
  <c r="H6246" i="6"/>
  <c r="H6374" i="6"/>
  <c r="H6502" i="6"/>
  <c r="H6630" i="6"/>
  <c r="H6758" i="6"/>
  <c r="H6843" i="6"/>
  <c r="H6907" i="6"/>
  <c r="H6971" i="6"/>
  <c r="H7035" i="6"/>
  <c r="H7099" i="6"/>
  <c r="H7163" i="6"/>
  <c r="H7227" i="6"/>
  <c r="H7291" i="6"/>
  <c r="H7355" i="6"/>
  <c r="H7419" i="6"/>
  <c r="H7483" i="6"/>
  <c r="H7547" i="6"/>
  <c r="H7611" i="6"/>
  <c r="H7675" i="6"/>
  <c r="H7739" i="6"/>
  <c r="H7803" i="6"/>
  <c r="H7867" i="6"/>
  <c r="H7931" i="6"/>
  <c r="H7995" i="6"/>
  <c r="H8059" i="6"/>
  <c r="H8123" i="6"/>
  <c r="H8187" i="6"/>
  <c r="H8251" i="6"/>
  <c r="H8315" i="6"/>
  <c r="H8379" i="6"/>
  <c r="H8443" i="6"/>
  <c r="H8507" i="6"/>
  <c r="H8571" i="6"/>
  <c r="H8635" i="6"/>
  <c r="H8699" i="6"/>
  <c r="H8763" i="6"/>
  <c r="H8827" i="6"/>
  <c r="H8891" i="6"/>
  <c r="H8955" i="6"/>
  <c r="H9019" i="6"/>
  <c r="H9083" i="6"/>
  <c r="H9147" i="6"/>
  <c r="H9211" i="6"/>
  <c r="H9275" i="6"/>
  <c r="H9339" i="6"/>
  <c r="H9403" i="6"/>
  <c r="H9467" i="6"/>
  <c r="H9531" i="6"/>
  <c r="H9595" i="6"/>
  <c r="H9659" i="6"/>
  <c r="H9723" i="6"/>
  <c r="H9787" i="6"/>
  <c r="H9851" i="6"/>
  <c r="H9915" i="6"/>
  <c r="H9979" i="6"/>
  <c r="H2616" i="6"/>
  <c r="H3128" i="6"/>
  <c r="H3500" i="6"/>
  <c r="H3740" i="6"/>
  <c r="H3910" i="6"/>
  <c r="H4080" i="6"/>
  <c r="H4252" i="6"/>
  <c r="H4422" i="6"/>
  <c r="H4592" i="6"/>
  <c r="H4764" i="6"/>
  <c r="H4934" i="6"/>
  <c r="H5080" i="6"/>
  <c r="H5208" i="6"/>
  <c r="H5336" i="6"/>
  <c r="H5464" i="6"/>
  <c r="H5592" i="6"/>
  <c r="H5720" i="6"/>
  <c r="H5848" i="6"/>
  <c r="H5976" i="6"/>
  <c r="H6104" i="6"/>
  <c r="H6232" i="6"/>
  <c r="H6360" i="6"/>
  <c r="H6488" i="6"/>
  <c r="H6616" i="6"/>
  <c r="H6744" i="6"/>
  <c r="H6836" i="6"/>
  <c r="H6900" i="6"/>
  <c r="H6964" i="6"/>
  <c r="H7028" i="6"/>
  <c r="H7092" i="6"/>
  <c r="H7156" i="6"/>
  <c r="H7220" i="6"/>
  <c r="H7284" i="6"/>
  <c r="H7348" i="6"/>
  <c r="H7412" i="6"/>
  <c r="H7476" i="6"/>
  <c r="H7540" i="6"/>
  <c r="H7604" i="6"/>
  <c r="H7668" i="6"/>
  <c r="H7732" i="6"/>
  <c r="H7796" i="6"/>
  <c r="H7860" i="6"/>
  <c r="H7924" i="6"/>
  <c r="H7988" i="6"/>
  <c r="H8052" i="6"/>
  <c r="H8116" i="6"/>
  <c r="H8180" i="6"/>
  <c r="H8244" i="6"/>
  <c r="H8308" i="6"/>
  <c r="H8372" i="6"/>
  <c r="H8436" i="6"/>
  <c r="H8500" i="6"/>
  <c r="H8564" i="6"/>
  <c r="H8628" i="6"/>
  <c r="H8692" i="6"/>
  <c r="H8756" i="6"/>
  <c r="H8820" i="6"/>
  <c r="H8884" i="6"/>
  <c r="H8948" i="6"/>
  <c r="H9012" i="6"/>
  <c r="H9076" i="6"/>
  <c r="H9140" i="6"/>
  <c r="H9204" i="6"/>
  <c r="H9268" i="6"/>
  <c r="H9332" i="6"/>
  <c r="H9396" i="6"/>
  <c r="H9460" i="6"/>
  <c r="H9524" i="6"/>
  <c r="H9588" i="6"/>
  <c r="H9652" i="6"/>
  <c r="H9716" i="6"/>
  <c r="H9780" i="6"/>
  <c r="H9844" i="6"/>
  <c r="H9908" i="6"/>
  <c r="H9972" i="6"/>
  <c r="H2466" i="6"/>
  <c r="H3072" i="6"/>
  <c r="H3472" i="6"/>
  <c r="H3720" i="6"/>
  <c r="H3892" i="6"/>
  <c r="H4062" i="6"/>
  <c r="H4232" i="6"/>
  <c r="H4404" i="6"/>
  <c r="H4574" i="6"/>
  <c r="H4744" i="6"/>
  <c r="H4916" i="6"/>
  <c r="H5067" i="6"/>
  <c r="H5195" i="6"/>
  <c r="H5323" i="6"/>
  <c r="H5451" i="6"/>
  <c r="H5579" i="6"/>
  <c r="H5707" i="6"/>
  <c r="H5835" i="6"/>
  <c r="H5963" i="6"/>
  <c r="H6091" i="6"/>
  <c r="H6219" i="6"/>
  <c r="H6347" i="6"/>
  <c r="H6475" i="6"/>
  <c r="H2760" i="6"/>
  <c r="H3272" i="6"/>
  <c r="H3572" i="6"/>
  <c r="H3788" i="6"/>
  <c r="H3958" i="6"/>
  <c r="H4128" i="6"/>
  <c r="H4300" i="6"/>
  <c r="H4470" i="6"/>
  <c r="H4640" i="6"/>
  <c r="H4812" i="6"/>
  <c r="H4982" i="6"/>
  <c r="H5116" i="6"/>
  <c r="H5244" i="6"/>
  <c r="H5372" i="6"/>
  <c r="H5500" i="6"/>
  <c r="H5628" i="6"/>
  <c r="H5756" i="6"/>
  <c r="H5884" i="6"/>
  <c r="H6012" i="6"/>
  <c r="H6140" i="6"/>
  <c r="H6268" i="6"/>
  <c r="H6396" i="6"/>
  <c r="H6524" i="6"/>
  <c r="H6652" i="6"/>
  <c r="H6780" i="6"/>
  <c r="H6854" i="6"/>
  <c r="H6918" i="6"/>
  <c r="H6982" i="6"/>
  <c r="H7046" i="6"/>
  <c r="H7110" i="6"/>
  <c r="H7174" i="6"/>
  <c r="H7238" i="6"/>
  <c r="H7302" i="6"/>
  <c r="H7366" i="6"/>
  <c r="H7430" i="6"/>
  <c r="H7494" i="6"/>
  <c r="H7558" i="6"/>
  <c r="H7622" i="6"/>
  <c r="H7686" i="6"/>
  <c r="H7750" i="6"/>
  <c r="H7814" i="6"/>
  <c r="H7878" i="6"/>
  <c r="H7942" i="6"/>
  <c r="H8006" i="6"/>
  <c r="H8070" i="6"/>
  <c r="H8134" i="6"/>
  <c r="H8198" i="6"/>
  <c r="H8262" i="6"/>
  <c r="H8326" i="6"/>
  <c r="H8390" i="6"/>
  <c r="H8454" i="6"/>
  <c r="H8518" i="6"/>
  <c r="H8582" i="6"/>
  <c r="H8646" i="6"/>
  <c r="H8710" i="6"/>
  <c r="H8774" i="6"/>
  <c r="H8838" i="6"/>
  <c r="H8902" i="6"/>
  <c r="H8966" i="6"/>
  <c r="H9030" i="6"/>
  <c r="H9094" i="6"/>
  <c r="H9158" i="6"/>
  <c r="H9222" i="6"/>
  <c r="H9286" i="6"/>
  <c r="H9350" i="6"/>
  <c r="H9414" i="6"/>
  <c r="H9478" i="6"/>
  <c r="H9542" i="6"/>
  <c r="H9606" i="6"/>
  <c r="H9670" i="6"/>
  <c r="H9734" i="6"/>
  <c r="H9798" i="6"/>
  <c r="H9862" i="6"/>
  <c r="H9926" i="6"/>
  <c r="H9990" i="6"/>
  <c r="H8039" i="6"/>
  <c r="H8103" i="6"/>
  <c r="H8167" i="6"/>
  <c r="H8231" i="6"/>
  <c r="H8295" i="6"/>
  <c r="H8359" i="6"/>
  <c r="H8423" i="6"/>
  <c r="H8487" i="6"/>
  <c r="H8551" i="6"/>
  <c r="H8615" i="6"/>
  <c r="H2640" i="6"/>
  <c r="H3152" i="6"/>
  <c r="H3512" i="6"/>
  <c r="H3748" i="6"/>
  <c r="H3918" i="6"/>
  <c r="H4088" i="6"/>
  <c r="H4260" i="6"/>
  <c r="H4430" i="6"/>
  <c r="H4600" i="6"/>
  <c r="H4772" i="6"/>
  <c r="H4942" i="6"/>
  <c r="H5086" i="6"/>
  <c r="H5214" i="6"/>
  <c r="H5342" i="6"/>
  <c r="H5470" i="6"/>
  <c r="H5598" i="6"/>
  <c r="H5726" i="6"/>
  <c r="H5854" i="6"/>
  <c r="H5982" i="6"/>
  <c r="H6110" i="6"/>
  <c r="H6238" i="6"/>
  <c r="H6366" i="6"/>
  <c r="H6494" i="6"/>
  <c r="H6622" i="6"/>
  <c r="H6750" i="6"/>
  <c r="H6839" i="6"/>
  <c r="H6903" i="6"/>
  <c r="H6967" i="6"/>
  <c r="H7031" i="6"/>
  <c r="H7095" i="6"/>
  <c r="H7159" i="6"/>
  <c r="H7223" i="6"/>
  <c r="H7287" i="6"/>
  <c r="H7351" i="6"/>
  <c r="H7415" i="6"/>
  <c r="H7479" i="6"/>
  <c r="H7543" i="6"/>
  <c r="H7607" i="6"/>
  <c r="K6295" i="6"/>
  <c r="K7540" i="6"/>
  <c r="K8933" i="6"/>
  <c r="K7607" i="6"/>
  <c r="K8976" i="6"/>
  <c r="H281" i="6"/>
  <c r="H1785" i="6"/>
  <c r="H2297" i="6"/>
  <c r="H82" i="6"/>
  <c r="H594" i="6"/>
  <c r="H1106" i="6"/>
  <c r="H1618" i="6"/>
  <c r="H371" i="6"/>
  <c r="H883" i="6"/>
  <c r="H1395" i="6"/>
  <c r="H1907" i="6"/>
  <c r="H2419" i="6"/>
  <c r="H212" i="6"/>
  <c r="H724" i="6"/>
  <c r="H1236" i="6"/>
  <c r="H1748" i="6"/>
  <c r="H2260" i="6"/>
  <c r="H53" i="6"/>
  <c r="H565" i="6"/>
  <c r="H1077" i="6"/>
  <c r="H1589" i="6"/>
  <c r="H2101" i="6"/>
  <c r="K9883" i="6"/>
  <c r="H398" i="6"/>
  <c r="H910" i="6"/>
  <c r="H223" i="6"/>
  <c r="H735" i="6"/>
  <c r="H1247" i="6"/>
  <c r="H1759" i="6"/>
  <c r="H2271" i="6"/>
  <c r="H56" i="6"/>
  <c r="H568" i="6"/>
  <c r="H1080" i="6"/>
  <c r="H1592" i="6"/>
  <c r="H2104" i="6"/>
  <c r="H1214" i="6"/>
  <c r="H2810" i="6"/>
  <c r="H3322" i="6"/>
  <c r="H3682" i="6"/>
  <c r="H3746" i="6"/>
  <c r="H3810" i="6"/>
  <c r="H3874" i="6"/>
  <c r="H3938" i="6"/>
  <c r="H4002" i="6"/>
  <c r="H4066" i="6"/>
  <c r="H4130" i="6"/>
  <c r="H4194" i="6"/>
  <c r="H4258" i="6"/>
  <c r="H4322" i="6"/>
  <c r="H4386" i="6"/>
  <c r="H4450" i="6"/>
  <c r="H4514" i="6"/>
  <c r="H4578" i="6"/>
  <c r="H4642" i="6"/>
  <c r="H4706" i="6"/>
  <c r="H4770" i="6"/>
  <c r="H4834" i="6"/>
  <c r="H4898" i="6"/>
  <c r="H4962" i="6"/>
  <c r="H5026" i="6"/>
  <c r="H5090" i="6"/>
  <c r="H5154" i="6"/>
  <c r="H5218" i="6"/>
  <c r="H5282" i="6"/>
  <c r="H5346" i="6"/>
  <c r="H5410" i="6"/>
  <c r="H5474" i="6"/>
  <c r="H5538" i="6"/>
  <c r="H5602" i="6"/>
  <c r="H5666" i="6"/>
  <c r="H5730" i="6"/>
  <c r="H5794" i="6"/>
  <c r="H5858" i="6"/>
  <c r="H5922" i="6"/>
  <c r="H5986" i="6"/>
  <c r="H6050" i="6"/>
  <c r="H6114" i="6"/>
  <c r="H6178" i="6"/>
  <c r="H6242" i="6"/>
  <c r="H6306" i="6"/>
  <c r="H6370" i="6"/>
  <c r="H6434" i="6"/>
  <c r="H6498" i="6"/>
  <c r="H6562" i="6"/>
  <c r="H6626" i="6"/>
  <c r="H6690" i="6"/>
  <c r="H6754" i="6"/>
  <c r="H1222" i="6"/>
  <c r="H1678" i="6"/>
  <c r="H1934" i="6"/>
  <c r="H2190" i="6"/>
  <c r="H2446" i="6"/>
  <c r="H2619" i="6"/>
  <c r="H2683" i="6"/>
  <c r="H2747" i="6"/>
  <c r="H2811" i="6"/>
  <c r="H2875" i="6"/>
  <c r="H2939" i="6"/>
  <c r="H3003" i="6"/>
  <c r="H3067" i="6"/>
  <c r="H3131" i="6"/>
  <c r="H3195" i="6"/>
  <c r="H3259" i="6"/>
  <c r="H3323" i="6"/>
  <c r="H3387" i="6"/>
  <c r="H3451" i="6"/>
  <c r="H3515" i="6"/>
  <c r="H3579" i="6"/>
  <c r="H3643" i="6"/>
  <c r="H3707" i="6"/>
  <c r="H3771" i="6"/>
  <c r="H3835" i="6"/>
  <c r="H3899" i="6"/>
  <c r="H3963" i="6"/>
  <c r="H4027" i="6"/>
  <c r="H4091" i="6"/>
  <c r="H4155" i="6"/>
  <c r="H4219" i="6"/>
  <c r="H4283" i="6"/>
  <c r="H4347" i="6"/>
  <c r="H4411" i="6"/>
  <c r="H4475" i="6"/>
  <c r="H4539" i="6"/>
  <c r="H4603" i="6"/>
  <c r="H4667" i="6"/>
  <c r="H4731" i="6"/>
  <c r="H4795" i="6"/>
  <c r="H4859" i="6"/>
  <c r="H4923" i="6"/>
  <c r="H4987" i="6"/>
  <c r="H1422" i="6"/>
  <c r="H1778" i="6"/>
  <c r="H2034" i="6"/>
  <c r="H2290" i="6"/>
  <c r="H2546" i="6"/>
  <c r="H2644" i="6"/>
  <c r="H2708" i="6"/>
  <c r="H2772" i="6"/>
  <c r="H2836" i="6"/>
  <c r="H2900" i="6"/>
  <c r="H2964" i="6"/>
  <c r="H3028" i="6"/>
  <c r="H3092" i="6"/>
  <c r="H3156" i="6"/>
  <c r="H3220" i="6"/>
  <c r="H3284" i="6"/>
  <c r="H3348" i="6"/>
  <c r="H1494" i="6"/>
  <c r="H1814" i="6"/>
  <c r="H2070" i="6"/>
  <c r="H2326" i="6"/>
  <c r="H2582" i="6"/>
  <c r="H2653" i="6"/>
  <c r="H2717" i="6"/>
  <c r="H2781" i="6"/>
  <c r="H2845" i="6"/>
  <c r="H2909" i="6"/>
  <c r="H2973" i="6"/>
  <c r="H3037" i="6"/>
  <c r="H3101" i="6"/>
  <c r="H3165" i="6"/>
  <c r="H3229" i="6"/>
  <c r="H3293" i="6"/>
  <c r="H3357" i="6"/>
  <c r="H3421" i="6"/>
  <c r="H3485" i="6"/>
  <c r="H3549" i="6"/>
  <c r="H3613" i="6"/>
  <c r="H3677" i="6"/>
  <c r="H3741" i="6"/>
  <c r="H3805" i="6"/>
  <c r="H3869" i="6"/>
  <c r="H3933" i="6"/>
  <c r="H3997" i="6"/>
  <c r="H4061" i="6"/>
  <c r="H4125" i="6"/>
  <c r="H4189" i="6"/>
  <c r="H4253" i="6"/>
  <c r="H4317" i="6"/>
  <c r="H4381" i="6"/>
  <c r="H4445" i="6"/>
  <c r="H4509" i="6"/>
  <c r="H4573" i="6"/>
  <c r="H4637" i="6"/>
  <c r="H4701" i="6"/>
  <c r="H4765" i="6"/>
  <c r="H4829" i="6"/>
  <c r="H4893" i="6"/>
  <c r="H4957" i="6"/>
  <c r="H5021" i="6"/>
  <c r="H5085" i="6"/>
  <c r="H5149" i="6"/>
  <c r="H5213" i="6"/>
  <c r="H5277" i="6"/>
  <c r="H5341" i="6"/>
  <c r="H5405" i="6"/>
  <c r="H5469" i="6"/>
  <c r="H5533" i="6"/>
  <c r="H5597" i="6"/>
  <c r="H5661" i="6"/>
  <c r="H5725" i="6"/>
  <c r="H5789" i="6"/>
  <c r="H5853" i="6"/>
  <c r="H5917" i="6"/>
  <c r="H5981" i="6"/>
  <c r="H6045" i="6"/>
  <c r="H6109" i="6"/>
  <c r="H6173" i="6"/>
  <c r="H6237" i="6"/>
  <c r="H6301" i="6"/>
  <c r="H6365" i="6"/>
  <c r="H6429" i="6"/>
  <c r="H6493" i="6"/>
  <c r="H6557" i="6"/>
  <c r="H6621" i="6"/>
  <c r="H6685" i="6"/>
  <c r="H6749" i="6"/>
  <c r="H1182" i="6"/>
  <c r="H1658" i="6"/>
  <c r="H1914" i="6"/>
  <c r="H2170" i="6"/>
  <c r="H2426" i="6"/>
  <c r="H2614" i="6"/>
  <c r="H2678" i="6"/>
  <c r="H2742" i="6"/>
  <c r="H2806" i="6"/>
  <c r="H2870" i="6"/>
  <c r="H2934" i="6"/>
  <c r="H2998" i="6"/>
  <c r="H3062" i="6"/>
  <c r="H3126" i="6"/>
  <c r="H3190" i="6"/>
  <c r="H3254" i="6"/>
  <c r="H3318" i="6"/>
  <c r="H3382" i="6"/>
  <c r="H3446" i="6"/>
  <c r="H3510" i="6"/>
  <c r="H3574" i="6"/>
  <c r="H3638" i="6"/>
  <c r="H3702" i="6"/>
  <c r="H1510" i="6"/>
  <c r="H1822" i="6"/>
  <c r="H2078" i="6"/>
  <c r="H2334" i="6"/>
  <c r="H2590" i="6"/>
  <c r="H2655" i="6"/>
  <c r="H2719" i="6"/>
  <c r="H2783" i="6"/>
  <c r="H2847" i="6"/>
  <c r="H2911" i="6"/>
  <c r="H2975" i="6"/>
  <c r="H3039" i="6"/>
  <c r="H3103" i="6"/>
  <c r="H3167" i="6"/>
  <c r="H3231" i="6"/>
  <c r="H3295" i="6"/>
  <c r="H3359" i="6"/>
  <c r="H3423" i="6"/>
  <c r="H3487" i="6"/>
  <c r="H3551" i="6"/>
  <c r="H3615" i="6"/>
  <c r="H3679" i="6"/>
  <c r="H3743" i="6"/>
  <c r="H3807" i="6"/>
  <c r="H3871" i="6"/>
  <c r="H3935" i="6"/>
  <c r="H3999" i="6"/>
  <c r="H4063" i="6"/>
  <c r="H4127" i="6"/>
  <c r="H4191" i="6"/>
  <c r="H4255" i="6"/>
  <c r="H4319" i="6"/>
  <c r="H4383" i="6"/>
  <c r="H4447" i="6"/>
  <c r="H4511" i="6"/>
  <c r="H4575" i="6"/>
  <c r="H4639" i="6"/>
  <c r="H4703" i="6"/>
  <c r="H4767" i="6"/>
  <c r="H4831" i="6"/>
  <c r="H4895" i="6"/>
  <c r="H4959" i="6"/>
  <c r="H5023" i="6"/>
  <c r="H5087" i="6"/>
  <c r="H5151" i="6"/>
  <c r="H5215" i="6"/>
  <c r="H5279" i="6"/>
  <c r="H5343" i="6"/>
  <c r="H5407" i="6"/>
  <c r="H5471" i="6"/>
  <c r="H5535" i="6"/>
  <c r="H5599" i="6"/>
  <c r="H5663" i="6"/>
  <c r="H5727" i="6"/>
  <c r="H5791" i="6"/>
  <c r="H5855" i="6"/>
  <c r="H5919" i="6"/>
  <c r="H5983" i="6"/>
  <c r="H6047" i="6"/>
  <c r="H6111" i="6"/>
  <c r="H6175" i="6"/>
  <c r="H6239" i="6"/>
  <c r="H6303" i="6"/>
  <c r="H6367" i="6"/>
  <c r="H6431" i="6"/>
  <c r="H6495" i="6"/>
  <c r="H6559" i="6"/>
  <c r="H6623" i="6"/>
  <c r="H6687" i="6"/>
  <c r="H6751" i="6"/>
  <c r="H1134" i="6"/>
  <c r="H1270" i="6"/>
  <c r="H1702" i="6"/>
  <c r="H1958" i="6"/>
  <c r="H2214" i="6"/>
  <c r="H2470" i="6"/>
  <c r="H2625" i="6"/>
  <c r="H2689" i="6"/>
  <c r="H2753" i="6"/>
  <c r="H2817" i="6"/>
  <c r="H2881" i="6"/>
  <c r="H2945" i="6"/>
  <c r="H3009" i="6"/>
  <c r="H3073" i="6"/>
  <c r="H3137" i="6"/>
  <c r="H3201" i="6"/>
  <c r="H3265" i="6"/>
  <c r="H3329" i="6"/>
  <c r="H3393" i="6"/>
  <c r="H3457" i="6"/>
  <c r="H3521" i="6"/>
  <c r="H3585" i="6"/>
  <c r="H3649" i="6"/>
  <c r="H3713" i="6"/>
  <c r="H3777" i="6"/>
  <c r="H3841" i="6"/>
  <c r="H3905" i="6"/>
  <c r="H3969" i="6"/>
  <c r="H4033" i="6"/>
  <c r="H4097" i="6"/>
  <c r="H4161" i="6"/>
  <c r="H4225" i="6"/>
  <c r="H4289" i="6"/>
  <c r="H4353" i="6"/>
  <c r="H4417" i="6"/>
  <c r="H4481" i="6"/>
  <c r="H4545" i="6"/>
  <c r="H4609" i="6"/>
  <c r="H4673" i="6"/>
  <c r="H4737" i="6"/>
  <c r="H4801" i="6"/>
  <c r="H4865" i="6"/>
  <c r="H4929" i="6"/>
  <c r="H4993" i="6"/>
  <c r="H5057" i="6"/>
  <c r="H5121" i="6"/>
  <c r="H5185" i="6"/>
  <c r="H5249" i="6"/>
  <c r="H5313" i="6"/>
  <c r="H5377" i="6"/>
  <c r="H5441" i="6"/>
  <c r="H5505" i="6"/>
  <c r="H5569" i="6"/>
  <c r="H5633" i="6"/>
  <c r="H5697" i="6"/>
  <c r="H5761" i="6"/>
  <c r="H5825" i="6"/>
  <c r="H5889" i="6"/>
  <c r="H5953" i="6"/>
  <c r="H6017" i="6"/>
  <c r="H6081" i="6"/>
  <c r="H6145" i="6"/>
  <c r="H6209" i="6"/>
  <c r="H6273" i="6"/>
  <c r="H6337" i="6"/>
  <c r="H6401" i="6"/>
  <c r="H6465" i="6"/>
  <c r="H6529" i="6"/>
  <c r="H6593" i="6"/>
  <c r="H6657" i="6"/>
  <c r="H6721" i="6"/>
  <c r="H6785" i="6"/>
  <c r="H2736" i="6"/>
  <c r="H3248" i="6"/>
  <c r="H3560" i="6"/>
  <c r="H3780" i="6"/>
  <c r="H3950" i="6"/>
  <c r="H4120" i="6"/>
  <c r="H4292" i="6"/>
  <c r="H4462" i="6"/>
  <c r="H4632" i="6"/>
  <c r="H4804" i="6"/>
  <c r="H4974" i="6"/>
  <c r="H5110" i="6"/>
  <c r="H5238" i="6"/>
  <c r="H5366" i="6"/>
  <c r="H5494" i="6"/>
  <c r="H5622" i="6"/>
  <c r="H5750" i="6"/>
  <c r="H5878" i="6"/>
  <c r="H6006" i="6"/>
  <c r="H6134" i="6"/>
  <c r="H6262" i="6"/>
  <c r="H6390" i="6"/>
  <c r="H6518" i="6"/>
  <c r="H6646" i="6"/>
  <c r="H6774" i="6"/>
  <c r="H6851" i="6"/>
  <c r="H6915" i="6"/>
  <c r="H6979" i="6"/>
  <c r="H7043" i="6"/>
  <c r="H7107" i="6"/>
  <c r="H7171" i="6"/>
  <c r="H7235" i="6"/>
  <c r="H7299" i="6"/>
  <c r="H7363" i="6"/>
  <c r="H7427" i="6"/>
  <c r="H7491" i="6"/>
  <c r="H7555" i="6"/>
  <c r="H7619" i="6"/>
  <c r="H7683" i="6"/>
  <c r="H7747" i="6"/>
  <c r="H7811" i="6"/>
  <c r="H7875" i="6"/>
  <c r="H7939" i="6"/>
  <c r="H8003" i="6"/>
  <c r="H8067" i="6"/>
  <c r="H8131" i="6"/>
  <c r="H8195" i="6"/>
  <c r="H8259" i="6"/>
  <c r="H8323" i="6"/>
  <c r="H8387" i="6"/>
  <c r="H8451" i="6"/>
  <c r="H8515" i="6"/>
  <c r="H8579" i="6"/>
  <c r="H8643" i="6"/>
  <c r="H8707" i="6"/>
  <c r="H8771" i="6"/>
  <c r="H8835" i="6"/>
  <c r="H8899" i="6"/>
  <c r="H8963" i="6"/>
  <c r="H9027" i="6"/>
  <c r="H9091" i="6"/>
  <c r="H9155" i="6"/>
  <c r="H9219" i="6"/>
  <c r="H9283" i="6"/>
  <c r="H9347" i="6"/>
  <c r="H9411" i="6"/>
  <c r="H9475" i="6"/>
  <c r="H9539" i="6"/>
  <c r="H9603" i="6"/>
  <c r="H9667" i="6"/>
  <c r="H9731" i="6"/>
  <c r="H9795" i="6"/>
  <c r="H9859" i="6"/>
  <c r="H9923" i="6"/>
  <c r="H9987" i="6"/>
  <c r="H2680" i="6"/>
  <c r="H3192" i="6"/>
  <c r="H3532" i="6"/>
  <c r="H3760" i="6"/>
  <c r="H3932" i="6"/>
  <c r="H4102" i="6"/>
  <c r="H4272" i="6"/>
  <c r="H4444" i="6"/>
  <c r="H4614" i="6"/>
  <c r="H4784" i="6"/>
  <c r="H4956" i="6"/>
  <c r="H5096" i="6"/>
  <c r="H5224" i="6"/>
  <c r="H5352" i="6"/>
  <c r="H5480" i="6"/>
  <c r="H5608" i="6"/>
  <c r="H5736" i="6"/>
  <c r="H5864" i="6"/>
  <c r="H5992" i="6"/>
  <c r="H6120" i="6"/>
  <c r="H6248" i="6"/>
  <c r="H6376" i="6"/>
  <c r="H6504" i="6"/>
  <c r="H6632" i="6"/>
  <c r="H6760" i="6"/>
  <c r="H6844" i="6"/>
  <c r="H6908" i="6"/>
  <c r="H6972" i="6"/>
  <c r="H7036" i="6"/>
  <c r="H7100" i="6"/>
  <c r="H7164" i="6"/>
  <c r="H7228" i="6"/>
  <c r="H7292" i="6"/>
  <c r="H7356" i="6"/>
  <c r="H7420" i="6"/>
  <c r="H7484" i="6"/>
  <c r="H7548" i="6"/>
  <c r="H7612" i="6"/>
  <c r="H7676" i="6"/>
  <c r="H7740" i="6"/>
  <c r="H7804" i="6"/>
  <c r="H7868" i="6"/>
  <c r="H7932" i="6"/>
  <c r="H7996" i="6"/>
  <c r="H8060" i="6"/>
  <c r="H8124" i="6"/>
  <c r="H8188" i="6"/>
  <c r="H8252" i="6"/>
  <c r="H8316" i="6"/>
  <c r="H8380" i="6"/>
  <c r="H8444" i="6"/>
  <c r="H8508" i="6"/>
  <c r="H8572" i="6"/>
  <c r="H8636" i="6"/>
  <c r="H8700" i="6"/>
  <c r="H8764" i="6"/>
  <c r="H8828" i="6"/>
  <c r="H8892" i="6"/>
  <c r="H8956" i="6"/>
  <c r="H9020" i="6"/>
  <c r="H9084" i="6"/>
  <c r="H9148" i="6"/>
  <c r="H9212" i="6"/>
  <c r="H9276" i="6"/>
  <c r="H9340" i="6"/>
  <c r="H9404" i="6"/>
  <c r="H9468" i="6"/>
  <c r="H9532" i="6"/>
  <c r="H9596" i="6"/>
  <c r="H9660" i="6"/>
  <c r="H9724" i="6"/>
  <c r="H9788" i="6"/>
  <c r="H9852" i="6"/>
  <c r="H9916" i="6"/>
  <c r="H9980" i="6"/>
  <c r="H2624" i="6"/>
  <c r="H3136" i="6"/>
  <c r="H3504" i="6"/>
  <c r="H3742" i="6"/>
  <c r="H3912" i="6"/>
  <c r="H4084" i="6"/>
  <c r="H4254" i="6"/>
  <c r="H4424" i="6"/>
  <c r="H4596" i="6"/>
  <c r="H4766" i="6"/>
  <c r="H4936" i="6"/>
  <c r="H5083" i="6"/>
  <c r="H5211" i="6"/>
  <c r="H5339" i="6"/>
  <c r="H5467" i="6"/>
  <c r="H5595" i="6"/>
  <c r="H5723" i="6"/>
  <c r="H5851" i="6"/>
  <c r="H5979" i="6"/>
  <c r="H6107" i="6"/>
  <c r="H6235" i="6"/>
  <c r="H6363" i="6"/>
  <c r="H6491" i="6"/>
  <c r="H2824" i="6"/>
  <c r="H3336" i="6"/>
  <c r="H3604" i="6"/>
  <c r="H3808" i="6"/>
  <c r="H3980" i="6"/>
  <c r="H4150" i="6"/>
  <c r="H4320" i="6"/>
  <c r="H4492" i="6"/>
  <c r="H4662" i="6"/>
  <c r="H4832" i="6"/>
  <c r="H5004" i="6"/>
  <c r="H5132" i="6"/>
  <c r="H5260" i="6"/>
  <c r="H5388" i="6"/>
  <c r="H5516" i="6"/>
  <c r="H5644" i="6"/>
  <c r="H5772" i="6"/>
  <c r="H5900" i="6"/>
  <c r="H6028" i="6"/>
  <c r="H6156" i="6"/>
  <c r="H6284" i="6"/>
  <c r="H6412" i="6"/>
  <c r="H6540" i="6"/>
  <c r="H6668" i="6"/>
  <c r="H6796" i="6"/>
  <c r="H6862" i="6"/>
  <c r="H6926" i="6"/>
  <c r="H6990" i="6"/>
  <c r="H7054" i="6"/>
  <c r="H7118" i="6"/>
  <c r="H7182" i="6"/>
  <c r="H7246" i="6"/>
  <c r="H7310" i="6"/>
  <c r="H7374" i="6"/>
  <c r="H7438" i="6"/>
  <c r="H7502" i="6"/>
  <c r="H7566" i="6"/>
  <c r="H7630" i="6"/>
  <c r="H7694" i="6"/>
  <c r="H7758" i="6"/>
  <c r="H7822" i="6"/>
  <c r="H7886" i="6"/>
  <c r="H7950" i="6"/>
  <c r="H8014" i="6"/>
  <c r="H8078" i="6"/>
  <c r="H8142" i="6"/>
  <c r="H8206" i="6"/>
  <c r="H8270" i="6"/>
  <c r="H8334" i="6"/>
  <c r="H8398" i="6"/>
  <c r="H8462" i="6"/>
  <c r="H8526" i="6"/>
  <c r="H8590" i="6"/>
  <c r="H8654" i="6"/>
  <c r="H8718" i="6"/>
  <c r="H8782" i="6"/>
  <c r="H8846" i="6"/>
  <c r="H8910" i="6"/>
  <c r="H8974" i="6"/>
  <c r="H9038" i="6"/>
  <c r="H9102" i="6"/>
  <c r="H9166" i="6"/>
  <c r="H9230" i="6"/>
  <c r="H9294" i="6"/>
  <c r="H9358" i="6"/>
  <c r="H9422" i="6"/>
  <c r="H9486" i="6"/>
  <c r="H9550" i="6"/>
  <c r="H9614" i="6"/>
  <c r="H9678" i="6"/>
  <c r="H9742" i="6"/>
  <c r="H9806" i="6"/>
  <c r="H9870" i="6"/>
  <c r="H9934" i="6"/>
  <c r="H9998" i="6"/>
  <c r="H8047" i="6"/>
  <c r="H8111" i="6"/>
  <c r="H8175" i="6"/>
  <c r="H8239" i="6"/>
  <c r="H8303" i="6"/>
  <c r="H8367" i="6"/>
  <c r="H8431" i="6"/>
  <c r="H8495" i="6"/>
  <c r="H8559" i="6"/>
  <c r="H8623" i="6"/>
  <c r="H2704" i="6"/>
  <c r="H3216" i="6"/>
  <c r="H3544" i="6"/>
  <c r="H3768" i="6"/>
  <c r="H3940" i="6"/>
  <c r="H4110" i="6"/>
  <c r="H4280" i="6"/>
  <c r="H4452" i="6"/>
  <c r="H4622" i="6"/>
  <c r="H4792" i="6"/>
  <c r="H4964" i="6"/>
  <c r="H5102" i="6"/>
  <c r="H5230" i="6"/>
  <c r="H5358" i="6"/>
  <c r="H5486" i="6"/>
  <c r="H5614" i="6"/>
  <c r="H5742" i="6"/>
  <c r="H5870" i="6"/>
  <c r="H5998" i="6"/>
  <c r="H6126" i="6"/>
  <c r="H6254" i="6"/>
  <c r="H6382" i="6"/>
  <c r="H6510" i="6"/>
  <c r="H6638" i="6"/>
  <c r="H6766" i="6"/>
  <c r="H6847" i="6"/>
  <c r="H6911" i="6"/>
  <c r="H6975" i="6"/>
  <c r="H7039" i="6"/>
  <c r="H7103" i="6"/>
  <c r="H7167" i="6"/>
  <c r="H7231" i="6"/>
  <c r="H7295" i="6"/>
  <c r="H7359" i="6"/>
  <c r="H7423" i="6"/>
  <c r="H7487" i="6"/>
  <c r="H7551" i="6"/>
  <c r="K8162" i="6"/>
  <c r="K8564" i="6"/>
  <c r="K7097" i="6"/>
  <c r="K8631" i="6"/>
  <c r="K7206" i="6"/>
  <c r="H793" i="6"/>
  <c r="H1913" i="6"/>
  <c r="H2425" i="6"/>
  <c r="H210" i="6"/>
  <c r="H722" i="6"/>
  <c r="H1234" i="6"/>
  <c r="K9992" i="6"/>
  <c r="H499" i="6"/>
  <c r="H1011" i="6"/>
  <c r="H1523" i="6"/>
  <c r="H2035" i="6"/>
  <c r="H2547" i="6"/>
  <c r="H340" i="6"/>
  <c r="H852" i="6"/>
  <c r="H1364" i="6"/>
  <c r="H1876" i="6"/>
  <c r="H2388" i="6"/>
  <c r="H181" i="6"/>
  <c r="H693" i="6"/>
  <c r="H1205" i="6"/>
  <c r="H1717" i="6"/>
  <c r="H2229" i="6"/>
  <c r="H14" i="6"/>
  <c r="H526" i="6"/>
  <c r="H1038" i="6"/>
  <c r="H351" i="6"/>
  <c r="H863" i="6"/>
  <c r="H1375" i="6"/>
  <c r="H1887" i="6"/>
  <c r="H2399" i="6"/>
  <c r="H184" i="6"/>
  <c r="H696" i="6"/>
  <c r="H1208" i="6"/>
  <c r="H1720" i="6"/>
  <c r="H2232" i="6"/>
  <c r="H1930" i="6"/>
  <c r="H2938" i="6"/>
  <c r="H3450" i="6"/>
  <c r="H3698" i="6"/>
  <c r="H3762" i="6"/>
  <c r="H3826" i="6"/>
  <c r="H3890" i="6"/>
  <c r="H3954" i="6"/>
  <c r="H4018" i="6"/>
  <c r="H4082" i="6"/>
  <c r="H4146" i="6"/>
  <c r="H4210" i="6"/>
  <c r="H4274" i="6"/>
  <c r="H4338" i="6"/>
  <c r="H4402" i="6"/>
  <c r="H4466" i="6"/>
  <c r="H4530" i="6"/>
  <c r="H4594" i="6"/>
  <c r="H4658" i="6"/>
  <c r="H4722" i="6"/>
  <c r="H4786" i="6"/>
  <c r="H4850" i="6"/>
  <c r="H4914" i="6"/>
  <c r="H4978" i="6"/>
  <c r="H5042" i="6"/>
  <c r="H5106" i="6"/>
  <c r="H5170" i="6"/>
  <c r="H5234" i="6"/>
  <c r="H5298" i="6"/>
  <c r="H5362" i="6"/>
  <c r="H5426" i="6"/>
  <c r="H5490" i="6"/>
  <c r="H5554" i="6"/>
  <c r="H5618" i="6"/>
  <c r="H5682" i="6"/>
  <c r="H5746" i="6"/>
  <c r="H5810" i="6"/>
  <c r="H5874" i="6"/>
  <c r="H5938" i="6"/>
  <c r="H6002" i="6"/>
  <c r="H6066" i="6"/>
  <c r="H6130" i="6"/>
  <c r="H6194" i="6"/>
  <c r="H6258" i="6"/>
  <c r="H6322" i="6"/>
  <c r="H6386" i="6"/>
  <c r="H6450" i="6"/>
  <c r="H6514" i="6"/>
  <c r="H6578" i="6"/>
  <c r="H6642" i="6"/>
  <c r="H6706" i="6"/>
  <c r="H6770" i="6"/>
  <c r="H1350" i="6"/>
  <c r="H1742" i="6"/>
  <c r="H1998" i="6"/>
  <c r="H2254" i="6"/>
  <c r="H2510" i="6"/>
  <c r="H2635" i="6"/>
  <c r="H2699" i="6"/>
  <c r="H2763" i="6"/>
  <c r="H2827" i="6"/>
  <c r="H2891" i="6"/>
  <c r="H2955" i="6"/>
  <c r="H3019" i="6"/>
  <c r="H3083" i="6"/>
  <c r="H3147" i="6"/>
  <c r="H3211" i="6"/>
  <c r="H3275" i="6"/>
  <c r="H3339" i="6"/>
  <c r="H3403" i="6"/>
  <c r="H3467" i="6"/>
  <c r="H3531" i="6"/>
  <c r="H3595" i="6"/>
  <c r="H3659" i="6"/>
  <c r="H3723" i="6"/>
  <c r="H3787" i="6"/>
  <c r="H3851" i="6"/>
  <c r="H3915" i="6"/>
  <c r="H3979" i="6"/>
  <c r="H4043" i="6"/>
  <c r="H4107" i="6"/>
  <c r="H4171" i="6"/>
  <c r="H4235" i="6"/>
  <c r="H4299" i="6"/>
  <c r="H4363" i="6"/>
  <c r="H4427" i="6"/>
  <c r="H4491" i="6"/>
  <c r="H4555" i="6"/>
  <c r="H4619" i="6"/>
  <c r="H4683" i="6"/>
  <c r="H4747" i="6"/>
  <c r="H4811" i="6"/>
  <c r="H4875" i="6"/>
  <c r="H4939" i="6"/>
  <c r="H5003" i="6"/>
  <c r="H1550" i="6"/>
  <c r="H1842" i="6"/>
  <c r="H2098" i="6"/>
  <c r="H2354" i="6"/>
  <c r="H2596" i="6"/>
  <c r="H2660" i="6"/>
  <c r="H2724" i="6"/>
  <c r="H2788" i="6"/>
  <c r="H2852" i="6"/>
  <c r="H2916" i="6"/>
  <c r="H2980" i="6"/>
  <c r="H3044" i="6"/>
  <c r="H3108" i="6"/>
  <c r="H3172" i="6"/>
  <c r="H3236" i="6"/>
  <c r="H3300" i="6"/>
  <c r="H1110" i="6"/>
  <c r="H1622" i="6"/>
  <c r="H1878" i="6"/>
  <c r="H2134" i="6"/>
  <c r="H2390" i="6"/>
  <c r="H2605" i="6"/>
  <c r="H2669" i="6"/>
  <c r="H2733" i="6"/>
  <c r="H2797" i="6"/>
  <c r="H2861" i="6"/>
  <c r="H2925" i="6"/>
  <c r="H2989" i="6"/>
  <c r="H3053" i="6"/>
  <c r="H3117" i="6"/>
  <c r="H3181" i="6"/>
  <c r="H3245" i="6"/>
  <c r="H3309" i="6"/>
  <c r="H3373" i="6"/>
  <c r="H3437" i="6"/>
  <c r="H3501" i="6"/>
  <c r="H3565" i="6"/>
  <c r="H3629" i="6"/>
  <c r="H3693" i="6"/>
  <c r="H3757" i="6"/>
  <c r="H3821" i="6"/>
  <c r="H3885" i="6"/>
  <c r="H3949" i="6"/>
  <c r="H4013" i="6"/>
  <c r="H4077" i="6"/>
  <c r="H4141" i="6"/>
  <c r="H4205" i="6"/>
  <c r="H4269" i="6"/>
  <c r="H4333" i="6"/>
  <c r="H4397" i="6"/>
  <c r="H4461" i="6"/>
  <c r="H4525" i="6"/>
  <c r="H4589" i="6"/>
  <c r="H4653" i="6"/>
  <c r="H4717" i="6"/>
  <c r="H4781" i="6"/>
  <c r="H4845" i="6"/>
  <c r="H4909" i="6"/>
  <c r="H4973" i="6"/>
  <c r="H5037" i="6"/>
  <c r="H5101" i="6"/>
  <c r="H5165" i="6"/>
  <c r="H5229" i="6"/>
  <c r="H5293" i="6"/>
  <c r="H5357" i="6"/>
  <c r="H5421" i="6"/>
  <c r="H5485" i="6"/>
  <c r="H5549" i="6"/>
  <c r="H5613" i="6"/>
  <c r="H5677" i="6"/>
  <c r="H5741" i="6"/>
  <c r="H5805" i="6"/>
  <c r="H5869" i="6"/>
  <c r="H5933" i="6"/>
  <c r="H5997" i="6"/>
  <c r="H6061" i="6"/>
  <c r="H6125" i="6"/>
  <c r="H6189" i="6"/>
  <c r="H6253" i="6"/>
  <c r="H6317" i="6"/>
  <c r="H6381" i="6"/>
  <c r="H6445" i="6"/>
  <c r="H6509" i="6"/>
  <c r="H6573" i="6"/>
  <c r="H6637" i="6"/>
  <c r="H6701" i="6"/>
  <c r="H6765" i="6"/>
  <c r="H1310" i="6"/>
  <c r="H1722" i="6"/>
  <c r="H1978" i="6"/>
  <c r="H2234" i="6"/>
  <c r="H2490" i="6"/>
  <c r="H2630" i="6"/>
  <c r="H2694" i="6"/>
  <c r="H2758" i="6"/>
  <c r="H2822" i="6"/>
  <c r="H2886" i="6"/>
  <c r="H2950" i="6"/>
  <c r="H3014" i="6"/>
  <c r="H3078" i="6"/>
  <c r="H3142" i="6"/>
  <c r="H3206" i="6"/>
  <c r="H3270" i="6"/>
  <c r="H3334" i="6"/>
  <c r="H3398" i="6"/>
  <c r="H3462" i="6"/>
  <c r="H3526" i="6"/>
  <c r="H3590" i="6"/>
  <c r="H3654" i="6"/>
  <c r="H1126" i="6"/>
  <c r="H1630" i="6"/>
  <c r="H1886" i="6"/>
  <c r="H2142" i="6"/>
  <c r="H2398" i="6"/>
  <c r="H2607" i="6"/>
  <c r="H2671" i="6"/>
  <c r="H2735" i="6"/>
  <c r="H2799" i="6"/>
  <c r="H2863" i="6"/>
  <c r="H2927" i="6"/>
  <c r="H2991" i="6"/>
  <c r="H3055" i="6"/>
  <c r="H3119" i="6"/>
  <c r="H3183" i="6"/>
  <c r="H3247" i="6"/>
  <c r="H3311" i="6"/>
  <c r="H3375" i="6"/>
  <c r="H3439" i="6"/>
  <c r="H3503" i="6"/>
  <c r="H3567" i="6"/>
  <c r="H3631" i="6"/>
  <c r="H3695" i="6"/>
  <c r="H3759" i="6"/>
  <c r="H3823" i="6"/>
  <c r="H3887" i="6"/>
  <c r="H3951" i="6"/>
  <c r="H4015" i="6"/>
  <c r="H4079" i="6"/>
  <c r="H4143" i="6"/>
  <c r="H4207" i="6"/>
  <c r="H4271" i="6"/>
  <c r="H4335" i="6"/>
  <c r="H4399" i="6"/>
  <c r="H4463" i="6"/>
  <c r="H4527" i="6"/>
  <c r="H4591" i="6"/>
  <c r="H4655" i="6"/>
  <c r="H4719" i="6"/>
  <c r="H4783" i="6"/>
  <c r="H4847" i="6"/>
  <c r="H4911" i="6"/>
  <c r="H4975" i="6"/>
  <c r="H5039" i="6"/>
  <c r="H5103" i="6"/>
  <c r="H5167" i="6"/>
  <c r="H5231" i="6"/>
  <c r="H5295" i="6"/>
  <c r="H5359" i="6"/>
  <c r="H5423" i="6"/>
  <c r="H5487" i="6"/>
  <c r="H5551" i="6"/>
  <c r="H5615" i="6"/>
  <c r="H5679" i="6"/>
  <c r="H5743" i="6"/>
  <c r="H5807" i="6"/>
  <c r="H5871" i="6"/>
  <c r="H5935" i="6"/>
  <c r="H5999" i="6"/>
  <c r="H6063" i="6"/>
  <c r="H6127" i="6"/>
  <c r="H6191" i="6"/>
  <c r="H6255" i="6"/>
  <c r="H6319" i="6"/>
  <c r="H6383" i="6"/>
  <c r="H6447" i="6"/>
  <c r="H6511" i="6"/>
  <c r="H6575" i="6"/>
  <c r="H6639" i="6"/>
  <c r="H6703" i="6"/>
  <c r="H6767" i="6"/>
  <c r="H1262" i="6"/>
  <c r="H1398" i="6"/>
  <c r="H1766" i="6"/>
  <c r="H2022" i="6"/>
  <c r="H2278" i="6"/>
  <c r="H2534" i="6"/>
  <c r="H2641" i="6"/>
  <c r="H2705" i="6"/>
  <c r="H2769" i="6"/>
  <c r="H2833" i="6"/>
  <c r="H2897" i="6"/>
  <c r="H2961" i="6"/>
  <c r="H3025" i="6"/>
  <c r="H3089" i="6"/>
  <c r="H3153" i="6"/>
  <c r="H3217" i="6"/>
  <c r="H3281" i="6"/>
  <c r="H3345" i="6"/>
  <c r="H3409" i="6"/>
  <c r="H3473" i="6"/>
  <c r="H3537" i="6"/>
  <c r="H3601" i="6"/>
  <c r="H3665" i="6"/>
  <c r="H3729" i="6"/>
  <c r="H3793" i="6"/>
  <c r="H3857" i="6"/>
  <c r="H3921" i="6"/>
  <c r="H3985" i="6"/>
  <c r="H4049" i="6"/>
  <c r="H4113" i="6"/>
  <c r="H4177" i="6"/>
  <c r="H4241" i="6"/>
  <c r="H4305" i="6"/>
  <c r="H4369" i="6"/>
  <c r="H4433" i="6"/>
  <c r="H4497" i="6"/>
  <c r="H4561" i="6"/>
  <c r="H4625" i="6"/>
  <c r="H4689" i="6"/>
  <c r="H4753" i="6"/>
  <c r="H4817" i="6"/>
  <c r="H4881" i="6"/>
  <c r="H4945" i="6"/>
  <c r="H5009" i="6"/>
  <c r="H5073" i="6"/>
  <c r="H5137" i="6"/>
  <c r="H5201" i="6"/>
  <c r="H5265" i="6"/>
  <c r="H5329" i="6"/>
  <c r="H5393" i="6"/>
  <c r="H5457" i="6"/>
  <c r="H5521" i="6"/>
  <c r="H5585" i="6"/>
  <c r="H5649" i="6"/>
  <c r="H5713" i="6"/>
  <c r="H5777" i="6"/>
  <c r="H5841" i="6"/>
  <c r="H5905" i="6"/>
  <c r="H5969" i="6"/>
  <c r="H6033" i="6"/>
  <c r="H6097" i="6"/>
  <c r="H6161" i="6"/>
  <c r="H6225" i="6"/>
  <c r="H6289" i="6"/>
  <c r="H6353" i="6"/>
  <c r="H6417" i="6"/>
  <c r="H6481" i="6"/>
  <c r="H6545" i="6"/>
  <c r="H6609" i="6"/>
  <c r="H6673" i="6"/>
  <c r="H6737" i="6"/>
  <c r="H1634" i="6"/>
  <c r="H2864" i="6"/>
  <c r="H3368" i="6"/>
  <c r="H3624" i="6"/>
  <c r="H3822" i="6"/>
  <c r="H3992" i="6"/>
  <c r="H4164" i="6"/>
  <c r="H4334" i="6"/>
  <c r="H4504" i="6"/>
  <c r="H4676" i="6"/>
  <c r="H4846" i="6"/>
  <c r="H5014" i="6"/>
  <c r="H5142" i="6"/>
  <c r="H5270" i="6"/>
  <c r="H5398" i="6"/>
  <c r="H5526" i="6"/>
  <c r="H5654" i="6"/>
  <c r="H5782" i="6"/>
  <c r="H5910" i="6"/>
  <c r="H6038" i="6"/>
  <c r="H6166" i="6"/>
  <c r="H6294" i="6"/>
  <c r="H6422" i="6"/>
  <c r="H6550" i="6"/>
  <c r="H6678" i="6"/>
  <c r="H6803" i="6"/>
  <c r="H6867" i="6"/>
  <c r="H6931" i="6"/>
  <c r="H6995" i="6"/>
  <c r="H7059" i="6"/>
  <c r="H7123" i="6"/>
  <c r="H7187" i="6"/>
  <c r="H7251" i="6"/>
  <c r="H7315" i="6"/>
  <c r="H7379" i="6"/>
  <c r="H7443" i="6"/>
  <c r="H7507" i="6"/>
  <c r="H7571" i="6"/>
  <c r="H7635" i="6"/>
  <c r="H7699" i="6"/>
  <c r="H7763" i="6"/>
  <c r="H7827" i="6"/>
  <c r="H7891" i="6"/>
  <c r="H7955" i="6"/>
  <c r="H8019" i="6"/>
  <c r="H8083" i="6"/>
  <c r="H8147" i="6"/>
  <c r="H8211" i="6"/>
  <c r="H8275" i="6"/>
  <c r="H8339" i="6"/>
  <c r="H8403" i="6"/>
  <c r="H8467" i="6"/>
  <c r="H8531" i="6"/>
  <c r="H8595" i="6"/>
  <c r="H8659" i="6"/>
  <c r="H8723" i="6"/>
  <c r="H8787" i="6"/>
  <c r="H8851" i="6"/>
  <c r="H8915" i="6"/>
  <c r="H8979" i="6"/>
  <c r="H9043" i="6"/>
  <c r="H9107" i="6"/>
  <c r="H9171" i="6"/>
  <c r="H9235" i="6"/>
  <c r="H9299" i="6"/>
  <c r="H9363" i="6"/>
  <c r="H9427" i="6"/>
  <c r="H9491" i="6"/>
  <c r="H9555" i="6"/>
  <c r="H9619" i="6"/>
  <c r="H9683" i="6"/>
  <c r="H9747" i="6"/>
  <c r="H9811" i="6"/>
  <c r="H9875" i="6"/>
  <c r="H9939" i="6"/>
  <c r="H10003" i="6"/>
  <c r="H2808" i="6"/>
  <c r="H3320" i="6"/>
  <c r="H3596" i="6"/>
  <c r="H3804" i="6"/>
  <c r="H3974" i="6"/>
  <c r="H4144" i="6"/>
  <c r="H4316" i="6"/>
  <c r="H4486" i="6"/>
  <c r="H4656" i="6"/>
  <c r="H4828" i="6"/>
  <c r="H4998" i="6"/>
  <c r="H5128" i="6"/>
  <c r="H5256" i="6"/>
  <c r="H5384" i="6"/>
  <c r="H5512" i="6"/>
  <c r="H5640" i="6"/>
  <c r="H5768" i="6"/>
  <c r="H5896" i="6"/>
  <c r="H6024" i="6"/>
  <c r="H6152" i="6"/>
  <c r="H6280" i="6"/>
  <c r="H6408" i="6"/>
  <c r="H6536" i="6"/>
  <c r="H6664" i="6"/>
  <c r="H6792" i="6"/>
  <c r="H6860" i="6"/>
  <c r="H6924" i="6"/>
  <c r="H6988" i="6"/>
  <c r="H7052" i="6"/>
  <c r="H7116" i="6"/>
  <c r="H7180" i="6"/>
  <c r="H7244" i="6"/>
  <c r="H7308" i="6"/>
  <c r="H7372" i="6"/>
  <c r="H7436" i="6"/>
  <c r="H7500" i="6"/>
  <c r="H7564" i="6"/>
  <c r="H7628" i="6"/>
  <c r="H7692" i="6"/>
  <c r="H7756" i="6"/>
  <c r="H7820" i="6"/>
  <c r="H7884" i="6"/>
  <c r="H7948" i="6"/>
  <c r="H8012" i="6"/>
  <c r="H8076" i="6"/>
  <c r="H8140" i="6"/>
  <c r="H8204" i="6"/>
  <c r="H8268" i="6"/>
  <c r="H8332" i="6"/>
  <c r="H8396" i="6"/>
  <c r="H8460" i="6"/>
  <c r="H8524" i="6"/>
  <c r="H8588" i="6"/>
  <c r="H8652" i="6"/>
  <c r="H8716" i="6"/>
  <c r="H8780" i="6"/>
  <c r="H8844" i="6"/>
  <c r="H8908" i="6"/>
  <c r="H8972" i="6"/>
  <c r="H9036" i="6"/>
  <c r="H9100" i="6"/>
  <c r="H9164" i="6"/>
  <c r="H9228" i="6"/>
  <c r="H9292" i="6"/>
  <c r="H9356" i="6"/>
  <c r="H9420" i="6"/>
  <c r="H9484" i="6"/>
  <c r="H9548" i="6"/>
  <c r="H9612" i="6"/>
  <c r="H9676" i="6"/>
  <c r="H9740" i="6"/>
  <c r="H9804" i="6"/>
  <c r="H9868" i="6"/>
  <c r="H9932" i="6"/>
  <c r="H9996" i="6"/>
  <c r="H2752" i="6"/>
  <c r="H3264" i="6"/>
  <c r="H3568" i="6"/>
  <c r="H3784" i="6"/>
  <c r="H3956" i="6"/>
  <c r="H4126" i="6"/>
  <c r="H4296" i="6"/>
  <c r="H4468" i="6"/>
  <c r="H4638" i="6"/>
  <c r="H4808" i="6"/>
  <c r="H4980" i="6"/>
  <c r="H5115" i="6"/>
  <c r="H5243" i="6"/>
  <c r="H5371" i="6"/>
  <c r="H5499" i="6"/>
  <c r="H5627" i="6"/>
  <c r="H5755" i="6"/>
  <c r="H5883" i="6"/>
  <c r="H6011" i="6"/>
  <c r="H6139" i="6"/>
  <c r="H6267" i="6"/>
  <c r="H6395" i="6"/>
  <c r="H1986" i="6"/>
  <c r="H2952" i="6"/>
  <c r="H3412" i="6"/>
  <c r="H3668" i="6"/>
  <c r="H3852" i="6"/>
  <c r="H4022" i="6"/>
  <c r="H4192" i="6"/>
  <c r="H4364" i="6"/>
  <c r="H4534" i="6"/>
  <c r="H4704" i="6"/>
  <c r="H4876" i="6"/>
  <c r="H5036" i="6"/>
  <c r="H5164" i="6"/>
  <c r="H5292" i="6"/>
  <c r="H5420" i="6"/>
  <c r="H5548" i="6"/>
  <c r="H5676" i="6"/>
  <c r="H5804" i="6"/>
  <c r="H5932" i="6"/>
  <c r="H6060" i="6"/>
  <c r="H6188" i="6"/>
  <c r="H6316" i="6"/>
  <c r="H6444" i="6"/>
  <c r="H6572" i="6"/>
  <c r="H6700" i="6"/>
  <c r="H6814" i="6"/>
  <c r="H6878" i="6"/>
  <c r="H6942" i="6"/>
  <c r="H7006" i="6"/>
  <c r="H7070" i="6"/>
  <c r="H7134" i="6"/>
  <c r="H7198" i="6"/>
  <c r="H7262" i="6"/>
  <c r="H7326" i="6"/>
  <c r="H7390" i="6"/>
  <c r="H7454" i="6"/>
  <c r="H7518" i="6"/>
  <c r="H7582" i="6"/>
  <c r="H7646" i="6"/>
  <c r="H7710" i="6"/>
  <c r="H7774" i="6"/>
  <c r="H7838" i="6"/>
  <c r="H7902" i="6"/>
  <c r="H7966" i="6"/>
  <c r="H8030" i="6"/>
  <c r="H8094" i="6"/>
  <c r="H8158" i="6"/>
  <c r="H8222" i="6"/>
  <c r="H8286" i="6"/>
  <c r="H8350" i="6"/>
  <c r="H8414" i="6"/>
  <c r="H8478" i="6"/>
  <c r="H8542" i="6"/>
  <c r="H8606" i="6"/>
  <c r="H8670" i="6"/>
  <c r="H8734" i="6"/>
  <c r="H8798" i="6"/>
  <c r="H8862" i="6"/>
  <c r="H8926" i="6"/>
  <c r="H8990" i="6"/>
  <c r="H9054" i="6"/>
  <c r="H9118" i="6"/>
  <c r="H9182" i="6"/>
  <c r="H9246" i="6"/>
  <c r="H9310" i="6"/>
  <c r="H9374" i="6"/>
  <c r="H9438" i="6"/>
  <c r="H9502" i="6"/>
  <c r="H9566" i="6"/>
  <c r="H9630" i="6"/>
  <c r="H9694" i="6"/>
  <c r="H9758" i="6"/>
  <c r="H9822" i="6"/>
  <c r="H9886" i="6"/>
  <c r="H9950" i="6"/>
  <c r="H7999" i="6"/>
  <c r="H8063" i="6"/>
  <c r="H8127" i="6"/>
  <c r="H8191" i="6"/>
  <c r="H8255" i="6"/>
  <c r="H8319" i="6"/>
  <c r="H8383" i="6"/>
  <c r="H8447" i="6"/>
  <c r="H8511" i="6"/>
  <c r="H8575" i="6"/>
  <c r="H8639" i="6"/>
  <c r="H2832" i="6"/>
  <c r="H3344" i="6"/>
  <c r="H3608" i="6"/>
  <c r="H3812" i="6"/>
  <c r="H3982" i="6"/>
  <c r="H4152" i="6"/>
  <c r="H4324" i="6"/>
  <c r="H4494" i="6"/>
  <c r="H4664" i="6"/>
  <c r="H4836" i="6"/>
  <c r="H5006" i="6"/>
  <c r="H5134" i="6"/>
  <c r="H5262" i="6"/>
  <c r="H5390" i="6"/>
  <c r="H5518" i="6"/>
  <c r="H5646" i="6"/>
  <c r="H5774" i="6"/>
  <c r="H5902" i="6"/>
  <c r="H6030" i="6"/>
  <c r="H6158" i="6"/>
  <c r="H6286" i="6"/>
  <c r="H6414" i="6"/>
  <c r="H6542" i="6"/>
  <c r="H6670" i="6"/>
  <c r="H6798" i="6"/>
  <c r="H6863" i="6"/>
  <c r="H6927" i="6"/>
  <c r="H6991" i="6"/>
  <c r="H7055" i="6"/>
  <c r="H7119" i="6"/>
  <c r="H7183" i="6"/>
  <c r="H7247" i="6"/>
  <c r="H7311" i="6"/>
  <c r="H7375" i="6"/>
  <c r="H7439" i="6"/>
  <c r="H7503" i="6"/>
  <c r="H7567" i="6"/>
  <c r="K7691" i="6"/>
  <c r="K9076" i="6"/>
  <c r="K7774" i="6"/>
  <c r="K9143" i="6"/>
  <c r="K7801" i="6"/>
  <c r="H1049" i="6"/>
  <c r="H1977" i="6"/>
  <c r="H2489" i="6"/>
  <c r="H274" i="6"/>
  <c r="H786" i="6"/>
  <c r="H1298" i="6"/>
  <c r="H51" i="6"/>
  <c r="H563" i="6"/>
  <c r="H1075" i="6"/>
  <c r="H1587" i="6"/>
  <c r="H2099" i="6"/>
  <c r="K9889" i="6"/>
  <c r="H404" i="6"/>
  <c r="H916" i="6"/>
  <c r="H1428" i="6"/>
  <c r="H1940" i="6"/>
  <c r="H2452" i="6"/>
  <c r="H245" i="6"/>
  <c r="H757" i="6"/>
  <c r="H1269" i="6"/>
  <c r="H1781" i="6"/>
  <c r="H2293" i="6"/>
  <c r="H78" i="6"/>
  <c r="H590" i="6"/>
  <c r="K9908" i="6"/>
  <c r="H415" i="6"/>
  <c r="H927" i="6"/>
  <c r="H1439" i="6"/>
  <c r="H1951" i="6"/>
  <c r="H2463" i="6"/>
  <c r="H248" i="6"/>
  <c r="H760" i="6"/>
  <c r="H1272" i="6"/>
  <c r="H1784" i="6"/>
  <c r="H2296" i="6"/>
  <c r="H2186" i="6"/>
  <c r="H3002" i="6"/>
  <c r="H3514" i="6"/>
  <c r="H3706" i="6"/>
  <c r="H3770" i="6"/>
  <c r="H3834" i="6"/>
  <c r="H3898" i="6"/>
  <c r="H3962" i="6"/>
  <c r="H4026" i="6"/>
  <c r="H4090" i="6"/>
  <c r="H4154" i="6"/>
  <c r="H4218" i="6"/>
  <c r="H4282" i="6"/>
  <c r="H4346" i="6"/>
  <c r="H4410" i="6"/>
  <c r="H4474" i="6"/>
  <c r="H4538" i="6"/>
  <c r="H4602" i="6"/>
  <c r="H4666" i="6"/>
  <c r="H4730" i="6"/>
  <c r="H4794" i="6"/>
  <c r="H4858" i="6"/>
  <c r="H4922" i="6"/>
  <c r="H4986" i="6"/>
  <c r="H5050" i="6"/>
  <c r="H5114" i="6"/>
  <c r="H5178" i="6"/>
  <c r="H5242" i="6"/>
  <c r="H5306" i="6"/>
  <c r="H5370" i="6"/>
  <c r="H5434" i="6"/>
  <c r="H5498" i="6"/>
  <c r="H5562" i="6"/>
  <c r="H5626" i="6"/>
  <c r="H5690" i="6"/>
  <c r="H5754" i="6"/>
  <c r="H5818" i="6"/>
  <c r="H5882" i="6"/>
  <c r="H5946" i="6"/>
  <c r="H6010" i="6"/>
  <c r="H6074" i="6"/>
  <c r="H6138" i="6"/>
  <c r="H6202" i="6"/>
  <c r="H6266" i="6"/>
  <c r="H6330" i="6"/>
  <c r="H6394" i="6"/>
  <c r="H6458" i="6"/>
  <c r="H6522" i="6"/>
  <c r="H6586" i="6"/>
  <c r="H6650" i="6"/>
  <c r="H6714" i="6"/>
  <c r="H6778" i="6"/>
  <c r="H1414" i="6"/>
  <c r="H1774" i="6"/>
  <c r="H2030" i="6"/>
  <c r="H2286" i="6"/>
  <c r="H2542" i="6"/>
  <c r="H2643" i="6"/>
  <c r="H2707" i="6"/>
  <c r="H2771" i="6"/>
  <c r="H2835" i="6"/>
  <c r="H2899" i="6"/>
  <c r="H2963" i="6"/>
  <c r="H3027" i="6"/>
  <c r="H3091" i="6"/>
  <c r="H3155" i="6"/>
  <c r="H3219" i="6"/>
  <c r="H3283" i="6"/>
  <c r="H3347" i="6"/>
  <c r="H3411" i="6"/>
  <c r="H3475" i="6"/>
  <c r="H3539" i="6"/>
  <c r="H3603" i="6"/>
  <c r="H3667" i="6"/>
  <c r="H3731" i="6"/>
  <c r="H3795" i="6"/>
  <c r="H3859" i="6"/>
  <c r="H3923" i="6"/>
  <c r="H3987" i="6"/>
  <c r="H4051" i="6"/>
  <c r="H4115" i="6"/>
  <c r="H4179" i="6"/>
  <c r="H4243" i="6"/>
  <c r="H4307" i="6"/>
  <c r="H4371" i="6"/>
  <c r="H4435" i="6"/>
  <c r="H4499" i="6"/>
  <c r="H4563" i="6"/>
  <c r="H4627" i="6"/>
  <c r="H4691" i="6"/>
  <c r="H4755" i="6"/>
  <c r="H4819" i="6"/>
  <c r="H4883" i="6"/>
  <c r="H4947" i="6"/>
  <c r="H1102" i="6"/>
  <c r="H1614" i="6"/>
  <c r="H1874" i="6"/>
  <c r="H2130" i="6"/>
  <c r="H2386" i="6"/>
  <c r="H2604" i="6"/>
  <c r="H2668" i="6"/>
  <c r="H2732" i="6"/>
  <c r="H2796" i="6"/>
  <c r="H2860" i="6"/>
  <c r="H2924" i="6"/>
  <c r="H2988" i="6"/>
  <c r="H3052" i="6"/>
  <c r="H3116" i="6"/>
  <c r="H3180" i="6"/>
  <c r="H3244" i="6"/>
  <c r="H3308" i="6"/>
  <c r="H1174" i="6"/>
  <c r="H1654" i="6"/>
  <c r="H1910" i="6"/>
  <c r="H2166" i="6"/>
  <c r="H2422" i="6"/>
  <c r="H2613" i="6"/>
  <c r="H2677" i="6"/>
  <c r="H2741" i="6"/>
  <c r="H2805" i="6"/>
  <c r="H2869" i="6"/>
  <c r="H2933" i="6"/>
  <c r="H2997" i="6"/>
  <c r="H3061" i="6"/>
  <c r="H3125" i="6"/>
  <c r="H3189" i="6"/>
  <c r="H3253" i="6"/>
  <c r="H3317" i="6"/>
  <c r="H3381" i="6"/>
  <c r="H3445" i="6"/>
  <c r="H3509" i="6"/>
  <c r="H3573" i="6"/>
  <c r="H3637" i="6"/>
  <c r="H3701" i="6"/>
  <c r="H3765" i="6"/>
  <c r="H3829" i="6"/>
  <c r="H3893" i="6"/>
  <c r="H3957" i="6"/>
  <c r="H4021" i="6"/>
  <c r="H4085" i="6"/>
  <c r="H4149" i="6"/>
  <c r="H4213" i="6"/>
  <c r="H4277" i="6"/>
  <c r="H4341" i="6"/>
  <c r="H4405" i="6"/>
  <c r="H4469" i="6"/>
  <c r="H4533" i="6"/>
  <c r="H4597" i="6"/>
  <c r="H4661" i="6"/>
  <c r="H4725" i="6"/>
  <c r="H4789" i="6"/>
  <c r="H4853" i="6"/>
  <c r="H4917" i="6"/>
  <c r="H4981" i="6"/>
  <c r="H5045" i="6"/>
  <c r="H5109" i="6"/>
  <c r="H5173" i="6"/>
  <c r="H5237" i="6"/>
  <c r="H5301" i="6"/>
  <c r="H5365" i="6"/>
  <c r="H5429" i="6"/>
  <c r="H5493" i="6"/>
  <c r="H5557" i="6"/>
  <c r="H5621" i="6"/>
  <c r="H5685" i="6"/>
  <c r="H5749" i="6"/>
  <c r="H5813" i="6"/>
  <c r="H5877" i="6"/>
  <c r="H5941" i="6"/>
  <c r="H6005" i="6"/>
  <c r="H6069" i="6"/>
  <c r="H6133" i="6"/>
  <c r="H6197" i="6"/>
  <c r="H6261" i="6"/>
  <c r="H6325" i="6"/>
  <c r="H6389" i="6"/>
  <c r="H6453" i="6"/>
  <c r="H6517" i="6"/>
  <c r="H6581" i="6"/>
  <c r="H6645" i="6"/>
  <c r="H6709" i="6"/>
  <c r="H6773" i="6"/>
  <c r="H1374" i="6"/>
  <c r="H1754" i="6"/>
  <c r="H2010" i="6"/>
  <c r="H2266" i="6"/>
  <c r="H2522" i="6"/>
  <c r="H2638" i="6"/>
  <c r="H2702" i="6"/>
  <c r="H2766" i="6"/>
  <c r="H2830" i="6"/>
  <c r="H2894" i="6"/>
  <c r="H2958" i="6"/>
  <c r="H3022" i="6"/>
  <c r="H3086" i="6"/>
  <c r="H3150" i="6"/>
  <c r="H3214" i="6"/>
  <c r="H3278" i="6"/>
  <c r="H3342" i="6"/>
  <c r="H3406" i="6"/>
  <c r="H3470" i="6"/>
  <c r="H3534" i="6"/>
  <c r="H3598" i="6"/>
  <c r="H3662" i="6"/>
  <c r="H1190" i="6"/>
  <c r="H1662" i="6"/>
  <c r="H1918" i="6"/>
  <c r="H2174" i="6"/>
  <c r="H2430" i="6"/>
  <c r="H2615" i="6"/>
  <c r="H2679" i="6"/>
  <c r="H2743" i="6"/>
  <c r="H2807" i="6"/>
  <c r="H2871" i="6"/>
  <c r="H2935" i="6"/>
  <c r="H2999" i="6"/>
  <c r="H3063" i="6"/>
  <c r="H3127" i="6"/>
  <c r="H3191" i="6"/>
  <c r="H3255" i="6"/>
  <c r="H3319" i="6"/>
  <c r="H3383" i="6"/>
  <c r="H3447" i="6"/>
  <c r="H3511" i="6"/>
  <c r="H3575" i="6"/>
  <c r="H3639" i="6"/>
  <c r="H3703" i="6"/>
  <c r="H3767" i="6"/>
  <c r="H3831" i="6"/>
  <c r="H3895" i="6"/>
  <c r="H3959" i="6"/>
  <c r="H4023" i="6"/>
  <c r="H4087" i="6"/>
  <c r="H4151" i="6"/>
  <c r="H4215" i="6"/>
  <c r="H4279" i="6"/>
  <c r="H4343" i="6"/>
  <c r="H4407" i="6"/>
  <c r="H4471" i="6"/>
  <c r="H4535" i="6"/>
  <c r="H4599" i="6"/>
  <c r="H4663" i="6"/>
  <c r="H4727" i="6"/>
  <c r="H4791" i="6"/>
  <c r="H4855" i="6"/>
  <c r="H4919" i="6"/>
  <c r="H4983" i="6"/>
  <c r="H5047" i="6"/>
  <c r="H5111" i="6"/>
  <c r="H5175" i="6"/>
  <c r="H5239" i="6"/>
  <c r="H5303" i="6"/>
  <c r="H5367" i="6"/>
  <c r="H5431" i="6"/>
  <c r="H5495" i="6"/>
  <c r="H5559" i="6"/>
  <c r="H5623" i="6"/>
  <c r="H5687" i="6"/>
  <c r="H5751" i="6"/>
  <c r="H5815" i="6"/>
  <c r="H5879" i="6"/>
  <c r="H5943" i="6"/>
  <c r="H6007" i="6"/>
  <c r="H6071" i="6"/>
  <c r="H6135" i="6"/>
  <c r="H6199" i="6"/>
  <c r="H6263" i="6"/>
  <c r="H6327" i="6"/>
  <c r="H6391" i="6"/>
  <c r="H6455" i="6"/>
  <c r="H6519" i="6"/>
  <c r="H6583" i="6"/>
  <c r="H6647" i="6"/>
  <c r="H6711" i="6"/>
  <c r="H6775" i="6"/>
  <c r="H1326" i="6"/>
  <c r="H1462" i="6"/>
  <c r="H1798" i="6"/>
  <c r="H2054" i="6"/>
  <c r="H2310" i="6"/>
  <c r="H2566" i="6"/>
  <c r="H2649" i="6"/>
  <c r="H2713" i="6"/>
  <c r="H2777" i="6"/>
  <c r="H2841" i="6"/>
  <c r="H2905" i="6"/>
  <c r="H2969" i="6"/>
  <c r="H3033" i="6"/>
  <c r="H3097" i="6"/>
  <c r="H3161" i="6"/>
  <c r="H3225" i="6"/>
  <c r="H3289" i="6"/>
  <c r="H3353" i="6"/>
  <c r="H3417" i="6"/>
  <c r="H3481" i="6"/>
  <c r="H3545" i="6"/>
  <c r="H3609" i="6"/>
  <c r="H3673" i="6"/>
  <c r="H3737" i="6"/>
  <c r="H3801" i="6"/>
  <c r="H3865" i="6"/>
  <c r="H3929" i="6"/>
  <c r="H3993" i="6"/>
  <c r="H4057" i="6"/>
  <c r="H4121" i="6"/>
  <c r="H4185" i="6"/>
  <c r="H4249" i="6"/>
  <c r="H4313" i="6"/>
  <c r="H4377" i="6"/>
  <c r="H4441" i="6"/>
  <c r="H4505" i="6"/>
  <c r="H4569" i="6"/>
  <c r="H4633" i="6"/>
  <c r="H4697" i="6"/>
  <c r="H4761" i="6"/>
  <c r="H4825" i="6"/>
  <c r="H4889" i="6"/>
  <c r="H4953" i="6"/>
  <c r="H5017" i="6"/>
  <c r="H5081" i="6"/>
  <c r="H5145" i="6"/>
  <c r="H5209" i="6"/>
  <c r="H5273" i="6"/>
  <c r="H5337" i="6"/>
  <c r="H5401" i="6"/>
  <c r="H5465" i="6"/>
  <c r="H5529" i="6"/>
  <c r="H5593" i="6"/>
  <c r="H5657" i="6"/>
  <c r="H5721" i="6"/>
  <c r="H5785" i="6"/>
  <c r="H5849" i="6"/>
  <c r="H5913" i="6"/>
  <c r="H5977" i="6"/>
  <c r="H6041" i="6"/>
  <c r="H6105" i="6"/>
  <c r="H6169" i="6"/>
  <c r="H6233" i="6"/>
  <c r="H6297" i="6"/>
  <c r="H6361" i="6"/>
  <c r="H6425" i="6"/>
  <c r="H6489" i="6"/>
  <c r="H6553" i="6"/>
  <c r="H6617" i="6"/>
  <c r="H6681" i="6"/>
  <c r="H6745" i="6"/>
  <c r="H1890" i="6"/>
  <c r="H2928" i="6"/>
  <c r="H3400" i="6"/>
  <c r="H3656" i="6"/>
  <c r="H3844" i="6"/>
  <c r="H4014" i="6"/>
  <c r="H4184" i="6"/>
  <c r="H4356" i="6"/>
  <c r="H4526" i="6"/>
  <c r="H4696" i="6"/>
  <c r="H4868" i="6"/>
  <c r="H5030" i="6"/>
  <c r="H5158" i="6"/>
  <c r="H5286" i="6"/>
  <c r="H5414" i="6"/>
  <c r="H5542" i="6"/>
  <c r="H5670" i="6"/>
  <c r="H5798" i="6"/>
  <c r="H5926" i="6"/>
  <c r="H6054" i="6"/>
  <c r="H6182" i="6"/>
  <c r="H6310" i="6"/>
  <c r="H6438" i="6"/>
  <c r="H6566" i="6"/>
  <c r="H6694" i="6"/>
  <c r="H6811" i="6"/>
  <c r="H6875" i="6"/>
  <c r="H6939" i="6"/>
  <c r="H7003" i="6"/>
  <c r="H7067" i="6"/>
  <c r="H7131" i="6"/>
  <c r="H7195" i="6"/>
  <c r="H7259" i="6"/>
  <c r="H7323" i="6"/>
  <c r="H7387" i="6"/>
  <c r="H7451" i="6"/>
  <c r="H7515" i="6"/>
  <c r="H7579" i="6"/>
  <c r="H7643" i="6"/>
  <c r="H7707" i="6"/>
  <c r="H7771" i="6"/>
  <c r="H7835" i="6"/>
  <c r="H7899" i="6"/>
  <c r="H7963" i="6"/>
  <c r="H8027" i="6"/>
  <c r="H8091" i="6"/>
  <c r="H8155" i="6"/>
  <c r="H8219" i="6"/>
  <c r="H8283" i="6"/>
  <c r="H8347" i="6"/>
  <c r="H8411" i="6"/>
  <c r="H8475" i="6"/>
  <c r="H8539" i="6"/>
  <c r="H8603" i="6"/>
  <c r="H8667" i="6"/>
  <c r="H8731" i="6"/>
  <c r="H8795" i="6"/>
  <c r="H8859" i="6"/>
  <c r="H8923" i="6"/>
  <c r="H8987" i="6"/>
  <c r="H9051" i="6"/>
  <c r="H9115" i="6"/>
  <c r="H9179" i="6"/>
  <c r="H9243" i="6"/>
  <c r="H9307" i="6"/>
  <c r="H9371" i="6"/>
  <c r="H9435" i="6"/>
  <c r="H9499" i="6"/>
  <c r="H9563" i="6"/>
  <c r="H9627" i="6"/>
  <c r="H9691" i="6"/>
  <c r="H9755" i="6"/>
  <c r="H9819" i="6"/>
  <c r="H9883" i="6"/>
  <c r="H9947" i="6"/>
  <c r="H1666" i="6"/>
  <c r="H2872" i="6"/>
  <c r="H3372" i="6"/>
  <c r="H3628" i="6"/>
  <c r="H3824" i="6"/>
  <c r="H3996" i="6"/>
  <c r="H4166" i="6"/>
  <c r="H4336" i="6"/>
  <c r="H4508" i="6"/>
  <c r="H4678" i="6"/>
  <c r="H4848" i="6"/>
  <c r="H5016" i="6"/>
  <c r="H5144" i="6"/>
  <c r="H5272" i="6"/>
  <c r="H5400" i="6"/>
  <c r="H5528" i="6"/>
  <c r="H5656" i="6"/>
  <c r="H5784" i="6"/>
  <c r="H5912" i="6"/>
  <c r="H6040" i="6"/>
  <c r="H6168" i="6"/>
  <c r="H6296" i="6"/>
  <c r="H6424" i="6"/>
  <c r="H6552" i="6"/>
  <c r="H6680" i="6"/>
  <c r="H6804" i="6"/>
  <c r="H6868" i="6"/>
  <c r="H6932" i="6"/>
  <c r="H6996" i="6"/>
  <c r="H7060" i="6"/>
  <c r="H7124" i="6"/>
  <c r="H7188" i="6"/>
  <c r="H7252" i="6"/>
  <c r="H7316" i="6"/>
  <c r="H7380" i="6"/>
  <c r="H7444" i="6"/>
  <c r="H7508" i="6"/>
  <c r="H7572" i="6"/>
  <c r="H7636" i="6"/>
  <c r="H7700" i="6"/>
  <c r="H7764" i="6"/>
  <c r="H7828" i="6"/>
  <c r="H7892" i="6"/>
  <c r="H7956" i="6"/>
  <c r="H8020" i="6"/>
  <c r="H8084" i="6"/>
  <c r="H8148" i="6"/>
  <c r="H8212" i="6"/>
  <c r="H8276" i="6"/>
  <c r="H8340" i="6"/>
  <c r="H8404" i="6"/>
  <c r="H8468" i="6"/>
  <c r="H8532" i="6"/>
  <c r="H8596" i="6"/>
  <c r="H8660" i="6"/>
  <c r="H8724" i="6"/>
  <c r="H8788" i="6"/>
  <c r="H8852" i="6"/>
  <c r="H8916" i="6"/>
  <c r="H8980" i="6"/>
  <c r="H9044" i="6"/>
  <c r="H9108" i="6"/>
  <c r="H9172" i="6"/>
  <c r="H9236" i="6"/>
  <c r="H9300" i="6"/>
  <c r="H9364" i="6"/>
  <c r="H9428" i="6"/>
  <c r="H9492" i="6"/>
  <c r="H9556" i="6"/>
  <c r="H9620" i="6"/>
  <c r="H9684" i="6"/>
  <c r="H9748" i="6"/>
  <c r="H9812" i="6"/>
  <c r="H9876" i="6"/>
  <c r="H9940" i="6"/>
  <c r="H10004" i="6"/>
  <c r="H2816" i="6"/>
  <c r="H3328" i="6"/>
  <c r="H3600" i="6"/>
  <c r="H3806" i="6"/>
  <c r="H3976" i="6"/>
  <c r="H4148" i="6"/>
  <c r="H4318" i="6"/>
  <c r="H4488" i="6"/>
  <c r="H4660" i="6"/>
  <c r="H4830" i="6"/>
  <c r="H5000" i="6"/>
  <c r="H5131" i="6"/>
  <c r="H5259" i="6"/>
  <c r="H5387" i="6"/>
  <c r="H5515" i="6"/>
  <c r="H5643" i="6"/>
  <c r="H5771" i="6"/>
  <c r="H5899" i="6"/>
  <c r="H6027" i="6"/>
  <c r="H6155" i="6"/>
  <c r="H6283" i="6"/>
  <c r="H6411" i="6"/>
  <c r="H2242" i="6"/>
  <c r="H3016" i="6"/>
  <c r="H3444" i="6"/>
  <c r="H3700" i="6"/>
  <c r="H3872" i="6"/>
  <c r="H4044" i="6"/>
  <c r="H4214" i="6"/>
  <c r="H4384" i="6"/>
  <c r="H4556" i="6"/>
  <c r="H4726" i="6"/>
  <c r="H4896" i="6"/>
  <c r="H5052" i="6"/>
  <c r="H5180" i="6"/>
  <c r="H5308" i="6"/>
  <c r="H5436" i="6"/>
  <c r="H5564" i="6"/>
  <c r="H5692" i="6"/>
  <c r="H5820" i="6"/>
  <c r="H5948" i="6"/>
  <c r="H6076" i="6"/>
  <c r="H6204" i="6"/>
  <c r="H6332" i="6"/>
  <c r="H6460" i="6"/>
  <c r="H6588" i="6"/>
  <c r="H6716" i="6"/>
  <c r="H6822" i="6"/>
  <c r="H6886" i="6"/>
  <c r="H6950" i="6"/>
  <c r="H7014" i="6"/>
  <c r="H7078" i="6"/>
  <c r="H7142" i="6"/>
  <c r="H7206" i="6"/>
  <c r="H7270" i="6"/>
  <c r="H7334" i="6"/>
  <c r="H7398" i="6"/>
  <c r="H7462" i="6"/>
  <c r="H7526" i="6"/>
  <c r="H7590" i="6"/>
  <c r="H7654" i="6"/>
  <c r="H7718" i="6"/>
  <c r="H7782" i="6"/>
  <c r="H7846" i="6"/>
  <c r="H7910" i="6"/>
  <c r="H7974" i="6"/>
  <c r="H8038" i="6"/>
  <c r="H8102" i="6"/>
  <c r="H8166" i="6"/>
  <c r="H8230" i="6"/>
  <c r="H8294" i="6"/>
  <c r="H8358" i="6"/>
  <c r="H8422" i="6"/>
  <c r="H8486" i="6"/>
  <c r="H8550" i="6"/>
  <c r="H8614" i="6"/>
  <c r="H8678" i="6"/>
  <c r="H8742" i="6"/>
  <c r="H8806" i="6"/>
  <c r="H8870" i="6"/>
  <c r="H8934" i="6"/>
  <c r="H8998" i="6"/>
  <c r="H9062" i="6"/>
  <c r="H9126" i="6"/>
  <c r="H9190" i="6"/>
  <c r="H9254" i="6"/>
  <c r="H9318" i="6"/>
  <c r="H9382" i="6"/>
  <c r="H9446" i="6"/>
  <c r="H9510" i="6"/>
  <c r="H9574" i="6"/>
  <c r="H9638" i="6"/>
  <c r="H9702" i="6"/>
  <c r="H9766" i="6"/>
  <c r="H9830" i="6"/>
  <c r="H9894" i="6"/>
  <c r="H9958" i="6"/>
  <c r="H8007" i="6"/>
  <c r="H8071" i="6"/>
  <c r="H8135" i="6"/>
  <c r="H8199" i="6"/>
  <c r="H8263" i="6"/>
  <c r="H8327" i="6"/>
  <c r="H8391" i="6"/>
  <c r="H8455" i="6"/>
  <c r="H8519" i="6"/>
  <c r="H8583" i="6"/>
  <c r="H1762" i="6"/>
  <c r="H2896" i="6"/>
  <c r="H3384" i="6"/>
  <c r="H3640" i="6"/>
  <c r="H3832" i="6"/>
  <c r="H4004" i="6"/>
  <c r="H4174" i="6"/>
  <c r="H4344" i="6"/>
  <c r="H4516" i="6"/>
  <c r="H4686" i="6"/>
  <c r="H4856" i="6"/>
  <c r="H5022" i="6"/>
  <c r="H5150" i="6"/>
  <c r="H5278" i="6"/>
  <c r="H5406" i="6"/>
  <c r="H5534" i="6"/>
  <c r="H5662" i="6"/>
  <c r="H5790" i="6"/>
  <c r="H5918" i="6"/>
  <c r="H6046" i="6"/>
  <c r="H6174" i="6"/>
  <c r="H6302" i="6"/>
  <c r="H6430" i="6"/>
  <c r="H6558" i="6"/>
  <c r="H6686" i="6"/>
  <c r="H6807" i="6"/>
  <c r="H6871" i="6"/>
  <c r="H6935" i="6"/>
  <c r="H6999" i="6"/>
  <c r="H7063" i="6"/>
  <c r="H7127" i="6"/>
  <c r="H7191" i="6"/>
  <c r="H7255" i="6"/>
  <c r="H7319" i="6"/>
  <c r="H7383" i="6"/>
  <c r="H7447" i="6"/>
  <c r="H7511" i="6"/>
  <c r="H7575" i="6"/>
  <c r="K9488" i="6"/>
  <c r="H435" i="6"/>
  <c r="H1812" i="6"/>
  <c r="H462" i="6"/>
  <c r="H632" i="6"/>
  <c r="H3754" i="6"/>
  <c r="H4266" i="6"/>
  <c r="H4778" i="6"/>
  <c r="H5290" i="6"/>
  <c r="H5802" i="6"/>
  <c r="H6314" i="6"/>
  <c r="H1286" i="6"/>
  <c r="H2819" i="6"/>
  <c r="H3331" i="6"/>
  <c r="H3843" i="6"/>
  <c r="H4355" i="6"/>
  <c r="H4867" i="6"/>
  <c r="H2652" i="6"/>
  <c r="H3164" i="6"/>
  <c r="H2597" i="6"/>
  <c r="H3109" i="6"/>
  <c r="H3621" i="6"/>
  <c r="H4133" i="6"/>
  <c r="H4645" i="6"/>
  <c r="H5157" i="6"/>
  <c r="H5669" i="6"/>
  <c r="H6181" i="6"/>
  <c r="H6693" i="6"/>
  <c r="H2686" i="6"/>
  <c r="H3198" i="6"/>
  <c r="H1062" i="6"/>
  <c r="H2791" i="6"/>
  <c r="H3303" i="6"/>
  <c r="H3815" i="6"/>
  <c r="H4327" i="6"/>
  <c r="H4839" i="6"/>
  <c r="H5351" i="6"/>
  <c r="H5863" i="6"/>
  <c r="H6375" i="6"/>
  <c r="H1334" i="6"/>
  <c r="H2825" i="6"/>
  <c r="H3337" i="6"/>
  <c r="H3849" i="6"/>
  <c r="H4361" i="6"/>
  <c r="H4873" i="6"/>
  <c r="H5385" i="6"/>
  <c r="H5897" i="6"/>
  <c r="H6409" i="6"/>
  <c r="H3312" i="6"/>
  <c r="H4824" i="6"/>
  <c r="H5894" i="6"/>
  <c r="H6859" i="6"/>
  <c r="H7371" i="6"/>
  <c r="H7883" i="6"/>
  <c r="H8395" i="6"/>
  <c r="H8907" i="6"/>
  <c r="H9419" i="6"/>
  <c r="H9931" i="6"/>
  <c r="H4294" i="6"/>
  <c r="H5496" i="6"/>
  <c r="H6520" i="6"/>
  <c r="H7172" i="6"/>
  <c r="H7684" i="6"/>
  <c r="H8196" i="6"/>
  <c r="H8708" i="6"/>
  <c r="H9220" i="6"/>
  <c r="H9732" i="6"/>
  <c r="H3764" i="6"/>
  <c r="H5099" i="6"/>
  <c r="H6123" i="6"/>
  <c r="H4000" i="6"/>
  <c r="H5276" i="6"/>
  <c r="H6300" i="6"/>
  <c r="H7062" i="6"/>
  <c r="H7574" i="6"/>
  <c r="H8086" i="6"/>
  <c r="H8598" i="6"/>
  <c r="H9110" i="6"/>
  <c r="H9622" i="6"/>
  <c r="H8119" i="6"/>
  <c r="H8631" i="6"/>
  <c r="H4472" i="6"/>
  <c r="H5630" i="6"/>
  <c r="H6654" i="6"/>
  <c r="H7239" i="6"/>
  <c r="H7631" i="6"/>
  <c r="H7695" i="6"/>
  <c r="H7759" i="6"/>
  <c r="H7823" i="6"/>
  <c r="H7887" i="6"/>
  <c r="H7951" i="6"/>
  <c r="H2050" i="6"/>
  <c r="H2968" i="6"/>
  <c r="H3420" i="6"/>
  <c r="H3676" i="6"/>
  <c r="H3856" i="6"/>
  <c r="H4028" i="6"/>
  <c r="H4198" i="6"/>
  <c r="H4368" i="6"/>
  <c r="H4540" i="6"/>
  <c r="H4710" i="6"/>
  <c r="H4880" i="6"/>
  <c r="H5040" i="6"/>
  <c r="H5168" i="6"/>
  <c r="H5296" i="6"/>
  <c r="H5424" i="6"/>
  <c r="H5552" i="6"/>
  <c r="H5680" i="6"/>
  <c r="H5808" i="6"/>
  <c r="H5936" i="6"/>
  <c r="H6064" i="6"/>
  <c r="H6192" i="6"/>
  <c r="H6320" i="6"/>
  <c r="H6448" i="6"/>
  <c r="H6576" i="6"/>
  <c r="H6704" i="6"/>
  <c r="H6816" i="6"/>
  <c r="H6880" i="6"/>
  <c r="H6944" i="6"/>
  <c r="H7008" i="6"/>
  <c r="H7072" i="6"/>
  <c r="H7136" i="6"/>
  <c r="H7200" i="6"/>
  <c r="H7264" i="6"/>
  <c r="H7328" i="6"/>
  <c r="H7392" i="6"/>
  <c r="H7456" i="6"/>
  <c r="H7520" i="6"/>
  <c r="H7584" i="6"/>
  <c r="H7648" i="6"/>
  <c r="H7712" i="6"/>
  <c r="H7776" i="6"/>
  <c r="H7840" i="6"/>
  <c r="H7904" i="6"/>
  <c r="H7968" i="6"/>
  <c r="H8032" i="6"/>
  <c r="H8096" i="6"/>
  <c r="H8160" i="6"/>
  <c r="H8224" i="6"/>
  <c r="H8288" i="6"/>
  <c r="H8352" i="6"/>
  <c r="H8416" i="6"/>
  <c r="H8480" i="6"/>
  <c r="H8544" i="6"/>
  <c r="H8608" i="6"/>
  <c r="H8672" i="6"/>
  <c r="H8736" i="6"/>
  <c r="H8800" i="6"/>
  <c r="H8864" i="6"/>
  <c r="H8928" i="6"/>
  <c r="H8992" i="6"/>
  <c r="H9056" i="6"/>
  <c r="H9120" i="6"/>
  <c r="H9184" i="6"/>
  <c r="H9248" i="6"/>
  <c r="H9312" i="6"/>
  <c r="H9376" i="6"/>
  <c r="H9440" i="6"/>
  <c r="H9504" i="6"/>
  <c r="H9568" i="6"/>
  <c r="H9632" i="6"/>
  <c r="H9696" i="6"/>
  <c r="H9760" i="6"/>
  <c r="H9824" i="6"/>
  <c r="H9888" i="6"/>
  <c r="H9952" i="6"/>
  <c r="H1826" i="6"/>
  <c r="H2912" i="6"/>
  <c r="H3392" i="6"/>
  <c r="H3648" i="6"/>
  <c r="H3838" i="6"/>
  <c r="H4008" i="6"/>
  <c r="H4180" i="6"/>
  <c r="H4350" i="6"/>
  <c r="H4520" i="6"/>
  <c r="H4692" i="6"/>
  <c r="H4862" i="6"/>
  <c r="H5027" i="6"/>
  <c r="H5155" i="6"/>
  <c r="H5283" i="6"/>
  <c r="H5411" i="6"/>
  <c r="H5539" i="6"/>
  <c r="H5667" i="6"/>
  <c r="H5795" i="6"/>
  <c r="H5923" i="6"/>
  <c r="H6051" i="6"/>
  <c r="H6179" i="6"/>
  <c r="H6307" i="6"/>
  <c r="H6435" i="6"/>
  <c r="H6563" i="6"/>
  <c r="H6691" i="6"/>
  <c r="H6809" i="6"/>
  <c r="H6873" i="6"/>
  <c r="H6937" i="6"/>
  <c r="H7001" i="6"/>
  <c r="H7065" i="6"/>
  <c r="H7129" i="6"/>
  <c r="H7193" i="6"/>
  <c r="H7257" i="6"/>
  <c r="H7321" i="6"/>
  <c r="H7385" i="6"/>
  <c r="H7449" i="6"/>
  <c r="H7513" i="6"/>
  <c r="H7577" i="6"/>
  <c r="H7641" i="6"/>
  <c r="H7705" i="6"/>
  <c r="H7769" i="6"/>
  <c r="H7833" i="6"/>
  <c r="H7897" i="6"/>
  <c r="H7961" i="6"/>
  <c r="H8025" i="6"/>
  <c r="H8089" i="6"/>
  <c r="H8153" i="6"/>
  <c r="H8217" i="6"/>
  <c r="H8281" i="6"/>
  <c r="H8345" i="6"/>
  <c r="H8409" i="6"/>
  <c r="H8473" i="6"/>
  <c r="H8537" i="6"/>
  <c r="H8601" i="6"/>
  <c r="H8665" i="6"/>
  <c r="H8729" i="6"/>
  <c r="H8793" i="6"/>
  <c r="H8857" i="6"/>
  <c r="H8921" i="6"/>
  <c r="H8985" i="6"/>
  <c r="H9049" i="6"/>
  <c r="H9113" i="6"/>
  <c r="H9177" i="6"/>
  <c r="H9241" i="6"/>
  <c r="H9305" i="6"/>
  <c r="H9369" i="6"/>
  <c r="H9433" i="6"/>
  <c r="H9497" i="6"/>
  <c r="H9561" i="6"/>
  <c r="H9625" i="6"/>
  <c r="H9689" i="6"/>
  <c r="H9753" i="6"/>
  <c r="H9817" i="6"/>
  <c r="H9881" i="6"/>
  <c r="H9945" i="6"/>
  <c r="J10025" i="6"/>
  <c r="J10026" i="6" s="1"/>
  <c r="H2792" i="6"/>
  <c r="H3304" i="6"/>
  <c r="H3588" i="6"/>
  <c r="H3798" i="6"/>
  <c r="H3968" i="6"/>
  <c r="H4140" i="6"/>
  <c r="H4310" i="6"/>
  <c r="H4480" i="6"/>
  <c r="H4652" i="6"/>
  <c r="H4822" i="6"/>
  <c r="H4992" i="6"/>
  <c r="H5124" i="6"/>
  <c r="H5252" i="6"/>
  <c r="H5380" i="6"/>
  <c r="H5508" i="6"/>
  <c r="H5636" i="6"/>
  <c r="H5764" i="6"/>
  <c r="H5892" i="6"/>
  <c r="H6020" i="6"/>
  <c r="H6148" i="6"/>
  <c r="H6276" i="6"/>
  <c r="H6404" i="6"/>
  <c r="H6532" i="6"/>
  <c r="H6660" i="6"/>
  <c r="H6788" i="6"/>
  <c r="H6858" i="6"/>
  <c r="H6922" i="6"/>
  <c r="H6986" i="6"/>
  <c r="H7050" i="6"/>
  <c r="H7114" i="6"/>
  <c r="H7178" i="6"/>
  <c r="H7242" i="6"/>
  <c r="H7306" i="6"/>
  <c r="H7370" i="6"/>
  <c r="H7434" i="6"/>
  <c r="H7498" i="6"/>
  <c r="H7562" i="6"/>
  <c r="H7626" i="6"/>
  <c r="H7690" i="6"/>
  <c r="H7754" i="6"/>
  <c r="H7818" i="6"/>
  <c r="H7882" i="6"/>
  <c r="H7946" i="6"/>
  <c r="H8010" i="6"/>
  <c r="H8074" i="6"/>
  <c r="H8138" i="6"/>
  <c r="H8202" i="6"/>
  <c r="H8266" i="6"/>
  <c r="H8330" i="6"/>
  <c r="H8394" i="6"/>
  <c r="H8458" i="6"/>
  <c r="H8522" i="6"/>
  <c r="H8586" i="6"/>
  <c r="H8650" i="6"/>
  <c r="H8714" i="6"/>
  <c r="H8778" i="6"/>
  <c r="H8842" i="6"/>
  <c r="H8906" i="6"/>
  <c r="H8970" i="6"/>
  <c r="H9034" i="6"/>
  <c r="H9098" i="6"/>
  <c r="H9162" i="6"/>
  <c r="H9226" i="6"/>
  <c r="H9290" i="6"/>
  <c r="H9354" i="6"/>
  <c r="H9418" i="6"/>
  <c r="H9482" i="6"/>
  <c r="H9546" i="6"/>
  <c r="H9610" i="6"/>
  <c r="H9674" i="6"/>
  <c r="H9738" i="6"/>
  <c r="H9802" i="6"/>
  <c r="H9866" i="6"/>
  <c r="H9930" i="6"/>
  <c r="H9994" i="6"/>
  <c r="H9623" i="6"/>
  <c r="H9973" i="6"/>
  <c r="H9679" i="6"/>
  <c r="H8975" i="6"/>
  <c r="H7837" i="6"/>
  <c r="H9991" i="6"/>
  <c r="H9735" i="6"/>
  <c r="H9479" i="6"/>
  <c r="H9223" i="6"/>
  <c r="H8967" i="6"/>
  <c r="H8711" i="6"/>
  <c r="H8269" i="6"/>
  <c r="H7757" i="6"/>
  <c r="H7245" i="6"/>
  <c r="H6667" i="6"/>
  <c r="H9893" i="6"/>
  <c r="H9637" i="6"/>
  <c r="H9381" i="6"/>
  <c r="H9125" i="6"/>
  <c r="H8869" i="6"/>
  <c r="H8581" i="6"/>
  <c r="H8069" i="6"/>
  <c r="H7557" i="6"/>
  <c r="H7045" i="6"/>
  <c r="H9823" i="6"/>
  <c r="H9407" i="6"/>
  <c r="H9151" i="6"/>
  <c r="H8895" i="6"/>
  <c r="H8637" i="6"/>
  <c r="H8125" i="6"/>
  <c r="H7613" i="6"/>
  <c r="H7101" i="6"/>
  <c r="H9981" i="6"/>
  <c r="H9725" i="6"/>
  <c r="H9469" i="6"/>
  <c r="H9213" i="6"/>
  <c r="H8957" i="6"/>
  <c r="H8701" i="6"/>
  <c r="H8245" i="6"/>
  <c r="H7733" i="6"/>
  <c r="H7221" i="6"/>
  <c r="H6619" i="6"/>
  <c r="H8557" i="6"/>
  <c r="H8045" i="6"/>
  <c r="H7533" i="6"/>
  <c r="H7021" i="6"/>
  <c r="H8983" i="6"/>
  <c r="H9493" i="6"/>
  <c r="H537" i="6"/>
  <c r="H947" i="6"/>
  <c r="H2324" i="6"/>
  <c r="H974" i="6"/>
  <c r="H1144" i="6"/>
  <c r="H3818" i="6"/>
  <c r="H4330" i="6"/>
  <c r="H4842" i="6"/>
  <c r="H5354" i="6"/>
  <c r="H5866" i="6"/>
  <c r="H6378" i="6"/>
  <c r="H1710" i="6"/>
  <c r="H2883" i="6"/>
  <c r="H3395" i="6"/>
  <c r="H3907" i="6"/>
  <c r="H4419" i="6"/>
  <c r="H4931" i="6"/>
  <c r="H2716" i="6"/>
  <c r="H3228" i="6"/>
  <c r="H2661" i="6"/>
  <c r="H3173" i="6"/>
  <c r="H3685" i="6"/>
  <c r="H4197" i="6"/>
  <c r="H4709" i="6"/>
  <c r="H5221" i="6"/>
  <c r="H5733" i="6"/>
  <c r="H6245" i="6"/>
  <c r="H6757" i="6"/>
  <c r="H2750" i="6"/>
  <c r="H3262" i="6"/>
  <c r="H1574" i="6"/>
  <c r="H2855" i="6"/>
  <c r="H3367" i="6"/>
  <c r="H3879" i="6"/>
  <c r="H4391" i="6"/>
  <c r="H4903" i="6"/>
  <c r="H5415" i="6"/>
  <c r="H5927" i="6"/>
  <c r="H6439" i="6"/>
  <c r="H1734" i="6"/>
  <c r="H2889" i="6"/>
  <c r="H3401" i="6"/>
  <c r="H3913" i="6"/>
  <c r="H4425" i="6"/>
  <c r="H4937" i="6"/>
  <c r="H5449" i="6"/>
  <c r="H5961" i="6"/>
  <c r="H6473" i="6"/>
  <c r="H3592" i="6"/>
  <c r="H4996" i="6"/>
  <c r="H6022" i="6"/>
  <c r="H6923" i="6"/>
  <c r="H7435" i="6"/>
  <c r="H7947" i="6"/>
  <c r="H8459" i="6"/>
  <c r="H8971" i="6"/>
  <c r="H9483" i="6"/>
  <c r="H9995" i="6"/>
  <c r="H4464" i="6"/>
  <c r="H5624" i="6"/>
  <c r="H6648" i="6"/>
  <c r="H7236" i="6"/>
  <c r="H7748" i="6"/>
  <c r="H8260" i="6"/>
  <c r="H8772" i="6"/>
  <c r="H9284" i="6"/>
  <c r="H9796" i="6"/>
  <c r="H3934" i="6"/>
  <c r="H5227" i="6"/>
  <c r="H6251" i="6"/>
  <c r="H4172" i="6"/>
  <c r="H5404" i="6"/>
  <c r="H6428" i="6"/>
  <c r="H7126" i="6"/>
  <c r="H7638" i="6"/>
  <c r="H8150" i="6"/>
  <c r="H8662" i="6"/>
  <c r="H9174" i="6"/>
  <c r="H9686" i="6"/>
  <c r="H8183" i="6"/>
  <c r="H2768" i="6"/>
  <c r="H4644" i="6"/>
  <c r="H5758" i="6"/>
  <c r="H6782" i="6"/>
  <c r="H7303" i="6"/>
  <c r="H7639" i="6"/>
  <c r="H7703" i="6"/>
  <c r="H7767" i="6"/>
  <c r="H7831" i="6"/>
  <c r="H7895" i="6"/>
  <c r="H7959" i="6"/>
  <c r="H2306" i="6"/>
  <c r="H3032" i="6"/>
  <c r="H3452" i="6"/>
  <c r="H3708" i="6"/>
  <c r="H3878" i="6"/>
  <c r="H4048" i="6"/>
  <c r="H4220" i="6"/>
  <c r="H4390" i="6"/>
  <c r="H4560" i="6"/>
  <c r="H4732" i="6"/>
  <c r="H4902" i="6"/>
  <c r="H5056" i="6"/>
  <c r="H5184" i="6"/>
  <c r="H5312" i="6"/>
  <c r="H5440" i="6"/>
  <c r="H5568" i="6"/>
  <c r="H5696" i="6"/>
  <c r="H5824" i="6"/>
  <c r="H5952" i="6"/>
  <c r="H6080" i="6"/>
  <c r="H6208" i="6"/>
  <c r="H6336" i="6"/>
  <c r="H6464" i="6"/>
  <c r="H6592" i="6"/>
  <c r="H6720" i="6"/>
  <c r="H6824" i="6"/>
  <c r="H6888" i="6"/>
  <c r="H6952" i="6"/>
  <c r="H7016" i="6"/>
  <c r="H7080" i="6"/>
  <c r="H7144" i="6"/>
  <c r="H7208" i="6"/>
  <c r="H7272" i="6"/>
  <c r="H7336" i="6"/>
  <c r="H7400" i="6"/>
  <c r="H7464" i="6"/>
  <c r="H7528" i="6"/>
  <c r="H7592" i="6"/>
  <c r="H7656" i="6"/>
  <c r="H7720" i="6"/>
  <c r="H7784" i="6"/>
  <c r="H7848" i="6"/>
  <c r="H7912" i="6"/>
  <c r="H7976" i="6"/>
  <c r="H8040" i="6"/>
  <c r="H8104" i="6"/>
  <c r="H8168" i="6"/>
  <c r="H8232" i="6"/>
  <c r="H8296" i="6"/>
  <c r="H8360" i="6"/>
  <c r="H8424" i="6"/>
  <c r="H8488" i="6"/>
  <c r="H8552" i="6"/>
  <c r="H8616" i="6"/>
  <c r="H8680" i="6"/>
  <c r="H8744" i="6"/>
  <c r="H8808" i="6"/>
  <c r="H8872" i="6"/>
  <c r="H8936" i="6"/>
  <c r="H9000" i="6"/>
  <c r="H9064" i="6"/>
  <c r="H9128" i="6"/>
  <c r="H9192" i="6"/>
  <c r="H9256" i="6"/>
  <c r="H9320" i="6"/>
  <c r="H9384" i="6"/>
  <c r="H9448" i="6"/>
  <c r="H9512" i="6"/>
  <c r="H9576" i="6"/>
  <c r="H9640" i="6"/>
  <c r="H9704" i="6"/>
  <c r="H9768" i="6"/>
  <c r="H9832" i="6"/>
  <c r="H9896" i="6"/>
  <c r="H9960" i="6"/>
  <c r="H2082" i="6"/>
  <c r="H2976" i="6"/>
  <c r="H3424" i="6"/>
  <c r="H3680" i="6"/>
  <c r="H3860" i="6"/>
  <c r="H4030" i="6"/>
  <c r="H4200" i="6"/>
  <c r="H4372" i="6"/>
  <c r="H4542" i="6"/>
  <c r="H4712" i="6"/>
  <c r="H4884" i="6"/>
  <c r="H5043" i="6"/>
  <c r="H5171" i="6"/>
  <c r="H5299" i="6"/>
  <c r="H5427" i="6"/>
  <c r="H5555" i="6"/>
  <c r="H5683" i="6"/>
  <c r="H5811" i="6"/>
  <c r="H5939" i="6"/>
  <c r="H6067" i="6"/>
  <c r="H6195" i="6"/>
  <c r="H6323" i="6"/>
  <c r="H6451" i="6"/>
  <c r="H6579" i="6"/>
  <c r="H6707" i="6"/>
  <c r="H6817" i="6"/>
  <c r="H6881" i="6"/>
  <c r="H6945" i="6"/>
  <c r="H7009" i="6"/>
  <c r="H7073" i="6"/>
  <c r="H7137" i="6"/>
  <c r="H7201" i="6"/>
  <c r="H7265" i="6"/>
  <c r="H7329" i="6"/>
  <c r="H7393" i="6"/>
  <c r="H7457" i="6"/>
  <c r="H7521" i="6"/>
  <c r="H7585" i="6"/>
  <c r="H7649" i="6"/>
  <c r="H7713" i="6"/>
  <c r="H7777" i="6"/>
  <c r="H7841" i="6"/>
  <c r="H7905" i="6"/>
  <c r="H7969" i="6"/>
  <c r="H8033" i="6"/>
  <c r="H8097" i="6"/>
  <c r="H8161" i="6"/>
  <c r="H8225" i="6"/>
  <c r="H8289" i="6"/>
  <c r="H8353" i="6"/>
  <c r="H8417" i="6"/>
  <c r="H8481" i="6"/>
  <c r="H8545" i="6"/>
  <c r="H8609" i="6"/>
  <c r="H8673" i="6"/>
  <c r="H8737" i="6"/>
  <c r="H8801" i="6"/>
  <c r="H8865" i="6"/>
  <c r="H8929" i="6"/>
  <c r="H8993" i="6"/>
  <c r="H9057" i="6"/>
  <c r="H9121" i="6"/>
  <c r="H9185" i="6"/>
  <c r="H9249" i="6"/>
  <c r="H9313" i="6"/>
  <c r="H9377" i="6"/>
  <c r="H9441" i="6"/>
  <c r="H9505" i="6"/>
  <c r="H9569" i="6"/>
  <c r="H9633" i="6"/>
  <c r="H9697" i="6"/>
  <c r="H9761" i="6"/>
  <c r="H9825" i="6"/>
  <c r="H9889" i="6"/>
  <c r="H9953" i="6"/>
  <c r="H1582" i="6"/>
  <c r="H2856" i="6"/>
  <c r="H3364" i="6"/>
  <c r="H3620" i="6"/>
  <c r="H3820" i="6"/>
  <c r="H3990" i="6"/>
  <c r="H4160" i="6"/>
  <c r="H4332" i="6"/>
  <c r="H4502" i="6"/>
  <c r="H4672" i="6"/>
  <c r="H4844" i="6"/>
  <c r="H5012" i="6"/>
  <c r="H5140" i="6"/>
  <c r="H5268" i="6"/>
  <c r="H5396" i="6"/>
  <c r="H5524" i="6"/>
  <c r="H5652" i="6"/>
  <c r="H5780" i="6"/>
  <c r="H5908" i="6"/>
  <c r="H6036" i="6"/>
  <c r="H6164" i="6"/>
  <c r="H6292" i="6"/>
  <c r="H6420" i="6"/>
  <c r="H6548" i="6"/>
  <c r="H6676" i="6"/>
  <c r="H6802" i="6"/>
  <c r="H6866" i="6"/>
  <c r="H6930" i="6"/>
  <c r="H6994" i="6"/>
  <c r="H7058" i="6"/>
  <c r="H7122" i="6"/>
  <c r="H7186" i="6"/>
  <c r="H7250" i="6"/>
  <c r="H7314" i="6"/>
  <c r="H7378" i="6"/>
  <c r="H7442" i="6"/>
  <c r="H7506" i="6"/>
  <c r="H7570" i="6"/>
  <c r="H7634" i="6"/>
  <c r="H7698" i="6"/>
  <c r="H7762" i="6"/>
  <c r="H7826" i="6"/>
  <c r="H7890" i="6"/>
  <c r="H7954" i="6"/>
  <c r="H8018" i="6"/>
  <c r="H8082" i="6"/>
  <c r="H8146" i="6"/>
  <c r="H8210" i="6"/>
  <c r="H8274" i="6"/>
  <c r="H8338" i="6"/>
  <c r="H8402" i="6"/>
  <c r="H8466" i="6"/>
  <c r="H8530" i="6"/>
  <c r="H8594" i="6"/>
  <c r="H8658" i="6"/>
  <c r="H8722" i="6"/>
  <c r="H8786" i="6"/>
  <c r="H8850" i="6"/>
  <c r="H8914" i="6"/>
  <c r="H8978" i="6"/>
  <c r="H9042" i="6"/>
  <c r="H9106" i="6"/>
  <c r="H9170" i="6"/>
  <c r="H9234" i="6"/>
  <c r="H9298" i="6"/>
  <c r="H9362" i="6"/>
  <c r="H9426" i="6"/>
  <c r="H9490" i="6"/>
  <c r="H9554" i="6"/>
  <c r="H9618" i="6"/>
  <c r="H9682" i="6"/>
  <c r="H9746" i="6"/>
  <c r="H9810" i="6"/>
  <c r="H9874" i="6"/>
  <c r="H9938" i="6"/>
  <c r="H10002" i="6"/>
  <c r="H9495" i="6"/>
  <c r="H9877" i="6"/>
  <c r="H9583" i="6"/>
  <c r="H8879" i="6"/>
  <c r="H7709" i="6"/>
  <c r="H9959" i="6"/>
  <c r="H9703" i="6"/>
  <c r="H9447" i="6"/>
  <c r="H9191" i="6"/>
  <c r="H8935" i="6"/>
  <c r="H8679" i="6"/>
  <c r="H8205" i="6"/>
  <c r="H7693" i="6"/>
  <c r="H7181" i="6"/>
  <c r="H6539" i="6"/>
  <c r="H9861" i="6"/>
  <c r="H9605" i="6"/>
  <c r="H9349" i="6"/>
  <c r="H9093" i="6"/>
  <c r="H8837" i="6"/>
  <c r="H8517" i="6"/>
  <c r="H8005" i="6"/>
  <c r="H7493" i="6"/>
  <c r="H6981" i="6"/>
  <c r="H9695" i="6"/>
  <c r="H9375" i="6"/>
  <c r="H9119" i="6"/>
  <c r="H8863" i="6"/>
  <c r="H8573" i="6"/>
  <c r="H8061" i="6"/>
  <c r="H7549" i="6"/>
  <c r="H7037" i="6"/>
  <c r="H9949" i="6"/>
  <c r="H9693" i="6"/>
  <c r="H9437" i="6"/>
  <c r="H9181" i="6"/>
  <c r="H8925" i="6"/>
  <c r="H8669" i="6"/>
  <c r="H8181" i="6"/>
  <c r="H7669" i="6"/>
  <c r="H7157" i="6"/>
  <c r="H8823" i="6"/>
  <c r="H8493" i="6"/>
  <c r="H7981" i="6"/>
  <c r="H7469" i="6"/>
  <c r="H6957" i="6"/>
  <c r="H9941" i="6"/>
  <c r="H1849" i="6"/>
  <c r="H1459" i="6"/>
  <c r="H117" i="6"/>
  <c r="H287" i="6"/>
  <c r="H1656" i="6"/>
  <c r="H3882" i="6"/>
  <c r="H4394" i="6"/>
  <c r="H4906" i="6"/>
  <c r="H5418" i="6"/>
  <c r="H5930" i="6"/>
  <c r="H6442" i="6"/>
  <c r="H1966" i="6"/>
  <c r="H2947" i="6"/>
  <c r="H3459" i="6"/>
  <c r="H3971" i="6"/>
  <c r="H4483" i="6"/>
  <c r="H4995" i="6"/>
  <c r="H2780" i="6"/>
  <c r="H3292" i="6"/>
  <c r="H2725" i="6"/>
  <c r="H3237" i="6"/>
  <c r="H3749" i="6"/>
  <c r="H4261" i="6"/>
  <c r="H4773" i="6"/>
  <c r="H5285" i="6"/>
  <c r="H5797" i="6"/>
  <c r="H6309" i="6"/>
  <c r="H1246" i="6"/>
  <c r="H2814" i="6"/>
  <c r="H3326" i="6"/>
  <c r="H1854" i="6"/>
  <c r="H2919" i="6"/>
  <c r="H3431" i="6"/>
  <c r="H3943" i="6"/>
  <c r="H4455" i="6"/>
  <c r="H4967" i="6"/>
  <c r="H5479" i="6"/>
  <c r="H5991" i="6"/>
  <c r="H6503" i="6"/>
  <c r="H1990" i="6"/>
  <c r="H2953" i="6"/>
  <c r="H3465" i="6"/>
  <c r="H3977" i="6"/>
  <c r="H4489" i="6"/>
  <c r="H5001" i="6"/>
  <c r="H5513" i="6"/>
  <c r="H6025" i="6"/>
  <c r="H6537" i="6"/>
  <c r="H3800" i="6"/>
  <c r="H5126" i="6"/>
  <c r="H6150" i="6"/>
  <c r="H6987" i="6"/>
  <c r="H7499" i="6"/>
  <c r="H8011" i="6"/>
  <c r="H8523" i="6"/>
  <c r="H9035" i="6"/>
  <c r="H9547" i="6"/>
  <c r="H2744" i="6"/>
  <c r="H4636" i="6"/>
  <c r="H5752" i="6"/>
  <c r="H6776" i="6"/>
  <c r="H7300" i="6"/>
  <c r="H7812" i="6"/>
  <c r="H8324" i="6"/>
  <c r="H8836" i="6"/>
  <c r="H9348" i="6"/>
  <c r="H9860" i="6"/>
  <c r="H4104" i="6"/>
  <c r="H5355" i="6"/>
  <c r="H6379" i="6"/>
  <c r="H4342" i="6"/>
  <c r="H5532" i="6"/>
  <c r="H6556" i="6"/>
  <c r="H7190" i="6"/>
  <c r="H7702" i="6"/>
  <c r="H8214" i="6"/>
  <c r="H8726" i="6"/>
  <c r="H9238" i="6"/>
  <c r="H9750" i="6"/>
  <c r="H8247" i="6"/>
  <c r="H3280" i="6"/>
  <c r="H4814" i="6"/>
  <c r="H5886" i="6"/>
  <c r="H6855" i="6"/>
  <c r="H7367" i="6"/>
  <c r="H7647" i="6"/>
  <c r="H7711" i="6"/>
  <c r="H7775" i="6"/>
  <c r="H7839" i="6"/>
  <c r="H7903" i="6"/>
  <c r="H7967" i="6"/>
  <c r="H2562" i="6"/>
  <c r="H3096" i="6"/>
  <c r="H3484" i="6"/>
  <c r="H3728" i="6"/>
  <c r="H3900" i="6"/>
  <c r="H4070" i="6"/>
  <c r="H4240" i="6"/>
  <c r="H4412" i="6"/>
  <c r="H4582" i="6"/>
  <c r="H4752" i="6"/>
  <c r="H4924" i="6"/>
  <c r="H5072" i="6"/>
  <c r="H5200" i="6"/>
  <c r="H5328" i="6"/>
  <c r="H5456" i="6"/>
  <c r="H5584" i="6"/>
  <c r="H5712" i="6"/>
  <c r="H5840" i="6"/>
  <c r="H5968" i="6"/>
  <c r="H6096" i="6"/>
  <c r="H6224" i="6"/>
  <c r="H6352" i="6"/>
  <c r="H6480" i="6"/>
  <c r="H6608" i="6"/>
  <c r="H6736" i="6"/>
  <c r="H6832" i="6"/>
  <c r="H6896" i="6"/>
  <c r="H6960" i="6"/>
  <c r="H7024" i="6"/>
  <c r="H7088" i="6"/>
  <c r="H7152" i="6"/>
  <c r="H7216" i="6"/>
  <c r="H7280" i="6"/>
  <c r="H7344" i="6"/>
  <c r="H7408" i="6"/>
  <c r="H7472" i="6"/>
  <c r="H7536" i="6"/>
  <c r="H7600" i="6"/>
  <c r="H7664" i="6"/>
  <c r="H7728" i="6"/>
  <c r="H7792" i="6"/>
  <c r="H7856" i="6"/>
  <c r="H7920" i="6"/>
  <c r="H7984" i="6"/>
  <c r="H8048" i="6"/>
  <c r="H8112" i="6"/>
  <c r="H8176" i="6"/>
  <c r="H8240" i="6"/>
  <c r="H8304" i="6"/>
  <c r="H8368" i="6"/>
  <c r="H8432" i="6"/>
  <c r="H8496" i="6"/>
  <c r="H8560" i="6"/>
  <c r="H8624" i="6"/>
  <c r="H8688" i="6"/>
  <c r="H8752" i="6"/>
  <c r="H8816" i="6"/>
  <c r="H8880" i="6"/>
  <c r="H8944" i="6"/>
  <c r="H9008" i="6"/>
  <c r="H9072" i="6"/>
  <c r="H9136" i="6"/>
  <c r="H9200" i="6"/>
  <c r="H9264" i="6"/>
  <c r="H9328" i="6"/>
  <c r="H9392" i="6"/>
  <c r="H9456" i="6"/>
  <c r="H9520" i="6"/>
  <c r="H9584" i="6"/>
  <c r="H9648" i="6"/>
  <c r="H9712" i="6"/>
  <c r="H9776" i="6"/>
  <c r="H9840" i="6"/>
  <c r="H9904" i="6"/>
  <c r="H9968" i="6"/>
  <c r="H2338" i="6"/>
  <c r="H3040" i="6"/>
  <c r="H3456" i="6"/>
  <c r="H3710" i="6"/>
  <c r="H3880" i="6"/>
  <c r="H4052" i="6"/>
  <c r="H4222" i="6"/>
  <c r="H4392" i="6"/>
  <c r="H4564" i="6"/>
  <c r="H4734" i="6"/>
  <c r="H4904" i="6"/>
  <c r="H5059" i="6"/>
  <c r="H5187" i="6"/>
  <c r="H5315" i="6"/>
  <c r="H5443" i="6"/>
  <c r="H5571" i="6"/>
  <c r="H5699" i="6"/>
  <c r="H5827" i="6"/>
  <c r="H5955" i="6"/>
  <c r="H6083" i="6"/>
  <c r="H6211" i="6"/>
  <c r="H6339" i="6"/>
  <c r="H6467" i="6"/>
  <c r="H6595" i="6"/>
  <c r="H6723" i="6"/>
  <c r="H6825" i="6"/>
  <c r="H6889" i="6"/>
  <c r="H6953" i="6"/>
  <c r="H7017" i="6"/>
  <c r="H7081" i="6"/>
  <c r="H7145" i="6"/>
  <c r="H7209" i="6"/>
  <c r="H7273" i="6"/>
  <c r="H7337" i="6"/>
  <c r="H7401" i="6"/>
  <c r="H7465" i="6"/>
  <c r="H7529" i="6"/>
  <c r="H7593" i="6"/>
  <c r="H7657" i="6"/>
  <c r="H7721" i="6"/>
  <c r="H7785" i="6"/>
  <c r="H7849" i="6"/>
  <c r="H7913" i="6"/>
  <c r="H7977" i="6"/>
  <c r="H8041" i="6"/>
  <c r="H8105" i="6"/>
  <c r="H8169" i="6"/>
  <c r="H8233" i="6"/>
  <c r="H8297" i="6"/>
  <c r="H8361" i="6"/>
  <c r="H8425" i="6"/>
  <c r="H8489" i="6"/>
  <c r="H8553" i="6"/>
  <c r="H8617" i="6"/>
  <c r="H8681" i="6"/>
  <c r="H8745" i="6"/>
  <c r="H8809" i="6"/>
  <c r="H8873" i="6"/>
  <c r="H8937" i="6"/>
  <c r="H9001" i="6"/>
  <c r="H9065" i="6"/>
  <c r="H9129" i="6"/>
  <c r="H9193" i="6"/>
  <c r="H9257" i="6"/>
  <c r="H9321" i="6"/>
  <c r="H9385" i="6"/>
  <c r="H9449" i="6"/>
  <c r="H9513" i="6"/>
  <c r="H9577" i="6"/>
  <c r="H9641" i="6"/>
  <c r="H9705" i="6"/>
  <c r="H9769" i="6"/>
  <c r="H9833" i="6"/>
  <c r="H9897" i="6"/>
  <c r="H9961" i="6"/>
  <c r="H1858" i="6"/>
  <c r="H2920" i="6"/>
  <c r="H3396" i="6"/>
  <c r="H3652" i="6"/>
  <c r="H3840" i="6"/>
  <c r="H4012" i="6"/>
  <c r="H4182" i="6"/>
  <c r="H4352" i="6"/>
  <c r="H4524" i="6"/>
  <c r="H4694" i="6"/>
  <c r="H4864" i="6"/>
  <c r="H5028" i="6"/>
  <c r="H5156" i="6"/>
  <c r="H5284" i="6"/>
  <c r="H5412" i="6"/>
  <c r="H5540" i="6"/>
  <c r="H5668" i="6"/>
  <c r="H5796" i="6"/>
  <c r="H5924" i="6"/>
  <c r="H6052" i="6"/>
  <c r="H6180" i="6"/>
  <c r="H6308" i="6"/>
  <c r="H6436" i="6"/>
  <c r="H6564" i="6"/>
  <c r="H6692" i="6"/>
  <c r="H6810" i="6"/>
  <c r="H6874" i="6"/>
  <c r="H6938" i="6"/>
  <c r="H7002" i="6"/>
  <c r="H7066" i="6"/>
  <c r="H7130" i="6"/>
  <c r="H7194" i="6"/>
  <c r="H7258" i="6"/>
  <c r="H7322" i="6"/>
  <c r="H7386" i="6"/>
  <c r="H7450" i="6"/>
  <c r="H7514" i="6"/>
  <c r="H7578" i="6"/>
  <c r="H7642" i="6"/>
  <c r="H7706" i="6"/>
  <c r="H7770" i="6"/>
  <c r="H7834" i="6"/>
  <c r="H7898" i="6"/>
  <c r="H7962" i="6"/>
  <c r="H8026" i="6"/>
  <c r="H8090" i="6"/>
  <c r="H8154" i="6"/>
  <c r="H8218" i="6"/>
  <c r="H8282" i="6"/>
  <c r="H8346" i="6"/>
  <c r="H8410" i="6"/>
  <c r="H8474" i="6"/>
  <c r="H8538" i="6"/>
  <c r="H8602" i="6"/>
  <c r="H8666" i="6"/>
  <c r="H8730" i="6"/>
  <c r="H8794" i="6"/>
  <c r="H8858" i="6"/>
  <c r="H8922" i="6"/>
  <c r="H8986" i="6"/>
  <c r="H9050" i="6"/>
  <c r="H9114" i="6"/>
  <c r="H9178" i="6"/>
  <c r="H9242" i="6"/>
  <c r="H9306" i="6"/>
  <c r="H9370" i="6"/>
  <c r="H9434" i="6"/>
  <c r="H9498" i="6"/>
  <c r="H9562" i="6"/>
  <c r="H9626" i="6"/>
  <c r="H9690" i="6"/>
  <c r="H9754" i="6"/>
  <c r="H9818" i="6"/>
  <c r="H9882" i="6"/>
  <c r="H9946" i="6"/>
  <c r="D10025" i="6"/>
  <c r="H9399" i="6"/>
  <c r="H9781" i="6"/>
  <c r="H9519" i="6"/>
  <c r="H8783" i="6"/>
  <c r="H7581" i="6"/>
  <c r="H9927" i="6"/>
  <c r="H9671" i="6"/>
  <c r="H9415" i="6"/>
  <c r="H9159" i="6"/>
  <c r="H8903" i="6"/>
  <c r="H8647" i="6"/>
  <c r="H8141" i="6"/>
  <c r="H7629" i="6"/>
  <c r="H7117" i="6"/>
  <c r="H9791" i="6"/>
  <c r="H9829" i="6"/>
  <c r="H9573" i="6"/>
  <c r="H9317" i="6"/>
  <c r="H9061" i="6"/>
  <c r="H8805" i="6"/>
  <c r="H8453" i="6"/>
  <c r="H7941" i="6"/>
  <c r="H7429" i="6"/>
  <c r="H6917" i="6"/>
  <c r="H9599" i="6"/>
  <c r="H9343" i="6"/>
  <c r="H9087" i="6"/>
  <c r="H8831" i="6"/>
  <c r="H8509" i="6"/>
  <c r="H7997" i="6"/>
  <c r="H7485" i="6"/>
  <c r="H6973" i="6"/>
  <c r="H9917" i="6"/>
  <c r="H9661" i="6"/>
  <c r="H9405" i="6"/>
  <c r="H9149" i="6"/>
  <c r="H8893" i="6"/>
  <c r="H8629" i="6"/>
  <c r="H8117" i="6"/>
  <c r="H7605" i="6"/>
  <c r="H7093" i="6"/>
  <c r="H8791" i="6"/>
  <c r="H8429" i="6"/>
  <c r="H7917" i="6"/>
  <c r="H7405" i="6"/>
  <c r="H6893" i="6"/>
  <c r="H9749" i="6"/>
  <c r="H2361" i="6"/>
  <c r="H1971" i="6"/>
  <c r="H629" i="6"/>
  <c r="H799" i="6"/>
  <c r="H2168" i="6"/>
  <c r="H3946" i="6"/>
  <c r="H4458" i="6"/>
  <c r="H4970" i="6"/>
  <c r="H5482" i="6"/>
  <c r="H5994" i="6"/>
  <c r="H6506" i="6"/>
  <c r="H2222" i="6"/>
  <c r="H3011" i="6"/>
  <c r="H3523" i="6"/>
  <c r="H4035" i="6"/>
  <c r="H4547" i="6"/>
  <c r="H1486" i="6"/>
  <c r="H2844" i="6"/>
  <c r="H3356" i="6"/>
  <c r="H2789" i="6"/>
  <c r="H3301" i="6"/>
  <c r="H3813" i="6"/>
  <c r="H4325" i="6"/>
  <c r="H4837" i="6"/>
  <c r="H5349" i="6"/>
  <c r="H5861" i="6"/>
  <c r="H6373" i="6"/>
  <c r="H1690" i="6"/>
  <c r="H2878" i="6"/>
  <c r="H3390" i="6"/>
  <c r="H2110" i="6"/>
  <c r="H2983" i="6"/>
  <c r="H3495" i="6"/>
  <c r="H4007" i="6"/>
  <c r="H4519" i="6"/>
  <c r="H5031" i="6"/>
  <c r="H5543" i="6"/>
  <c r="H6055" i="6"/>
  <c r="H6567" i="6"/>
  <c r="H2246" i="6"/>
  <c r="H3017" i="6"/>
  <c r="H3529" i="6"/>
  <c r="H4041" i="6"/>
  <c r="H4553" i="6"/>
  <c r="H5065" i="6"/>
  <c r="H5577" i="6"/>
  <c r="H6089" i="6"/>
  <c r="H6601" i="6"/>
  <c r="H3972" i="6"/>
  <c r="H5254" i="6"/>
  <c r="H6278" i="6"/>
  <c r="H7051" i="6"/>
  <c r="H7563" i="6"/>
  <c r="H8075" i="6"/>
  <c r="H8587" i="6"/>
  <c r="H9099" i="6"/>
  <c r="H9611" i="6"/>
  <c r="H3256" i="6"/>
  <c r="H4806" i="6"/>
  <c r="H5880" i="6"/>
  <c r="H6852" i="6"/>
  <c r="H7364" i="6"/>
  <c r="H7876" i="6"/>
  <c r="H8388" i="6"/>
  <c r="H8900" i="6"/>
  <c r="H9412" i="6"/>
  <c r="H9924" i="6"/>
  <c r="H4276" i="6"/>
  <c r="H5483" i="6"/>
  <c r="H1730" i="6"/>
  <c r="H4512" i="6"/>
  <c r="H5660" i="6"/>
  <c r="H6684" i="6"/>
  <c r="H7254" i="6"/>
  <c r="H7766" i="6"/>
  <c r="H8278" i="6"/>
  <c r="H8790" i="6"/>
  <c r="H9302" i="6"/>
  <c r="H9814" i="6"/>
  <c r="H8311" i="6"/>
  <c r="H3576" i="6"/>
  <c r="H4984" i="6"/>
  <c r="H6014" i="6"/>
  <c r="H6919" i="6"/>
  <c r="H7431" i="6"/>
  <c r="H7655" i="6"/>
  <c r="H7719" i="6"/>
  <c r="H7783" i="6"/>
  <c r="H7847" i="6"/>
  <c r="H7911" i="6"/>
  <c r="H7975" i="6"/>
  <c r="H2648" i="6"/>
  <c r="H3160" i="6"/>
  <c r="H3516" i="6"/>
  <c r="H3750" i="6"/>
  <c r="H3920" i="6"/>
  <c r="H4092" i="6"/>
  <c r="H4262" i="6"/>
  <c r="H4432" i="6"/>
  <c r="H4604" i="6"/>
  <c r="H4774" i="6"/>
  <c r="H4944" i="6"/>
  <c r="H5088" i="6"/>
  <c r="H5216" i="6"/>
  <c r="H5344" i="6"/>
  <c r="H5472" i="6"/>
  <c r="H5600" i="6"/>
  <c r="H5728" i="6"/>
  <c r="H5856" i="6"/>
  <c r="H5984" i="6"/>
  <c r="H6112" i="6"/>
  <c r="H6240" i="6"/>
  <c r="H6368" i="6"/>
  <c r="H6496" i="6"/>
  <c r="H6624" i="6"/>
  <c r="H6752" i="6"/>
  <c r="H6840" i="6"/>
  <c r="H6904" i="6"/>
  <c r="H6968" i="6"/>
  <c r="H7032" i="6"/>
  <c r="H7096" i="6"/>
  <c r="H7160" i="6"/>
  <c r="H7224" i="6"/>
  <c r="H7288" i="6"/>
  <c r="H7352" i="6"/>
  <c r="H7416" i="6"/>
  <c r="H7480" i="6"/>
  <c r="H7544" i="6"/>
  <c r="H7608" i="6"/>
  <c r="H7672" i="6"/>
  <c r="H7736" i="6"/>
  <c r="H7800" i="6"/>
  <c r="H7864" i="6"/>
  <c r="H7928" i="6"/>
  <c r="H7992" i="6"/>
  <c r="H8056" i="6"/>
  <c r="H8120" i="6"/>
  <c r="H8184" i="6"/>
  <c r="H8248" i="6"/>
  <c r="H8312" i="6"/>
  <c r="H8376" i="6"/>
  <c r="H8440" i="6"/>
  <c r="H8504" i="6"/>
  <c r="H8568" i="6"/>
  <c r="H8632" i="6"/>
  <c r="H8696" i="6"/>
  <c r="H8760" i="6"/>
  <c r="H8824" i="6"/>
  <c r="H8888" i="6"/>
  <c r="H8952" i="6"/>
  <c r="H9016" i="6"/>
  <c r="H9080" i="6"/>
  <c r="H9144" i="6"/>
  <c r="H9208" i="6"/>
  <c r="H9272" i="6"/>
  <c r="H9336" i="6"/>
  <c r="H9400" i="6"/>
  <c r="H9464" i="6"/>
  <c r="H9528" i="6"/>
  <c r="H9592" i="6"/>
  <c r="H9656" i="6"/>
  <c r="H9720" i="6"/>
  <c r="H9784" i="6"/>
  <c r="H9848" i="6"/>
  <c r="H9912" i="6"/>
  <c r="H9976" i="6"/>
  <c r="H2591" i="6"/>
  <c r="H3104" i="6"/>
  <c r="H3488" i="6"/>
  <c r="H3732" i="6"/>
  <c r="H3902" i="6"/>
  <c r="H4072" i="6"/>
  <c r="H4244" i="6"/>
  <c r="H4414" i="6"/>
  <c r="H4584" i="6"/>
  <c r="H4756" i="6"/>
  <c r="H4926" i="6"/>
  <c r="H5075" i="6"/>
  <c r="H5203" i="6"/>
  <c r="H5331" i="6"/>
  <c r="H5459" i="6"/>
  <c r="H5587" i="6"/>
  <c r="H5715" i="6"/>
  <c r="H5843" i="6"/>
  <c r="H5971" i="6"/>
  <c r="H6099" i="6"/>
  <c r="H6227" i="6"/>
  <c r="H6355" i="6"/>
  <c r="H6483" i="6"/>
  <c r="H6611" i="6"/>
  <c r="H6739" i="6"/>
  <c r="H6833" i="6"/>
  <c r="H6897" i="6"/>
  <c r="H6961" i="6"/>
  <c r="H7025" i="6"/>
  <c r="H7089" i="6"/>
  <c r="H7153" i="6"/>
  <c r="H7217" i="6"/>
  <c r="H7281" i="6"/>
  <c r="H7345" i="6"/>
  <c r="H7409" i="6"/>
  <c r="H7473" i="6"/>
  <c r="H7537" i="6"/>
  <c r="H7601" i="6"/>
  <c r="H7665" i="6"/>
  <c r="H7729" i="6"/>
  <c r="H7793" i="6"/>
  <c r="H7857" i="6"/>
  <c r="H7921" i="6"/>
  <c r="H7985" i="6"/>
  <c r="H8049" i="6"/>
  <c r="H8113" i="6"/>
  <c r="H8177" i="6"/>
  <c r="H8241" i="6"/>
  <c r="H8305" i="6"/>
  <c r="H8369" i="6"/>
  <c r="H8433" i="6"/>
  <c r="H8497" i="6"/>
  <c r="H8561" i="6"/>
  <c r="H8625" i="6"/>
  <c r="H8689" i="6"/>
  <c r="H8753" i="6"/>
  <c r="H8817" i="6"/>
  <c r="H8881" i="6"/>
  <c r="H8945" i="6"/>
  <c r="H9009" i="6"/>
  <c r="H9073" i="6"/>
  <c r="H9137" i="6"/>
  <c r="H9201" i="6"/>
  <c r="H9265" i="6"/>
  <c r="H9329" i="6"/>
  <c r="H9393" i="6"/>
  <c r="H9457" i="6"/>
  <c r="H9521" i="6"/>
  <c r="H9585" i="6"/>
  <c r="H9649" i="6"/>
  <c r="H9713" i="6"/>
  <c r="H9777" i="6"/>
  <c r="H9841" i="6"/>
  <c r="H9905" i="6"/>
  <c r="H9969" i="6"/>
  <c r="H2114" i="6"/>
  <c r="H2984" i="6"/>
  <c r="H3428" i="6"/>
  <c r="H3684" i="6"/>
  <c r="H3862" i="6"/>
  <c r="H4032" i="6"/>
  <c r="H4204" i="6"/>
  <c r="H4374" i="6"/>
  <c r="H4544" i="6"/>
  <c r="H4716" i="6"/>
  <c r="H4886" i="6"/>
  <c r="H5044" i="6"/>
  <c r="H5172" i="6"/>
  <c r="H5300" i="6"/>
  <c r="H5428" i="6"/>
  <c r="H5556" i="6"/>
  <c r="H5684" i="6"/>
  <c r="H5812" i="6"/>
  <c r="H5940" i="6"/>
  <c r="H6068" i="6"/>
  <c r="H6196" i="6"/>
  <c r="H6324" i="6"/>
  <c r="H6452" i="6"/>
  <c r="H6580" i="6"/>
  <c r="H6708" i="6"/>
  <c r="H6818" i="6"/>
  <c r="H6882" i="6"/>
  <c r="H6946" i="6"/>
  <c r="H7010" i="6"/>
  <c r="H7074" i="6"/>
  <c r="H7138" i="6"/>
  <c r="H7202" i="6"/>
  <c r="H7266" i="6"/>
  <c r="H7330" i="6"/>
  <c r="H7394" i="6"/>
  <c r="H7458" i="6"/>
  <c r="H7522" i="6"/>
  <c r="H7586" i="6"/>
  <c r="H7650" i="6"/>
  <c r="H7714" i="6"/>
  <c r="H7778" i="6"/>
  <c r="H7842" i="6"/>
  <c r="H7906" i="6"/>
  <c r="H7970" i="6"/>
  <c r="H8034" i="6"/>
  <c r="H8098" i="6"/>
  <c r="H8162" i="6"/>
  <c r="H8226" i="6"/>
  <c r="H8290" i="6"/>
  <c r="H8354" i="6"/>
  <c r="H8418" i="6"/>
  <c r="H8482" i="6"/>
  <c r="H8546" i="6"/>
  <c r="H8610" i="6"/>
  <c r="H8674" i="6"/>
  <c r="H8738" i="6"/>
  <c r="H8802" i="6"/>
  <c r="H8866" i="6"/>
  <c r="H8930" i="6"/>
  <c r="H8994" i="6"/>
  <c r="H9058" i="6"/>
  <c r="H9122" i="6"/>
  <c r="H9186" i="6"/>
  <c r="H9250" i="6"/>
  <c r="H9314" i="6"/>
  <c r="H9378" i="6"/>
  <c r="H9442" i="6"/>
  <c r="H9506" i="6"/>
  <c r="H9570" i="6"/>
  <c r="H9634" i="6"/>
  <c r="H9698" i="6"/>
  <c r="H9762" i="6"/>
  <c r="H9826" i="6"/>
  <c r="H9890" i="6"/>
  <c r="H9954" i="6"/>
  <c r="H9887" i="6"/>
  <c r="H9303" i="6"/>
  <c r="H9685" i="6"/>
  <c r="H9423" i="6"/>
  <c r="H8687" i="6"/>
  <c r="H7389" i="6"/>
  <c r="H9895" i="6"/>
  <c r="H9639" i="6"/>
  <c r="H9383" i="6"/>
  <c r="H9127" i="6"/>
  <c r="H8871" i="6"/>
  <c r="H8589" i="6"/>
  <c r="H8077" i="6"/>
  <c r="H7565" i="6"/>
  <c r="H7053" i="6"/>
  <c r="H9911" i="6"/>
  <c r="H9797" i="6"/>
  <c r="H9541" i="6"/>
  <c r="H9285" i="6"/>
  <c r="H9029" i="6"/>
  <c r="H8773" i="6"/>
  <c r="H8389" i="6"/>
  <c r="H7877" i="6"/>
  <c r="H7365" i="6"/>
  <c r="H6853" i="6"/>
  <c r="H9567" i="6"/>
  <c r="H9311" i="6"/>
  <c r="H9055" i="6"/>
  <c r="H8799" i="6"/>
  <c r="H8445" i="6"/>
  <c r="H7933" i="6"/>
  <c r="H7421" i="6"/>
  <c r="H6909" i="6"/>
  <c r="H9885" i="6"/>
  <c r="H9629" i="6"/>
  <c r="H9373" i="6"/>
  <c r="H9117" i="6"/>
  <c r="H8861" i="6"/>
  <c r="H8565" i="6"/>
  <c r="H8053" i="6"/>
  <c r="H7541" i="6"/>
  <c r="H7029" i="6"/>
  <c r="H8759" i="6"/>
  <c r="H8365" i="6"/>
  <c r="H7853" i="6"/>
  <c r="H7341" i="6"/>
  <c r="H6829" i="6"/>
  <c r="H9653" i="6"/>
  <c r="K6970" i="6"/>
  <c r="H146" i="6"/>
  <c r="H2483" i="6"/>
  <c r="H1141" i="6"/>
  <c r="H1311" i="6"/>
  <c r="H1674" i="6"/>
  <c r="H4010" i="6"/>
  <c r="H4522" i="6"/>
  <c r="H5034" i="6"/>
  <c r="H5546" i="6"/>
  <c r="H6058" i="6"/>
  <c r="H6570" i="6"/>
  <c r="H2478" i="6"/>
  <c r="H3075" i="6"/>
  <c r="H3587" i="6"/>
  <c r="H4099" i="6"/>
  <c r="H4611" i="6"/>
  <c r="H1810" i="6"/>
  <c r="H2908" i="6"/>
  <c r="H1558" i="6"/>
  <c r="H2853" i="6"/>
  <c r="H3365" i="6"/>
  <c r="H3877" i="6"/>
  <c r="H4389" i="6"/>
  <c r="H4901" i="6"/>
  <c r="H5413" i="6"/>
  <c r="H5925" i="6"/>
  <c r="H6437" i="6"/>
  <c r="H1946" i="6"/>
  <c r="H2942" i="6"/>
  <c r="H3454" i="6"/>
  <c r="H2366" i="6"/>
  <c r="H3047" i="6"/>
  <c r="H3559" i="6"/>
  <c r="H4071" i="6"/>
  <c r="H4583" i="6"/>
  <c r="H5095" i="6"/>
  <c r="H5607" i="6"/>
  <c r="H6119" i="6"/>
  <c r="H6631" i="6"/>
  <c r="H2502" i="6"/>
  <c r="H3081" i="6"/>
  <c r="H3593" i="6"/>
  <c r="H4105" i="6"/>
  <c r="H4617" i="6"/>
  <c r="H5129" i="6"/>
  <c r="H5641" i="6"/>
  <c r="H6153" i="6"/>
  <c r="H6665" i="6"/>
  <c r="H4142" i="6"/>
  <c r="H5382" i="6"/>
  <c r="H6406" i="6"/>
  <c r="H7115" i="6"/>
  <c r="H7627" i="6"/>
  <c r="H8139" i="6"/>
  <c r="H8651" i="6"/>
  <c r="H9163" i="6"/>
  <c r="H9675" i="6"/>
  <c r="H3564" i="6"/>
  <c r="H4976" i="6"/>
  <c r="H6008" i="6"/>
  <c r="H6916" i="6"/>
  <c r="H7428" i="6"/>
  <c r="H7940" i="6"/>
  <c r="H8452" i="6"/>
  <c r="H8964" i="6"/>
  <c r="H9476" i="6"/>
  <c r="H9988" i="6"/>
  <c r="H4446" i="6"/>
  <c r="H5611" i="6"/>
  <c r="H2888" i="6"/>
  <c r="H4684" i="6"/>
  <c r="H5788" i="6"/>
  <c r="H6806" i="6"/>
  <c r="H7318" i="6"/>
  <c r="H7830" i="6"/>
  <c r="H8342" i="6"/>
  <c r="H8854" i="6"/>
  <c r="H9366" i="6"/>
  <c r="H9878" i="6"/>
  <c r="H8375" i="6"/>
  <c r="H3790" i="6"/>
  <c r="H5118" i="6"/>
  <c r="H6142" i="6"/>
  <c r="H6983" i="6"/>
  <c r="H7495" i="6"/>
  <c r="H7663" i="6"/>
  <c r="H7727" i="6"/>
  <c r="H7791" i="6"/>
  <c r="H7855" i="6"/>
  <c r="H7919" i="6"/>
  <c r="H7983" i="6"/>
  <c r="H2712" i="6"/>
  <c r="H3224" i="6"/>
  <c r="H3548" i="6"/>
  <c r="H3772" i="6"/>
  <c r="H3942" i="6"/>
  <c r="H4112" i="6"/>
  <c r="H4284" i="6"/>
  <c r="H4454" i="6"/>
  <c r="H4624" i="6"/>
  <c r="H4796" i="6"/>
  <c r="H4966" i="6"/>
  <c r="H5104" i="6"/>
  <c r="H5232" i="6"/>
  <c r="H5360" i="6"/>
  <c r="H5488" i="6"/>
  <c r="H5616" i="6"/>
  <c r="H5744" i="6"/>
  <c r="H5872" i="6"/>
  <c r="H6000" i="6"/>
  <c r="H6128" i="6"/>
  <c r="H6256" i="6"/>
  <c r="H6384" i="6"/>
  <c r="H6512" i="6"/>
  <c r="H6640" i="6"/>
  <c r="H6768" i="6"/>
  <c r="H6848" i="6"/>
  <c r="H6912" i="6"/>
  <c r="H6976" i="6"/>
  <c r="H7040" i="6"/>
  <c r="H7104" i="6"/>
  <c r="H7168" i="6"/>
  <c r="H7232" i="6"/>
  <c r="H7296" i="6"/>
  <c r="H7360" i="6"/>
  <c r="H7424" i="6"/>
  <c r="H7488" i="6"/>
  <c r="H7552" i="6"/>
  <c r="H7616" i="6"/>
  <c r="H7680" i="6"/>
  <c r="H7744" i="6"/>
  <c r="H7808" i="6"/>
  <c r="H7872" i="6"/>
  <c r="H7936" i="6"/>
  <c r="H8000" i="6"/>
  <c r="H8064" i="6"/>
  <c r="H8128" i="6"/>
  <c r="H8192" i="6"/>
  <c r="H8256" i="6"/>
  <c r="H8320" i="6"/>
  <c r="H8384" i="6"/>
  <c r="H8448" i="6"/>
  <c r="H8512" i="6"/>
  <c r="H8576" i="6"/>
  <c r="H8640" i="6"/>
  <c r="H8704" i="6"/>
  <c r="H8768" i="6"/>
  <c r="H8832" i="6"/>
  <c r="H8896" i="6"/>
  <c r="H8960" i="6"/>
  <c r="H9024" i="6"/>
  <c r="H9088" i="6"/>
  <c r="H9152" i="6"/>
  <c r="H9216" i="6"/>
  <c r="H9280" i="6"/>
  <c r="H9344" i="6"/>
  <c r="H9408" i="6"/>
  <c r="H9472" i="6"/>
  <c r="H9536" i="6"/>
  <c r="H9600" i="6"/>
  <c r="H9664" i="6"/>
  <c r="H9728" i="6"/>
  <c r="H9792" i="6"/>
  <c r="H9856" i="6"/>
  <c r="H9920" i="6"/>
  <c r="H9984" i="6"/>
  <c r="H2656" i="6"/>
  <c r="H3168" i="6"/>
  <c r="H3520" i="6"/>
  <c r="H3752" i="6"/>
  <c r="H3924" i="6"/>
  <c r="H4094" i="6"/>
  <c r="H4264" i="6"/>
  <c r="H4436" i="6"/>
  <c r="H4606" i="6"/>
  <c r="H4776" i="6"/>
  <c r="H4948" i="6"/>
  <c r="H5091" i="6"/>
  <c r="H5219" i="6"/>
  <c r="H5347" i="6"/>
  <c r="H5475" i="6"/>
  <c r="H5603" i="6"/>
  <c r="H5731" i="6"/>
  <c r="H5859" i="6"/>
  <c r="H5987" i="6"/>
  <c r="H6115" i="6"/>
  <c r="H6243" i="6"/>
  <c r="H6371" i="6"/>
  <c r="H6499" i="6"/>
  <c r="H6627" i="6"/>
  <c r="H6755" i="6"/>
  <c r="H6841" i="6"/>
  <c r="H6905" i="6"/>
  <c r="H6969" i="6"/>
  <c r="H7033" i="6"/>
  <c r="H7097" i="6"/>
  <c r="H7161" i="6"/>
  <c r="H7225" i="6"/>
  <c r="H7289" i="6"/>
  <c r="H7353" i="6"/>
  <c r="H7417" i="6"/>
  <c r="H7481" i="6"/>
  <c r="H7545" i="6"/>
  <c r="H7609" i="6"/>
  <c r="H7673" i="6"/>
  <c r="H7737" i="6"/>
  <c r="H7801" i="6"/>
  <c r="H7865" i="6"/>
  <c r="H7929" i="6"/>
  <c r="H7993" i="6"/>
  <c r="H8057" i="6"/>
  <c r="H8121" i="6"/>
  <c r="H8185" i="6"/>
  <c r="H8249" i="6"/>
  <c r="H8313" i="6"/>
  <c r="H8377" i="6"/>
  <c r="H8441" i="6"/>
  <c r="H8505" i="6"/>
  <c r="H8569" i="6"/>
  <c r="H8633" i="6"/>
  <c r="H8697" i="6"/>
  <c r="H8761" i="6"/>
  <c r="H8825" i="6"/>
  <c r="H8889" i="6"/>
  <c r="H8953" i="6"/>
  <c r="H9017" i="6"/>
  <c r="H9081" i="6"/>
  <c r="H9145" i="6"/>
  <c r="H9209" i="6"/>
  <c r="H9273" i="6"/>
  <c r="H9337" i="6"/>
  <c r="H9401" i="6"/>
  <c r="H9465" i="6"/>
  <c r="H9529" i="6"/>
  <c r="H9593" i="6"/>
  <c r="H9657" i="6"/>
  <c r="H9721" i="6"/>
  <c r="H9785" i="6"/>
  <c r="H9849" i="6"/>
  <c r="H9913" i="6"/>
  <c r="H9977" i="6"/>
  <c r="H2370" i="6"/>
  <c r="H3048" i="6"/>
  <c r="H3460" i="6"/>
  <c r="H3712" i="6"/>
  <c r="H3884" i="6"/>
  <c r="H4054" i="6"/>
  <c r="H4224" i="6"/>
  <c r="H4396" i="6"/>
  <c r="H4566" i="6"/>
  <c r="H4736" i="6"/>
  <c r="H4908" i="6"/>
  <c r="H5060" i="6"/>
  <c r="H5188" i="6"/>
  <c r="H5316" i="6"/>
  <c r="H5444" i="6"/>
  <c r="H5572" i="6"/>
  <c r="H5700" i="6"/>
  <c r="H5828" i="6"/>
  <c r="H5956" i="6"/>
  <c r="H6084" i="6"/>
  <c r="H6212" i="6"/>
  <c r="H6340" i="6"/>
  <c r="H6468" i="6"/>
  <c r="H6596" i="6"/>
  <c r="H6724" i="6"/>
  <c r="H6826" i="6"/>
  <c r="H6890" i="6"/>
  <c r="H6954" i="6"/>
  <c r="H7018" i="6"/>
  <c r="H7082" i="6"/>
  <c r="H7146" i="6"/>
  <c r="H7210" i="6"/>
  <c r="H7274" i="6"/>
  <c r="H7338" i="6"/>
  <c r="H7402" i="6"/>
  <c r="H7466" i="6"/>
  <c r="H7530" i="6"/>
  <c r="H7594" i="6"/>
  <c r="H7658" i="6"/>
  <c r="H7722" i="6"/>
  <c r="H7786" i="6"/>
  <c r="H7850" i="6"/>
  <c r="H7914" i="6"/>
  <c r="H7978" i="6"/>
  <c r="H8042" i="6"/>
  <c r="H8106" i="6"/>
  <c r="H8170" i="6"/>
  <c r="H8234" i="6"/>
  <c r="H8298" i="6"/>
  <c r="H8362" i="6"/>
  <c r="H8426" i="6"/>
  <c r="H8490" i="6"/>
  <c r="H8554" i="6"/>
  <c r="H8618" i="6"/>
  <c r="H8682" i="6"/>
  <c r="H8746" i="6"/>
  <c r="H8810" i="6"/>
  <c r="H8874" i="6"/>
  <c r="H8938" i="6"/>
  <c r="H9002" i="6"/>
  <c r="H9066" i="6"/>
  <c r="H9130" i="6"/>
  <c r="H9194" i="6"/>
  <c r="H9258" i="6"/>
  <c r="H9322" i="6"/>
  <c r="H9386" i="6"/>
  <c r="H9450" i="6"/>
  <c r="H9514" i="6"/>
  <c r="H9578" i="6"/>
  <c r="H9642" i="6"/>
  <c r="H9706" i="6"/>
  <c r="H9770" i="6"/>
  <c r="H9834" i="6"/>
  <c r="H9898" i="6"/>
  <c r="H9962" i="6"/>
  <c r="H9727" i="6"/>
  <c r="H9239" i="6"/>
  <c r="H9999" i="6"/>
  <c r="H9327" i="6"/>
  <c r="H8541" i="6"/>
  <c r="H7261" i="6"/>
  <c r="H9863" i="6"/>
  <c r="H9607" i="6"/>
  <c r="H9351" i="6"/>
  <c r="H9095" i="6"/>
  <c r="H8839" i="6"/>
  <c r="H8525" i="6"/>
  <c r="H8013" i="6"/>
  <c r="H7501" i="6"/>
  <c r="H6989" i="6"/>
  <c r="H9527" i="6"/>
  <c r="H9765" i="6"/>
  <c r="H9509" i="6"/>
  <c r="H9253" i="6"/>
  <c r="H8997" i="6"/>
  <c r="H8741" i="6"/>
  <c r="H8325" i="6"/>
  <c r="H7813" i="6"/>
  <c r="H7301" i="6"/>
  <c r="H6779" i="6"/>
  <c r="H9535" i="6"/>
  <c r="H9279" i="6"/>
  <c r="H9023" i="6"/>
  <c r="H8767" i="6"/>
  <c r="H8381" i="6"/>
  <c r="H7869" i="6"/>
  <c r="H7357" i="6"/>
  <c r="H6845" i="6"/>
  <c r="H9853" i="6"/>
  <c r="H9597" i="6"/>
  <c r="H9341" i="6"/>
  <c r="H9085" i="6"/>
  <c r="H8829" i="6"/>
  <c r="H8501" i="6"/>
  <c r="H7989" i="6"/>
  <c r="H7477" i="6"/>
  <c r="H6965" i="6"/>
  <c r="H8727" i="6"/>
  <c r="H8301" i="6"/>
  <c r="H7789" i="6"/>
  <c r="H7277" i="6"/>
  <c r="H6731" i="6"/>
  <c r="H9621" i="6"/>
  <c r="K8052" i="6"/>
  <c r="H658" i="6"/>
  <c r="H276" i="6"/>
  <c r="H1653" i="6"/>
  <c r="H1823" i="6"/>
  <c r="H2874" i="6"/>
  <c r="H4074" i="6"/>
  <c r="H4586" i="6"/>
  <c r="H5098" i="6"/>
  <c r="H5610" i="6"/>
  <c r="H6122" i="6"/>
  <c r="H6634" i="6"/>
  <c r="H2627" i="6"/>
  <c r="H3139" i="6"/>
  <c r="H3651" i="6"/>
  <c r="H4163" i="6"/>
  <c r="H4675" i="6"/>
  <c r="H2066" i="6"/>
  <c r="H2972" i="6"/>
  <c r="H1846" i="6"/>
  <c r="H2917" i="6"/>
  <c r="H3429" i="6"/>
  <c r="H3941" i="6"/>
  <c r="H4453" i="6"/>
  <c r="H4965" i="6"/>
  <c r="H5477" i="6"/>
  <c r="H5989" i="6"/>
  <c r="H6501" i="6"/>
  <c r="H2202" i="6"/>
  <c r="H3006" i="6"/>
  <c r="H3518" i="6"/>
  <c r="H2599" i="6"/>
  <c r="H3111" i="6"/>
  <c r="H3623" i="6"/>
  <c r="H4135" i="6"/>
  <c r="H4647" i="6"/>
  <c r="H5159" i="6"/>
  <c r="H5671" i="6"/>
  <c r="H6183" i="6"/>
  <c r="H6695" i="6"/>
  <c r="H2633" i="6"/>
  <c r="H3145" i="6"/>
  <c r="H3657" i="6"/>
  <c r="H4169" i="6"/>
  <c r="H4681" i="6"/>
  <c r="H5193" i="6"/>
  <c r="H5705" i="6"/>
  <c r="H6217" i="6"/>
  <c r="H6729" i="6"/>
  <c r="H4312" i="6"/>
  <c r="H5510" i="6"/>
  <c r="H6534" i="6"/>
  <c r="H7179" i="6"/>
  <c r="H7691" i="6"/>
  <c r="H8203" i="6"/>
  <c r="H8715" i="6"/>
  <c r="H9227" i="6"/>
  <c r="H9739" i="6"/>
  <c r="H3782" i="6"/>
  <c r="H5112" i="6"/>
  <c r="H6136" i="6"/>
  <c r="H6980" i="6"/>
  <c r="H7492" i="6"/>
  <c r="H8004" i="6"/>
  <c r="H8516" i="6"/>
  <c r="H9028" i="6"/>
  <c r="H9540" i="6"/>
  <c r="H2688" i="6"/>
  <c r="H4616" i="6"/>
  <c r="H5739" i="6"/>
  <c r="H3380" i="6"/>
  <c r="H4854" i="6"/>
  <c r="H5916" i="6"/>
  <c r="H6870" i="6"/>
  <c r="H7382" i="6"/>
  <c r="H7894" i="6"/>
  <c r="H8406" i="6"/>
  <c r="H8918" i="6"/>
  <c r="H9430" i="6"/>
  <c r="H9942" i="6"/>
  <c r="H8439" i="6"/>
  <c r="H3960" i="6"/>
  <c r="H5246" i="6"/>
  <c r="H6270" i="6"/>
  <c r="H7047" i="6"/>
  <c r="H7559" i="6"/>
  <c r="H7671" i="6"/>
  <c r="H7735" i="6"/>
  <c r="H7799" i="6"/>
  <c r="H7863" i="6"/>
  <c r="H7927" i="6"/>
  <c r="H7991" i="6"/>
  <c r="H2776" i="6"/>
  <c r="H3288" i="6"/>
  <c r="H3580" i="6"/>
  <c r="H3792" i="6"/>
  <c r="H3964" i="6"/>
  <c r="H4134" i="6"/>
  <c r="H4304" i="6"/>
  <c r="H4476" i="6"/>
  <c r="H4646" i="6"/>
  <c r="H4816" i="6"/>
  <c r="H4988" i="6"/>
  <c r="H5120" i="6"/>
  <c r="H5248" i="6"/>
  <c r="H5376" i="6"/>
  <c r="H5504" i="6"/>
  <c r="H5632" i="6"/>
  <c r="H5760" i="6"/>
  <c r="H5888" i="6"/>
  <c r="H6016" i="6"/>
  <c r="H6144" i="6"/>
  <c r="H6272" i="6"/>
  <c r="H6400" i="6"/>
  <c r="H6528" i="6"/>
  <c r="H6656" i="6"/>
  <c r="H6784" i="6"/>
  <c r="H6856" i="6"/>
  <c r="H6920" i="6"/>
  <c r="H6984" i="6"/>
  <c r="H7048" i="6"/>
  <c r="H7112" i="6"/>
  <c r="H7176" i="6"/>
  <c r="H7240" i="6"/>
  <c r="H7304" i="6"/>
  <c r="H7368" i="6"/>
  <c r="H7432" i="6"/>
  <c r="H7496" i="6"/>
  <c r="H7560" i="6"/>
  <c r="H7624" i="6"/>
  <c r="H7688" i="6"/>
  <c r="H7752" i="6"/>
  <c r="H7816" i="6"/>
  <c r="H7880" i="6"/>
  <c r="H7944" i="6"/>
  <c r="H8008" i="6"/>
  <c r="H8072" i="6"/>
  <c r="H8136" i="6"/>
  <c r="H8200" i="6"/>
  <c r="H8264" i="6"/>
  <c r="H8328" i="6"/>
  <c r="H8392" i="6"/>
  <c r="H8456" i="6"/>
  <c r="H8520" i="6"/>
  <c r="H8584" i="6"/>
  <c r="H8648" i="6"/>
  <c r="H8712" i="6"/>
  <c r="H8776" i="6"/>
  <c r="H8840" i="6"/>
  <c r="H8904" i="6"/>
  <c r="H8968" i="6"/>
  <c r="H9032" i="6"/>
  <c r="H9096" i="6"/>
  <c r="H9160" i="6"/>
  <c r="H9224" i="6"/>
  <c r="H9288" i="6"/>
  <c r="H9352" i="6"/>
  <c r="H9416" i="6"/>
  <c r="H9480" i="6"/>
  <c r="H9544" i="6"/>
  <c r="H9608" i="6"/>
  <c r="H9672" i="6"/>
  <c r="H9736" i="6"/>
  <c r="H9800" i="6"/>
  <c r="H9864" i="6"/>
  <c r="H9928" i="6"/>
  <c r="H9992" i="6"/>
  <c r="H2720" i="6"/>
  <c r="H3232" i="6"/>
  <c r="H3552" i="6"/>
  <c r="H3774" i="6"/>
  <c r="H3944" i="6"/>
  <c r="H4116" i="6"/>
  <c r="H4286" i="6"/>
  <c r="H4456" i="6"/>
  <c r="H4628" i="6"/>
  <c r="H4798" i="6"/>
  <c r="H4968" i="6"/>
  <c r="H5107" i="6"/>
  <c r="H5235" i="6"/>
  <c r="H5363" i="6"/>
  <c r="H5491" i="6"/>
  <c r="H5619" i="6"/>
  <c r="H5747" i="6"/>
  <c r="H5875" i="6"/>
  <c r="H6003" i="6"/>
  <c r="H6131" i="6"/>
  <c r="H6259" i="6"/>
  <c r="H6387" i="6"/>
  <c r="H6515" i="6"/>
  <c r="H6643" i="6"/>
  <c r="H6771" i="6"/>
  <c r="H6849" i="6"/>
  <c r="H6913" i="6"/>
  <c r="H6977" i="6"/>
  <c r="H7041" i="6"/>
  <c r="H7105" i="6"/>
  <c r="H7169" i="6"/>
  <c r="H7233" i="6"/>
  <c r="H7297" i="6"/>
  <c r="H7361" i="6"/>
  <c r="H7425" i="6"/>
  <c r="H7489" i="6"/>
  <c r="H7553" i="6"/>
  <c r="H7617" i="6"/>
  <c r="H7681" i="6"/>
  <c r="H7745" i="6"/>
  <c r="H7809" i="6"/>
  <c r="H7873" i="6"/>
  <c r="H7937" i="6"/>
  <c r="H8001" i="6"/>
  <c r="H8065" i="6"/>
  <c r="H8129" i="6"/>
  <c r="H8193" i="6"/>
  <c r="H8257" i="6"/>
  <c r="H8321" i="6"/>
  <c r="H8385" i="6"/>
  <c r="H8449" i="6"/>
  <c r="H8513" i="6"/>
  <c r="H8577" i="6"/>
  <c r="H8641" i="6"/>
  <c r="H8705" i="6"/>
  <c r="H8769" i="6"/>
  <c r="H8833" i="6"/>
  <c r="H8897" i="6"/>
  <c r="H8961" i="6"/>
  <c r="H9025" i="6"/>
  <c r="H9089" i="6"/>
  <c r="H9153" i="6"/>
  <c r="H9217" i="6"/>
  <c r="H9281" i="6"/>
  <c r="H9345" i="6"/>
  <c r="H9409" i="6"/>
  <c r="H9473" i="6"/>
  <c r="H9537" i="6"/>
  <c r="H9601" i="6"/>
  <c r="H9665" i="6"/>
  <c r="H9729" i="6"/>
  <c r="H9793" i="6"/>
  <c r="H9857" i="6"/>
  <c r="H9921" i="6"/>
  <c r="H9985" i="6"/>
  <c r="H2600" i="6"/>
  <c r="H3112" i="6"/>
  <c r="H3492" i="6"/>
  <c r="H3734" i="6"/>
  <c r="H3904" i="6"/>
  <c r="H4076" i="6"/>
  <c r="H4246" i="6"/>
  <c r="H4416" i="6"/>
  <c r="H4588" i="6"/>
  <c r="H4758" i="6"/>
  <c r="H4928" i="6"/>
  <c r="H5076" i="6"/>
  <c r="H5204" i="6"/>
  <c r="H5332" i="6"/>
  <c r="H5460" i="6"/>
  <c r="H5588" i="6"/>
  <c r="H5716" i="6"/>
  <c r="H5844" i="6"/>
  <c r="H5972" i="6"/>
  <c r="H6100" i="6"/>
  <c r="H6228" i="6"/>
  <c r="H6356" i="6"/>
  <c r="H6484" i="6"/>
  <c r="H6612" i="6"/>
  <c r="H6740" i="6"/>
  <c r="H6834" i="6"/>
  <c r="H6898" i="6"/>
  <c r="H6962" i="6"/>
  <c r="H7026" i="6"/>
  <c r="H7090" i="6"/>
  <c r="H7154" i="6"/>
  <c r="H7218" i="6"/>
  <c r="H7282" i="6"/>
  <c r="H7346" i="6"/>
  <c r="H7410" i="6"/>
  <c r="H7474" i="6"/>
  <c r="H7538" i="6"/>
  <c r="H7602" i="6"/>
  <c r="H7666" i="6"/>
  <c r="H7730" i="6"/>
  <c r="H7794" i="6"/>
  <c r="H7858" i="6"/>
  <c r="H7922" i="6"/>
  <c r="H7986" i="6"/>
  <c r="H8050" i="6"/>
  <c r="H8114" i="6"/>
  <c r="H8178" i="6"/>
  <c r="H8242" i="6"/>
  <c r="H8306" i="6"/>
  <c r="H8370" i="6"/>
  <c r="H8434" i="6"/>
  <c r="H8498" i="6"/>
  <c r="H8562" i="6"/>
  <c r="H8626" i="6"/>
  <c r="H8690" i="6"/>
  <c r="H8754" i="6"/>
  <c r="H8818" i="6"/>
  <c r="H8882" i="6"/>
  <c r="H8946" i="6"/>
  <c r="H9010" i="6"/>
  <c r="H9074" i="6"/>
  <c r="H9138" i="6"/>
  <c r="H9202" i="6"/>
  <c r="H9266" i="6"/>
  <c r="H9330" i="6"/>
  <c r="H9394" i="6"/>
  <c r="H9458" i="6"/>
  <c r="H9522" i="6"/>
  <c r="H9586" i="6"/>
  <c r="H9650" i="6"/>
  <c r="H9714" i="6"/>
  <c r="H9778" i="6"/>
  <c r="H9842" i="6"/>
  <c r="H9906" i="6"/>
  <c r="H9970" i="6"/>
  <c r="H4" i="6"/>
  <c r="H9143" i="6"/>
  <c r="H9935" i="6"/>
  <c r="H9263" i="6"/>
  <c r="H8349" i="6"/>
  <c r="H7069" i="6"/>
  <c r="H9831" i="6"/>
  <c r="H9575" i="6"/>
  <c r="H9319" i="6"/>
  <c r="H9063" i="6"/>
  <c r="H8807" i="6"/>
  <c r="H8461" i="6"/>
  <c r="H7949" i="6"/>
  <c r="H7437" i="6"/>
  <c r="H6925" i="6"/>
  <c r="H9989" i="6"/>
  <c r="H9733" i="6"/>
  <c r="H9477" i="6"/>
  <c r="H9221" i="6"/>
  <c r="H8965" i="6"/>
  <c r="H8709" i="6"/>
  <c r="H8261" i="6"/>
  <c r="H7749" i="6"/>
  <c r="H7237" i="6"/>
  <c r="K9445" i="6"/>
  <c r="H1170" i="6"/>
  <c r="H788" i="6"/>
  <c r="H2165" i="6"/>
  <c r="H2335" i="6"/>
  <c r="H3386" i="6"/>
  <c r="H4138" i="6"/>
  <c r="H4650" i="6"/>
  <c r="H5162" i="6"/>
  <c r="H5674" i="6"/>
  <c r="H6186" i="6"/>
  <c r="H6698" i="6"/>
  <c r="H2691" i="6"/>
  <c r="H3203" i="6"/>
  <c r="H3715" i="6"/>
  <c r="H4227" i="6"/>
  <c r="H4739" i="6"/>
  <c r="H2322" i="6"/>
  <c r="H3036" i="6"/>
  <c r="H2102" i="6"/>
  <c r="H2981" i="6"/>
  <c r="H3493" i="6"/>
  <c r="H4005" i="6"/>
  <c r="H4517" i="6"/>
  <c r="H5029" i="6"/>
  <c r="H5541" i="6"/>
  <c r="H6053" i="6"/>
  <c r="H6565" i="6"/>
  <c r="H2458" i="6"/>
  <c r="H3070" i="6"/>
  <c r="H3582" i="6"/>
  <c r="H2663" i="6"/>
  <c r="H3175" i="6"/>
  <c r="H3687" i="6"/>
  <c r="H4199" i="6"/>
  <c r="H4711" i="6"/>
  <c r="H5223" i="6"/>
  <c r="H5735" i="6"/>
  <c r="H6247" i="6"/>
  <c r="H6759" i="6"/>
  <c r="H2697" i="6"/>
  <c r="H3209" i="6"/>
  <c r="H3721" i="6"/>
  <c r="H4233" i="6"/>
  <c r="H4745" i="6"/>
  <c r="H5257" i="6"/>
  <c r="H5769" i="6"/>
  <c r="H6281" i="6"/>
  <c r="H6793" i="6"/>
  <c r="H4484" i="6"/>
  <c r="H5638" i="6"/>
  <c r="H6662" i="6"/>
  <c r="H7243" i="6"/>
  <c r="H7755" i="6"/>
  <c r="H8267" i="6"/>
  <c r="H8779" i="6"/>
  <c r="H9291" i="6"/>
  <c r="H9803" i="6"/>
  <c r="H3952" i="6"/>
  <c r="H5240" i="6"/>
  <c r="H6264" i="6"/>
  <c r="H7044" i="6"/>
  <c r="H7556" i="6"/>
  <c r="H8068" i="6"/>
  <c r="H8580" i="6"/>
  <c r="H9092" i="6"/>
  <c r="H9604" i="6"/>
  <c r="H3200" i="6"/>
  <c r="H4788" i="6"/>
  <c r="H5867" i="6"/>
  <c r="H3636" i="6"/>
  <c r="H5020" i="6"/>
  <c r="H6044" i="6"/>
  <c r="H6934" i="6"/>
  <c r="H7446" i="6"/>
  <c r="H7958" i="6"/>
  <c r="H8470" i="6"/>
  <c r="H8982" i="6"/>
  <c r="H9494" i="6"/>
  <c r="H6" i="6"/>
  <c r="H8503" i="6"/>
  <c r="H4132" i="6"/>
  <c r="H5374" i="6"/>
  <c r="H6398" i="6"/>
  <c r="H7111" i="6"/>
  <c r="H7615" i="6"/>
  <c r="H7679" i="6"/>
  <c r="H7743" i="6"/>
  <c r="H7807" i="6"/>
  <c r="H7871" i="6"/>
  <c r="H7935" i="6"/>
  <c r="H1454" i="6"/>
  <c r="H2840" i="6"/>
  <c r="H3352" i="6"/>
  <c r="H3612" i="6"/>
  <c r="H3814" i="6"/>
  <c r="H3984" i="6"/>
  <c r="H4156" i="6"/>
  <c r="H4326" i="6"/>
  <c r="H4496" i="6"/>
  <c r="H4668" i="6"/>
  <c r="H4838" i="6"/>
  <c r="H5008" i="6"/>
  <c r="H5136" i="6"/>
  <c r="H5264" i="6"/>
  <c r="H5392" i="6"/>
  <c r="H5520" i="6"/>
  <c r="H5648" i="6"/>
  <c r="H5776" i="6"/>
  <c r="H5904" i="6"/>
  <c r="H6032" i="6"/>
  <c r="H6160" i="6"/>
  <c r="H6288" i="6"/>
  <c r="H6416" i="6"/>
  <c r="H6544" i="6"/>
  <c r="H6672" i="6"/>
  <c r="H6800" i="6"/>
  <c r="H6864" i="6"/>
  <c r="H6928" i="6"/>
  <c r="H6992" i="6"/>
  <c r="H7056" i="6"/>
  <c r="H7120" i="6"/>
  <c r="H7184" i="6"/>
  <c r="H7248" i="6"/>
  <c r="H7312" i="6"/>
  <c r="H7376" i="6"/>
  <c r="H7440" i="6"/>
  <c r="H7504" i="6"/>
  <c r="H7568" i="6"/>
  <c r="H7632" i="6"/>
  <c r="H7696" i="6"/>
  <c r="H7760" i="6"/>
  <c r="H7824" i="6"/>
  <c r="H7888" i="6"/>
  <c r="H7952" i="6"/>
  <c r="H8016" i="6"/>
  <c r="H8080" i="6"/>
  <c r="H8144" i="6"/>
  <c r="H8208" i="6"/>
  <c r="H8272" i="6"/>
  <c r="H8336" i="6"/>
  <c r="H8400" i="6"/>
  <c r="H8464" i="6"/>
  <c r="H8528" i="6"/>
  <c r="H8592" i="6"/>
  <c r="H8656" i="6"/>
  <c r="H8720" i="6"/>
  <c r="H8784" i="6"/>
  <c r="H8848" i="6"/>
  <c r="H8912" i="6"/>
  <c r="H8976" i="6"/>
  <c r="H9040" i="6"/>
  <c r="H9104" i="6"/>
  <c r="H9168" i="6"/>
  <c r="H9232" i="6"/>
  <c r="H9296" i="6"/>
  <c r="H9360" i="6"/>
  <c r="H9424" i="6"/>
  <c r="H9488" i="6"/>
  <c r="H9552" i="6"/>
  <c r="H9616" i="6"/>
  <c r="H9680" i="6"/>
  <c r="H9744" i="6"/>
  <c r="H9808" i="6"/>
  <c r="H9872" i="6"/>
  <c r="H9936" i="6"/>
  <c r="H10000" i="6"/>
  <c r="H2784" i="6"/>
  <c r="H3296" i="6"/>
  <c r="H3584" i="6"/>
  <c r="H3796" i="6"/>
  <c r="H3966" i="6"/>
  <c r="H4136" i="6"/>
  <c r="H4308" i="6"/>
  <c r="H4478" i="6"/>
  <c r="H4648" i="6"/>
  <c r="H4820" i="6"/>
  <c r="H4990" i="6"/>
  <c r="H5123" i="6"/>
  <c r="H5251" i="6"/>
  <c r="H5379" i="6"/>
  <c r="H5507" i="6"/>
  <c r="H5635" i="6"/>
  <c r="H5763" i="6"/>
  <c r="H5891" i="6"/>
  <c r="H6019" i="6"/>
  <c r="H6147" i="6"/>
  <c r="H6275" i="6"/>
  <c r="H6403" i="6"/>
  <c r="H6531" i="6"/>
  <c r="H6659" i="6"/>
  <c r="H6787" i="6"/>
  <c r="H6857" i="6"/>
  <c r="H6921" i="6"/>
  <c r="H6985" i="6"/>
  <c r="H7049" i="6"/>
  <c r="H7113" i="6"/>
  <c r="H7177" i="6"/>
  <c r="H7241" i="6"/>
  <c r="H7305" i="6"/>
  <c r="H7369" i="6"/>
  <c r="H7433" i="6"/>
  <c r="H7497" i="6"/>
  <c r="H7561" i="6"/>
  <c r="H7625" i="6"/>
  <c r="H7689" i="6"/>
  <c r="H7753" i="6"/>
  <c r="H7817" i="6"/>
  <c r="H7881" i="6"/>
  <c r="H7945" i="6"/>
  <c r="H8009" i="6"/>
  <c r="H8073" i="6"/>
  <c r="H8137" i="6"/>
  <c r="H8201" i="6"/>
  <c r="H8265" i="6"/>
  <c r="H8329" i="6"/>
  <c r="H8393" i="6"/>
  <c r="H8457" i="6"/>
  <c r="H8521" i="6"/>
  <c r="H8585" i="6"/>
  <c r="H8649" i="6"/>
  <c r="H8713" i="6"/>
  <c r="H8777" i="6"/>
  <c r="H8841" i="6"/>
  <c r="H8905" i="6"/>
  <c r="H8969" i="6"/>
  <c r="H9033" i="6"/>
  <c r="H9097" i="6"/>
  <c r="H9161" i="6"/>
  <c r="H9225" i="6"/>
  <c r="H9289" i="6"/>
  <c r="H9353" i="6"/>
  <c r="H9417" i="6"/>
  <c r="H9481" i="6"/>
  <c r="H9545" i="6"/>
  <c r="H9609" i="6"/>
  <c r="H9673" i="6"/>
  <c r="H9737" i="6"/>
  <c r="H9801" i="6"/>
  <c r="H9865" i="6"/>
  <c r="H9929" i="6"/>
  <c r="H9993" i="6"/>
  <c r="H2664" i="6"/>
  <c r="H3176" i="6"/>
  <c r="H3524" i="6"/>
  <c r="H3756" i="6"/>
  <c r="H3926" i="6"/>
  <c r="H4096" i="6"/>
  <c r="H4268" i="6"/>
  <c r="H4438" i="6"/>
  <c r="H4608" i="6"/>
  <c r="H4780" i="6"/>
  <c r="H4950" i="6"/>
  <c r="H5092" i="6"/>
  <c r="H5220" i="6"/>
  <c r="H5348" i="6"/>
  <c r="H5476" i="6"/>
  <c r="H5604" i="6"/>
  <c r="H5732" i="6"/>
  <c r="H5860" i="6"/>
  <c r="H5988" i="6"/>
  <c r="H6116" i="6"/>
  <c r="H6244" i="6"/>
  <c r="H6372" i="6"/>
  <c r="H6500" i="6"/>
  <c r="H6628" i="6"/>
  <c r="H6756" i="6"/>
  <c r="H6842" i="6"/>
  <c r="H6906" i="6"/>
  <c r="H6970" i="6"/>
  <c r="H7034" i="6"/>
  <c r="H7098" i="6"/>
  <c r="H7162" i="6"/>
  <c r="H7226" i="6"/>
  <c r="H7290" i="6"/>
  <c r="H7354" i="6"/>
  <c r="H7418" i="6"/>
  <c r="H7482" i="6"/>
  <c r="H7546" i="6"/>
  <c r="H7610" i="6"/>
  <c r="H7674" i="6"/>
  <c r="H7738" i="6"/>
  <c r="H7802" i="6"/>
  <c r="H7866" i="6"/>
  <c r="H7930" i="6"/>
  <c r="H7994" i="6"/>
  <c r="H8058" i="6"/>
  <c r="H8122" i="6"/>
  <c r="H8186" i="6"/>
  <c r="H8250" i="6"/>
  <c r="H8314" i="6"/>
  <c r="H8378" i="6"/>
  <c r="H8442" i="6"/>
  <c r="H8506" i="6"/>
  <c r="H8570" i="6"/>
  <c r="H8634" i="6"/>
  <c r="H8698" i="6"/>
  <c r="H8762" i="6"/>
  <c r="H8826" i="6"/>
  <c r="H8890" i="6"/>
  <c r="H8954" i="6"/>
  <c r="H9018" i="6"/>
  <c r="H9082" i="6"/>
  <c r="H9146" i="6"/>
  <c r="H9210" i="6"/>
  <c r="H9274" i="6"/>
  <c r="H9338" i="6"/>
  <c r="H9402" i="6"/>
  <c r="H9466" i="6"/>
  <c r="H9530" i="6"/>
  <c r="H9594" i="6"/>
  <c r="H9658" i="6"/>
  <c r="H9722" i="6"/>
  <c r="H9786" i="6"/>
  <c r="H9850" i="6"/>
  <c r="H9914" i="6"/>
  <c r="H9978" i="6"/>
  <c r="H9879" i="6"/>
  <c r="H9047" i="6"/>
  <c r="H9871" i="6"/>
  <c r="H9167" i="6"/>
  <c r="H8221" i="6"/>
  <c r="H6877" i="6"/>
  <c r="H9799" i="6"/>
  <c r="H9543" i="6"/>
  <c r="H9287" i="6"/>
  <c r="H9031" i="6"/>
  <c r="H8775" i="6"/>
  <c r="H8397" i="6"/>
  <c r="H7885" i="6"/>
  <c r="H7373" i="6"/>
  <c r="H6861" i="6"/>
  <c r="H9957" i="6"/>
  <c r="H9701" i="6"/>
  <c r="H9445" i="6"/>
  <c r="H9189" i="6"/>
  <c r="H8933" i="6"/>
  <c r="H8677" i="6"/>
  <c r="H8197" i="6"/>
  <c r="H7685" i="6"/>
  <c r="H7173" i="6"/>
  <c r="H6523" i="6"/>
  <c r="H9471" i="6"/>
  <c r="H9215" i="6"/>
  <c r="H8959" i="6"/>
  <c r="H8703" i="6"/>
  <c r="H8253" i="6"/>
  <c r="H7741" i="6"/>
  <c r="H7229" i="6"/>
  <c r="H6635" i="6"/>
  <c r="H9789" i="6"/>
  <c r="H9533" i="6"/>
  <c r="H9277" i="6"/>
  <c r="H9021" i="6"/>
  <c r="H8765" i="6"/>
  <c r="H8373" i="6"/>
  <c r="H7861" i="6"/>
  <c r="H7349" i="6"/>
  <c r="H6837" i="6"/>
  <c r="H8663" i="6"/>
  <c r="H8173" i="6"/>
  <c r="H7661" i="6"/>
  <c r="H7149" i="6"/>
  <c r="H9759" i="6"/>
  <c r="H9557" i="6"/>
  <c r="K8119" i="6"/>
  <c r="K9928" i="6"/>
  <c r="H1300" i="6"/>
  <c r="K9947" i="6"/>
  <c r="H120" i="6"/>
  <c r="H3690" i="6"/>
  <c r="H4202" i="6"/>
  <c r="H4714" i="6"/>
  <c r="H5226" i="6"/>
  <c r="H5738" i="6"/>
  <c r="H6250" i="6"/>
  <c r="H6762" i="6"/>
  <c r="H2755" i="6"/>
  <c r="H3267" i="6"/>
  <c r="H3779" i="6"/>
  <c r="H4291" i="6"/>
  <c r="H4803" i="6"/>
  <c r="H2578" i="6"/>
  <c r="H4069" i="6"/>
  <c r="H3646" i="6"/>
  <c r="H6311" i="6"/>
  <c r="H5833" i="6"/>
  <c r="H8331" i="6"/>
  <c r="H7620" i="6"/>
  <c r="H3830" i="6"/>
  <c r="H9558" i="6"/>
  <c r="H7687" i="6"/>
  <c r="H3644" i="6"/>
  <c r="H5024" i="6"/>
  <c r="H6048" i="6"/>
  <c r="H6936" i="6"/>
  <c r="H7448" i="6"/>
  <c r="H7960" i="6"/>
  <c r="H8472" i="6"/>
  <c r="H8984" i="6"/>
  <c r="H1518" i="6"/>
  <c r="H4500" i="6"/>
  <c r="H5651" i="6"/>
  <c r="H7249" i="6"/>
  <c r="H7761" i="6"/>
  <c r="H8273" i="6"/>
  <c r="H8785" i="6"/>
  <c r="H9297" i="6"/>
  <c r="H3948" i="6"/>
  <c r="H7554" i="6"/>
  <c r="H9602" i="6"/>
  <c r="H8671" i="6"/>
  <c r="H9429" i="6"/>
  <c r="H7653" i="6"/>
  <c r="H8847" i="6"/>
  <c r="H8719" i="6"/>
  <c r="H8909" i="6"/>
  <c r="H7125" i="6"/>
  <c r="H7077" i="6"/>
  <c r="H9919" i="6"/>
  <c r="H7325" i="6"/>
  <c r="H9133" i="6"/>
  <c r="H7573" i="6"/>
  <c r="H4581" i="6"/>
  <c r="H2727" i="6"/>
  <c r="H1198" i="6"/>
  <c r="H6345" i="6"/>
  <c r="H8843" i="6"/>
  <c r="H8132" i="6"/>
  <c r="H5148" i="6"/>
  <c r="H8055" i="6"/>
  <c r="H7751" i="6"/>
  <c r="H3836" i="6"/>
  <c r="H5152" i="6"/>
  <c r="H6176" i="6"/>
  <c r="H7000" i="6"/>
  <c r="H7512" i="6"/>
  <c r="H8024" i="6"/>
  <c r="H8536" i="6"/>
  <c r="H9048" i="6"/>
  <c r="H9560" i="6"/>
  <c r="H2848" i="6"/>
  <c r="H4670" i="6"/>
  <c r="H5779" i="6"/>
  <c r="H6801" i="6"/>
  <c r="H7313" i="6"/>
  <c r="H7825" i="6"/>
  <c r="H8337" i="6"/>
  <c r="H8849" i="6"/>
  <c r="H9361" i="6"/>
  <c r="H9873" i="6"/>
  <c r="H4118" i="6"/>
  <c r="H5364" i="6"/>
  <c r="H6388" i="6"/>
  <c r="H7106" i="6"/>
  <c r="H7618" i="6"/>
  <c r="H8130" i="6"/>
  <c r="H8642" i="6"/>
  <c r="H9154" i="6"/>
  <c r="H9666" i="6"/>
  <c r="H9743" i="6"/>
  <c r="H8743" i="6"/>
  <c r="H9157" i="6"/>
  <c r="H9503" i="6"/>
  <c r="H8317" i="6"/>
  <c r="H9821" i="6"/>
  <c r="H8797" i="6"/>
  <c r="H6901" i="6"/>
  <c r="H7213" i="6"/>
  <c r="H9397" i="6"/>
  <c r="H9141" i="6"/>
  <c r="H8885" i="6"/>
  <c r="H7589" i="6"/>
  <c r="H9855" i="6"/>
  <c r="H8751" i="6"/>
  <c r="H9295" i="6"/>
  <c r="H9645" i="6"/>
  <c r="H8597" i="6"/>
  <c r="H5093" i="6"/>
  <c r="H3239" i="6"/>
  <c r="H2761" i="6"/>
  <c r="H2800" i="6"/>
  <c r="H9355" i="6"/>
  <c r="H8644" i="6"/>
  <c r="H6172" i="6"/>
  <c r="H8567" i="6"/>
  <c r="H7815" i="6"/>
  <c r="H4006" i="6"/>
  <c r="H5280" i="6"/>
  <c r="H6304" i="6"/>
  <c r="H7064" i="6"/>
  <c r="H7576" i="6"/>
  <c r="H8088" i="6"/>
  <c r="H8600" i="6"/>
  <c r="H9112" i="6"/>
  <c r="H9624" i="6"/>
  <c r="H3360" i="6"/>
  <c r="H4840" i="6"/>
  <c r="H5907" i="6"/>
  <c r="H6865" i="6"/>
  <c r="H7377" i="6"/>
  <c r="H7889" i="6"/>
  <c r="H8401" i="6"/>
  <c r="H8913" i="6"/>
  <c r="H9425" i="6"/>
  <c r="H9937" i="6"/>
  <c r="H4288" i="6"/>
  <c r="H5492" i="6"/>
  <c r="H6516" i="6"/>
  <c r="H7170" i="6"/>
  <c r="H7682" i="6"/>
  <c r="H8194" i="6"/>
  <c r="H8706" i="6"/>
  <c r="H9218" i="6"/>
  <c r="H9730" i="6"/>
  <c r="H9071" i="6"/>
  <c r="H8333" i="6"/>
  <c r="H8901" i="6"/>
  <c r="H9439" i="6"/>
  <c r="H8189" i="6"/>
  <c r="H9757" i="6"/>
  <c r="H8733" i="6"/>
  <c r="H6747" i="6"/>
  <c r="H7085" i="6"/>
  <c r="H9365" i="6"/>
  <c r="H9109" i="6"/>
  <c r="H8853" i="6"/>
  <c r="H8549" i="6"/>
  <c r="H8037" i="6"/>
  <c r="H7525" i="6"/>
  <c r="H7013" i="6"/>
  <c r="H9663" i="6"/>
  <c r="H9207" i="6"/>
  <c r="H9647" i="6"/>
  <c r="H8655" i="6"/>
  <c r="H9631" i="6"/>
  <c r="H9175" i="6"/>
  <c r="H9839" i="6"/>
  <c r="H9199" i="6"/>
  <c r="H8477" i="6"/>
  <c r="H7197" i="6"/>
  <c r="H9869" i="6"/>
  <c r="H9613" i="6"/>
  <c r="H9357" i="6"/>
  <c r="H9101" i="6"/>
  <c r="H8845" i="6"/>
  <c r="H8533" i="6"/>
  <c r="H8021" i="6"/>
  <c r="H7509" i="6"/>
  <c r="H6997" i="6"/>
  <c r="H8469" i="6"/>
  <c r="H7445" i="6"/>
  <c r="H6629" i="6"/>
  <c r="H6790" i="6"/>
  <c r="H6526" i="6"/>
  <c r="H5664" i="6"/>
  <c r="H7256" i="6"/>
  <c r="H8792" i="6"/>
  <c r="H9816" i="6"/>
  <c r="H6291" i="6"/>
  <c r="H8081" i="6"/>
  <c r="H9617" i="6"/>
  <c r="H6850" i="6"/>
  <c r="H8386" i="6"/>
  <c r="H9922" i="6"/>
  <c r="H6795" i="6"/>
  <c r="H9309" i="6"/>
  <c r="H9589" i="6"/>
  <c r="H8757" i="6"/>
  <c r="H6821" i="6"/>
  <c r="H9231" i="6"/>
  <c r="H9719" i="6"/>
  <c r="H9007" i="6"/>
  <c r="H9773" i="6"/>
  <c r="H9005" i="6"/>
  <c r="H7829" i="6"/>
  <c r="H5605" i="6"/>
  <c r="H3751" i="6"/>
  <c r="H3273" i="6"/>
  <c r="H4654" i="6"/>
  <c r="H9867" i="6"/>
  <c r="H9156" i="6"/>
  <c r="H6998" i="6"/>
  <c r="H4302" i="6"/>
  <c r="H7879" i="6"/>
  <c r="H4176" i="6"/>
  <c r="H5408" i="6"/>
  <c r="H6432" i="6"/>
  <c r="H7128" i="6"/>
  <c r="H7640" i="6"/>
  <c r="H8152" i="6"/>
  <c r="H8664" i="6"/>
  <c r="H9176" i="6"/>
  <c r="H9688" i="6"/>
  <c r="H3616" i="6"/>
  <c r="H5011" i="6"/>
  <c r="H6035" i="6"/>
  <c r="H6929" i="6"/>
  <c r="H7441" i="6"/>
  <c r="H7953" i="6"/>
  <c r="H8465" i="6"/>
  <c r="H8977" i="6"/>
  <c r="H9489" i="6"/>
  <c r="H10001" i="6"/>
  <c r="H4460" i="6"/>
  <c r="H5620" i="6"/>
  <c r="H6644" i="6"/>
  <c r="H7234" i="6"/>
  <c r="H7746" i="6"/>
  <c r="H8258" i="6"/>
  <c r="H8770" i="6"/>
  <c r="H9282" i="6"/>
  <c r="H9794" i="6"/>
  <c r="H8029" i="6"/>
  <c r="H7821" i="6"/>
  <c r="H8645" i="6"/>
  <c r="H9247" i="6"/>
  <c r="H7805" i="6"/>
  <c r="H9565" i="6"/>
  <c r="H8437" i="6"/>
  <c r="H8695" i="6"/>
  <c r="H6603" i="6"/>
  <c r="H9333" i="6"/>
  <c r="H9077" i="6"/>
  <c r="H8821" i="6"/>
  <c r="H8485" i="6"/>
  <c r="H7973" i="6"/>
  <c r="H7461" i="6"/>
  <c r="H6949" i="6"/>
  <c r="H9943" i="6"/>
  <c r="H9111" i="6"/>
  <c r="H9487" i="6"/>
  <c r="H8413" i="6"/>
  <c r="H9975" i="6"/>
  <c r="H9079" i="6"/>
  <c r="H9775" i="6"/>
  <c r="H9135" i="6"/>
  <c r="H8285" i="6"/>
  <c r="H7005" i="6"/>
  <c r="H9837" i="6"/>
  <c r="H9581" i="6"/>
  <c r="H9325" i="6"/>
  <c r="H9069" i="6"/>
  <c r="H8813" i="6"/>
  <c r="H7957" i="6"/>
  <c r="H6933" i="6"/>
  <c r="H2358" i="6"/>
  <c r="H4297" i="6"/>
  <c r="H3536" i="6"/>
  <c r="H4518" i="6"/>
  <c r="H7768" i="6"/>
  <c r="H9304" i="6"/>
  <c r="H5267" i="6"/>
  <c r="H7569" i="6"/>
  <c r="H9105" i="6"/>
  <c r="H4800" i="6"/>
  <c r="H7362" i="6"/>
  <c r="H8898" i="6"/>
  <c r="H9767" i="6"/>
  <c r="H8991" i="6"/>
  <c r="H8237" i="6"/>
  <c r="H9013" i="6"/>
  <c r="H7845" i="6"/>
  <c r="H9687" i="6"/>
  <c r="H7901" i="6"/>
  <c r="H9615" i="6"/>
  <c r="H6813" i="6"/>
  <c r="H9261" i="6"/>
  <c r="H8341" i="6"/>
  <c r="H6805" i="6"/>
  <c r="H3100" i="6"/>
  <c r="H6117" i="6"/>
  <c r="H4263" i="6"/>
  <c r="H3785" i="6"/>
  <c r="H5766" i="6"/>
  <c r="H4124" i="6"/>
  <c r="H9668" i="6"/>
  <c r="H7510" i="6"/>
  <c r="H5502" i="6"/>
  <c r="H7943" i="6"/>
  <c r="H4348" i="6"/>
  <c r="H5536" i="6"/>
  <c r="H6560" i="6"/>
  <c r="H7192" i="6"/>
  <c r="H7704" i="6"/>
  <c r="H8216" i="6"/>
  <c r="H8728" i="6"/>
  <c r="H9240" i="6"/>
  <c r="H9752" i="6"/>
  <c r="H3816" i="6"/>
  <c r="H5139" i="6"/>
  <c r="H6163" i="6"/>
  <c r="H6993" i="6"/>
  <c r="H7505" i="6"/>
  <c r="H8017" i="6"/>
  <c r="H8529" i="6"/>
  <c r="H9041" i="6"/>
  <c r="H9553" i="6"/>
  <c r="H2728" i="6"/>
  <c r="H4630" i="6"/>
  <c r="H5748" i="6"/>
  <c r="H6772" i="6"/>
  <c r="H7298" i="6"/>
  <c r="H7810" i="6"/>
  <c r="H8322" i="6"/>
  <c r="H8834" i="6"/>
  <c r="H9346" i="6"/>
  <c r="H9858" i="6"/>
  <c r="H6571" i="6"/>
  <c r="H7309" i="6"/>
  <c r="H8133" i="6"/>
  <c r="H9183" i="6"/>
  <c r="H7677" i="6"/>
  <c r="H9501" i="6"/>
  <c r="H8309" i="6"/>
  <c r="H8621" i="6"/>
  <c r="H9783" i="6"/>
  <c r="H9301" i="6"/>
  <c r="H9045" i="6"/>
  <c r="H8789" i="6"/>
  <c r="H8421" i="6"/>
  <c r="H7909" i="6"/>
  <c r="H7397" i="6"/>
  <c r="H6885" i="6"/>
  <c r="H9815" i="6"/>
  <c r="H9015" i="6"/>
  <c r="H9391" i="6"/>
  <c r="H8157" i="6"/>
  <c r="H9847" i="6"/>
  <c r="H8919" i="6"/>
  <c r="H9711" i="6"/>
  <c r="H9039" i="6"/>
  <c r="H8093" i="6"/>
  <c r="H6941" i="6"/>
  <c r="H9805" i="6"/>
  <c r="H9549" i="6"/>
  <c r="H9293" i="6"/>
  <c r="H9037" i="6"/>
  <c r="H8781" i="6"/>
  <c r="H8405" i="6"/>
  <c r="H7893" i="6"/>
  <c r="H7381" i="6"/>
  <c r="H6869" i="6"/>
  <c r="H4775" i="6"/>
  <c r="H5368" i="6"/>
  <c r="H8022" i="6"/>
  <c r="H1794" i="6"/>
  <c r="H6688" i="6"/>
  <c r="H8280" i="6"/>
  <c r="H3988" i="6"/>
  <c r="H7057" i="6"/>
  <c r="H8593" i="6"/>
  <c r="H3240" i="6"/>
  <c r="H5876" i="6"/>
  <c r="H7874" i="6"/>
  <c r="H9410" i="6"/>
  <c r="H7621" i="6"/>
  <c r="H7293" i="6"/>
  <c r="H7925" i="6"/>
  <c r="H9269" i="6"/>
  <c r="H8357" i="6"/>
  <c r="H7333" i="6"/>
  <c r="H8951" i="6"/>
  <c r="H10005" i="6"/>
  <c r="H7965" i="6"/>
  <c r="H9517" i="6"/>
  <c r="H8749" i="6"/>
  <c r="H7317" i="6"/>
  <c r="H3045" i="6"/>
  <c r="H2622" i="6"/>
  <c r="H5287" i="6"/>
  <c r="H4809" i="6"/>
  <c r="H7307" i="6"/>
  <c r="H6392" i="6"/>
  <c r="H4958" i="6"/>
  <c r="H8534" i="6"/>
  <c r="H7175" i="6"/>
  <c r="H2904" i="6"/>
  <c r="H4688" i="6"/>
  <c r="H5792" i="6"/>
  <c r="H6808" i="6"/>
  <c r="H7320" i="6"/>
  <c r="H7832" i="6"/>
  <c r="H8344" i="6"/>
  <c r="H8856" i="6"/>
  <c r="H9368" i="6"/>
  <c r="H9880" i="6"/>
  <c r="H4158" i="6"/>
  <c r="H5395" i="6"/>
  <c r="H6419" i="6"/>
  <c r="H7121" i="6"/>
  <c r="H7633" i="6"/>
  <c r="H8145" i="6"/>
  <c r="H8657" i="6"/>
  <c r="H9169" i="6"/>
  <c r="H9681" i="6"/>
  <c r="H3556" i="6"/>
  <c r="H4972" i="6"/>
  <c r="H6004" i="6"/>
  <c r="H6914" i="6"/>
  <c r="H7426" i="6"/>
  <c r="H7938" i="6"/>
  <c r="H8450" i="6"/>
  <c r="H8962" i="6"/>
  <c r="H9474" i="6"/>
  <c r="H9986" i="6"/>
  <c r="H9511" i="6"/>
  <c r="H9925" i="6"/>
  <c r="H7109" i="6"/>
  <c r="H8927" i="6"/>
  <c r="H7165" i="6"/>
  <c r="H9245" i="6"/>
  <c r="H7797" i="6"/>
  <c r="H8109" i="6"/>
  <c r="H9525" i="6"/>
  <c r="H9237" i="6"/>
  <c r="H8981" i="6"/>
  <c r="H8725" i="6"/>
  <c r="H8293" i="6"/>
  <c r="H7781" i="6"/>
  <c r="H7269" i="6"/>
  <c r="H6715" i="6"/>
  <c r="H9559" i="6"/>
  <c r="H8855" i="6"/>
  <c r="H9103" i="6"/>
  <c r="H7517" i="6"/>
  <c r="H9655" i="6"/>
  <c r="H9909" i="6"/>
  <c r="H9551" i="6"/>
  <c r="H8911" i="6"/>
  <c r="H7773" i="6"/>
  <c r="H9997" i="6"/>
  <c r="H9741" i="6"/>
  <c r="H9485" i="6"/>
  <c r="H9229" i="6"/>
  <c r="H8973" i="6"/>
  <c r="H8717" i="6"/>
  <c r="H8277" i="6"/>
  <c r="H7765" i="6"/>
  <c r="H7253" i="6"/>
  <c r="H6683" i="6"/>
  <c r="H6675" i="6"/>
  <c r="H6260" i="6"/>
  <c r="H8578" i="6"/>
  <c r="H8887" i="6"/>
  <c r="H9413" i="6"/>
  <c r="H6507" i="6"/>
  <c r="H7285" i="6"/>
  <c r="H9173" i="6"/>
  <c r="H8165" i="6"/>
  <c r="H9951" i="6"/>
  <c r="H9967" i="6"/>
  <c r="H9463" i="6"/>
  <c r="H9359" i="6"/>
  <c r="H7453" i="6"/>
  <c r="H9677" i="6"/>
  <c r="H9165" i="6"/>
  <c r="H8149" i="6"/>
  <c r="H8613" i="6"/>
  <c r="H9807" i="6"/>
  <c r="H9903" i="6"/>
  <c r="H9901" i="6"/>
  <c r="H8877" i="6"/>
  <c r="H7061" i="6"/>
  <c r="H3557" i="6"/>
  <c r="H3134" i="6"/>
  <c r="H5799" i="6"/>
  <c r="H5321" i="6"/>
  <c r="H7819" i="6"/>
  <c r="H7108" i="6"/>
  <c r="H5995" i="6"/>
  <c r="H9046" i="6"/>
  <c r="H7623" i="6"/>
  <c r="H3388" i="6"/>
  <c r="H4860" i="6"/>
  <c r="H5920" i="6"/>
  <c r="H6872" i="6"/>
  <c r="H7384" i="6"/>
  <c r="H7896" i="6"/>
  <c r="H8408" i="6"/>
  <c r="H8920" i="6"/>
  <c r="H9432" i="6"/>
  <c r="H9944" i="6"/>
  <c r="H4328" i="6"/>
  <c r="H5523" i="6"/>
  <c r="H6547" i="6"/>
  <c r="H7185" i="6"/>
  <c r="H7697" i="6"/>
  <c r="H8209" i="6"/>
  <c r="H8721" i="6"/>
  <c r="H9233" i="6"/>
  <c r="H9745" i="6"/>
  <c r="H3776" i="6"/>
  <c r="H5108" i="6"/>
  <c r="H6132" i="6"/>
  <c r="H6978" i="6"/>
  <c r="H7490" i="6"/>
  <c r="H8002" i="6"/>
  <c r="H8514" i="6"/>
  <c r="H9026" i="6"/>
  <c r="H9538" i="6"/>
  <c r="H9751" i="6"/>
  <c r="H9255" i="6"/>
  <c r="H9669" i="6"/>
  <c r="H6651" i="6"/>
  <c r="H8735" i="6"/>
  <c r="H6763" i="6"/>
  <c r="H9053" i="6"/>
  <c r="H7413" i="6"/>
  <c r="H7725" i="6"/>
  <c r="H9461" i="6"/>
  <c r="H9205" i="6"/>
  <c r="H8949" i="6"/>
  <c r="H8693" i="6"/>
  <c r="H8229" i="6"/>
  <c r="H7717" i="6"/>
  <c r="H7205" i="6"/>
  <c r="H6587" i="6"/>
  <c r="H9431" i="6"/>
  <c r="H9845" i="6"/>
  <c r="H8943" i="6"/>
  <c r="H7133" i="6"/>
  <c r="H9591" i="6"/>
  <c r="H9813" i="6"/>
  <c r="H9455" i="6"/>
  <c r="H8815" i="6"/>
  <c r="H7645" i="6"/>
  <c r="H9965" i="6"/>
  <c r="H9709" i="6"/>
  <c r="H9453" i="6"/>
  <c r="H9197" i="6"/>
  <c r="H8941" i="6"/>
  <c r="H8685" i="6"/>
  <c r="H8213" i="6"/>
  <c r="H7701" i="6"/>
  <c r="H7189" i="6"/>
  <c r="H6555" i="6"/>
  <c r="H9496" i="6"/>
  <c r="H9809" i="6"/>
  <c r="H5236" i="6"/>
  <c r="H7042" i="6"/>
  <c r="H8066" i="6"/>
  <c r="H9090" i="6"/>
  <c r="H8999" i="6"/>
  <c r="H9983" i="6"/>
  <c r="H8989" i="6"/>
  <c r="H7597" i="6"/>
  <c r="H8917" i="6"/>
  <c r="H8661" i="6"/>
  <c r="H7141" i="6"/>
  <c r="H9367" i="6"/>
  <c r="H6699" i="6"/>
  <c r="H9717" i="6"/>
  <c r="H9933" i="6"/>
  <c r="H9421" i="6"/>
  <c r="H8653" i="6"/>
  <c r="H7637" i="6"/>
  <c r="H8101" i="6"/>
  <c r="H9271" i="6"/>
  <c r="H9335" i="6"/>
  <c r="H8605" i="6"/>
  <c r="H9389" i="6"/>
  <c r="H8085" i="6"/>
  <c r="C8" i="4"/>
  <c r="C7" i="4"/>
  <c r="C6" i="4"/>
  <c r="B8" i="4"/>
  <c r="B7" i="4"/>
  <c r="B6" i="4"/>
  <c r="C10006" i="6"/>
  <c r="D10006" i="6"/>
  <c r="E10006" i="6"/>
  <c r="F10006" i="6"/>
  <c r="G10006" i="6"/>
  <c r="C10007" i="6"/>
  <c r="H10006" i="6" l="1"/>
  <c r="E10011" i="6" s="1"/>
  <c r="G10016" i="6"/>
  <c r="F10016" i="6"/>
  <c r="J10016" i="6" s="1"/>
  <c r="K10007" i="6"/>
  <c r="K10009" i="6" s="1"/>
  <c r="J10028" i="6"/>
  <c r="K10016" i="6"/>
  <c r="I10016" i="6"/>
  <c r="K10006" i="6"/>
  <c r="I10011" i="6" s="1"/>
  <c r="I10014" i="6"/>
  <c r="E10014" i="6"/>
  <c r="C47" i="2"/>
  <c r="C42" i="2"/>
  <c r="J10011" i="6" l="1"/>
  <c r="K10011" i="6"/>
  <c r="I10017" i="6"/>
  <c r="F28" i="2"/>
  <c r="G28" i="2" s="1"/>
  <c r="F29" i="2"/>
  <c r="G29" i="2" s="1"/>
  <c r="H29" i="2" s="1"/>
  <c r="F30" i="2"/>
  <c r="G30" i="2" s="1"/>
  <c r="H30" i="2" s="1"/>
  <c r="F31" i="2"/>
  <c r="G31" i="2" s="1"/>
  <c r="I10018" i="6" l="1"/>
  <c r="H31" i="2"/>
  <c r="D31" i="2" s="1"/>
  <c r="H28" i="2"/>
  <c r="D28" i="2" s="1"/>
  <c r="D30" i="2"/>
  <c r="D29" i="2"/>
  <c r="D23" i="2" l="1"/>
  <c r="D22" i="2"/>
  <c r="D21" i="2"/>
  <c r="D20" i="2"/>
  <c r="D19" i="2"/>
  <c r="D18" i="2"/>
  <c r="H23" i="2" l="1"/>
  <c r="J23" i="2" s="1"/>
  <c r="H22" i="2"/>
  <c r="J22" i="2" s="1"/>
  <c r="H21" i="2"/>
  <c r="J21" i="2" s="1"/>
  <c r="H20" i="2"/>
  <c r="I20" i="2" s="1"/>
  <c r="H19" i="2"/>
  <c r="I19" i="2" s="1"/>
  <c r="H18" i="2"/>
  <c r="J18" i="2" s="1"/>
  <c r="J20" i="2" l="1"/>
  <c r="K20" i="2" s="1"/>
  <c r="J19" i="2"/>
  <c r="K19" i="2" s="1"/>
  <c r="I22" i="2"/>
  <c r="K22" i="2" s="1"/>
  <c r="I21" i="2"/>
  <c r="K21" i="2" s="1"/>
  <c r="I18" i="2"/>
  <c r="K18" i="2" s="1"/>
  <c r="I23" i="2"/>
  <c r="K23" i="2" s="1"/>
  <c r="K5" i="5" l="1"/>
  <c r="D10007" i="6"/>
  <c r="D10009" i="6" s="1"/>
  <c r="E10007" i="6"/>
  <c r="E10009" i="6" s="1"/>
  <c r="F10007" i="6"/>
  <c r="F10009" i="6" s="1"/>
  <c r="G10007" i="6"/>
  <c r="G10009" i="6" s="1"/>
  <c r="G10015" i="6" s="1"/>
  <c r="C10009" i="6"/>
  <c r="D17" i="2"/>
  <c r="D16" i="2"/>
  <c r="J5" i="5" l="1"/>
  <c r="J10014" i="6"/>
  <c r="J10017" i="6" s="1"/>
  <c r="K10014" i="6"/>
  <c r="K10017" i="6" s="1"/>
  <c r="G10014" i="6"/>
  <c r="G10017" i="6" s="1"/>
  <c r="F10014" i="6"/>
  <c r="F10017" i="6" s="1"/>
  <c r="F10015" i="6"/>
  <c r="F27" i="2"/>
  <c r="G27" i="2" s="1"/>
  <c r="F26" i="2"/>
  <c r="G26" i="2" s="1"/>
  <c r="K10019" i="6" l="1"/>
  <c r="K10018" i="6"/>
  <c r="J10019" i="6"/>
  <c r="J10018" i="6"/>
  <c r="H26" i="2"/>
  <c r="D26" i="2" s="1"/>
  <c r="H27" i="2"/>
  <c r="D27" i="2" s="1"/>
  <c r="G10019" i="6" l="1"/>
  <c r="G10018" i="6"/>
  <c r="F10018" i="6"/>
  <c r="F10019" i="6"/>
  <c r="C31" i="10"/>
  <c r="C24" i="10"/>
  <c r="C32" i="10" s="1"/>
  <c r="L35" i="2" l="1"/>
  <c r="I35" i="2"/>
  <c r="H35" i="2"/>
  <c r="K35" i="2" s="1"/>
  <c r="L34" i="2"/>
  <c r="I34" i="2"/>
  <c r="H34" i="2"/>
  <c r="K34" i="2" s="1"/>
  <c r="J34" i="2" l="1"/>
  <c r="M34" i="2" s="1"/>
  <c r="D34" i="2" s="1"/>
  <c r="J35" i="2"/>
  <c r="M35" i="2" s="1"/>
  <c r="D35" i="2" l="1"/>
  <c r="K23" i="5" l="1"/>
  <c r="K15" i="5"/>
  <c r="J9" i="5"/>
  <c r="K21" i="5"/>
  <c r="J8" i="5"/>
  <c r="K26" i="5"/>
  <c r="K18" i="5"/>
  <c r="K6" i="5"/>
  <c r="K17" i="5"/>
  <c r="J6" i="5"/>
  <c r="K16" i="5"/>
  <c r="K9" i="5"/>
  <c r="K22" i="5"/>
  <c r="K14" i="5"/>
  <c r="K8" i="5"/>
  <c r="K13" i="5"/>
  <c r="K20" i="5"/>
  <c r="K12" i="5"/>
  <c r="K7" i="5"/>
  <c r="K27" i="5"/>
  <c r="K19" i="5"/>
  <c r="K11" i="5"/>
  <c r="J7" i="5"/>
  <c r="K10" i="5"/>
  <c r="K25" i="5"/>
  <c r="J10" i="5"/>
  <c r="K24" i="5"/>
  <c r="J26" i="5"/>
  <c r="J27" i="5"/>
  <c r="J24" i="5"/>
  <c r="J25" i="5"/>
  <c r="J22" i="5"/>
  <c r="J23" i="5"/>
  <c r="J20" i="5"/>
  <c r="J21" i="5"/>
  <c r="J18" i="5"/>
  <c r="J19" i="5"/>
  <c r="J16" i="5"/>
  <c r="J17" i="5"/>
  <c r="J14" i="5"/>
  <c r="J15" i="5"/>
  <c r="J12" i="5"/>
  <c r="J13" i="5"/>
  <c r="J11" i="5"/>
  <c r="G11" i="2"/>
  <c r="F11" i="2"/>
  <c r="G10" i="2"/>
  <c r="F10" i="2"/>
  <c r="K29" i="5" l="1"/>
  <c r="I4" i="6" s="1"/>
  <c r="J29" i="5"/>
  <c r="D10027" i="6" s="1"/>
  <c r="D11" i="2"/>
  <c r="D10" i="2"/>
  <c r="C9" i="4" l="1"/>
  <c r="C13" i="4"/>
  <c r="C21" i="4"/>
  <c r="C15" i="4"/>
  <c r="C23" i="4"/>
  <c r="C18" i="4"/>
  <c r="C27" i="4"/>
  <c r="C16" i="4"/>
  <c r="C24" i="4"/>
  <c r="C17" i="4"/>
  <c r="C25" i="4"/>
  <c r="C10" i="4"/>
  <c r="C26" i="4"/>
  <c r="C11" i="4"/>
  <c r="C19" i="4"/>
  <c r="C12" i="4"/>
  <c r="C20" i="4"/>
  <c r="C14" i="4"/>
  <c r="C22" i="4"/>
  <c r="B26" i="4"/>
  <c r="B18" i="4"/>
  <c r="B10" i="4"/>
  <c r="B23" i="4"/>
  <c r="B15" i="4"/>
  <c r="B22" i="4"/>
  <c r="B14" i="4"/>
  <c r="B25" i="4"/>
  <c r="B17" i="4"/>
  <c r="B24" i="4"/>
  <c r="B16" i="4"/>
  <c r="B21" i="4"/>
  <c r="B13" i="4"/>
  <c r="B20" i="4"/>
  <c r="B12" i="4"/>
  <c r="B27" i="4"/>
  <c r="B19" i="4"/>
  <c r="B11" i="4"/>
  <c r="B9" i="4"/>
  <c r="E27" i="5" l="1"/>
  <c r="E12" i="5"/>
  <c r="E18" i="5"/>
  <c r="E13" i="5"/>
  <c r="E21" i="5"/>
  <c r="E14" i="5"/>
  <c r="E16" i="5"/>
  <c r="E11" i="5"/>
  <c r="E23" i="5"/>
  <c r="E10" i="5"/>
  <c r="E17" i="5"/>
  <c r="E15" i="5"/>
  <c r="E24" i="5"/>
  <c r="E9" i="5"/>
  <c r="E8" i="5" s="1"/>
  <c r="E7" i="5" s="1"/>
  <c r="E6" i="5" s="1"/>
  <c r="E5" i="5" s="1"/>
  <c r="E25" i="5"/>
  <c r="E20" i="5"/>
  <c r="E19" i="5"/>
  <c r="E22" i="5"/>
  <c r="E26" i="5"/>
  <c r="D25" i="5"/>
  <c r="D26" i="5"/>
  <c r="D27" i="5"/>
  <c r="D22" i="5"/>
  <c r="D14" i="5"/>
  <c r="D10" i="5"/>
  <c r="D21" i="5"/>
  <c r="D17" i="5"/>
  <c r="D13" i="5"/>
  <c r="D9" i="5"/>
  <c r="D8" i="5" s="1"/>
  <c r="D7" i="5" s="1"/>
  <c r="D6" i="5" s="1"/>
  <c r="D5" i="5" s="1"/>
  <c r="D20" i="5"/>
  <c r="D24" i="5"/>
  <c r="D12" i="5"/>
  <c r="D23" i="5"/>
  <c r="D19" i="5"/>
  <c r="D15" i="5"/>
  <c r="D18" i="5"/>
  <c r="D11" i="5"/>
  <c r="D16" i="5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7" i="6"/>
  <c r="L258" i="6"/>
  <c r="L259" i="6"/>
  <c r="L260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273" i="6"/>
  <c r="L274" i="6"/>
  <c r="L275" i="6"/>
  <c r="L276" i="6"/>
  <c r="L277" i="6"/>
  <c r="L278" i="6"/>
  <c r="L279" i="6"/>
  <c r="L280" i="6"/>
  <c r="L281" i="6"/>
  <c r="L282" i="6"/>
  <c r="L283" i="6"/>
  <c r="L284" i="6"/>
  <c r="L285" i="6"/>
  <c r="L286" i="6"/>
  <c r="L287" i="6"/>
  <c r="L288" i="6"/>
  <c r="L289" i="6"/>
  <c r="L290" i="6"/>
  <c r="L291" i="6"/>
  <c r="L292" i="6"/>
  <c r="L293" i="6"/>
  <c r="L294" i="6"/>
  <c r="L295" i="6"/>
  <c r="L296" i="6"/>
  <c r="L297" i="6"/>
  <c r="L298" i="6"/>
  <c r="L299" i="6"/>
  <c r="L300" i="6"/>
  <c r="L301" i="6"/>
  <c r="L302" i="6"/>
  <c r="L303" i="6"/>
  <c r="L304" i="6"/>
  <c r="L305" i="6"/>
  <c r="L306" i="6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330" i="6"/>
  <c r="L331" i="6"/>
  <c r="L332" i="6"/>
  <c r="L333" i="6"/>
  <c r="L334" i="6"/>
  <c r="L335" i="6"/>
  <c r="L336" i="6"/>
  <c r="L337" i="6"/>
  <c r="L338" i="6"/>
  <c r="L339" i="6"/>
  <c r="L340" i="6"/>
  <c r="L341" i="6"/>
  <c r="L342" i="6"/>
  <c r="L343" i="6"/>
  <c r="L344" i="6"/>
  <c r="L345" i="6"/>
  <c r="L346" i="6"/>
  <c r="L347" i="6"/>
  <c r="L348" i="6"/>
  <c r="L349" i="6"/>
  <c r="L350" i="6"/>
  <c r="L351" i="6"/>
  <c r="L352" i="6"/>
  <c r="L353" i="6"/>
  <c r="L354" i="6"/>
  <c r="L355" i="6"/>
  <c r="L356" i="6"/>
  <c r="L357" i="6"/>
  <c r="L358" i="6"/>
  <c r="L359" i="6"/>
  <c r="L360" i="6"/>
  <c r="L361" i="6"/>
  <c r="L362" i="6"/>
  <c r="L363" i="6"/>
  <c r="L364" i="6"/>
  <c r="L365" i="6"/>
  <c r="L366" i="6"/>
  <c r="L367" i="6"/>
  <c r="L368" i="6"/>
  <c r="L369" i="6"/>
  <c r="L370" i="6"/>
  <c r="L371" i="6"/>
  <c r="L372" i="6"/>
  <c r="L373" i="6"/>
  <c r="L374" i="6"/>
  <c r="L375" i="6"/>
  <c r="L376" i="6"/>
  <c r="L377" i="6"/>
  <c r="L378" i="6"/>
  <c r="L379" i="6"/>
  <c r="L380" i="6"/>
  <c r="L381" i="6"/>
  <c r="L382" i="6"/>
  <c r="L383" i="6"/>
  <c r="L384" i="6"/>
  <c r="L385" i="6"/>
  <c r="L386" i="6"/>
  <c r="L387" i="6"/>
  <c r="L388" i="6"/>
  <c r="L389" i="6"/>
  <c r="L390" i="6"/>
  <c r="L391" i="6"/>
  <c r="L392" i="6"/>
  <c r="L393" i="6"/>
  <c r="L394" i="6"/>
  <c r="L395" i="6"/>
  <c r="L396" i="6"/>
  <c r="L397" i="6"/>
  <c r="L398" i="6"/>
  <c r="L399" i="6"/>
  <c r="L400" i="6"/>
  <c r="L401" i="6"/>
  <c r="L402" i="6"/>
  <c r="L403" i="6"/>
  <c r="L404" i="6"/>
  <c r="L405" i="6"/>
  <c r="L406" i="6"/>
  <c r="L407" i="6"/>
  <c r="L408" i="6"/>
  <c r="L409" i="6"/>
  <c r="L410" i="6"/>
  <c r="L411" i="6"/>
  <c r="L412" i="6"/>
  <c r="L413" i="6"/>
  <c r="L414" i="6"/>
  <c r="L415" i="6"/>
  <c r="L416" i="6"/>
  <c r="L417" i="6"/>
  <c r="L418" i="6"/>
  <c r="L419" i="6"/>
  <c r="L420" i="6"/>
  <c r="L421" i="6"/>
  <c r="L422" i="6"/>
  <c r="L423" i="6"/>
  <c r="L424" i="6"/>
  <c r="L425" i="6"/>
  <c r="L426" i="6"/>
  <c r="L427" i="6"/>
  <c r="L428" i="6"/>
  <c r="L429" i="6"/>
  <c r="L430" i="6"/>
  <c r="L431" i="6"/>
  <c r="L432" i="6"/>
  <c r="L433" i="6"/>
  <c r="L434" i="6"/>
  <c r="L435" i="6"/>
  <c r="L436" i="6"/>
  <c r="L437" i="6"/>
  <c r="L438" i="6"/>
  <c r="L439" i="6"/>
  <c r="L440" i="6"/>
  <c r="L441" i="6"/>
  <c r="L442" i="6"/>
  <c r="L443" i="6"/>
  <c r="L444" i="6"/>
  <c r="L445" i="6"/>
  <c r="L446" i="6"/>
  <c r="L447" i="6"/>
  <c r="L448" i="6"/>
  <c r="L449" i="6"/>
  <c r="L450" i="6"/>
  <c r="L451" i="6"/>
  <c r="L452" i="6"/>
  <c r="L453" i="6"/>
  <c r="L454" i="6"/>
  <c r="L455" i="6"/>
  <c r="L456" i="6"/>
  <c r="L457" i="6"/>
  <c r="L458" i="6"/>
  <c r="L459" i="6"/>
  <c r="L460" i="6"/>
  <c r="L461" i="6"/>
  <c r="L462" i="6"/>
  <c r="L463" i="6"/>
  <c r="L464" i="6"/>
  <c r="L465" i="6"/>
  <c r="L466" i="6"/>
  <c r="L467" i="6"/>
  <c r="L468" i="6"/>
  <c r="L469" i="6"/>
  <c r="L470" i="6"/>
  <c r="L471" i="6"/>
  <c r="L472" i="6"/>
  <c r="L473" i="6"/>
  <c r="L474" i="6"/>
  <c r="L475" i="6"/>
  <c r="L476" i="6"/>
  <c r="L477" i="6"/>
  <c r="L478" i="6"/>
  <c r="L479" i="6"/>
  <c r="L480" i="6"/>
  <c r="L481" i="6"/>
  <c r="L482" i="6"/>
  <c r="L483" i="6"/>
  <c r="L484" i="6"/>
  <c r="L485" i="6"/>
  <c r="L486" i="6"/>
  <c r="L487" i="6"/>
  <c r="L488" i="6"/>
  <c r="L489" i="6"/>
  <c r="L490" i="6"/>
  <c r="L491" i="6"/>
  <c r="L492" i="6"/>
  <c r="L493" i="6"/>
  <c r="L494" i="6"/>
  <c r="L495" i="6"/>
  <c r="L496" i="6"/>
  <c r="L497" i="6"/>
  <c r="L498" i="6"/>
  <c r="L499" i="6"/>
  <c r="L500" i="6"/>
  <c r="L501" i="6"/>
  <c r="L502" i="6"/>
  <c r="L503" i="6"/>
  <c r="L504" i="6"/>
  <c r="L505" i="6"/>
  <c r="L506" i="6"/>
  <c r="L507" i="6"/>
  <c r="L508" i="6"/>
  <c r="L509" i="6"/>
  <c r="L510" i="6"/>
  <c r="L511" i="6"/>
  <c r="L512" i="6"/>
  <c r="L513" i="6"/>
  <c r="L514" i="6"/>
  <c r="L515" i="6"/>
  <c r="L516" i="6"/>
  <c r="L517" i="6"/>
  <c r="L518" i="6"/>
  <c r="L519" i="6"/>
  <c r="L520" i="6"/>
  <c r="L521" i="6"/>
  <c r="L522" i="6"/>
  <c r="L523" i="6"/>
  <c r="L524" i="6"/>
  <c r="L525" i="6"/>
  <c r="L526" i="6"/>
  <c r="L527" i="6"/>
  <c r="L528" i="6"/>
  <c r="L529" i="6"/>
  <c r="L530" i="6"/>
  <c r="L531" i="6"/>
  <c r="L532" i="6"/>
  <c r="L533" i="6"/>
  <c r="L534" i="6"/>
  <c r="L535" i="6"/>
  <c r="L536" i="6"/>
  <c r="L537" i="6"/>
  <c r="L538" i="6"/>
  <c r="L539" i="6"/>
  <c r="L540" i="6"/>
  <c r="L541" i="6"/>
  <c r="L542" i="6"/>
  <c r="L543" i="6"/>
  <c r="L544" i="6"/>
  <c r="L545" i="6"/>
  <c r="L546" i="6"/>
  <c r="L547" i="6"/>
  <c r="L548" i="6"/>
  <c r="L549" i="6"/>
  <c r="L550" i="6"/>
  <c r="L551" i="6"/>
  <c r="L552" i="6"/>
  <c r="L553" i="6"/>
  <c r="L554" i="6"/>
  <c r="L555" i="6"/>
  <c r="L556" i="6"/>
  <c r="L557" i="6"/>
  <c r="L558" i="6"/>
  <c r="L559" i="6"/>
  <c r="L560" i="6"/>
  <c r="L561" i="6"/>
  <c r="L562" i="6"/>
  <c r="L563" i="6"/>
  <c r="L564" i="6"/>
  <c r="L565" i="6"/>
  <c r="L566" i="6"/>
  <c r="L567" i="6"/>
  <c r="L568" i="6"/>
  <c r="L569" i="6"/>
  <c r="L570" i="6"/>
  <c r="L571" i="6"/>
  <c r="L572" i="6"/>
  <c r="L573" i="6"/>
  <c r="L574" i="6"/>
  <c r="L575" i="6"/>
  <c r="L576" i="6"/>
  <c r="L577" i="6"/>
  <c r="L578" i="6"/>
  <c r="L579" i="6"/>
  <c r="L580" i="6"/>
  <c r="L581" i="6"/>
  <c r="L582" i="6"/>
  <c r="L583" i="6"/>
  <c r="L584" i="6"/>
  <c r="L585" i="6"/>
  <c r="L586" i="6"/>
  <c r="L587" i="6"/>
  <c r="L588" i="6"/>
  <c r="L589" i="6"/>
  <c r="L590" i="6"/>
  <c r="L591" i="6"/>
  <c r="L592" i="6"/>
  <c r="L593" i="6"/>
  <c r="L594" i="6"/>
  <c r="L595" i="6"/>
  <c r="L596" i="6"/>
  <c r="L597" i="6"/>
  <c r="L598" i="6"/>
  <c r="L599" i="6"/>
  <c r="L600" i="6"/>
  <c r="L601" i="6"/>
  <c r="L602" i="6"/>
  <c r="L603" i="6"/>
  <c r="L604" i="6"/>
  <c r="L605" i="6"/>
  <c r="L606" i="6"/>
  <c r="L607" i="6"/>
  <c r="L608" i="6"/>
  <c r="L609" i="6"/>
  <c r="L610" i="6"/>
  <c r="L611" i="6"/>
  <c r="L612" i="6"/>
  <c r="L613" i="6"/>
  <c r="L614" i="6"/>
  <c r="L615" i="6"/>
  <c r="L616" i="6"/>
  <c r="L617" i="6"/>
  <c r="L618" i="6"/>
  <c r="L619" i="6"/>
  <c r="L620" i="6"/>
  <c r="L621" i="6"/>
  <c r="L622" i="6"/>
  <c r="L623" i="6"/>
  <c r="L624" i="6"/>
  <c r="L625" i="6"/>
  <c r="L626" i="6"/>
  <c r="L627" i="6"/>
  <c r="L628" i="6"/>
  <c r="L629" i="6"/>
  <c r="L630" i="6"/>
  <c r="L631" i="6"/>
  <c r="L632" i="6"/>
  <c r="L633" i="6"/>
  <c r="L634" i="6"/>
  <c r="L635" i="6"/>
  <c r="L636" i="6"/>
  <c r="L637" i="6"/>
  <c r="L638" i="6"/>
  <c r="L639" i="6"/>
  <c r="L640" i="6"/>
  <c r="L641" i="6"/>
  <c r="L642" i="6"/>
  <c r="L643" i="6"/>
  <c r="L644" i="6"/>
  <c r="L645" i="6"/>
  <c r="L646" i="6"/>
  <c r="L647" i="6"/>
  <c r="L648" i="6"/>
  <c r="L649" i="6"/>
  <c r="L650" i="6"/>
  <c r="L651" i="6"/>
  <c r="L652" i="6"/>
  <c r="L653" i="6"/>
  <c r="L654" i="6"/>
  <c r="L655" i="6"/>
  <c r="L656" i="6"/>
  <c r="L657" i="6"/>
  <c r="L658" i="6"/>
  <c r="L659" i="6"/>
  <c r="L660" i="6"/>
  <c r="L661" i="6"/>
  <c r="L662" i="6"/>
  <c r="L663" i="6"/>
  <c r="L664" i="6"/>
  <c r="L665" i="6"/>
  <c r="L666" i="6"/>
  <c r="L667" i="6"/>
  <c r="L668" i="6"/>
  <c r="L669" i="6"/>
  <c r="L670" i="6"/>
  <c r="L671" i="6"/>
  <c r="L672" i="6"/>
  <c r="L673" i="6"/>
  <c r="L674" i="6"/>
  <c r="L675" i="6"/>
  <c r="L676" i="6"/>
  <c r="L677" i="6"/>
  <c r="L678" i="6"/>
  <c r="L679" i="6"/>
  <c r="L680" i="6"/>
  <c r="L681" i="6"/>
  <c r="L682" i="6"/>
  <c r="L683" i="6"/>
  <c r="L684" i="6"/>
  <c r="L685" i="6"/>
  <c r="L686" i="6"/>
  <c r="L687" i="6"/>
  <c r="L688" i="6"/>
  <c r="L689" i="6"/>
  <c r="L690" i="6"/>
  <c r="L691" i="6"/>
  <c r="L692" i="6"/>
  <c r="L693" i="6"/>
  <c r="L694" i="6"/>
  <c r="L695" i="6"/>
  <c r="L696" i="6"/>
  <c r="L697" i="6"/>
  <c r="L698" i="6"/>
  <c r="L699" i="6"/>
  <c r="L700" i="6"/>
  <c r="L701" i="6"/>
  <c r="L702" i="6"/>
  <c r="L703" i="6"/>
  <c r="L704" i="6"/>
  <c r="L705" i="6"/>
  <c r="L706" i="6"/>
  <c r="L707" i="6"/>
  <c r="L708" i="6"/>
  <c r="L709" i="6"/>
  <c r="L710" i="6"/>
  <c r="L711" i="6"/>
  <c r="L712" i="6"/>
  <c r="L713" i="6"/>
  <c r="L714" i="6"/>
  <c r="L715" i="6"/>
  <c r="L716" i="6"/>
  <c r="L717" i="6"/>
  <c r="L718" i="6"/>
  <c r="L719" i="6"/>
  <c r="L720" i="6"/>
  <c r="L721" i="6"/>
  <c r="L722" i="6"/>
  <c r="L723" i="6"/>
  <c r="L724" i="6"/>
  <c r="L725" i="6"/>
  <c r="L726" i="6"/>
  <c r="L727" i="6"/>
  <c r="L728" i="6"/>
  <c r="L729" i="6"/>
  <c r="L730" i="6"/>
  <c r="L731" i="6"/>
  <c r="L732" i="6"/>
  <c r="L733" i="6"/>
  <c r="L734" i="6"/>
  <c r="L735" i="6"/>
  <c r="L736" i="6"/>
  <c r="L737" i="6"/>
  <c r="L738" i="6"/>
  <c r="L739" i="6"/>
  <c r="L740" i="6"/>
  <c r="L741" i="6"/>
  <c r="L742" i="6"/>
  <c r="L743" i="6"/>
  <c r="L744" i="6"/>
  <c r="L745" i="6"/>
  <c r="L746" i="6"/>
  <c r="L747" i="6"/>
  <c r="L748" i="6"/>
  <c r="L749" i="6"/>
  <c r="L750" i="6"/>
  <c r="L751" i="6"/>
  <c r="L752" i="6"/>
  <c r="L753" i="6"/>
  <c r="L754" i="6"/>
  <c r="L755" i="6"/>
  <c r="L756" i="6"/>
  <c r="L757" i="6"/>
  <c r="L758" i="6"/>
  <c r="L759" i="6"/>
  <c r="L760" i="6"/>
  <c r="L761" i="6"/>
  <c r="L762" i="6"/>
  <c r="L763" i="6"/>
  <c r="L764" i="6"/>
  <c r="L765" i="6"/>
  <c r="L766" i="6"/>
  <c r="L767" i="6"/>
  <c r="L768" i="6"/>
  <c r="L769" i="6"/>
  <c r="L770" i="6"/>
  <c r="L771" i="6"/>
  <c r="L772" i="6"/>
  <c r="L773" i="6"/>
  <c r="L774" i="6"/>
  <c r="L775" i="6"/>
  <c r="L776" i="6"/>
  <c r="L777" i="6"/>
  <c r="L778" i="6"/>
  <c r="L779" i="6"/>
  <c r="L780" i="6"/>
  <c r="L781" i="6"/>
  <c r="L782" i="6"/>
  <c r="L783" i="6"/>
  <c r="L784" i="6"/>
  <c r="L785" i="6"/>
  <c r="L786" i="6"/>
  <c r="L787" i="6"/>
  <c r="L788" i="6"/>
  <c r="L789" i="6"/>
  <c r="L790" i="6"/>
  <c r="L791" i="6"/>
  <c r="L792" i="6"/>
  <c r="L793" i="6"/>
  <c r="L794" i="6"/>
  <c r="L795" i="6"/>
  <c r="L796" i="6"/>
  <c r="L797" i="6"/>
  <c r="L798" i="6"/>
  <c r="L799" i="6"/>
  <c r="L800" i="6"/>
  <c r="L801" i="6"/>
  <c r="L802" i="6"/>
  <c r="L803" i="6"/>
  <c r="L804" i="6"/>
  <c r="L805" i="6"/>
  <c r="L806" i="6"/>
  <c r="L807" i="6"/>
  <c r="L808" i="6"/>
  <c r="L809" i="6"/>
  <c r="L810" i="6"/>
  <c r="L811" i="6"/>
  <c r="L812" i="6"/>
  <c r="L813" i="6"/>
  <c r="L814" i="6"/>
  <c r="L815" i="6"/>
  <c r="L816" i="6"/>
  <c r="L817" i="6"/>
  <c r="L818" i="6"/>
  <c r="L819" i="6"/>
  <c r="L820" i="6"/>
  <c r="L821" i="6"/>
  <c r="L822" i="6"/>
  <c r="L823" i="6"/>
  <c r="L824" i="6"/>
  <c r="L825" i="6"/>
  <c r="L826" i="6"/>
  <c r="L827" i="6"/>
  <c r="L828" i="6"/>
  <c r="L829" i="6"/>
  <c r="L830" i="6"/>
  <c r="L831" i="6"/>
  <c r="L832" i="6"/>
  <c r="L833" i="6"/>
  <c r="L834" i="6"/>
  <c r="L835" i="6"/>
  <c r="L836" i="6"/>
  <c r="L837" i="6"/>
  <c r="L838" i="6"/>
  <c r="L839" i="6"/>
  <c r="L840" i="6"/>
  <c r="L841" i="6"/>
  <c r="L842" i="6"/>
  <c r="L843" i="6"/>
  <c r="L844" i="6"/>
  <c r="L845" i="6"/>
  <c r="L846" i="6"/>
  <c r="L847" i="6"/>
  <c r="L848" i="6"/>
  <c r="L849" i="6"/>
  <c r="L850" i="6"/>
  <c r="L851" i="6"/>
  <c r="L852" i="6"/>
  <c r="L853" i="6"/>
  <c r="L854" i="6"/>
  <c r="L855" i="6"/>
  <c r="L856" i="6"/>
  <c r="L857" i="6"/>
  <c r="L858" i="6"/>
  <c r="L859" i="6"/>
  <c r="L860" i="6"/>
  <c r="L861" i="6"/>
  <c r="L862" i="6"/>
  <c r="L863" i="6"/>
  <c r="L864" i="6"/>
  <c r="L865" i="6"/>
  <c r="L866" i="6"/>
  <c r="L867" i="6"/>
  <c r="L868" i="6"/>
  <c r="L869" i="6"/>
  <c r="L870" i="6"/>
  <c r="L871" i="6"/>
  <c r="L872" i="6"/>
  <c r="L873" i="6"/>
  <c r="L874" i="6"/>
  <c r="L875" i="6"/>
  <c r="L876" i="6"/>
  <c r="L877" i="6"/>
  <c r="L878" i="6"/>
  <c r="L879" i="6"/>
  <c r="L880" i="6"/>
  <c r="L881" i="6"/>
  <c r="L882" i="6"/>
  <c r="L883" i="6"/>
  <c r="L885" i="6"/>
  <c r="L886" i="6"/>
  <c r="L887" i="6"/>
  <c r="L888" i="6"/>
  <c r="L889" i="6"/>
  <c r="L890" i="6"/>
  <c r="L891" i="6"/>
  <c r="L892" i="6"/>
  <c r="L893" i="6"/>
  <c r="L894" i="6"/>
  <c r="L895" i="6"/>
  <c r="L896" i="6"/>
  <c r="L897" i="6"/>
  <c r="L898" i="6"/>
  <c r="L899" i="6"/>
  <c r="L900" i="6"/>
  <c r="L901" i="6"/>
  <c r="L902" i="6"/>
  <c r="L903" i="6"/>
  <c r="L904" i="6"/>
  <c r="L905" i="6"/>
  <c r="L906" i="6"/>
  <c r="L907" i="6"/>
  <c r="L908" i="6"/>
  <c r="L909" i="6"/>
  <c r="L910" i="6"/>
  <c r="L911" i="6"/>
  <c r="L912" i="6"/>
  <c r="L913" i="6"/>
  <c r="L914" i="6"/>
  <c r="L915" i="6"/>
  <c r="L916" i="6"/>
  <c r="L917" i="6"/>
  <c r="L918" i="6"/>
  <c r="L919" i="6"/>
  <c r="L920" i="6"/>
  <c r="L921" i="6"/>
  <c r="L922" i="6"/>
  <c r="L923" i="6"/>
  <c r="L924" i="6"/>
  <c r="L925" i="6"/>
  <c r="L926" i="6"/>
  <c r="L927" i="6"/>
  <c r="L928" i="6"/>
  <c r="L929" i="6"/>
  <c r="L930" i="6"/>
  <c r="L931" i="6"/>
  <c r="L932" i="6"/>
  <c r="L933" i="6"/>
  <c r="L934" i="6"/>
  <c r="L935" i="6"/>
  <c r="L936" i="6"/>
  <c r="L937" i="6"/>
  <c r="L938" i="6"/>
  <c r="L939" i="6"/>
  <c r="L940" i="6"/>
  <c r="L941" i="6"/>
  <c r="L942" i="6"/>
  <c r="L943" i="6"/>
  <c r="L944" i="6"/>
  <c r="L945" i="6"/>
  <c r="L946" i="6"/>
  <c r="L947" i="6"/>
  <c r="L948" i="6"/>
  <c r="L949" i="6"/>
  <c r="L950" i="6"/>
  <c r="L951" i="6"/>
  <c r="L952" i="6"/>
  <c r="L953" i="6"/>
  <c r="L954" i="6"/>
  <c r="L955" i="6"/>
  <c r="L956" i="6"/>
  <c r="L957" i="6"/>
  <c r="L958" i="6"/>
  <c r="L959" i="6"/>
  <c r="L960" i="6"/>
  <c r="L961" i="6"/>
  <c r="L962" i="6"/>
  <c r="L963" i="6"/>
  <c r="L964" i="6"/>
  <c r="L965" i="6"/>
  <c r="L966" i="6"/>
  <c r="L967" i="6"/>
  <c r="L968" i="6"/>
  <c r="L969" i="6"/>
  <c r="L970" i="6"/>
  <c r="L971" i="6"/>
  <c r="L972" i="6"/>
  <c r="L973" i="6"/>
  <c r="L974" i="6"/>
  <c r="L975" i="6"/>
  <c r="L976" i="6"/>
  <c r="L977" i="6"/>
  <c r="L978" i="6"/>
  <c r="L979" i="6"/>
  <c r="L980" i="6"/>
  <c r="L981" i="6"/>
  <c r="L982" i="6"/>
  <c r="L983" i="6"/>
  <c r="L984" i="6"/>
  <c r="L985" i="6"/>
  <c r="L986" i="6"/>
  <c r="L987" i="6"/>
  <c r="L988" i="6"/>
  <c r="L989" i="6"/>
  <c r="L990" i="6"/>
  <c r="L991" i="6"/>
  <c r="L992" i="6"/>
  <c r="L993" i="6"/>
  <c r="L994" i="6"/>
  <c r="L995" i="6"/>
  <c r="L996" i="6"/>
  <c r="L997" i="6"/>
  <c r="L998" i="6"/>
  <c r="L999" i="6"/>
  <c r="L1000" i="6"/>
  <c r="L1001" i="6"/>
  <c r="L1002" i="6"/>
  <c r="L1003" i="6"/>
  <c r="L1004" i="6"/>
  <c r="L1005" i="6"/>
  <c r="L1006" i="6"/>
  <c r="L1007" i="6"/>
  <c r="L1008" i="6"/>
  <c r="L1009" i="6"/>
  <c r="L1010" i="6"/>
  <c r="L1011" i="6"/>
  <c r="L1012" i="6"/>
  <c r="L1013" i="6"/>
  <c r="L1014" i="6"/>
  <c r="L1015" i="6"/>
  <c r="L1016" i="6"/>
  <c r="L1017" i="6"/>
  <c r="L1018" i="6"/>
  <c r="L1019" i="6"/>
  <c r="L1020" i="6"/>
  <c r="L1021" i="6"/>
  <c r="L1022" i="6"/>
  <c r="L1023" i="6"/>
  <c r="L1024" i="6"/>
  <c r="L1025" i="6"/>
  <c r="L1026" i="6"/>
  <c r="L1027" i="6"/>
  <c r="L1028" i="6"/>
  <c r="L1029" i="6"/>
  <c r="L1030" i="6"/>
  <c r="L1031" i="6"/>
  <c r="L1032" i="6"/>
  <c r="L1033" i="6"/>
  <c r="L1034" i="6"/>
  <c r="L1035" i="6"/>
  <c r="L1036" i="6"/>
  <c r="L1037" i="6"/>
  <c r="L1038" i="6"/>
  <c r="L1039" i="6"/>
  <c r="L1040" i="6"/>
  <c r="L1041" i="6"/>
  <c r="L1042" i="6"/>
  <c r="L1043" i="6"/>
  <c r="L1044" i="6"/>
  <c r="L1045" i="6"/>
  <c r="L1046" i="6"/>
  <c r="L1047" i="6"/>
  <c r="L1048" i="6"/>
  <c r="L1049" i="6"/>
  <c r="L1050" i="6"/>
  <c r="L1051" i="6"/>
  <c r="L1052" i="6"/>
  <c r="L1053" i="6"/>
  <c r="L1054" i="6"/>
  <c r="L1055" i="6"/>
  <c r="L1056" i="6"/>
  <c r="L1057" i="6"/>
  <c r="L1058" i="6"/>
  <c r="L1059" i="6"/>
  <c r="L1060" i="6"/>
  <c r="L1061" i="6"/>
  <c r="L1062" i="6"/>
  <c r="L1063" i="6"/>
  <c r="L1064" i="6"/>
  <c r="L1065" i="6"/>
  <c r="L1066" i="6"/>
  <c r="L1067" i="6"/>
  <c r="L1068" i="6"/>
  <c r="L1069" i="6"/>
  <c r="L1070" i="6"/>
  <c r="L1071" i="6"/>
  <c r="L1072" i="6"/>
  <c r="L1073" i="6"/>
  <c r="L1074" i="6"/>
  <c r="L1075" i="6"/>
  <c r="L1076" i="6"/>
  <c r="L1077" i="6"/>
  <c r="L1078" i="6"/>
  <c r="L1079" i="6"/>
  <c r="L1080" i="6"/>
  <c r="L1081" i="6"/>
  <c r="L1082" i="6"/>
  <c r="L1083" i="6"/>
  <c r="L1084" i="6"/>
  <c r="L1085" i="6"/>
  <c r="L1086" i="6"/>
  <c r="L1087" i="6"/>
  <c r="L1088" i="6"/>
  <c r="L1089" i="6"/>
  <c r="L1090" i="6"/>
  <c r="L1091" i="6"/>
  <c r="L1092" i="6"/>
  <c r="L1093" i="6"/>
  <c r="L1094" i="6"/>
  <c r="L1095" i="6"/>
  <c r="L1096" i="6"/>
  <c r="L1097" i="6"/>
  <c r="L1098" i="6"/>
  <c r="L1099" i="6"/>
  <c r="L1100" i="6"/>
  <c r="L1101" i="6"/>
  <c r="L1102" i="6"/>
  <c r="L1103" i="6"/>
  <c r="L1104" i="6"/>
  <c r="L1105" i="6"/>
  <c r="L1106" i="6"/>
  <c r="L1107" i="6"/>
  <c r="L1108" i="6"/>
  <c r="L1109" i="6"/>
  <c r="L1110" i="6"/>
  <c r="L1111" i="6"/>
  <c r="L1112" i="6"/>
  <c r="L1113" i="6"/>
  <c r="L1114" i="6"/>
  <c r="L1115" i="6"/>
  <c r="L1116" i="6"/>
  <c r="L1117" i="6"/>
  <c r="L1118" i="6"/>
  <c r="L1119" i="6"/>
  <c r="L1120" i="6"/>
  <c r="L1121" i="6"/>
  <c r="L1122" i="6"/>
  <c r="L1123" i="6"/>
  <c r="L1124" i="6"/>
  <c r="L1125" i="6"/>
  <c r="L1126" i="6"/>
  <c r="L1127" i="6"/>
  <c r="L1128" i="6"/>
  <c r="L1129" i="6"/>
  <c r="L1130" i="6"/>
  <c r="L1131" i="6"/>
  <c r="L1132" i="6"/>
  <c r="L1133" i="6"/>
  <c r="L1134" i="6"/>
  <c r="L1135" i="6"/>
  <c r="L1136" i="6"/>
  <c r="L1137" i="6"/>
  <c r="L1138" i="6"/>
  <c r="L1139" i="6"/>
  <c r="L1140" i="6"/>
  <c r="L1141" i="6"/>
  <c r="L1142" i="6"/>
  <c r="L1143" i="6"/>
  <c r="L1144" i="6"/>
  <c r="L1145" i="6"/>
  <c r="L1146" i="6"/>
  <c r="L1147" i="6"/>
  <c r="L1148" i="6"/>
  <c r="L1149" i="6"/>
  <c r="L1150" i="6"/>
  <c r="L1151" i="6"/>
  <c r="L1152" i="6"/>
  <c r="L1153" i="6"/>
  <c r="L1154" i="6"/>
  <c r="L1155" i="6"/>
  <c r="L1156" i="6"/>
  <c r="L1157" i="6"/>
  <c r="L1158" i="6"/>
  <c r="L1159" i="6"/>
  <c r="L1160" i="6"/>
  <c r="L1161" i="6"/>
  <c r="L1162" i="6"/>
  <c r="L1163" i="6"/>
  <c r="L1164" i="6"/>
  <c r="L1165" i="6"/>
  <c r="L1166" i="6"/>
  <c r="L1167" i="6"/>
  <c r="L1168" i="6"/>
  <c r="L1169" i="6"/>
  <c r="L1170" i="6"/>
  <c r="L1171" i="6"/>
  <c r="L1172" i="6"/>
  <c r="L1173" i="6"/>
  <c r="L1174" i="6"/>
  <c r="L1175" i="6"/>
  <c r="L1176" i="6"/>
  <c r="L1177" i="6"/>
  <c r="L1178" i="6"/>
  <c r="L1179" i="6"/>
  <c r="L1180" i="6"/>
  <c r="L1181" i="6"/>
  <c r="L1182" i="6"/>
  <c r="L1183" i="6"/>
  <c r="L1184" i="6"/>
  <c r="L1185" i="6"/>
  <c r="L1186" i="6"/>
  <c r="L1187" i="6"/>
  <c r="L1188" i="6"/>
  <c r="L1189" i="6"/>
  <c r="L1190" i="6"/>
  <c r="L1191" i="6"/>
  <c r="L1192" i="6"/>
  <c r="L1193" i="6"/>
  <c r="L1194" i="6"/>
  <c r="L1195" i="6"/>
  <c r="L1196" i="6"/>
  <c r="L1197" i="6"/>
  <c r="L1198" i="6"/>
  <c r="L1199" i="6"/>
  <c r="L1200" i="6"/>
  <c r="L1201" i="6"/>
  <c r="L1202" i="6"/>
  <c r="L1203" i="6"/>
  <c r="L1204" i="6"/>
  <c r="L1205" i="6"/>
  <c r="L1206" i="6"/>
  <c r="L1207" i="6"/>
  <c r="L1208" i="6"/>
  <c r="L1209" i="6"/>
  <c r="L1210" i="6"/>
  <c r="L1211" i="6"/>
  <c r="L1212" i="6"/>
  <c r="L1213" i="6"/>
  <c r="L1214" i="6"/>
  <c r="L1215" i="6"/>
  <c r="L1216" i="6"/>
  <c r="L1217" i="6"/>
  <c r="L1218" i="6"/>
  <c r="L1219" i="6"/>
  <c r="L1220" i="6"/>
  <c r="L1221" i="6"/>
  <c r="L1222" i="6"/>
  <c r="L1223" i="6"/>
  <c r="L1224" i="6"/>
  <c r="L1225" i="6"/>
  <c r="L1226" i="6"/>
  <c r="L1227" i="6"/>
  <c r="L1228" i="6"/>
  <c r="L1229" i="6"/>
  <c r="L1230" i="6"/>
  <c r="L1231" i="6"/>
  <c r="L1232" i="6"/>
  <c r="L1233" i="6"/>
  <c r="L1234" i="6"/>
  <c r="L1235" i="6"/>
  <c r="L1236" i="6"/>
  <c r="L1237" i="6"/>
  <c r="L1238" i="6"/>
  <c r="L1239" i="6"/>
  <c r="L1240" i="6"/>
  <c r="L1241" i="6"/>
  <c r="L1242" i="6"/>
  <c r="L1243" i="6"/>
  <c r="L1244" i="6"/>
  <c r="L1245" i="6"/>
  <c r="L1246" i="6"/>
  <c r="L1247" i="6"/>
  <c r="L1248" i="6"/>
  <c r="L1249" i="6"/>
  <c r="L1250" i="6"/>
  <c r="L1251" i="6"/>
  <c r="L1252" i="6"/>
  <c r="L1253" i="6"/>
  <c r="L1254" i="6"/>
  <c r="L1255" i="6"/>
  <c r="L1256" i="6"/>
  <c r="L1257" i="6"/>
  <c r="L1258" i="6"/>
  <c r="L1259" i="6"/>
  <c r="L1260" i="6"/>
  <c r="L1261" i="6"/>
  <c r="L1262" i="6"/>
  <c r="L1263" i="6"/>
  <c r="L1264" i="6"/>
  <c r="L1265" i="6"/>
  <c r="L1266" i="6"/>
  <c r="L1267" i="6"/>
  <c r="L1268" i="6"/>
  <c r="L1269" i="6"/>
  <c r="L1270" i="6"/>
  <c r="L1271" i="6"/>
  <c r="L1272" i="6"/>
  <c r="L1273" i="6"/>
  <c r="L1274" i="6"/>
  <c r="L1275" i="6"/>
  <c r="L1276" i="6"/>
  <c r="L1277" i="6"/>
  <c r="L1278" i="6"/>
  <c r="L1279" i="6"/>
  <c r="L1280" i="6"/>
  <c r="L1281" i="6"/>
  <c r="L1282" i="6"/>
  <c r="L1283" i="6"/>
  <c r="L1284" i="6"/>
  <c r="L1285" i="6"/>
  <c r="L1286" i="6"/>
  <c r="L1287" i="6"/>
  <c r="L1288" i="6"/>
  <c r="L1289" i="6"/>
  <c r="L1290" i="6"/>
  <c r="L1291" i="6"/>
  <c r="L1292" i="6"/>
  <c r="L1293" i="6"/>
  <c r="L1294" i="6"/>
  <c r="L1295" i="6"/>
  <c r="L1296" i="6"/>
  <c r="L1297" i="6"/>
  <c r="L1298" i="6"/>
  <c r="L1299" i="6"/>
  <c r="L1300" i="6"/>
  <c r="L1301" i="6"/>
  <c r="L1302" i="6"/>
  <c r="L1303" i="6"/>
  <c r="L1304" i="6"/>
  <c r="L1305" i="6"/>
  <c r="L1306" i="6"/>
  <c r="L1307" i="6"/>
  <c r="L1308" i="6"/>
  <c r="L1309" i="6"/>
  <c r="L1310" i="6"/>
  <c r="L1311" i="6"/>
  <c r="L1312" i="6"/>
  <c r="L1313" i="6"/>
  <c r="L1314" i="6"/>
  <c r="L1315" i="6"/>
  <c r="L1316" i="6"/>
  <c r="L1317" i="6"/>
  <c r="L1318" i="6"/>
  <c r="L1319" i="6"/>
  <c r="L1320" i="6"/>
  <c r="L1321" i="6"/>
  <c r="L1322" i="6"/>
  <c r="L1323" i="6"/>
  <c r="L1324" i="6"/>
  <c r="L1325" i="6"/>
  <c r="L1326" i="6"/>
  <c r="L1327" i="6"/>
  <c r="L1328" i="6"/>
  <c r="L1329" i="6"/>
  <c r="L1330" i="6"/>
  <c r="L1331" i="6"/>
  <c r="L1332" i="6"/>
  <c r="L1333" i="6"/>
  <c r="L1334" i="6"/>
  <c r="L1335" i="6"/>
  <c r="L1336" i="6"/>
  <c r="L1337" i="6"/>
  <c r="L1338" i="6"/>
  <c r="L1339" i="6"/>
  <c r="L1340" i="6"/>
  <c r="L1341" i="6"/>
  <c r="L1342" i="6"/>
  <c r="L1343" i="6"/>
  <c r="L1344" i="6"/>
  <c r="L1345" i="6"/>
  <c r="L1346" i="6"/>
  <c r="L1347" i="6"/>
  <c r="L1348" i="6"/>
  <c r="L1349" i="6"/>
  <c r="L1350" i="6"/>
  <c r="L1351" i="6"/>
  <c r="L1352" i="6"/>
  <c r="L1353" i="6"/>
  <c r="L1354" i="6"/>
  <c r="L1355" i="6"/>
  <c r="L1356" i="6"/>
  <c r="L1357" i="6"/>
  <c r="L1358" i="6"/>
  <c r="L1359" i="6"/>
  <c r="L1360" i="6"/>
  <c r="L1361" i="6"/>
  <c r="L1362" i="6"/>
  <c r="L1363" i="6"/>
  <c r="L1364" i="6"/>
  <c r="L1365" i="6"/>
  <c r="L1366" i="6"/>
  <c r="L1367" i="6"/>
  <c r="L1368" i="6"/>
  <c r="L1369" i="6"/>
  <c r="L1370" i="6"/>
  <c r="L1371" i="6"/>
  <c r="L1372" i="6"/>
  <c r="L1373" i="6"/>
  <c r="L1374" i="6"/>
  <c r="L1375" i="6"/>
  <c r="L1376" i="6"/>
  <c r="L1377" i="6"/>
  <c r="L1378" i="6"/>
  <c r="L1379" i="6"/>
  <c r="L1380" i="6"/>
  <c r="L1381" i="6"/>
  <c r="L1382" i="6"/>
  <c r="L1383" i="6"/>
  <c r="L1384" i="6"/>
  <c r="L1385" i="6"/>
  <c r="L1386" i="6"/>
  <c r="L1387" i="6"/>
  <c r="L1388" i="6"/>
  <c r="L1389" i="6"/>
  <c r="L1390" i="6"/>
  <c r="L1391" i="6"/>
  <c r="L1392" i="6"/>
  <c r="L1393" i="6"/>
  <c r="L1394" i="6"/>
  <c r="L1395" i="6"/>
  <c r="L1396" i="6"/>
  <c r="L1397" i="6"/>
  <c r="L1398" i="6"/>
  <c r="L1399" i="6"/>
  <c r="L1400" i="6"/>
  <c r="L1401" i="6"/>
  <c r="L1402" i="6"/>
  <c r="L1403" i="6"/>
  <c r="L1404" i="6"/>
  <c r="L1405" i="6"/>
  <c r="L1406" i="6"/>
  <c r="L1407" i="6"/>
  <c r="L1408" i="6"/>
  <c r="L1409" i="6"/>
  <c r="L1410" i="6"/>
  <c r="L1411" i="6"/>
  <c r="L1412" i="6"/>
  <c r="L1413" i="6"/>
  <c r="L1414" i="6"/>
  <c r="L1415" i="6"/>
  <c r="L1416" i="6"/>
  <c r="L1417" i="6"/>
  <c r="L1418" i="6"/>
  <c r="L1419" i="6"/>
  <c r="L1420" i="6"/>
  <c r="L1421" i="6"/>
  <c r="L1422" i="6"/>
  <c r="L1423" i="6"/>
  <c r="L1424" i="6"/>
  <c r="L1425" i="6"/>
  <c r="L1426" i="6"/>
  <c r="L1427" i="6"/>
  <c r="L1428" i="6"/>
  <c r="L1429" i="6"/>
  <c r="L1430" i="6"/>
  <c r="L1431" i="6"/>
  <c r="L1432" i="6"/>
  <c r="L1433" i="6"/>
  <c r="L1434" i="6"/>
  <c r="L1435" i="6"/>
  <c r="L1436" i="6"/>
  <c r="L1437" i="6"/>
  <c r="L1438" i="6"/>
  <c r="L1439" i="6"/>
  <c r="L1440" i="6"/>
  <c r="L1441" i="6"/>
  <c r="L1442" i="6"/>
  <c r="L1443" i="6"/>
  <c r="L1444" i="6"/>
  <c r="L1445" i="6"/>
  <c r="L1446" i="6"/>
  <c r="L1447" i="6"/>
  <c r="L1448" i="6"/>
  <c r="L1449" i="6"/>
  <c r="L1450" i="6"/>
  <c r="L1451" i="6"/>
  <c r="L1452" i="6"/>
  <c r="L1453" i="6"/>
  <c r="L1454" i="6"/>
  <c r="L1455" i="6"/>
  <c r="L1456" i="6"/>
  <c r="L1457" i="6"/>
  <c r="L1458" i="6"/>
  <c r="L1459" i="6"/>
  <c r="L1460" i="6"/>
  <c r="L1461" i="6"/>
  <c r="L1462" i="6"/>
  <c r="L1463" i="6"/>
  <c r="L1464" i="6"/>
  <c r="L1465" i="6"/>
  <c r="L1466" i="6"/>
  <c r="L1467" i="6"/>
  <c r="L1468" i="6"/>
  <c r="L1469" i="6"/>
  <c r="L1470" i="6"/>
  <c r="L1471" i="6"/>
  <c r="L1472" i="6"/>
  <c r="L1473" i="6"/>
  <c r="L1474" i="6"/>
  <c r="L1475" i="6"/>
  <c r="L1476" i="6"/>
  <c r="L1477" i="6"/>
  <c r="L1478" i="6"/>
  <c r="L1479" i="6"/>
  <c r="L1480" i="6"/>
  <c r="L1481" i="6"/>
  <c r="L1482" i="6"/>
  <c r="L1483" i="6"/>
  <c r="L1484" i="6"/>
  <c r="L1485" i="6"/>
  <c r="L1486" i="6"/>
  <c r="L1487" i="6"/>
  <c r="L1488" i="6"/>
  <c r="L1489" i="6"/>
  <c r="L1490" i="6"/>
  <c r="L1491" i="6"/>
  <c r="L1492" i="6"/>
  <c r="L1493" i="6"/>
  <c r="L1494" i="6"/>
  <c r="L1495" i="6"/>
  <c r="L1496" i="6"/>
  <c r="L1497" i="6"/>
  <c r="L1498" i="6"/>
  <c r="L1499" i="6"/>
  <c r="L1500" i="6"/>
  <c r="L1501" i="6"/>
  <c r="L1502" i="6"/>
  <c r="L1503" i="6"/>
  <c r="L1504" i="6"/>
  <c r="L1505" i="6"/>
  <c r="L1506" i="6"/>
  <c r="L1507" i="6"/>
  <c r="L1508" i="6"/>
  <c r="L1509" i="6"/>
  <c r="L1510" i="6"/>
  <c r="L1511" i="6"/>
  <c r="L1512" i="6"/>
  <c r="L1513" i="6"/>
  <c r="L1514" i="6"/>
  <c r="L1515" i="6"/>
  <c r="L1516" i="6"/>
  <c r="L1517" i="6"/>
  <c r="L1518" i="6"/>
  <c r="L1519" i="6"/>
  <c r="L1520" i="6"/>
  <c r="L1521" i="6"/>
  <c r="L1522" i="6"/>
  <c r="L1523" i="6"/>
  <c r="L1524" i="6"/>
  <c r="L1525" i="6"/>
  <c r="L1526" i="6"/>
  <c r="L1527" i="6"/>
  <c r="L1528" i="6"/>
  <c r="L1529" i="6"/>
  <c r="L1530" i="6"/>
  <c r="L1531" i="6"/>
  <c r="L1532" i="6"/>
  <c r="L1533" i="6"/>
  <c r="L1534" i="6"/>
  <c r="L1535" i="6"/>
  <c r="L1536" i="6"/>
  <c r="L1537" i="6"/>
  <c r="L1538" i="6"/>
  <c r="L1539" i="6"/>
  <c r="L1540" i="6"/>
  <c r="L1541" i="6"/>
  <c r="L1542" i="6"/>
  <c r="L1543" i="6"/>
  <c r="L1544" i="6"/>
  <c r="L1545" i="6"/>
  <c r="L1546" i="6"/>
  <c r="L1547" i="6"/>
  <c r="L1548" i="6"/>
  <c r="L1549" i="6"/>
  <c r="L1550" i="6"/>
  <c r="L1551" i="6"/>
  <c r="L1552" i="6"/>
  <c r="L1553" i="6"/>
  <c r="L1554" i="6"/>
  <c r="L1555" i="6"/>
  <c r="L1556" i="6"/>
  <c r="L1557" i="6"/>
  <c r="L1558" i="6"/>
  <c r="L1559" i="6"/>
  <c r="L1560" i="6"/>
  <c r="L1561" i="6"/>
  <c r="L1562" i="6"/>
  <c r="L1563" i="6"/>
  <c r="L1564" i="6"/>
  <c r="L1565" i="6"/>
  <c r="L1566" i="6"/>
  <c r="L1567" i="6"/>
  <c r="L1568" i="6"/>
  <c r="L1569" i="6"/>
  <c r="L1570" i="6"/>
  <c r="L1571" i="6"/>
  <c r="L1572" i="6"/>
  <c r="L1573" i="6"/>
  <c r="L1574" i="6"/>
  <c r="L1575" i="6"/>
  <c r="L1576" i="6"/>
  <c r="L1577" i="6"/>
  <c r="L1578" i="6"/>
  <c r="L1579" i="6"/>
  <c r="L1580" i="6"/>
  <c r="L1581" i="6"/>
  <c r="L1582" i="6"/>
  <c r="L1583" i="6"/>
  <c r="L1584" i="6"/>
  <c r="L1585" i="6"/>
  <c r="L1586" i="6"/>
  <c r="L1587" i="6"/>
  <c r="L1588" i="6"/>
  <c r="L1589" i="6"/>
  <c r="L1590" i="6"/>
  <c r="L1591" i="6"/>
  <c r="L1592" i="6"/>
  <c r="L1593" i="6"/>
  <c r="L1594" i="6"/>
  <c r="L1595" i="6"/>
  <c r="L1596" i="6"/>
  <c r="L1597" i="6"/>
  <c r="L1598" i="6"/>
  <c r="L1599" i="6"/>
  <c r="L1600" i="6"/>
  <c r="L1601" i="6"/>
  <c r="L1602" i="6"/>
  <c r="L1603" i="6"/>
  <c r="L1604" i="6"/>
  <c r="L1605" i="6"/>
  <c r="L1606" i="6"/>
  <c r="L1607" i="6"/>
  <c r="L1608" i="6"/>
  <c r="L1609" i="6"/>
  <c r="L1610" i="6"/>
  <c r="L1611" i="6"/>
  <c r="L1612" i="6"/>
  <c r="L1613" i="6"/>
  <c r="L1614" i="6"/>
  <c r="L1615" i="6"/>
  <c r="L1616" i="6"/>
  <c r="L1617" i="6"/>
  <c r="L1618" i="6"/>
  <c r="L1619" i="6"/>
  <c r="L1620" i="6"/>
  <c r="L1621" i="6"/>
  <c r="L1622" i="6"/>
  <c r="L1623" i="6"/>
  <c r="L1624" i="6"/>
  <c r="L1625" i="6"/>
  <c r="L1626" i="6"/>
  <c r="L1627" i="6"/>
  <c r="L1628" i="6"/>
  <c r="L1629" i="6"/>
  <c r="L1630" i="6"/>
  <c r="L1631" i="6"/>
  <c r="L1632" i="6"/>
  <c r="L1633" i="6"/>
  <c r="L1634" i="6"/>
  <c r="L1635" i="6"/>
  <c r="L1636" i="6"/>
  <c r="L1637" i="6"/>
  <c r="L1638" i="6"/>
  <c r="L1639" i="6"/>
  <c r="L1640" i="6"/>
  <c r="L1641" i="6"/>
  <c r="L1642" i="6"/>
  <c r="L1643" i="6"/>
  <c r="L1644" i="6"/>
  <c r="L1645" i="6"/>
  <c r="L1646" i="6"/>
  <c r="L1647" i="6"/>
  <c r="L1648" i="6"/>
  <c r="L1649" i="6"/>
  <c r="L1650" i="6"/>
  <c r="L1651" i="6"/>
  <c r="L1652" i="6"/>
  <c r="L1653" i="6"/>
  <c r="L1654" i="6"/>
  <c r="L1655" i="6"/>
  <c r="L1656" i="6"/>
  <c r="L1657" i="6"/>
  <c r="L1658" i="6"/>
  <c r="L1659" i="6"/>
  <c r="L1660" i="6"/>
  <c r="L1661" i="6"/>
  <c r="L1662" i="6"/>
  <c r="L1663" i="6"/>
  <c r="L1664" i="6"/>
  <c r="L1665" i="6"/>
  <c r="L1666" i="6"/>
  <c r="L1667" i="6"/>
  <c r="L1668" i="6"/>
  <c r="L1669" i="6"/>
  <c r="L1670" i="6"/>
  <c r="L1671" i="6"/>
  <c r="L1672" i="6"/>
  <c r="L1673" i="6"/>
  <c r="L1674" i="6"/>
  <c r="L1675" i="6"/>
  <c r="L1676" i="6"/>
  <c r="L1677" i="6"/>
  <c r="L1678" i="6"/>
  <c r="L1679" i="6"/>
  <c r="L1680" i="6"/>
  <c r="L1681" i="6"/>
  <c r="L1682" i="6"/>
  <c r="L1683" i="6"/>
  <c r="L1684" i="6"/>
  <c r="L1685" i="6"/>
  <c r="L1686" i="6"/>
  <c r="L1687" i="6"/>
  <c r="L1688" i="6"/>
  <c r="L1689" i="6"/>
  <c r="L1690" i="6"/>
  <c r="L1691" i="6"/>
  <c r="L1692" i="6"/>
  <c r="L1693" i="6"/>
  <c r="L1694" i="6"/>
  <c r="L1695" i="6"/>
  <c r="L1696" i="6"/>
  <c r="L1697" i="6"/>
  <c r="L1698" i="6"/>
  <c r="L1699" i="6"/>
  <c r="L1700" i="6"/>
  <c r="L1701" i="6"/>
  <c r="L1702" i="6"/>
  <c r="L1703" i="6"/>
  <c r="L1704" i="6"/>
  <c r="L1705" i="6"/>
  <c r="L1706" i="6"/>
  <c r="L1707" i="6"/>
  <c r="L1708" i="6"/>
  <c r="L1709" i="6"/>
  <c r="L1710" i="6"/>
  <c r="L1711" i="6"/>
  <c r="L1712" i="6"/>
  <c r="L1713" i="6"/>
  <c r="L1714" i="6"/>
  <c r="L1715" i="6"/>
  <c r="L1716" i="6"/>
  <c r="L1717" i="6"/>
  <c r="L1718" i="6"/>
  <c r="L1719" i="6"/>
  <c r="L1720" i="6"/>
  <c r="L1721" i="6"/>
  <c r="L1722" i="6"/>
  <c r="L1723" i="6"/>
  <c r="L1724" i="6"/>
  <c r="L1725" i="6"/>
  <c r="L1726" i="6"/>
  <c r="L1727" i="6"/>
  <c r="L1728" i="6"/>
  <c r="L1729" i="6"/>
  <c r="L1730" i="6"/>
  <c r="L1731" i="6"/>
  <c r="L1732" i="6"/>
  <c r="L1733" i="6"/>
  <c r="L1734" i="6"/>
  <c r="L1735" i="6"/>
  <c r="L1736" i="6"/>
  <c r="L1737" i="6"/>
  <c r="L1738" i="6"/>
  <c r="L1739" i="6"/>
  <c r="L1740" i="6"/>
  <c r="L1741" i="6"/>
  <c r="L1742" i="6"/>
  <c r="L1743" i="6"/>
  <c r="L1744" i="6"/>
  <c r="L1745" i="6"/>
  <c r="L1746" i="6"/>
  <c r="L1747" i="6"/>
  <c r="L1748" i="6"/>
  <c r="L1749" i="6"/>
  <c r="L1750" i="6"/>
  <c r="L1751" i="6"/>
  <c r="L1752" i="6"/>
  <c r="L1753" i="6"/>
  <c r="L1754" i="6"/>
  <c r="L1755" i="6"/>
  <c r="L1756" i="6"/>
  <c r="L1757" i="6"/>
  <c r="L1758" i="6"/>
  <c r="L1759" i="6"/>
  <c r="L1760" i="6"/>
  <c r="L1761" i="6"/>
  <c r="L1762" i="6"/>
  <c r="L1763" i="6"/>
  <c r="L1764" i="6"/>
  <c r="L1765" i="6"/>
  <c r="L1766" i="6"/>
  <c r="L1767" i="6"/>
  <c r="L1768" i="6"/>
  <c r="L1769" i="6"/>
  <c r="L1770" i="6"/>
  <c r="L1771" i="6"/>
  <c r="L1772" i="6"/>
  <c r="L1773" i="6"/>
  <c r="L1774" i="6"/>
  <c r="L1775" i="6"/>
  <c r="L1776" i="6"/>
  <c r="L1777" i="6"/>
  <c r="L1778" i="6"/>
  <c r="L1779" i="6"/>
  <c r="L1780" i="6"/>
  <c r="L1781" i="6"/>
  <c r="L1782" i="6"/>
  <c r="L1783" i="6"/>
  <c r="L1784" i="6"/>
  <c r="L1785" i="6"/>
  <c r="L1786" i="6"/>
  <c r="L1787" i="6"/>
  <c r="L1788" i="6"/>
  <c r="L1789" i="6"/>
  <c r="L1790" i="6"/>
  <c r="L1791" i="6"/>
  <c r="L1792" i="6"/>
  <c r="L1793" i="6"/>
  <c r="L1794" i="6"/>
  <c r="L1795" i="6"/>
  <c r="L1796" i="6"/>
  <c r="L1797" i="6"/>
  <c r="L1798" i="6"/>
  <c r="L1799" i="6"/>
  <c r="L1800" i="6"/>
  <c r="L1801" i="6"/>
  <c r="L1802" i="6"/>
  <c r="L1803" i="6"/>
  <c r="L1804" i="6"/>
  <c r="L1805" i="6"/>
  <c r="L1806" i="6"/>
  <c r="L1807" i="6"/>
  <c r="L1808" i="6"/>
  <c r="L1809" i="6"/>
  <c r="L1810" i="6"/>
  <c r="L1811" i="6"/>
  <c r="L1812" i="6"/>
  <c r="L1813" i="6"/>
  <c r="L1814" i="6"/>
  <c r="L1815" i="6"/>
  <c r="L1816" i="6"/>
  <c r="L1817" i="6"/>
  <c r="L1818" i="6"/>
  <c r="L1819" i="6"/>
  <c r="L1820" i="6"/>
  <c r="L1821" i="6"/>
  <c r="L1822" i="6"/>
  <c r="L1823" i="6"/>
  <c r="L1824" i="6"/>
  <c r="L1825" i="6"/>
  <c r="L1826" i="6"/>
  <c r="L1827" i="6"/>
  <c r="L1828" i="6"/>
  <c r="L1829" i="6"/>
  <c r="L1830" i="6"/>
  <c r="L1831" i="6"/>
  <c r="L1832" i="6"/>
  <c r="L1833" i="6"/>
  <c r="L1834" i="6"/>
  <c r="L1835" i="6"/>
  <c r="L1836" i="6"/>
  <c r="L1837" i="6"/>
  <c r="L1838" i="6"/>
  <c r="L1839" i="6"/>
  <c r="L1840" i="6"/>
  <c r="L1841" i="6"/>
  <c r="L1842" i="6"/>
  <c r="L1843" i="6"/>
  <c r="L1844" i="6"/>
  <c r="L1845" i="6"/>
  <c r="L1846" i="6"/>
  <c r="L1847" i="6"/>
  <c r="L1848" i="6"/>
  <c r="L1849" i="6"/>
  <c r="L1850" i="6"/>
  <c r="L1851" i="6"/>
  <c r="L1852" i="6"/>
  <c r="L1853" i="6"/>
  <c r="L1854" i="6"/>
  <c r="L1855" i="6"/>
  <c r="L1856" i="6"/>
  <c r="L1857" i="6"/>
  <c r="L1858" i="6"/>
  <c r="L1859" i="6"/>
  <c r="L1860" i="6"/>
  <c r="L1861" i="6"/>
  <c r="L1862" i="6"/>
  <c r="L1863" i="6"/>
  <c r="L1864" i="6"/>
  <c r="L1865" i="6"/>
  <c r="L1866" i="6"/>
  <c r="L1867" i="6"/>
  <c r="L1868" i="6"/>
  <c r="L1869" i="6"/>
  <c r="L1870" i="6"/>
  <c r="L1871" i="6"/>
  <c r="L1872" i="6"/>
  <c r="L1873" i="6"/>
  <c r="L1874" i="6"/>
  <c r="L1875" i="6"/>
  <c r="L1876" i="6"/>
  <c r="L1877" i="6"/>
  <c r="L1878" i="6"/>
  <c r="L1879" i="6"/>
  <c r="L1880" i="6"/>
  <c r="L1881" i="6"/>
  <c r="L1882" i="6"/>
  <c r="L1883" i="6"/>
  <c r="L1884" i="6"/>
  <c r="L1885" i="6"/>
  <c r="L1886" i="6"/>
  <c r="L1887" i="6"/>
  <c r="L1888" i="6"/>
  <c r="L1889" i="6"/>
  <c r="L1890" i="6"/>
  <c r="L1891" i="6"/>
  <c r="L1892" i="6"/>
  <c r="L1893" i="6"/>
  <c r="L1894" i="6"/>
  <c r="L1895" i="6"/>
  <c r="L1896" i="6"/>
  <c r="L1897" i="6"/>
  <c r="L1898" i="6"/>
  <c r="L1899" i="6"/>
  <c r="L1900" i="6"/>
  <c r="L1901" i="6"/>
  <c r="L1902" i="6"/>
  <c r="L1903" i="6"/>
  <c r="L1904" i="6"/>
  <c r="L1905" i="6"/>
  <c r="L1906" i="6"/>
  <c r="L1907" i="6"/>
  <c r="L1908" i="6"/>
  <c r="L1909" i="6"/>
  <c r="L1910" i="6"/>
  <c r="L1911" i="6"/>
  <c r="L1912" i="6"/>
  <c r="L1913" i="6"/>
  <c r="L1914" i="6"/>
  <c r="L1915" i="6"/>
  <c r="L1916" i="6"/>
  <c r="L1917" i="6"/>
  <c r="L1918" i="6"/>
  <c r="L1919" i="6"/>
  <c r="L1920" i="6"/>
  <c r="L1921" i="6"/>
  <c r="L1922" i="6"/>
  <c r="L1923" i="6"/>
  <c r="L1924" i="6"/>
  <c r="L1925" i="6"/>
  <c r="L1926" i="6"/>
  <c r="L1927" i="6"/>
  <c r="L1928" i="6"/>
  <c r="L1929" i="6"/>
  <c r="L1930" i="6"/>
  <c r="L1931" i="6"/>
  <c r="L1932" i="6"/>
  <c r="L1933" i="6"/>
  <c r="L1934" i="6"/>
  <c r="L1935" i="6"/>
  <c r="L1936" i="6"/>
  <c r="L1937" i="6"/>
  <c r="L1938" i="6"/>
  <c r="L1939" i="6"/>
  <c r="L1940" i="6"/>
  <c r="L1941" i="6"/>
  <c r="L1942" i="6"/>
  <c r="L1943" i="6"/>
  <c r="L1944" i="6"/>
  <c r="L1945" i="6"/>
  <c r="L1946" i="6"/>
  <c r="L1947" i="6"/>
  <c r="L1948" i="6"/>
  <c r="L1949" i="6"/>
  <c r="L1950" i="6"/>
  <c r="L1951" i="6"/>
  <c r="L1952" i="6"/>
  <c r="L1953" i="6"/>
  <c r="L1954" i="6"/>
  <c r="L1955" i="6"/>
  <c r="L1956" i="6"/>
  <c r="L1957" i="6"/>
  <c r="L1958" i="6"/>
  <c r="L1959" i="6"/>
  <c r="L1960" i="6"/>
  <c r="L1961" i="6"/>
  <c r="L1962" i="6"/>
  <c r="L1963" i="6"/>
  <c r="L1964" i="6"/>
  <c r="L1965" i="6"/>
  <c r="L1966" i="6"/>
  <c r="L1967" i="6"/>
  <c r="L1968" i="6"/>
  <c r="L1969" i="6"/>
  <c r="L1970" i="6"/>
  <c r="L1971" i="6"/>
  <c r="L1972" i="6"/>
  <c r="L1973" i="6"/>
  <c r="L1974" i="6"/>
  <c r="L1975" i="6"/>
  <c r="L1976" i="6"/>
  <c r="L1977" i="6"/>
  <c r="L1978" i="6"/>
  <c r="L1979" i="6"/>
  <c r="L1980" i="6"/>
  <c r="L1981" i="6"/>
  <c r="L1982" i="6"/>
  <c r="L1983" i="6"/>
  <c r="L1984" i="6"/>
  <c r="L1985" i="6"/>
  <c r="L1986" i="6"/>
  <c r="L1987" i="6"/>
  <c r="L1988" i="6"/>
  <c r="L1989" i="6"/>
  <c r="L1990" i="6"/>
  <c r="L1991" i="6"/>
  <c r="L1992" i="6"/>
  <c r="L1993" i="6"/>
  <c r="L1994" i="6"/>
  <c r="L1995" i="6"/>
  <c r="L1996" i="6"/>
  <c r="L1997" i="6"/>
  <c r="L1998" i="6"/>
  <c r="L1999" i="6"/>
  <c r="L2000" i="6"/>
  <c r="L2001" i="6"/>
  <c r="L2002" i="6"/>
  <c r="L2003" i="6"/>
  <c r="L2004" i="6"/>
  <c r="L2005" i="6"/>
  <c r="L2006" i="6"/>
  <c r="L2007" i="6"/>
  <c r="L2008" i="6"/>
  <c r="L2009" i="6"/>
  <c r="L2010" i="6"/>
  <c r="L2011" i="6"/>
  <c r="L2012" i="6"/>
  <c r="L2013" i="6"/>
  <c r="L2014" i="6"/>
  <c r="L2015" i="6"/>
  <c r="L2016" i="6"/>
  <c r="L2017" i="6"/>
  <c r="L2018" i="6"/>
  <c r="L2019" i="6"/>
  <c r="L2020" i="6"/>
  <c r="L2021" i="6"/>
  <c r="L2022" i="6"/>
  <c r="L2023" i="6"/>
  <c r="L2024" i="6"/>
  <c r="L2025" i="6"/>
  <c r="L2026" i="6"/>
  <c r="L2027" i="6"/>
  <c r="L2028" i="6"/>
  <c r="L2029" i="6"/>
  <c r="L2030" i="6"/>
  <c r="L2031" i="6"/>
  <c r="L2032" i="6"/>
  <c r="L2033" i="6"/>
  <c r="L2034" i="6"/>
  <c r="L2035" i="6"/>
  <c r="L2036" i="6"/>
  <c r="L2037" i="6"/>
  <c r="L2038" i="6"/>
  <c r="L2039" i="6"/>
  <c r="L2040" i="6"/>
  <c r="L2041" i="6"/>
  <c r="L2042" i="6"/>
  <c r="L2043" i="6"/>
  <c r="L2044" i="6"/>
  <c r="L2045" i="6"/>
  <c r="L2046" i="6"/>
  <c r="L2047" i="6"/>
  <c r="L2048" i="6"/>
  <c r="L2049" i="6"/>
  <c r="L2050" i="6"/>
  <c r="L2051" i="6"/>
  <c r="L2052" i="6"/>
  <c r="L2053" i="6"/>
  <c r="L2054" i="6"/>
  <c r="L2055" i="6"/>
  <c r="L2056" i="6"/>
  <c r="L2057" i="6"/>
  <c r="L2058" i="6"/>
  <c r="L2059" i="6"/>
  <c r="L2060" i="6"/>
  <c r="L2061" i="6"/>
  <c r="L2062" i="6"/>
  <c r="L2063" i="6"/>
  <c r="L2064" i="6"/>
  <c r="L2065" i="6"/>
  <c r="L2066" i="6"/>
  <c r="L2067" i="6"/>
  <c r="L2068" i="6"/>
  <c r="L2069" i="6"/>
  <c r="L2070" i="6"/>
  <c r="L2071" i="6"/>
  <c r="L2072" i="6"/>
  <c r="L2073" i="6"/>
  <c r="L2074" i="6"/>
  <c r="L2075" i="6"/>
  <c r="L2076" i="6"/>
  <c r="L2077" i="6"/>
  <c r="L2078" i="6"/>
  <c r="L2079" i="6"/>
  <c r="L2080" i="6"/>
  <c r="L2081" i="6"/>
  <c r="L2082" i="6"/>
  <c r="L2083" i="6"/>
  <c r="L2084" i="6"/>
  <c r="L2085" i="6"/>
  <c r="L2086" i="6"/>
  <c r="L2087" i="6"/>
  <c r="L2088" i="6"/>
  <c r="L2089" i="6"/>
  <c r="L2090" i="6"/>
  <c r="L2091" i="6"/>
  <c r="L2092" i="6"/>
  <c r="L2093" i="6"/>
  <c r="L2094" i="6"/>
  <c r="L2095" i="6"/>
  <c r="L2096" i="6"/>
  <c r="L2097" i="6"/>
  <c r="L2098" i="6"/>
  <c r="L2099" i="6"/>
  <c r="L2100" i="6"/>
  <c r="L2101" i="6"/>
  <c r="L2102" i="6"/>
  <c r="L2103" i="6"/>
  <c r="L2104" i="6"/>
  <c r="L2105" i="6"/>
  <c r="L2106" i="6"/>
  <c r="L2107" i="6"/>
  <c r="L2108" i="6"/>
  <c r="L2109" i="6"/>
  <c r="L2110" i="6"/>
  <c r="L2111" i="6"/>
  <c r="L2112" i="6"/>
  <c r="L2113" i="6"/>
  <c r="L2114" i="6"/>
  <c r="L2115" i="6"/>
  <c r="L2116" i="6"/>
  <c r="L2117" i="6"/>
  <c r="L2118" i="6"/>
  <c r="L2119" i="6"/>
  <c r="L2120" i="6"/>
  <c r="L2121" i="6"/>
  <c r="L2122" i="6"/>
  <c r="L2123" i="6"/>
  <c r="L2124" i="6"/>
  <c r="L2125" i="6"/>
  <c r="L2126" i="6"/>
  <c r="L2127" i="6"/>
  <c r="L2128" i="6"/>
  <c r="L2129" i="6"/>
  <c r="L2130" i="6"/>
  <c r="L2131" i="6"/>
  <c r="L2132" i="6"/>
  <c r="L2133" i="6"/>
  <c r="L2134" i="6"/>
  <c r="L2135" i="6"/>
  <c r="L2136" i="6"/>
  <c r="L2137" i="6"/>
  <c r="L2138" i="6"/>
  <c r="L2139" i="6"/>
  <c r="L2140" i="6"/>
  <c r="L2141" i="6"/>
  <c r="L2142" i="6"/>
  <c r="L2143" i="6"/>
  <c r="L2144" i="6"/>
  <c r="L2145" i="6"/>
  <c r="L2146" i="6"/>
  <c r="L2147" i="6"/>
  <c r="L2148" i="6"/>
  <c r="L2149" i="6"/>
  <c r="L2150" i="6"/>
  <c r="L2151" i="6"/>
  <c r="L2152" i="6"/>
  <c r="L2153" i="6"/>
  <c r="L2154" i="6"/>
  <c r="L2155" i="6"/>
  <c r="L2156" i="6"/>
  <c r="L2157" i="6"/>
  <c r="L2158" i="6"/>
  <c r="L2159" i="6"/>
  <c r="L2160" i="6"/>
  <c r="L2161" i="6"/>
  <c r="L2162" i="6"/>
  <c r="L2163" i="6"/>
  <c r="L2164" i="6"/>
  <c r="L2165" i="6"/>
  <c r="L2166" i="6"/>
  <c r="L2167" i="6"/>
  <c r="L2168" i="6"/>
  <c r="L2169" i="6"/>
  <c r="L2170" i="6"/>
  <c r="L2171" i="6"/>
  <c r="L2172" i="6"/>
  <c r="L2173" i="6"/>
  <c r="L2174" i="6"/>
  <c r="L2175" i="6"/>
  <c r="L2176" i="6"/>
  <c r="L2177" i="6"/>
  <c r="L2178" i="6"/>
  <c r="L2179" i="6"/>
  <c r="L2180" i="6"/>
  <c r="L2181" i="6"/>
  <c r="L2182" i="6"/>
  <c r="L2183" i="6"/>
  <c r="L2184" i="6"/>
  <c r="L2185" i="6"/>
  <c r="L2186" i="6"/>
  <c r="L2187" i="6"/>
  <c r="L2188" i="6"/>
  <c r="L2189" i="6"/>
  <c r="L2190" i="6"/>
  <c r="L2191" i="6"/>
  <c r="L2192" i="6"/>
  <c r="L2193" i="6"/>
  <c r="L2194" i="6"/>
  <c r="L2195" i="6"/>
  <c r="L2196" i="6"/>
  <c r="L2197" i="6"/>
  <c r="L2198" i="6"/>
  <c r="L2199" i="6"/>
  <c r="L2200" i="6"/>
  <c r="L2201" i="6"/>
  <c r="L2202" i="6"/>
  <c r="L2203" i="6"/>
  <c r="L2204" i="6"/>
  <c r="L2205" i="6"/>
  <c r="L2206" i="6"/>
  <c r="L2207" i="6"/>
  <c r="L2208" i="6"/>
  <c r="L2209" i="6"/>
  <c r="L2210" i="6"/>
  <c r="L2211" i="6"/>
  <c r="L2212" i="6"/>
  <c r="L2213" i="6"/>
  <c r="L2214" i="6"/>
  <c r="L2215" i="6"/>
  <c r="L2216" i="6"/>
  <c r="L2217" i="6"/>
  <c r="L2218" i="6"/>
  <c r="L2219" i="6"/>
  <c r="L2220" i="6"/>
  <c r="L2221" i="6"/>
  <c r="L2222" i="6"/>
  <c r="L2223" i="6"/>
  <c r="L2224" i="6"/>
  <c r="L2225" i="6"/>
  <c r="L2226" i="6"/>
  <c r="L2227" i="6"/>
  <c r="L2228" i="6"/>
  <c r="L2229" i="6"/>
  <c r="L2230" i="6"/>
  <c r="L2231" i="6"/>
  <c r="L2232" i="6"/>
  <c r="L2233" i="6"/>
  <c r="L2234" i="6"/>
  <c r="L2235" i="6"/>
  <c r="L2236" i="6"/>
  <c r="L2237" i="6"/>
  <c r="L2238" i="6"/>
  <c r="L2239" i="6"/>
  <c r="L2240" i="6"/>
  <c r="L2241" i="6"/>
  <c r="L2242" i="6"/>
  <c r="L2243" i="6"/>
  <c r="L2244" i="6"/>
  <c r="L2245" i="6"/>
  <c r="L2246" i="6"/>
  <c r="L2247" i="6"/>
  <c r="L2248" i="6"/>
  <c r="L2249" i="6"/>
  <c r="L2250" i="6"/>
  <c r="L2251" i="6"/>
  <c r="L2252" i="6"/>
  <c r="L2253" i="6"/>
  <c r="L2254" i="6"/>
  <c r="L2255" i="6"/>
  <c r="L2256" i="6"/>
  <c r="L2257" i="6"/>
  <c r="L2258" i="6"/>
  <c r="L2259" i="6"/>
  <c r="L2260" i="6"/>
  <c r="L2261" i="6"/>
  <c r="L2262" i="6"/>
  <c r="L2263" i="6"/>
  <c r="L2264" i="6"/>
  <c r="L2265" i="6"/>
  <c r="L2266" i="6"/>
  <c r="L2267" i="6"/>
  <c r="L2268" i="6"/>
  <c r="L2269" i="6"/>
  <c r="L2270" i="6"/>
  <c r="L2271" i="6"/>
  <c r="L2272" i="6"/>
  <c r="L2273" i="6"/>
  <c r="L2274" i="6"/>
  <c r="L2275" i="6"/>
  <c r="L2276" i="6"/>
  <c r="L2277" i="6"/>
  <c r="L2278" i="6"/>
  <c r="L2279" i="6"/>
  <c r="L2280" i="6"/>
  <c r="L2281" i="6"/>
  <c r="L2282" i="6"/>
  <c r="L2283" i="6"/>
  <c r="L2284" i="6"/>
  <c r="L2285" i="6"/>
  <c r="L2286" i="6"/>
  <c r="L2287" i="6"/>
  <c r="L2288" i="6"/>
  <c r="L2289" i="6"/>
  <c r="L2290" i="6"/>
  <c r="L2291" i="6"/>
  <c r="L2292" i="6"/>
  <c r="L2293" i="6"/>
  <c r="L2294" i="6"/>
  <c r="L2295" i="6"/>
  <c r="L2296" i="6"/>
  <c r="L2297" i="6"/>
  <c r="L2298" i="6"/>
  <c r="L2299" i="6"/>
  <c r="L2300" i="6"/>
  <c r="L2301" i="6"/>
  <c r="L2302" i="6"/>
  <c r="L2303" i="6"/>
  <c r="L2304" i="6"/>
  <c r="L2305" i="6"/>
  <c r="L2306" i="6"/>
  <c r="L2307" i="6"/>
  <c r="L2308" i="6"/>
  <c r="L2309" i="6"/>
  <c r="L2310" i="6"/>
  <c r="L2311" i="6"/>
  <c r="L2312" i="6"/>
  <c r="L2313" i="6"/>
  <c r="L2314" i="6"/>
  <c r="L2315" i="6"/>
  <c r="L2316" i="6"/>
  <c r="L2317" i="6"/>
  <c r="L2318" i="6"/>
  <c r="L2319" i="6"/>
  <c r="L2320" i="6"/>
  <c r="L2321" i="6"/>
  <c r="L2322" i="6"/>
  <c r="L2323" i="6"/>
  <c r="L2324" i="6"/>
  <c r="L2325" i="6"/>
  <c r="L2326" i="6"/>
  <c r="L2327" i="6"/>
  <c r="L2328" i="6"/>
  <c r="L2329" i="6"/>
  <c r="L2330" i="6"/>
  <c r="L2331" i="6"/>
  <c r="L2332" i="6"/>
  <c r="L2333" i="6"/>
  <c r="L2334" i="6"/>
  <c r="L2335" i="6"/>
  <c r="L2336" i="6"/>
  <c r="L2337" i="6"/>
  <c r="L2338" i="6"/>
  <c r="L2339" i="6"/>
  <c r="L2340" i="6"/>
  <c r="L2341" i="6"/>
  <c r="L2342" i="6"/>
  <c r="L2343" i="6"/>
  <c r="L2344" i="6"/>
  <c r="L2345" i="6"/>
  <c r="L2346" i="6"/>
  <c r="L2347" i="6"/>
  <c r="L2348" i="6"/>
  <c r="L2349" i="6"/>
  <c r="L2350" i="6"/>
  <c r="L2351" i="6"/>
  <c r="L2352" i="6"/>
  <c r="L2353" i="6"/>
  <c r="L2354" i="6"/>
  <c r="L2355" i="6"/>
  <c r="L2356" i="6"/>
  <c r="L2357" i="6"/>
  <c r="L2358" i="6"/>
  <c r="L2359" i="6"/>
  <c r="L2360" i="6"/>
  <c r="L2361" i="6"/>
  <c r="L2362" i="6"/>
  <c r="L2363" i="6"/>
  <c r="L2364" i="6"/>
  <c r="L2365" i="6"/>
  <c r="L2366" i="6"/>
  <c r="L2367" i="6"/>
  <c r="L2368" i="6"/>
  <c r="L2369" i="6"/>
  <c r="L2370" i="6"/>
  <c r="L2371" i="6"/>
  <c r="L2372" i="6"/>
  <c r="L2373" i="6"/>
  <c r="L2374" i="6"/>
  <c r="L2375" i="6"/>
  <c r="L2376" i="6"/>
  <c r="L2377" i="6"/>
  <c r="L2378" i="6"/>
  <c r="L2379" i="6"/>
  <c r="L2380" i="6"/>
  <c r="L2381" i="6"/>
  <c r="L2382" i="6"/>
  <c r="L2383" i="6"/>
  <c r="L2384" i="6"/>
  <c r="L2385" i="6"/>
  <c r="L2386" i="6"/>
  <c r="L2387" i="6"/>
  <c r="L2388" i="6"/>
  <c r="L2389" i="6"/>
  <c r="L2390" i="6"/>
  <c r="L2391" i="6"/>
  <c r="L2392" i="6"/>
  <c r="L2393" i="6"/>
  <c r="L2394" i="6"/>
  <c r="L2395" i="6"/>
  <c r="L2396" i="6"/>
  <c r="L2397" i="6"/>
  <c r="L2398" i="6"/>
  <c r="L2399" i="6"/>
  <c r="L2400" i="6"/>
  <c r="L2401" i="6"/>
  <c r="L2402" i="6"/>
  <c r="L2403" i="6"/>
  <c r="L2404" i="6"/>
  <c r="L2405" i="6"/>
  <c r="L2406" i="6"/>
  <c r="L2407" i="6"/>
  <c r="L2408" i="6"/>
  <c r="L2409" i="6"/>
  <c r="L2410" i="6"/>
  <c r="L2411" i="6"/>
  <c r="L2412" i="6"/>
  <c r="L2413" i="6"/>
  <c r="L2414" i="6"/>
  <c r="L2415" i="6"/>
  <c r="L2416" i="6"/>
  <c r="L2417" i="6"/>
  <c r="L2418" i="6"/>
  <c r="L2419" i="6"/>
  <c r="L2420" i="6"/>
  <c r="L2421" i="6"/>
  <c r="L2422" i="6"/>
  <c r="L2423" i="6"/>
  <c r="L2424" i="6"/>
  <c r="L2425" i="6"/>
  <c r="L2426" i="6"/>
  <c r="L2427" i="6"/>
  <c r="L2428" i="6"/>
  <c r="L2429" i="6"/>
  <c r="L2430" i="6"/>
  <c r="L2431" i="6"/>
  <c r="L2432" i="6"/>
  <c r="L2433" i="6"/>
  <c r="L2434" i="6"/>
  <c r="L2435" i="6"/>
  <c r="L2436" i="6"/>
  <c r="L2437" i="6"/>
  <c r="L2438" i="6"/>
  <c r="L2439" i="6"/>
  <c r="L2440" i="6"/>
  <c r="L2441" i="6"/>
  <c r="L2442" i="6"/>
  <c r="L2443" i="6"/>
  <c r="L2444" i="6"/>
  <c r="L2445" i="6"/>
  <c r="L2446" i="6"/>
  <c r="L2447" i="6"/>
  <c r="L2448" i="6"/>
  <c r="L2449" i="6"/>
  <c r="L2450" i="6"/>
  <c r="L2451" i="6"/>
  <c r="L2452" i="6"/>
  <c r="L2453" i="6"/>
  <c r="L2454" i="6"/>
  <c r="L2455" i="6"/>
  <c r="L2456" i="6"/>
  <c r="L2457" i="6"/>
  <c r="L2458" i="6"/>
  <c r="L2459" i="6"/>
  <c r="L2460" i="6"/>
  <c r="L2461" i="6"/>
  <c r="L2462" i="6"/>
  <c r="L2463" i="6"/>
  <c r="L2464" i="6"/>
  <c r="L2465" i="6"/>
  <c r="L2466" i="6"/>
  <c r="L2467" i="6"/>
  <c r="L2468" i="6"/>
  <c r="L2469" i="6"/>
  <c r="L2470" i="6"/>
  <c r="L2471" i="6"/>
  <c r="L2472" i="6"/>
  <c r="L2473" i="6"/>
  <c r="L2474" i="6"/>
  <c r="L2475" i="6"/>
  <c r="L2476" i="6"/>
  <c r="L2477" i="6"/>
  <c r="L2478" i="6"/>
  <c r="L2479" i="6"/>
  <c r="L2480" i="6"/>
  <c r="L2481" i="6"/>
  <c r="L2482" i="6"/>
  <c r="L2483" i="6"/>
  <c r="L2484" i="6"/>
  <c r="L2485" i="6"/>
  <c r="L2486" i="6"/>
  <c r="L2487" i="6"/>
  <c r="L2488" i="6"/>
  <c r="L2489" i="6"/>
  <c r="L2490" i="6"/>
  <c r="L2491" i="6"/>
  <c r="L2492" i="6"/>
  <c r="L2493" i="6"/>
  <c r="L2494" i="6"/>
  <c r="L2495" i="6"/>
  <c r="L2496" i="6"/>
  <c r="L2497" i="6"/>
  <c r="L2498" i="6"/>
  <c r="L2499" i="6"/>
  <c r="L2500" i="6"/>
  <c r="L2501" i="6"/>
  <c r="L2502" i="6"/>
  <c r="L2503" i="6"/>
  <c r="L2504" i="6"/>
  <c r="L2505" i="6"/>
  <c r="L2506" i="6"/>
  <c r="L2507" i="6"/>
  <c r="L2508" i="6"/>
  <c r="L2509" i="6"/>
  <c r="L2510" i="6"/>
  <c r="L2511" i="6"/>
  <c r="L2512" i="6"/>
  <c r="L2513" i="6"/>
  <c r="L2514" i="6"/>
  <c r="L2515" i="6"/>
  <c r="L2516" i="6"/>
  <c r="L2517" i="6"/>
  <c r="L2518" i="6"/>
  <c r="L2519" i="6"/>
  <c r="L2520" i="6"/>
  <c r="L2521" i="6"/>
  <c r="L2522" i="6"/>
  <c r="L2523" i="6"/>
  <c r="L2524" i="6"/>
  <c r="L2525" i="6"/>
  <c r="L2526" i="6"/>
  <c r="L2527" i="6"/>
  <c r="L2528" i="6"/>
  <c r="L2529" i="6"/>
  <c r="L2530" i="6"/>
  <c r="L2531" i="6"/>
  <c r="L2532" i="6"/>
  <c r="L2533" i="6"/>
  <c r="L2534" i="6"/>
  <c r="L2535" i="6"/>
  <c r="L2536" i="6"/>
  <c r="L2537" i="6"/>
  <c r="L2538" i="6"/>
  <c r="L2539" i="6"/>
  <c r="L2540" i="6"/>
  <c r="L2541" i="6"/>
  <c r="L2542" i="6"/>
  <c r="L2543" i="6"/>
  <c r="L2544" i="6"/>
  <c r="L2545" i="6"/>
  <c r="L2546" i="6"/>
  <c r="L2547" i="6"/>
  <c r="L2548" i="6"/>
  <c r="L2549" i="6"/>
  <c r="L2550" i="6"/>
  <c r="L2551" i="6"/>
  <c r="L2552" i="6"/>
  <c r="L2553" i="6"/>
  <c r="L2554" i="6"/>
  <c r="L2555" i="6"/>
  <c r="L2556" i="6"/>
  <c r="L2557" i="6"/>
  <c r="L2558" i="6"/>
  <c r="L2559" i="6"/>
  <c r="L2560" i="6"/>
  <c r="L2561" i="6"/>
  <c r="L2562" i="6"/>
  <c r="L2563" i="6"/>
  <c r="L2564" i="6"/>
  <c r="L2565" i="6"/>
  <c r="L2566" i="6"/>
  <c r="L2567" i="6"/>
  <c r="L2568" i="6"/>
  <c r="L2569" i="6"/>
  <c r="L2570" i="6"/>
  <c r="L2571" i="6"/>
  <c r="L2572" i="6"/>
  <c r="L2573" i="6"/>
  <c r="L2574" i="6"/>
  <c r="L2575" i="6"/>
  <c r="L2576" i="6"/>
  <c r="L2577" i="6"/>
  <c r="L2578" i="6"/>
  <c r="L2579" i="6"/>
  <c r="L2580" i="6"/>
  <c r="L2581" i="6"/>
  <c r="L2582" i="6"/>
  <c r="L2583" i="6"/>
  <c r="L2584" i="6"/>
  <c r="L2585" i="6"/>
  <c r="L2586" i="6"/>
  <c r="L2587" i="6"/>
  <c r="L2588" i="6"/>
  <c r="L2589" i="6"/>
  <c r="L2590" i="6"/>
  <c r="L2591" i="6"/>
  <c r="L2592" i="6"/>
  <c r="L2593" i="6"/>
  <c r="L2594" i="6"/>
  <c r="L2595" i="6"/>
  <c r="L2596" i="6"/>
  <c r="L2597" i="6"/>
  <c r="L2598" i="6"/>
  <c r="L2599" i="6"/>
  <c r="L2600" i="6"/>
  <c r="L2601" i="6"/>
  <c r="L2602" i="6"/>
  <c r="L2603" i="6"/>
  <c r="L2604" i="6"/>
  <c r="L2605" i="6"/>
  <c r="L2606" i="6"/>
  <c r="L2607" i="6"/>
  <c r="L2608" i="6"/>
  <c r="L2609" i="6"/>
  <c r="L2610" i="6"/>
  <c r="L2611" i="6"/>
  <c r="L2612" i="6"/>
  <c r="L2613" i="6"/>
  <c r="L2614" i="6"/>
  <c r="L2615" i="6"/>
  <c r="L2616" i="6"/>
  <c r="L2617" i="6"/>
  <c r="L2618" i="6"/>
  <c r="L2619" i="6"/>
  <c r="L2620" i="6"/>
  <c r="L2621" i="6"/>
  <c r="L2622" i="6"/>
  <c r="L2623" i="6"/>
  <c r="L2624" i="6"/>
  <c r="L2625" i="6"/>
  <c r="L2626" i="6"/>
  <c r="L2627" i="6"/>
  <c r="L2628" i="6"/>
  <c r="L2629" i="6"/>
  <c r="L2630" i="6"/>
  <c r="L2631" i="6"/>
  <c r="L2632" i="6"/>
  <c r="L2633" i="6"/>
  <c r="L2634" i="6"/>
  <c r="L2635" i="6"/>
  <c r="L2636" i="6"/>
  <c r="L2637" i="6"/>
  <c r="L2638" i="6"/>
  <c r="L2639" i="6"/>
  <c r="L2640" i="6"/>
  <c r="L2641" i="6"/>
  <c r="L2642" i="6"/>
  <c r="L2643" i="6"/>
  <c r="L2644" i="6"/>
  <c r="L2645" i="6"/>
  <c r="L2646" i="6"/>
  <c r="L2647" i="6"/>
  <c r="L2648" i="6"/>
  <c r="L2649" i="6"/>
  <c r="L2650" i="6"/>
  <c r="L2651" i="6"/>
  <c r="L2652" i="6"/>
  <c r="L2653" i="6"/>
  <c r="L2654" i="6"/>
  <c r="L2655" i="6"/>
  <c r="L2656" i="6"/>
  <c r="L2657" i="6"/>
  <c r="L2658" i="6"/>
  <c r="L2659" i="6"/>
  <c r="L2660" i="6"/>
  <c r="L2661" i="6"/>
  <c r="L2662" i="6"/>
  <c r="L2663" i="6"/>
  <c r="L2664" i="6"/>
  <c r="L2665" i="6"/>
  <c r="L2666" i="6"/>
  <c r="L2667" i="6"/>
  <c r="L2668" i="6"/>
  <c r="L2669" i="6"/>
  <c r="L2670" i="6"/>
  <c r="L2671" i="6"/>
  <c r="L2672" i="6"/>
  <c r="L2673" i="6"/>
  <c r="L2674" i="6"/>
  <c r="L2675" i="6"/>
  <c r="L2676" i="6"/>
  <c r="L2677" i="6"/>
  <c r="L2678" i="6"/>
  <c r="L2679" i="6"/>
  <c r="L2680" i="6"/>
  <c r="L2681" i="6"/>
  <c r="L2682" i="6"/>
  <c r="L2683" i="6"/>
  <c r="L2684" i="6"/>
  <c r="L2685" i="6"/>
  <c r="L2686" i="6"/>
  <c r="L2687" i="6"/>
  <c r="L2688" i="6"/>
  <c r="L2689" i="6"/>
  <c r="L2690" i="6"/>
  <c r="L2691" i="6"/>
  <c r="L2692" i="6"/>
  <c r="L2693" i="6"/>
  <c r="L2694" i="6"/>
  <c r="L2695" i="6"/>
  <c r="L2696" i="6"/>
  <c r="L2697" i="6"/>
  <c r="L2698" i="6"/>
  <c r="L2699" i="6"/>
  <c r="L2700" i="6"/>
  <c r="L2701" i="6"/>
  <c r="L2702" i="6"/>
  <c r="L2703" i="6"/>
  <c r="L2704" i="6"/>
  <c r="L2705" i="6"/>
  <c r="L2706" i="6"/>
  <c r="L2707" i="6"/>
  <c r="L2708" i="6"/>
  <c r="L2709" i="6"/>
  <c r="L2710" i="6"/>
  <c r="L2711" i="6"/>
  <c r="L2712" i="6"/>
  <c r="L2713" i="6"/>
  <c r="L2714" i="6"/>
  <c r="L2715" i="6"/>
  <c r="L2716" i="6"/>
  <c r="L2717" i="6"/>
  <c r="L2718" i="6"/>
  <c r="L2719" i="6"/>
  <c r="L2720" i="6"/>
  <c r="L2721" i="6"/>
  <c r="L2722" i="6"/>
  <c r="L2723" i="6"/>
  <c r="L2724" i="6"/>
  <c r="L2725" i="6"/>
  <c r="L2726" i="6"/>
  <c r="L2727" i="6"/>
  <c r="L2728" i="6"/>
  <c r="L2729" i="6"/>
  <c r="L2730" i="6"/>
  <c r="L2731" i="6"/>
  <c r="L2732" i="6"/>
  <c r="L2733" i="6"/>
  <c r="L2734" i="6"/>
  <c r="L2735" i="6"/>
  <c r="L2736" i="6"/>
  <c r="L2737" i="6"/>
  <c r="L2738" i="6"/>
  <c r="L2739" i="6"/>
  <c r="L2740" i="6"/>
  <c r="L2741" i="6"/>
  <c r="L2742" i="6"/>
  <c r="L2743" i="6"/>
  <c r="L2744" i="6"/>
  <c r="L2745" i="6"/>
  <c r="L2746" i="6"/>
  <c r="L2747" i="6"/>
  <c r="L2748" i="6"/>
  <c r="L2749" i="6"/>
  <c r="L2750" i="6"/>
  <c r="L2751" i="6"/>
  <c r="L2752" i="6"/>
  <c r="L2753" i="6"/>
  <c r="L2754" i="6"/>
  <c r="L2755" i="6"/>
  <c r="L2756" i="6"/>
  <c r="L2757" i="6"/>
  <c r="L2758" i="6"/>
  <c r="L2759" i="6"/>
  <c r="L2760" i="6"/>
  <c r="L2761" i="6"/>
  <c r="L2762" i="6"/>
  <c r="L2763" i="6"/>
  <c r="L2764" i="6"/>
  <c r="L2765" i="6"/>
  <c r="L2766" i="6"/>
  <c r="L2767" i="6"/>
  <c r="L2768" i="6"/>
  <c r="L2769" i="6"/>
  <c r="L2770" i="6"/>
  <c r="L2771" i="6"/>
  <c r="L2772" i="6"/>
  <c r="L2773" i="6"/>
  <c r="L2774" i="6"/>
  <c r="L2775" i="6"/>
  <c r="L2776" i="6"/>
  <c r="L2777" i="6"/>
  <c r="L2778" i="6"/>
  <c r="L2779" i="6"/>
  <c r="L2780" i="6"/>
  <c r="L2781" i="6"/>
  <c r="L2782" i="6"/>
  <c r="L2783" i="6"/>
  <c r="L2784" i="6"/>
  <c r="L2785" i="6"/>
  <c r="L2786" i="6"/>
  <c r="L2787" i="6"/>
  <c r="L2788" i="6"/>
  <c r="L2789" i="6"/>
  <c r="L2790" i="6"/>
  <c r="L2791" i="6"/>
  <c r="L2792" i="6"/>
  <c r="L2793" i="6"/>
  <c r="L2794" i="6"/>
  <c r="L2795" i="6"/>
  <c r="L2796" i="6"/>
  <c r="L2797" i="6"/>
  <c r="L2798" i="6"/>
  <c r="L2799" i="6"/>
  <c r="L2800" i="6"/>
  <c r="L2801" i="6"/>
  <c r="L2802" i="6"/>
  <c r="L2803" i="6"/>
  <c r="L2804" i="6"/>
  <c r="L2805" i="6"/>
  <c r="L2806" i="6"/>
  <c r="L2807" i="6"/>
  <c r="L2808" i="6"/>
  <c r="L2809" i="6"/>
  <c r="L2810" i="6"/>
  <c r="L2811" i="6"/>
  <c r="L2812" i="6"/>
  <c r="L2813" i="6"/>
  <c r="L2814" i="6"/>
  <c r="L2815" i="6"/>
  <c r="L2816" i="6"/>
  <c r="L2817" i="6"/>
  <c r="L2818" i="6"/>
  <c r="L2819" i="6"/>
  <c r="L2820" i="6"/>
  <c r="L2821" i="6"/>
  <c r="L2822" i="6"/>
  <c r="L2823" i="6"/>
  <c r="L2824" i="6"/>
  <c r="L2825" i="6"/>
  <c r="L2826" i="6"/>
  <c r="L2827" i="6"/>
  <c r="L2828" i="6"/>
  <c r="L2829" i="6"/>
  <c r="L2830" i="6"/>
  <c r="L2831" i="6"/>
  <c r="L2832" i="6"/>
  <c r="L2833" i="6"/>
  <c r="L2834" i="6"/>
  <c r="L2835" i="6"/>
  <c r="L2836" i="6"/>
  <c r="L2837" i="6"/>
  <c r="L2838" i="6"/>
  <c r="L2839" i="6"/>
  <c r="L2840" i="6"/>
  <c r="L2841" i="6"/>
  <c r="L2842" i="6"/>
  <c r="L2843" i="6"/>
  <c r="L2844" i="6"/>
  <c r="L2845" i="6"/>
  <c r="L2846" i="6"/>
  <c r="L2847" i="6"/>
  <c r="L2848" i="6"/>
  <c r="L2849" i="6"/>
  <c r="L2850" i="6"/>
  <c r="L2851" i="6"/>
  <c r="L2852" i="6"/>
  <c r="L2853" i="6"/>
  <c r="L2854" i="6"/>
  <c r="L2855" i="6"/>
  <c r="L2856" i="6"/>
  <c r="L2857" i="6"/>
  <c r="L2858" i="6"/>
  <c r="L2859" i="6"/>
  <c r="L2860" i="6"/>
  <c r="L2861" i="6"/>
  <c r="L2862" i="6"/>
  <c r="L2863" i="6"/>
  <c r="L2864" i="6"/>
  <c r="L2865" i="6"/>
  <c r="L2866" i="6"/>
  <c r="L2867" i="6"/>
  <c r="L2868" i="6"/>
  <c r="L2869" i="6"/>
  <c r="L2870" i="6"/>
  <c r="L2871" i="6"/>
  <c r="L2872" i="6"/>
  <c r="L2873" i="6"/>
  <c r="L2874" i="6"/>
  <c r="L2875" i="6"/>
  <c r="L2876" i="6"/>
  <c r="L2877" i="6"/>
  <c r="L2878" i="6"/>
  <c r="L2879" i="6"/>
  <c r="L2880" i="6"/>
  <c r="L2881" i="6"/>
  <c r="L2882" i="6"/>
  <c r="L2883" i="6"/>
  <c r="L2884" i="6"/>
  <c r="L2885" i="6"/>
  <c r="L2886" i="6"/>
  <c r="L2887" i="6"/>
  <c r="L2888" i="6"/>
  <c r="L2889" i="6"/>
  <c r="L2890" i="6"/>
  <c r="L2891" i="6"/>
  <c r="L2892" i="6"/>
  <c r="L2893" i="6"/>
  <c r="L2894" i="6"/>
  <c r="L2895" i="6"/>
  <c r="L2896" i="6"/>
  <c r="L2897" i="6"/>
  <c r="L2898" i="6"/>
  <c r="L2899" i="6"/>
  <c r="L2900" i="6"/>
  <c r="L2901" i="6"/>
  <c r="L2902" i="6"/>
  <c r="L2903" i="6"/>
  <c r="L2904" i="6"/>
  <c r="L2905" i="6"/>
  <c r="L2906" i="6"/>
  <c r="L2907" i="6"/>
  <c r="L2908" i="6"/>
  <c r="L2909" i="6"/>
  <c r="L2910" i="6"/>
  <c r="L2911" i="6"/>
  <c r="L2912" i="6"/>
  <c r="L2913" i="6"/>
  <c r="L2914" i="6"/>
  <c r="L2915" i="6"/>
  <c r="L2916" i="6"/>
  <c r="L2917" i="6"/>
  <c r="L2918" i="6"/>
  <c r="L2919" i="6"/>
  <c r="L2920" i="6"/>
  <c r="L2921" i="6"/>
  <c r="L2922" i="6"/>
  <c r="L2923" i="6"/>
  <c r="L2924" i="6"/>
  <c r="L2925" i="6"/>
  <c r="L2926" i="6"/>
  <c r="L2927" i="6"/>
  <c r="L2928" i="6"/>
  <c r="L2929" i="6"/>
  <c r="L2930" i="6"/>
  <c r="L2931" i="6"/>
  <c r="L2932" i="6"/>
  <c r="L2933" i="6"/>
  <c r="L2934" i="6"/>
  <c r="L2935" i="6"/>
  <c r="L2936" i="6"/>
  <c r="L2937" i="6"/>
  <c r="L2938" i="6"/>
  <c r="L2939" i="6"/>
  <c r="L2940" i="6"/>
  <c r="L2941" i="6"/>
  <c r="L2942" i="6"/>
  <c r="L2943" i="6"/>
  <c r="L2944" i="6"/>
  <c r="L2945" i="6"/>
  <c r="L2946" i="6"/>
  <c r="L2947" i="6"/>
  <c r="L2948" i="6"/>
  <c r="L2949" i="6"/>
  <c r="L2950" i="6"/>
  <c r="L2951" i="6"/>
  <c r="L2952" i="6"/>
  <c r="L2953" i="6"/>
  <c r="L2954" i="6"/>
  <c r="L2955" i="6"/>
  <c r="L2956" i="6"/>
  <c r="L2957" i="6"/>
  <c r="L2958" i="6"/>
  <c r="L2959" i="6"/>
  <c r="L2960" i="6"/>
  <c r="L2961" i="6"/>
  <c r="L2962" i="6"/>
  <c r="L2963" i="6"/>
  <c r="L2964" i="6"/>
  <c r="L2965" i="6"/>
  <c r="L2966" i="6"/>
  <c r="L2967" i="6"/>
  <c r="L2968" i="6"/>
  <c r="L2969" i="6"/>
  <c r="L2970" i="6"/>
  <c r="L2971" i="6"/>
  <c r="L2972" i="6"/>
  <c r="L2973" i="6"/>
  <c r="L2974" i="6"/>
  <c r="L2975" i="6"/>
  <c r="L2976" i="6"/>
  <c r="L2977" i="6"/>
  <c r="L2978" i="6"/>
  <c r="L2979" i="6"/>
  <c r="L2980" i="6"/>
  <c r="L2981" i="6"/>
  <c r="L2982" i="6"/>
  <c r="L2983" i="6"/>
  <c r="L2984" i="6"/>
  <c r="L2985" i="6"/>
  <c r="L2986" i="6"/>
  <c r="L2987" i="6"/>
  <c r="L2988" i="6"/>
  <c r="L2989" i="6"/>
  <c r="L2990" i="6"/>
  <c r="L2991" i="6"/>
  <c r="L2992" i="6"/>
  <c r="L2993" i="6"/>
  <c r="L2994" i="6"/>
  <c r="L2995" i="6"/>
  <c r="L2996" i="6"/>
  <c r="L2997" i="6"/>
  <c r="L2998" i="6"/>
  <c r="L2999" i="6"/>
  <c r="L3000" i="6"/>
  <c r="L3001" i="6"/>
  <c r="L3002" i="6"/>
  <c r="L3003" i="6"/>
  <c r="L3004" i="6"/>
  <c r="L3005" i="6"/>
  <c r="L3006" i="6"/>
  <c r="L3007" i="6"/>
  <c r="L3008" i="6"/>
  <c r="L3009" i="6"/>
  <c r="L3010" i="6"/>
  <c r="L3011" i="6"/>
  <c r="L3012" i="6"/>
  <c r="L3013" i="6"/>
  <c r="L3014" i="6"/>
  <c r="L3015" i="6"/>
  <c r="L3016" i="6"/>
  <c r="L3017" i="6"/>
  <c r="L3018" i="6"/>
  <c r="L3019" i="6"/>
  <c r="L3020" i="6"/>
  <c r="L3021" i="6"/>
  <c r="L3022" i="6"/>
  <c r="L3023" i="6"/>
  <c r="L3024" i="6"/>
  <c r="L3025" i="6"/>
  <c r="L3026" i="6"/>
  <c r="L3027" i="6"/>
  <c r="L3028" i="6"/>
  <c r="L3029" i="6"/>
  <c r="L3030" i="6"/>
  <c r="L3031" i="6"/>
  <c r="L3032" i="6"/>
  <c r="L3033" i="6"/>
  <c r="L3034" i="6"/>
  <c r="L3035" i="6"/>
  <c r="L3036" i="6"/>
  <c r="L3037" i="6"/>
  <c r="L3038" i="6"/>
  <c r="L3039" i="6"/>
  <c r="L3040" i="6"/>
  <c r="L3041" i="6"/>
  <c r="L3042" i="6"/>
  <c r="L3043" i="6"/>
  <c r="L3044" i="6"/>
  <c r="L3045" i="6"/>
  <c r="L3046" i="6"/>
  <c r="L3047" i="6"/>
  <c r="L3048" i="6"/>
  <c r="L3049" i="6"/>
  <c r="L3050" i="6"/>
  <c r="L3051" i="6"/>
  <c r="L3052" i="6"/>
  <c r="L3053" i="6"/>
  <c r="L3054" i="6"/>
  <c r="L3055" i="6"/>
  <c r="L3056" i="6"/>
  <c r="L3057" i="6"/>
  <c r="L3058" i="6"/>
  <c r="L3059" i="6"/>
  <c r="L3060" i="6"/>
  <c r="L3061" i="6"/>
  <c r="L3062" i="6"/>
  <c r="L3063" i="6"/>
  <c r="L3064" i="6"/>
  <c r="L3065" i="6"/>
  <c r="L3066" i="6"/>
  <c r="L3067" i="6"/>
  <c r="L3068" i="6"/>
  <c r="L3069" i="6"/>
  <c r="L3070" i="6"/>
  <c r="L3071" i="6"/>
  <c r="L3072" i="6"/>
  <c r="L3073" i="6"/>
  <c r="L3074" i="6"/>
  <c r="L3075" i="6"/>
  <c r="L3076" i="6"/>
  <c r="L3077" i="6"/>
  <c r="L3078" i="6"/>
  <c r="L3079" i="6"/>
  <c r="L3080" i="6"/>
  <c r="L3081" i="6"/>
  <c r="L3082" i="6"/>
  <c r="L3083" i="6"/>
  <c r="L3084" i="6"/>
  <c r="L3085" i="6"/>
  <c r="L3086" i="6"/>
  <c r="L3087" i="6"/>
  <c r="L3088" i="6"/>
  <c r="L3089" i="6"/>
  <c r="L3090" i="6"/>
  <c r="L3091" i="6"/>
  <c r="L3092" i="6"/>
  <c r="L3093" i="6"/>
  <c r="L3094" i="6"/>
  <c r="L3095" i="6"/>
  <c r="L3096" i="6"/>
  <c r="L3097" i="6"/>
  <c r="L3098" i="6"/>
  <c r="L3099" i="6"/>
  <c r="L3100" i="6"/>
  <c r="L3101" i="6"/>
  <c r="L3102" i="6"/>
  <c r="L3103" i="6"/>
  <c r="L3104" i="6"/>
  <c r="L3105" i="6"/>
  <c r="L3106" i="6"/>
  <c r="L3107" i="6"/>
  <c r="L3108" i="6"/>
  <c r="L3109" i="6"/>
  <c r="L3110" i="6"/>
  <c r="L3111" i="6"/>
  <c r="L3112" i="6"/>
  <c r="L3113" i="6"/>
  <c r="L3114" i="6"/>
  <c r="L3115" i="6"/>
  <c r="L3116" i="6"/>
  <c r="L3117" i="6"/>
  <c r="L3118" i="6"/>
  <c r="L3119" i="6"/>
  <c r="L3120" i="6"/>
  <c r="L3121" i="6"/>
  <c r="L3122" i="6"/>
  <c r="L3123" i="6"/>
  <c r="L3124" i="6"/>
  <c r="L3125" i="6"/>
  <c r="L3126" i="6"/>
  <c r="L3127" i="6"/>
  <c r="L3128" i="6"/>
  <c r="L3129" i="6"/>
  <c r="L3130" i="6"/>
  <c r="L3131" i="6"/>
  <c r="L3132" i="6"/>
  <c r="L3133" i="6"/>
  <c r="L3134" i="6"/>
  <c r="L3135" i="6"/>
  <c r="L3136" i="6"/>
  <c r="L3137" i="6"/>
  <c r="L3138" i="6"/>
  <c r="L3139" i="6"/>
  <c r="L3140" i="6"/>
  <c r="L3141" i="6"/>
  <c r="L3142" i="6"/>
  <c r="L3143" i="6"/>
  <c r="L3144" i="6"/>
  <c r="L3145" i="6"/>
  <c r="L3146" i="6"/>
  <c r="L3147" i="6"/>
  <c r="L3148" i="6"/>
  <c r="L3149" i="6"/>
  <c r="L3150" i="6"/>
  <c r="L3151" i="6"/>
  <c r="L3152" i="6"/>
  <c r="L3153" i="6"/>
  <c r="L3154" i="6"/>
  <c r="L3155" i="6"/>
  <c r="L3156" i="6"/>
  <c r="L3157" i="6"/>
  <c r="L3158" i="6"/>
  <c r="L3159" i="6"/>
  <c r="L3160" i="6"/>
  <c r="L3161" i="6"/>
  <c r="L3162" i="6"/>
  <c r="L3163" i="6"/>
  <c r="L3164" i="6"/>
  <c r="L3165" i="6"/>
  <c r="L3166" i="6"/>
  <c r="L3167" i="6"/>
  <c r="L3168" i="6"/>
  <c r="L3169" i="6"/>
  <c r="L3170" i="6"/>
  <c r="L3171" i="6"/>
  <c r="L3172" i="6"/>
  <c r="L3173" i="6"/>
  <c r="L3174" i="6"/>
  <c r="L3175" i="6"/>
  <c r="L3176" i="6"/>
  <c r="L3177" i="6"/>
  <c r="L3178" i="6"/>
  <c r="L3179" i="6"/>
  <c r="L3180" i="6"/>
  <c r="L3181" i="6"/>
  <c r="L3182" i="6"/>
  <c r="L3183" i="6"/>
  <c r="L3184" i="6"/>
  <c r="L3185" i="6"/>
  <c r="L3186" i="6"/>
  <c r="L3187" i="6"/>
  <c r="L3188" i="6"/>
  <c r="L3189" i="6"/>
  <c r="L3190" i="6"/>
  <c r="L3191" i="6"/>
  <c r="L3192" i="6"/>
  <c r="L3193" i="6"/>
  <c r="L3194" i="6"/>
  <c r="L3195" i="6"/>
  <c r="L3196" i="6"/>
  <c r="L3197" i="6"/>
  <c r="L3198" i="6"/>
  <c r="L3199" i="6"/>
  <c r="L3200" i="6"/>
  <c r="L3201" i="6"/>
  <c r="L3202" i="6"/>
  <c r="L3203" i="6"/>
  <c r="L3204" i="6"/>
  <c r="L3205" i="6"/>
  <c r="L3206" i="6"/>
  <c r="L3207" i="6"/>
  <c r="L3208" i="6"/>
  <c r="L3209" i="6"/>
  <c r="L3210" i="6"/>
  <c r="L3211" i="6"/>
  <c r="L3212" i="6"/>
  <c r="L3213" i="6"/>
  <c r="L3214" i="6"/>
  <c r="L3215" i="6"/>
  <c r="L3216" i="6"/>
  <c r="L3217" i="6"/>
  <c r="L3218" i="6"/>
  <c r="L3219" i="6"/>
  <c r="L3220" i="6"/>
  <c r="L3221" i="6"/>
  <c r="L3222" i="6"/>
  <c r="L3223" i="6"/>
  <c r="L3224" i="6"/>
  <c r="L3225" i="6"/>
  <c r="L3226" i="6"/>
  <c r="L3227" i="6"/>
  <c r="L3228" i="6"/>
  <c r="L3229" i="6"/>
  <c r="L3230" i="6"/>
  <c r="L3231" i="6"/>
  <c r="L3232" i="6"/>
  <c r="L3233" i="6"/>
  <c r="L3234" i="6"/>
  <c r="L3235" i="6"/>
  <c r="L3236" i="6"/>
  <c r="L3237" i="6"/>
  <c r="L3238" i="6"/>
  <c r="L3239" i="6"/>
  <c r="L3240" i="6"/>
  <c r="L3241" i="6"/>
  <c r="L3242" i="6"/>
  <c r="L3243" i="6"/>
  <c r="L3244" i="6"/>
  <c r="L3245" i="6"/>
  <c r="L3246" i="6"/>
  <c r="L3247" i="6"/>
  <c r="L3248" i="6"/>
  <c r="L3249" i="6"/>
  <c r="L3250" i="6"/>
  <c r="L3251" i="6"/>
  <c r="L3252" i="6"/>
  <c r="L3253" i="6"/>
  <c r="L3254" i="6"/>
  <c r="L3255" i="6"/>
  <c r="L3256" i="6"/>
  <c r="L3257" i="6"/>
  <c r="L3258" i="6"/>
  <c r="L3259" i="6"/>
  <c r="L3260" i="6"/>
  <c r="L3261" i="6"/>
  <c r="L3262" i="6"/>
  <c r="L3263" i="6"/>
  <c r="L3264" i="6"/>
  <c r="L3265" i="6"/>
  <c r="L3266" i="6"/>
  <c r="L3267" i="6"/>
  <c r="L3268" i="6"/>
  <c r="L3269" i="6"/>
  <c r="L3270" i="6"/>
  <c r="L3271" i="6"/>
  <c r="L3272" i="6"/>
  <c r="L3273" i="6"/>
  <c r="L3274" i="6"/>
  <c r="L3275" i="6"/>
  <c r="L3276" i="6"/>
  <c r="L3277" i="6"/>
  <c r="L3278" i="6"/>
  <c r="L3279" i="6"/>
  <c r="L3280" i="6"/>
  <c r="L3281" i="6"/>
  <c r="L3282" i="6"/>
  <c r="L3283" i="6"/>
  <c r="L3284" i="6"/>
  <c r="L3285" i="6"/>
  <c r="L3286" i="6"/>
  <c r="L3287" i="6"/>
  <c r="L3288" i="6"/>
  <c r="L3289" i="6"/>
  <c r="L3290" i="6"/>
  <c r="L3291" i="6"/>
  <c r="L3292" i="6"/>
  <c r="L3293" i="6"/>
  <c r="L3294" i="6"/>
  <c r="L3295" i="6"/>
  <c r="L3296" i="6"/>
  <c r="L3297" i="6"/>
  <c r="L3298" i="6"/>
  <c r="L3299" i="6"/>
  <c r="L3300" i="6"/>
  <c r="L3301" i="6"/>
  <c r="L3302" i="6"/>
  <c r="L3303" i="6"/>
  <c r="L3304" i="6"/>
  <c r="L3305" i="6"/>
  <c r="L3306" i="6"/>
  <c r="L3307" i="6"/>
  <c r="L3308" i="6"/>
  <c r="L3309" i="6"/>
  <c r="L3310" i="6"/>
  <c r="L3311" i="6"/>
  <c r="L3312" i="6"/>
  <c r="L3313" i="6"/>
  <c r="L3314" i="6"/>
  <c r="L3315" i="6"/>
  <c r="L3316" i="6"/>
  <c r="L3317" i="6"/>
  <c r="L3318" i="6"/>
  <c r="L3319" i="6"/>
  <c r="L3320" i="6"/>
  <c r="L3321" i="6"/>
  <c r="L3322" i="6"/>
  <c r="L3323" i="6"/>
  <c r="L3324" i="6"/>
  <c r="L3325" i="6"/>
  <c r="L3326" i="6"/>
  <c r="L3327" i="6"/>
  <c r="L3328" i="6"/>
  <c r="L3329" i="6"/>
  <c r="L3330" i="6"/>
  <c r="L3331" i="6"/>
  <c r="L3332" i="6"/>
  <c r="L3333" i="6"/>
  <c r="L3334" i="6"/>
  <c r="L3335" i="6"/>
  <c r="L3336" i="6"/>
  <c r="L3337" i="6"/>
  <c r="L3338" i="6"/>
  <c r="L3339" i="6"/>
  <c r="L3340" i="6"/>
  <c r="L3341" i="6"/>
  <c r="L3342" i="6"/>
  <c r="L3343" i="6"/>
  <c r="L3344" i="6"/>
  <c r="L3345" i="6"/>
  <c r="L3346" i="6"/>
  <c r="L3347" i="6"/>
  <c r="L3348" i="6"/>
  <c r="L3349" i="6"/>
  <c r="L3350" i="6"/>
  <c r="L3351" i="6"/>
  <c r="L3352" i="6"/>
  <c r="L3353" i="6"/>
  <c r="L3354" i="6"/>
  <c r="L3355" i="6"/>
  <c r="L3356" i="6"/>
  <c r="L3357" i="6"/>
  <c r="L3358" i="6"/>
  <c r="L3359" i="6"/>
  <c r="L3360" i="6"/>
  <c r="L3361" i="6"/>
  <c r="L3362" i="6"/>
  <c r="L3363" i="6"/>
  <c r="L3364" i="6"/>
  <c r="L3365" i="6"/>
  <c r="L3366" i="6"/>
  <c r="L3367" i="6"/>
  <c r="L3368" i="6"/>
  <c r="L3369" i="6"/>
  <c r="L3370" i="6"/>
  <c r="L3371" i="6"/>
  <c r="L3372" i="6"/>
  <c r="L3373" i="6"/>
  <c r="L3374" i="6"/>
  <c r="L3375" i="6"/>
  <c r="L3376" i="6"/>
  <c r="L3377" i="6"/>
  <c r="L3378" i="6"/>
  <c r="L3379" i="6"/>
  <c r="L3380" i="6"/>
  <c r="L3381" i="6"/>
  <c r="L3382" i="6"/>
  <c r="L3383" i="6"/>
  <c r="L3384" i="6"/>
  <c r="L3385" i="6"/>
  <c r="L3386" i="6"/>
  <c r="L3387" i="6"/>
  <c r="L3388" i="6"/>
  <c r="L3389" i="6"/>
  <c r="L3390" i="6"/>
  <c r="L3391" i="6"/>
  <c r="L3392" i="6"/>
  <c r="L3393" i="6"/>
  <c r="L3394" i="6"/>
  <c r="L3395" i="6"/>
  <c r="L3396" i="6"/>
  <c r="L3397" i="6"/>
  <c r="L3398" i="6"/>
  <c r="L3399" i="6"/>
  <c r="L3400" i="6"/>
  <c r="L3401" i="6"/>
  <c r="L3402" i="6"/>
  <c r="L3403" i="6"/>
  <c r="L3404" i="6"/>
  <c r="L3405" i="6"/>
  <c r="L3406" i="6"/>
  <c r="L3407" i="6"/>
  <c r="L3408" i="6"/>
  <c r="L3409" i="6"/>
  <c r="L3410" i="6"/>
  <c r="L3411" i="6"/>
  <c r="L3412" i="6"/>
  <c r="L3413" i="6"/>
  <c r="L3414" i="6"/>
  <c r="L3415" i="6"/>
  <c r="L3416" i="6"/>
  <c r="L3417" i="6"/>
  <c r="L3418" i="6"/>
  <c r="L3419" i="6"/>
  <c r="L3420" i="6"/>
  <c r="L3421" i="6"/>
  <c r="L3422" i="6"/>
  <c r="L3423" i="6"/>
  <c r="L3424" i="6"/>
  <c r="L3425" i="6"/>
  <c r="L3426" i="6"/>
  <c r="L3427" i="6"/>
  <c r="L3428" i="6"/>
  <c r="L3429" i="6"/>
  <c r="L3430" i="6"/>
  <c r="L3431" i="6"/>
  <c r="L3432" i="6"/>
  <c r="L3433" i="6"/>
  <c r="L3434" i="6"/>
  <c r="L3435" i="6"/>
  <c r="L3436" i="6"/>
  <c r="L3437" i="6"/>
  <c r="L3438" i="6"/>
  <c r="L3439" i="6"/>
  <c r="L3440" i="6"/>
  <c r="L3441" i="6"/>
  <c r="L3442" i="6"/>
  <c r="L3443" i="6"/>
  <c r="L3444" i="6"/>
  <c r="L3445" i="6"/>
  <c r="L3446" i="6"/>
  <c r="L3447" i="6"/>
  <c r="L3448" i="6"/>
  <c r="L3449" i="6"/>
  <c r="L3450" i="6"/>
  <c r="L3451" i="6"/>
  <c r="L3452" i="6"/>
  <c r="L3453" i="6"/>
  <c r="L3454" i="6"/>
  <c r="L3455" i="6"/>
  <c r="L3456" i="6"/>
  <c r="L3457" i="6"/>
  <c r="L3458" i="6"/>
  <c r="L3459" i="6"/>
  <c r="L3460" i="6"/>
  <c r="L3461" i="6"/>
  <c r="L3462" i="6"/>
  <c r="L3463" i="6"/>
  <c r="L3464" i="6"/>
  <c r="L3465" i="6"/>
  <c r="L3466" i="6"/>
  <c r="L3467" i="6"/>
  <c r="L3468" i="6"/>
  <c r="L3469" i="6"/>
  <c r="L3470" i="6"/>
  <c r="L3471" i="6"/>
  <c r="L3472" i="6"/>
  <c r="L3473" i="6"/>
  <c r="L3474" i="6"/>
  <c r="L3475" i="6"/>
  <c r="L3476" i="6"/>
  <c r="L3477" i="6"/>
  <c r="L3478" i="6"/>
  <c r="L3479" i="6"/>
  <c r="L3480" i="6"/>
  <c r="L3481" i="6"/>
  <c r="L3482" i="6"/>
  <c r="L3483" i="6"/>
  <c r="L3484" i="6"/>
  <c r="L3485" i="6"/>
  <c r="L3486" i="6"/>
  <c r="L3487" i="6"/>
  <c r="L3488" i="6"/>
  <c r="L3489" i="6"/>
  <c r="L3490" i="6"/>
  <c r="L3491" i="6"/>
  <c r="L3492" i="6"/>
  <c r="L3493" i="6"/>
  <c r="L3494" i="6"/>
  <c r="L3495" i="6"/>
  <c r="L3496" i="6"/>
  <c r="L3497" i="6"/>
  <c r="L3498" i="6"/>
  <c r="L3499" i="6"/>
  <c r="L3500" i="6"/>
  <c r="L3501" i="6"/>
  <c r="L3502" i="6"/>
  <c r="L3503" i="6"/>
  <c r="L3504" i="6"/>
  <c r="L3505" i="6"/>
  <c r="L3506" i="6"/>
  <c r="L3507" i="6"/>
  <c r="L3508" i="6"/>
  <c r="L3509" i="6"/>
  <c r="L3510" i="6"/>
  <c r="L3511" i="6"/>
  <c r="L3512" i="6"/>
  <c r="L3513" i="6"/>
  <c r="L3514" i="6"/>
  <c r="L3515" i="6"/>
  <c r="L3516" i="6"/>
  <c r="L3517" i="6"/>
  <c r="L3518" i="6"/>
  <c r="L3519" i="6"/>
  <c r="L3520" i="6"/>
  <c r="L3521" i="6"/>
  <c r="L3522" i="6"/>
  <c r="L3523" i="6"/>
  <c r="L3524" i="6"/>
  <c r="L3525" i="6"/>
  <c r="L3526" i="6"/>
  <c r="L3527" i="6"/>
  <c r="L3528" i="6"/>
  <c r="L3529" i="6"/>
  <c r="L3530" i="6"/>
  <c r="L3531" i="6"/>
  <c r="L3532" i="6"/>
  <c r="L3533" i="6"/>
  <c r="L3534" i="6"/>
  <c r="L3535" i="6"/>
  <c r="L3536" i="6"/>
  <c r="L3537" i="6"/>
  <c r="L3538" i="6"/>
  <c r="L3539" i="6"/>
  <c r="L3540" i="6"/>
  <c r="L3541" i="6"/>
  <c r="L3542" i="6"/>
  <c r="L3543" i="6"/>
  <c r="L3544" i="6"/>
  <c r="L3545" i="6"/>
  <c r="L3546" i="6"/>
  <c r="L3547" i="6"/>
  <c r="L3548" i="6"/>
  <c r="L3549" i="6"/>
  <c r="L3550" i="6"/>
  <c r="L3551" i="6"/>
  <c r="L3552" i="6"/>
  <c r="L3553" i="6"/>
  <c r="L3554" i="6"/>
  <c r="L3555" i="6"/>
  <c r="L3556" i="6"/>
  <c r="L3557" i="6"/>
  <c r="L3558" i="6"/>
  <c r="L3559" i="6"/>
  <c r="L3560" i="6"/>
  <c r="L3561" i="6"/>
  <c r="L3562" i="6"/>
  <c r="L3563" i="6"/>
  <c r="L3564" i="6"/>
  <c r="L3565" i="6"/>
  <c r="L3566" i="6"/>
  <c r="L3567" i="6"/>
  <c r="L3568" i="6"/>
  <c r="L3569" i="6"/>
  <c r="L3570" i="6"/>
  <c r="L3571" i="6"/>
  <c r="L3572" i="6"/>
  <c r="L3573" i="6"/>
  <c r="L3574" i="6"/>
  <c r="L3575" i="6"/>
  <c r="L3576" i="6"/>
  <c r="L3577" i="6"/>
  <c r="L3578" i="6"/>
  <c r="L3579" i="6"/>
  <c r="L3580" i="6"/>
  <c r="L3581" i="6"/>
  <c r="L3582" i="6"/>
  <c r="L3583" i="6"/>
  <c r="L3584" i="6"/>
  <c r="L3585" i="6"/>
  <c r="L3586" i="6"/>
  <c r="L3587" i="6"/>
  <c r="L3588" i="6"/>
  <c r="L3589" i="6"/>
  <c r="L3590" i="6"/>
  <c r="L3591" i="6"/>
  <c r="L3592" i="6"/>
  <c r="L3593" i="6"/>
  <c r="L3594" i="6"/>
  <c r="L3595" i="6"/>
  <c r="L3596" i="6"/>
  <c r="L3597" i="6"/>
  <c r="L3598" i="6"/>
  <c r="L3599" i="6"/>
  <c r="L3600" i="6"/>
  <c r="L3601" i="6"/>
  <c r="L3602" i="6"/>
  <c r="L3603" i="6"/>
  <c r="L3604" i="6"/>
  <c r="L3605" i="6"/>
  <c r="L3606" i="6"/>
  <c r="L3607" i="6"/>
  <c r="L3608" i="6"/>
  <c r="L3609" i="6"/>
  <c r="L3610" i="6"/>
  <c r="L3611" i="6"/>
  <c r="L3612" i="6"/>
  <c r="L3613" i="6"/>
  <c r="L3614" i="6"/>
  <c r="L3615" i="6"/>
  <c r="L3616" i="6"/>
  <c r="L3617" i="6"/>
  <c r="L3618" i="6"/>
  <c r="L3619" i="6"/>
  <c r="L3620" i="6"/>
  <c r="L3621" i="6"/>
  <c r="L3622" i="6"/>
  <c r="L3623" i="6"/>
  <c r="L3624" i="6"/>
  <c r="L3625" i="6"/>
  <c r="L3626" i="6"/>
  <c r="L3627" i="6"/>
  <c r="L3628" i="6"/>
  <c r="L3629" i="6"/>
  <c r="L3630" i="6"/>
  <c r="L3631" i="6"/>
  <c r="L3632" i="6"/>
  <c r="L3633" i="6"/>
  <c r="L3634" i="6"/>
  <c r="L3635" i="6"/>
  <c r="L3636" i="6"/>
  <c r="L3637" i="6"/>
  <c r="L3638" i="6"/>
  <c r="L3639" i="6"/>
  <c r="L3640" i="6"/>
  <c r="L3641" i="6"/>
  <c r="L3642" i="6"/>
  <c r="L3643" i="6"/>
  <c r="L3644" i="6"/>
  <c r="L3645" i="6"/>
  <c r="L3646" i="6"/>
  <c r="L3647" i="6"/>
  <c r="L3648" i="6"/>
  <c r="L3649" i="6"/>
  <c r="L3650" i="6"/>
  <c r="L3651" i="6"/>
  <c r="L3652" i="6"/>
  <c r="L3653" i="6"/>
  <c r="L3654" i="6"/>
  <c r="L3655" i="6"/>
  <c r="L3656" i="6"/>
  <c r="L3657" i="6"/>
  <c r="L3658" i="6"/>
  <c r="L3659" i="6"/>
  <c r="L3660" i="6"/>
  <c r="L3661" i="6"/>
  <c r="L3662" i="6"/>
  <c r="L3663" i="6"/>
  <c r="L3664" i="6"/>
  <c r="L3665" i="6"/>
  <c r="L3666" i="6"/>
  <c r="L3667" i="6"/>
  <c r="L3668" i="6"/>
  <c r="L3669" i="6"/>
  <c r="L3670" i="6"/>
  <c r="L3671" i="6"/>
  <c r="L3672" i="6"/>
  <c r="L3673" i="6"/>
  <c r="L3674" i="6"/>
  <c r="L3675" i="6"/>
  <c r="L3676" i="6"/>
  <c r="L3677" i="6"/>
  <c r="L3678" i="6"/>
  <c r="L3679" i="6"/>
  <c r="L3680" i="6"/>
  <c r="L3681" i="6"/>
  <c r="L3682" i="6"/>
  <c r="L3683" i="6"/>
  <c r="L3684" i="6"/>
  <c r="L3685" i="6"/>
  <c r="L3686" i="6"/>
  <c r="L3687" i="6"/>
  <c r="L3688" i="6"/>
  <c r="L3689" i="6"/>
  <c r="L3690" i="6"/>
  <c r="L3691" i="6"/>
  <c r="L3692" i="6"/>
  <c r="L3693" i="6"/>
  <c r="L3694" i="6"/>
  <c r="L3695" i="6"/>
  <c r="L3696" i="6"/>
  <c r="L3697" i="6"/>
  <c r="L3698" i="6"/>
  <c r="L3699" i="6"/>
  <c r="L3700" i="6"/>
  <c r="L3701" i="6"/>
  <c r="L3702" i="6"/>
  <c r="L3703" i="6"/>
  <c r="L3704" i="6"/>
  <c r="L3705" i="6"/>
  <c r="L3706" i="6"/>
  <c r="L3707" i="6"/>
  <c r="L3708" i="6"/>
  <c r="L3709" i="6"/>
  <c r="L3710" i="6"/>
  <c r="L3711" i="6"/>
  <c r="L3712" i="6"/>
  <c r="L3713" i="6"/>
  <c r="L3714" i="6"/>
  <c r="L3715" i="6"/>
  <c r="L3716" i="6"/>
  <c r="L3717" i="6"/>
  <c r="L3718" i="6"/>
  <c r="L3719" i="6"/>
  <c r="L3720" i="6"/>
  <c r="L3721" i="6"/>
  <c r="L3722" i="6"/>
  <c r="L3723" i="6"/>
  <c r="L3724" i="6"/>
  <c r="L3725" i="6"/>
  <c r="L3726" i="6"/>
  <c r="L3727" i="6"/>
  <c r="L3728" i="6"/>
  <c r="L3729" i="6"/>
  <c r="L3730" i="6"/>
  <c r="L3731" i="6"/>
  <c r="L3732" i="6"/>
  <c r="L3733" i="6"/>
  <c r="L3734" i="6"/>
  <c r="L3735" i="6"/>
  <c r="L3736" i="6"/>
  <c r="L3737" i="6"/>
  <c r="L3738" i="6"/>
  <c r="L3739" i="6"/>
  <c r="L3740" i="6"/>
  <c r="L3741" i="6"/>
  <c r="L3742" i="6"/>
  <c r="L3743" i="6"/>
  <c r="L3744" i="6"/>
  <c r="L3745" i="6"/>
  <c r="L3746" i="6"/>
  <c r="L3747" i="6"/>
  <c r="L3748" i="6"/>
  <c r="L3749" i="6"/>
  <c r="L3750" i="6"/>
  <c r="L3751" i="6"/>
  <c r="L3752" i="6"/>
  <c r="L3753" i="6"/>
  <c r="L3754" i="6"/>
  <c r="L3755" i="6"/>
  <c r="L3756" i="6"/>
  <c r="L3757" i="6"/>
  <c r="L3758" i="6"/>
  <c r="L3759" i="6"/>
  <c r="L3760" i="6"/>
  <c r="L3761" i="6"/>
  <c r="L3762" i="6"/>
  <c r="L3763" i="6"/>
  <c r="L3764" i="6"/>
  <c r="L3765" i="6"/>
  <c r="L3766" i="6"/>
  <c r="L3767" i="6"/>
  <c r="L3768" i="6"/>
  <c r="L3769" i="6"/>
  <c r="L3770" i="6"/>
  <c r="L3771" i="6"/>
  <c r="L3772" i="6"/>
  <c r="L3773" i="6"/>
  <c r="L3774" i="6"/>
  <c r="L3775" i="6"/>
  <c r="L3776" i="6"/>
  <c r="L3777" i="6"/>
  <c r="L3778" i="6"/>
  <c r="L3779" i="6"/>
  <c r="L3780" i="6"/>
  <c r="L3781" i="6"/>
  <c r="L3782" i="6"/>
  <c r="L3783" i="6"/>
  <c r="L3784" i="6"/>
  <c r="L3785" i="6"/>
  <c r="L3786" i="6"/>
  <c r="L3787" i="6"/>
  <c r="L3788" i="6"/>
  <c r="L3789" i="6"/>
  <c r="L3790" i="6"/>
  <c r="L3791" i="6"/>
  <c r="L3792" i="6"/>
  <c r="L3793" i="6"/>
  <c r="L3794" i="6"/>
  <c r="L3795" i="6"/>
  <c r="L3796" i="6"/>
  <c r="L3797" i="6"/>
  <c r="L3798" i="6"/>
  <c r="L3799" i="6"/>
  <c r="L3800" i="6"/>
  <c r="L3801" i="6"/>
  <c r="L3802" i="6"/>
  <c r="L3803" i="6"/>
  <c r="L3804" i="6"/>
  <c r="L3805" i="6"/>
  <c r="L3806" i="6"/>
  <c r="L3807" i="6"/>
  <c r="L3808" i="6"/>
  <c r="L3809" i="6"/>
  <c r="L3810" i="6"/>
  <c r="L3811" i="6"/>
  <c r="L3812" i="6"/>
  <c r="L3813" i="6"/>
  <c r="L3814" i="6"/>
  <c r="L3815" i="6"/>
  <c r="L3816" i="6"/>
  <c r="L3817" i="6"/>
  <c r="L3818" i="6"/>
  <c r="L3819" i="6"/>
  <c r="L3820" i="6"/>
  <c r="L3821" i="6"/>
  <c r="L3822" i="6"/>
  <c r="L3823" i="6"/>
  <c r="L3824" i="6"/>
  <c r="L3825" i="6"/>
  <c r="L3826" i="6"/>
  <c r="L3827" i="6"/>
  <c r="L3828" i="6"/>
  <c r="L3829" i="6"/>
  <c r="L3830" i="6"/>
  <c r="L3831" i="6"/>
  <c r="L3832" i="6"/>
  <c r="L3833" i="6"/>
  <c r="L3834" i="6"/>
  <c r="L3835" i="6"/>
  <c r="L3836" i="6"/>
  <c r="L3837" i="6"/>
  <c r="L3838" i="6"/>
  <c r="L3839" i="6"/>
  <c r="L3840" i="6"/>
  <c r="L3841" i="6"/>
  <c r="L3842" i="6"/>
  <c r="L3843" i="6"/>
  <c r="L3844" i="6"/>
  <c r="L3845" i="6"/>
  <c r="L3846" i="6"/>
  <c r="L3847" i="6"/>
  <c r="L3848" i="6"/>
  <c r="L3849" i="6"/>
  <c r="L3850" i="6"/>
  <c r="L3851" i="6"/>
  <c r="L3852" i="6"/>
  <c r="L3853" i="6"/>
  <c r="L3854" i="6"/>
  <c r="L3855" i="6"/>
  <c r="L3856" i="6"/>
  <c r="L3857" i="6"/>
  <c r="L3858" i="6"/>
  <c r="L3859" i="6"/>
  <c r="L3860" i="6"/>
  <c r="L3861" i="6"/>
  <c r="L3862" i="6"/>
  <c r="L3863" i="6"/>
  <c r="L3864" i="6"/>
  <c r="L3865" i="6"/>
  <c r="L3866" i="6"/>
  <c r="L3867" i="6"/>
  <c r="L3868" i="6"/>
  <c r="L3869" i="6"/>
  <c r="L3870" i="6"/>
  <c r="L3871" i="6"/>
  <c r="L3872" i="6"/>
  <c r="L3873" i="6"/>
  <c r="L3874" i="6"/>
  <c r="L3875" i="6"/>
  <c r="L3876" i="6"/>
  <c r="L3877" i="6"/>
  <c r="L3878" i="6"/>
  <c r="L3879" i="6"/>
  <c r="L3880" i="6"/>
  <c r="L3881" i="6"/>
  <c r="L3882" i="6"/>
  <c r="L3883" i="6"/>
  <c r="L3884" i="6"/>
  <c r="L3885" i="6"/>
  <c r="L3886" i="6"/>
  <c r="L3887" i="6"/>
  <c r="L3888" i="6"/>
  <c r="L3889" i="6"/>
  <c r="L3890" i="6"/>
  <c r="L3891" i="6"/>
  <c r="L3892" i="6"/>
  <c r="L3893" i="6"/>
  <c r="L3894" i="6"/>
  <c r="L3895" i="6"/>
  <c r="L3896" i="6"/>
  <c r="L3897" i="6"/>
  <c r="L3898" i="6"/>
  <c r="L3899" i="6"/>
  <c r="L3900" i="6"/>
  <c r="L3901" i="6"/>
  <c r="L3902" i="6"/>
  <c r="L3903" i="6"/>
  <c r="L3904" i="6"/>
  <c r="L3905" i="6"/>
  <c r="L3906" i="6"/>
  <c r="L3907" i="6"/>
  <c r="L3908" i="6"/>
  <c r="L3909" i="6"/>
  <c r="L3910" i="6"/>
  <c r="L3911" i="6"/>
  <c r="L3912" i="6"/>
  <c r="L3913" i="6"/>
  <c r="L3914" i="6"/>
  <c r="L3915" i="6"/>
  <c r="L3916" i="6"/>
  <c r="L3917" i="6"/>
  <c r="L3918" i="6"/>
  <c r="L3919" i="6"/>
  <c r="L3920" i="6"/>
  <c r="L3921" i="6"/>
  <c r="L3922" i="6"/>
  <c r="L3923" i="6"/>
  <c r="L3924" i="6"/>
  <c r="L3925" i="6"/>
  <c r="L3926" i="6"/>
  <c r="L3927" i="6"/>
  <c r="L3928" i="6"/>
  <c r="L3929" i="6"/>
  <c r="L3930" i="6"/>
  <c r="L3931" i="6"/>
  <c r="L3932" i="6"/>
  <c r="L3933" i="6"/>
  <c r="L3934" i="6"/>
  <c r="L3935" i="6"/>
  <c r="L3936" i="6"/>
  <c r="L3937" i="6"/>
  <c r="L3938" i="6"/>
  <c r="L3939" i="6"/>
  <c r="L3940" i="6"/>
  <c r="L3941" i="6"/>
  <c r="L3942" i="6"/>
  <c r="L3943" i="6"/>
  <c r="L3944" i="6"/>
  <c r="L3945" i="6"/>
  <c r="L3946" i="6"/>
  <c r="L3947" i="6"/>
  <c r="L3948" i="6"/>
  <c r="L3949" i="6"/>
  <c r="L3950" i="6"/>
  <c r="L3951" i="6"/>
  <c r="L3952" i="6"/>
  <c r="L3953" i="6"/>
  <c r="L3954" i="6"/>
  <c r="L3955" i="6"/>
  <c r="L3956" i="6"/>
  <c r="L3957" i="6"/>
  <c r="L3958" i="6"/>
  <c r="L3959" i="6"/>
  <c r="L3960" i="6"/>
  <c r="L3961" i="6"/>
  <c r="L3962" i="6"/>
  <c r="L3963" i="6"/>
  <c r="L3964" i="6"/>
  <c r="L3965" i="6"/>
  <c r="L3966" i="6"/>
  <c r="L3967" i="6"/>
  <c r="L3968" i="6"/>
  <c r="L3969" i="6"/>
  <c r="L3970" i="6"/>
  <c r="L3971" i="6"/>
  <c r="L3972" i="6"/>
  <c r="L3973" i="6"/>
  <c r="L3974" i="6"/>
  <c r="L3975" i="6"/>
  <c r="L3976" i="6"/>
  <c r="L3977" i="6"/>
  <c r="L3978" i="6"/>
  <c r="L3979" i="6"/>
  <c r="L3980" i="6"/>
  <c r="L3981" i="6"/>
  <c r="L3982" i="6"/>
  <c r="L3983" i="6"/>
  <c r="L3984" i="6"/>
  <c r="L3985" i="6"/>
  <c r="L3986" i="6"/>
  <c r="L3987" i="6"/>
  <c r="L3988" i="6"/>
  <c r="L3989" i="6"/>
  <c r="L3990" i="6"/>
  <c r="L3991" i="6"/>
  <c r="L3992" i="6"/>
  <c r="L3993" i="6"/>
  <c r="L3994" i="6"/>
  <c r="L3995" i="6"/>
  <c r="L3996" i="6"/>
  <c r="L3997" i="6"/>
  <c r="L3998" i="6"/>
  <c r="L3999" i="6"/>
  <c r="L4000" i="6"/>
  <c r="L4001" i="6"/>
  <c r="L4002" i="6"/>
  <c r="L4003" i="6"/>
  <c r="L4004" i="6"/>
  <c r="L4005" i="6"/>
  <c r="L4006" i="6"/>
  <c r="L4007" i="6"/>
  <c r="L4008" i="6"/>
  <c r="L4009" i="6"/>
  <c r="L4010" i="6"/>
  <c r="L4011" i="6"/>
  <c r="L4012" i="6"/>
  <c r="L4013" i="6"/>
  <c r="L4014" i="6"/>
  <c r="L4015" i="6"/>
  <c r="L4016" i="6"/>
  <c r="L4017" i="6"/>
  <c r="L4018" i="6"/>
  <c r="L4019" i="6"/>
  <c r="L4020" i="6"/>
  <c r="L4021" i="6"/>
  <c r="L4022" i="6"/>
  <c r="L4023" i="6"/>
  <c r="L4024" i="6"/>
  <c r="L4025" i="6"/>
  <c r="L4026" i="6"/>
  <c r="L4027" i="6"/>
  <c r="L4028" i="6"/>
  <c r="L4029" i="6"/>
  <c r="L4030" i="6"/>
  <c r="L4031" i="6"/>
  <c r="L4032" i="6"/>
  <c r="L4033" i="6"/>
  <c r="L4034" i="6"/>
  <c r="L4035" i="6"/>
  <c r="L4036" i="6"/>
  <c r="L4037" i="6"/>
  <c r="L4038" i="6"/>
  <c r="L4039" i="6"/>
  <c r="L4040" i="6"/>
  <c r="L4041" i="6"/>
  <c r="L4042" i="6"/>
  <c r="L4043" i="6"/>
  <c r="L4044" i="6"/>
  <c r="L4045" i="6"/>
  <c r="L4046" i="6"/>
  <c r="L4047" i="6"/>
  <c r="L4048" i="6"/>
  <c r="L4049" i="6"/>
  <c r="L4050" i="6"/>
  <c r="L4051" i="6"/>
  <c r="L4052" i="6"/>
  <c r="L4053" i="6"/>
  <c r="L4054" i="6"/>
  <c r="L4055" i="6"/>
  <c r="L4056" i="6"/>
  <c r="L4057" i="6"/>
  <c r="L4058" i="6"/>
  <c r="L4059" i="6"/>
  <c r="L4060" i="6"/>
  <c r="L4061" i="6"/>
  <c r="L4062" i="6"/>
  <c r="L4063" i="6"/>
  <c r="L4064" i="6"/>
  <c r="L4065" i="6"/>
  <c r="L4066" i="6"/>
  <c r="L4067" i="6"/>
  <c r="L4068" i="6"/>
  <c r="L4069" i="6"/>
  <c r="L4070" i="6"/>
  <c r="L4071" i="6"/>
  <c r="L4072" i="6"/>
  <c r="L4073" i="6"/>
  <c r="L4074" i="6"/>
  <c r="L4075" i="6"/>
  <c r="L4076" i="6"/>
  <c r="L4077" i="6"/>
  <c r="L4078" i="6"/>
  <c r="L4079" i="6"/>
  <c r="L4080" i="6"/>
  <c r="L4081" i="6"/>
  <c r="L4082" i="6"/>
  <c r="L4083" i="6"/>
  <c r="L4084" i="6"/>
  <c r="L4085" i="6"/>
  <c r="L4086" i="6"/>
  <c r="L4087" i="6"/>
  <c r="L4088" i="6"/>
  <c r="L4089" i="6"/>
  <c r="L4090" i="6"/>
  <c r="L4091" i="6"/>
  <c r="L4092" i="6"/>
  <c r="L4093" i="6"/>
  <c r="L4094" i="6"/>
  <c r="L4095" i="6"/>
  <c r="L4096" i="6"/>
  <c r="L4097" i="6"/>
  <c r="L4098" i="6"/>
  <c r="L4099" i="6"/>
  <c r="L4100" i="6"/>
  <c r="L4101" i="6"/>
  <c r="L4102" i="6"/>
  <c r="L4103" i="6"/>
  <c r="L4104" i="6"/>
  <c r="L4105" i="6"/>
  <c r="L4106" i="6"/>
  <c r="L4107" i="6"/>
  <c r="L4108" i="6"/>
  <c r="L4109" i="6"/>
  <c r="L4110" i="6"/>
  <c r="L4111" i="6"/>
  <c r="L4112" i="6"/>
  <c r="L4113" i="6"/>
  <c r="L4114" i="6"/>
  <c r="L4115" i="6"/>
  <c r="L4116" i="6"/>
  <c r="L4117" i="6"/>
  <c r="L4118" i="6"/>
  <c r="L4119" i="6"/>
  <c r="L4120" i="6"/>
  <c r="L4121" i="6"/>
  <c r="L4122" i="6"/>
  <c r="L4123" i="6"/>
  <c r="L4124" i="6"/>
  <c r="L4125" i="6"/>
  <c r="L4126" i="6"/>
  <c r="L4127" i="6"/>
  <c r="L4128" i="6"/>
  <c r="L4129" i="6"/>
  <c r="L4130" i="6"/>
  <c r="L4131" i="6"/>
  <c r="L4132" i="6"/>
  <c r="L4133" i="6"/>
  <c r="L4134" i="6"/>
  <c r="L4135" i="6"/>
  <c r="L4136" i="6"/>
  <c r="L4137" i="6"/>
  <c r="L4138" i="6"/>
  <c r="L4139" i="6"/>
  <c r="L4140" i="6"/>
  <c r="L4141" i="6"/>
  <c r="L4142" i="6"/>
  <c r="L4143" i="6"/>
  <c r="L4144" i="6"/>
  <c r="L4145" i="6"/>
  <c r="L4146" i="6"/>
  <c r="L4147" i="6"/>
  <c r="L4148" i="6"/>
  <c r="L4149" i="6"/>
  <c r="L4150" i="6"/>
  <c r="L4151" i="6"/>
  <c r="L4152" i="6"/>
  <c r="L4153" i="6"/>
  <c r="L4154" i="6"/>
  <c r="L4155" i="6"/>
  <c r="L4156" i="6"/>
  <c r="L4157" i="6"/>
  <c r="L4158" i="6"/>
  <c r="L4159" i="6"/>
  <c r="L4160" i="6"/>
  <c r="L4161" i="6"/>
  <c r="L4162" i="6"/>
  <c r="L4163" i="6"/>
  <c r="L4164" i="6"/>
  <c r="L4165" i="6"/>
  <c r="L4166" i="6"/>
  <c r="L4167" i="6"/>
  <c r="L4168" i="6"/>
  <c r="L4169" i="6"/>
  <c r="L4170" i="6"/>
  <c r="L4171" i="6"/>
  <c r="L4172" i="6"/>
  <c r="L4173" i="6"/>
  <c r="L4174" i="6"/>
  <c r="L4175" i="6"/>
  <c r="L4176" i="6"/>
  <c r="L4177" i="6"/>
  <c r="L4178" i="6"/>
  <c r="L4179" i="6"/>
  <c r="L4180" i="6"/>
  <c r="L4181" i="6"/>
  <c r="L4182" i="6"/>
  <c r="L4183" i="6"/>
  <c r="L4184" i="6"/>
  <c r="L4185" i="6"/>
  <c r="L4186" i="6"/>
  <c r="L4187" i="6"/>
  <c r="L4188" i="6"/>
  <c r="L4189" i="6"/>
  <c r="L4190" i="6"/>
  <c r="L4191" i="6"/>
  <c r="L4192" i="6"/>
  <c r="L4193" i="6"/>
  <c r="L4194" i="6"/>
  <c r="L4195" i="6"/>
  <c r="L4196" i="6"/>
  <c r="L4197" i="6"/>
  <c r="L4198" i="6"/>
  <c r="L4199" i="6"/>
  <c r="L4200" i="6"/>
  <c r="L4201" i="6"/>
  <c r="L4202" i="6"/>
  <c r="L4203" i="6"/>
  <c r="L4204" i="6"/>
  <c r="L4205" i="6"/>
  <c r="L4206" i="6"/>
  <c r="L4207" i="6"/>
  <c r="L4208" i="6"/>
  <c r="L4209" i="6"/>
  <c r="L4210" i="6"/>
  <c r="L4211" i="6"/>
  <c r="L4212" i="6"/>
  <c r="L4213" i="6"/>
  <c r="L4214" i="6"/>
  <c r="L4215" i="6"/>
  <c r="L4216" i="6"/>
  <c r="L4217" i="6"/>
  <c r="L4218" i="6"/>
  <c r="L4219" i="6"/>
  <c r="L4220" i="6"/>
  <c r="L4221" i="6"/>
  <c r="L4222" i="6"/>
  <c r="L4223" i="6"/>
  <c r="L4224" i="6"/>
  <c r="L4225" i="6"/>
  <c r="L4226" i="6"/>
  <c r="L4227" i="6"/>
  <c r="L4228" i="6"/>
  <c r="L4229" i="6"/>
  <c r="L4230" i="6"/>
  <c r="L4231" i="6"/>
  <c r="L4232" i="6"/>
  <c r="L4233" i="6"/>
  <c r="L4234" i="6"/>
  <c r="L4235" i="6"/>
  <c r="L4236" i="6"/>
  <c r="L4237" i="6"/>
  <c r="L4238" i="6"/>
  <c r="L4239" i="6"/>
  <c r="L4240" i="6"/>
  <c r="L4241" i="6"/>
  <c r="L4242" i="6"/>
  <c r="L4243" i="6"/>
  <c r="L4244" i="6"/>
  <c r="L4245" i="6"/>
  <c r="L4246" i="6"/>
  <c r="L4247" i="6"/>
  <c r="L4248" i="6"/>
  <c r="L4249" i="6"/>
  <c r="L4250" i="6"/>
  <c r="L4251" i="6"/>
  <c r="L4252" i="6"/>
  <c r="L4253" i="6"/>
  <c r="L4254" i="6"/>
  <c r="L4255" i="6"/>
  <c r="L4256" i="6"/>
  <c r="L4257" i="6"/>
  <c r="L4258" i="6"/>
  <c r="L4259" i="6"/>
  <c r="L4260" i="6"/>
  <c r="L4261" i="6"/>
  <c r="L4262" i="6"/>
  <c r="L4263" i="6"/>
  <c r="L4264" i="6"/>
  <c r="L4265" i="6"/>
  <c r="L4266" i="6"/>
  <c r="L4267" i="6"/>
  <c r="L4268" i="6"/>
  <c r="L4269" i="6"/>
  <c r="L4270" i="6"/>
  <c r="L4271" i="6"/>
  <c r="L4272" i="6"/>
  <c r="L4273" i="6"/>
  <c r="L4274" i="6"/>
  <c r="L4275" i="6"/>
  <c r="L4276" i="6"/>
  <c r="L4277" i="6"/>
  <c r="L4278" i="6"/>
  <c r="L4279" i="6"/>
  <c r="L4280" i="6"/>
  <c r="L4281" i="6"/>
  <c r="L4282" i="6"/>
  <c r="L4283" i="6"/>
  <c r="L4284" i="6"/>
  <c r="L4285" i="6"/>
  <c r="L4286" i="6"/>
  <c r="L4287" i="6"/>
  <c r="L4288" i="6"/>
  <c r="L4289" i="6"/>
  <c r="L4290" i="6"/>
  <c r="L4291" i="6"/>
  <c r="L4292" i="6"/>
  <c r="L4293" i="6"/>
  <c r="L4294" i="6"/>
  <c r="L4295" i="6"/>
  <c r="L4296" i="6"/>
  <c r="L4297" i="6"/>
  <c r="L4298" i="6"/>
  <c r="L4299" i="6"/>
  <c r="L4300" i="6"/>
  <c r="L4301" i="6"/>
  <c r="L4302" i="6"/>
  <c r="L4303" i="6"/>
  <c r="L4304" i="6"/>
  <c r="L4305" i="6"/>
  <c r="L4306" i="6"/>
  <c r="L4307" i="6"/>
  <c r="L4308" i="6"/>
  <c r="L4309" i="6"/>
  <c r="L4310" i="6"/>
  <c r="L4311" i="6"/>
  <c r="L4312" i="6"/>
  <c r="L4313" i="6"/>
  <c r="L4314" i="6"/>
  <c r="L4315" i="6"/>
  <c r="L4316" i="6"/>
  <c r="L4317" i="6"/>
  <c r="L4318" i="6"/>
  <c r="L4319" i="6"/>
  <c r="L4320" i="6"/>
  <c r="L4321" i="6"/>
  <c r="L4322" i="6"/>
  <c r="L4323" i="6"/>
  <c r="L4324" i="6"/>
  <c r="L4325" i="6"/>
  <c r="L4326" i="6"/>
  <c r="L4327" i="6"/>
  <c r="L4328" i="6"/>
  <c r="L4329" i="6"/>
  <c r="L4330" i="6"/>
  <c r="L4331" i="6"/>
  <c r="L4332" i="6"/>
  <c r="L4333" i="6"/>
  <c r="L4334" i="6"/>
  <c r="L4335" i="6"/>
  <c r="L4336" i="6"/>
  <c r="L4337" i="6"/>
  <c r="L4338" i="6"/>
  <c r="L4339" i="6"/>
  <c r="L4340" i="6"/>
  <c r="L4341" i="6"/>
  <c r="L4342" i="6"/>
  <c r="L4343" i="6"/>
  <c r="L4344" i="6"/>
  <c r="L4345" i="6"/>
  <c r="L4346" i="6"/>
  <c r="L4347" i="6"/>
  <c r="L4348" i="6"/>
  <c r="L4349" i="6"/>
  <c r="L4350" i="6"/>
  <c r="L4351" i="6"/>
  <c r="L4352" i="6"/>
  <c r="L4353" i="6"/>
  <c r="L4354" i="6"/>
  <c r="L4355" i="6"/>
  <c r="L4356" i="6"/>
  <c r="L4357" i="6"/>
  <c r="L4358" i="6"/>
  <c r="L4359" i="6"/>
  <c r="L4360" i="6"/>
  <c r="L4361" i="6"/>
  <c r="L4362" i="6"/>
  <c r="L4363" i="6"/>
  <c r="L4364" i="6"/>
  <c r="L4365" i="6"/>
  <c r="L4366" i="6"/>
  <c r="L4367" i="6"/>
  <c r="L4368" i="6"/>
  <c r="L4369" i="6"/>
  <c r="L4370" i="6"/>
  <c r="L4371" i="6"/>
  <c r="L4372" i="6"/>
  <c r="L4373" i="6"/>
  <c r="L4374" i="6"/>
  <c r="L4375" i="6"/>
  <c r="L4376" i="6"/>
  <c r="L4377" i="6"/>
  <c r="L4378" i="6"/>
  <c r="L4379" i="6"/>
  <c r="L4380" i="6"/>
  <c r="L4381" i="6"/>
  <c r="L4382" i="6"/>
  <c r="L4383" i="6"/>
  <c r="L4384" i="6"/>
  <c r="L4385" i="6"/>
  <c r="L4386" i="6"/>
  <c r="L4387" i="6"/>
  <c r="L4388" i="6"/>
  <c r="L4389" i="6"/>
  <c r="L4390" i="6"/>
  <c r="L4391" i="6"/>
  <c r="L4392" i="6"/>
  <c r="L4393" i="6"/>
  <c r="L4394" i="6"/>
  <c r="L4395" i="6"/>
  <c r="L4396" i="6"/>
  <c r="L4397" i="6"/>
  <c r="L4398" i="6"/>
  <c r="L4399" i="6"/>
  <c r="L4400" i="6"/>
  <c r="L4401" i="6"/>
  <c r="L4402" i="6"/>
  <c r="L4403" i="6"/>
  <c r="L4404" i="6"/>
  <c r="L4405" i="6"/>
  <c r="L4406" i="6"/>
  <c r="L4407" i="6"/>
  <c r="L4408" i="6"/>
  <c r="L4409" i="6"/>
  <c r="L4410" i="6"/>
  <c r="L4411" i="6"/>
  <c r="L4412" i="6"/>
  <c r="L4413" i="6"/>
  <c r="L4414" i="6"/>
  <c r="L4415" i="6"/>
  <c r="L4416" i="6"/>
  <c r="L4417" i="6"/>
  <c r="L4418" i="6"/>
  <c r="L4419" i="6"/>
  <c r="L4420" i="6"/>
  <c r="L4421" i="6"/>
  <c r="L4422" i="6"/>
  <c r="L4423" i="6"/>
  <c r="L4424" i="6"/>
  <c r="L4425" i="6"/>
  <c r="L4426" i="6"/>
  <c r="L4427" i="6"/>
  <c r="L4428" i="6"/>
  <c r="L4429" i="6"/>
  <c r="L4430" i="6"/>
  <c r="L4431" i="6"/>
  <c r="L4432" i="6"/>
  <c r="L4433" i="6"/>
  <c r="L4434" i="6"/>
  <c r="L4435" i="6"/>
  <c r="L4436" i="6"/>
  <c r="L4437" i="6"/>
  <c r="L4438" i="6"/>
  <c r="L4439" i="6"/>
  <c r="L4440" i="6"/>
  <c r="L4441" i="6"/>
  <c r="L4442" i="6"/>
  <c r="L4443" i="6"/>
  <c r="L4444" i="6"/>
  <c r="L4445" i="6"/>
  <c r="L4446" i="6"/>
  <c r="L4447" i="6"/>
  <c r="L4448" i="6"/>
  <c r="L4449" i="6"/>
  <c r="L4450" i="6"/>
  <c r="L4451" i="6"/>
  <c r="L4452" i="6"/>
  <c r="L4453" i="6"/>
  <c r="L4454" i="6"/>
  <c r="L4455" i="6"/>
  <c r="L4456" i="6"/>
  <c r="L4457" i="6"/>
  <c r="L4458" i="6"/>
  <c r="L4459" i="6"/>
  <c r="L4460" i="6"/>
  <c r="L4461" i="6"/>
  <c r="L4462" i="6"/>
  <c r="L4463" i="6"/>
  <c r="L4464" i="6"/>
  <c r="L4465" i="6"/>
  <c r="L4466" i="6"/>
  <c r="L4467" i="6"/>
  <c r="L4468" i="6"/>
  <c r="L4469" i="6"/>
  <c r="L4470" i="6"/>
  <c r="L4471" i="6"/>
  <c r="L4472" i="6"/>
  <c r="L4473" i="6"/>
  <c r="L4474" i="6"/>
  <c r="L4475" i="6"/>
  <c r="L4476" i="6"/>
  <c r="L4477" i="6"/>
  <c r="L4478" i="6"/>
  <c r="L4479" i="6"/>
  <c r="L4480" i="6"/>
  <c r="L4481" i="6"/>
  <c r="L4482" i="6"/>
  <c r="L4483" i="6"/>
  <c r="L4484" i="6"/>
  <c r="L4485" i="6"/>
  <c r="L4486" i="6"/>
  <c r="L4487" i="6"/>
  <c r="L4488" i="6"/>
  <c r="L4489" i="6"/>
  <c r="L4490" i="6"/>
  <c r="L4491" i="6"/>
  <c r="L4492" i="6"/>
  <c r="L4493" i="6"/>
  <c r="L4494" i="6"/>
  <c r="L4495" i="6"/>
  <c r="L4496" i="6"/>
  <c r="L4497" i="6"/>
  <c r="L4498" i="6"/>
  <c r="L4499" i="6"/>
  <c r="L4500" i="6"/>
  <c r="L4501" i="6"/>
  <c r="L4502" i="6"/>
  <c r="L4503" i="6"/>
  <c r="L4504" i="6"/>
  <c r="L4505" i="6"/>
  <c r="L4506" i="6"/>
  <c r="L4507" i="6"/>
  <c r="L4508" i="6"/>
  <c r="L4509" i="6"/>
  <c r="L4510" i="6"/>
  <c r="L4511" i="6"/>
  <c r="L4512" i="6"/>
  <c r="L4513" i="6"/>
  <c r="L4514" i="6"/>
  <c r="L4515" i="6"/>
  <c r="L4516" i="6"/>
  <c r="L4517" i="6"/>
  <c r="L4518" i="6"/>
  <c r="L4519" i="6"/>
  <c r="L4520" i="6"/>
  <c r="L4521" i="6"/>
  <c r="L4522" i="6"/>
  <c r="L4523" i="6"/>
  <c r="L4524" i="6"/>
  <c r="L4525" i="6"/>
  <c r="L4526" i="6"/>
  <c r="L4527" i="6"/>
  <c r="L4528" i="6"/>
  <c r="L4529" i="6"/>
  <c r="L4530" i="6"/>
  <c r="L4531" i="6"/>
  <c r="L4532" i="6"/>
  <c r="L4533" i="6"/>
  <c r="L4534" i="6"/>
  <c r="L4535" i="6"/>
  <c r="L4536" i="6"/>
  <c r="L4537" i="6"/>
  <c r="L4538" i="6"/>
  <c r="L4539" i="6"/>
  <c r="L4540" i="6"/>
  <c r="L4541" i="6"/>
  <c r="L4542" i="6"/>
  <c r="L4543" i="6"/>
  <c r="L4544" i="6"/>
  <c r="L4545" i="6"/>
  <c r="L4546" i="6"/>
  <c r="L4547" i="6"/>
  <c r="L4548" i="6"/>
  <c r="L4549" i="6"/>
  <c r="L4550" i="6"/>
  <c r="L4551" i="6"/>
  <c r="L4552" i="6"/>
  <c r="L4553" i="6"/>
  <c r="L4554" i="6"/>
  <c r="L4555" i="6"/>
  <c r="L4556" i="6"/>
  <c r="L4557" i="6"/>
  <c r="L4558" i="6"/>
  <c r="L4559" i="6"/>
  <c r="L4560" i="6"/>
  <c r="L4561" i="6"/>
  <c r="L4562" i="6"/>
  <c r="L4563" i="6"/>
  <c r="L4564" i="6"/>
  <c r="L4565" i="6"/>
  <c r="L4566" i="6"/>
  <c r="L4567" i="6"/>
  <c r="L4568" i="6"/>
  <c r="L4569" i="6"/>
  <c r="L4570" i="6"/>
  <c r="L4571" i="6"/>
  <c r="L4572" i="6"/>
  <c r="L4573" i="6"/>
  <c r="L4574" i="6"/>
  <c r="L4575" i="6"/>
  <c r="L4576" i="6"/>
  <c r="L4577" i="6"/>
  <c r="L4578" i="6"/>
  <c r="L4579" i="6"/>
  <c r="L4580" i="6"/>
  <c r="L4581" i="6"/>
  <c r="L4582" i="6"/>
  <c r="L4583" i="6"/>
  <c r="L4584" i="6"/>
  <c r="L4585" i="6"/>
  <c r="L4586" i="6"/>
  <c r="L4587" i="6"/>
  <c r="L4588" i="6"/>
  <c r="L4589" i="6"/>
  <c r="L4590" i="6"/>
  <c r="L4591" i="6"/>
  <c r="L4592" i="6"/>
  <c r="L4593" i="6"/>
  <c r="L4594" i="6"/>
  <c r="L4595" i="6"/>
  <c r="L4596" i="6"/>
  <c r="L4597" i="6"/>
  <c r="L4598" i="6"/>
  <c r="L4599" i="6"/>
  <c r="L4600" i="6"/>
  <c r="L4601" i="6"/>
  <c r="L4602" i="6"/>
  <c r="L4603" i="6"/>
  <c r="L4604" i="6"/>
  <c r="L4605" i="6"/>
  <c r="L4606" i="6"/>
  <c r="L4607" i="6"/>
  <c r="L4608" i="6"/>
  <c r="L4609" i="6"/>
  <c r="L4610" i="6"/>
  <c r="L4611" i="6"/>
  <c r="L4612" i="6"/>
  <c r="L4613" i="6"/>
  <c r="L4614" i="6"/>
  <c r="L4615" i="6"/>
  <c r="L4616" i="6"/>
  <c r="L4617" i="6"/>
  <c r="L4618" i="6"/>
  <c r="L4619" i="6"/>
  <c r="L4620" i="6"/>
  <c r="L4621" i="6"/>
  <c r="L4622" i="6"/>
  <c r="L4623" i="6"/>
  <c r="L4624" i="6"/>
  <c r="L4625" i="6"/>
  <c r="L4626" i="6"/>
  <c r="L4627" i="6"/>
  <c r="L4628" i="6"/>
  <c r="L4629" i="6"/>
  <c r="L4630" i="6"/>
  <c r="L4631" i="6"/>
  <c r="L4632" i="6"/>
  <c r="L4633" i="6"/>
  <c r="L4634" i="6"/>
  <c r="L4635" i="6"/>
  <c r="L4636" i="6"/>
  <c r="L4637" i="6"/>
  <c r="L4638" i="6"/>
  <c r="L4639" i="6"/>
  <c r="L4640" i="6"/>
  <c r="L4641" i="6"/>
  <c r="L4642" i="6"/>
  <c r="L4643" i="6"/>
  <c r="L4644" i="6"/>
  <c r="L4645" i="6"/>
  <c r="L4646" i="6"/>
  <c r="L4647" i="6"/>
  <c r="L4648" i="6"/>
  <c r="L4649" i="6"/>
  <c r="L4650" i="6"/>
  <c r="L4651" i="6"/>
  <c r="L4652" i="6"/>
  <c r="L4653" i="6"/>
  <c r="L4654" i="6"/>
  <c r="L4655" i="6"/>
  <c r="L4656" i="6"/>
  <c r="L4657" i="6"/>
  <c r="L4658" i="6"/>
  <c r="L4659" i="6"/>
  <c r="L4660" i="6"/>
  <c r="L4661" i="6"/>
  <c r="L4662" i="6"/>
  <c r="L4663" i="6"/>
  <c r="L4664" i="6"/>
  <c r="L4665" i="6"/>
  <c r="L4666" i="6"/>
  <c r="L4667" i="6"/>
  <c r="L4668" i="6"/>
  <c r="L4669" i="6"/>
  <c r="L4670" i="6"/>
  <c r="L4671" i="6"/>
  <c r="L4672" i="6"/>
  <c r="L4673" i="6"/>
  <c r="L4674" i="6"/>
  <c r="L4675" i="6"/>
  <c r="L4676" i="6"/>
  <c r="L4677" i="6"/>
  <c r="L4678" i="6"/>
  <c r="L4679" i="6"/>
  <c r="L4680" i="6"/>
  <c r="L4681" i="6"/>
  <c r="L4682" i="6"/>
  <c r="L4683" i="6"/>
  <c r="L4684" i="6"/>
  <c r="L4685" i="6"/>
  <c r="L4686" i="6"/>
  <c r="L4687" i="6"/>
  <c r="L4688" i="6"/>
  <c r="L4689" i="6"/>
  <c r="L4690" i="6"/>
  <c r="L4691" i="6"/>
  <c r="L4692" i="6"/>
  <c r="L4693" i="6"/>
  <c r="L4694" i="6"/>
  <c r="L4695" i="6"/>
  <c r="L4696" i="6"/>
  <c r="L4697" i="6"/>
  <c r="L4698" i="6"/>
  <c r="L4699" i="6"/>
  <c r="L4700" i="6"/>
  <c r="L4701" i="6"/>
  <c r="L4702" i="6"/>
  <c r="L4703" i="6"/>
  <c r="L4704" i="6"/>
  <c r="L4705" i="6"/>
  <c r="L4706" i="6"/>
  <c r="L4707" i="6"/>
  <c r="L4708" i="6"/>
  <c r="L4709" i="6"/>
  <c r="L4710" i="6"/>
  <c r="L4711" i="6"/>
  <c r="L4712" i="6"/>
  <c r="L4713" i="6"/>
  <c r="L4714" i="6"/>
  <c r="L4715" i="6"/>
  <c r="L4716" i="6"/>
  <c r="L4717" i="6"/>
  <c r="L4718" i="6"/>
  <c r="L4719" i="6"/>
  <c r="L4720" i="6"/>
  <c r="L4721" i="6"/>
  <c r="L4722" i="6"/>
  <c r="L4723" i="6"/>
  <c r="L4724" i="6"/>
  <c r="L4725" i="6"/>
  <c r="L4726" i="6"/>
  <c r="L4727" i="6"/>
  <c r="L4728" i="6"/>
  <c r="L4729" i="6"/>
  <c r="L4730" i="6"/>
  <c r="L4731" i="6"/>
  <c r="L4732" i="6"/>
  <c r="L4733" i="6"/>
  <c r="L4734" i="6"/>
  <c r="L4735" i="6"/>
  <c r="L4736" i="6"/>
  <c r="L4737" i="6"/>
  <c r="L4738" i="6"/>
  <c r="L4739" i="6"/>
  <c r="L4740" i="6"/>
  <c r="L4741" i="6"/>
  <c r="L4742" i="6"/>
  <c r="L4743" i="6"/>
  <c r="L4744" i="6"/>
  <c r="L4745" i="6"/>
  <c r="L4746" i="6"/>
  <c r="L4747" i="6"/>
  <c r="L4748" i="6"/>
  <c r="L4749" i="6"/>
  <c r="L4750" i="6"/>
  <c r="L4751" i="6"/>
  <c r="L4752" i="6"/>
  <c r="L4753" i="6"/>
  <c r="L4754" i="6"/>
  <c r="L4755" i="6"/>
  <c r="L4756" i="6"/>
  <c r="L4757" i="6"/>
  <c r="L4758" i="6"/>
  <c r="L4759" i="6"/>
  <c r="L4760" i="6"/>
  <c r="L4761" i="6"/>
  <c r="L4762" i="6"/>
  <c r="L4763" i="6"/>
  <c r="L4764" i="6"/>
  <c r="L4765" i="6"/>
  <c r="L4766" i="6"/>
  <c r="L4767" i="6"/>
  <c r="L4768" i="6"/>
  <c r="L4769" i="6"/>
  <c r="L4770" i="6"/>
  <c r="L4771" i="6"/>
  <c r="L4772" i="6"/>
  <c r="L4773" i="6"/>
  <c r="L4774" i="6"/>
  <c r="L4775" i="6"/>
  <c r="L4776" i="6"/>
  <c r="L4777" i="6"/>
  <c r="L4778" i="6"/>
  <c r="L4779" i="6"/>
  <c r="L4780" i="6"/>
  <c r="L4781" i="6"/>
  <c r="L4782" i="6"/>
  <c r="L4783" i="6"/>
  <c r="L4784" i="6"/>
  <c r="L4785" i="6"/>
  <c r="L4786" i="6"/>
  <c r="L4787" i="6"/>
  <c r="L4788" i="6"/>
  <c r="L4789" i="6"/>
  <c r="L4790" i="6"/>
  <c r="L4791" i="6"/>
  <c r="L4792" i="6"/>
  <c r="L4793" i="6"/>
  <c r="L4794" i="6"/>
  <c r="L4795" i="6"/>
  <c r="L4796" i="6"/>
  <c r="L4797" i="6"/>
  <c r="L4798" i="6"/>
  <c r="L4799" i="6"/>
  <c r="L4800" i="6"/>
  <c r="L4801" i="6"/>
  <c r="L4802" i="6"/>
  <c r="L4803" i="6"/>
  <c r="L4804" i="6"/>
  <c r="L4805" i="6"/>
  <c r="L4806" i="6"/>
  <c r="L4807" i="6"/>
  <c r="L4808" i="6"/>
  <c r="L4809" i="6"/>
  <c r="L4810" i="6"/>
  <c r="L4811" i="6"/>
  <c r="L4812" i="6"/>
  <c r="L4813" i="6"/>
  <c r="L4814" i="6"/>
  <c r="L4815" i="6"/>
  <c r="L4816" i="6"/>
  <c r="L4817" i="6"/>
  <c r="L4818" i="6"/>
  <c r="L4819" i="6"/>
  <c r="L4820" i="6"/>
  <c r="L4821" i="6"/>
  <c r="L4822" i="6"/>
  <c r="L4823" i="6"/>
  <c r="L4824" i="6"/>
  <c r="L4825" i="6"/>
  <c r="L4826" i="6"/>
  <c r="L4827" i="6"/>
  <c r="L4828" i="6"/>
  <c r="L4829" i="6"/>
  <c r="L4830" i="6"/>
  <c r="L4831" i="6"/>
  <c r="L4832" i="6"/>
  <c r="L4833" i="6"/>
  <c r="L4834" i="6"/>
  <c r="L4835" i="6"/>
  <c r="L4836" i="6"/>
  <c r="L4837" i="6"/>
  <c r="L4838" i="6"/>
  <c r="L4839" i="6"/>
  <c r="L4840" i="6"/>
  <c r="L4841" i="6"/>
  <c r="L4842" i="6"/>
  <c r="L4843" i="6"/>
  <c r="L4844" i="6"/>
  <c r="L4845" i="6"/>
  <c r="L4846" i="6"/>
  <c r="L4847" i="6"/>
  <c r="L4848" i="6"/>
  <c r="L4849" i="6"/>
  <c r="L4850" i="6"/>
  <c r="L4851" i="6"/>
  <c r="L4852" i="6"/>
  <c r="L4853" i="6"/>
  <c r="L4854" i="6"/>
  <c r="L4855" i="6"/>
  <c r="L4856" i="6"/>
  <c r="L4857" i="6"/>
  <c r="L4858" i="6"/>
  <c r="L4859" i="6"/>
  <c r="L4860" i="6"/>
  <c r="L4861" i="6"/>
  <c r="L4862" i="6"/>
  <c r="L4863" i="6"/>
  <c r="L4864" i="6"/>
  <c r="L4865" i="6"/>
  <c r="L4866" i="6"/>
  <c r="L4867" i="6"/>
  <c r="L4868" i="6"/>
  <c r="L4869" i="6"/>
  <c r="L4870" i="6"/>
  <c r="L4871" i="6"/>
  <c r="L4872" i="6"/>
  <c r="L4873" i="6"/>
  <c r="L4874" i="6"/>
  <c r="L4875" i="6"/>
  <c r="L4876" i="6"/>
  <c r="L4877" i="6"/>
  <c r="L4878" i="6"/>
  <c r="L4879" i="6"/>
  <c r="L4880" i="6"/>
  <c r="L4881" i="6"/>
  <c r="L4882" i="6"/>
  <c r="L4883" i="6"/>
  <c r="L4884" i="6"/>
  <c r="L4885" i="6"/>
  <c r="L4886" i="6"/>
  <c r="L4887" i="6"/>
  <c r="L4888" i="6"/>
  <c r="L4889" i="6"/>
  <c r="L4890" i="6"/>
  <c r="L4891" i="6"/>
  <c r="L4892" i="6"/>
  <c r="L4893" i="6"/>
  <c r="L4894" i="6"/>
  <c r="L4895" i="6"/>
  <c r="L4896" i="6"/>
  <c r="L4897" i="6"/>
  <c r="L4898" i="6"/>
  <c r="L4899" i="6"/>
  <c r="L4900" i="6"/>
  <c r="L4901" i="6"/>
  <c r="L4902" i="6"/>
  <c r="L4903" i="6"/>
  <c r="L4904" i="6"/>
  <c r="L4905" i="6"/>
  <c r="L4906" i="6"/>
  <c r="L4907" i="6"/>
  <c r="L4908" i="6"/>
  <c r="L4909" i="6"/>
  <c r="L4910" i="6"/>
  <c r="L4911" i="6"/>
  <c r="L4912" i="6"/>
  <c r="L4913" i="6"/>
  <c r="L4914" i="6"/>
  <c r="L4915" i="6"/>
  <c r="L4916" i="6"/>
  <c r="L4917" i="6"/>
  <c r="L4918" i="6"/>
  <c r="L4919" i="6"/>
  <c r="L4920" i="6"/>
  <c r="L4921" i="6"/>
  <c r="L4922" i="6"/>
  <c r="L4923" i="6"/>
  <c r="L4924" i="6"/>
  <c r="L4925" i="6"/>
  <c r="L4926" i="6"/>
  <c r="L4927" i="6"/>
  <c r="L4928" i="6"/>
  <c r="L4929" i="6"/>
  <c r="L4930" i="6"/>
  <c r="L4931" i="6"/>
  <c r="L4932" i="6"/>
  <c r="L4933" i="6"/>
  <c r="L4934" i="6"/>
  <c r="L4935" i="6"/>
  <c r="L4936" i="6"/>
  <c r="L4937" i="6"/>
  <c r="L4938" i="6"/>
  <c r="L4939" i="6"/>
  <c r="L4940" i="6"/>
  <c r="L4941" i="6"/>
  <c r="L4942" i="6"/>
  <c r="L4943" i="6"/>
  <c r="L4944" i="6"/>
  <c r="L4945" i="6"/>
  <c r="L4946" i="6"/>
  <c r="L4947" i="6"/>
  <c r="L4948" i="6"/>
  <c r="L4949" i="6"/>
  <c r="L4950" i="6"/>
  <c r="L4951" i="6"/>
  <c r="L4952" i="6"/>
  <c r="L4953" i="6"/>
  <c r="L4954" i="6"/>
  <c r="L4955" i="6"/>
  <c r="L4956" i="6"/>
  <c r="L4957" i="6"/>
  <c r="L4958" i="6"/>
  <c r="L4959" i="6"/>
  <c r="L4960" i="6"/>
  <c r="L4961" i="6"/>
  <c r="L4962" i="6"/>
  <c r="L4963" i="6"/>
  <c r="L4964" i="6"/>
  <c r="L4965" i="6"/>
  <c r="L4966" i="6"/>
  <c r="L4967" i="6"/>
  <c r="L4968" i="6"/>
  <c r="L4969" i="6"/>
  <c r="L4970" i="6"/>
  <c r="L4971" i="6"/>
  <c r="L4972" i="6"/>
  <c r="L4973" i="6"/>
  <c r="L4974" i="6"/>
  <c r="L4975" i="6"/>
  <c r="L4976" i="6"/>
  <c r="L4977" i="6"/>
  <c r="L4978" i="6"/>
  <c r="L4979" i="6"/>
  <c r="L4980" i="6"/>
  <c r="L4981" i="6"/>
  <c r="L4982" i="6"/>
  <c r="L4983" i="6"/>
  <c r="L4984" i="6"/>
  <c r="L4985" i="6"/>
  <c r="L4986" i="6"/>
  <c r="L4987" i="6"/>
  <c r="L4988" i="6"/>
  <c r="L4989" i="6"/>
  <c r="L4990" i="6"/>
  <c r="L4991" i="6"/>
  <c r="L4992" i="6"/>
  <c r="L4993" i="6"/>
  <c r="L4994" i="6"/>
  <c r="L4995" i="6"/>
  <c r="L4996" i="6"/>
  <c r="L4997" i="6"/>
  <c r="L4998" i="6"/>
  <c r="L4999" i="6"/>
  <c r="L5000" i="6"/>
  <c r="L5001" i="6"/>
  <c r="L5002" i="6"/>
  <c r="L5003" i="6"/>
  <c r="L5004" i="6"/>
  <c r="L5005" i="6"/>
  <c r="L5006" i="6"/>
  <c r="L5007" i="6"/>
  <c r="L5008" i="6"/>
  <c r="L5009" i="6"/>
  <c r="L5010" i="6"/>
  <c r="L5011" i="6"/>
  <c r="L5012" i="6"/>
  <c r="L5013" i="6"/>
  <c r="L5014" i="6"/>
  <c r="L5015" i="6"/>
  <c r="L5016" i="6"/>
  <c r="L5017" i="6"/>
  <c r="L5018" i="6"/>
  <c r="L5019" i="6"/>
  <c r="L5020" i="6"/>
  <c r="L5021" i="6"/>
  <c r="L5022" i="6"/>
  <c r="L5023" i="6"/>
  <c r="L5024" i="6"/>
  <c r="L5025" i="6"/>
  <c r="L5026" i="6"/>
  <c r="L5027" i="6"/>
  <c r="L5028" i="6"/>
  <c r="L5029" i="6"/>
  <c r="L5030" i="6"/>
  <c r="L5031" i="6"/>
  <c r="L5032" i="6"/>
  <c r="L5033" i="6"/>
  <c r="L5034" i="6"/>
  <c r="L5035" i="6"/>
  <c r="L5036" i="6"/>
  <c r="L5037" i="6"/>
  <c r="L5038" i="6"/>
  <c r="L5039" i="6"/>
  <c r="L5040" i="6"/>
  <c r="L5041" i="6"/>
  <c r="L5042" i="6"/>
  <c r="L5043" i="6"/>
  <c r="L5044" i="6"/>
  <c r="L5045" i="6"/>
  <c r="L5046" i="6"/>
  <c r="L5047" i="6"/>
  <c r="L5048" i="6"/>
  <c r="L5049" i="6"/>
  <c r="L5050" i="6"/>
  <c r="L5051" i="6"/>
  <c r="L5052" i="6"/>
  <c r="L5053" i="6"/>
  <c r="L5054" i="6"/>
  <c r="L5055" i="6"/>
  <c r="L5056" i="6"/>
  <c r="L5057" i="6"/>
  <c r="L5058" i="6"/>
  <c r="L5059" i="6"/>
  <c r="L5060" i="6"/>
  <c r="L5061" i="6"/>
  <c r="L5062" i="6"/>
  <c r="L5063" i="6"/>
  <c r="L5064" i="6"/>
  <c r="L5065" i="6"/>
  <c r="L5066" i="6"/>
  <c r="L5067" i="6"/>
  <c r="L5068" i="6"/>
  <c r="L5069" i="6"/>
  <c r="L5070" i="6"/>
  <c r="L5071" i="6"/>
  <c r="L5072" i="6"/>
  <c r="L5073" i="6"/>
  <c r="L5074" i="6"/>
  <c r="L5075" i="6"/>
  <c r="L5076" i="6"/>
  <c r="L5077" i="6"/>
  <c r="L5078" i="6"/>
  <c r="L5079" i="6"/>
  <c r="L5080" i="6"/>
  <c r="L5081" i="6"/>
  <c r="L5082" i="6"/>
  <c r="L5083" i="6"/>
  <c r="L5084" i="6"/>
  <c r="L5085" i="6"/>
  <c r="L5086" i="6"/>
  <c r="L5087" i="6"/>
  <c r="L5088" i="6"/>
  <c r="L5089" i="6"/>
  <c r="L5090" i="6"/>
  <c r="L5091" i="6"/>
  <c r="L5092" i="6"/>
  <c r="L5093" i="6"/>
  <c r="L5094" i="6"/>
  <c r="L5095" i="6"/>
  <c r="L5096" i="6"/>
  <c r="L5097" i="6"/>
  <c r="L5098" i="6"/>
  <c r="L5099" i="6"/>
  <c r="L5100" i="6"/>
  <c r="L5101" i="6"/>
  <c r="L5102" i="6"/>
  <c r="L5103" i="6"/>
  <c r="L5104" i="6"/>
  <c r="L5105" i="6"/>
  <c r="L5106" i="6"/>
  <c r="L5107" i="6"/>
  <c r="L5108" i="6"/>
  <c r="L5109" i="6"/>
  <c r="L5110" i="6"/>
  <c r="L5111" i="6"/>
  <c r="L5112" i="6"/>
  <c r="L5113" i="6"/>
  <c r="L5114" i="6"/>
  <c r="L5115" i="6"/>
  <c r="L5116" i="6"/>
  <c r="L5117" i="6"/>
  <c r="L5118" i="6"/>
  <c r="L5119" i="6"/>
  <c r="L5120" i="6"/>
  <c r="L5121" i="6"/>
  <c r="L5122" i="6"/>
  <c r="L5123" i="6"/>
  <c r="L5124" i="6"/>
  <c r="L5125" i="6"/>
  <c r="L5126" i="6"/>
  <c r="L5127" i="6"/>
  <c r="L5128" i="6"/>
  <c r="L5129" i="6"/>
  <c r="L5130" i="6"/>
  <c r="L5131" i="6"/>
  <c r="L5132" i="6"/>
  <c r="L5133" i="6"/>
  <c r="L5134" i="6"/>
  <c r="L5135" i="6"/>
  <c r="L5136" i="6"/>
  <c r="L5137" i="6"/>
  <c r="L5138" i="6"/>
  <c r="L5139" i="6"/>
  <c r="L5140" i="6"/>
  <c r="L5141" i="6"/>
  <c r="L5142" i="6"/>
  <c r="L5143" i="6"/>
  <c r="L5144" i="6"/>
  <c r="L5145" i="6"/>
  <c r="L5146" i="6"/>
  <c r="L5147" i="6"/>
  <c r="L5148" i="6"/>
  <c r="L5149" i="6"/>
  <c r="L5150" i="6"/>
  <c r="L5151" i="6"/>
  <c r="L5152" i="6"/>
  <c r="L5153" i="6"/>
  <c r="L5154" i="6"/>
  <c r="L5155" i="6"/>
  <c r="L5156" i="6"/>
  <c r="L5157" i="6"/>
  <c r="L5158" i="6"/>
  <c r="L5159" i="6"/>
  <c r="L5160" i="6"/>
  <c r="L5161" i="6"/>
  <c r="L5162" i="6"/>
  <c r="L5163" i="6"/>
  <c r="L5164" i="6"/>
  <c r="L5165" i="6"/>
  <c r="L5166" i="6"/>
  <c r="L5167" i="6"/>
  <c r="L5168" i="6"/>
  <c r="L5169" i="6"/>
  <c r="L5170" i="6"/>
  <c r="L5171" i="6"/>
  <c r="L5172" i="6"/>
  <c r="L5173" i="6"/>
  <c r="L5174" i="6"/>
  <c r="L5175" i="6"/>
  <c r="L5176" i="6"/>
  <c r="L5177" i="6"/>
  <c r="L5178" i="6"/>
  <c r="L5179" i="6"/>
  <c r="L5180" i="6"/>
  <c r="L5181" i="6"/>
  <c r="L5182" i="6"/>
  <c r="L5183" i="6"/>
  <c r="L5184" i="6"/>
  <c r="L5185" i="6"/>
  <c r="L5186" i="6"/>
  <c r="L5187" i="6"/>
  <c r="L5188" i="6"/>
  <c r="L5189" i="6"/>
  <c r="L5190" i="6"/>
  <c r="L5191" i="6"/>
  <c r="L5192" i="6"/>
  <c r="L5193" i="6"/>
  <c r="L5194" i="6"/>
  <c r="L5195" i="6"/>
  <c r="L5196" i="6"/>
  <c r="L5197" i="6"/>
  <c r="L5198" i="6"/>
  <c r="L5199" i="6"/>
  <c r="L5200" i="6"/>
  <c r="L5201" i="6"/>
  <c r="L5202" i="6"/>
  <c r="L5203" i="6"/>
  <c r="L5204" i="6"/>
  <c r="L5205" i="6"/>
  <c r="L5206" i="6"/>
  <c r="L5207" i="6"/>
  <c r="L5208" i="6"/>
  <c r="L5209" i="6"/>
  <c r="L5210" i="6"/>
  <c r="L5211" i="6"/>
  <c r="L5212" i="6"/>
  <c r="L5213" i="6"/>
  <c r="L5214" i="6"/>
  <c r="L5215" i="6"/>
  <c r="L5216" i="6"/>
  <c r="L5217" i="6"/>
  <c r="L5218" i="6"/>
  <c r="L5219" i="6"/>
  <c r="L5220" i="6"/>
  <c r="L5221" i="6"/>
  <c r="L5222" i="6"/>
  <c r="L5223" i="6"/>
  <c r="L5224" i="6"/>
  <c r="L5225" i="6"/>
  <c r="L5226" i="6"/>
  <c r="L5227" i="6"/>
  <c r="L5228" i="6"/>
  <c r="L5229" i="6"/>
  <c r="L5230" i="6"/>
  <c r="L5231" i="6"/>
  <c r="L5232" i="6"/>
  <c r="L5233" i="6"/>
  <c r="L5234" i="6"/>
  <c r="L5235" i="6"/>
  <c r="L5236" i="6"/>
  <c r="L5237" i="6"/>
  <c r="L5238" i="6"/>
  <c r="L5239" i="6"/>
  <c r="L5240" i="6"/>
  <c r="L5241" i="6"/>
  <c r="L5242" i="6"/>
  <c r="L5243" i="6"/>
  <c r="L5244" i="6"/>
  <c r="L5245" i="6"/>
  <c r="L5246" i="6"/>
  <c r="L5247" i="6"/>
  <c r="L5248" i="6"/>
  <c r="L5249" i="6"/>
  <c r="L5250" i="6"/>
  <c r="L5251" i="6"/>
  <c r="L5252" i="6"/>
  <c r="L5253" i="6"/>
  <c r="L5254" i="6"/>
  <c r="L5255" i="6"/>
  <c r="L5256" i="6"/>
  <c r="L5257" i="6"/>
  <c r="L5258" i="6"/>
  <c r="L5259" i="6"/>
  <c r="L5260" i="6"/>
  <c r="L5261" i="6"/>
  <c r="L5262" i="6"/>
  <c r="L5263" i="6"/>
  <c r="L5264" i="6"/>
  <c r="L5265" i="6"/>
  <c r="L5266" i="6"/>
  <c r="L5267" i="6"/>
  <c r="L5268" i="6"/>
  <c r="L5269" i="6"/>
  <c r="L5270" i="6"/>
  <c r="L5271" i="6"/>
  <c r="L5272" i="6"/>
  <c r="L5273" i="6"/>
  <c r="L5274" i="6"/>
  <c r="L5275" i="6"/>
  <c r="L5276" i="6"/>
  <c r="L5277" i="6"/>
  <c r="L5278" i="6"/>
  <c r="L5279" i="6"/>
  <c r="L5280" i="6"/>
  <c r="L5281" i="6"/>
  <c r="L5282" i="6"/>
  <c r="L5283" i="6"/>
  <c r="L5284" i="6"/>
  <c r="L5285" i="6"/>
  <c r="L5286" i="6"/>
  <c r="L5287" i="6"/>
  <c r="L5288" i="6"/>
  <c r="L5289" i="6"/>
  <c r="L5290" i="6"/>
  <c r="L5291" i="6"/>
  <c r="L5292" i="6"/>
  <c r="L5293" i="6"/>
  <c r="L5294" i="6"/>
  <c r="L5295" i="6"/>
  <c r="L5296" i="6"/>
  <c r="L5297" i="6"/>
  <c r="L5298" i="6"/>
  <c r="L5299" i="6"/>
  <c r="L5300" i="6"/>
  <c r="L5301" i="6"/>
  <c r="L5302" i="6"/>
  <c r="L5303" i="6"/>
  <c r="L5304" i="6"/>
  <c r="L5305" i="6"/>
  <c r="L5306" i="6"/>
  <c r="L5307" i="6"/>
  <c r="L5308" i="6"/>
  <c r="L5309" i="6"/>
  <c r="L5310" i="6"/>
  <c r="L5311" i="6"/>
  <c r="L5312" i="6"/>
  <c r="L5313" i="6"/>
  <c r="L5314" i="6"/>
  <c r="L5315" i="6"/>
  <c r="L5316" i="6"/>
  <c r="L5317" i="6"/>
  <c r="L5318" i="6"/>
  <c r="L5319" i="6"/>
  <c r="L5320" i="6"/>
  <c r="L5321" i="6"/>
  <c r="L5322" i="6"/>
  <c r="L5323" i="6"/>
  <c r="L5324" i="6"/>
  <c r="L5325" i="6"/>
  <c r="L5326" i="6"/>
  <c r="L5327" i="6"/>
  <c r="L5328" i="6"/>
  <c r="L5329" i="6"/>
  <c r="L5330" i="6"/>
  <c r="L5331" i="6"/>
  <c r="L5332" i="6"/>
  <c r="L5333" i="6"/>
  <c r="L5334" i="6"/>
  <c r="L5335" i="6"/>
  <c r="L5336" i="6"/>
  <c r="L5337" i="6"/>
  <c r="L5338" i="6"/>
  <c r="L5339" i="6"/>
  <c r="L5340" i="6"/>
  <c r="L5341" i="6"/>
  <c r="L5342" i="6"/>
  <c r="L5343" i="6"/>
  <c r="L5344" i="6"/>
  <c r="L5345" i="6"/>
  <c r="L5346" i="6"/>
  <c r="L5347" i="6"/>
  <c r="L5348" i="6"/>
  <c r="L5349" i="6"/>
  <c r="L5350" i="6"/>
  <c r="L5351" i="6"/>
  <c r="L5352" i="6"/>
  <c r="L5353" i="6"/>
  <c r="L5354" i="6"/>
  <c r="L5355" i="6"/>
  <c r="L5356" i="6"/>
  <c r="L5357" i="6"/>
  <c r="L5358" i="6"/>
  <c r="L5359" i="6"/>
  <c r="L5360" i="6"/>
  <c r="L5361" i="6"/>
  <c r="L5362" i="6"/>
  <c r="L5363" i="6"/>
  <c r="L5364" i="6"/>
  <c r="L5365" i="6"/>
  <c r="L5366" i="6"/>
  <c r="L5367" i="6"/>
  <c r="L5368" i="6"/>
  <c r="L5369" i="6"/>
  <c r="L5370" i="6"/>
  <c r="L5371" i="6"/>
  <c r="L5372" i="6"/>
  <c r="L5373" i="6"/>
  <c r="L5374" i="6"/>
  <c r="L5375" i="6"/>
  <c r="L5376" i="6"/>
  <c r="L5377" i="6"/>
  <c r="L5378" i="6"/>
  <c r="L5379" i="6"/>
  <c r="L5380" i="6"/>
  <c r="L5381" i="6"/>
  <c r="L5382" i="6"/>
  <c r="L5383" i="6"/>
  <c r="L5384" i="6"/>
  <c r="L5385" i="6"/>
  <c r="L5386" i="6"/>
  <c r="L5387" i="6"/>
  <c r="L5388" i="6"/>
  <c r="L5389" i="6"/>
  <c r="L5390" i="6"/>
  <c r="L5391" i="6"/>
  <c r="L5392" i="6"/>
  <c r="L5393" i="6"/>
  <c r="L5394" i="6"/>
  <c r="L5395" i="6"/>
  <c r="L5396" i="6"/>
  <c r="L5397" i="6"/>
  <c r="L5398" i="6"/>
  <c r="L5399" i="6"/>
  <c r="L5400" i="6"/>
  <c r="L5401" i="6"/>
  <c r="L5402" i="6"/>
  <c r="L5403" i="6"/>
  <c r="L5404" i="6"/>
  <c r="L5405" i="6"/>
  <c r="L5406" i="6"/>
  <c r="L5407" i="6"/>
  <c r="L5408" i="6"/>
  <c r="L5409" i="6"/>
  <c r="L5410" i="6"/>
  <c r="L5411" i="6"/>
  <c r="L5412" i="6"/>
  <c r="L5413" i="6"/>
  <c r="L5414" i="6"/>
  <c r="L5415" i="6"/>
  <c r="L5416" i="6"/>
  <c r="L5417" i="6"/>
  <c r="L5418" i="6"/>
  <c r="L5419" i="6"/>
  <c r="L5420" i="6"/>
  <c r="L5421" i="6"/>
  <c r="L5422" i="6"/>
  <c r="L5423" i="6"/>
  <c r="L5424" i="6"/>
  <c r="L5425" i="6"/>
  <c r="L5426" i="6"/>
  <c r="L5427" i="6"/>
  <c r="L5428" i="6"/>
  <c r="L5429" i="6"/>
  <c r="L5430" i="6"/>
  <c r="L5431" i="6"/>
  <c r="L5432" i="6"/>
  <c r="L5433" i="6"/>
  <c r="L5434" i="6"/>
  <c r="L5435" i="6"/>
  <c r="L5436" i="6"/>
  <c r="L5437" i="6"/>
  <c r="L5438" i="6"/>
  <c r="L5439" i="6"/>
  <c r="L5440" i="6"/>
  <c r="L5441" i="6"/>
  <c r="L5442" i="6"/>
  <c r="L5443" i="6"/>
  <c r="L5444" i="6"/>
  <c r="L5445" i="6"/>
  <c r="L5446" i="6"/>
  <c r="L5447" i="6"/>
  <c r="L5448" i="6"/>
  <c r="L5449" i="6"/>
  <c r="L5450" i="6"/>
  <c r="L5451" i="6"/>
  <c r="L5452" i="6"/>
  <c r="L5453" i="6"/>
  <c r="L5454" i="6"/>
  <c r="L5455" i="6"/>
  <c r="L5456" i="6"/>
  <c r="L5457" i="6"/>
  <c r="L5458" i="6"/>
  <c r="L5459" i="6"/>
  <c r="L5460" i="6"/>
  <c r="L5461" i="6"/>
  <c r="L5462" i="6"/>
  <c r="L5463" i="6"/>
  <c r="L5464" i="6"/>
  <c r="L5465" i="6"/>
  <c r="L5466" i="6"/>
  <c r="L5467" i="6"/>
  <c r="L5468" i="6"/>
  <c r="L5469" i="6"/>
  <c r="L5470" i="6"/>
  <c r="L5471" i="6"/>
  <c r="L5472" i="6"/>
  <c r="L5473" i="6"/>
  <c r="L5474" i="6"/>
  <c r="L5475" i="6"/>
  <c r="L5476" i="6"/>
  <c r="L5477" i="6"/>
  <c r="L5478" i="6"/>
  <c r="L5479" i="6"/>
  <c r="L5480" i="6"/>
  <c r="L5481" i="6"/>
  <c r="L5482" i="6"/>
  <c r="L5483" i="6"/>
  <c r="L5484" i="6"/>
  <c r="L5485" i="6"/>
  <c r="L5486" i="6"/>
  <c r="L5487" i="6"/>
  <c r="L5488" i="6"/>
  <c r="L5489" i="6"/>
  <c r="L5490" i="6"/>
  <c r="L5491" i="6"/>
  <c r="L5492" i="6"/>
  <c r="L5493" i="6"/>
  <c r="L5494" i="6"/>
  <c r="L5495" i="6"/>
  <c r="L5496" i="6"/>
  <c r="L5497" i="6"/>
  <c r="L5498" i="6"/>
  <c r="L5499" i="6"/>
  <c r="L5500" i="6"/>
  <c r="L5501" i="6"/>
  <c r="L5502" i="6"/>
  <c r="L5503" i="6"/>
  <c r="L5504" i="6"/>
  <c r="L5505" i="6"/>
  <c r="L5506" i="6"/>
  <c r="L5507" i="6"/>
  <c r="L5508" i="6"/>
  <c r="L5509" i="6"/>
  <c r="L5510" i="6"/>
  <c r="L5511" i="6"/>
  <c r="L5512" i="6"/>
  <c r="L5513" i="6"/>
  <c r="L5514" i="6"/>
  <c r="L5515" i="6"/>
  <c r="L5516" i="6"/>
  <c r="L5517" i="6"/>
  <c r="L5518" i="6"/>
  <c r="L5519" i="6"/>
  <c r="L5520" i="6"/>
  <c r="L5521" i="6"/>
  <c r="L5522" i="6"/>
  <c r="L5523" i="6"/>
  <c r="L5524" i="6"/>
  <c r="L5525" i="6"/>
  <c r="L5526" i="6"/>
  <c r="L5527" i="6"/>
  <c r="L5528" i="6"/>
  <c r="L5529" i="6"/>
  <c r="L5530" i="6"/>
  <c r="L5531" i="6"/>
  <c r="L5532" i="6"/>
  <c r="L5533" i="6"/>
  <c r="L5534" i="6"/>
  <c r="L5535" i="6"/>
  <c r="L5536" i="6"/>
  <c r="L5537" i="6"/>
  <c r="L5538" i="6"/>
  <c r="L5539" i="6"/>
  <c r="L5540" i="6"/>
  <c r="L5541" i="6"/>
  <c r="L5542" i="6"/>
  <c r="L5543" i="6"/>
  <c r="L5544" i="6"/>
  <c r="L5545" i="6"/>
  <c r="L5546" i="6"/>
  <c r="L5547" i="6"/>
  <c r="L5548" i="6"/>
  <c r="L5549" i="6"/>
  <c r="L5550" i="6"/>
  <c r="L5551" i="6"/>
  <c r="L5552" i="6"/>
  <c r="L5553" i="6"/>
  <c r="L5554" i="6"/>
  <c r="L5555" i="6"/>
  <c r="L5556" i="6"/>
  <c r="L5557" i="6"/>
  <c r="L5558" i="6"/>
  <c r="L5559" i="6"/>
  <c r="L5560" i="6"/>
  <c r="L5561" i="6"/>
  <c r="L5562" i="6"/>
  <c r="L5563" i="6"/>
  <c r="L5564" i="6"/>
  <c r="L5565" i="6"/>
  <c r="L5566" i="6"/>
  <c r="L5567" i="6"/>
  <c r="L5568" i="6"/>
  <c r="L5569" i="6"/>
  <c r="L5570" i="6"/>
  <c r="L5571" i="6"/>
  <c r="L5572" i="6"/>
  <c r="L5573" i="6"/>
  <c r="L5574" i="6"/>
  <c r="L5575" i="6"/>
  <c r="L5576" i="6"/>
  <c r="L5577" i="6"/>
  <c r="L5578" i="6"/>
  <c r="L5579" i="6"/>
  <c r="L5580" i="6"/>
  <c r="L5581" i="6"/>
  <c r="L5582" i="6"/>
  <c r="L5583" i="6"/>
  <c r="L5584" i="6"/>
  <c r="L5585" i="6"/>
  <c r="L5586" i="6"/>
  <c r="L5587" i="6"/>
  <c r="L5588" i="6"/>
  <c r="L5589" i="6"/>
  <c r="L5590" i="6"/>
  <c r="L5591" i="6"/>
  <c r="L5592" i="6"/>
  <c r="L5593" i="6"/>
  <c r="L5594" i="6"/>
  <c r="L5595" i="6"/>
  <c r="L5596" i="6"/>
  <c r="L5597" i="6"/>
  <c r="L5598" i="6"/>
  <c r="L5599" i="6"/>
  <c r="L5600" i="6"/>
  <c r="L5601" i="6"/>
  <c r="L5602" i="6"/>
  <c r="L5603" i="6"/>
  <c r="L5604" i="6"/>
  <c r="L5605" i="6"/>
  <c r="L5606" i="6"/>
  <c r="L5607" i="6"/>
  <c r="L5608" i="6"/>
  <c r="L5609" i="6"/>
  <c r="L5610" i="6"/>
  <c r="L5611" i="6"/>
  <c r="L5612" i="6"/>
  <c r="L5613" i="6"/>
  <c r="L5614" i="6"/>
  <c r="L5615" i="6"/>
  <c r="L5616" i="6"/>
  <c r="L5617" i="6"/>
  <c r="L5618" i="6"/>
  <c r="L5619" i="6"/>
  <c r="L5620" i="6"/>
  <c r="L5621" i="6"/>
  <c r="L5622" i="6"/>
  <c r="L5623" i="6"/>
  <c r="L5624" i="6"/>
  <c r="L5625" i="6"/>
  <c r="L5626" i="6"/>
  <c r="L5627" i="6"/>
  <c r="L5628" i="6"/>
  <c r="L5629" i="6"/>
  <c r="L5630" i="6"/>
  <c r="L5631" i="6"/>
  <c r="L5632" i="6"/>
  <c r="L5633" i="6"/>
  <c r="L5634" i="6"/>
  <c r="L5635" i="6"/>
  <c r="L5636" i="6"/>
  <c r="L5637" i="6"/>
  <c r="L5638" i="6"/>
  <c r="L5639" i="6"/>
  <c r="L5640" i="6"/>
  <c r="L5641" i="6"/>
  <c r="L5642" i="6"/>
  <c r="L5643" i="6"/>
  <c r="L5644" i="6"/>
  <c r="L5645" i="6"/>
  <c r="L5646" i="6"/>
  <c r="L5647" i="6"/>
  <c r="L5648" i="6"/>
  <c r="L5649" i="6"/>
  <c r="L5650" i="6"/>
  <c r="L5651" i="6"/>
  <c r="L5652" i="6"/>
  <c r="L5653" i="6"/>
  <c r="L5654" i="6"/>
  <c r="L5655" i="6"/>
  <c r="L5656" i="6"/>
  <c r="L5657" i="6"/>
  <c r="L5658" i="6"/>
  <c r="L5659" i="6"/>
  <c r="L5660" i="6"/>
  <c r="L5661" i="6"/>
  <c r="L5662" i="6"/>
  <c r="L5663" i="6"/>
  <c r="L5664" i="6"/>
  <c r="L5665" i="6"/>
  <c r="L5666" i="6"/>
  <c r="L5667" i="6"/>
  <c r="L5668" i="6"/>
  <c r="L5669" i="6"/>
  <c r="L5670" i="6"/>
  <c r="L5671" i="6"/>
  <c r="L5672" i="6"/>
  <c r="L5673" i="6"/>
  <c r="L5674" i="6"/>
  <c r="L5675" i="6"/>
  <c r="L5676" i="6"/>
  <c r="L5677" i="6"/>
  <c r="L5678" i="6"/>
  <c r="L5679" i="6"/>
  <c r="L5680" i="6"/>
  <c r="L5681" i="6"/>
  <c r="L5682" i="6"/>
  <c r="L5683" i="6"/>
  <c r="L5684" i="6"/>
  <c r="L5685" i="6"/>
  <c r="L5686" i="6"/>
  <c r="L5687" i="6"/>
  <c r="L5688" i="6"/>
  <c r="L5689" i="6"/>
  <c r="L5690" i="6"/>
  <c r="L5691" i="6"/>
  <c r="L5692" i="6"/>
  <c r="L5693" i="6"/>
  <c r="L5694" i="6"/>
  <c r="L5695" i="6"/>
  <c r="L5696" i="6"/>
  <c r="L5697" i="6"/>
  <c r="L5698" i="6"/>
  <c r="L5699" i="6"/>
  <c r="L5700" i="6"/>
  <c r="L5701" i="6"/>
  <c r="L5702" i="6"/>
  <c r="L5703" i="6"/>
  <c r="L5704" i="6"/>
  <c r="L5705" i="6"/>
  <c r="L5706" i="6"/>
  <c r="L5707" i="6"/>
  <c r="L5708" i="6"/>
  <c r="L5709" i="6"/>
  <c r="L5710" i="6"/>
  <c r="L5711" i="6"/>
  <c r="L5712" i="6"/>
  <c r="L5713" i="6"/>
  <c r="L5714" i="6"/>
  <c r="L5715" i="6"/>
  <c r="L5716" i="6"/>
  <c r="L5717" i="6"/>
  <c r="L5718" i="6"/>
  <c r="L5719" i="6"/>
  <c r="L5720" i="6"/>
  <c r="L5721" i="6"/>
  <c r="L5722" i="6"/>
  <c r="L5723" i="6"/>
  <c r="L5724" i="6"/>
  <c r="L5725" i="6"/>
  <c r="L5726" i="6"/>
  <c r="L5727" i="6"/>
  <c r="L5728" i="6"/>
  <c r="L5729" i="6"/>
  <c r="L5730" i="6"/>
  <c r="L5731" i="6"/>
  <c r="L5732" i="6"/>
  <c r="L5733" i="6"/>
  <c r="L5734" i="6"/>
  <c r="L5735" i="6"/>
  <c r="L5736" i="6"/>
  <c r="L5737" i="6"/>
  <c r="L5738" i="6"/>
  <c r="L5739" i="6"/>
  <c r="L5740" i="6"/>
  <c r="L5741" i="6"/>
  <c r="L5742" i="6"/>
  <c r="L5743" i="6"/>
  <c r="L5744" i="6"/>
  <c r="L5745" i="6"/>
  <c r="L5746" i="6"/>
  <c r="L5747" i="6"/>
  <c r="L5748" i="6"/>
  <c r="L5749" i="6"/>
  <c r="L5750" i="6"/>
  <c r="L5751" i="6"/>
  <c r="L5752" i="6"/>
  <c r="L5753" i="6"/>
  <c r="L5754" i="6"/>
  <c r="L5755" i="6"/>
  <c r="L5756" i="6"/>
  <c r="L5757" i="6"/>
  <c r="L5758" i="6"/>
  <c r="L5759" i="6"/>
  <c r="L5760" i="6"/>
  <c r="L5761" i="6"/>
  <c r="L5762" i="6"/>
  <c r="L5763" i="6"/>
  <c r="L5764" i="6"/>
  <c r="L5765" i="6"/>
  <c r="L5766" i="6"/>
  <c r="L5767" i="6"/>
  <c r="L5768" i="6"/>
  <c r="L5769" i="6"/>
  <c r="L5770" i="6"/>
  <c r="L5771" i="6"/>
  <c r="L5772" i="6"/>
  <c r="L5773" i="6"/>
  <c r="L5774" i="6"/>
  <c r="L5775" i="6"/>
  <c r="L5776" i="6"/>
  <c r="L5777" i="6"/>
  <c r="L5778" i="6"/>
  <c r="L5779" i="6"/>
  <c r="L5780" i="6"/>
  <c r="L5781" i="6"/>
  <c r="L5782" i="6"/>
  <c r="L5783" i="6"/>
  <c r="L5784" i="6"/>
  <c r="L5785" i="6"/>
  <c r="L5786" i="6"/>
  <c r="L5787" i="6"/>
  <c r="L5788" i="6"/>
  <c r="L5789" i="6"/>
  <c r="L5790" i="6"/>
  <c r="L5791" i="6"/>
  <c r="L5792" i="6"/>
  <c r="L5793" i="6"/>
  <c r="L5794" i="6"/>
  <c r="L5795" i="6"/>
  <c r="L5796" i="6"/>
  <c r="L5797" i="6"/>
  <c r="L5798" i="6"/>
  <c r="L5799" i="6"/>
  <c r="L5800" i="6"/>
  <c r="L5801" i="6"/>
  <c r="L5802" i="6"/>
  <c r="L5803" i="6"/>
  <c r="L5804" i="6"/>
  <c r="L5805" i="6"/>
  <c r="L5806" i="6"/>
  <c r="L5807" i="6"/>
  <c r="L5808" i="6"/>
  <c r="L5809" i="6"/>
  <c r="L5810" i="6"/>
  <c r="L5811" i="6"/>
  <c r="L5812" i="6"/>
  <c r="L5813" i="6"/>
  <c r="L5814" i="6"/>
  <c r="L5815" i="6"/>
  <c r="L5816" i="6"/>
  <c r="L5817" i="6"/>
  <c r="L5818" i="6"/>
  <c r="L5819" i="6"/>
  <c r="L5820" i="6"/>
  <c r="L5821" i="6"/>
  <c r="L5822" i="6"/>
  <c r="L5823" i="6"/>
  <c r="L5824" i="6"/>
  <c r="L5825" i="6"/>
  <c r="L5826" i="6"/>
  <c r="L5827" i="6"/>
  <c r="L5828" i="6"/>
  <c r="L5829" i="6"/>
  <c r="L5830" i="6"/>
  <c r="L5831" i="6"/>
  <c r="L5832" i="6"/>
  <c r="L5833" i="6"/>
  <c r="L5834" i="6"/>
  <c r="L5835" i="6"/>
  <c r="L5836" i="6"/>
  <c r="L5837" i="6"/>
  <c r="L5838" i="6"/>
  <c r="L5839" i="6"/>
  <c r="L5840" i="6"/>
  <c r="L5841" i="6"/>
  <c r="L5842" i="6"/>
  <c r="L5843" i="6"/>
  <c r="L5844" i="6"/>
  <c r="L5845" i="6"/>
  <c r="L5846" i="6"/>
  <c r="L5847" i="6"/>
  <c r="L5848" i="6"/>
  <c r="L5849" i="6"/>
  <c r="L5850" i="6"/>
  <c r="L5851" i="6"/>
  <c r="L5852" i="6"/>
  <c r="L5853" i="6"/>
  <c r="L5854" i="6"/>
  <c r="L5855" i="6"/>
  <c r="L5856" i="6"/>
  <c r="L5857" i="6"/>
  <c r="L5858" i="6"/>
  <c r="L5859" i="6"/>
  <c r="L5860" i="6"/>
  <c r="L5861" i="6"/>
  <c r="L5862" i="6"/>
  <c r="L5863" i="6"/>
  <c r="L5864" i="6"/>
  <c r="L5865" i="6"/>
  <c r="L5866" i="6"/>
  <c r="L5867" i="6"/>
  <c r="L5868" i="6"/>
  <c r="L5869" i="6"/>
  <c r="L5870" i="6"/>
  <c r="L5871" i="6"/>
  <c r="L5872" i="6"/>
  <c r="L5873" i="6"/>
  <c r="L5874" i="6"/>
  <c r="L5875" i="6"/>
  <c r="L5876" i="6"/>
  <c r="L5877" i="6"/>
  <c r="L5878" i="6"/>
  <c r="L5879" i="6"/>
  <c r="L5880" i="6"/>
  <c r="L5881" i="6"/>
  <c r="L5882" i="6"/>
  <c r="L5883" i="6"/>
  <c r="L5884" i="6"/>
  <c r="L5885" i="6"/>
  <c r="L5886" i="6"/>
  <c r="L5887" i="6"/>
  <c r="L5888" i="6"/>
  <c r="L5889" i="6"/>
  <c r="L5890" i="6"/>
  <c r="L5891" i="6"/>
  <c r="L5892" i="6"/>
  <c r="L5893" i="6"/>
  <c r="L5894" i="6"/>
  <c r="L5895" i="6"/>
  <c r="L5896" i="6"/>
  <c r="L5897" i="6"/>
  <c r="L5898" i="6"/>
  <c r="L5899" i="6"/>
  <c r="L5900" i="6"/>
  <c r="L5901" i="6"/>
  <c r="L5902" i="6"/>
  <c r="L5903" i="6"/>
  <c r="L5904" i="6"/>
  <c r="L5905" i="6"/>
  <c r="L5906" i="6"/>
  <c r="L5907" i="6"/>
  <c r="L5908" i="6"/>
  <c r="L5909" i="6"/>
  <c r="L5910" i="6"/>
  <c r="L5911" i="6"/>
  <c r="L5912" i="6"/>
  <c r="L5913" i="6"/>
  <c r="L5914" i="6"/>
  <c r="L5915" i="6"/>
  <c r="L5916" i="6"/>
  <c r="L5917" i="6"/>
  <c r="L5918" i="6"/>
  <c r="L5919" i="6"/>
  <c r="L5920" i="6"/>
  <c r="L5921" i="6"/>
  <c r="L5922" i="6"/>
  <c r="L5923" i="6"/>
  <c r="L5924" i="6"/>
  <c r="L5925" i="6"/>
  <c r="L5926" i="6"/>
  <c r="L5927" i="6"/>
  <c r="L5928" i="6"/>
  <c r="L5929" i="6"/>
  <c r="L5930" i="6"/>
  <c r="L5931" i="6"/>
  <c r="L5932" i="6"/>
  <c r="L5933" i="6"/>
  <c r="L5934" i="6"/>
  <c r="L5935" i="6"/>
  <c r="L5936" i="6"/>
  <c r="L5937" i="6"/>
  <c r="L5938" i="6"/>
  <c r="L5939" i="6"/>
  <c r="L5940" i="6"/>
  <c r="L5941" i="6"/>
  <c r="L5942" i="6"/>
  <c r="L5943" i="6"/>
  <c r="L5944" i="6"/>
  <c r="L5945" i="6"/>
  <c r="L5946" i="6"/>
  <c r="L5947" i="6"/>
  <c r="L5948" i="6"/>
  <c r="L5949" i="6"/>
  <c r="L5950" i="6"/>
  <c r="L5951" i="6"/>
  <c r="L5952" i="6"/>
  <c r="L5953" i="6"/>
  <c r="L5954" i="6"/>
  <c r="L5955" i="6"/>
  <c r="L5956" i="6"/>
  <c r="L5957" i="6"/>
  <c r="L5958" i="6"/>
  <c r="L5959" i="6"/>
  <c r="L5960" i="6"/>
  <c r="L5961" i="6"/>
  <c r="L5962" i="6"/>
  <c r="L5963" i="6"/>
  <c r="L5964" i="6"/>
  <c r="L5965" i="6"/>
  <c r="L5966" i="6"/>
  <c r="L5967" i="6"/>
  <c r="L5968" i="6"/>
  <c r="L5969" i="6"/>
  <c r="L5970" i="6"/>
  <c r="L5971" i="6"/>
  <c r="L5972" i="6"/>
  <c r="L5973" i="6"/>
  <c r="L5974" i="6"/>
  <c r="L5975" i="6"/>
  <c r="L5976" i="6"/>
  <c r="L5977" i="6"/>
  <c r="L5978" i="6"/>
  <c r="L5979" i="6"/>
  <c r="L5980" i="6"/>
  <c r="L5981" i="6"/>
  <c r="L5982" i="6"/>
  <c r="L5983" i="6"/>
  <c r="L5984" i="6"/>
  <c r="L5985" i="6"/>
  <c r="L5986" i="6"/>
  <c r="L5987" i="6"/>
  <c r="L5988" i="6"/>
  <c r="L5989" i="6"/>
  <c r="L5990" i="6"/>
  <c r="L5991" i="6"/>
  <c r="L5992" i="6"/>
  <c r="L5993" i="6"/>
  <c r="L5994" i="6"/>
  <c r="L5995" i="6"/>
  <c r="L5996" i="6"/>
  <c r="L5997" i="6"/>
  <c r="L5998" i="6"/>
  <c r="L5999" i="6"/>
  <c r="L6000" i="6"/>
  <c r="L6001" i="6"/>
  <c r="L6002" i="6"/>
  <c r="L6003" i="6"/>
  <c r="L6004" i="6"/>
  <c r="L6005" i="6"/>
  <c r="L6006" i="6"/>
  <c r="L6007" i="6"/>
  <c r="L6008" i="6"/>
  <c r="L6009" i="6"/>
  <c r="L6010" i="6"/>
  <c r="L6011" i="6"/>
  <c r="L6012" i="6"/>
  <c r="L6013" i="6"/>
  <c r="L6014" i="6"/>
  <c r="L6015" i="6"/>
  <c r="L6016" i="6"/>
  <c r="L6017" i="6"/>
  <c r="L6018" i="6"/>
  <c r="L6019" i="6"/>
  <c r="L6020" i="6"/>
  <c r="L6021" i="6"/>
  <c r="L6022" i="6"/>
  <c r="L6023" i="6"/>
  <c r="L6024" i="6"/>
  <c r="L6025" i="6"/>
  <c r="L6026" i="6"/>
  <c r="L6027" i="6"/>
  <c r="L6028" i="6"/>
  <c r="L6029" i="6"/>
  <c r="L6030" i="6"/>
  <c r="L6031" i="6"/>
  <c r="L6032" i="6"/>
  <c r="L6033" i="6"/>
  <c r="L6034" i="6"/>
  <c r="L6035" i="6"/>
  <c r="L6036" i="6"/>
  <c r="L6037" i="6"/>
  <c r="L6038" i="6"/>
  <c r="L6039" i="6"/>
  <c r="L6040" i="6"/>
  <c r="L6041" i="6"/>
  <c r="L6042" i="6"/>
  <c r="L6043" i="6"/>
  <c r="L6044" i="6"/>
  <c r="L6045" i="6"/>
  <c r="L6046" i="6"/>
  <c r="L6047" i="6"/>
  <c r="L6048" i="6"/>
  <c r="L6049" i="6"/>
  <c r="L6050" i="6"/>
  <c r="L6051" i="6"/>
  <c r="L6052" i="6"/>
  <c r="L6053" i="6"/>
  <c r="L6054" i="6"/>
  <c r="L6055" i="6"/>
  <c r="L6056" i="6"/>
  <c r="L6057" i="6"/>
  <c r="L6058" i="6"/>
  <c r="L6059" i="6"/>
  <c r="L6060" i="6"/>
  <c r="L6061" i="6"/>
  <c r="L6062" i="6"/>
  <c r="L6063" i="6"/>
  <c r="L6064" i="6"/>
  <c r="L6065" i="6"/>
  <c r="L6066" i="6"/>
  <c r="L6067" i="6"/>
  <c r="L6068" i="6"/>
  <c r="L6069" i="6"/>
  <c r="L6070" i="6"/>
  <c r="L6071" i="6"/>
  <c r="L6072" i="6"/>
  <c r="L6073" i="6"/>
  <c r="L6074" i="6"/>
  <c r="L6075" i="6"/>
  <c r="L6076" i="6"/>
  <c r="L6077" i="6"/>
  <c r="L6078" i="6"/>
  <c r="L6079" i="6"/>
  <c r="L6080" i="6"/>
  <c r="L6081" i="6"/>
  <c r="L6082" i="6"/>
  <c r="L6083" i="6"/>
  <c r="L6084" i="6"/>
  <c r="L6085" i="6"/>
  <c r="L6086" i="6"/>
  <c r="L6087" i="6"/>
  <c r="L6088" i="6"/>
  <c r="L6089" i="6"/>
  <c r="L6090" i="6"/>
  <c r="L6091" i="6"/>
  <c r="L6092" i="6"/>
  <c r="L6093" i="6"/>
  <c r="L6094" i="6"/>
  <c r="L6095" i="6"/>
  <c r="L6096" i="6"/>
  <c r="L6097" i="6"/>
  <c r="L6098" i="6"/>
  <c r="L6099" i="6"/>
  <c r="L6100" i="6"/>
  <c r="L6101" i="6"/>
  <c r="L6102" i="6"/>
  <c r="L6103" i="6"/>
  <c r="L6104" i="6"/>
  <c r="L6105" i="6"/>
  <c r="L6106" i="6"/>
  <c r="L6107" i="6"/>
  <c r="L6108" i="6"/>
  <c r="L6109" i="6"/>
  <c r="L6110" i="6"/>
  <c r="L6111" i="6"/>
  <c r="L6112" i="6"/>
  <c r="L6113" i="6"/>
  <c r="L6114" i="6"/>
  <c r="L6115" i="6"/>
  <c r="L6116" i="6"/>
  <c r="L6117" i="6"/>
  <c r="L6118" i="6"/>
  <c r="L6119" i="6"/>
  <c r="L6120" i="6"/>
  <c r="L6121" i="6"/>
  <c r="L6122" i="6"/>
  <c r="L6123" i="6"/>
  <c r="L6124" i="6"/>
  <c r="L6125" i="6"/>
  <c r="L6126" i="6"/>
  <c r="L6127" i="6"/>
  <c r="L6128" i="6"/>
  <c r="L6129" i="6"/>
  <c r="L6130" i="6"/>
  <c r="L6131" i="6"/>
  <c r="L6132" i="6"/>
  <c r="L6133" i="6"/>
  <c r="L6134" i="6"/>
  <c r="L6135" i="6"/>
  <c r="L6136" i="6"/>
  <c r="L6137" i="6"/>
  <c r="L6138" i="6"/>
  <c r="L6139" i="6"/>
  <c r="L6140" i="6"/>
  <c r="L6141" i="6"/>
  <c r="L6142" i="6"/>
  <c r="L6143" i="6"/>
  <c r="L6144" i="6"/>
  <c r="L6145" i="6"/>
  <c r="L6146" i="6"/>
  <c r="L6147" i="6"/>
  <c r="L6148" i="6"/>
  <c r="L6149" i="6"/>
  <c r="L6150" i="6"/>
  <c r="L6151" i="6"/>
  <c r="L6152" i="6"/>
  <c r="L6153" i="6"/>
  <c r="L6154" i="6"/>
  <c r="L6155" i="6"/>
  <c r="L6156" i="6"/>
  <c r="L6157" i="6"/>
  <c r="L6158" i="6"/>
  <c r="L6159" i="6"/>
  <c r="L6160" i="6"/>
  <c r="L6161" i="6"/>
  <c r="L6162" i="6"/>
  <c r="L6163" i="6"/>
  <c r="L6164" i="6"/>
  <c r="L6165" i="6"/>
  <c r="L6166" i="6"/>
  <c r="L6167" i="6"/>
  <c r="L6168" i="6"/>
  <c r="L6169" i="6"/>
  <c r="L6170" i="6"/>
  <c r="L6171" i="6"/>
  <c r="L6172" i="6"/>
  <c r="L6173" i="6"/>
  <c r="L6174" i="6"/>
  <c r="L6175" i="6"/>
  <c r="L6176" i="6"/>
  <c r="L6177" i="6"/>
  <c r="L6178" i="6"/>
  <c r="L6179" i="6"/>
  <c r="L6180" i="6"/>
  <c r="L6181" i="6"/>
  <c r="L6182" i="6"/>
  <c r="L6183" i="6"/>
  <c r="L6184" i="6"/>
  <c r="L6185" i="6"/>
  <c r="L6186" i="6"/>
  <c r="L6187" i="6"/>
  <c r="L6188" i="6"/>
  <c r="L6189" i="6"/>
  <c r="L6190" i="6"/>
  <c r="L6191" i="6"/>
  <c r="L6192" i="6"/>
  <c r="L6193" i="6"/>
  <c r="L6194" i="6"/>
  <c r="L6195" i="6"/>
  <c r="L6196" i="6"/>
  <c r="L6197" i="6"/>
  <c r="L6198" i="6"/>
  <c r="L6199" i="6"/>
  <c r="L6200" i="6"/>
  <c r="L6201" i="6"/>
  <c r="L6202" i="6"/>
  <c r="L6203" i="6"/>
  <c r="L6204" i="6"/>
  <c r="L6205" i="6"/>
  <c r="L6206" i="6"/>
  <c r="L6207" i="6"/>
  <c r="L6208" i="6"/>
  <c r="L6209" i="6"/>
  <c r="L6210" i="6"/>
  <c r="L6211" i="6"/>
  <c r="L6212" i="6"/>
  <c r="L6213" i="6"/>
  <c r="L6214" i="6"/>
  <c r="L6215" i="6"/>
  <c r="L6216" i="6"/>
  <c r="L6217" i="6"/>
  <c r="L6218" i="6"/>
  <c r="L6219" i="6"/>
  <c r="L6220" i="6"/>
  <c r="L6221" i="6"/>
  <c r="L6222" i="6"/>
  <c r="L6223" i="6"/>
  <c r="L6224" i="6"/>
  <c r="L6225" i="6"/>
  <c r="L6226" i="6"/>
  <c r="L6227" i="6"/>
  <c r="L6228" i="6"/>
  <c r="L6229" i="6"/>
  <c r="L6230" i="6"/>
  <c r="L6231" i="6"/>
  <c r="L6232" i="6"/>
  <c r="L6233" i="6"/>
  <c r="L6234" i="6"/>
  <c r="L6235" i="6"/>
  <c r="L6236" i="6"/>
  <c r="L6237" i="6"/>
  <c r="L6238" i="6"/>
  <c r="L6239" i="6"/>
  <c r="L6240" i="6"/>
  <c r="L6241" i="6"/>
  <c r="L6242" i="6"/>
  <c r="L6243" i="6"/>
  <c r="L6244" i="6"/>
  <c r="L6245" i="6"/>
  <c r="L6246" i="6"/>
  <c r="L6247" i="6"/>
  <c r="L6248" i="6"/>
  <c r="L6249" i="6"/>
  <c r="L6250" i="6"/>
  <c r="L6251" i="6"/>
  <c r="L6252" i="6"/>
  <c r="L6253" i="6"/>
  <c r="L6254" i="6"/>
  <c r="L6255" i="6"/>
  <c r="L6256" i="6"/>
  <c r="L6257" i="6"/>
  <c r="L6258" i="6"/>
  <c r="L6259" i="6"/>
  <c r="L6260" i="6"/>
  <c r="L6261" i="6"/>
  <c r="L6262" i="6"/>
  <c r="L6263" i="6"/>
  <c r="L6264" i="6"/>
  <c r="L6265" i="6"/>
  <c r="L6266" i="6"/>
  <c r="L6267" i="6"/>
  <c r="L6268" i="6"/>
  <c r="L6269" i="6"/>
  <c r="L6270" i="6"/>
  <c r="L6271" i="6"/>
  <c r="L6272" i="6"/>
  <c r="L6273" i="6"/>
  <c r="L6274" i="6"/>
  <c r="L6275" i="6"/>
  <c r="L6276" i="6"/>
  <c r="L6277" i="6"/>
  <c r="L6278" i="6"/>
  <c r="L6279" i="6"/>
  <c r="L6280" i="6"/>
  <c r="L6281" i="6"/>
  <c r="L6282" i="6"/>
  <c r="L6283" i="6"/>
  <c r="L6284" i="6"/>
  <c r="L6285" i="6"/>
  <c r="L6286" i="6"/>
  <c r="L6287" i="6"/>
  <c r="L6288" i="6"/>
  <c r="L6289" i="6"/>
  <c r="L6290" i="6"/>
  <c r="L6291" i="6"/>
  <c r="L6292" i="6"/>
  <c r="L6293" i="6"/>
  <c r="L6294" i="6"/>
  <c r="L6295" i="6"/>
  <c r="L6296" i="6"/>
  <c r="L6297" i="6"/>
  <c r="L6298" i="6"/>
  <c r="L6299" i="6"/>
  <c r="L6300" i="6"/>
  <c r="L6301" i="6"/>
  <c r="L6302" i="6"/>
  <c r="L6303" i="6"/>
  <c r="L6304" i="6"/>
  <c r="L6305" i="6"/>
  <c r="L6306" i="6"/>
  <c r="L6307" i="6"/>
  <c r="L6308" i="6"/>
  <c r="L6309" i="6"/>
  <c r="L6310" i="6"/>
  <c r="L6311" i="6"/>
  <c r="L6312" i="6"/>
  <c r="L6313" i="6"/>
  <c r="L6314" i="6"/>
  <c r="L6315" i="6"/>
  <c r="L6316" i="6"/>
  <c r="L6317" i="6"/>
  <c r="L6318" i="6"/>
  <c r="L6319" i="6"/>
  <c r="L6320" i="6"/>
  <c r="L6321" i="6"/>
  <c r="L6322" i="6"/>
  <c r="L6323" i="6"/>
  <c r="L6324" i="6"/>
  <c r="L6325" i="6"/>
  <c r="L6326" i="6"/>
  <c r="L6327" i="6"/>
  <c r="L6328" i="6"/>
  <c r="L6329" i="6"/>
  <c r="L6330" i="6"/>
  <c r="L6331" i="6"/>
  <c r="L6332" i="6"/>
  <c r="L6333" i="6"/>
  <c r="L6334" i="6"/>
  <c r="L6335" i="6"/>
  <c r="L6336" i="6"/>
  <c r="L6337" i="6"/>
  <c r="L6338" i="6"/>
  <c r="L6339" i="6"/>
  <c r="L6340" i="6"/>
  <c r="L6341" i="6"/>
  <c r="L6342" i="6"/>
  <c r="L6343" i="6"/>
  <c r="L6344" i="6"/>
  <c r="L6345" i="6"/>
  <c r="L6346" i="6"/>
  <c r="L6347" i="6"/>
  <c r="L6348" i="6"/>
  <c r="L6349" i="6"/>
  <c r="L6350" i="6"/>
  <c r="L6351" i="6"/>
  <c r="L6352" i="6"/>
  <c r="L6353" i="6"/>
  <c r="L6354" i="6"/>
  <c r="L6355" i="6"/>
  <c r="L6356" i="6"/>
  <c r="L6357" i="6"/>
  <c r="L6358" i="6"/>
  <c r="L6359" i="6"/>
  <c r="L6360" i="6"/>
  <c r="L6361" i="6"/>
  <c r="L6362" i="6"/>
  <c r="L6363" i="6"/>
  <c r="L6364" i="6"/>
  <c r="L6365" i="6"/>
  <c r="L6366" i="6"/>
  <c r="L6367" i="6"/>
  <c r="L6368" i="6"/>
  <c r="L6369" i="6"/>
  <c r="L6370" i="6"/>
  <c r="L6371" i="6"/>
  <c r="L6372" i="6"/>
  <c r="L6373" i="6"/>
  <c r="L6374" i="6"/>
  <c r="L6375" i="6"/>
  <c r="L6376" i="6"/>
  <c r="L6377" i="6"/>
  <c r="L6378" i="6"/>
  <c r="L6379" i="6"/>
  <c r="L6380" i="6"/>
  <c r="L6381" i="6"/>
  <c r="L6382" i="6"/>
  <c r="L6383" i="6"/>
  <c r="L6384" i="6"/>
  <c r="L6385" i="6"/>
  <c r="L6386" i="6"/>
  <c r="L6387" i="6"/>
  <c r="L6388" i="6"/>
  <c r="L6389" i="6"/>
  <c r="L6390" i="6"/>
  <c r="L6391" i="6"/>
  <c r="L6392" i="6"/>
  <c r="L6393" i="6"/>
  <c r="L6394" i="6"/>
  <c r="L6395" i="6"/>
  <c r="L6396" i="6"/>
  <c r="L6397" i="6"/>
  <c r="L6398" i="6"/>
  <c r="L6399" i="6"/>
  <c r="L6400" i="6"/>
  <c r="L6401" i="6"/>
  <c r="L6402" i="6"/>
  <c r="L6403" i="6"/>
  <c r="L6404" i="6"/>
  <c r="L6405" i="6"/>
  <c r="L6406" i="6"/>
  <c r="L6407" i="6"/>
  <c r="L6408" i="6"/>
  <c r="L6409" i="6"/>
  <c r="L6410" i="6"/>
  <c r="L6411" i="6"/>
  <c r="L6412" i="6"/>
  <c r="L6413" i="6"/>
  <c r="L6414" i="6"/>
  <c r="L6415" i="6"/>
  <c r="L6416" i="6"/>
  <c r="L6417" i="6"/>
  <c r="L6418" i="6"/>
  <c r="L6419" i="6"/>
  <c r="L6420" i="6"/>
  <c r="L6421" i="6"/>
  <c r="L6422" i="6"/>
  <c r="L6423" i="6"/>
  <c r="L6424" i="6"/>
  <c r="L6425" i="6"/>
  <c r="L6426" i="6"/>
  <c r="L6427" i="6"/>
  <c r="L6428" i="6"/>
  <c r="L6429" i="6"/>
  <c r="L6430" i="6"/>
  <c r="L6431" i="6"/>
  <c r="L6432" i="6"/>
  <c r="L6433" i="6"/>
  <c r="L6434" i="6"/>
  <c r="L6435" i="6"/>
  <c r="L6436" i="6"/>
  <c r="L6437" i="6"/>
  <c r="L6438" i="6"/>
  <c r="L6439" i="6"/>
  <c r="L6440" i="6"/>
  <c r="L6441" i="6"/>
  <c r="L6442" i="6"/>
  <c r="L6443" i="6"/>
  <c r="L6444" i="6"/>
  <c r="L6445" i="6"/>
  <c r="L6446" i="6"/>
  <c r="L6447" i="6"/>
  <c r="L6448" i="6"/>
  <c r="L6449" i="6"/>
  <c r="L6450" i="6"/>
  <c r="L6451" i="6"/>
  <c r="L6452" i="6"/>
  <c r="L6453" i="6"/>
  <c r="L6454" i="6"/>
  <c r="L6455" i="6"/>
  <c r="L6456" i="6"/>
  <c r="L6457" i="6"/>
  <c r="L6458" i="6"/>
  <c r="L6459" i="6"/>
  <c r="L6460" i="6"/>
  <c r="L6461" i="6"/>
  <c r="L6462" i="6"/>
  <c r="L6463" i="6"/>
  <c r="L6464" i="6"/>
  <c r="L6465" i="6"/>
  <c r="L6466" i="6"/>
  <c r="L6467" i="6"/>
  <c r="L6468" i="6"/>
  <c r="L6469" i="6"/>
  <c r="L6470" i="6"/>
  <c r="L6471" i="6"/>
  <c r="L6472" i="6"/>
  <c r="L6473" i="6"/>
  <c r="L6474" i="6"/>
  <c r="L6475" i="6"/>
  <c r="L6476" i="6"/>
  <c r="L6477" i="6"/>
  <c r="L6478" i="6"/>
  <c r="L6479" i="6"/>
  <c r="L6480" i="6"/>
  <c r="L6481" i="6"/>
  <c r="L6482" i="6"/>
  <c r="L6483" i="6"/>
  <c r="L6484" i="6"/>
  <c r="L6485" i="6"/>
  <c r="L6486" i="6"/>
  <c r="L6487" i="6"/>
  <c r="L6488" i="6"/>
  <c r="L6489" i="6"/>
  <c r="L6490" i="6"/>
  <c r="L6491" i="6"/>
  <c r="L6492" i="6"/>
  <c r="L6493" i="6"/>
  <c r="L6494" i="6"/>
  <c r="L6495" i="6"/>
  <c r="L6496" i="6"/>
  <c r="L6497" i="6"/>
  <c r="L6498" i="6"/>
  <c r="L6499" i="6"/>
  <c r="L6500" i="6"/>
  <c r="L6501" i="6"/>
  <c r="L6502" i="6"/>
  <c r="L6503" i="6"/>
  <c r="L6504" i="6"/>
  <c r="L6505" i="6"/>
  <c r="L6506" i="6"/>
  <c r="L6507" i="6"/>
  <c r="L6508" i="6"/>
  <c r="L6509" i="6"/>
  <c r="L6510" i="6"/>
  <c r="L6511" i="6"/>
  <c r="L6512" i="6"/>
  <c r="L6513" i="6"/>
  <c r="L6514" i="6"/>
  <c r="L6515" i="6"/>
  <c r="L6516" i="6"/>
  <c r="L6517" i="6"/>
  <c r="L6518" i="6"/>
  <c r="L6519" i="6"/>
  <c r="L6520" i="6"/>
  <c r="L6521" i="6"/>
  <c r="L6522" i="6"/>
  <c r="L6523" i="6"/>
  <c r="L6524" i="6"/>
  <c r="L6525" i="6"/>
  <c r="L6526" i="6"/>
  <c r="L6527" i="6"/>
  <c r="L6528" i="6"/>
  <c r="L6529" i="6"/>
  <c r="L6530" i="6"/>
  <c r="L6531" i="6"/>
  <c r="L6532" i="6"/>
  <c r="L6533" i="6"/>
  <c r="L6534" i="6"/>
  <c r="L6535" i="6"/>
  <c r="L6536" i="6"/>
  <c r="L6537" i="6"/>
  <c r="L6538" i="6"/>
  <c r="L6539" i="6"/>
  <c r="L6540" i="6"/>
  <c r="L6541" i="6"/>
  <c r="L6542" i="6"/>
  <c r="L6543" i="6"/>
  <c r="L6544" i="6"/>
  <c r="L6545" i="6"/>
  <c r="L6546" i="6"/>
  <c r="L6547" i="6"/>
  <c r="L6548" i="6"/>
  <c r="L6549" i="6"/>
  <c r="L6550" i="6"/>
  <c r="L6551" i="6"/>
  <c r="L6552" i="6"/>
  <c r="L6553" i="6"/>
  <c r="L6554" i="6"/>
  <c r="L6555" i="6"/>
  <c r="L6556" i="6"/>
  <c r="L6557" i="6"/>
  <c r="L6558" i="6"/>
  <c r="L6559" i="6"/>
  <c r="L6560" i="6"/>
  <c r="L6561" i="6"/>
  <c r="L6562" i="6"/>
  <c r="L6563" i="6"/>
  <c r="L6564" i="6"/>
  <c r="L6565" i="6"/>
  <c r="L6566" i="6"/>
  <c r="L6567" i="6"/>
  <c r="L6568" i="6"/>
  <c r="L6569" i="6"/>
  <c r="L6570" i="6"/>
  <c r="L6571" i="6"/>
  <c r="L6572" i="6"/>
  <c r="L6573" i="6"/>
  <c r="L6574" i="6"/>
  <c r="L6575" i="6"/>
  <c r="L6576" i="6"/>
  <c r="L6577" i="6"/>
  <c r="L6578" i="6"/>
  <c r="L6579" i="6"/>
  <c r="L6580" i="6"/>
  <c r="L6581" i="6"/>
  <c r="L6582" i="6"/>
  <c r="L6583" i="6"/>
  <c r="L6584" i="6"/>
  <c r="L6585" i="6"/>
  <c r="L6586" i="6"/>
  <c r="L6587" i="6"/>
  <c r="L6588" i="6"/>
  <c r="L6589" i="6"/>
  <c r="L6590" i="6"/>
  <c r="L6591" i="6"/>
  <c r="L6592" i="6"/>
  <c r="L6593" i="6"/>
  <c r="L6594" i="6"/>
  <c r="L6595" i="6"/>
  <c r="L6596" i="6"/>
  <c r="L6597" i="6"/>
  <c r="L6598" i="6"/>
  <c r="L6599" i="6"/>
  <c r="L6600" i="6"/>
  <c r="L6601" i="6"/>
  <c r="L6602" i="6"/>
  <c r="L6603" i="6"/>
  <c r="L6604" i="6"/>
  <c r="L6605" i="6"/>
  <c r="L6606" i="6"/>
  <c r="L6607" i="6"/>
  <c r="L6608" i="6"/>
  <c r="L6609" i="6"/>
  <c r="L6610" i="6"/>
  <c r="L6611" i="6"/>
  <c r="L6612" i="6"/>
  <c r="L6613" i="6"/>
  <c r="L6614" i="6"/>
  <c r="L6615" i="6"/>
  <c r="L6616" i="6"/>
  <c r="L6617" i="6"/>
  <c r="L6618" i="6"/>
  <c r="L6619" i="6"/>
  <c r="L6620" i="6"/>
  <c r="L6621" i="6"/>
  <c r="L6622" i="6"/>
  <c r="L6623" i="6"/>
  <c r="L6624" i="6"/>
  <c r="L6625" i="6"/>
  <c r="L6626" i="6"/>
  <c r="L6627" i="6"/>
  <c r="L6628" i="6"/>
  <c r="L6629" i="6"/>
  <c r="L6630" i="6"/>
  <c r="L6631" i="6"/>
  <c r="L6632" i="6"/>
  <c r="L6633" i="6"/>
  <c r="L6634" i="6"/>
  <c r="L6635" i="6"/>
  <c r="L6636" i="6"/>
  <c r="L6637" i="6"/>
  <c r="L6638" i="6"/>
  <c r="L6639" i="6"/>
  <c r="L6640" i="6"/>
  <c r="L6641" i="6"/>
  <c r="L6642" i="6"/>
  <c r="L6643" i="6"/>
  <c r="L6644" i="6"/>
  <c r="L6645" i="6"/>
  <c r="L6646" i="6"/>
  <c r="L6647" i="6"/>
  <c r="L6648" i="6"/>
  <c r="L6649" i="6"/>
  <c r="L6650" i="6"/>
  <c r="L6651" i="6"/>
  <c r="L6652" i="6"/>
  <c r="L6653" i="6"/>
  <c r="L6654" i="6"/>
  <c r="L6655" i="6"/>
  <c r="L6656" i="6"/>
  <c r="L6657" i="6"/>
  <c r="L6658" i="6"/>
  <c r="L6659" i="6"/>
  <c r="L6660" i="6"/>
  <c r="L6661" i="6"/>
  <c r="L6662" i="6"/>
  <c r="L6663" i="6"/>
  <c r="L6665" i="6"/>
  <c r="L6666" i="6"/>
  <c r="L6667" i="6"/>
  <c r="L6668" i="6"/>
  <c r="L6669" i="6"/>
  <c r="L6670" i="6"/>
  <c r="L6671" i="6"/>
  <c r="L6672" i="6"/>
  <c r="L6673" i="6"/>
  <c r="L6674" i="6"/>
  <c r="L6675" i="6"/>
  <c r="L6676" i="6"/>
  <c r="L6677" i="6"/>
  <c r="L6678" i="6"/>
  <c r="L6679" i="6"/>
  <c r="L6680" i="6"/>
  <c r="L6681" i="6"/>
  <c r="L6682" i="6"/>
  <c r="L6683" i="6"/>
  <c r="L6684" i="6"/>
  <c r="L6685" i="6"/>
  <c r="L6686" i="6"/>
  <c r="L6687" i="6"/>
  <c r="L6688" i="6"/>
  <c r="L6689" i="6"/>
  <c r="L6690" i="6"/>
  <c r="L6691" i="6"/>
  <c r="L6692" i="6"/>
  <c r="L6693" i="6"/>
  <c r="L6694" i="6"/>
  <c r="L6695" i="6"/>
  <c r="L6696" i="6"/>
  <c r="L6697" i="6"/>
  <c r="L6698" i="6"/>
  <c r="L6699" i="6"/>
  <c r="L6700" i="6"/>
  <c r="L6701" i="6"/>
  <c r="L6702" i="6"/>
  <c r="L6703" i="6"/>
  <c r="L6704" i="6"/>
  <c r="L6705" i="6"/>
  <c r="L6706" i="6"/>
  <c r="L6707" i="6"/>
  <c r="L6708" i="6"/>
  <c r="L6709" i="6"/>
  <c r="L6710" i="6"/>
  <c r="L6711" i="6"/>
  <c r="L6712" i="6"/>
  <c r="L6713" i="6"/>
  <c r="L6714" i="6"/>
  <c r="L6715" i="6"/>
  <c r="L6716" i="6"/>
  <c r="L6717" i="6"/>
  <c r="L6718" i="6"/>
  <c r="L6719" i="6"/>
  <c r="L6720" i="6"/>
  <c r="L6721" i="6"/>
  <c r="L6722" i="6"/>
  <c r="L6723" i="6"/>
  <c r="L6724" i="6"/>
  <c r="L6725" i="6"/>
  <c r="L6726" i="6"/>
  <c r="L6727" i="6"/>
  <c r="L6728" i="6"/>
  <c r="L6729" i="6"/>
  <c r="L6730" i="6"/>
  <c r="L6731" i="6"/>
  <c r="L6732" i="6"/>
  <c r="L6733" i="6"/>
  <c r="L6734" i="6"/>
  <c r="L6735" i="6"/>
  <c r="L6736" i="6"/>
  <c r="L6737" i="6"/>
  <c r="L6738" i="6"/>
  <c r="L6739" i="6"/>
  <c r="L6740" i="6"/>
  <c r="L6741" i="6"/>
  <c r="L6742" i="6"/>
  <c r="L6743" i="6"/>
  <c r="L6744" i="6"/>
  <c r="L6745" i="6"/>
  <c r="L6746" i="6"/>
  <c r="L6747" i="6"/>
  <c r="L6748" i="6"/>
  <c r="L6749" i="6"/>
  <c r="L6750" i="6"/>
  <c r="L6751" i="6"/>
  <c r="L6752" i="6"/>
  <c r="L6753" i="6"/>
  <c r="L6754" i="6"/>
  <c r="L6755" i="6"/>
  <c r="L6756" i="6"/>
  <c r="L6757" i="6"/>
  <c r="L6758" i="6"/>
  <c r="L6759" i="6"/>
  <c r="L6760" i="6"/>
  <c r="L6761" i="6"/>
  <c r="L6762" i="6"/>
  <c r="L6763" i="6"/>
  <c r="L6764" i="6"/>
  <c r="L6765" i="6"/>
  <c r="L6766" i="6"/>
  <c r="L6767" i="6"/>
  <c r="L6768" i="6"/>
  <c r="L6769" i="6"/>
  <c r="L6770" i="6"/>
  <c r="L6771" i="6"/>
  <c r="L6772" i="6"/>
  <c r="L6773" i="6"/>
  <c r="L6774" i="6"/>
  <c r="L6775" i="6"/>
  <c r="L6776" i="6"/>
  <c r="L6777" i="6"/>
  <c r="L6778" i="6"/>
  <c r="L6779" i="6"/>
  <c r="L6780" i="6"/>
  <c r="L6781" i="6"/>
  <c r="L6782" i="6"/>
  <c r="L6783" i="6"/>
  <c r="L6784" i="6"/>
  <c r="L6785" i="6"/>
  <c r="L6786" i="6"/>
  <c r="L6787" i="6"/>
  <c r="L6788" i="6"/>
  <c r="L6789" i="6"/>
  <c r="L6790" i="6"/>
  <c r="L6791" i="6"/>
  <c r="L6792" i="6"/>
  <c r="L6793" i="6"/>
  <c r="L6794" i="6"/>
  <c r="L6795" i="6"/>
  <c r="L6796" i="6"/>
  <c r="L6797" i="6"/>
  <c r="L6798" i="6"/>
  <c r="L6799" i="6"/>
  <c r="L6800" i="6"/>
  <c r="L6801" i="6"/>
  <c r="L6802" i="6"/>
  <c r="L6803" i="6"/>
  <c r="L6804" i="6"/>
  <c r="L6805" i="6"/>
  <c r="L6806" i="6"/>
  <c r="L6807" i="6"/>
  <c r="L6808" i="6"/>
  <c r="L6809" i="6"/>
  <c r="L6810" i="6"/>
  <c r="L6811" i="6"/>
  <c r="L6812" i="6"/>
  <c r="L6813" i="6"/>
  <c r="L6814" i="6"/>
  <c r="L6815" i="6"/>
  <c r="L6816" i="6"/>
  <c r="L6817" i="6"/>
  <c r="L6818" i="6"/>
  <c r="L6819" i="6"/>
  <c r="L6820" i="6"/>
  <c r="L6821" i="6"/>
  <c r="L6822" i="6"/>
  <c r="L6823" i="6"/>
  <c r="L6824" i="6"/>
  <c r="L6825" i="6"/>
  <c r="L6826" i="6"/>
  <c r="L6827" i="6"/>
  <c r="L6828" i="6"/>
  <c r="L6829" i="6"/>
  <c r="L6830" i="6"/>
  <c r="L6831" i="6"/>
  <c r="L6832" i="6"/>
  <c r="L6833" i="6"/>
  <c r="L6834" i="6"/>
  <c r="L6835" i="6"/>
  <c r="L6836" i="6"/>
  <c r="L6837" i="6"/>
  <c r="L6838" i="6"/>
  <c r="L6839" i="6"/>
  <c r="L6840" i="6"/>
  <c r="L6841" i="6"/>
  <c r="L6842" i="6"/>
  <c r="L6843" i="6"/>
  <c r="L6844" i="6"/>
  <c r="L6845" i="6"/>
  <c r="L6846" i="6"/>
  <c r="L6847" i="6"/>
  <c r="L6848" i="6"/>
  <c r="L6849" i="6"/>
  <c r="L6850" i="6"/>
  <c r="L6851" i="6"/>
  <c r="L6852" i="6"/>
  <c r="L6853" i="6"/>
  <c r="L6854" i="6"/>
  <c r="L6855" i="6"/>
  <c r="L6856" i="6"/>
  <c r="L6857" i="6"/>
  <c r="L6858" i="6"/>
  <c r="L6859" i="6"/>
  <c r="L6860" i="6"/>
  <c r="L6861" i="6"/>
  <c r="L6862" i="6"/>
  <c r="L6863" i="6"/>
  <c r="L6864" i="6"/>
  <c r="L6865" i="6"/>
  <c r="L6866" i="6"/>
  <c r="L6867" i="6"/>
  <c r="L6868" i="6"/>
  <c r="L6869" i="6"/>
  <c r="L6870" i="6"/>
  <c r="L6871" i="6"/>
  <c r="L6872" i="6"/>
  <c r="L6873" i="6"/>
  <c r="L6874" i="6"/>
  <c r="L6875" i="6"/>
  <c r="L6876" i="6"/>
  <c r="L6877" i="6"/>
  <c r="L6878" i="6"/>
  <c r="L6879" i="6"/>
  <c r="L6880" i="6"/>
  <c r="L6881" i="6"/>
  <c r="L6882" i="6"/>
  <c r="L6883" i="6"/>
  <c r="L6884" i="6"/>
  <c r="L6885" i="6"/>
  <c r="L6886" i="6"/>
  <c r="L6887" i="6"/>
  <c r="L6888" i="6"/>
  <c r="L6889" i="6"/>
  <c r="L6890" i="6"/>
  <c r="L6891" i="6"/>
  <c r="L6892" i="6"/>
  <c r="L6893" i="6"/>
  <c r="L6894" i="6"/>
  <c r="L6895" i="6"/>
  <c r="L6896" i="6"/>
  <c r="L6897" i="6"/>
  <c r="L6898" i="6"/>
  <c r="L6899" i="6"/>
  <c r="L6900" i="6"/>
  <c r="L6901" i="6"/>
  <c r="L6902" i="6"/>
  <c r="L6903" i="6"/>
  <c r="L6904" i="6"/>
  <c r="L6905" i="6"/>
  <c r="L6906" i="6"/>
  <c r="L6907" i="6"/>
  <c r="L6908" i="6"/>
  <c r="L6909" i="6"/>
  <c r="L6910" i="6"/>
  <c r="L6911" i="6"/>
  <c r="L6912" i="6"/>
  <c r="L6913" i="6"/>
  <c r="L6914" i="6"/>
  <c r="L6915" i="6"/>
  <c r="L6916" i="6"/>
  <c r="L6917" i="6"/>
  <c r="L6918" i="6"/>
  <c r="L6919" i="6"/>
  <c r="L6920" i="6"/>
  <c r="L6921" i="6"/>
  <c r="L6922" i="6"/>
  <c r="L6923" i="6"/>
  <c r="L6924" i="6"/>
  <c r="L6925" i="6"/>
  <c r="L6926" i="6"/>
  <c r="L6927" i="6"/>
  <c r="L6928" i="6"/>
  <c r="L6929" i="6"/>
  <c r="L6930" i="6"/>
  <c r="L6931" i="6"/>
  <c r="L6932" i="6"/>
  <c r="L6933" i="6"/>
  <c r="L6934" i="6"/>
  <c r="L6935" i="6"/>
  <c r="L6936" i="6"/>
  <c r="L6937" i="6"/>
  <c r="L6938" i="6"/>
  <c r="L6939" i="6"/>
  <c r="L6940" i="6"/>
  <c r="L6941" i="6"/>
  <c r="L6942" i="6"/>
  <c r="L6943" i="6"/>
  <c r="L6944" i="6"/>
  <c r="L6945" i="6"/>
  <c r="L6946" i="6"/>
  <c r="L6947" i="6"/>
  <c r="L6948" i="6"/>
  <c r="L6949" i="6"/>
  <c r="L6950" i="6"/>
  <c r="L6951" i="6"/>
  <c r="L6952" i="6"/>
  <c r="L6953" i="6"/>
  <c r="L6954" i="6"/>
  <c r="L6955" i="6"/>
  <c r="L6956" i="6"/>
  <c r="L6957" i="6"/>
  <c r="L6958" i="6"/>
  <c r="L6959" i="6"/>
  <c r="L6960" i="6"/>
  <c r="L6961" i="6"/>
  <c r="L6962" i="6"/>
  <c r="L6963" i="6"/>
  <c r="L6964" i="6"/>
  <c r="L6965" i="6"/>
  <c r="L6966" i="6"/>
  <c r="L6967" i="6"/>
  <c r="L6968" i="6"/>
  <c r="L6969" i="6"/>
  <c r="L6970" i="6"/>
  <c r="L6971" i="6"/>
  <c r="L6972" i="6"/>
  <c r="L6973" i="6"/>
  <c r="L6974" i="6"/>
  <c r="L6975" i="6"/>
  <c r="L6976" i="6"/>
  <c r="L6977" i="6"/>
  <c r="L6978" i="6"/>
  <c r="L6979" i="6"/>
  <c r="L6980" i="6"/>
  <c r="L6981" i="6"/>
  <c r="L6982" i="6"/>
  <c r="L6983" i="6"/>
  <c r="L6984" i="6"/>
  <c r="L6985" i="6"/>
  <c r="L6986" i="6"/>
  <c r="L6987" i="6"/>
  <c r="L6988" i="6"/>
  <c r="L6989" i="6"/>
  <c r="L6990" i="6"/>
  <c r="L6991" i="6"/>
  <c r="L6992" i="6"/>
  <c r="L6993" i="6"/>
  <c r="L6994" i="6"/>
  <c r="L6995" i="6"/>
  <c r="L6996" i="6"/>
  <c r="L6997" i="6"/>
  <c r="L6998" i="6"/>
  <c r="L6999" i="6"/>
  <c r="L7000" i="6"/>
  <c r="L7001" i="6"/>
  <c r="L7002" i="6"/>
  <c r="L7003" i="6"/>
  <c r="L7004" i="6"/>
  <c r="L7005" i="6"/>
  <c r="L7006" i="6"/>
  <c r="L7007" i="6"/>
  <c r="L7008" i="6"/>
  <c r="L7009" i="6"/>
  <c r="L7010" i="6"/>
  <c r="L7011" i="6"/>
  <c r="L7012" i="6"/>
  <c r="L7013" i="6"/>
  <c r="L7014" i="6"/>
  <c r="L7015" i="6"/>
  <c r="L7016" i="6"/>
  <c r="L7017" i="6"/>
  <c r="L7018" i="6"/>
  <c r="L7019" i="6"/>
  <c r="L7020" i="6"/>
  <c r="L7021" i="6"/>
  <c r="L7022" i="6"/>
  <c r="L7023" i="6"/>
  <c r="L7024" i="6"/>
  <c r="L7025" i="6"/>
  <c r="L7026" i="6"/>
  <c r="L7027" i="6"/>
  <c r="L7028" i="6"/>
  <c r="L7029" i="6"/>
  <c r="L7030" i="6"/>
  <c r="L7031" i="6"/>
  <c r="L7032" i="6"/>
  <c r="L7033" i="6"/>
  <c r="L7034" i="6"/>
  <c r="L7035" i="6"/>
  <c r="L7036" i="6"/>
  <c r="L7037" i="6"/>
  <c r="L7038" i="6"/>
  <c r="L7039" i="6"/>
  <c r="L7040" i="6"/>
  <c r="L7041" i="6"/>
  <c r="L7042" i="6"/>
  <c r="L7043" i="6"/>
  <c r="L7044" i="6"/>
  <c r="L7045" i="6"/>
  <c r="L7046" i="6"/>
  <c r="L7047" i="6"/>
  <c r="L7048" i="6"/>
  <c r="L7049" i="6"/>
  <c r="L7050" i="6"/>
  <c r="L7051" i="6"/>
  <c r="L7052" i="6"/>
  <c r="L7053" i="6"/>
  <c r="L7054" i="6"/>
  <c r="L7055" i="6"/>
  <c r="L7056" i="6"/>
  <c r="L7057" i="6"/>
  <c r="L7058" i="6"/>
  <c r="L7059" i="6"/>
  <c r="L7060" i="6"/>
  <c r="L7061" i="6"/>
  <c r="L7062" i="6"/>
  <c r="L7063" i="6"/>
  <c r="L7064" i="6"/>
  <c r="L7065" i="6"/>
  <c r="L7066" i="6"/>
  <c r="L7067" i="6"/>
  <c r="L7068" i="6"/>
  <c r="L7069" i="6"/>
  <c r="L7070" i="6"/>
  <c r="L7071" i="6"/>
  <c r="L7072" i="6"/>
  <c r="L7073" i="6"/>
  <c r="L7074" i="6"/>
  <c r="L7075" i="6"/>
  <c r="L7076" i="6"/>
  <c r="L7077" i="6"/>
  <c r="L7078" i="6"/>
  <c r="L7079" i="6"/>
  <c r="L7080" i="6"/>
  <c r="L7081" i="6"/>
  <c r="L7082" i="6"/>
  <c r="L7083" i="6"/>
  <c r="L7084" i="6"/>
  <c r="L7085" i="6"/>
  <c r="L7086" i="6"/>
  <c r="L7087" i="6"/>
  <c r="L7088" i="6"/>
  <c r="L7089" i="6"/>
  <c r="L7090" i="6"/>
  <c r="L7091" i="6"/>
  <c r="L7092" i="6"/>
  <c r="L7093" i="6"/>
  <c r="L7094" i="6"/>
  <c r="L7095" i="6"/>
  <c r="L7096" i="6"/>
  <c r="L7097" i="6"/>
  <c r="L7098" i="6"/>
  <c r="L7099" i="6"/>
  <c r="L7100" i="6"/>
  <c r="L7101" i="6"/>
  <c r="L7102" i="6"/>
  <c r="L7103" i="6"/>
  <c r="L7104" i="6"/>
  <c r="L7105" i="6"/>
  <c r="L7106" i="6"/>
  <c r="L7107" i="6"/>
  <c r="L7108" i="6"/>
  <c r="L7109" i="6"/>
  <c r="L7110" i="6"/>
  <c r="L7111" i="6"/>
  <c r="L7112" i="6"/>
  <c r="L7113" i="6"/>
  <c r="L7114" i="6"/>
  <c r="L7115" i="6"/>
  <c r="L7116" i="6"/>
  <c r="L7117" i="6"/>
  <c r="L7118" i="6"/>
  <c r="L7119" i="6"/>
  <c r="L7120" i="6"/>
  <c r="L7121" i="6"/>
  <c r="L7122" i="6"/>
  <c r="L7123" i="6"/>
  <c r="L7124" i="6"/>
  <c r="L7125" i="6"/>
  <c r="L7126" i="6"/>
  <c r="L7127" i="6"/>
  <c r="L7128" i="6"/>
  <c r="L7129" i="6"/>
  <c r="L7130" i="6"/>
  <c r="L7131" i="6"/>
  <c r="L7132" i="6"/>
  <c r="L7133" i="6"/>
  <c r="L7134" i="6"/>
  <c r="L7135" i="6"/>
  <c r="L7136" i="6"/>
  <c r="L7137" i="6"/>
  <c r="L7138" i="6"/>
  <c r="L7139" i="6"/>
  <c r="L7140" i="6"/>
  <c r="L7141" i="6"/>
  <c r="L7142" i="6"/>
  <c r="L7143" i="6"/>
  <c r="L7144" i="6"/>
  <c r="L7145" i="6"/>
  <c r="L7146" i="6"/>
  <c r="L7147" i="6"/>
  <c r="L7148" i="6"/>
  <c r="L7149" i="6"/>
  <c r="L7150" i="6"/>
  <c r="L7151" i="6"/>
  <c r="L7152" i="6"/>
  <c r="L7153" i="6"/>
  <c r="L7154" i="6"/>
  <c r="L7155" i="6"/>
  <c r="L7156" i="6"/>
  <c r="L7157" i="6"/>
  <c r="L7158" i="6"/>
  <c r="L7159" i="6"/>
  <c r="L7160" i="6"/>
  <c r="L7161" i="6"/>
  <c r="L7162" i="6"/>
  <c r="L7163" i="6"/>
  <c r="L7164" i="6"/>
  <c r="L7165" i="6"/>
  <c r="L7166" i="6"/>
  <c r="L7167" i="6"/>
  <c r="L7168" i="6"/>
  <c r="L7169" i="6"/>
  <c r="L7170" i="6"/>
  <c r="L7171" i="6"/>
  <c r="L7172" i="6"/>
  <c r="L7173" i="6"/>
  <c r="L7174" i="6"/>
  <c r="L7175" i="6"/>
  <c r="L7176" i="6"/>
  <c r="L7177" i="6"/>
  <c r="L7178" i="6"/>
  <c r="L7179" i="6"/>
  <c r="L7180" i="6"/>
  <c r="L7181" i="6"/>
  <c r="L7182" i="6"/>
  <c r="L7183" i="6"/>
  <c r="L7184" i="6"/>
  <c r="L7185" i="6"/>
  <c r="L7186" i="6"/>
  <c r="L7187" i="6"/>
  <c r="L7188" i="6"/>
  <c r="L7189" i="6"/>
  <c r="L7190" i="6"/>
  <c r="L7191" i="6"/>
  <c r="L7192" i="6"/>
  <c r="L7193" i="6"/>
  <c r="L7194" i="6"/>
  <c r="L7195" i="6"/>
  <c r="L7196" i="6"/>
  <c r="L7197" i="6"/>
  <c r="L7198" i="6"/>
  <c r="L7199" i="6"/>
  <c r="L7200" i="6"/>
  <c r="L7201" i="6"/>
  <c r="L7202" i="6"/>
  <c r="L7203" i="6"/>
  <c r="L7204" i="6"/>
  <c r="L7205" i="6"/>
  <c r="L7206" i="6"/>
  <c r="L7207" i="6"/>
  <c r="L7208" i="6"/>
  <c r="L7209" i="6"/>
  <c r="L7210" i="6"/>
  <c r="L7211" i="6"/>
  <c r="L7212" i="6"/>
  <c r="L7213" i="6"/>
  <c r="L7214" i="6"/>
  <c r="L7215" i="6"/>
  <c r="L7216" i="6"/>
  <c r="L7217" i="6"/>
  <c r="L7218" i="6"/>
  <c r="L7219" i="6"/>
  <c r="L7220" i="6"/>
  <c r="L7221" i="6"/>
  <c r="L7222" i="6"/>
  <c r="L7223" i="6"/>
  <c r="L7224" i="6"/>
  <c r="L7225" i="6"/>
  <c r="L7226" i="6"/>
  <c r="L7227" i="6"/>
  <c r="L7228" i="6"/>
  <c r="L7229" i="6"/>
  <c r="L7230" i="6"/>
  <c r="L7231" i="6"/>
  <c r="L7232" i="6"/>
  <c r="L7233" i="6"/>
  <c r="L7234" i="6"/>
  <c r="L7235" i="6"/>
  <c r="L7236" i="6"/>
  <c r="L7237" i="6"/>
  <c r="L7238" i="6"/>
  <c r="L7239" i="6"/>
  <c r="L7240" i="6"/>
  <c r="L7241" i="6"/>
  <c r="L7242" i="6"/>
  <c r="L7243" i="6"/>
  <c r="L7244" i="6"/>
  <c r="L7245" i="6"/>
  <c r="L7246" i="6"/>
  <c r="L7247" i="6"/>
  <c r="L7248" i="6"/>
  <c r="L7249" i="6"/>
  <c r="L7250" i="6"/>
  <c r="L7251" i="6"/>
  <c r="L7252" i="6"/>
  <c r="L7253" i="6"/>
  <c r="L7254" i="6"/>
  <c r="L7255" i="6"/>
  <c r="L7256" i="6"/>
  <c r="L7257" i="6"/>
  <c r="L7258" i="6"/>
  <c r="L7259" i="6"/>
  <c r="L7260" i="6"/>
  <c r="L7261" i="6"/>
  <c r="L7262" i="6"/>
  <c r="L7263" i="6"/>
  <c r="L7264" i="6"/>
  <c r="L7265" i="6"/>
  <c r="L7266" i="6"/>
  <c r="L7267" i="6"/>
  <c r="L7268" i="6"/>
  <c r="L7269" i="6"/>
  <c r="L7270" i="6"/>
  <c r="L7271" i="6"/>
  <c r="L7272" i="6"/>
  <c r="L7273" i="6"/>
  <c r="L7274" i="6"/>
  <c r="L7275" i="6"/>
  <c r="L7276" i="6"/>
  <c r="L7277" i="6"/>
  <c r="L7278" i="6"/>
  <c r="L7279" i="6"/>
  <c r="L7280" i="6"/>
  <c r="L7281" i="6"/>
  <c r="L7282" i="6"/>
  <c r="L7283" i="6"/>
  <c r="L7284" i="6"/>
  <c r="L7285" i="6"/>
  <c r="L7286" i="6"/>
  <c r="L7287" i="6"/>
  <c r="L7288" i="6"/>
  <c r="L7289" i="6"/>
  <c r="L7290" i="6"/>
  <c r="L7291" i="6"/>
  <c r="L7292" i="6"/>
  <c r="L7293" i="6"/>
  <c r="L7294" i="6"/>
  <c r="L7295" i="6"/>
  <c r="L7296" i="6"/>
  <c r="L7297" i="6"/>
  <c r="L7298" i="6"/>
  <c r="L7299" i="6"/>
  <c r="L7300" i="6"/>
  <c r="L7301" i="6"/>
  <c r="L7302" i="6"/>
  <c r="L7303" i="6"/>
  <c r="L7304" i="6"/>
  <c r="L7305" i="6"/>
  <c r="L7306" i="6"/>
  <c r="L7307" i="6"/>
  <c r="L7308" i="6"/>
  <c r="L7309" i="6"/>
  <c r="L7310" i="6"/>
  <c r="L7311" i="6"/>
  <c r="L7312" i="6"/>
  <c r="L7313" i="6"/>
  <c r="L7314" i="6"/>
  <c r="L7315" i="6"/>
  <c r="L7316" i="6"/>
  <c r="L7317" i="6"/>
  <c r="L7318" i="6"/>
  <c r="L7319" i="6"/>
  <c r="L7320" i="6"/>
  <c r="L7321" i="6"/>
  <c r="L7322" i="6"/>
  <c r="L7323" i="6"/>
  <c r="L7324" i="6"/>
  <c r="L7325" i="6"/>
  <c r="L7326" i="6"/>
  <c r="L7327" i="6"/>
  <c r="L7328" i="6"/>
  <c r="L7329" i="6"/>
  <c r="L7330" i="6"/>
  <c r="L7331" i="6"/>
  <c r="L7332" i="6"/>
  <c r="L7333" i="6"/>
  <c r="L7334" i="6"/>
  <c r="L7335" i="6"/>
  <c r="L7336" i="6"/>
  <c r="L7337" i="6"/>
  <c r="L7338" i="6"/>
  <c r="L7339" i="6"/>
  <c r="L7340" i="6"/>
  <c r="L7341" i="6"/>
  <c r="L7342" i="6"/>
  <c r="L7343" i="6"/>
  <c r="L7344" i="6"/>
  <c r="L7345" i="6"/>
  <c r="L7346" i="6"/>
  <c r="L7347" i="6"/>
  <c r="L7348" i="6"/>
  <c r="L7349" i="6"/>
  <c r="L7350" i="6"/>
  <c r="L7351" i="6"/>
  <c r="L7352" i="6"/>
  <c r="L7353" i="6"/>
  <c r="L7354" i="6"/>
  <c r="L7355" i="6"/>
  <c r="L7356" i="6"/>
  <c r="L7357" i="6"/>
  <c r="L7358" i="6"/>
  <c r="L7359" i="6"/>
  <c r="L7360" i="6"/>
  <c r="L7361" i="6"/>
  <c r="L7362" i="6"/>
  <c r="L7363" i="6"/>
  <c r="L7364" i="6"/>
  <c r="L7365" i="6"/>
  <c r="L7366" i="6"/>
  <c r="L7367" i="6"/>
  <c r="L7368" i="6"/>
  <c r="L7369" i="6"/>
  <c r="L7370" i="6"/>
  <c r="L7371" i="6"/>
  <c r="L7372" i="6"/>
  <c r="L7373" i="6"/>
  <c r="L7374" i="6"/>
  <c r="L7375" i="6"/>
  <c r="L7376" i="6"/>
  <c r="L7377" i="6"/>
  <c r="L7378" i="6"/>
  <c r="L7379" i="6"/>
  <c r="L7380" i="6"/>
  <c r="L7381" i="6"/>
  <c r="L7382" i="6"/>
  <c r="L7383" i="6"/>
  <c r="L7384" i="6"/>
  <c r="L7385" i="6"/>
  <c r="L7386" i="6"/>
  <c r="L7387" i="6"/>
  <c r="L7388" i="6"/>
  <c r="L7389" i="6"/>
  <c r="L7390" i="6"/>
  <c r="L7391" i="6"/>
  <c r="L7392" i="6"/>
  <c r="L7393" i="6"/>
  <c r="L7394" i="6"/>
  <c r="L7395" i="6"/>
  <c r="L7396" i="6"/>
  <c r="L7397" i="6"/>
  <c r="L7398" i="6"/>
  <c r="L7399" i="6"/>
  <c r="L7400" i="6"/>
  <c r="L7401" i="6"/>
  <c r="L7402" i="6"/>
  <c r="L7403" i="6"/>
  <c r="L7404" i="6"/>
  <c r="L7405" i="6"/>
  <c r="L7406" i="6"/>
  <c r="L7407" i="6"/>
  <c r="L7408" i="6"/>
  <c r="L7409" i="6"/>
  <c r="L7410" i="6"/>
  <c r="L7411" i="6"/>
  <c r="L7412" i="6"/>
  <c r="L7413" i="6"/>
  <c r="L7414" i="6"/>
  <c r="L7415" i="6"/>
  <c r="L7416" i="6"/>
  <c r="L7417" i="6"/>
  <c r="L7418" i="6"/>
  <c r="L7419" i="6"/>
  <c r="L7420" i="6"/>
  <c r="L7421" i="6"/>
  <c r="L7422" i="6"/>
  <c r="L7423" i="6"/>
  <c r="L7424" i="6"/>
  <c r="L7425" i="6"/>
  <c r="L7426" i="6"/>
  <c r="L7427" i="6"/>
  <c r="L7428" i="6"/>
  <c r="L7429" i="6"/>
  <c r="L7430" i="6"/>
  <c r="L7431" i="6"/>
  <c r="L7432" i="6"/>
  <c r="L7433" i="6"/>
  <c r="L7434" i="6"/>
  <c r="L7435" i="6"/>
  <c r="L7436" i="6"/>
  <c r="L7437" i="6"/>
  <c r="L7438" i="6"/>
  <c r="L7439" i="6"/>
  <c r="L7440" i="6"/>
  <c r="L7441" i="6"/>
  <c r="L7442" i="6"/>
  <c r="L7443" i="6"/>
  <c r="L7444" i="6"/>
  <c r="L7445" i="6"/>
  <c r="L7446" i="6"/>
  <c r="L7447" i="6"/>
  <c r="L7448" i="6"/>
  <c r="L7449" i="6"/>
  <c r="L7450" i="6"/>
  <c r="L7451" i="6"/>
  <c r="L7452" i="6"/>
  <c r="L7453" i="6"/>
  <c r="L7454" i="6"/>
  <c r="L7455" i="6"/>
  <c r="L7456" i="6"/>
  <c r="L7457" i="6"/>
  <c r="L7458" i="6"/>
  <c r="L7459" i="6"/>
  <c r="L7460" i="6"/>
  <c r="L7461" i="6"/>
  <c r="L7462" i="6"/>
  <c r="L7463" i="6"/>
  <c r="L7464" i="6"/>
  <c r="L7465" i="6"/>
  <c r="L7466" i="6"/>
  <c r="L7467" i="6"/>
  <c r="L7468" i="6"/>
  <c r="L7469" i="6"/>
  <c r="L7470" i="6"/>
  <c r="L7471" i="6"/>
  <c r="L7472" i="6"/>
  <c r="L7473" i="6"/>
  <c r="L7474" i="6"/>
  <c r="L7475" i="6"/>
  <c r="L7476" i="6"/>
  <c r="L7477" i="6"/>
  <c r="L7478" i="6"/>
  <c r="L7479" i="6"/>
  <c r="L7480" i="6"/>
  <c r="L7481" i="6"/>
  <c r="L7482" i="6"/>
  <c r="L7483" i="6"/>
  <c r="L7484" i="6"/>
  <c r="L7485" i="6"/>
  <c r="L7486" i="6"/>
  <c r="L7487" i="6"/>
  <c r="L7488" i="6"/>
  <c r="L7489" i="6"/>
  <c r="L7490" i="6"/>
  <c r="L7491" i="6"/>
  <c r="L7492" i="6"/>
  <c r="L7493" i="6"/>
  <c r="L7494" i="6"/>
  <c r="L7495" i="6"/>
  <c r="L7496" i="6"/>
  <c r="L7497" i="6"/>
  <c r="L7498" i="6"/>
  <c r="L7499" i="6"/>
  <c r="L7500" i="6"/>
  <c r="L7501" i="6"/>
  <c r="L7502" i="6"/>
  <c r="L7503" i="6"/>
  <c r="L7504" i="6"/>
  <c r="L7505" i="6"/>
  <c r="L7506" i="6"/>
  <c r="L7507" i="6"/>
  <c r="L7508" i="6"/>
  <c r="L7509" i="6"/>
  <c r="L7510" i="6"/>
  <c r="L7511" i="6"/>
  <c r="L7512" i="6"/>
  <c r="L7513" i="6"/>
  <c r="L7514" i="6"/>
  <c r="L7515" i="6"/>
  <c r="L7516" i="6"/>
  <c r="L7517" i="6"/>
  <c r="L7518" i="6"/>
  <c r="L7519" i="6"/>
  <c r="L7520" i="6"/>
  <c r="L7521" i="6"/>
  <c r="L7522" i="6"/>
  <c r="L7523" i="6"/>
  <c r="L7524" i="6"/>
  <c r="L7525" i="6"/>
  <c r="L7526" i="6"/>
  <c r="L7527" i="6"/>
  <c r="L7528" i="6"/>
  <c r="L7529" i="6"/>
  <c r="L7530" i="6"/>
  <c r="L7531" i="6"/>
  <c r="L7532" i="6"/>
  <c r="L7533" i="6"/>
  <c r="L7534" i="6"/>
  <c r="L7535" i="6"/>
  <c r="L7536" i="6"/>
  <c r="L7537" i="6"/>
  <c r="L7538" i="6"/>
  <c r="L7539" i="6"/>
  <c r="L7540" i="6"/>
  <c r="L7541" i="6"/>
  <c r="L7542" i="6"/>
  <c r="L7543" i="6"/>
  <c r="L7544" i="6"/>
  <c r="L7545" i="6"/>
  <c r="L7546" i="6"/>
  <c r="L7547" i="6"/>
  <c r="L7548" i="6"/>
  <c r="L7549" i="6"/>
  <c r="L7550" i="6"/>
  <c r="L7551" i="6"/>
  <c r="L7552" i="6"/>
  <c r="L7553" i="6"/>
  <c r="L7554" i="6"/>
  <c r="L7555" i="6"/>
  <c r="L7556" i="6"/>
  <c r="L7557" i="6"/>
  <c r="L7558" i="6"/>
  <c r="L7559" i="6"/>
  <c r="L7560" i="6"/>
  <c r="L7561" i="6"/>
  <c r="L7562" i="6"/>
  <c r="L7563" i="6"/>
  <c r="L7564" i="6"/>
  <c r="L7565" i="6"/>
  <c r="L7566" i="6"/>
  <c r="L7567" i="6"/>
  <c r="L7568" i="6"/>
  <c r="L7569" i="6"/>
  <c r="L7570" i="6"/>
  <c r="L7571" i="6"/>
  <c r="L7572" i="6"/>
  <c r="L7573" i="6"/>
  <c r="L7574" i="6"/>
  <c r="L7575" i="6"/>
  <c r="L7576" i="6"/>
  <c r="L7577" i="6"/>
  <c r="L7578" i="6"/>
  <c r="L7579" i="6"/>
  <c r="L7580" i="6"/>
  <c r="L7581" i="6"/>
  <c r="L7582" i="6"/>
  <c r="L7583" i="6"/>
  <c r="L7584" i="6"/>
  <c r="L7585" i="6"/>
  <c r="L7586" i="6"/>
  <c r="L7587" i="6"/>
  <c r="L7588" i="6"/>
  <c r="L7589" i="6"/>
  <c r="L7590" i="6"/>
  <c r="L7591" i="6"/>
  <c r="L7592" i="6"/>
  <c r="L7593" i="6"/>
  <c r="L7594" i="6"/>
  <c r="L7595" i="6"/>
  <c r="L7596" i="6"/>
  <c r="L7597" i="6"/>
  <c r="L7598" i="6"/>
  <c r="L7599" i="6"/>
  <c r="L7600" i="6"/>
  <c r="L7601" i="6"/>
  <c r="L7602" i="6"/>
  <c r="L7603" i="6"/>
  <c r="L7604" i="6"/>
  <c r="L7605" i="6"/>
  <c r="L7606" i="6"/>
  <c r="L7607" i="6"/>
  <c r="L7608" i="6"/>
  <c r="L7609" i="6"/>
  <c r="L7610" i="6"/>
  <c r="L7611" i="6"/>
  <c r="L7612" i="6"/>
  <c r="L7613" i="6"/>
  <c r="L7614" i="6"/>
  <c r="L7615" i="6"/>
  <c r="L7616" i="6"/>
  <c r="L7617" i="6"/>
  <c r="L7618" i="6"/>
  <c r="L7619" i="6"/>
  <c r="L7620" i="6"/>
  <c r="L7621" i="6"/>
  <c r="L7622" i="6"/>
  <c r="L7623" i="6"/>
  <c r="L7624" i="6"/>
  <c r="L7625" i="6"/>
  <c r="L7626" i="6"/>
  <c r="L7627" i="6"/>
  <c r="L7628" i="6"/>
  <c r="L7629" i="6"/>
  <c r="L7630" i="6"/>
  <c r="L7631" i="6"/>
  <c r="L7632" i="6"/>
  <c r="L7633" i="6"/>
  <c r="L7634" i="6"/>
  <c r="L7635" i="6"/>
  <c r="L7636" i="6"/>
  <c r="L7637" i="6"/>
  <c r="L7638" i="6"/>
  <c r="L7639" i="6"/>
  <c r="L7640" i="6"/>
  <c r="L7641" i="6"/>
  <c r="L7642" i="6"/>
  <c r="L7643" i="6"/>
  <c r="L7644" i="6"/>
  <c r="L7645" i="6"/>
  <c r="L7646" i="6"/>
  <c r="L7647" i="6"/>
  <c r="L7648" i="6"/>
  <c r="L7649" i="6"/>
  <c r="L7650" i="6"/>
  <c r="L7651" i="6"/>
  <c r="L7652" i="6"/>
  <c r="L7653" i="6"/>
  <c r="L7654" i="6"/>
  <c r="L7655" i="6"/>
  <c r="L7656" i="6"/>
  <c r="L7657" i="6"/>
  <c r="L7658" i="6"/>
  <c r="L7659" i="6"/>
  <c r="L7660" i="6"/>
  <c r="L7661" i="6"/>
  <c r="L7662" i="6"/>
  <c r="L7663" i="6"/>
  <c r="L7664" i="6"/>
  <c r="L7665" i="6"/>
  <c r="L7666" i="6"/>
  <c r="L7667" i="6"/>
  <c r="L7668" i="6"/>
  <c r="L7669" i="6"/>
  <c r="L7670" i="6"/>
  <c r="L7671" i="6"/>
  <c r="L7672" i="6"/>
  <c r="L7673" i="6"/>
  <c r="L7674" i="6"/>
  <c r="L7675" i="6"/>
  <c r="L7676" i="6"/>
  <c r="L7677" i="6"/>
  <c r="L7678" i="6"/>
  <c r="L7679" i="6"/>
  <c r="L7680" i="6"/>
  <c r="L7681" i="6"/>
  <c r="L7682" i="6"/>
  <c r="L7683" i="6"/>
  <c r="L7684" i="6"/>
  <c r="L7685" i="6"/>
  <c r="L7686" i="6"/>
  <c r="L7687" i="6"/>
  <c r="L7688" i="6"/>
  <c r="L7689" i="6"/>
  <c r="L7690" i="6"/>
  <c r="L7691" i="6"/>
  <c r="L7692" i="6"/>
  <c r="L7693" i="6"/>
  <c r="L7694" i="6"/>
  <c r="L7695" i="6"/>
  <c r="L7696" i="6"/>
  <c r="L7697" i="6"/>
  <c r="L7698" i="6"/>
  <c r="L7699" i="6"/>
  <c r="L7700" i="6"/>
  <c r="L7701" i="6"/>
  <c r="L7702" i="6"/>
  <c r="L7703" i="6"/>
  <c r="L7704" i="6"/>
  <c r="L7705" i="6"/>
  <c r="L7706" i="6"/>
  <c r="L7707" i="6"/>
  <c r="L7708" i="6"/>
  <c r="L7709" i="6"/>
  <c r="L7710" i="6"/>
  <c r="L7711" i="6"/>
  <c r="L7712" i="6"/>
  <c r="L7713" i="6"/>
  <c r="L7714" i="6"/>
  <c r="L7715" i="6"/>
  <c r="L7716" i="6"/>
  <c r="L7717" i="6"/>
  <c r="L7718" i="6"/>
  <c r="L7719" i="6"/>
  <c r="L7720" i="6"/>
  <c r="L7721" i="6"/>
  <c r="L7722" i="6"/>
  <c r="L7723" i="6"/>
  <c r="L7724" i="6"/>
  <c r="L7725" i="6"/>
  <c r="L7726" i="6"/>
  <c r="L7727" i="6"/>
  <c r="L7728" i="6"/>
  <c r="L7729" i="6"/>
  <c r="L7730" i="6"/>
  <c r="L7731" i="6"/>
  <c r="L7732" i="6"/>
  <c r="L7733" i="6"/>
  <c r="L7734" i="6"/>
  <c r="L7735" i="6"/>
  <c r="L7736" i="6"/>
  <c r="L7737" i="6"/>
  <c r="L7738" i="6"/>
  <c r="L7739" i="6"/>
  <c r="L7740" i="6"/>
  <c r="L7741" i="6"/>
  <c r="L7742" i="6"/>
  <c r="L7743" i="6"/>
  <c r="L7744" i="6"/>
  <c r="L7745" i="6"/>
  <c r="L7746" i="6"/>
  <c r="L7747" i="6"/>
  <c r="L7748" i="6"/>
  <c r="L7749" i="6"/>
  <c r="L7750" i="6"/>
  <c r="L7751" i="6"/>
  <c r="L7752" i="6"/>
  <c r="L7753" i="6"/>
  <c r="L7754" i="6"/>
  <c r="L7755" i="6"/>
  <c r="L7756" i="6"/>
  <c r="L7757" i="6"/>
  <c r="L7758" i="6"/>
  <c r="L7759" i="6"/>
  <c r="L7760" i="6"/>
  <c r="L7761" i="6"/>
  <c r="L7762" i="6"/>
  <c r="L7763" i="6"/>
  <c r="L7764" i="6"/>
  <c r="L7765" i="6"/>
  <c r="L7766" i="6"/>
  <c r="L7767" i="6"/>
  <c r="L7768" i="6"/>
  <c r="L7769" i="6"/>
  <c r="L7770" i="6"/>
  <c r="L7771" i="6"/>
  <c r="L7772" i="6"/>
  <c r="L7773" i="6"/>
  <c r="L7774" i="6"/>
  <c r="L7775" i="6"/>
  <c r="L7776" i="6"/>
  <c r="L7777" i="6"/>
  <c r="L7778" i="6"/>
  <c r="L7779" i="6"/>
  <c r="L7780" i="6"/>
  <c r="L7781" i="6"/>
  <c r="L7782" i="6"/>
  <c r="L7783" i="6"/>
  <c r="L7784" i="6"/>
  <c r="L7785" i="6"/>
  <c r="L7786" i="6"/>
  <c r="L7787" i="6"/>
  <c r="L7788" i="6"/>
  <c r="L7789" i="6"/>
  <c r="L7790" i="6"/>
  <c r="L7791" i="6"/>
  <c r="L7792" i="6"/>
  <c r="L7793" i="6"/>
  <c r="L7794" i="6"/>
  <c r="L7795" i="6"/>
  <c r="L7796" i="6"/>
  <c r="L7797" i="6"/>
  <c r="L7798" i="6"/>
  <c r="L7799" i="6"/>
  <c r="L7800" i="6"/>
  <c r="L7801" i="6"/>
  <c r="L7802" i="6"/>
  <c r="L7803" i="6"/>
  <c r="L7804" i="6"/>
  <c r="L7805" i="6"/>
  <c r="L7806" i="6"/>
  <c r="L7807" i="6"/>
  <c r="L7808" i="6"/>
  <c r="L7809" i="6"/>
  <c r="L7810" i="6"/>
  <c r="L7811" i="6"/>
  <c r="L7812" i="6"/>
  <c r="L7813" i="6"/>
  <c r="L7814" i="6"/>
  <c r="L7815" i="6"/>
  <c r="L7816" i="6"/>
  <c r="L7817" i="6"/>
  <c r="L7818" i="6"/>
  <c r="L7819" i="6"/>
  <c r="L7820" i="6"/>
  <c r="L7821" i="6"/>
  <c r="L7822" i="6"/>
  <c r="L7823" i="6"/>
  <c r="L7824" i="6"/>
  <c r="L7825" i="6"/>
  <c r="L7826" i="6"/>
  <c r="L7827" i="6"/>
  <c r="L7828" i="6"/>
  <c r="L7829" i="6"/>
  <c r="L7830" i="6"/>
  <c r="L7831" i="6"/>
  <c r="L7832" i="6"/>
  <c r="L7833" i="6"/>
  <c r="L7834" i="6"/>
  <c r="L7835" i="6"/>
  <c r="L7836" i="6"/>
  <c r="L7837" i="6"/>
  <c r="L7838" i="6"/>
  <c r="L7839" i="6"/>
  <c r="L7840" i="6"/>
  <c r="L7841" i="6"/>
  <c r="L7842" i="6"/>
  <c r="L7843" i="6"/>
  <c r="L7844" i="6"/>
  <c r="L7845" i="6"/>
  <c r="L7846" i="6"/>
  <c r="L7847" i="6"/>
  <c r="L7848" i="6"/>
  <c r="L7849" i="6"/>
  <c r="L7850" i="6"/>
  <c r="L7851" i="6"/>
  <c r="L7852" i="6"/>
  <c r="L7853" i="6"/>
  <c r="L7854" i="6"/>
  <c r="L7855" i="6"/>
  <c r="L7856" i="6"/>
  <c r="L7857" i="6"/>
  <c r="L7858" i="6"/>
  <c r="L7859" i="6"/>
  <c r="L7860" i="6"/>
  <c r="L7861" i="6"/>
  <c r="L7862" i="6"/>
  <c r="L7863" i="6"/>
  <c r="L7864" i="6"/>
  <c r="L7865" i="6"/>
  <c r="L7866" i="6"/>
  <c r="L7867" i="6"/>
  <c r="L7868" i="6"/>
  <c r="L7869" i="6"/>
  <c r="L7870" i="6"/>
  <c r="L7871" i="6"/>
  <c r="L7872" i="6"/>
  <c r="L7873" i="6"/>
  <c r="L7874" i="6"/>
  <c r="L7875" i="6"/>
  <c r="L7876" i="6"/>
  <c r="L7877" i="6"/>
  <c r="L7878" i="6"/>
  <c r="L7879" i="6"/>
  <c r="L7880" i="6"/>
  <c r="L7881" i="6"/>
  <c r="L7882" i="6"/>
  <c r="L7883" i="6"/>
  <c r="L7884" i="6"/>
  <c r="L7885" i="6"/>
  <c r="L7886" i="6"/>
  <c r="L7887" i="6"/>
  <c r="L7888" i="6"/>
  <c r="L7889" i="6"/>
  <c r="L7890" i="6"/>
  <c r="L7891" i="6"/>
  <c r="L7892" i="6"/>
  <c r="L7893" i="6"/>
  <c r="L7894" i="6"/>
  <c r="L7895" i="6"/>
  <c r="L7896" i="6"/>
  <c r="L7897" i="6"/>
  <c r="L7898" i="6"/>
  <c r="L7899" i="6"/>
  <c r="L7900" i="6"/>
  <c r="L7901" i="6"/>
  <c r="L7902" i="6"/>
  <c r="L7903" i="6"/>
  <c r="L7904" i="6"/>
  <c r="L7905" i="6"/>
  <c r="L7906" i="6"/>
  <c r="L7907" i="6"/>
  <c r="L7908" i="6"/>
  <c r="L7909" i="6"/>
  <c r="L7910" i="6"/>
  <c r="L7911" i="6"/>
  <c r="L7912" i="6"/>
  <c r="L7913" i="6"/>
  <c r="L7914" i="6"/>
  <c r="L7915" i="6"/>
  <c r="L7916" i="6"/>
  <c r="L7917" i="6"/>
  <c r="L7918" i="6"/>
  <c r="L7919" i="6"/>
  <c r="L7920" i="6"/>
  <c r="L7921" i="6"/>
  <c r="L7922" i="6"/>
  <c r="L7923" i="6"/>
  <c r="L7924" i="6"/>
  <c r="L7925" i="6"/>
  <c r="L7926" i="6"/>
  <c r="L7927" i="6"/>
  <c r="L7928" i="6"/>
  <c r="L7929" i="6"/>
  <c r="L7930" i="6"/>
  <c r="L7931" i="6"/>
  <c r="L7932" i="6"/>
  <c r="L7933" i="6"/>
  <c r="L7934" i="6"/>
  <c r="L7935" i="6"/>
  <c r="L7936" i="6"/>
  <c r="L7937" i="6"/>
  <c r="L7938" i="6"/>
  <c r="L7939" i="6"/>
  <c r="L7940" i="6"/>
  <c r="L7941" i="6"/>
  <c r="L7942" i="6"/>
  <c r="L7943" i="6"/>
  <c r="L7944" i="6"/>
  <c r="L7945" i="6"/>
  <c r="L7946" i="6"/>
  <c r="L7947" i="6"/>
  <c r="L7948" i="6"/>
  <c r="L7949" i="6"/>
  <c r="L7950" i="6"/>
  <c r="L7951" i="6"/>
  <c r="L7952" i="6"/>
  <c r="L7953" i="6"/>
  <c r="L7954" i="6"/>
  <c r="L7955" i="6"/>
  <c r="L7956" i="6"/>
  <c r="L7957" i="6"/>
  <c r="L7958" i="6"/>
  <c r="L7959" i="6"/>
  <c r="L7960" i="6"/>
  <c r="L7961" i="6"/>
  <c r="L7962" i="6"/>
  <c r="L7963" i="6"/>
  <c r="L7964" i="6"/>
  <c r="L7965" i="6"/>
  <c r="L7966" i="6"/>
  <c r="L7967" i="6"/>
  <c r="L7968" i="6"/>
  <c r="L7969" i="6"/>
  <c r="L7970" i="6"/>
  <c r="L7971" i="6"/>
  <c r="L7972" i="6"/>
  <c r="L7973" i="6"/>
  <c r="L7974" i="6"/>
  <c r="L7975" i="6"/>
  <c r="L7976" i="6"/>
  <c r="L7977" i="6"/>
  <c r="L7978" i="6"/>
  <c r="L7979" i="6"/>
  <c r="L7980" i="6"/>
  <c r="L7981" i="6"/>
  <c r="L7982" i="6"/>
  <c r="L7983" i="6"/>
  <c r="L7984" i="6"/>
  <c r="L7985" i="6"/>
  <c r="L7986" i="6"/>
  <c r="L7987" i="6"/>
  <c r="L7988" i="6"/>
  <c r="L7989" i="6"/>
  <c r="L7990" i="6"/>
  <c r="L7991" i="6"/>
  <c r="L7992" i="6"/>
  <c r="L7993" i="6"/>
  <c r="L7994" i="6"/>
  <c r="L7995" i="6"/>
  <c r="L7996" i="6"/>
  <c r="L7997" i="6"/>
  <c r="L7998" i="6"/>
  <c r="L7999" i="6"/>
  <c r="L8000" i="6"/>
  <c r="L8001" i="6"/>
  <c r="L8002" i="6"/>
  <c r="L8003" i="6"/>
  <c r="L8004" i="6"/>
  <c r="L8005" i="6"/>
  <c r="L8006" i="6"/>
  <c r="L8007" i="6"/>
  <c r="L8008" i="6"/>
  <c r="L8009" i="6"/>
  <c r="L8010" i="6"/>
  <c r="L8011" i="6"/>
  <c r="L8012" i="6"/>
  <c r="L8013" i="6"/>
  <c r="L8014" i="6"/>
  <c r="L8015" i="6"/>
  <c r="L8016" i="6"/>
  <c r="L8017" i="6"/>
  <c r="L8018" i="6"/>
  <c r="L8019" i="6"/>
  <c r="L8020" i="6"/>
  <c r="L8021" i="6"/>
  <c r="L8022" i="6"/>
  <c r="L8023" i="6"/>
  <c r="L8024" i="6"/>
  <c r="L8025" i="6"/>
  <c r="L8026" i="6"/>
  <c r="L8027" i="6"/>
  <c r="L8028" i="6"/>
  <c r="L8029" i="6"/>
  <c r="L8030" i="6"/>
  <c r="L8031" i="6"/>
  <c r="L8032" i="6"/>
  <c r="L8033" i="6"/>
  <c r="L8034" i="6"/>
  <c r="L8035" i="6"/>
  <c r="L8036" i="6"/>
  <c r="L8037" i="6"/>
  <c r="L8038" i="6"/>
  <c r="L8039" i="6"/>
  <c r="L8040" i="6"/>
  <c r="L8041" i="6"/>
  <c r="L8042" i="6"/>
  <c r="L8043" i="6"/>
  <c r="L8044" i="6"/>
  <c r="L8045" i="6"/>
  <c r="L8046" i="6"/>
  <c r="L8047" i="6"/>
  <c r="L8048" i="6"/>
  <c r="L8049" i="6"/>
  <c r="L8050" i="6"/>
  <c r="L8051" i="6"/>
  <c r="L8052" i="6"/>
  <c r="L8053" i="6"/>
  <c r="L8054" i="6"/>
  <c r="L8055" i="6"/>
  <c r="L8056" i="6"/>
  <c r="L8057" i="6"/>
  <c r="L8058" i="6"/>
  <c r="L8059" i="6"/>
  <c r="L8060" i="6"/>
  <c r="L8061" i="6"/>
  <c r="L8062" i="6"/>
  <c r="L8063" i="6"/>
  <c r="L8064" i="6"/>
  <c r="L8065" i="6"/>
  <c r="L8066" i="6"/>
  <c r="L8067" i="6"/>
  <c r="L8068" i="6"/>
  <c r="L8069" i="6"/>
  <c r="L8070" i="6"/>
  <c r="L8071" i="6"/>
  <c r="L8072" i="6"/>
  <c r="L8073" i="6"/>
  <c r="L8074" i="6"/>
  <c r="L8075" i="6"/>
  <c r="L8076" i="6"/>
  <c r="L8077" i="6"/>
  <c r="L8078" i="6"/>
  <c r="L8079" i="6"/>
  <c r="L8080" i="6"/>
  <c r="L8081" i="6"/>
  <c r="L8082" i="6"/>
  <c r="L8083" i="6"/>
  <c r="L8084" i="6"/>
  <c r="L8085" i="6"/>
  <c r="L8086" i="6"/>
  <c r="L8087" i="6"/>
  <c r="L8088" i="6"/>
  <c r="L8089" i="6"/>
  <c r="L8090" i="6"/>
  <c r="L8091" i="6"/>
  <c r="L8092" i="6"/>
  <c r="L8093" i="6"/>
  <c r="L8094" i="6"/>
  <c r="L8095" i="6"/>
  <c r="L8096" i="6"/>
  <c r="L8097" i="6"/>
  <c r="L8098" i="6"/>
  <c r="L8099" i="6"/>
  <c r="L8100" i="6"/>
  <c r="L8101" i="6"/>
  <c r="L8102" i="6"/>
  <c r="L8103" i="6"/>
  <c r="L8104" i="6"/>
  <c r="L8105" i="6"/>
  <c r="L8106" i="6"/>
  <c r="L8107" i="6"/>
  <c r="L8108" i="6"/>
  <c r="L8109" i="6"/>
  <c r="L8110" i="6"/>
  <c r="L8111" i="6"/>
  <c r="L8112" i="6"/>
  <c r="L8113" i="6"/>
  <c r="L8114" i="6"/>
  <c r="L8115" i="6"/>
  <c r="L8116" i="6"/>
  <c r="L8117" i="6"/>
  <c r="L8118" i="6"/>
  <c r="L8119" i="6"/>
  <c r="L8120" i="6"/>
  <c r="L8121" i="6"/>
  <c r="L8122" i="6"/>
  <c r="L8123" i="6"/>
  <c r="L8124" i="6"/>
  <c r="L8125" i="6"/>
  <c r="L8126" i="6"/>
  <c r="L8127" i="6"/>
  <c r="L8128" i="6"/>
  <c r="L8129" i="6"/>
  <c r="L8130" i="6"/>
  <c r="L8131" i="6"/>
  <c r="L8132" i="6"/>
  <c r="L8133" i="6"/>
  <c r="L8134" i="6"/>
  <c r="L8135" i="6"/>
  <c r="L8136" i="6"/>
  <c r="L8137" i="6"/>
  <c r="L8138" i="6"/>
  <c r="L8139" i="6"/>
  <c r="L8140" i="6"/>
  <c r="L8141" i="6"/>
  <c r="L8142" i="6"/>
  <c r="L8143" i="6"/>
  <c r="L8144" i="6"/>
  <c r="L8145" i="6"/>
  <c r="L8146" i="6"/>
  <c r="L8147" i="6"/>
  <c r="L8148" i="6"/>
  <c r="L8149" i="6"/>
  <c r="L8150" i="6"/>
  <c r="L8151" i="6"/>
  <c r="L8152" i="6"/>
  <c r="L8153" i="6"/>
  <c r="L8154" i="6"/>
  <c r="L8155" i="6"/>
  <c r="L8156" i="6"/>
  <c r="L8157" i="6"/>
  <c r="L8158" i="6"/>
  <c r="L8159" i="6"/>
  <c r="L8160" i="6"/>
  <c r="L8161" i="6"/>
  <c r="L8162" i="6"/>
  <c r="L8163" i="6"/>
  <c r="L8164" i="6"/>
  <c r="L8165" i="6"/>
  <c r="L8166" i="6"/>
  <c r="L8167" i="6"/>
  <c r="L8168" i="6"/>
  <c r="L8169" i="6"/>
  <c r="L8170" i="6"/>
  <c r="L8171" i="6"/>
  <c r="L8172" i="6"/>
  <c r="L8173" i="6"/>
  <c r="L8174" i="6"/>
  <c r="L8175" i="6"/>
  <c r="L8176" i="6"/>
  <c r="L8177" i="6"/>
  <c r="L8178" i="6"/>
  <c r="L8179" i="6"/>
  <c r="L8180" i="6"/>
  <c r="L8181" i="6"/>
  <c r="L8182" i="6"/>
  <c r="L8183" i="6"/>
  <c r="L8184" i="6"/>
  <c r="L8185" i="6"/>
  <c r="L8186" i="6"/>
  <c r="L8187" i="6"/>
  <c r="L8188" i="6"/>
  <c r="L8189" i="6"/>
  <c r="L8190" i="6"/>
  <c r="L8191" i="6"/>
  <c r="L8192" i="6"/>
  <c r="L8193" i="6"/>
  <c r="L8194" i="6"/>
  <c r="L8195" i="6"/>
  <c r="L8196" i="6"/>
  <c r="L8197" i="6"/>
  <c r="L8198" i="6"/>
  <c r="L8199" i="6"/>
  <c r="L8200" i="6"/>
  <c r="L8201" i="6"/>
  <c r="L8202" i="6"/>
  <c r="L8203" i="6"/>
  <c r="L8204" i="6"/>
  <c r="L8205" i="6"/>
  <c r="L8206" i="6"/>
  <c r="L8207" i="6"/>
  <c r="L8208" i="6"/>
  <c r="L8209" i="6"/>
  <c r="L8210" i="6"/>
  <c r="L8211" i="6"/>
  <c r="L8212" i="6"/>
  <c r="L8213" i="6"/>
  <c r="L8214" i="6"/>
  <c r="L8215" i="6"/>
  <c r="L8216" i="6"/>
  <c r="L8217" i="6"/>
  <c r="L8218" i="6"/>
  <c r="L8219" i="6"/>
  <c r="L8220" i="6"/>
  <c r="L8221" i="6"/>
  <c r="L8222" i="6"/>
  <c r="L8223" i="6"/>
  <c r="L8224" i="6"/>
  <c r="L8225" i="6"/>
  <c r="L8226" i="6"/>
  <c r="L8227" i="6"/>
  <c r="L8228" i="6"/>
  <c r="L8229" i="6"/>
  <c r="L8230" i="6"/>
  <c r="L8231" i="6"/>
  <c r="L8232" i="6"/>
  <c r="L8233" i="6"/>
  <c r="L8234" i="6"/>
  <c r="L8235" i="6"/>
  <c r="L8236" i="6"/>
  <c r="L8237" i="6"/>
  <c r="L8238" i="6"/>
  <c r="L8239" i="6"/>
  <c r="L8240" i="6"/>
  <c r="L8241" i="6"/>
  <c r="L8242" i="6"/>
  <c r="L8243" i="6"/>
  <c r="L8244" i="6"/>
  <c r="L8245" i="6"/>
  <c r="L8246" i="6"/>
  <c r="L8247" i="6"/>
  <c r="L8248" i="6"/>
  <c r="L8249" i="6"/>
  <c r="L8250" i="6"/>
  <c r="L8251" i="6"/>
  <c r="L8252" i="6"/>
  <c r="L8253" i="6"/>
  <c r="L8254" i="6"/>
  <c r="L8255" i="6"/>
  <c r="L8256" i="6"/>
  <c r="L8257" i="6"/>
  <c r="L8258" i="6"/>
  <c r="L8259" i="6"/>
  <c r="L8260" i="6"/>
  <c r="L8261" i="6"/>
  <c r="L8262" i="6"/>
  <c r="L8263" i="6"/>
  <c r="L8264" i="6"/>
  <c r="L8265" i="6"/>
  <c r="L8266" i="6"/>
  <c r="L8267" i="6"/>
  <c r="L8268" i="6"/>
  <c r="L8269" i="6"/>
  <c r="L8270" i="6"/>
  <c r="L8271" i="6"/>
  <c r="L8272" i="6"/>
  <c r="L8273" i="6"/>
  <c r="L8274" i="6"/>
  <c r="L8275" i="6"/>
  <c r="L8276" i="6"/>
  <c r="L8277" i="6"/>
  <c r="L8278" i="6"/>
  <c r="L8279" i="6"/>
  <c r="L8280" i="6"/>
  <c r="L8281" i="6"/>
  <c r="L8282" i="6"/>
  <c r="L8283" i="6"/>
  <c r="L8284" i="6"/>
  <c r="L8285" i="6"/>
  <c r="L8286" i="6"/>
  <c r="L8287" i="6"/>
  <c r="L8288" i="6"/>
  <c r="L8289" i="6"/>
  <c r="L8290" i="6"/>
  <c r="L8291" i="6"/>
  <c r="L8292" i="6"/>
  <c r="L8293" i="6"/>
  <c r="L8294" i="6"/>
  <c r="L8295" i="6"/>
  <c r="L8296" i="6"/>
  <c r="L8297" i="6"/>
  <c r="L8298" i="6"/>
  <c r="L8299" i="6"/>
  <c r="L8300" i="6"/>
  <c r="L8301" i="6"/>
  <c r="L8302" i="6"/>
  <c r="L8303" i="6"/>
  <c r="L8304" i="6"/>
  <c r="L8305" i="6"/>
  <c r="L8306" i="6"/>
  <c r="L8307" i="6"/>
  <c r="L8308" i="6"/>
  <c r="L8309" i="6"/>
  <c r="L8310" i="6"/>
  <c r="L8311" i="6"/>
  <c r="L8312" i="6"/>
  <c r="L8313" i="6"/>
  <c r="L8314" i="6"/>
  <c r="L8315" i="6"/>
  <c r="L8316" i="6"/>
  <c r="L8317" i="6"/>
  <c r="L8318" i="6"/>
  <c r="L8319" i="6"/>
  <c r="L8320" i="6"/>
  <c r="L8321" i="6"/>
  <c r="L8322" i="6"/>
  <c r="L8323" i="6"/>
  <c r="L8324" i="6"/>
  <c r="L8325" i="6"/>
  <c r="L8326" i="6"/>
  <c r="L8327" i="6"/>
  <c r="L8328" i="6"/>
  <c r="L8329" i="6"/>
  <c r="L8330" i="6"/>
  <c r="L8331" i="6"/>
  <c r="L8332" i="6"/>
  <c r="L8333" i="6"/>
  <c r="L8334" i="6"/>
  <c r="L8335" i="6"/>
  <c r="L8336" i="6"/>
  <c r="L8337" i="6"/>
  <c r="L8338" i="6"/>
  <c r="L8339" i="6"/>
  <c r="L8340" i="6"/>
  <c r="L8341" i="6"/>
  <c r="L8342" i="6"/>
  <c r="L8343" i="6"/>
  <c r="L8344" i="6"/>
  <c r="L8345" i="6"/>
  <c r="L8346" i="6"/>
  <c r="L8347" i="6"/>
  <c r="L8348" i="6"/>
  <c r="L8349" i="6"/>
  <c r="L8350" i="6"/>
  <c r="L8351" i="6"/>
  <c r="L8352" i="6"/>
  <c r="L8353" i="6"/>
  <c r="L8354" i="6"/>
  <c r="L8355" i="6"/>
  <c r="L8356" i="6"/>
  <c r="L8357" i="6"/>
  <c r="L8358" i="6"/>
  <c r="L8359" i="6"/>
  <c r="L8360" i="6"/>
  <c r="L8361" i="6"/>
  <c r="L8362" i="6"/>
  <c r="L8363" i="6"/>
  <c r="L8364" i="6"/>
  <c r="L8365" i="6"/>
  <c r="L8366" i="6"/>
  <c r="L8367" i="6"/>
  <c r="L8368" i="6"/>
  <c r="L8369" i="6"/>
  <c r="L8370" i="6"/>
  <c r="L8371" i="6"/>
  <c r="L8372" i="6"/>
  <c r="L8373" i="6"/>
  <c r="L8374" i="6"/>
  <c r="L8375" i="6"/>
  <c r="L8376" i="6"/>
  <c r="L8377" i="6"/>
  <c r="L8378" i="6"/>
  <c r="L8379" i="6"/>
  <c r="L8380" i="6"/>
  <c r="L8381" i="6"/>
  <c r="L8382" i="6"/>
  <c r="L8383" i="6"/>
  <c r="L8384" i="6"/>
  <c r="L8385" i="6"/>
  <c r="L8386" i="6"/>
  <c r="L8387" i="6"/>
  <c r="L8388" i="6"/>
  <c r="L8389" i="6"/>
  <c r="L8390" i="6"/>
  <c r="L8391" i="6"/>
  <c r="L8392" i="6"/>
  <c r="L8393" i="6"/>
  <c r="L8394" i="6"/>
  <c r="L8395" i="6"/>
  <c r="L8396" i="6"/>
  <c r="L8397" i="6"/>
  <c r="L8398" i="6"/>
  <c r="L8399" i="6"/>
  <c r="L8400" i="6"/>
  <c r="L8401" i="6"/>
  <c r="L8402" i="6"/>
  <c r="L8403" i="6"/>
  <c r="L8404" i="6"/>
  <c r="L8405" i="6"/>
  <c r="L8406" i="6"/>
  <c r="L8407" i="6"/>
  <c r="L8408" i="6"/>
  <c r="L8409" i="6"/>
  <c r="L8410" i="6"/>
  <c r="L8411" i="6"/>
  <c r="L8412" i="6"/>
  <c r="L8413" i="6"/>
  <c r="L8414" i="6"/>
  <c r="L8415" i="6"/>
  <c r="L8416" i="6"/>
  <c r="L8417" i="6"/>
  <c r="L8418" i="6"/>
  <c r="L8419" i="6"/>
  <c r="L8420" i="6"/>
  <c r="L8421" i="6"/>
  <c r="L8422" i="6"/>
  <c r="L8423" i="6"/>
  <c r="L8424" i="6"/>
  <c r="L8425" i="6"/>
  <c r="L8426" i="6"/>
  <c r="L8427" i="6"/>
  <c r="L8428" i="6"/>
  <c r="L8429" i="6"/>
  <c r="L8430" i="6"/>
  <c r="L8431" i="6"/>
  <c r="L8432" i="6"/>
  <c r="L8433" i="6"/>
  <c r="L8434" i="6"/>
  <c r="L8435" i="6"/>
  <c r="L8436" i="6"/>
  <c r="L8437" i="6"/>
  <c r="L8438" i="6"/>
  <c r="L8439" i="6"/>
  <c r="L8440" i="6"/>
  <c r="L8441" i="6"/>
  <c r="L8442" i="6"/>
  <c r="L8443" i="6"/>
  <c r="L8444" i="6"/>
  <c r="L8445" i="6"/>
  <c r="L8446" i="6"/>
  <c r="L8447" i="6"/>
  <c r="L8448" i="6"/>
  <c r="L8449" i="6"/>
  <c r="L8450" i="6"/>
  <c r="L8451" i="6"/>
  <c r="L8452" i="6"/>
  <c r="L8453" i="6"/>
  <c r="L8454" i="6"/>
  <c r="L8455" i="6"/>
  <c r="L8456" i="6"/>
  <c r="L8457" i="6"/>
  <c r="L8458" i="6"/>
  <c r="L8459" i="6"/>
  <c r="L8460" i="6"/>
  <c r="L8461" i="6"/>
  <c r="L8462" i="6"/>
  <c r="L8463" i="6"/>
  <c r="L8464" i="6"/>
  <c r="L8465" i="6"/>
  <c r="L8466" i="6"/>
  <c r="L8467" i="6"/>
  <c r="L8468" i="6"/>
  <c r="L8469" i="6"/>
  <c r="L8470" i="6"/>
  <c r="L8471" i="6"/>
  <c r="L8472" i="6"/>
  <c r="L8473" i="6"/>
  <c r="L8474" i="6"/>
  <c r="L8475" i="6"/>
  <c r="L8476" i="6"/>
  <c r="L8477" i="6"/>
  <c r="L8478" i="6"/>
  <c r="L8479" i="6"/>
  <c r="L8480" i="6"/>
  <c r="L8481" i="6"/>
  <c r="L8482" i="6"/>
  <c r="L8483" i="6"/>
  <c r="L8484" i="6"/>
  <c r="L8485" i="6"/>
  <c r="L8486" i="6"/>
  <c r="L8487" i="6"/>
  <c r="L8488" i="6"/>
  <c r="L8489" i="6"/>
  <c r="L8490" i="6"/>
  <c r="L8491" i="6"/>
  <c r="L8492" i="6"/>
  <c r="L8493" i="6"/>
  <c r="L8494" i="6"/>
  <c r="L8495" i="6"/>
  <c r="L8496" i="6"/>
  <c r="L8497" i="6"/>
  <c r="L8498" i="6"/>
  <c r="L8499" i="6"/>
  <c r="L8500" i="6"/>
  <c r="L8501" i="6"/>
  <c r="L8502" i="6"/>
  <c r="L8503" i="6"/>
  <c r="L8504" i="6"/>
  <c r="L8505" i="6"/>
  <c r="L8506" i="6"/>
  <c r="L8507" i="6"/>
  <c r="L8508" i="6"/>
  <c r="L8509" i="6"/>
  <c r="L8510" i="6"/>
  <c r="L8511" i="6"/>
  <c r="L8512" i="6"/>
  <c r="L8513" i="6"/>
  <c r="L8514" i="6"/>
  <c r="L8515" i="6"/>
  <c r="L8516" i="6"/>
  <c r="L8517" i="6"/>
  <c r="L8518" i="6"/>
  <c r="L8519" i="6"/>
  <c r="L8520" i="6"/>
  <c r="L8521" i="6"/>
  <c r="L8522" i="6"/>
  <c r="L8523" i="6"/>
  <c r="L8524" i="6"/>
  <c r="L8525" i="6"/>
  <c r="L8526" i="6"/>
  <c r="L8527" i="6"/>
  <c r="L8528" i="6"/>
  <c r="L8529" i="6"/>
  <c r="L8530" i="6"/>
  <c r="L8531" i="6"/>
  <c r="L8532" i="6"/>
  <c r="L8533" i="6"/>
  <c r="L8534" i="6"/>
  <c r="L8535" i="6"/>
  <c r="L8536" i="6"/>
  <c r="L8537" i="6"/>
  <c r="L8538" i="6"/>
  <c r="L8539" i="6"/>
  <c r="L8540" i="6"/>
  <c r="L8541" i="6"/>
  <c r="L8542" i="6"/>
  <c r="L8543" i="6"/>
  <c r="L8544" i="6"/>
  <c r="L8545" i="6"/>
  <c r="L8546" i="6"/>
  <c r="L8547" i="6"/>
  <c r="L8548" i="6"/>
  <c r="L8549" i="6"/>
  <c r="L8550" i="6"/>
  <c r="L8551" i="6"/>
  <c r="L8552" i="6"/>
  <c r="L8553" i="6"/>
  <c r="L8554" i="6"/>
  <c r="L8555" i="6"/>
  <c r="L8556" i="6"/>
  <c r="L8557" i="6"/>
  <c r="L8558" i="6"/>
  <c r="L8559" i="6"/>
  <c r="L8560" i="6"/>
  <c r="L8561" i="6"/>
  <c r="L8562" i="6"/>
  <c r="L8563" i="6"/>
  <c r="L8564" i="6"/>
  <c r="L8565" i="6"/>
  <c r="L8566" i="6"/>
  <c r="L8567" i="6"/>
  <c r="L8568" i="6"/>
  <c r="L8569" i="6"/>
  <c r="L8570" i="6"/>
  <c r="L8571" i="6"/>
  <c r="L8572" i="6"/>
  <c r="L8573" i="6"/>
  <c r="L8574" i="6"/>
  <c r="L8575" i="6"/>
  <c r="L8576" i="6"/>
  <c r="L8577" i="6"/>
  <c r="L8578" i="6"/>
  <c r="L8579" i="6"/>
  <c r="L8580" i="6"/>
  <c r="L8581" i="6"/>
  <c r="L8582" i="6"/>
  <c r="L8583" i="6"/>
  <c r="L8584" i="6"/>
  <c r="L8585" i="6"/>
  <c r="L8586" i="6"/>
  <c r="L8587" i="6"/>
  <c r="L8588" i="6"/>
  <c r="L8589" i="6"/>
  <c r="L8590" i="6"/>
  <c r="L8591" i="6"/>
  <c r="L8592" i="6"/>
  <c r="L8593" i="6"/>
  <c r="L8594" i="6"/>
  <c r="L8595" i="6"/>
  <c r="L8596" i="6"/>
  <c r="L8597" i="6"/>
  <c r="L8598" i="6"/>
  <c r="L8599" i="6"/>
  <c r="L8600" i="6"/>
  <c r="L8601" i="6"/>
  <c r="L8602" i="6"/>
  <c r="L8603" i="6"/>
  <c r="L8604" i="6"/>
  <c r="L8605" i="6"/>
  <c r="L8606" i="6"/>
  <c r="L8607" i="6"/>
  <c r="L8608" i="6"/>
  <c r="L8609" i="6"/>
  <c r="L8610" i="6"/>
  <c r="L8611" i="6"/>
  <c r="L8612" i="6"/>
  <c r="L8613" i="6"/>
  <c r="L8614" i="6"/>
  <c r="L8615" i="6"/>
  <c r="L8616" i="6"/>
  <c r="L8617" i="6"/>
  <c r="L8618" i="6"/>
  <c r="L8619" i="6"/>
  <c r="L8620" i="6"/>
  <c r="L8621" i="6"/>
  <c r="L8622" i="6"/>
  <c r="L8623" i="6"/>
  <c r="L8624" i="6"/>
  <c r="L8625" i="6"/>
  <c r="L8626" i="6"/>
  <c r="L8627" i="6"/>
  <c r="L8628" i="6"/>
  <c r="L8629" i="6"/>
  <c r="L8630" i="6"/>
  <c r="L8631" i="6"/>
  <c r="L8632" i="6"/>
  <c r="L8633" i="6"/>
  <c r="L8634" i="6"/>
  <c r="L8635" i="6"/>
  <c r="L8636" i="6"/>
  <c r="L8637" i="6"/>
  <c r="L8638" i="6"/>
  <c r="L8639" i="6"/>
  <c r="L8640" i="6"/>
  <c r="L8641" i="6"/>
  <c r="L8642" i="6"/>
  <c r="L8643" i="6"/>
  <c r="L8644" i="6"/>
  <c r="L8645" i="6"/>
  <c r="L8646" i="6"/>
  <c r="L8647" i="6"/>
  <c r="L8648" i="6"/>
  <c r="L8649" i="6"/>
  <c r="L8650" i="6"/>
  <c r="L8651" i="6"/>
  <c r="L8652" i="6"/>
  <c r="L8653" i="6"/>
  <c r="L8654" i="6"/>
  <c r="L8655" i="6"/>
  <c r="L8656" i="6"/>
  <c r="L8657" i="6"/>
  <c r="L8658" i="6"/>
  <c r="L8659" i="6"/>
  <c r="L8660" i="6"/>
  <c r="L8661" i="6"/>
  <c r="L8662" i="6"/>
  <c r="L8663" i="6"/>
  <c r="L8664" i="6"/>
  <c r="L8665" i="6"/>
  <c r="L8666" i="6"/>
  <c r="L8667" i="6"/>
  <c r="L8668" i="6"/>
  <c r="L8669" i="6"/>
  <c r="L8670" i="6"/>
  <c r="L8671" i="6"/>
  <c r="L8672" i="6"/>
  <c r="L8673" i="6"/>
  <c r="L8674" i="6"/>
  <c r="L8675" i="6"/>
  <c r="L8676" i="6"/>
  <c r="L8677" i="6"/>
  <c r="L8678" i="6"/>
  <c r="L8679" i="6"/>
  <c r="L8680" i="6"/>
  <c r="L8681" i="6"/>
  <c r="L8682" i="6"/>
  <c r="L8683" i="6"/>
  <c r="L8684" i="6"/>
  <c r="L8685" i="6"/>
  <c r="L8686" i="6"/>
  <c r="L8687" i="6"/>
  <c r="L8688" i="6"/>
  <c r="L8689" i="6"/>
  <c r="L8690" i="6"/>
  <c r="L8691" i="6"/>
  <c r="L8692" i="6"/>
  <c r="L8693" i="6"/>
  <c r="L8694" i="6"/>
  <c r="L8695" i="6"/>
  <c r="L8696" i="6"/>
  <c r="L8697" i="6"/>
  <c r="L8698" i="6"/>
  <c r="L8699" i="6"/>
  <c r="L8700" i="6"/>
  <c r="L8701" i="6"/>
  <c r="L8702" i="6"/>
  <c r="L8703" i="6"/>
  <c r="L8704" i="6"/>
  <c r="L8705" i="6"/>
  <c r="L8706" i="6"/>
  <c r="L8707" i="6"/>
  <c r="L8708" i="6"/>
  <c r="L8709" i="6"/>
  <c r="L8710" i="6"/>
  <c r="L8711" i="6"/>
  <c r="L8712" i="6"/>
  <c r="L8713" i="6"/>
  <c r="L8714" i="6"/>
  <c r="L8715" i="6"/>
  <c r="L8716" i="6"/>
  <c r="L8717" i="6"/>
  <c r="L8718" i="6"/>
  <c r="L8719" i="6"/>
  <c r="L8720" i="6"/>
  <c r="L8721" i="6"/>
  <c r="L8722" i="6"/>
  <c r="L8723" i="6"/>
  <c r="L8724" i="6"/>
  <c r="L8725" i="6"/>
  <c r="L8726" i="6"/>
  <c r="L8727" i="6"/>
  <c r="L8728" i="6"/>
  <c r="L8729" i="6"/>
  <c r="L8730" i="6"/>
  <c r="L8731" i="6"/>
  <c r="L8732" i="6"/>
  <c r="L8733" i="6"/>
  <c r="L8734" i="6"/>
  <c r="L8735" i="6"/>
  <c r="L8736" i="6"/>
  <c r="L8737" i="6"/>
  <c r="L8738" i="6"/>
  <c r="L8739" i="6"/>
  <c r="L8740" i="6"/>
  <c r="L8741" i="6"/>
  <c r="L8742" i="6"/>
  <c r="L8743" i="6"/>
  <c r="L8744" i="6"/>
  <c r="L8745" i="6"/>
  <c r="L8746" i="6"/>
  <c r="L8747" i="6"/>
  <c r="L8748" i="6"/>
  <c r="L8749" i="6"/>
  <c r="L8750" i="6"/>
  <c r="L8751" i="6"/>
  <c r="L8752" i="6"/>
  <c r="L8753" i="6"/>
  <c r="L8754" i="6"/>
  <c r="L8755" i="6"/>
  <c r="L8756" i="6"/>
  <c r="L8757" i="6"/>
  <c r="L8758" i="6"/>
  <c r="L8759" i="6"/>
  <c r="L8760" i="6"/>
  <c r="L8761" i="6"/>
  <c r="L8762" i="6"/>
  <c r="L8763" i="6"/>
  <c r="L8764" i="6"/>
  <c r="L8765" i="6"/>
  <c r="L8766" i="6"/>
  <c r="L8767" i="6"/>
  <c r="L8768" i="6"/>
  <c r="L8769" i="6"/>
  <c r="L8770" i="6"/>
  <c r="L8771" i="6"/>
  <c r="L8772" i="6"/>
  <c r="L8773" i="6"/>
  <c r="L8774" i="6"/>
  <c r="L8775" i="6"/>
  <c r="L8776" i="6"/>
  <c r="L8777" i="6"/>
  <c r="L8778" i="6"/>
  <c r="L8779" i="6"/>
  <c r="L8780" i="6"/>
  <c r="L8781" i="6"/>
  <c r="L8782" i="6"/>
  <c r="L8783" i="6"/>
  <c r="L8784" i="6"/>
  <c r="L8785" i="6"/>
  <c r="L8786" i="6"/>
  <c r="L8787" i="6"/>
  <c r="L8788" i="6"/>
  <c r="L8789" i="6"/>
  <c r="L8790" i="6"/>
  <c r="L8791" i="6"/>
  <c r="L8792" i="6"/>
  <c r="L8793" i="6"/>
  <c r="L8794" i="6"/>
  <c r="L8795" i="6"/>
  <c r="L8796" i="6"/>
  <c r="L8797" i="6"/>
  <c r="L8798" i="6"/>
  <c r="L8799" i="6"/>
  <c r="L8800" i="6"/>
  <c r="L8801" i="6"/>
  <c r="L8802" i="6"/>
  <c r="L8803" i="6"/>
  <c r="L8804" i="6"/>
  <c r="L8805" i="6"/>
  <c r="L8806" i="6"/>
  <c r="L8807" i="6"/>
  <c r="L8808" i="6"/>
  <c r="L8809" i="6"/>
  <c r="L8810" i="6"/>
  <c r="L8811" i="6"/>
  <c r="L8812" i="6"/>
  <c r="L8813" i="6"/>
  <c r="L8814" i="6"/>
  <c r="L8815" i="6"/>
  <c r="L8816" i="6"/>
  <c r="L8817" i="6"/>
  <c r="L8818" i="6"/>
  <c r="L8819" i="6"/>
  <c r="L8820" i="6"/>
  <c r="L8821" i="6"/>
  <c r="L8822" i="6"/>
  <c r="L8823" i="6"/>
  <c r="L8824" i="6"/>
  <c r="L8825" i="6"/>
  <c r="L8826" i="6"/>
  <c r="L8827" i="6"/>
  <c r="L8828" i="6"/>
  <c r="L8829" i="6"/>
  <c r="L8830" i="6"/>
  <c r="L8831" i="6"/>
  <c r="L8832" i="6"/>
  <c r="L8833" i="6"/>
  <c r="L8834" i="6"/>
  <c r="L8835" i="6"/>
  <c r="L8836" i="6"/>
  <c r="L8837" i="6"/>
  <c r="L8838" i="6"/>
  <c r="L8839" i="6"/>
  <c r="L8840" i="6"/>
  <c r="L8841" i="6"/>
  <c r="L8842" i="6"/>
  <c r="L8843" i="6"/>
  <c r="L8844" i="6"/>
  <c r="L8845" i="6"/>
  <c r="L8846" i="6"/>
  <c r="L8847" i="6"/>
  <c r="L8848" i="6"/>
  <c r="L8849" i="6"/>
  <c r="L8850" i="6"/>
  <c r="L8851" i="6"/>
  <c r="L8852" i="6"/>
  <c r="L8853" i="6"/>
  <c r="L8854" i="6"/>
  <c r="L8855" i="6"/>
  <c r="L8856" i="6"/>
  <c r="L8857" i="6"/>
  <c r="L8858" i="6"/>
  <c r="L8859" i="6"/>
  <c r="L8860" i="6"/>
  <c r="L8861" i="6"/>
  <c r="L8862" i="6"/>
  <c r="L8863" i="6"/>
  <c r="L8864" i="6"/>
  <c r="L8865" i="6"/>
  <c r="L8866" i="6"/>
  <c r="L8867" i="6"/>
  <c r="L8868" i="6"/>
  <c r="L8869" i="6"/>
  <c r="L8870" i="6"/>
  <c r="L8871" i="6"/>
  <c r="L8872" i="6"/>
  <c r="L8873" i="6"/>
  <c r="L8874" i="6"/>
  <c r="L8875" i="6"/>
  <c r="L8876" i="6"/>
  <c r="L8877" i="6"/>
  <c r="L8878" i="6"/>
  <c r="L8879" i="6"/>
  <c r="L8880" i="6"/>
  <c r="L8881" i="6"/>
  <c r="L8882" i="6"/>
  <c r="L8883" i="6"/>
  <c r="L8884" i="6"/>
  <c r="L8885" i="6"/>
  <c r="L8886" i="6"/>
  <c r="L8887" i="6"/>
  <c r="L8888" i="6"/>
  <c r="L8889" i="6"/>
  <c r="L8890" i="6"/>
  <c r="L8891" i="6"/>
  <c r="L8892" i="6"/>
  <c r="L8893" i="6"/>
  <c r="L8894" i="6"/>
  <c r="L8895" i="6"/>
  <c r="L8896" i="6"/>
  <c r="L8897" i="6"/>
  <c r="L8898" i="6"/>
  <c r="L8899" i="6"/>
  <c r="L8900" i="6"/>
  <c r="L8901" i="6"/>
  <c r="L8902" i="6"/>
  <c r="L8903" i="6"/>
  <c r="L8904" i="6"/>
  <c r="L8905" i="6"/>
  <c r="L8906" i="6"/>
  <c r="L8907" i="6"/>
  <c r="L8908" i="6"/>
  <c r="L8909" i="6"/>
  <c r="L8910" i="6"/>
  <c r="L8911" i="6"/>
  <c r="L8912" i="6"/>
  <c r="L8913" i="6"/>
  <c r="L8914" i="6"/>
  <c r="L8915" i="6"/>
  <c r="L8916" i="6"/>
  <c r="L8917" i="6"/>
  <c r="L8918" i="6"/>
  <c r="L8919" i="6"/>
  <c r="L8920" i="6"/>
  <c r="L8921" i="6"/>
  <c r="L8922" i="6"/>
  <c r="L8923" i="6"/>
  <c r="L8924" i="6"/>
  <c r="L8925" i="6"/>
  <c r="L8926" i="6"/>
  <c r="L8927" i="6"/>
  <c r="L8928" i="6"/>
  <c r="L8929" i="6"/>
  <c r="L8930" i="6"/>
  <c r="L8931" i="6"/>
  <c r="L8932" i="6"/>
  <c r="L8933" i="6"/>
  <c r="L8934" i="6"/>
  <c r="L8935" i="6"/>
  <c r="L8936" i="6"/>
  <c r="L8937" i="6"/>
  <c r="L8938" i="6"/>
  <c r="L8939" i="6"/>
  <c r="L8940" i="6"/>
  <c r="L8941" i="6"/>
  <c r="L8942" i="6"/>
  <c r="L8943" i="6"/>
  <c r="L8944" i="6"/>
  <c r="L8945" i="6"/>
  <c r="L8946" i="6"/>
  <c r="L8947" i="6"/>
  <c r="L8948" i="6"/>
  <c r="L8949" i="6"/>
  <c r="L8950" i="6"/>
  <c r="L8951" i="6"/>
  <c r="L8952" i="6"/>
  <c r="L8953" i="6"/>
  <c r="L8954" i="6"/>
  <c r="L8955" i="6"/>
  <c r="L8956" i="6"/>
  <c r="L8957" i="6"/>
  <c r="L8958" i="6"/>
  <c r="L8959" i="6"/>
  <c r="L8960" i="6"/>
  <c r="L8961" i="6"/>
  <c r="L8962" i="6"/>
  <c r="L8963" i="6"/>
  <c r="L8964" i="6"/>
  <c r="L8965" i="6"/>
  <c r="L8966" i="6"/>
  <c r="L8967" i="6"/>
  <c r="L8968" i="6"/>
  <c r="L8969" i="6"/>
  <c r="L8970" i="6"/>
  <c r="L8971" i="6"/>
  <c r="L8972" i="6"/>
  <c r="L8973" i="6"/>
  <c r="L8974" i="6"/>
  <c r="L8975" i="6"/>
  <c r="L8976" i="6"/>
  <c r="L8977" i="6"/>
  <c r="L8978" i="6"/>
  <c r="L8979" i="6"/>
  <c r="L8980" i="6"/>
  <c r="L8981" i="6"/>
  <c r="L8982" i="6"/>
  <c r="L8983" i="6"/>
  <c r="L8984" i="6"/>
  <c r="L8985" i="6"/>
  <c r="L8986" i="6"/>
  <c r="L8987" i="6"/>
  <c r="L8988" i="6"/>
  <c r="L8989" i="6"/>
  <c r="L8990" i="6"/>
  <c r="L8991" i="6"/>
  <c r="L8992" i="6"/>
  <c r="L8993" i="6"/>
  <c r="L8994" i="6"/>
  <c r="L8995" i="6"/>
  <c r="L8996" i="6"/>
  <c r="L8997" i="6"/>
  <c r="L8998" i="6"/>
  <c r="L8999" i="6"/>
  <c r="L9000" i="6"/>
  <c r="L9001" i="6"/>
  <c r="L9002" i="6"/>
  <c r="L9003" i="6"/>
  <c r="L9004" i="6"/>
  <c r="L9005" i="6"/>
  <c r="L9006" i="6"/>
  <c r="L9007" i="6"/>
  <c r="L9008" i="6"/>
  <c r="L9009" i="6"/>
  <c r="L9010" i="6"/>
  <c r="L9011" i="6"/>
  <c r="L9012" i="6"/>
  <c r="L9013" i="6"/>
  <c r="L9014" i="6"/>
  <c r="L9015" i="6"/>
  <c r="L9016" i="6"/>
  <c r="L9017" i="6"/>
  <c r="L9018" i="6"/>
  <c r="L9019" i="6"/>
  <c r="L9020" i="6"/>
  <c r="L9021" i="6"/>
  <c r="L9022" i="6"/>
  <c r="L9023" i="6"/>
  <c r="L9024" i="6"/>
  <c r="L9025" i="6"/>
  <c r="L9026" i="6"/>
  <c r="L9027" i="6"/>
  <c r="L9028" i="6"/>
  <c r="L9029" i="6"/>
  <c r="L9030" i="6"/>
  <c r="L9031" i="6"/>
  <c r="L9032" i="6"/>
  <c r="L9033" i="6"/>
  <c r="L9034" i="6"/>
  <c r="L9035" i="6"/>
  <c r="L9036" i="6"/>
  <c r="L9037" i="6"/>
  <c r="L9038" i="6"/>
  <c r="L9039" i="6"/>
  <c r="L9040" i="6"/>
  <c r="L9041" i="6"/>
  <c r="L9042" i="6"/>
  <c r="L9043" i="6"/>
  <c r="L9044" i="6"/>
  <c r="L9045" i="6"/>
  <c r="L9046" i="6"/>
  <c r="L9047" i="6"/>
  <c r="L9048" i="6"/>
  <c r="L9049" i="6"/>
  <c r="L9050" i="6"/>
  <c r="L9051" i="6"/>
  <c r="L9052" i="6"/>
  <c r="L9053" i="6"/>
  <c r="L9054" i="6"/>
  <c r="L9055" i="6"/>
  <c r="L9056" i="6"/>
  <c r="L9057" i="6"/>
  <c r="L9058" i="6"/>
  <c r="L9059" i="6"/>
  <c r="L9060" i="6"/>
  <c r="L9061" i="6"/>
  <c r="L9062" i="6"/>
  <c r="L9063" i="6"/>
  <c r="L9064" i="6"/>
  <c r="L9065" i="6"/>
  <c r="L9066" i="6"/>
  <c r="L9067" i="6"/>
  <c r="L9068" i="6"/>
  <c r="L9069" i="6"/>
  <c r="L9070" i="6"/>
  <c r="L9071" i="6"/>
  <c r="L9072" i="6"/>
  <c r="L9073" i="6"/>
  <c r="L9074" i="6"/>
  <c r="L9075" i="6"/>
  <c r="L9076" i="6"/>
  <c r="L9077" i="6"/>
  <c r="L9078" i="6"/>
  <c r="L9079" i="6"/>
  <c r="L9080" i="6"/>
  <c r="L9081" i="6"/>
  <c r="L9082" i="6"/>
  <c r="L9083" i="6"/>
  <c r="L9084" i="6"/>
  <c r="L9085" i="6"/>
  <c r="L9086" i="6"/>
  <c r="L9087" i="6"/>
  <c r="L9088" i="6"/>
  <c r="L9089" i="6"/>
  <c r="L9090" i="6"/>
  <c r="L9091" i="6"/>
  <c r="L9092" i="6"/>
  <c r="L9093" i="6"/>
  <c r="L9094" i="6"/>
  <c r="L9095" i="6"/>
  <c r="L9096" i="6"/>
  <c r="L9097" i="6"/>
  <c r="L9098" i="6"/>
  <c r="L9099" i="6"/>
  <c r="L9100" i="6"/>
  <c r="L9101" i="6"/>
  <c r="L9102" i="6"/>
  <c r="L9103" i="6"/>
  <c r="L9104" i="6"/>
  <c r="L9105" i="6"/>
  <c r="L9106" i="6"/>
  <c r="L9107" i="6"/>
  <c r="L9108" i="6"/>
  <c r="L9109" i="6"/>
  <c r="L9110" i="6"/>
  <c r="L9111" i="6"/>
  <c r="L9112" i="6"/>
  <c r="L9113" i="6"/>
  <c r="L9114" i="6"/>
  <c r="L9115" i="6"/>
  <c r="L9116" i="6"/>
  <c r="L9117" i="6"/>
  <c r="L9118" i="6"/>
  <c r="L9119" i="6"/>
  <c r="L9120" i="6"/>
  <c r="L9121" i="6"/>
  <c r="L9122" i="6"/>
  <c r="L9123" i="6"/>
  <c r="L9124" i="6"/>
  <c r="L9125" i="6"/>
  <c r="L9126" i="6"/>
  <c r="L9127" i="6"/>
  <c r="L9128" i="6"/>
  <c r="L9129" i="6"/>
  <c r="L9130" i="6"/>
  <c r="L9131" i="6"/>
  <c r="L9132" i="6"/>
  <c r="L9133" i="6"/>
  <c r="L9134" i="6"/>
  <c r="L9135" i="6"/>
  <c r="L9136" i="6"/>
  <c r="L9137" i="6"/>
  <c r="L9138" i="6"/>
  <c r="L9139" i="6"/>
  <c r="L9140" i="6"/>
  <c r="L9141" i="6"/>
  <c r="L9142" i="6"/>
  <c r="L9143" i="6"/>
  <c r="L9144" i="6"/>
  <c r="L9145" i="6"/>
  <c r="L9146" i="6"/>
  <c r="L9147" i="6"/>
  <c r="L9148" i="6"/>
  <c r="L9149" i="6"/>
  <c r="L9150" i="6"/>
  <c r="L9151" i="6"/>
  <c r="L9152" i="6"/>
  <c r="L9153" i="6"/>
  <c r="L9154" i="6"/>
  <c r="L9155" i="6"/>
  <c r="L9156" i="6"/>
  <c r="L9157" i="6"/>
  <c r="L9158" i="6"/>
  <c r="L9159" i="6"/>
  <c r="L9160" i="6"/>
  <c r="L9161" i="6"/>
  <c r="L9162" i="6"/>
  <c r="L9163" i="6"/>
  <c r="L9164" i="6"/>
  <c r="L9165" i="6"/>
  <c r="L9166" i="6"/>
  <c r="L9167" i="6"/>
  <c r="L9168" i="6"/>
  <c r="L9169" i="6"/>
  <c r="L9170" i="6"/>
  <c r="L9171" i="6"/>
  <c r="L9172" i="6"/>
  <c r="L9173" i="6"/>
  <c r="L9174" i="6"/>
  <c r="L9175" i="6"/>
  <c r="L9176" i="6"/>
  <c r="L9177" i="6"/>
  <c r="L9178" i="6"/>
  <c r="L9179" i="6"/>
  <c r="L9180" i="6"/>
  <c r="L9181" i="6"/>
  <c r="L9182" i="6"/>
  <c r="L9183" i="6"/>
  <c r="L9184" i="6"/>
  <c r="L9185" i="6"/>
  <c r="L9186" i="6"/>
  <c r="L9187" i="6"/>
  <c r="L9188" i="6"/>
  <c r="L9189" i="6"/>
  <c r="L9190" i="6"/>
  <c r="L9191" i="6"/>
  <c r="L9192" i="6"/>
  <c r="L9193" i="6"/>
  <c r="L9194" i="6"/>
  <c r="L9195" i="6"/>
  <c r="L9196" i="6"/>
  <c r="L9197" i="6"/>
  <c r="L9198" i="6"/>
  <c r="L9199" i="6"/>
  <c r="L9200" i="6"/>
  <c r="L9201" i="6"/>
  <c r="L9202" i="6"/>
  <c r="L9203" i="6"/>
  <c r="L9204" i="6"/>
  <c r="L9205" i="6"/>
  <c r="L9206" i="6"/>
  <c r="L9207" i="6"/>
  <c r="L9208" i="6"/>
  <c r="L9209" i="6"/>
  <c r="L9210" i="6"/>
  <c r="L9211" i="6"/>
  <c r="L9212" i="6"/>
  <c r="L9213" i="6"/>
  <c r="L9214" i="6"/>
  <c r="L9215" i="6"/>
  <c r="L9216" i="6"/>
  <c r="L9217" i="6"/>
  <c r="L9218" i="6"/>
  <c r="L9219" i="6"/>
  <c r="L9220" i="6"/>
  <c r="L9221" i="6"/>
  <c r="L9222" i="6"/>
  <c r="L9223" i="6"/>
  <c r="L9224" i="6"/>
  <c r="L9225" i="6"/>
  <c r="L9226" i="6"/>
  <c r="L9227" i="6"/>
  <c r="L9228" i="6"/>
  <c r="L9229" i="6"/>
  <c r="L9230" i="6"/>
  <c r="L9231" i="6"/>
  <c r="L9232" i="6"/>
  <c r="L9233" i="6"/>
  <c r="L9234" i="6"/>
  <c r="L9235" i="6"/>
  <c r="L9236" i="6"/>
  <c r="L9237" i="6"/>
  <c r="L9238" i="6"/>
  <c r="L9239" i="6"/>
  <c r="L9240" i="6"/>
  <c r="L9241" i="6"/>
  <c r="L9242" i="6"/>
  <c r="L9243" i="6"/>
  <c r="L9244" i="6"/>
  <c r="L9245" i="6"/>
  <c r="L9246" i="6"/>
  <c r="L9247" i="6"/>
  <c r="L9248" i="6"/>
  <c r="L9249" i="6"/>
  <c r="L9250" i="6"/>
  <c r="L9251" i="6"/>
  <c r="L9252" i="6"/>
  <c r="L9253" i="6"/>
  <c r="L9254" i="6"/>
  <c r="L9255" i="6"/>
  <c r="L9256" i="6"/>
  <c r="L9257" i="6"/>
  <c r="L9258" i="6"/>
  <c r="L9259" i="6"/>
  <c r="L9260" i="6"/>
  <c r="L9261" i="6"/>
  <c r="L9262" i="6"/>
  <c r="L9263" i="6"/>
  <c r="L9264" i="6"/>
  <c r="L9265" i="6"/>
  <c r="L9266" i="6"/>
  <c r="L9267" i="6"/>
  <c r="L9268" i="6"/>
  <c r="L9269" i="6"/>
  <c r="L9270" i="6"/>
  <c r="L9271" i="6"/>
  <c r="L9272" i="6"/>
  <c r="L9273" i="6"/>
  <c r="L9274" i="6"/>
  <c r="L9275" i="6"/>
  <c r="L9276" i="6"/>
  <c r="L9277" i="6"/>
  <c r="L9278" i="6"/>
  <c r="L9279" i="6"/>
  <c r="L9280" i="6"/>
  <c r="L9281" i="6"/>
  <c r="L9282" i="6"/>
  <c r="L9283" i="6"/>
  <c r="L9284" i="6"/>
  <c r="L9285" i="6"/>
  <c r="L9286" i="6"/>
  <c r="L9287" i="6"/>
  <c r="L9288" i="6"/>
  <c r="L9289" i="6"/>
  <c r="L9290" i="6"/>
  <c r="L9291" i="6"/>
  <c r="L9292" i="6"/>
  <c r="L9293" i="6"/>
  <c r="L9294" i="6"/>
  <c r="L9295" i="6"/>
  <c r="L9296" i="6"/>
  <c r="L9297" i="6"/>
  <c r="L9298" i="6"/>
  <c r="L9299" i="6"/>
  <c r="L9300" i="6"/>
  <c r="L9301" i="6"/>
  <c r="L9302" i="6"/>
  <c r="L9303" i="6"/>
  <c r="L9304" i="6"/>
  <c r="L9305" i="6"/>
  <c r="L9306" i="6"/>
  <c r="L9307" i="6"/>
  <c r="L9308" i="6"/>
  <c r="L9309" i="6"/>
  <c r="L9310" i="6"/>
  <c r="L9311" i="6"/>
  <c r="L9312" i="6"/>
  <c r="L9313" i="6"/>
  <c r="L9314" i="6"/>
  <c r="L9315" i="6"/>
  <c r="L9316" i="6"/>
  <c r="L9317" i="6"/>
  <c r="L9318" i="6"/>
  <c r="L9319" i="6"/>
  <c r="L9320" i="6"/>
  <c r="L9321" i="6"/>
  <c r="L9322" i="6"/>
  <c r="L9323" i="6"/>
  <c r="L9324" i="6"/>
  <c r="L9325" i="6"/>
  <c r="L9326" i="6"/>
  <c r="L9327" i="6"/>
  <c r="L9328" i="6"/>
  <c r="L9329" i="6"/>
  <c r="L9330" i="6"/>
  <c r="L9331" i="6"/>
  <c r="L9332" i="6"/>
  <c r="L9333" i="6"/>
  <c r="L9334" i="6"/>
  <c r="L9335" i="6"/>
  <c r="L9336" i="6"/>
  <c r="L9337" i="6"/>
  <c r="L9338" i="6"/>
  <c r="L9339" i="6"/>
  <c r="L9340" i="6"/>
  <c r="L9341" i="6"/>
  <c r="L9342" i="6"/>
  <c r="L9343" i="6"/>
  <c r="L9344" i="6"/>
  <c r="L9345" i="6"/>
  <c r="L9346" i="6"/>
  <c r="L9347" i="6"/>
  <c r="L9348" i="6"/>
  <c r="L9349" i="6"/>
  <c r="L9350" i="6"/>
  <c r="L9351" i="6"/>
  <c r="L9352" i="6"/>
  <c r="L9353" i="6"/>
  <c r="L9354" i="6"/>
  <c r="L9355" i="6"/>
  <c r="L9356" i="6"/>
  <c r="L9357" i="6"/>
  <c r="L9358" i="6"/>
  <c r="L9359" i="6"/>
  <c r="L9360" i="6"/>
  <c r="L9361" i="6"/>
  <c r="L9362" i="6"/>
  <c r="L9363" i="6"/>
  <c r="L9364" i="6"/>
  <c r="L9365" i="6"/>
  <c r="L9366" i="6"/>
  <c r="L9367" i="6"/>
  <c r="L9368" i="6"/>
  <c r="L9369" i="6"/>
  <c r="L9370" i="6"/>
  <c r="L9371" i="6"/>
  <c r="L9372" i="6"/>
  <c r="L9373" i="6"/>
  <c r="L9374" i="6"/>
  <c r="L9375" i="6"/>
  <c r="L9376" i="6"/>
  <c r="L9377" i="6"/>
  <c r="L9378" i="6"/>
  <c r="L9379" i="6"/>
  <c r="L9380" i="6"/>
  <c r="L9381" i="6"/>
  <c r="L9382" i="6"/>
  <c r="L9383" i="6"/>
  <c r="L9384" i="6"/>
  <c r="L9385" i="6"/>
  <c r="L9386" i="6"/>
  <c r="L9387" i="6"/>
  <c r="L9388" i="6"/>
  <c r="L9389" i="6"/>
  <c r="L9390" i="6"/>
  <c r="L9391" i="6"/>
  <c r="L9392" i="6"/>
  <c r="L9393" i="6"/>
  <c r="L9394" i="6"/>
  <c r="L9395" i="6"/>
  <c r="L9396" i="6"/>
  <c r="L9397" i="6"/>
  <c r="L9398" i="6"/>
  <c r="L9399" i="6"/>
  <c r="L9400" i="6"/>
  <c r="L9401" i="6"/>
  <c r="L9402" i="6"/>
  <c r="L9403" i="6"/>
  <c r="L9404" i="6"/>
  <c r="L9405" i="6"/>
  <c r="L9406" i="6"/>
  <c r="L9407" i="6"/>
  <c r="L9408" i="6"/>
  <c r="L9409" i="6"/>
  <c r="L9410" i="6"/>
  <c r="L9411" i="6"/>
  <c r="L9412" i="6"/>
  <c r="L9413" i="6"/>
  <c r="L9414" i="6"/>
  <c r="L9415" i="6"/>
  <c r="L9416" i="6"/>
  <c r="L9417" i="6"/>
  <c r="L9418" i="6"/>
  <c r="L9419" i="6"/>
  <c r="L9420" i="6"/>
  <c r="L9421" i="6"/>
  <c r="L9422" i="6"/>
  <c r="L9423" i="6"/>
  <c r="L9424" i="6"/>
  <c r="L9425" i="6"/>
  <c r="L9426" i="6"/>
  <c r="L9427" i="6"/>
  <c r="L9428" i="6"/>
  <c r="L9429" i="6"/>
  <c r="L9430" i="6"/>
  <c r="L9431" i="6"/>
  <c r="L9432" i="6"/>
  <c r="L9433" i="6"/>
  <c r="L9434" i="6"/>
  <c r="L9435" i="6"/>
  <c r="L9436" i="6"/>
  <c r="L9437" i="6"/>
  <c r="L9438" i="6"/>
  <c r="L9439" i="6"/>
  <c r="L9440" i="6"/>
  <c r="L9441" i="6"/>
  <c r="L9442" i="6"/>
  <c r="L9443" i="6"/>
  <c r="L9444" i="6"/>
  <c r="L9445" i="6"/>
  <c r="L9446" i="6"/>
  <c r="L9447" i="6"/>
  <c r="L9448" i="6"/>
  <c r="L9449" i="6"/>
  <c r="L9450" i="6"/>
  <c r="L9451" i="6"/>
  <c r="L9452" i="6"/>
  <c r="L9453" i="6"/>
  <c r="L9454" i="6"/>
  <c r="L9455" i="6"/>
  <c r="L9456" i="6"/>
  <c r="L9457" i="6"/>
  <c r="L9458" i="6"/>
  <c r="L9459" i="6"/>
  <c r="L9460" i="6"/>
  <c r="L9461" i="6"/>
  <c r="L9462" i="6"/>
  <c r="L9463" i="6"/>
  <c r="L9464" i="6"/>
  <c r="L9465" i="6"/>
  <c r="L9466" i="6"/>
  <c r="L9467" i="6"/>
  <c r="L9468" i="6"/>
  <c r="L9469" i="6"/>
  <c r="L9470" i="6"/>
  <c r="L9471" i="6"/>
  <c r="L9472" i="6"/>
  <c r="L9473" i="6"/>
  <c r="L9474" i="6"/>
  <c r="L9475" i="6"/>
  <c r="L9476" i="6"/>
  <c r="L9477" i="6"/>
  <c r="L9478" i="6"/>
  <c r="L9479" i="6"/>
  <c r="L9480" i="6"/>
  <c r="L9481" i="6"/>
  <c r="L9482" i="6"/>
  <c r="L9483" i="6"/>
  <c r="L9484" i="6"/>
  <c r="L9485" i="6"/>
  <c r="L9486" i="6"/>
  <c r="L9487" i="6"/>
  <c r="L9488" i="6"/>
  <c r="L9489" i="6"/>
  <c r="L9490" i="6"/>
  <c r="L9491" i="6"/>
  <c r="L9492" i="6"/>
  <c r="L9493" i="6"/>
  <c r="L9494" i="6"/>
  <c r="L9495" i="6"/>
  <c r="L9496" i="6"/>
  <c r="L9497" i="6"/>
  <c r="L9498" i="6"/>
  <c r="L9499" i="6"/>
  <c r="L9500" i="6"/>
  <c r="L9501" i="6"/>
  <c r="L9502" i="6"/>
  <c r="L9503" i="6"/>
  <c r="L9504" i="6"/>
  <c r="L9505" i="6"/>
  <c r="L9506" i="6"/>
  <c r="L9507" i="6"/>
  <c r="L9508" i="6"/>
  <c r="L9509" i="6"/>
  <c r="L9510" i="6"/>
  <c r="L9511" i="6"/>
  <c r="L9512" i="6"/>
  <c r="L9513" i="6"/>
  <c r="L9514" i="6"/>
  <c r="L9515" i="6"/>
  <c r="L9516" i="6"/>
  <c r="L9517" i="6"/>
  <c r="L9518" i="6"/>
  <c r="L9519" i="6"/>
  <c r="L9520" i="6"/>
  <c r="L9521" i="6"/>
  <c r="L9522" i="6"/>
  <c r="L9523" i="6"/>
  <c r="L9524" i="6"/>
  <c r="L9525" i="6"/>
  <c r="L9526" i="6"/>
  <c r="L9527" i="6"/>
  <c r="L9528" i="6"/>
  <c r="L9529" i="6"/>
  <c r="L9530" i="6"/>
  <c r="L9531" i="6"/>
  <c r="L9532" i="6"/>
  <c r="L9533" i="6"/>
  <c r="L9534" i="6"/>
  <c r="L9535" i="6"/>
  <c r="L9536" i="6"/>
  <c r="L9537" i="6"/>
  <c r="L9538" i="6"/>
  <c r="L9539" i="6"/>
  <c r="L9540" i="6"/>
  <c r="L9541" i="6"/>
  <c r="L9542" i="6"/>
  <c r="L9543" i="6"/>
  <c r="L9544" i="6"/>
  <c r="L9545" i="6"/>
  <c r="L9546" i="6"/>
  <c r="L9547" i="6"/>
  <c r="L9548" i="6"/>
  <c r="L9549" i="6"/>
  <c r="L9550" i="6"/>
  <c r="L9551" i="6"/>
  <c r="L9552" i="6"/>
  <c r="L9553" i="6"/>
  <c r="L9554" i="6"/>
  <c r="L9555" i="6"/>
  <c r="L9556" i="6"/>
  <c r="L9557" i="6"/>
  <c r="L9558" i="6"/>
  <c r="L9559" i="6"/>
  <c r="L9560" i="6"/>
  <c r="L9561" i="6"/>
  <c r="L9562" i="6"/>
  <c r="L9563" i="6"/>
  <c r="L9564" i="6"/>
  <c r="L9565" i="6"/>
  <c r="L9566" i="6"/>
  <c r="L9567" i="6"/>
  <c r="L9568" i="6"/>
  <c r="L9569" i="6"/>
  <c r="L9570" i="6"/>
  <c r="L9571" i="6"/>
  <c r="L9572" i="6"/>
  <c r="L9573" i="6"/>
  <c r="L9574" i="6"/>
  <c r="L9575" i="6"/>
  <c r="L9576" i="6"/>
  <c r="L9577" i="6"/>
  <c r="L9578" i="6"/>
  <c r="L9579" i="6"/>
  <c r="L9580" i="6"/>
  <c r="L9581" i="6"/>
  <c r="L9582" i="6"/>
  <c r="L9583" i="6"/>
  <c r="L9584" i="6"/>
  <c r="L9585" i="6"/>
  <c r="L9586" i="6"/>
  <c r="L9587" i="6"/>
  <c r="L9588" i="6"/>
  <c r="L9589" i="6"/>
  <c r="L9590" i="6"/>
  <c r="L9591" i="6"/>
  <c r="L9592" i="6"/>
  <c r="L9593" i="6"/>
  <c r="L9594" i="6"/>
  <c r="L9595" i="6"/>
  <c r="L9596" i="6"/>
  <c r="L9597" i="6"/>
  <c r="L9598" i="6"/>
  <c r="L9599" i="6"/>
  <c r="L9600" i="6"/>
  <c r="L9601" i="6"/>
  <c r="L9602" i="6"/>
  <c r="L9603" i="6"/>
  <c r="L9604" i="6"/>
  <c r="L9605" i="6"/>
  <c r="L9606" i="6"/>
  <c r="L9607" i="6"/>
  <c r="L9608" i="6"/>
  <c r="L9609" i="6"/>
  <c r="L9610" i="6"/>
  <c r="L9611" i="6"/>
  <c r="L9612" i="6"/>
  <c r="L9613" i="6"/>
  <c r="L9614" i="6"/>
  <c r="L9615" i="6"/>
  <c r="L9616" i="6"/>
  <c r="L9617" i="6"/>
  <c r="L9618" i="6"/>
  <c r="L9619" i="6"/>
  <c r="L9620" i="6"/>
  <c r="L9621" i="6"/>
  <c r="L9622" i="6"/>
  <c r="L9623" i="6"/>
  <c r="L9624" i="6"/>
  <c r="L9625" i="6"/>
  <c r="L9626" i="6"/>
  <c r="L9627" i="6"/>
  <c r="L9628" i="6"/>
  <c r="L9629" i="6"/>
  <c r="L9630" i="6"/>
  <c r="L9631" i="6"/>
  <c r="L9632" i="6"/>
  <c r="L9633" i="6"/>
  <c r="L9634" i="6"/>
  <c r="L9635" i="6"/>
  <c r="L9636" i="6"/>
  <c r="L9637" i="6"/>
  <c r="L9638" i="6"/>
  <c r="L9639" i="6"/>
  <c r="L9640" i="6"/>
  <c r="L9641" i="6"/>
  <c r="L9642" i="6"/>
  <c r="L9643" i="6"/>
  <c r="L9644" i="6"/>
  <c r="L9645" i="6"/>
  <c r="L9646" i="6"/>
  <c r="L9647" i="6"/>
  <c r="L9648" i="6"/>
  <c r="L9649" i="6"/>
  <c r="L9650" i="6"/>
  <c r="L9651" i="6"/>
  <c r="L9652" i="6"/>
  <c r="L9653" i="6"/>
  <c r="L9654" i="6"/>
  <c r="L9655" i="6"/>
  <c r="L9656" i="6"/>
  <c r="L9657" i="6"/>
  <c r="L9658" i="6"/>
  <c r="L9659" i="6"/>
  <c r="L9660" i="6"/>
  <c r="L9661" i="6"/>
  <c r="L9662" i="6"/>
  <c r="L9663" i="6"/>
  <c r="L9664" i="6"/>
  <c r="L9665" i="6"/>
  <c r="L9666" i="6"/>
  <c r="L9667" i="6"/>
  <c r="L9668" i="6"/>
  <c r="L9669" i="6"/>
  <c r="L9670" i="6"/>
  <c r="L9671" i="6"/>
  <c r="L9672" i="6"/>
  <c r="L9673" i="6"/>
  <c r="L9674" i="6"/>
  <c r="L9675" i="6"/>
  <c r="L9676" i="6"/>
  <c r="L9677" i="6"/>
  <c r="L9678" i="6"/>
  <c r="L9679" i="6"/>
  <c r="L9680" i="6"/>
  <c r="L9681" i="6"/>
  <c r="L9682" i="6"/>
  <c r="L9683" i="6"/>
  <c r="L9684" i="6"/>
  <c r="L9685" i="6"/>
  <c r="L9686" i="6"/>
  <c r="L9687" i="6"/>
  <c r="L9688" i="6"/>
  <c r="L9689" i="6"/>
  <c r="L9690" i="6"/>
  <c r="L9691" i="6"/>
  <c r="L9692" i="6"/>
  <c r="L9693" i="6"/>
  <c r="L9694" i="6"/>
  <c r="L9695" i="6"/>
  <c r="L9696" i="6"/>
  <c r="L9697" i="6"/>
  <c r="L9698" i="6"/>
  <c r="L9699" i="6"/>
  <c r="L9700" i="6"/>
  <c r="L9701" i="6"/>
  <c r="L9702" i="6"/>
  <c r="L9703" i="6"/>
  <c r="L9704" i="6"/>
  <c r="L9705" i="6"/>
  <c r="L9706" i="6"/>
  <c r="L9707" i="6"/>
  <c r="L9708" i="6"/>
  <c r="L9709" i="6"/>
  <c r="L9710" i="6"/>
  <c r="L9711" i="6"/>
  <c r="L9712" i="6"/>
  <c r="L9713" i="6"/>
  <c r="L9714" i="6"/>
  <c r="L9715" i="6"/>
  <c r="L9716" i="6"/>
  <c r="L9717" i="6"/>
  <c r="L9718" i="6"/>
  <c r="L9719" i="6"/>
  <c r="L9720" i="6"/>
  <c r="L9721" i="6"/>
  <c r="L9722" i="6"/>
  <c r="L9723" i="6"/>
  <c r="L9724" i="6"/>
  <c r="L9725" i="6"/>
  <c r="L9726" i="6"/>
  <c r="L9727" i="6"/>
  <c r="L9728" i="6"/>
  <c r="L9729" i="6"/>
  <c r="L9730" i="6"/>
  <c r="L9731" i="6"/>
  <c r="L9732" i="6"/>
  <c r="L9733" i="6"/>
  <c r="L9734" i="6"/>
  <c r="L9735" i="6"/>
  <c r="L9736" i="6"/>
  <c r="L9737" i="6"/>
  <c r="L9738" i="6"/>
  <c r="L9739" i="6"/>
  <c r="L9740" i="6"/>
  <c r="L9741" i="6"/>
  <c r="L9742" i="6"/>
  <c r="L9743" i="6"/>
  <c r="L9744" i="6"/>
  <c r="L9745" i="6"/>
  <c r="L9746" i="6"/>
  <c r="L9747" i="6"/>
  <c r="L9748" i="6"/>
  <c r="L9749" i="6"/>
  <c r="L9750" i="6"/>
  <c r="L9751" i="6"/>
  <c r="L9752" i="6"/>
  <c r="L9753" i="6"/>
  <c r="L9754" i="6"/>
  <c r="L9755" i="6"/>
  <c r="L9756" i="6"/>
  <c r="L9757" i="6"/>
  <c r="L9758" i="6"/>
  <c r="L9759" i="6"/>
  <c r="L9760" i="6"/>
  <c r="L9761" i="6"/>
  <c r="L9762" i="6"/>
  <c r="L9763" i="6"/>
  <c r="L9764" i="6"/>
  <c r="L9765" i="6"/>
  <c r="L9766" i="6"/>
  <c r="L9767" i="6"/>
  <c r="L9768" i="6"/>
  <c r="L9769" i="6"/>
  <c r="L9770" i="6"/>
  <c r="L9771" i="6"/>
  <c r="L9772" i="6"/>
  <c r="L9773" i="6"/>
  <c r="L9774" i="6"/>
  <c r="L9775" i="6"/>
  <c r="L9776" i="6"/>
  <c r="L9777" i="6"/>
  <c r="L9778" i="6"/>
  <c r="L9779" i="6"/>
  <c r="L9780" i="6"/>
  <c r="L9781" i="6"/>
  <c r="L9782" i="6"/>
  <c r="L9783" i="6"/>
  <c r="L9784" i="6"/>
  <c r="L9785" i="6"/>
  <c r="L9786" i="6"/>
  <c r="L9787" i="6"/>
  <c r="L9788" i="6"/>
  <c r="L9789" i="6"/>
  <c r="L9790" i="6"/>
  <c r="L9791" i="6"/>
  <c r="L9792" i="6"/>
  <c r="L9793" i="6"/>
  <c r="L9794" i="6"/>
  <c r="L9795" i="6"/>
  <c r="L9796" i="6"/>
  <c r="L9797" i="6"/>
  <c r="L9798" i="6"/>
  <c r="L9799" i="6"/>
  <c r="L9800" i="6"/>
  <c r="L9801" i="6"/>
  <c r="L9802" i="6"/>
  <c r="L9803" i="6"/>
  <c r="L9804" i="6"/>
  <c r="L9805" i="6"/>
  <c r="L9806" i="6"/>
  <c r="L9807" i="6"/>
  <c r="L9808" i="6"/>
  <c r="L9809" i="6"/>
  <c r="L9810" i="6"/>
  <c r="L9811" i="6"/>
  <c r="L9812" i="6"/>
  <c r="L9813" i="6"/>
  <c r="L9814" i="6"/>
  <c r="L9815" i="6"/>
  <c r="L9816" i="6"/>
  <c r="L9817" i="6"/>
  <c r="L9818" i="6"/>
  <c r="L9819" i="6"/>
  <c r="L9820" i="6"/>
  <c r="L9821" i="6"/>
  <c r="L9822" i="6"/>
  <c r="L9823" i="6"/>
  <c r="L9824" i="6"/>
  <c r="L9825" i="6"/>
  <c r="L9826" i="6"/>
  <c r="L9827" i="6"/>
  <c r="L9828" i="6"/>
  <c r="L9829" i="6"/>
  <c r="L9830" i="6"/>
  <c r="L9831" i="6"/>
  <c r="L9832" i="6"/>
  <c r="L9833" i="6"/>
  <c r="L9834" i="6"/>
  <c r="L9835" i="6"/>
  <c r="L9836" i="6"/>
  <c r="L9837" i="6"/>
  <c r="L9838" i="6"/>
  <c r="L9839" i="6"/>
  <c r="L9840" i="6"/>
  <c r="L9841" i="6"/>
  <c r="L9842" i="6"/>
  <c r="L9843" i="6"/>
  <c r="L9844" i="6"/>
  <c r="L9845" i="6"/>
  <c r="L9846" i="6"/>
  <c r="L9847" i="6"/>
  <c r="L9848" i="6"/>
  <c r="L9849" i="6"/>
  <c r="L9850" i="6"/>
  <c r="L9851" i="6"/>
  <c r="L9852" i="6"/>
  <c r="L9853" i="6"/>
  <c r="L9854" i="6"/>
  <c r="L9855" i="6"/>
  <c r="L9856" i="6"/>
  <c r="L9857" i="6"/>
  <c r="L9858" i="6"/>
  <c r="L9859" i="6"/>
  <c r="L9860" i="6"/>
  <c r="L9861" i="6"/>
  <c r="L9862" i="6"/>
  <c r="L9863" i="6"/>
  <c r="L9864" i="6"/>
  <c r="L9865" i="6"/>
  <c r="L9866" i="6"/>
  <c r="L9867" i="6"/>
  <c r="L9868" i="6"/>
  <c r="L9869" i="6"/>
  <c r="L9870" i="6"/>
  <c r="L9871" i="6"/>
  <c r="L9872" i="6"/>
  <c r="L9873" i="6"/>
  <c r="L9874" i="6"/>
  <c r="L9875" i="6"/>
  <c r="L9876" i="6"/>
  <c r="L9877" i="6"/>
  <c r="L9878" i="6"/>
  <c r="L9879" i="6"/>
  <c r="L9880" i="6"/>
  <c r="L9881" i="6"/>
  <c r="L9882" i="6"/>
  <c r="L9883" i="6"/>
  <c r="L9884" i="6"/>
  <c r="L9885" i="6"/>
  <c r="L9886" i="6"/>
  <c r="L9887" i="6"/>
  <c r="L9888" i="6"/>
  <c r="L9889" i="6"/>
  <c r="L9890" i="6"/>
  <c r="L9891" i="6"/>
  <c r="L9892" i="6"/>
  <c r="L9893" i="6"/>
  <c r="L9894" i="6"/>
  <c r="L9895" i="6"/>
  <c r="L9896" i="6"/>
  <c r="L9897" i="6"/>
  <c r="L9898" i="6"/>
  <c r="L9899" i="6"/>
  <c r="L9900" i="6"/>
  <c r="L9901" i="6"/>
  <c r="L9902" i="6"/>
  <c r="L9903" i="6"/>
  <c r="L9904" i="6"/>
  <c r="L9905" i="6"/>
  <c r="L9906" i="6"/>
  <c r="L9907" i="6"/>
  <c r="L9908" i="6"/>
  <c r="L9909" i="6"/>
  <c r="L9910" i="6"/>
  <c r="L9911" i="6"/>
  <c r="L9912" i="6"/>
  <c r="L9913" i="6"/>
  <c r="L9914" i="6"/>
  <c r="L9915" i="6"/>
  <c r="L9916" i="6"/>
  <c r="L9917" i="6"/>
  <c r="L9918" i="6"/>
  <c r="L9919" i="6"/>
  <c r="L9920" i="6"/>
  <c r="L9921" i="6"/>
  <c r="L9922" i="6"/>
  <c r="L9923" i="6"/>
  <c r="L9924" i="6"/>
  <c r="L9925" i="6"/>
  <c r="L9926" i="6"/>
  <c r="L9927" i="6"/>
  <c r="L9928" i="6"/>
  <c r="L9929" i="6"/>
  <c r="L9930" i="6"/>
  <c r="L9931" i="6"/>
  <c r="L9932" i="6"/>
  <c r="L9933" i="6"/>
  <c r="L9934" i="6"/>
  <c r="L9935" i="6"/>
  <c r="L9936" i="6"/>
  <c r="L9937" i="6"/>
  <c r="L9938" i="6"/>
  <c r="L9939" i="6"/>
  <c r="L9940" i="6"/>
  <c r="L9941" i="6"/>
  <c r="L9942" i="6"/>
  <c r="L9943" i="6"/>
  <c r="L9944" i="6"/>
  <c r="L9945" i="6"/>
  <c r="L9946" i="6"/>
  <c r="L9947" i="6"/>
  <c r="L9948" i="6"/>
  <c r="L9949" i="6"/>
  <c r="L9950" i="6"/>
  <c r="L9951" i="6"/>
  <c r="L9952" i="6"/>
  <c r="L9953" i="6"/>
  <c r="L9954" i="6"/>
  <c r="L9955" i="6"/>
  <c r="L9956" i="6"/>
  <c r="L9957" i="6"/>
  <c r="L9958" i="6"/>
  <c r="L9959" i="6"/>
  <c r="L9960" i="6"/>
  <c r="L9961" i="6"/>
  <c r="L9962" i="6"/>
  <c r="L9963" i="6"/>
  <c r="L9964" i="6"/>
  <c r="L9965" i="6"/>
  <c r="L9966" i="6"/>
  <c r="L9967" i="6"/>
  <c r="L9968" i="6"/>
  <c r="L9969" i="6"/>
  <c r="L9970" i="6"/>
  <c r="L9971" i="6"/>
  <c r="L9972" i="6"/>
  <c r="L9973" i="6"/>
  <c r="L9974" i="6"/>
  <c r="L9975" i="6"/>
  <c r="L9976" i="6"/>
  <c r="L9977" i="6"/>
  <c r="L9978" i="6"/>
  <c r="L9979" i="6"/>
  <c r="L9980" i="6"/>
  <c r="L9981" i="6"/>
  <c r="L9982" i="6"/>
  <c r="L9983" i="6"/>
  <c r="L9984" i="6"/>
  <c r="L9985" i="6"/>
  <c r="L9986" i="6"/>
  <c r="L9987" i="6"/>
  <c r="L9988" i="6"/>
  <c r="L9989" i="6"/>
  <c r="L9990" i="6"/>
  <c r="L9991" i="6"/>
  <c r="L9992" i="6"/>
  <c r="L9993" i="6"/>
  <c r="L9994" i="6"/>
  <c r="L9995" i="6"/>
  <c r="L9996" i="6"/>
  <c r="L9997" i="6"/>
  <c r="L9998" i="6"/>
  <c r="L9999" i="6"/>
  <c r="L10000" i="6"/>
  <c r="L10001" i="6"/>
  <c r="L10002" i="6"/>
  <c r="L10003" i="6"/>
  <c r="L10004" i="6"/>
  <c r="L10005" i="6"/>
  <c r="H10007" i="6" l="1"/>
  <c r="H10009" i="6" s="1"/>
  <c r="L6" i="6"/>
  <c r="L6664" i="6"/>
  <c r="M6664" i="6"/>
  <c r="L884" i="6"/>
  <c r="G10011" i="6" l="1"/>
  <c r="F10011" i="6"/>
  <c r="L10006" i="6"/>
  <c r="L10007" i="6" s="1"/>
  <c r="E10015" i="6"/>
  <c r="E10017" i="6" s="1"/>
  <c r="H17" i="2"/>
  <c r="J17" i="2" s="1"/>
  <c r="H16" i="2"/>
  <c r="F7" i="2"/>
  <c r="G7" i="2" s="1"/>
  <c r="L10008" i="6" l="1"/>
  <c r="I17" i="2"/>
  <c r="K17" i="2" s="1"/>
  <c r="H7" i="2"/>
  <c r="D7" i="2" s="1"/>
  <c r="E10018" i="6" l="1"/>
  <c r="E10019" i="6"/>
  <c r="G5" i="5"/>
  <c r="O5" i="5" s="1"/>
  <c r="I5" i="5"/>
  <c r="Q5" i="5" s="1"/>
  <c r="I6" i="5"/>
  <c r="Q6" i="5" s="1"/>
  <c r="I16" i="5"/>
  <c r="Q16" i="5" s="1"/>
  <c r="I20" i="5"/>
  <c r="Q20" i="5" s="1"/>
  <c r="I26" i="5"/>
  <c r="Q26" i="5" s="1"/>
  <c r="I9" i="5"/>
  <c r="Q9" i="5" s="1"/>
  <c r="I7" i="5"/>
  <c r="Q7" i="5" s="1"/>
  <c r="I23" i="5"/>
  <c r="Q23" i="5" s="1"/>
  <c r="I22" i="5"/>
  <c r="Q22" i="5" s="1"/>
  <c r="I12" i="5"/>
  <c r="Q12" i="5" s="1"/>
  <c r="I17" i="5"/>
  <c r="Q17" i="5" s="1"/>
  <c r="I11" i="5"/>
  <c r="Q11" i="5" s="1"/>
  <c r="I27" i="5"/>
  <c r="Q27" i="5" s="1"/>
  <c r="I14" i="5"/>
  <c r="Q14" i="5" s="1"/>
  <c r="I13" i="5"/>
  <c r="Q13" i="5" s="1"/>
  <c r="I24" i="5"/>
  <c r="Q24" i="5" s="1"/>
  <c r="I25" i="5"/>
  <c r="Q25" i="5" s="1"/>
  <c r="I19" i="5"/>
  <c r="Q19" i="5" s="1"/>
  <c r="I18" i="5"/>
  <c r="Q18" i="5" s="1"/>
  <c r="I21" i="5"/>
  <c r="Q21" i="5" s="1"/>
  <c r="I8" i="5"/>
  <c r="Q8" i="5" s="1"/>
  <c r="I15" i="5"/>
  <c r="Q15" i="5" s="1"/>
  <c r="I10" i="5"/>
  <c r="Q10" i="5" s="1"/>
  <c r="G6" i="5"/>
  <c r="O6" i="5" s="1"/>
  <c r="G18" i="5"/>
  <c r="O18" i="5" s="1"/>
  <c r="G21" i="5"/>
  <c r="O21" i="5" s="1"/>
  <c r="G16" i="5"/>
  <c r="O16" i="5" s="1"/>
  <c r="G9" i="5"/>
  <c r="O9" i="5" s="1"/>
  <c r="G24" i="5"/>
  <c r="O24" i="5" s="1"/>
  <c r="G22" i="5"/>
  <c r="O22" i="5" s="1"/>
  <c r="G11" i="5"/>
  <c r="O11" i="5" s="1"/>
  <c r="G25" i="5"/>
  <c r="O25" i="5" s="1"/>
  <c r="G14" i="5"/>
  <c r="O14" i="5" s="1"/>
  <c r="G13" i="5"/>
  <c r="O13" i="5" s="1"/>
  <c r="G10" i="5"/>
  <c r="O10" i="5" s="1"/>
  <c r="G7" i="5"/>
  <c r="O7" i="5" s="1"/>
  <c r="G12" i="5"/>
  <c r="O12" i="5" s="1"/>
  <c r="G26" i="5"/>
  <c r="O26" i="5" s="1"/>
  <c r="G23" i="5"/>
  <c r="O23" i="5" s="1"/>
  <c r="G8" i="5"/>
  <c r="O8" i="5" s="1"/>
  <c r="G15" i="5"/>
  <c r="O15" i="5" s="1"/>
  <c r="G17" i="5"/>
  <c r="O17" i="5" s="1"/>
  <c r="G20" i="5"/>
  <c r="O20" i="5" s="1"/>
  <c r="G19" i="5"/>
  <c r="O19" i="5" s="1"/>
  <c r="G27" i="5"/>
  <c r="O27" i="5" s="1"/>
  <c r="F6" i="2"/>
  <c r="Q29" i="5" l="1"/>
  <c r="O29" i="5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3" i="6" s="1"/>
  <c r="A534" i="6" s="1"/>
  <c r="A535" i="6" s="1"/>
  <c r="A536" i="6" s="1"/>
  <c r="A537" i="6" s="1"/>
  <c r="A538" i="6" s="1"/>
  <c r="A539" i="6" s="1"/>
  <c r="A540" i="6" s="1"/>
  <c r="A541" i="6" s="1"/>
  <c r="A542" i="6" s="1"/>
  <c r="A543" i="6" s="1"/>
  <c r="A544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A555" i="6" s="1"/>
  <c r="A556" i="6" s="1"/>
  <c r="A557" i="6" s="1"/>
  <c r="A558" i="6" s="1"/>
  <c r="A559" i="6" s="1"/>
  <c r="A560" i="6" s="1"/>
  <c r="A561" i="6" s="1"/>
  <c r="A562" i="6" s="1"/>
  <c r="A563" i="6" s="1"/>
  <c r="A564" i="6" s="1"/>
  <c r="A565" i="6" s="1"/>
  <c r="A566" i="6" s="1"/>
  <c r="A567" i="6" s="1"/>
  <c r="A568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A602" i="6" s="1"/>
  <c r="A603" i="6" s="1"/>
  <c r="A604" i="6" s="1"/>
  <c r="A605" i="6" s="1"/>
  <c r="A606" i="6" s="1"/>
  <c r="A607" i="6" s="1"/>
  <c r="A608" i="6" s="1"/>
  <c r="A609" i="6" s="1"/>
  <c r="A610" i="6" s="1"/>
  <c r="A611" i="6" s="1"/>
  <c r="A612" i="6" s="1"/>
  <c r="A613" i="6" s="1"/>
  <c r="A614" i="6" s="1"/>
  <c r="A615" i="6" s="1"/>
  <c r="A616" i="6" s="1"/>
  <c r="A617" i="6" s="1"/>
  <c r="A618" i="6" s="1"/>
  <c r="A619" i="6" s="1"/>
  <c r="A620" i="6" s="1"/>
  <c r="A621" i="6" s="1"/>
  <c r="A622" i="6" s="1"/>
  <c r="A623" i="6" s="1"/>
  <c r="A624" i="6" s="1"/>
  <c r="A625" i="6" s="1"/>
  <c r="A626" i="6" s="1"/>
  <c r="A627" i="6" s="1"/>
  <c r="A628" i="6" s="1"/>
  <c r="A629" i="6" s="1"/>
  <c r="A630" i="6" s="1"/>
  <c r="A631" i="6" s="1"/>
  <c r="A632" i="6" s="1"/>
  <c r="A633" i="6" s="1"/>
  <c r="A634" i="6" s="1"/>
  <c r="A635" i="6" s="1"/>
  <c r="A636" i="6" s="1"/>
  <c r="A637" i="6" s="1"/>
  <c r="A638" i="6" s="1"/>
  <c r="A639" i="6" s="1"/>
  <c r="A640" i="6" s="1"/>
  <c r="A641" i="6" s="1"/>
  <c r="A642" i="6" s="1"/>
  <c r="A643" i="6" s="1"/>
  <c r="A644" i="6" s="1"/>
  <c r="A645" i="6" s="1"/>
  <c r="A646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69" i="6" s="1"/>
  <c r="A670" i="6" s="1"/>
  <c r="A671" i="6" s="1"/>
  <c r="A672" i="6" s="1"/>
  <c r="A673" i="6" s="1"/>
  <c r="A674" i="6" s="1"/>
  <c r="A675" i="6" s="1"/>
  <c r="A676" i="6" s="1"/>
  <c r="A677" i="6" s="1"/>
  <c r="A678" i="6" s="1"/>
  <c r="A679" i="6" s="1"/>
  <c r="A680" i="6" s="1"/>
  <c r="A681" i="6" s="1"/>
  <c r="A682" i="6" s="1"/>
  <c r="A683" i="6" s="1"/>
  <c r="A684" i="6" s="1"/>
  <c r="A685" i="6" s="1"/>
  <c r="A686" i="6" s="1"/>
  <c r="A687" i="6" s="1"/>
  <c r="A688" i="6" s="1"/>
  <c r="A689" i="6" s="1"/>
  <c r="A690" i="6" s="1"/>
  <c r="A691" i="6" s="1"/>
  <c r="A692" i="6" s="1"/>
  <c r="A693" i="6" s="1"/>
  <c r="A694" i="6" s="1"/>
  <c r="A695" i="6" s="1"/>
  <c r="A696" i="6" s="1"/>
  <c r="A697" i="6" s="1"/>
  <c r="A698" i="6" s="1"/>
  <c r="A699" i="6" s="1"/>
  <c r="A700" i="6" s="1"/>
  <c r="A701" i="6" s="1"/>
  <c r="A702" i="6" s="1"/>
  <c r="A703" i="6" s="1"/>
  <c r="A704" i="6" s="1"/>
  <c r="A705" i="6" s="1"/>
  <c r="A706" i="6" s="1"/>
  <c r="A707" i="6" s="1"/>
  <c r="A708" i="6" s="1"/>
  <c r="A709" i="6" s="1"/>
  <c r="A710" i="6" s="1"/>
  <c r="A711" i="6" s="1"/>
  <c r="A712" i="6" s="1"/>
  <c r="A713" i="6" s="1"/>
  <c r="A714" i="6" s="1"/>
  <c r="A715" i="6" s="1"/>
  <c r="A716" i="6" s="1"/>
  <c r="A717" i="6" s="1"/>
  <c r="A718" i="6" s="1"/>
  <c r="A719" i="6" s="1"/>
  <c r="A720" i="6" s="1"/>
  <c r="A721" i="6" s="1"/>
  <c r="A722" i="6" s="1"/>
  <c r="A723" i="6" s="1"/>
  <c r="A724" i="6" s="1"/>
  <c r="A725" i="6" s="1"/>
  <c r="A726" i="6" s="1"/>
  <c r="A727" i="6" s="1"/>
  <c r="A728" i="6" s="1"/>
  <c r="A729" i="6" s="1"/>
  <c r="A730" i="6" s="1"/>
  <c r="A731" i="6" s="1"/>
  <c r="A732" i="6" s="1"/>
  <c r="A733" i="6" s="1"/>
  <c r="A734" i="6" s="1"/>
  <c r="A735" i="6" s="1"/>
  <c r="A736" i="6" s="1"/>
  <c r="A737" i="6" s="1"/>
  <c r="A738" i="6" s="1"/>
  <c r="A739" i="6" s="1"/>
  <c r="A740" i="6" s="1"/>
  <c r="A741" i="6" s="1"/>
  <c r="A742" i="6" s="1"/>
  <c r="A743" i="6" s="1"/>
  <c r="A744" i="6" s="1"/>
  <c r="A745" i="6" s="1"/>
  <c r="A746" i="6" s="1"/>
  <c r="A747" i="6" s="1"/>
  <c r="A748" i="6" s="1"/>
  <c r="A749" i="6" s="1"/>
  <c r="A750" i="6" s="1"/>
  <c r="A751" i="6" s="1"/>
  <c r="A752" i="6" s="1"/>
  <c r="A753" i="6" s="1"/>
  <c r="A754" i="6" s="1"/>
  <c r="A755" i="6" s="1"/>
  <c r="A756" i="6" s="1"/>
  <c r="A757" i="6" s="1"/>
  <c r="A758" i="6" s="1"/>
  <c r="A759" i="6" s="1"/>
  <c r="A760" i="6" s="1"/>
  <c r="A761" i="6" s="1"/>
  <c r="A762" i="6" s="1"/>
  <c r="A763" i="6" s="1"/>
  <c r="A764" i="6" s="1"/>
  <c r="A765" i="6" s="1"/>
  <c r="A766" i="6" s="1"/>
  <c r="A767" i="6" s="1"/>
  <c r="A768" i="6" s="1"/>
  <c r="A769" i="6" s="1"/>
  <c r="A770" i="6" s="1"/>
  <c r="A771" i="6" s="1"/>
  <c r="A772" i="6" s="1"/>
  <c r="A773" i="6" s="1"/>
  <c r="A774" i="6" s="1"/>
  <c r="A775" i="6" s="1"/>
  <c r="A776" i="6" s="1"/>
  <c r="A777" i="6" s="1"/>
  <c r="A778" i="6" s="1"/>
  <c r="A779" i="6" s="1"/>
  <c r="A780" i="6" s="1"/>
  <c r="A781" i="6" s="1"/>
  <c r="A782" i="6" s="1"/>
  <c r="A783" i="6" s="1"/>
  <c r="A784" i="6" s="1"/>
  <c r="A785" i="6" s="1"/>
  <c r="A786" i="6" s="1"/>
  <c r="A787" i="6" s="1"/>
  <c r="A788" i="6" s="1"/>
  <c r="A789" i="6" s="1"/>
  <c r="A790" i="6" s="1"/>
  <c r="A791" i="6" s="1"/>
  <c r="A792" i="6" s="1"/>
  <c r="A793" i="6" s="1"/>
  <c r="A794" i="6" s="1"/>
  <c r="A795" i="6" s="1"/>
  <c r="A796" i="6" s="1"/>
  <c r="A797" i="6" s="1"/>
  <c r="A798" i="6" s="1"/>
  <c r="A799" i="6" s="1"/>
  <c r="A800" i="6" s="1"/>
  <c r="A801" i="6" s="1"/>
  <c r="A802" i="6" s="1"/>
  <c r="A803" i="6" s="1"/>
  <c r="A804" i="6" s="1"/>
  <c r="A805" i="6" s="1"/>
  <c r="A806" i="6" s="1"/>
  <c r="A807" i="6" s="1"/>
  <c r="A808" i="6" s="1"/>
  <c r="A809" i="6" s="1"/>
  <c r="A810" i="6" s="1"/>
  <c r="A811" i="6" s="1"/>
  <c r="A812" i="6" s="1"/>
  <c r="A813" i="6" s="1"/>
  <c r="A814" i="6" s="1"/>
  <c r="A815" i="6" s="1"/>
  <c r="A816" i="6" s="1"/>
  <c r="A817" i="6" s="1"/>
  <c r="A818" i="6" s="1"/>
  <c r="A819" i="6" s="1"/>
  <c r="A820" i="6" s="1"/>
  <c r="A821" i="6" s="1"/>
  <c r="A822" i="6" s="1"/>
  <c r="A823" i="6" s="1"/>
  <c r="A824" i="6" s="1"/>
  <c r="A825" i="6" s="1"/>
  <c r="A826" i="6" s="1"/>
  <c r="A827" i="6" s="1"/>
  <c r="A828" i="6" s="1"/>
  <c r="A829" i="6" s="1"/>
  <c r="A830" i="6" s="1"/>
  <c r="A831" i="6" s="1"/>
  <c r="A832" i="6" s="1"/>
  <c r="A833" i="6" s="1"/>
  <c r="A834" i="6" s="1"/>
  <c r="A835" i="6" s="1"/>
  <c r="A836" i="6" s="1"/>
  <c r="A837" i="6" s="1"/>
  <c r="A838" i="6" s="1"/>
  <c r="A839" i="6" s="1"/>
  <c r="A840" i="6" s="1"/>
  <c r="A841" i="6" s="1"/>
  <c r="A842" i="6" s="1"/>
  <c r="A843" i="6" s="1"/>
  <c r="A844" i="6" s="1"/>
  <c r="A845" i="6" s="1"/>
  <c r="A846" i="6" s="1"/>
  <c r="A847" i="6" s="1"/>
  <c r="A848" i="6" s="1"/>
  <c r="A849" i="6" s="1"/>
  <c r="A850" i="6" s="1"/>
  <c r="A851" i="6" s="1"/>
  <c r="A852" i="6" s="1"/>
  <c r="A853" i="6" s="1"/>
  <c r="A854" i="6" s="1"/>
  <c r="A855" i="6" s="1"/>
  <c r="A856" i="6" s="1"/>
  <c r="A857" i="6" s="1"/>
  <c r="A858" i="6" s="1"/>
  <c r="A859" i="6" s="1"/>
  <c r="A860" i="6" s="1"/>
  <c r="A861" i="6" s="1"/>
  <c r="A862" i="6" s="1"/>
  <c r="A863" i="6" s="1"/>
  <c r="A864" i="6" s="1"/>
  <c r="A865" i="6" s="1"/>
  <c r="A866" i="6" s="1"/>
  <c r="A867" i="6" s="1"/>
  <c r="A868" i="6" s="1"/>
  <c r="A869" i="6" s="1"/>
  <c r="A870" i="6" s="1"/>
  <c r="A871" i="6" s="1"/>
  <c r="A872" i="6" s="1"/>
  <c r="A873" i="6" s="1"/>
  <c r="A874" i="6" s="1"/>
  <c r="A875" i="6" s="1"/>
  <c r="A876" i="6" s="1"/>
  <c r="A877" i="6" s="1"/>
  <c r="A878" i="6" s="1"/>
  <c r="A879" i="6" s="1"/>
  <c r="A880" i="6" s="1"/>
  <c r="A881" i="6" s="1"/>
  <c r="A882" i="6" s="1"/>
  <c r="A883" i="6" s="1"/>
  <c r="A884" i="6" s="1"/>
  <c r="A885" i="6" s="1"/>
  <c r="A886" i="6" s="1"/>
  <c r="A887" i="6" s="1"/>
  <c r="A888" i="6" s="1"/>
  <c r="A889" i="6" s="1"/>
  <c r="A890" i="6" s="1"/>
  <c r="A891" i="6" s="1"/>
  <c r="A892" i="6" s="1"/>
  <c r="A893" i="6" s="1"/>
  <c r="A894" i="6" s="1"/>
  <c r="A895" i="6" s="1"/>
  <c r="A896" i="6" s="1"/>
  <c r="A897" i="6" s="1"/>
  <c r="A898" i="6" s="1"/>
  <c r="A899" i="6" s="1"/>
  <c r="A900" i="6" s="1"/>
  <c r="A901" i="6" s="1"/>
  <c r="A902" i="6" s="1"/>
  <c r="A903" i="6" s="1"/>
  <c r="A904" i="6" s="1"/>
  <c r="A905" i="6" s="1"/>
  <c r="A906" i="6" s="1"/>
  <c r="A907" i="6" s="1"/>
  <c r="A908" i="6" s="1"/>
  <c r="A909" i="6" s="1"/>
  <c r="A910" i="6" s="1"/>
  <c r="A911" i="6" s="1"/>
  <c r="A912" i="6" s="1"/>
  <c r="A913" i="6" s="1"/>
  <c r="A914" i="6" s="1"/>
  <c r="A915" i="6" s="1"/>
  <c r="A916" i="6" s="1"/>
  <c r="A917" i="6" s="1"/>
  <c r="A918" i="6" s="1"/>
  <c r="A919" i="6" s="1"/>
  <c r="A920" i="6" s="1"/>
  <c r="A921" i="6" s="1"/>
  <c r="A922" i="6" s="1"/>
  <c r="A923" i="6" s="1"/>
  <c r="A924" i="6" s="1"/>
  <c r="A925" i="6" s="1"/>
  <c r="A926" i="6" s="1"/>
  <c r="A927" i="6" s="1"/>
  <c r="A928" i="6" s="1"/>
  <c r="A929" i="6" s="1"/>
  <c r="A930" i="6" s="1"/>
  <c r="A931" i="6" s="1"/>
  <c r="A932" i="6" s="1"/>
  <c r="A933" i="6" s="1"/>
  <c r="A934" i="6" s="1"/>
  <c r="A935" i="6" s="1"/>
  <c r="A936" i="6" s="1"/>
  <c r="A937" i="6" s="1"/>
  <c r="A938" i="6" s="1"/>
  <c r="A939" i="6" s="1"/>
  <c r="A940" i="6" s="1"/>
  <c r="A941" i="6" s="1"/>
  <c r="A942" i="6" s="1"/>
  <c r="A943" i="6" s="1"/>
  <c r="A944" i="6" s="1"/>
  <c r="A945" i="6" s="1"/>
  <c r="A946" i="6" s="1"/>
  <c r="A947" i="6" s="1"/>
  <c r="A948" i="6" s="1"/>
  <c r="A949" i="6" s="1"/>
  <c r="A950" i="6" s="1"/>
  <c r="A951" i="6" s="1"/>
  <c r="A952" i="6" s="1"/>
  <c r="A953" i="6" s="1"/>
  <c r="A954" i="6" s="1"/>
  <c r="A955" i="6" s="1"/>
  <c r="A956" i="6" s="1"/>
  <c r="A957" i="6" s="1"/>
  <c r="A958" i="6" s="1"/>
  <c r="A959" i="6" s="1"/>
  <c r="A960" i="6" s="1"/>
  <c r="A961" i="6" s="1"/>
  <c r="A962" i="6" s="1"/>
  <c r="A963" i="6" s="1"/>
  <c r="A964" i="6" s="1"/>
  <c r="A965" i="6" s="1"/>
  <c r="A966" i="6" s="1"/>
  <c r="A967" i="6" s="1"/>
  <c r="A968" i="6" s="1"/>
  <c r="A969" i="6" s="1"/>
  <c r="A970" i="6" s="1"/>
  <c r="A971" i="6" s="1"/>
  <c r="A972" i="6" s="1"/>
  <c r="A973" i="6" s="1"/>
  <c r="A974" i="6" s="1"/>
  <c r="A975" i="6" s="1"/>
  <c r="A976" i="6" s="1"/>
  <c r="A977" i="6" s="1"/>
  <c r="A978" i="6" s="1"/>
  <c r="A979" i="6" s="1"/>
  <c r="A980" i="6" s="1"/>
  <c r="A981" i="6" s="1"/>
  <c r="A982" i="6" s="1"/>
  <c r="A983" i="6" s="1"/>
  <c r="A984" i="6" s="1"/>
  <c r="A985" i="6" s="1"/>
  <c r="A986" i="6" s="1"/>
  <c r="A987" i="6" s="1"/>
  <c r="A988" i="6" s="1"/>
  <c r="A989" i="6" s="1"/>
  <c r="A990" i="6" s="1"/>
  <c r="A991" i="6" s="1"/>
  <c r="A992" i="6" s="1"/>
  <c r="A993" i="6" s="1"/>
  <c r="A994" i="6" s="1"/>
  <c r="A995" i="6" s="1"/>
  <c r="A996" i="6" s="1"/>
  <c r="A997" i="6" s="1"/>
  <c r="A998" i="6" s="1"/>
  <c r="A999" i="6" s="1"/>
  <c r="A1000" i="6" s="1"/>
  <c r="A1001" i="6" s="1"/>
  <c r="A1002" i="6" s="1"/>
  <c r="A1003" i="6" s="1"/>
  <c r="A1004" i="6" s="1"/>
  <c r="A1005" i="6" s="1"/>
  <c r="A1006" i="6" s="1"/>
  <c r="A1007" i="6" s="1"/>
  <c r="A1008" i="6" s="1"/>
  <c r="A1009" i="6" s="1"/>
  <c r="A1010" i="6" s="1"/>
  <c r="A1011" i="6" s="1"/>
  <c r="A1012" i="6" s="1"/>
  <c r="A1013" i="6" s="1"/>
  <c r="A1014" i="6" s="1"/>
  <c r="A1015" i="6" s="1"/>
  <c r="A1016" i="6" s="1"/>
  <c r="A1017" i="6" s="1"/>
  <c r="A1018" i="6" s="1"/>
  <c r="A1019" i="6" s="1"/>
  <c r="A1020" i="6" s="1"/>
  <c r="A1021" i="6" s="1"/>
  <c r="A1022" i="6" s="1"/>
  <c r="A1023" i="6" s="1"/>
  <c r="A1024" i="6" s="1"/>
  <c r="A1025" i="6" s="1"/>
  <c r="A1026" i="6" s="1"/>
  <c r="A1027" i="6" s="1"/>
  <c r="A1028" i="6" s="1"/>
  <c r="A1029" i="6" s="1"/>
  <c r="A1030" i="6" s="1"/>
  <c r="A1031" i="6" s="1"/>
  <c r="A1032" i="6" s="1"/>
  <c r="A1033" i="6" s="1"/>
  <c r="A1034" i="6" s="1"/>
  <c r="A1035" i="6" s="1"/>
  <c r="A1036" i="6" s="1"/>
  <c r="A1037" i="6" s="1"/>
  <c r="A1038" i="6" s="1"/>
  <c r="A1039" i="6" s="1"/>
  <c r="A1040" i="6" s="1"/>
  <c r="A1041" i="6" s="1"/>
  <c r="A1042" i="6" s="1"/>
  <c r="A1043" i="6" s="1"/>
  <c r="A1044" i="6" s="1"/>
  <c r="A1045" i="6" s="1"/>
  <c r="A1046" i="6" s="1"/>
  <c r="A1047" i="6" s="1"/>
  <c r="A1048" i="6" s="1"/>
  <c r="A1049" i="6" s="1"/>
  <c r="A1050" i="6" s="1"/>
  <c r="A1051" i="6" s="1"/>
  <c r="A1052" i="6" s="1"/>
  <c r="A1053" i="6" s="1"/>
  <c r="A1054" i="6" s="1"/>
  <c r="A1055" i="6" s="1"/>
  <c r="A1056" i="6" s="1"/>
  <c r="A1057" i="6" s="1"/>
  <c r="A1058" i="6" s="1"/>
  <c r="A1059" i="6" s="1"/>
  <c r="A1060" i="6" s="1"/>
  <c r="A1061" i="6" s="1"/>
  <c r="A1062" i="6" s="1"/>
  <c r="A1063" i="6" s="1"/>
  <c r="A1064" i="6" s="1"/>
  <c r="A1065" i="6" s="1"/>
  <c r="A1066" i="6" s="1"/>
  <c r="A1067" i="6" s="1"/>
  <c r="A1068" i="6" s="1"/>
  <c r="A1069" i="6" s="1"/>
  <c r="A1070" i="6" s="1"/>
  <c r="A1071" i="6" s="1"/>
  <c r="A1072" i="6" s="1"/>
  <c r="A1073" i="6" s="1"/>
  <c r="A1074" i="6" s="1"/>
  <c r="A1075" i="6" s="1"/>
  <c r="A1076" i="6" s="1"/>
  <c r="A1077" i="6" s="1"/>
  <c r="A1078" i="6" s="1"/>
  <c r="A1079" i="6" s="1"/>
  <c r="A1080" i="6" s="1"/>
  <c r="A1081" i="6" s="1"/>
  <c r="A1082" i="6" s="1"/>
  <c r="A1083" i="6" s="1"/>
  <c r="A1084" i="6" s="1"/>
  <c r="A1085" i="6" s="1"/>
  <c r="A1086" i="6" s="1"/>
  <c r="A1087" i="6" s="1"/>
  <c r="A1088" i="6" s="1"/>
  <c r="A1089" i="6" s="1"/>
  <c r="A1090" i="6" s="1"/>
  <c r="A1091" i="6" s="1"/>
  <c r="A1092" i="6" s="1"/>
  <c r="A1093" i="6" s="1"/>
  <c r="A1094" i="6" s="1"/>
  <c r="A1095" i="6" s="1"/>
  <c r="A1096" i="6" s="1"/>
  <c r="A1097" i="6" s="1"/>
  <c r="A1098" i="6" s="1"/>
  <c r="A1099" i="6" s="1"/>
  <c r="A1100" i="6" s="1"/>
  <c r="A1101" i="6" s="1"/>
  <c r="A1102" i="6" s="1"/>
  <c r="A1103" i="6" s="1"/>
  <c r="A1104" i="6" s="1"/>
  <c r="A1105" i="6" s="1"/>
  <c r="A1106" i="6" s="1"/>
  <c r="A1107" i="6" s="1"/>
  <c r="A1108" i="6" s="1"/>
  <c r="A1109" i="6" s="1"/>
  <c r="A1110" i="6" s="1"/>
  <c r="A1111" i="6" s="1"/>
  <c r="A1112" i="6" s="1"/>
  <c r="A1113" i="6" s="1"/>
  <c r="A1114" i="6" s="1"/>
  <c r="A1115" i="6" s="1"/>
  <c r="A1116" i="6" s="1"/>
  <c r="A1117" i="6" s="1"/>
  <c r="A1118" i="6" s="1"/>
  <c r="A1119" i="6" s="1"/>
  <c r="A1120" i="6" s="1"/>
  <c r="A1121" i="6" s="1"/>
  <c r="A1122" i="6" s="1"/>
  <c r="A1123" i="6" s="1"/>
  <c r="A1124" i="6" s="1"/>
  <c r="A1125" i="6" s="1"/>
  <c r="A1126" i="6" s="1"/>
  <c r="A1127" i="6" s="1"/>
  <c r="A1128" i="6" s="1"/>
  <c r="A1129" i="6" s="1"/>
  <c r="A1130" i="6" s="1"/>
  <c r="A1131" i="6" s="1"/>
  <c r="A1132" i="6" s="1"/>
  <c r="A1133" i="6" s="1"/>
  <c r="A1134" i="6" s="1"/>
  <c r="A1135" i="6" s="1"/>
  <c r="A1136" i="6" s="1"/>
  <c r="A1137" i="6" s="1"/>
  <c r="A1138" i="6" s="1"/>
  <c r="A1139" i="6" s="1"/>
  <c r="A1140" i="6" s="1"/>
  <c r="A1141" i="6" s="1"/>
  <c r="A1142" i="6" s="1"/>
  <c r="A1143" i="6" s="1"/>
  <c r="A1144" i="6" s="1"/>
  <c r="A1145" i="6" s="1"/>
  <c r="A1146" i="6" s="1"/>
  <c r="A1147" i="6" s="1"/>
  <c r="A1148" i="6" s="1"/>
  <c r="A1149" i="6" s="1"/>
  <c r="A1150" i="6" s="1"/>
  <c r="A1151" i="6" s="1"/>
  <c r="A1152" i="6" s="1"/>
  <c r="A1153" i="6" s="1"/>
  <c r="A1154" i="6" s="1"/>
  <c r="A1155" i="6" s="1"/>
  <c r="A1156" i="6" s="1"/>
  <c r="A1157" i="6" s="1"/>
  <c r="A1158" i="6" s="1"/>
  <c r="A1159" i="6" s="1"/>
  <c r="A1160" i="6" s="1"/>
  <c r="A1161" i="6" s="1"/>
  <c r="A1162" i="6" s="1"/>
  <c r="A1163" i="6" s="1"/>
  <c r="A1164" i="6" s="1"/>
  <c r="A1165" i="6" s="1"/>
  <c r="A1166" i="6" s="1"/>
  <c r="A1167" i="6" s="1"/>
  <c r="A1168" i="6" s="1"/>
  <c r="A1169" i="6" s="1"/>
  <c r="A1170" i="6" s="1"/>
  <c r="A1171" i="6" s="1"/>
  <c r="A1172" i="6" s="1"/>
  <c r="A1173" i="6" s="1"/>
  <c r="A1174" i="6" s="1"/>
  <c r="A1175" i="6" s="1"/>
  <c r="A1176" i="6" s="1"/>
  <c r="A1177" i="6" s="1"/>
  <c r="A1178" i="6" s="1"/>
  <c r="A1179" i="6" s="1"/>
  <c r="A1180" i="6" s="1"/>
  <c r="A1181" i="6" s="1"/>
  <c r="A1182" i="6" s="1"/>
  <c r="A1183" i="6" s="1"/>
  <c r="A1184" i="6" s="1"/>
  <c r="A1185" i="6" s="1"/>
  <c r="A1186" i="6" s="1"/>
  <c r="A1187" i="6" s="1"/>
  <c r="A1188" i="6" s="1"/>
  <c r="A1189" i="6" s="1"/>
  <c r="A1190" i="6" s="1"/>
  <c r="A1191" i="6" s="1"/>
  <c r="A1192" i="6" s="1"/>
  <c r="A1193" i="6" s="1"/>
  <c r="A1194" i="6" s="1"/>
  <c r="A1195" i="6" s="1"/>
  <c r="A1196" i="6" s="1"/>
  <c r="A1197" i="6" s="1"/>
  <c r="A1198" i="6" s="1"/>
  <c r="A1199" i="6" s="1"/>
  <c r="A1200" i="6" s="1"/>
  <c r="A1201" i="6" s="1"/>
  <c r="A1202" i="6" s="1"/>
  <c r="A1203" i="6" s="1"/>
  <c r="A1204" i="6" s="1"/>
  <c r="A1205" i="6" s="1"/>
  <c r="A1206" i="6" s="1"/>
  <c r="A1207" i="6" s="1"/>
  <c r="A1208" i="6" s="1"/>
  <c r="A1209" i="6" s="1"/>
  <c r="A1210" i="6" s="1"/>
  <c r="A1211" i="6" s="1"/>
  <c r="A1212" i="6" s="1"/>
  <c r="A1213" i="6" s="1"/>
  <c r="A1214" i="6" s="1"/>
  <c r="A1215" i="6" s="1"/>
  <c r="A1216" i="6" s="1"/>
  <c r="A1217" i="6" s="1"/>
  <c r="A1218" i="6" s="1"/>
  <c r="A1219" i="6" s="1"/>
  <c r="A1220" i="6" s="1"/>
  <c r="A1221" i="6" s="1"/>
  <c r="A1222" i="6" s="1"/>
  <c r="A1223" i="6" s="1"/>
  <c r="A1224" i="6" s="1"/>
  <c r="A1225" i="6" s="1"/>
  <c r="A1226" i="6" s="1"/>
  <c r="A1227" i="6" s="1"/>
  <c r="A1228" i="6" s="1"/>
  <c r="A1229" i="6" s="1"/>
  <c r="A1230" i="6" s="1"/>
  <c r="A1231" i="6" s="1"/>
  <c r="A1232" i="6" s="1"/>
  <c r="A1233" i="6" s="1"/>
  <c r="A1234" i="6" s="1"/>
  <c r="A1235" i="6" s="1"/>
  <c r="A1236" i="6" s="1"/>
  <c r="A1237" i="6" s="1"/>
  <c r="A1238" i="6" s="1"/>
  <c r="A1239" i="6" s="1"/>
  <c r="A1240" i="6" s="1"/>
  <c r="A1241" i="6" s="1"/>
  <c r="A1242" i="6" s="1"/>
  <c r="A1243" i="6" s="1"/>
  <c r="A1244" i="6" s="1"/>
  <c r="A1245" i="6" s="1"/>
  <c r="A1246" i="6" s="1"/>
  <c r="A1247" i="6" s="1"/>
  <c r="A1248" i="6" s="1"/>
  <c r="A1249" i="6" s="1"/>
  <c r="A1250" i="6" s="1"/>
  <c r="A1251" i="6" s="1"/>
  <c r="A1252" i="6" s="1"/>
  <c r="A1253" i="6" s="1"/>
  <c r="A1254" i="6" s="1"/>
  <c r="A1255" i="6" s="1"/>
  <c r="A1256" i="6" s="1"/>
  <c r="A1257" i="6" s="1"/>
  <c r="A1258" i="6" s="1"/>
  <c r="A1259" i="6" s="1"/>
  <c r="A1260" i="6" s="1"/>
  <c r="A1261" i="6" s="1"/>
  <c r="A1262" i="6" s="1"/>
  <c r="A1263" i="6" s="1"/>
  <c r="A1264" i="6" s="1"/>
  <c r="A1265" i="6" s="1"/>
  <c r="A1266" i="6" s="1"/>
  <c r="A1267" i="6" s="1"/>
  <c r="A1268" i="6" s="1"/>
  <c r="A1269" i="6" s="1"/>
  <c r="A1270" i="6" s="1"/>
  <c r="A1271" i="6" s="1"/>
  <c r="A1272" i="6" s="1"/>
  <c r="A1273" i="6" s="1"/>
  <c r="A1274" i="6" s="1"/>
  <c r="A1275" i="6" s="1"/>
  <c r="A1276" i="6" s="1"/>
  <c r="A1277" i="6" s="1"/>
  <c r="A1278" i="6" s="1"/>
  <c r="A1279" i="6" s="1"/>
  <c r="A1280" i="6" s="1"/>
  <c r="A1281" i="6" s="1"/>
  <c r="A1282" i="6" s="1"/>
  <c r="A1283" i="6" s="1"/>
  <c r="A1284" i="6" s="1"/>
  <c r="A1285" i="6" s="1"/>
  <c r="A1286" i="6" s="1"/>
  <c r="A1287" i="6" s="1"/>
  <c r="A1288" i="6" s="1"/>
  <c r="A1289" i="6" s="1"/>
  <c r="A1290" i="6" s="1"/>
  <c r="A1291" i="6" s="1"/>
  <c r="A1292" i="6" s="1"/>
  <c r="A1293" i="6" s="1"/>
  <c r="A1294" i="6" s="1"/>
  <c r="A1295" i="6" s="1"/>
  <c r="A1296" i="6" s="1"/>
  <c r="A1297" i="6" s="1"/>
  <c r="A1298" i="6" s="1"/>
  <c r="A1299" i="6" s="1"/>
  <c r="A1300" i="6" s="1"/>
  <c r="A1301" i="6" s="1"/>
  <c r="A1302" i="6" s="1"/>
  <c r="A1303" i="6" s="1"/>
  <c r="A1304" i="6" s="1"/>
  <c r="A1305" i="6" s="1"/>
  <c r="A1306" i="6" s="1"/>
  <c r="A1307" i="6" s="1"/>
  <c r="A1308" i="6" s="1"/>
  <c r="A1309" i="6" s="1"/>
  <c r="A1310" i="6" s="1"/>
  <c r="A1311" i="6" s="1"/>
  <c r="A1312" i="6" s="1"/>
  <c r="A1313" i="6" s="1"/>
  <c r="A1314" i="6" s="1"/>
  <c r="A1315" i="6" s="1"/>
  <c r="A1316" i="6" s="1"/>
  <c r="A1317" i="6" s="1"/>
  <c r="A1318" i="6" s="1"/>
  <c r="A1319" i="6" s="1"/>
  <c r="A1320" i="6" s="1"/>
  <c r="A1321" i="6" s="1"/>
  <c r="A1322" i="6" s="1"/>
  <c r="A1323" i="6" s="1"/>
  <c r="A1324" i="6" s="1"/>
  <c r="A1325" i="6" s="1"/>
  <c r="A1326" i="6" s="1"/>
  <c r="A1327" i="6" s="1"/>
  <c r="A1328" i="6" s="1"/>
  <c r="A1329" i="6" s="1"/>
  <c r="A1330" i="6" s="1"/>
  <c r="A1331" i="6" s="1"/>
  <c r="A1332" i="6" s="1"/>
  <c r="A1333" i="6" s="1"/>
  <c r="A1334" i="6" s="1"/>
  <c r="A1335" i="6" s="1"/>
  <c r="A1336" i="6" s="1"/>
  <c r="A1337" i="6" s="1"/>
  <c r="A1338" i="6" s="1"/>
  <c r="A1339" i="6" s="1"/>
  <c r="A1340" i="6" s="1"/>
  <c r="A1341" i="6" s="1"/>
  <c r="A1342" i="6" s="1"/>
  <c r="A1343" i="6" s="1"/>
  <c r="A1344" i="6" s="1"/>
  <c r="A1345" i="6" s="1"/>
  <c r="A1346" i="6" s="1"/>
  <c r="A1347" i="6" s="1"/>
  <c r="A1348" i="6" s="1"/>
  <c r="A1349" i="6" s="1"/>
  <c r="A1350" i="6" s="1"/>
  <c r="A1351" i="6" s="1"/>
  <c r="A1352" i="6" s="1"/>
  <c r="A1353" i="6" s="1"/>
  <c r="A1354" i="6" s="1"/>
  <c r="A1355" i="6" s="1"/>
  <c r="A1356" i="6" s="1"/>
  <c r="A1357" i="6" s="1"/>
  <c r="A1358" i="6" s="1"/>
  <c r="A1359" i="6" s="1"/>
  <c r="A1360" i="6" s="1"/>
  <c r="A1361" i="6" s="1"/>
  <c r="A1362" i="6" s="1"/>
  <c r="A1363" i="6" s="1"/>
  <c r="A1364" i="6" s="1"/>
  <c r="A1365" i="6" s="1"/>
  <c r="A1366" i="6" s="1"/>
  <c r="A1367" i="6" s="1"/>
  <c r="A1368" i="6" s="1"/>
  <c r="A1369" i="6" s="1"/>
  <c r="A1370" i="6" s="1"/>
  <c r="A1371" i="6" s="1"/>
  <c r="A1372" i="6" s="1"/>
  <c r="A1373" i="6" s="1"/>
  <c r="A1374" i="6" s="1"/>
  <c r="A1375" i="6" s="1"/>
  <c r="A1376" i="6" s="1"/>
  <c r="A1377" i="6" s="1"/>
  <c r="A1378" i="6" s="1"/>
  <c r="A1379" i="6" s="1"/>
  <c r="A1380" i="6" s="1"/>
  <c r="A1381" i="6" s="1"/>
  <c r="A1382" i="6" s="1"/>
  <c r="A1383" i="6" s="1"/>
  <c r="A1384" i="6" s="1"/>
  <c r="A1385" i="6" s="1"/>
  <c r="A1386" i="6" s="1"/>
  <c r="A1387" i="6" s="1"/>
  <c r="A1388" i="6" s="1"/>
  <c r="A1389" i="6" s="1"/>
  <c r="A1390" i="6" s="1"/>
  <c r="A1391" i="6" s="1"/>
  <c r="A1392" i="6" s="1"/>
  <c r="A1393" i="6" s="1"/>
  <c r="A1394" i="6" s="1"/>
  <c r="A1395" i="6" s="1"/>
  <c r="A1396" i="6" s="1"/>
  <c r="A1397" i="6" s="1"/>
  <c r="A1398" i="6" s="1"/>
  <c r="A1399" i="6" s="1"/>
  <c r="A1400" i="6" s="1"/>
  <c r="A1401" i="6" s="1"/>
  <c r="A1402" i="6" s="1"/>
  <c r="A1403" i="6" s="1"/>
  <c r="A1404" i="6" s="1"/>
  <c r="A1405" i="6" s="1"/>
  <c r="A1406" i="6" s="1"/>
  <c r="A1407" i="6" s="1"/>
  <c r="A1408" i="6" s="1"/>
  <c r="A1409" i="6" s="1"/>
  <c r="A1410" i="6" s="1"/>
  <c r="A1411" i="6" s="1"/>
  <c r="A1412" i="6" s="1"/>
  <c r="A1413" i="6" s="1"/>
  <c r="A1414" i="6" s="1"/>
  <c r="A1415" i="6" s="1"/>
  <c r="A1416" i="6" s="1"/>
  <c r="A1417" i="6" s="1"/>
  <c r="A1418" i="6" s="1"/>
  <c r="A1419" i="6" s="1"/>
  <c r="A1420" i="6" s="1"/>
  <c r="A1421" i="6" s="1"/>
  <c r="A1422" i="6" s="1"/>
  <c r="A1423" i="6" s="1"/>
  <c r="A1424" i="6" s="1"/>
  <c r="A1425" i="6" s="1"/>
  <c r="A1426" i="6" s="1"/>
  <c r="A1427" i="6" s="1"/>
  <c r="A1428" i="6" s="1"/>
  <c r="A1429" i="6" s="1"/>
  <c r="A1430" i="6" s="1"/>
  <c r="A1431" i="6" s="1"/>
  <c r="A1432" i="6" s="1"/>
  <c r="A1433" i="6" s="1"/>
  <c r="A1434" i="6" s="1"/>
  <c r="A1435" i="6" s="1"/>
  <c r="A1436" i="6" s="1"/>
  <c r="A1437" i="6" s="1"/>
  <c r="A1438" i="6" s="1"/>
  <c r="A1439" i="6" s="1"/>
  <c r="A1440" i="6" s="1"/>
  <c r="A1441" i="6" s="1"/>
  <c r="A1442" i="6" s="1"/>
  <c r="A1443" i="6" s="1"/>
  <c r="A1444" i="6" s="1"/>
  <c r="A1445" i="6" s="1"/>
  <c r="A1446" i="6" s="1"/>
  <c r="A1447" i="6" s="1"/>
  <c r="A1448" i="6" s="1"/>
  <c r="A1449" i="6" s="1"/>
  <c r="A1450" i="6" s="1"/>
  <c r="A1451" i="6" s="1"/>
  <c r="A1452" i="6" s="1"/>
  <c r="A1453" i="6" s="1"/>
  <c r="A1454" i="6" s="1"/>
  <c r="A1455" i="6" s="1"/>
  <c r="A1456" i="6" s="1"/>
  <c r="A1457" i="6" s="1"/>
  <c r="A1458" i="6" s="1"/>
  <c r="A1459" i="6" s="1"/>
  <c r="A1460" i="6" s="1"/>
  <c r="A1461" i="6" s="1"/>
  <c r="A1462" i="6" s="1"/>
  <c r="A1463" i="6" s="1"/>
  <c r="A1464" i="6" s="1"/>
  <c r="A1465" i="6" s="1"/>
  <c r="A1466" i="6" s="1"/>
  <c r="A1467" i="6" s="1"/>
  <c r="A1468" i="6" s="1"/>
  <c r="A1469" i="6" s="1"/>
  <c r="A1470" i="6" s="1"/>
  <c r="A1471" i="6" s="1"/>
  <c r="A1472" i="6" s="1"/>
  <c r="A1473" i="6" s="1"/>
  <c r="A1474" i="6" s="1"/>
  <c r="A1475" i="6" s="1"/>
  <c r="A1476" i="6" s="1"/>
  <c r="A1477" i="6" s="1"/>
  <c r="A1478" i="6" s="1"/>
  <c r="A1479" i="6" s="1"/>
  <c r="A1480" i="6" s="1"/>
  <c r="A1481" i="6" s="1"/>
  <c r="A1482" i="6" s="1"/>
  <c r="A1483" i="6" s="1"/>
  <c r="A1484" i="6" s="1"/>
  <c r="A1485" i="6" s="1"/>
  <c r="A1486" i="6" s="1"/>
  <c r="A1487" i="6" s="1"/>
  <c r="A1488" i="6" s="1"/>
  <c r="A1489" i="6" s="1"/>
  <c r="A1490" i="6" s="1"/>
  <c r="A1491" i="6" s="1"/>
  <c r="A1492" i="6" s="1"/>
  <c r="A1493" i="6" s="1"/>
  <c r="A1494" i="6" s="1"/>
  <c r="A1495" i="6" s="1"/>
  <c r="A1496" i="6" s="1"/>
  <c r="A1497" i="6" s="1"/>
  <c r="A1498" i="6" s="1"/>
  <c r="A1499" i="6" s="1"/>
  <c r="A1500" i="6" s="1"/>
  <c r="A1501" i="6" s="1"/>
  <c r="A1502" i="6" s="1"/>
  <c r="A1503" i="6" s="1"/>
  <c r="A1504" i="6" s="1"/>
  <c r="A1505" i="6" s="1"/>
  <c r="A1506" i="6" s="1"/>
  <c r="A1507" i="6" s="1"/>
  <c r="A1508" i="6" s="1"/>
  <c r="A1509" i="6" s="1"/>
  <c r="A1510" i="6" s="1"/>
  <c r="A1511" i="6" s="1"/>
  <c r="A1512" i="6" s="1"/>
  <c r="A1513" i="6" s="1"/>
  <c r="A1514" i="6" s="1"/>
  <c r="A1515" i="6" s="1"/>
  <c r="A1516" i="6" s="1"/>
  <c r="A1517" i="6" s="1"/>
  <c r="A1518" i="6" s="1"/>
  <c r="A1519" i="6" s="1"/>
  <c r="A1520" i="6" s="1"/>
  <c r="A1521" i="6" s="1"/>
  <c r="A1522" i="6" s="1"/>
  <c r="A1523" i="6" s="1"/>
  <c r="A1524" i="6" s="1"/>
  <c r="A1525" i="6" s="1"/>
  <c r="A1526" i="6" s="1"/>
  <c r="A1527" i="6" s="1"/>
  <c r="A1528" i="6" s="1"/>
  <c r="A1529" i="6" s="1"/>
  <c r="A1530" i="6" s="1"/>
  <c r="A1531" i="6" s="1"/>
  <c r="A1532" i="6" s="1"/>
  <c r="A1533" i="6" s="1"/>
  <c r="A1534" i="6" s="1"/>
  <c r="A1535" i="6" s="1"/>
  <c r="A1536" i="6" s="1"/>
  <c r="A1537" i="6" s="1"/>
  <c r="A1538" i="6" s="1"/>
  <c r="A1539" i="6" s="1"/>
  <c r="A1540" i="6" s="1"/>
  <c r="A1541" i="6" s="1"/>
  <c r="A1542" i="6" s="1"/>
  <c r="A1543" i="6" s="1"/>
  <c r="A1544" i="6" s="1"/>
  <c r="A1545" i="6" s="1"/>
  <c r="A1546" i="6" s="1"/>
  <c r="A1547" i="6" s="1"/>
  <c r="A1548" i="6" s="1"/>
  <c r="A1549" i="6" s="1"/>
  <c r="A1550" i="6" s="1"/>
  <c r="A1551" i="6" s="1"/>
  <c r="A1552" i="6" s="1"/>
  <c r="A1553" i="6" s="1"/>
  <c r="A1554" i="6" s="1"/>
  <c r="A1555" i="6" s="1"/>
  <c r="A1556" i="6" s="1"/>
  <c r="A1557" i="6" s="1"/>
  <c r="A1558" i="6" s="1"/>
  <c r="A1559" i="6" s="1"/>
  <c r="A1560" i="6" s="1"/>
  <c r="A1561" i="6" s="1"/>
  <c r="A1562" i="6" s="1"/>
  <c r="A1563" i="6" s="1"/>
  <c r="A1564" i="6" s="1"/>
  <c r="A1565" i="6" s="1"/>
  <c r="A1566" i="6" s="1"/>
  <c r="A1567" i="6" s="1"/>
  <c r="A1568" i="6" s="1"/>
  <c r="A1569" i="6" s="1"/>
  <c r="A1570" i="6" s="1"/>
  <c r="A1571" i="6" s="1"/>
  <c r="A1572" i="6" s="1"/>
  <c r="A1573" i="6" s="1"/>
  <c r="A1574" i="6" s="1"/>
  <c r="A1575" i="6" s="1"/>
  <c r="A1576" i="6" s="1"/>
  <c r="A1577" i="6" s="1"/>
  <c r="A1578" i="6" s="1"/>
  <c r="A1579" i="6" s="1"/>
  <c r="A1580" i="6" s="1"/>
  <c r="A1581" i="6" s="1"/>
  <c r="A1582" i="6" s="1"/>
  <c r="A1583" i="6" s="1"/>
  <c r="A1584" i="6" s="1"/>
  <c r="A1585" i="6" s="1"/>
  <c r="A1586" i="6" s="1"/>
  <c r="A1587" i="6" s="1"/>
  <c r="A1588" i="6" s="1"/>
  <c r="A1589" i="6" s="1"/>
  <c r="A1590" i="6" s="1"/>
  <c r="A1591" i="6" s="1"/>
  <c r="A1592" i="6" s="1"/>
  <c r="A1593" i="6" s="1"/>
  <c r="A1594" i="6" s="1"/>
  <c r="A1595" i="6" s="1"/>
  <c r="A1596" i="6" s="1"/>
  <c r="A1597" i="6" s="1"/>
  <c r="A1598" i="6" s="1"/>
  <c r="A1599" i="6" s="1"/>
  <c r="A1600" i="6" s="1"/>
  <c r="A1601" i="6" s="1"/>
  <c r="A1602" i="6" s="1"/>
  <c r="A1603" i="6" s="1"/>
  <c r="A1604" i="6" s="1"/>
  <c r="A1605" i="6" s="1"/>
  <c r="A1606" i="6" s="1"/>
  <c r="A1607" i="6" s="1"/>
  <c r="A1608" i="6" s="1"/>
  <c r="A1609" i="6" s="1"/>
  <c r="A1610" i="6" s="1"/>
  <c r="A1611" i="6" s="1"/>
  <c r="A1612" i="6" s="1"/>
  <c r="A1613" i="6" s="1"/>
  <c r="A1614" i="6" s="1"/>
  <c r="A1615" i="6" s="1"/>
  <c r="A1616" i="6" s="1"/>
  <c r="A1617" i="6" s="1"/>
  <c r="A1618" i="6" s="1"/>
  <c r="A1619" i="6" s="1"/>
  <c r="A1620" i="6" s="1"/>
  <c r="A1621" i="6" s="1"/>
  <c r="A1622" i="6" s="1"/>
  <c r="A1623" i="6" s="1"/>
  <c r="A1624" i="6" s="1"/>
  <c r="A1625" i="6" s="1"/>
  <c r="A1626" i="6" s="1"/>
  <c r="A1627" i="6" s="1"/>
  <c r="A1628" i="6" s="1"/>
  <c r="A1629" i="6" s="1"/>
  <c r="A1630" i="6" s="1"/>
  <c r="A1631" i="6" s="1"/>
  <c r="A1632" i="6" s="1"/>
  <c r="A1633" i="6" s="1"/>
  <c r="A1634" i="6" s="1"/>
  <c r="A1635" i="6" s="1"/>
  <c r="A1636" i="6" s="1"/>
  <c r="A1637" i="6" s="1"/>
  <c r="A1638" i="6" s="1"/>
  <c r="A1639" i="6" s="1"/>
  <c r="A1640" i="6" s="1"/>
  <c r="A1641" i="6" s="1"/>
  <c r="A1642" i="6" s="1"/>
  <c r="A1643" i="6" s="1"/>
  <c r="A1644" i="6" s="1"/>
  <c r="A1645" i="6" s="1"/>
  <c r="A1646" i="6" s="1"/>
  <c r="A1647" i="6" s="1"/>
  <c r="A1648" i="6" s="1"/>
  <c r="A1649" i="6" s="1"/>
  <c r="A1650" i="6" s="1"/>
  <c r="A1651" i="6" s="1"/>
  <c r="A1652" i="6" s="1"/>
  <c r="A1653" i="6" s="1"/>
  <c r="A1654" i="6" s="1"/>
  <c r="A1655" i="6" s="1"/>
  <c r="A1656" i="6" s="1"/>
  <c r="A1657" i="6" s="1"/>
  <c r="A1658" i="6" s="1"/>
  <c r="A1659" i="6" s="1"/>
  <c r="A1660" i="6" s="1"/>
  <c r="A1661" i="6" s="1"/>
  <c r="A1662" i="6" s="1"/>
  <c r="A1663" i="6" s="1"/>
  <c r="A1664" i="6" s="1"/>
  <c r="A1665" i="6" s="1"/>
  <c r="A1666" i="6" s="1"/>
  <c r="A1667" i="6" s="1"/>
  <c r="A1668" i="6" s="1"/>
  <c r="A1669" i="6" s="1"/>
  <c r="A1670" i="6" s="1"/>
  <c r="A1671" i="6" s="1"/>
  <c r="A1672" i="6" s="1"/>
  <c r="A1673" i="6" s="1"/>
  <c r="A1674" i="6" s="1"/>
  <c r="A1675" i="6" s="1"/>
  <c r="A1676" i="6" s="1"/>
  <c r="A1677" i="6" s="1"/>
  <c r="A1678" i="6" s="1"/>
  <c r="A1679" i="6" s="1"/>
  <c r="A1680" i="6" s="1"/>
  <c r="A1681" i="6" s="1"/>
  <c r="A1682" i="6" s="1"/>
  <c r="A1683" i="6" s="1"/>
  <c r="A1684" i="6" s="1"/>
  <c r="A1685" i="6" s="1"/>
  <c r="A1686" i="6" s="1"/>
  <c r="A1687" i="6" s="1"/>
  <c r="A1688" i="6" s="1"/>
  <c r="A1689" i="6" s="1"/>
  <c r="A1690" i="6" s="1"/>
  <c r="A1691" i="6" s="1"/>
  <c r="A1692" i="6" s="1"/>
  <c r="A1693" i="6" s="1"/>
  <c r="A1694" i="6" s="1"/>
  <c r="A1695" i="6" s="1"/>
  <c r="A1696" i="6" s="1"/>
  <c r="A1697" i="6" s="1"/>
  <c r="A1698" i="6" s="1"/>
  <c r="A1699" i="6" s="1"/>
  <c r="A1700" i="6" s="1"/>
  <c r="A1701" i="6" s="1"/>
  <c r="A1702" i="6" s="1"/>
  <c r="A1703" i="6" s="1"/>
  <c r="A1704" i="6" s="1"/>
  <c r="A1705" i="6" s="1"/>
  <c r="A1706" i="6" s="1"/>
  <c r="A1707" i="6" s="1"/>
  <c r="A1708" i="6" s="1"/>
  <c r="A1709" i="6" s="1"/>
  <c r="A1710" i="6" s="1"/>
  <c r="A1711" i="6" s="1"/>
  <c r="A1712" i="6" s="1"/>
  <c r="A1713" i="6" s="1"/>
  <c r="A1714" i="6" s="1"/>
  <c r="A1715" i="6" s="1"/>
  <c r="A1716" i="6" s="1"/>
  <c r="A1717" i="6" s="1"/>
  <c r="A1718" i="6" s="1"/>
  <c r="A1719" i="6" s="1"/>
  <c r="A1720" i="6" s="1"/>
  <c r="A1721" i="6" s="1"/>
  <c r="A1722" i="6" s="1"/>
  <c r="A1723" i="6" s="1"/>
  <c r="A1724" i="6" s="1"/>
  <c r="A1725" i="6" s="1"/>
  <c r="A1726" i="6" s="1"/>
  <c r="A1727" i="6" s="1"/>
  <c r="A1728" i="6" s="1"/>
  <c r="A1729" i="6" s="1"/>
  <c r="A1730" i="6" s="1"/>
  <c r="A1731" i="6" s="1"/>
  <c r="A1732" i="6" s="1"/>
  <c r="A1733" i="6" s="1"/>
  <c r="A1734" i="6" s="1"/>
  <c r="A1735" i="6" s="1"/>
  <c r="A1736" i="6" s="1"/>
  <c r="A1737" i="6" s="1"/>
  <c r="A1738" i="6" s="1"/>
  <c r="A1739" i="6" s="1"/>
  <c r="A1740" i="6" s="1"/>
  <c r="A1741" i="6" s="1"/>
  <c r="A1742" i="6" s="1"/>
  <c r="A1743" i="6" s="1"/>
  <c r="A1744" i="6" s="1"/>
  <c r="A1745" i="6" s="1"/>
  <c r="A1746" i="6" s="1"/>
  <c r="A1747" i="6" s="1"/>
  <c r="A1748" i="6" s="1"/>
  <c r="A1749" i="6" s="1"/>
  <c r="A1750" i="6" s="1"/>
  <c r="A1751" i="6" s="1"/>
  <c r="A1752" i="6" s="1"/>
  <c r="A1753" i="6" s="1"/>
  <c r="A1754" i="6" s="1"/>
  <c r="A1755" i="6" s="1"/>
  <c r="A1756" i="6" s="1"/>
  <c r="A1757" i="6" s="1"/>
  <c r="A1758" i="6" s="1"/>
  <c r="A1759" i="6" s="1"/>
  <c r="A1760" i="6" s="1"/>
  <c r="A1761" i="6" s="1"/>
  <c r="A1762" i="6" s="1"/>
  <c r="A1763" i="6" s="1"/>
  <c r="A1764" i="6" s="1"/>
  <c r="A1765" i="6" s="1"/>
  <c r="A1766" i="6" s="1"/>
  <c r="A1767" i="6" s="1"/>
  <c r="A1768" i="6" s="1"/>
  <c r="A1769" i="6" s="1"/>
  <c r="A1770" i="6" s="1"/>
  <c r="A1771" i="6" s="1"/>
  <c r="A1772" i="6" s="1"/>
  <c r="A1773" i="6" s="1"/>
  <c r="A1774" i="6" s="1"/>
  <c r="A1775" i="6" s="1"/>
  <c r="A1776" i="6" s="1"/>
  <c r="A1777" i="6" s="1"/>
  <c r="A1778" i="6" s="1"/>
  <c r="A1779" i="6" s="1"/>
  <c r="A1780" i="6" s="1"/>
  <c r="A1781" i="6" s="1"/>
  <c r="A1782" i="6" s="1"/>
  <c r="A1783" i="6" s="1"/>
  <c r="A1784" i="6" s="1"/>
  <c r="A1785" i="6" s="1"/>
  <c r="A1786" i="6" s="1"/>
  <c r="A1787" i="6" s="1"/>
  <c r="A1788" i="6" s="1"/>
  <c r="A1789" i="6" s="1"/>
  <c r="A1790" i="6" s="1"/>
  <c r="A1791" i="6" s="1"/>
  <c r="A1792" i="6" s="1"/>
  <c r="A1793" i="6" s="1"/>
  <c r="A1794" i="6" s="1"/>
  <c r="A1795" i="6" s="1"/>
  <c r="A1796" i="6" s="1"/>
  <c r="A1797" i="6" s="1"/>
  <c r="A1798" i="6" s="1"/>
  <c r="A1799" i="6" s="1"/>
  <c r="A1800" i="6" s="1"/>
  <c r="A1801" i="6" s="1"/>
  <c r="A1802" i="6" s="1"/>
  <c r="A1803" i="6" s="1"/>
  <c r="A1804" i="6" s="1"/>
  <c r="A1805" i="6" s="1"/>
  <c r="A1806" i="6" s="1"/>
  <c r="A1807" i="6" s="1"/>
  <c r="A1808" i="6" s="1"/>
  <c r="A1809" i="6" s="1"/>
  <c r="A1810" i="6" s="1"/>
  <c r="A1811" i="6" s="1"/>
  <c r="A1812" i="6" s="1"/>
  <c r="A1813" i="6" s="1"/>
  <c r="A1814" i="6" s="1"/>
  <c r="A1815" i="6" s="1"/>
  <c r="A1816" i="6" s="1"/>
  <c r="A1817" i="6" s="1"/>
  <c r="A1818" i="6" s="1"/>
  <c r="A1819" i="6" s="1"/>
  <c r="A1820" i="6" s="1"/>
  <c r="A1821" i="6" s="1"/>
  <c r="A1822" i="6" s="1"/>
  <c r="A1823" i="6" s="1"/>
  <c r="A1824" i="6" s="1"/>
  <c r="A1825" i="6" s="1"/>
  <c r="A1826" i="6" s="1"/>
  <c r="A1827" i="6" s="1"/>
  <c r="A1828" i="6" s="1"/>
  <c r="A1829" i="6" s="1"/>
  <c r="A1830" i="6" s="1"/>
  <c r="A1831" i="6" s="1"/>
  <c r="A1832" i="6" s="1"/>
  <c r="A1833" i="6" s="1"/>
  <c r="A1834" i="6" s="1"/>
  <c r="A1835" i="6" s="1"/>
  <c r="A1836" i="6" s="1"/>
  <c r="A1837" i="6" s="1"/>
  <c r="A1838" i="6" s="1"/>
  <c r="A1839" i="6" s="1"/>
  <c r="A1840" i="6" s="1"/>
  <c r="A1841" i="6" s="1"/>
  <c r="A1842" i="6" s="1"/>
  <c r="A1843" i="6" s="1"/>
  <c r="A1844" i="6" s="1"/>
  <c r="A1845" i="6" s="1"/>
  <c r="A1846" i="6" s="1"/>
  <c r="A1847" i="6" s="1"/>
  <c r="A1848" i="6" s="1"/>
  <c r="A1849" i="6" s="1"/>
  <c r="A1850" i="6" s="1"/>
  <c r="A1851" i="6" s="1"/>
  <c r="A1852" i="6" s="1"/>
  <c r="A1853" i="6" s="1"/>
  <c r="A1854" i="6" s="1"/>
  <c r="A1855" i="6" s="1"/>
  <c r="A1856" i="6" s="1"/>
  <c r="A1857" i="6" s="1"/>
  <c r="A1858" i="6" s="1"/>
  <c r="A1859" i="6" s="1"/>
  <c r="A1860" i="6" s="1"/>
  <c r="A1861" i="6" s="1"/>
  <c r="A1862" i="6" s="1"/>
  <c r="A1863" i="6" s="1"/>
  <c r="A1864" i="6" s="1"/>
  <c r="A1865" i="6" s="1"/>
  <c r="A1866" i="6" s="1"/>
  <c r="A1867" i="6" s="1"/>
  <c r="A1868" i="6" s="1"/>
  <c r="A1869" i="6" s="1"/>
  <c r="A1870" i="6" s="1"/>
  <c r="A1871" i="6" s="1"/>
  <c r="A1872" i="6" s="1"/>
  <c r="A1873" i="6" s="1"/>
  <c r="A1874" i="6" s="1"/>
  <c r="A1875" i="6" s="1"/>
  <c r="A1876" i="6" s="1"/>
  <c r="A1877" i="6" s="1"/>
  <c r="A1878" i="6" s="1"/>
  <c r="A1879" i="6" s="1"/>
  <c r="A1880" i="6" s="1"/>
  <c r="A1881" i="6" s="1"/>
  <c r="A1882" i="6" s="1"/>
  <c r="A1883" i="6" s="1"/>
  <c r="A1884" i="6" s="1"/>
  <c r="A1885" i="6" s="1"/>
  <c r="A1886" i="6" s="1"/>
  <c r="A1887" i="6" s="1"/>
  <c r="A1888" i="6" s="1"/>
  <c r="A1889" i="6" s="1"/>
  <c r="A1890" i="6" s="1"/>
  <c r="A1891" i="6" s="1"/>
  <c r="A1892" i="6" s="1"/>
  <c r="A1893" i="6" s="1"/>
  <c r="A1894" i="6" s="1"/>
  <c r="A1895" i="6" s="1"/>
  <c r="A1896" i="6" s="1"/>
  <c r="A1897" i="6" s="1"/>
  <c r="A1898" i="6" s="1"/>
  <c r="A1899" i="6" s="1"/>
  <c r="A1900" i="6" s="1"/>
  <c r="A1901" i="6" s="1"/>
  <c r="A1902" i="6" s="1"/>
  <c r="A1903" i="6" s="1"/>
  <c r="A1904" i="6" s="1"/>
  <c r="A1905" i="6" s="1"/>
  <c r="A1906" i="6" s="1"/>
  <c r="A1907" i="6" s="1"/>
  <c r="A1908" i="6" s="1"/>
  <c r="A1909" i="6" s="1"/>
  <c r="A1910" i="6" s="1"/>
  <c r="A1911" i="6" s="1"/>
  <c r="A1912" i="6" s="1"/>
  <c r="A1913" i="6" s="1"/>
  <c r="A1914" i="6" s="1"/>
  <c r="A1915" i="6" s="1"/>
  <c r="A1916" i="6" s="1"/>
  <c r="A1917" i="6" s="1"/>
  <c r="A1918" i="6" s="1"/>
  <c r="A1919" i="6" s="1"/>
  <c r="A1920" i="6" s="1"/>
  <c r="A1921" i="6" s="1"/>
  <c r="A1922" i="6" s="1"/>
  <c r="A1923" i="6" s="1"/>
  <c r="A1924" i="6" s="1"/>
  <c r="A1925" i="6" s="1"/>
  <c r="A1926" i="6" s="1"/>
  <c r="A1927" i="6" s="1"/>
  <c r="A1928" i="6" s="1"/>
  <c r="A1929" i="6" s="1"/>
  <c r="A1930" i="6" s="1"/>
  <c r="A1931" i="6" s="1"/>
  <c r="A1932" i="6" s="1"/>
  <c r="A1933" i="6" s="1"/>
  <c r="A1934" i="6" s="1"/>
  <c r="A1935" i="6" s="1"/>
  <c r="A1936" i="6" s="1"/>
  <c r="A1937" i="6" s="1"/>
  <c r="A1938" i="6" s="1"/>
  <c r="A1939" i="6" s="1"/>
  <c r="A1940" i="6" s="1"/>
  <c r="A1941" i="6" s="1"/>
  <c r="A1942" i="6" s="1"/>
  <c r="A1943" i="6" s="1"/>
  <c r="A1944" i="6" s="1"/>
  <c r="A1945" i="6" s="1"/>
  <c r="A1946" i="6" s="1"/>
  <c r="A1947" i="6" s="1"/>
  <c r="A1948" i="6" s="1"/>
  <c r="A1949" i="6" s="1"/>
  <c r="A1950" i="6" s="1"/>
  <c r="A1951" i="6" s="1"/>
  <c r="A1952" i="6" s="1"/>
  <c r="A1953" i="6" s="1"/>
  <c r="A1954" i="6" s="1"/>
  <c r="A1955" i="6" s="1"/>
  <c r="A1956" i="6" s="1"/>
  <c r="A1957" i="6" s="1"/>
  <c r="A1958" i="6" s="1"/>
  <c r="A1959" i="6" s="1"/>
  <c r="A1960" i="6" s="1"/>
  <c r="A1961" i="6" s="1"/>
  <c r="A1962" i="6" s="1"/>
  <c r="A1963" i="6" s="1"/>
  <c r="A1964" i="6" s="1"/>
  <c r="A1965" i="6" s="1"/>
  <c r="A1966" i="6" s="1"/>
  <c r="A1967" i="6" s="1"/>
  <c r="A1968" i="6" s="1"/>
  <c r="A1969" i="6" s="1"/>
  <c r="A1970" i="6" s="1"/>
  <c r="A1971" i="6" s="1"/>
  <c r="A1972" i="6" s="1"/>
  <c r="A1973" i="6" s="1"/>
  <c r="A1974" i="6" s="1"/>
  <c r="A1975" i="6" s="1"/>
  <c r="A1976" i="6" s="1"/>
  <c r="A1977" i="6" s="1"/>
  <c r="A1978" i="6" s="1"/>
  <c r="A1979" i="6" s="1"/>
  <c r="A1980" i="6" s="1"/>
  <c r="A1981" i="6" s="1"/>
  <c r="A1982" i="6" s="1"/>
  <c r="A1983" i="6" s="1"/>
  <c r="A1984" i="6" s="1"/>
  <c r="A1985" i="6" s="1"/>
  <c r="A1986" i="6" s="1"/>
  <c r="A1987" i="6" s="1"/>
  <c r="A1988" i="6" s="1"/>
  <c r="A1989" i="6" s="1"/>
  <c r="A1990" i="6" s="1"/>
  <c r="A1991" i="6" s="1"/>
  <c r="A1992" i="6" s="1"/>
  <c r="A1993" i="6" s="1"/>
  <c r="A1994" i="6" s="1"/>
  <c r="A1995" i="6" s="1"/>
  <c r="A1996" i="6" s="1"/>
  <c r="A1997" i="6" s="1"/>
  <c r="A1998" i="6" s="1"/>
  <c r="A1999" i="6" s="1"/>
  <c r="A2000" i="6" s="1"/>
  <c r="A2001" i="6" s="1"/>
  <c r="A2002" i="6" s="1"/>
  <c r="A2003" i="6" s="1"/>
  <c r="A2004" i="6" s="1"/>
  <c r="A2005" i="6" s="1"/>
  <c r="A2006" i="6" s="1"/>
  <c r="A2007" i="6" s="1"/>
  <c r="A2008" i="6" s="1"/>
  <c r="A2009" i="6" s="1"/>
  <c r="A2010" i="6" s="1"/>
  <c r="A2011" i="6" s="1"/>
  <c r="A2012" i="6" s="1"/>
  <c r="A2013" i="6" s="1"/>
  <c r="A2014" i="6" s="1"/>
  <c r="A2015" i="6" s="1"/>
  <c r="A2016" i="6" s="1"/>
  <c r="A2017" i="6" s="1"/>
  <c r="A2018" i="6" s="1"/>
  <c r="A2019" i="6" s="1"/>
  <c r="A2020" i="6" s="1"/>
  <c r="A2021" i="6" s="1"/>
  <c r="A2022" i="6" s="1"/>
  <c r="A2023" i="6" s="1"/>
  <c r="A2024" i="6" s="1"/>
  <c r="A2025" i="6" s="1"/>
  <c r="A2026" i="6" s="1"/>
  <c r="A2027" i="6" s="1"/>
  <c r="A2028" i="6" s="1"/>
  <c r="A2029" i="6" s="1"/>
  <c r="A2030" i="6" s="1"/>
  <c r="A2031" i="6" s="1"/>
  <c r="A2032" i="6" s="1"/>
  <c r="A2033" i="6" s="1"/>
  <c r="A2034" i="6" s="1"/>
  <c r="A2035" i="6" s="1"/>
  <c r="A2036" i="6" s="1"/>
  <c r="A2037" i="6" s="1"/>
  <c r="A2038" i="6" s="1"/>
  <c r="A2039" i="6" s="1"/>
  <c r="A2040" i="6" s="1"/>
  <c r="A2041" i="6" s="1"/>
  <c r="A2042" i="6" s="1"/>
  <c r="A2043" i="6" s="1"/>
  <c r="A2044" i="6" s="1"/>
  <c r="A2045" i="6" s="1"/>
  <c r="A2046" i="6" s="1"/>
  <c r="A2047" i="6" s="1"/>
  <c r="A2048" i="6" s="1"/>
  <c r="A2049" i="6" s="1"/>
  <c r="A2050" i="6" s="1"/>
  <c r="A2051" i="6" s="1"/>
  <c r="A2052" i="6" s="1"/>
  <c r="A2053" i="6" s="1"/>
  <c r="A2054" i="6" s="1"/>
  <c r="A2055" i="6" s="1"/>
  <c r="A2056" i="6" s="1"/>
  <c r="A2057" i="6" s="1"/>
  <c r="A2058" i="6" s="1"/>
  <c r="A2059" i="6" s="1"/>
  <c r="A2060" i="6" s="1"/>
  <c r="A2061" i="6" s="1"/>
  <c r="A2062" i="6" s="1"/>
  <c r="A2063" i="6" s="1"/>
  <c r="A2064" i="6" s="1"/>
  <c r="A2065" i="6" s="1"/>
  <c r="A2066" i="6" s="1"/>
  <c r="A2067" i="6" s="1"/>
  <c r="A2068" i="6" s="1"/>
  <c r="A2069" i="6" s="1"/>
  <c r="A2070" i="6" s="1"/>
  <c r="A2071" i="6" s="1"/>
  <c r="A2072" i="6" s="1"/>
  <c r="A2073" i="6" s="1"/>
  <c r="A2074" i="6" s="1"/>
  <c r="A2075" i="6" s="1"/>
  <c r="A2076" i="6" s="1"/>
  <c r="A2077" i="6" s="1"/>
  <c r="A2078" i="6" s="1"/>
  <c r="A2079" i="6" s="1"/>
  <c r="A2080" i="6" s="1"/>
  <c r="A2081" i="6" s="1"/>
  <c r="A2082" i="6" s="1"/>
  <c r="A2083" i="6" s="1"/>
  <c r="A2084" i="6" s="1"/>
  <c r="A2085" i="6" s="1"/>
  <c r="A2086" i="6" s="1"/>
  <c r="A2087" i="6" s="1"/>
  <c r="A2088" i="6" s="1"/>
  <c r="A2089" i="6" s="1"/>
  <c r="A2090" i="6" s="1"/>
  <c r="A2091" i="6" s="1"/>
  <c r="A2092" i="6" s="1"/>
  <c r="A2093" i="6" s="1"/>
  <c r="A2094" i="6" s="1"/>
  <c r="A2095" i="6" s="1"/>
  <c r="A2096" i="6" s="1"/>
  <c r="A2097" i="6" s="1"/>
  <c r="A2098" i="6" s="1"/>
  <c r="A2099" i="6" s="1"/>
  <c r="A2100" i="6" s="1"/>
  <c r="A2101" i="6" s="1"/>
  <c r="A2102" i="6" s="1"/>
  <c r="A2103" i="6" s="1"/>
  <c r="A2104" i="6" s="1"/>
  <c r="A2105" i="6" s="1"/>
  <c r="A2106" i="6" s="1"/>
  <c r="A2107" i="6" s="1"/>
  <c r="A2108" i="6" s="1"/>
  <c r="A2109" i="6" s="1"/>
  <c r="A2110" i="6" s="1"/>
  <c r="A2111" i="6" s="1"/>
  <c r="A2112" i="6" s="1"/>
  <c r="A2113" i="6" s="1"/>
  <c r="A2114" i="6" s="1"/>
  <c r="A2115" i="6" s="1"/>
  <c r="A2116" i="6" s="1"/>
  <c r="A2117" i="6" s="1"/>
  <c r="A2118" i="6" s="1"/>
  <c r="A2119" i="6" s="1"/>
  <c r="A2120" i="6" s="1"/>
  <c r="A2121" i="6" s="1"/>
  <c r="A2122" i="6" s="1"/>
  <c r="A2123" i="6" s="1"/>
  <c r="A2124" i="6" s="1"/>
  <c r="A2125" i="6" s="1"/>
  <c r="A2126" i="6" s="1"/>
  <c r="A2127" i="6" s="1"/>
  <c r="A2128" i="6" s="1"/>
  <c r="A2129" i="6" s="1"/>
  <c r="A2130" i="6" s="1"/>
  <c r="A2131" i="6" s="1"/>
  <c r="A2132" i="6" s="1"/>
  <c r="A2133" i="6" s="1"/>
  <c r="A2134" i="6" s="1"/>
  <c r="A2135" i="6" s="1"/>
  <c r="A2136" i="6" s="1"/>
  <c r="A2137" i="6" s="1"/>
  <c r="A2138" i="6" s="1"/>
  <c r="A2139" i="6" s="1"/>
  <c r="A2140" i="6" s="1"/>
  <c r="A2141" i="6" s="1"/>
  <c r="A2142" i="6" s="1"/>
  <c r="A2143" i="6" s="1"/>
  <c r="A2144" i="6" s="1"/>
  <c r="A2145" i="6" s="1"/>
  <c r="A2146" i="6" s="1"/>
  <c r="A2147" i="6" s="1"/>
  <c r="A2148" i="6" s="1"/>
  <c r="A2149" i="6" s="1"/>
  <c r="A2150" i="6" s="1"/>
  <c r="A2151" i="6" s="1"/>
  <c r="A2152" i="6" s="1"/>
  <c r="A2153" i="6" s="1"/>
  <c r="A2154" i="6" s="1"/>
  <c r="A2155" i="6" s="1"/>
  <c r="A2156" i="6" s="1"/>
  <c r="A2157" i="6" s="1"/>
  <c r="A2158" i="6" s="1"/>
  <c r="A2159" i="6" s="1"/>
  <c r="A2160" i="6" s="1"/>
  <c r="A2161" i="6" s="1"/>
  <c r="A2162" i="6" s="1"/>
  <c r="A2163" i="6" s="1"/>
  <c r="A2164" i="6" s="1"/>
  <c r="A2165" i="6" s="1"/>
  <c r="A2166" i="6" s="1"/>
  <c r="A2167" i="6" s="1"/>
  <c r="A2168" i="6" s="1"/>
  <c r="A2169" i="6" s="1"/>
  <c r="A2170" i="6" s="1"/>
  <c r="A2171" i="6" s="1"/>
  <c r="A2172" i="6" s="1"/>
  <c r="A2173" i="6" s="1"/>
  <c r="A2174" i="6" s="1"/>
  <c r="A2175" i="6" s="1"/>
  <c r="A2176" i="6" s="1"/>
  <c r="A2177" i="6" s="1"/>
  <c r="A2178" i="6" s="1"/>
  <c r="A2179" i="6" s="1"/>
  <c r="A2180" i="6" s="1"/>
  <c r="A2181" i="6" s="1"/>
  <c r="A2182" i="6" s="1"/>
  <c r="A2183" i="6" s="1"/>
  <c r="A2184" i="6" s="1"/>
  <c r="A2185" i="6" s="1"/>
  <c r="A2186" i="6" s="1"/>
  <c r="A2187" i="6" s="1"/>
  <c r="A2188" i="6" s="1"/>
  <c r="A2189" i="6" s="1"/>
  <c r="A2190" i="6" s="1"/>
  <c r="A2191" i="6" s="1"/>
  <c r="A2192" i="6" s="1"/>
  <c r="A2193" i="6" s="1"/>
  <c r="A2194" i="6" s="1"/>
  <c r="A2195" i="6" s="1"/>
  <c r="A2196" i="6" s="1"/>
  <c r="A2197" i="6" s="1"/>
  <c r="A2198" i="6" s="1"/>
  <c r="A2199" i="6" s="1"/>
  <c r="A2200" i="6" s="1"/>
  <c r="A2201" i="6" s="1"/>
  <c r="A2202" i="6" s="1"/>
  <c r="A2203" i="6" s="1"/>
  <c r="A2204" i="6" s="1"/>
  <c r="A2205" i="6" s="1"/>
  <c r="A2206" i="6" s="1"/>
  <c r="A2207" i="6" s="1"/>
  <c r="A2208" i="6" s="1"/>
  <c r="A2209" i="6" s="1"/>
  <c r="A2210" i="6" s="1"/>
  <c r="A2211" i="6" s="1"/>
  <c r="A2212" i="6" s="1"/>
  <c r="A2213" i="6" s="1"/>
  <c r="A2214" i="6" s="1"/>
  <c r="A2215" i="6" s="1"/>
  <c r="A2216" i="6" s="1"/>
  <c r="A2217" i="6" s="1"/>
  <c r="A2218" i="6" s="1"/>
  <c r="A2219" i="6" s="1"/>
  <c r="A2220" i="6" s="1"/>
  <c r="A2221" i="6" s="1"/>
  <c r="A2222" i="6" s="1"/>
  <c r="A2223" i="6" s="1"/>
  <c r="A2224" i="6" s="1"/>
  <c r="A2225" i="6" s="1"/>
  <c r="A2226" i="6" s="1"/>
  <c r="A2227" i="6" s="1"/>
  <c r="A2228" i="6" s="1"/>
  <c r="A2229" i="6" s="1"/>
  <c r="A2230" i="6" s="1"/>
  <c r="A2231" i="6" s="1"/>
  <c r="A2232" i="6" s="1"/>
  <c r="A2233" i="6" s="1"/>
  <c r="A2234" i="6" s="1"/>
  <c r="A2235" i="6" s="1"/>
  <c r="A2236" i="6" s="1"/>
  <c r="A2237" i="6" s="1"/>
  <c r="A2238" i="6" s="1"/>
  <c r="A2239" i="6" s="1"/>
  <c r="A2240" i="6" s="1"/>
  <c r="A2241" i="6" s="1"/>
  <c r="A2242" i="6" s="1"/>
  <c r="A2243" i="6" s="1"/>
  <c r="A2244" i="6" s="1"/>
  <c r="A2245" i="6" s="1"/>
  <c r="A2246" i="6" s="1"/>
  <c r="A2247" i="6" s="1"/>
  <c r="A2248" i="6" s="1"/>
  <c r="A2249" i="6" s="1"/>
  <c r="A2250" i="6" s="1"/>
  <c r="A2251" i="6" s="1"/>
  <c r="A2252" i="6" s="1"/>
  <c r="A2253" i="6" s="1"/>
  <c r="A2254" i="6" s="1"/>
  <c r="A2255" i="6" s="1"/>
  <c r="A2256" i="6" s="1"/>
  <c r="A2257" i="6" s="1"/>
  <c r="A2258" i="6" s="1"/>
  <c r="A2259" i="6" s="1"/>
  <c r="A2260" i="6" s="1"/>
  <c r="A2261" i="6" s="1"/>
  <c r="A2262" i="6" s="1"/>
  <c r="A2263" i="6" s="1"/>
  <c r="A2264" i="6" s="1"/>
  <c r="A2265" i="6" s="1"/>
  <c r="A2266" i="6" s="1"/>
  <c r="A2267" i="6" s="1"/>
  <c r="A2268" i="6" s="1"/>
  <c r="A2269" i="6" s="1"/>
  <c r="A2270" i="6" s="1"/>
  <c r="A2271" i="6" s="1"/>
  <c r="A2272" i="6" s="1"/>
  <c r="A2273" i="6" s="1"/>
  <c r="A2274" i="6" s="1"/>
  <c r="A2275" i="6" s="1"/>
  <c r="A2276" i="6" s="1"/>
  <c r="A2277" i="6" s="1"/>
  <c r="A2278" i="6" s="1"/>
  <c r="A2279" i="6" s="1"/>
  <c r="A2280" i="6" s="1"/>
  <c r="A2281" i="6" s="1"/>
  <c r="A2282" i="6" s="1"/>
  <c r="A2283" i="6" s="1"/>
  <c r="A2284" i="6" s="1"/>
  <c r="A2285" i="6" s="1"/>
  <c r="A2286" i="6" s="1"/>
  <c r="A2287" i="6" s="1"/>
  <c r="A2288" i="6" s="1"/>
  <c r="A2289" i="6" s="1"/>
  <c r="A2290" i="6" s="1"/>
  <c r="A2291" i="6" s="1"/>
  <c r="A2292" i="6" s="1"/>
  <c r="A2293" i="6" s="1"/>
  <c r="A2294" i="6" s="1"/>
  <c r="A2295" i="6" s="1"/>
  <c r="A2296" i="6" s="1"/>
  <c r="A2297" i="6" s="1"/>
  <c r="A2298" i="6" s="1"/>
  <c r="A2299" i="6" s="1"/>
  <c r="A2300" i="6" s="1"/>
  <c r="A2301" i="6" s="1"/>
  <c r="A2302" i="6" s="1"/>
  <c r="A2303" i="6" s="1"/>
  <c r="A2304" i="6" s="1"/>
  <c r="A2305" i="6" s="1"/>
  <c r="A2306" i="6" s="1"/>
  <c r="A2307" i="6" s="1"/>
  <c r="A2308" i="6" s="1"/>
  <c r="A2309" i="6" s="1"/>
  <c r="A2310" i="6" s="1"/>
  <c r="A2311" i="6" s="1"/>
  <c r="A2312" i="6" s="1"/>
  <c r="A2313" i="6" s="1"/>
  <c r="A2314" i="6" s="1"/>
  <c r="A2315" i="6" s="1"/>
  <c r="A2316" i="6" s="1"/>
  <c r="A2317" i="6" s="1"/>
  <c r="A2318" i="6" s="1"/>
  <c r="A2319" i="6" s="1"/>
  <c r="A2320" i="6" s="1"/>
  <c r="A2321" i="6" s="1"/>
  <c r="A2322" i="6" s="1"/>
  <c r="A2323" i="6" s="1"/>
  <c r="A2324" i="6" s="1"/>
  <c r="A2325" i="6" s="1"/>
  <c r="A2326" i="6" s="1"/>
  <c r="A2327" i="6" s="1"/>
  <c r="A2328" i="6" s="1"/>
  <c r="A2329" i="6" s="1"/>
  <c r="A2330" i="6" s="1"/>
  <c r="A2331" i="6" s="1"/>
  <c r="A2332" i="6" s="1"/>
  <c r="A2333" i="6" s="1"/>
  <c r="A2334" i="6" s="1"/>
  <c r="A2335" i="6" s="1"/>
  <c r="A2336" i="6" s="1"/>
  <c r="A2337" i="6" s="1"/>
  <c r="A2338" i="6" s="1"/>
  <c r="A2339" i="6" s="1"/>
  <c r="A2340" i="6" s="1"/>
  <c r="A2341" i="6" s="1"/>
  <c r="A2342" i="6" s="1"/>
  <c r="A2343" i="6" s="1"/>
  <c r="A2344" i="6" s="1"/>
  <c r="A2345" i="6" s="1"/>
  <c r="A2346" i="6" s="1"/>
  <c r="A2347" i="6" s="1"/>
  <c r="A2348" i="6" s="1"/>
  <c r="A2349" i="6" s="1"/>
  <c r="A2350" i="6" s="1"/>
  <c r="A2351" i="6" s="1"/>
  <c r="A2352" i="6" s="1"/>
  <c r="A2353" i="6" s="1"/>
  <c r="A2354" i="6" s="1"/>
  <c r="A2355" i="6" s="1"/>
  <c r="A2356" i="6" s="1"/>
  <c r="A2357" i="6" s="1"/>
  <c r="A2358" i="6" s="1"/>
  <c r="A2359" i="6" s="1"/>
  <c r="A2360" i="6" s="1"/>
  <c r="A2361" i="6" s="1"/>
  <c r="A2362" i="6" s="1"/>
  <c r="A2363" i="6" s="1"/>
  <c r="A2364" i="6" s="1"/>
  <c r="A2365" i="6" s="1"/>
  <c r="A2366" i="6" s="1"/>
  <c r="A2367" i="6" s="1"/>
  <c r="A2368" i="6" s="1"/>
  <c r="A2369" i="6" s="1"/>
  <c r="A2370" i="6" s="1"/>
  <c r="A2371" i="6" s="1"/>
  <c r="A2372" i="6" s="1"/>
  <c r="A2373" i="6" s="1"/>
  <c r="A2374" i="6" s="1"/>
  <c r="A2375" i="6" s="1"/>
  <c r="A2376" i="6" s="1"/>
  <c r="A2377" i="6" s="1"/>
  <c r="A2378" i="6" s="1"/>
  <c r="A2379" i="6" s="1"/>
  <c r="A2380" i="6" s="1"/>
  <c r="A2381" i="6" s="1"/>
  <c r="A2382" i="6" s="1"/>
  <c r="A2383" i="6" s="1"/>
  <c r="A2384" i="6" s="1"/>
  <c r="A2385" i="6" s="1"/>
  <c r="A2386" i="6" s="1"/>
  <c r="A2387" i="6" s="1"/>
  <c r="A2388" i="6" s="1"/>
  <c r="A2389" i="6" s="1"/>
  <c r="A2390" i="6" s="1"/>
  <c r="A2391" i="6" s="1"/>
  <c r="A2392" i="6" s="1"/>
  <c r="A2393" i="6" s="1"/>
  <c r="A2394" i="6" s="1"/>
  <c r="A2395" i="6" s="1"/>
  <c r="A2396" i="6" s="1"/>
  <c r="A2397" i="6" s="1"/>
  <c r="A2398" i="6" s="1"/>
  <c r="A2399" i="6" s="1"/>
  <c r="A2400" i="6" s="1"/>
  <c r="A2401" i="6" s="1"/>
  <c r="A2402" i="6" s="1"/>
  <c r="A2403" i="6" s="1"/>
  <c r="A2404" i="6" s="1"/>
  <c r="A2405" i="6" s="1"/>
  <c r="A2406" i="6" s="1"/>
  <c r="A2407" i="6" s="1"/>
  <c r="A2408" i="6" s="1"/>
  <c r="A2409" i="6" s="1"/>
  <c r="A2410" i="6" s="1"/>
  <c r="A2411" i="6" s="1"/>
  <c r="A2412" i="6" s="1"/>
  <c r="A2413" i="6" s="1"/>
  <c r="A2414" i="6" s="1"/>
  <c r="A2415" i="6" s="1"/>
  <c r="A2416" i="6" s="1"/>
  <c r="A2417" i="6" s="1"/>
  <c r="A2418" i="6" s="1"/>
  <c r="A2419" i="6" s="1"/>
  <c r="A2420" i="6" s="1"/>
  <c r="A2421" i="6" s="1"/>
  <c r="A2422" i="6" s="1"/>
  <c r="A2423" i="6" s="1"/>
  <c r="A2424" i="6" s="1"/>
  <c r="A2425" i="6" s="1"/>
  <c r="A2426" i="6" s="1"/>
  <c r="A2427" i="6" s="1"/>
  <c r="A2428" i="6" s="1"/>
  <c r="A2429" i="6" s="1"/>
  <c r="A2430" i="6" s="1"/>
  <c r="A2431" i="6" s="1"/>
  <c r="A2432" i="6" s="1"/>
  <c r="A2433" i="6" s="1"/>
  <c r="A2434" i="6" s="1"/>
  <c r="A2435" i="6" s="1"/>
  <c r="A2436" i="6" s="1"/>
  <c r="A2437" i="6" s="1"/>
  <c r="A2438" i="6" s="1"/>
  <c r="A2439" i="6" s="1"/>
  <c r="A2440" i="6" s="1"/>
  <c r="A2441" i="6" s="1"/>
  <c r="A2442" i="6" s="1"/>
  <c r="A2443" i="6" s="1"/>
  <c r="A2444" i="6" s="1"/>
  <c r="A2445" i="6" s="1"/>
  <c r="A2446" i="6" s="1"/>
  <c r="A2447" i="6" s="1"/>
  <c r="A2448" i="6" s="1"/>
  <c r="A2449" i="6" s="1"/>
  <c r="A2450" i="6" s="1"/>
  <c r="A2451" i="6" s="1"/>
  <c r="A2452" i="6" s="1"/>
  <c r="A2453" i="6" s="1"/>
  <c r="A2454" i="6" s="1"/>
  <c r="A2455" i="6" s="1"/>
  <c r="A2456" i="6" s="1"/>
  <c r="A2457" i="6" s="1"/>
  <c r="A2458" i="6" s="1"/>
  <c r="A2459" i="6" s="1"/>
  <c r="A2460" i="6" s="1"/>
  <c r="A2461" i="6" s="1"/>
  <c r="A2462" i="6" s="1"/>
  <c r="A2463" i="6" s="1"/>
  <c r="A2464" i="6" s="1"/>
  <c r="A2465" i="6" s="1"/>
  <c r="A2466" i="6" s="1"/>
  <c r="A2467" i="6" s="1"/>
  <c r="A2468" i="6" s="1"/>
  <c r="A2469" i="6" s="1"/>
  <c r="A2470" i="6" s="1"/>
  <c r="A2471" i="6" s="1"/>
  <c r="A2472" i="6" s="1"/>
  <c r="A2473" i="6" s="1"/>
  <c r="A2474" i="6" s="1"/>
  <c r="A2475" i="6" s="1"/>
  <c r="A2476" i="6" s="1"/>
  <c r="A2477" i="6" s="1"/>
  <c r="A2478" i="6" s="1"/>
  <c r="A2479" i="6" s="1"/>
  <c r="A2480" i="6" s="1"/>
  <c r="A2481" i="6" s="1"/>
  <c r="A2482" i="6" s="1"/>
  <c r="A2483" i="6" s="1"/>
  <c r="A2484" i="6" s="1"/>
  <c r="A2485" i="6" s="1"/>
  <c r="A2486" i="6" s="1"/>
  <c r="A2487" i="6" s="1"/>
  <c r="A2488" i="6" s="1"/>
  <c r="A2489" i="6" s="1"/>
  <c r="A2490" i="6" s="1"/>
  <c r="A2491" i="6" s="1"/>
  <c r="A2492" i="6" s="1"/>
  <c r="A2493" i="6" s="1"/>
  <c r="A2494" i="6" s="1"/>
  <c r="A2495" i="6" s="1"/>
  <c r="A2496" i="6" s="1"/>
  <c r="A2497" i="6" s="1"/>
  <c r="A2498" i="6" s="1"/>
  <c r="A2499" i="6" s="1"/>
  <c r="A2500" i="6" s="1"/>
  <c r="A2501" i="6" s="1"/>
  <c r="A2502" i="6" s="1"/>
  <c r="A2503" i="6" s="1"/>
  <c r="A2504" i="6" s="1"/>
  <c r="A2505" i="6" s="1"/>
  <c r="A2506" i="6" s="1"/>
  <c r="A2507" i="6" s="1"/>
  <c r="A2508" i="6" s="1"/>
  <c r="A2509" i="6" s="1"/>
  <c r="A2510" i="6" s="1"/>
  <c r="A2511" i="6" s="1"/>
  <c r="A2512" i="6" s="1"/>
  <c r="A2513" i="6" s="1"/>
  <c r="A2514" i="6" s="1"/>
  <c r="A2515" i="6" s="1"/>
  <c r="A2516" i="6" s="1"/>
  <c r="A2517" i="6" s="1"/>
  <c r="A2518" i="6" s="1"/>
  <c r="A2519" i="6" s="1"/>
  <c r="A2520" i="6" s="1"/>
  <c r="A2521" i="6" s="1"/>
  <c r="A2522" i="6" s="1"/>
  <c r="A2523" i="6" s="1"/>
  <c r="A2524" i="6" s="1"/>
  <c r="A2525" i="6" s="1"/>
  <c r="A2526" i="6" s="1"/>
  <c r="A2527" i="6" s="1"/>
  <c r="A2528" i="6" s="1"/>
  <c r="A2529" i="6" s="1"/>
  <c r="A2530" i="6" s="1"/>
  <c r="A2531" i="6" s="1"/>
  <c r="A2532" i="6" s="1"/>
  <c r="A2533" i="6" s="1"/>
  <c r="A2534" i="6" s="1"/>
  <c r="A2535" i="6" s="1"/>
  <c r="A2536" i="6" s="1"/>
  <c r="A2537" i="6" s="1"/>
  <c r="A2538" i="6" s="1"/>
  <c r="A2539" i="6" s="1"/>
  <c r="A2540" i="6" s="1"/>
  <c r="A2541" i="6" s="1"/>
  <c r="A2542" i="6" s="1"/>
  <c r="A2543" i="6" s="1"/>
  <c r="A2544" i="6" s="1"/>
  <c r="A2545" i="6" s="1"/>
  <c r="A2546" i="6" s="1"/>
  <c r="A2547" i="6" s="1"/>
  <c r="A2548" i="6" s="1"/>
  <c r="A2549" i="6" s="1"/>
  <c r="A2550" i="6" s="1"/>
  <c r="A2551" i="6" s="1"/>
  <c r="A2552" i="6" s="1"/>
  <c r="A2553" i="6" s="1"/>
  <c r="A2554" i="6" s="1"/>
  <c r="A2555" i="6" s="1"/>
  <c r="A2556" i="6" s="1"/>
  <c r="A2557" i="6" s="1"/>
  <c r="A2558" i="6" s="1"/>
  <c r="A2559" i="6" s="1"/>
  <c r="A2560" i="6" s="1"/>
  <c r="A2561" i="6" s="1"/>
  <c r="A2562" i="6" s="1"/>
  <c r="A2563" i="6" s="1"/>
  <c r="A2564" i="6" s="1"/>
  <c r="A2565" i="6" s="1"/>
  <c r="A2566" i="6" s="1"/>
  <c r="A2567" i="6" s="1"/>
  <c r="A2568" i="6" s="1"/>
  <c r="A2569" i="6" s="1"/>
  <c r="A2570" i="6" s="1"/>
  <c r="A2571" i="6" s="1"/>
  <c r="A2572" i="6" s="1"/>
  <c r="A2573" i="6" s="1"/>
  <c r="A2574" i="6" s="1"/>
  <c r="A2575" i="6" s="1"/>
  <c r="A2576" i="6" s="1"/>
  <c r="A2577" i="6" s="1"/>
  <c r="A2578" i="6" s="1"/>
  <c r="A2579" i="6" s="1"/>
  <c r="A2580" i="6" s="1"/>
  <c r="A2581" i="6" s="1"/>
  <c r="A2582" i="6" s="1"/>
  <c r="A2583" i="6" s="1"/>
  <c r="A2584" i="6" s="1"/>
  <c r="A2585" i="6" s="1"/>
  <c r="A2586" i="6" s="1"/>
  <c r="A2587" i="6" s="1"/>
  <c r="A2588" i="6" s="1"/>
  <c r="A2589" i="6" s="1"/>
  <c r="A2590" i="6" s="1"/>
  <c r="A2591" i="6" s="1"/>
  <c r="A2592" i="6" s="1"/>
  <c r="A2593" i="6" s="1"/>
  <c r="A2594" i="6" s="1"/>
  <c r="A2595" i="6" s="1"/>
  <c r="A2596" i="6" s="1"/>
  <c r="A2597" i="6" s="1"/>
  <c r="A2598" i="6" s="1"/>
  <c r="A2599" i="6" s="1"/>
  <c r="A2600" i="6" s="1"/>
  <c r="A2601" i="6" s="1"/>
  <c r="A2602" i="6" s="1"/>
  <c r="A2603" i="6" s="1"/>
  <c r="A2604" i="6" s="1"/>
  <c r="A2605" i="6" s="1"/>
  <c r="A2606" i="6" s="1"/>
  <c r="A2607" i="6" s="1"/>
  <c r="A2608" i="6" s="1"/>
  <c r="A2609" i="6" s="1"/>
  <c r="A2610" i="6" s="1"/>
  <c r="A2611" i="6" s="1"/>
  <c r="A2612" i="6" s="1"/>
  <c r="A2613" i="6" s="1"/>
  <c r="A2614" i="6" s="1"/>
  <c r="A2615" i="6" s="1"/>
  <c r="A2616" i="6" s="1"/>
  <c r="A2617" i="6" s="1"/>
  <c r="A2618" i="6" s="1"/>
  <c r="A2619" i="6" s="1"/>
  <c r="A2620" i="6" s="1"/>
  <c r="A2621" i="6" s="1"/>
  <c r="A2622" i="6" s="1"/>
  <c r="A2623" i="6" s="1"/>
  <c r="A2624" i="6" s="1"/>
  <c r="A2625" i="6" s="1"/>
  <c r="A2626" i="6" s="1"/>
  <c r="A2627" i="6" s="1"/>
  <c r="A2628" i="6" s="1"/>
  <c r="A2629" i="6" s="1"/>
  <c r="A2630" i="6" s="1"/>
  <c r="A2631" i="6" s="1"/>
  <c r="A2632" i="6" s="1"/>
  <c r="A2633" i="6" s="1"/>
  <c r="A2634" i="6" s="1"/>
  <c r="A2635" i="6" s="1"/>
  <c r="A2636" i="6" s="1"/>
  <c r="A2637" i="6" s="1"/>
  <c r="A2638" i="6" s="1"/>
  <c r="A2639" i="6" s="1"/>
  <c r="A2640" i="6" s="1"/>
  <c r="A2641" i="6" s="1"/>
  <c r="A2642" i="6" s="1"/>
  <c r="A2643" i="6" s="1"/>
  <c r="A2644" i="6" s="1"/>
  <c r="A2645" i="6" s="1"/>
  <c r="A2646" i="6" s="1"/>
  <c r="A2647" i="6" s="1"/>
  <c r="A2648" i="6" s="1"/>
  <c r="A2649" i="6" s="1"/>
  <c r="A2650" i="6" s="1"/>
  <c r="A2651" i="6" s="1"/>
  <c r="A2652" i="6" s="1"/>
  <c r="A2653" i="6" s="1"/>
  <c r="A2654" i="6" s="1"/>
  <c r="A2655" i="6" s="1"/>
  <c r="A2656" i="6" s="1"/>
  <c r="A2657" i="6" s="1"/>
  <c r="A2658" i="6" s="1"/>
  <c r="A2659" i="6" s="1"/>
  <c r="A2660" i="6" s="1"/>
  <c r="A2661" i="6" s="1"/>
  <c r="A2662" i="6" s="1"/>
  <c r="A2663" i="6" s="1"/>
  <c r="A2664" i="6" s="1"/>
  <c r="A2665" i="6" s="1"/>
  <c r="A2666" i="6" s="1"/>
  <c r="A2667" i="6" s="1"/>
  <c r="A2668" i="6" s="1"/>
  <c r="A2669" i="6" s="1"/>
  <c r="A2670" i="6" s="1"/>
  <c r="A2671" i="6" s="1"/>
  <c r="A2672" i="6" s="1"/>
  <c r="A2673" i="6" s="1"/>
  <c r="A2674" i="6" s="1"/>
  <c r="A2675" i="6" s="1"/>
  <c r="A2676" i="6" s="1"/>
  <c r="A2677" i="6" s="1"/>
  <c r="A2678" i="6" s="1"/>
  <c r="A2679" i="6" s="1"/>
  <c r="A2680" i="6" s="1"/>
  <c r="A2681" i="6" s="1"/>
  <c r="A2682" i="6" s="1"/>
  <c r="A2683" i="6" s="1"/>
  <c r="A2684" i="6" s="1"/>
  <c r="A2685" i="6" s="1"/>
  <c r="A2686" i="6" s="1"/>
  <c r="A2687" i="6" s="1"/>
  <c r="A2688" i="6" s="1"/>
  <c r="A2689" i="6" s="1"/>
  <c r="A2690" i="6" s="1"/>
  <c r="A2691" i="6" s="1"/>
  <c r="A2692" i="6" s="1"/>
  <c r="A2693" i="6" s="1"/>
  <c r="A2694" i="6" s="1"/>
  <c r="A2695" i="6" s="1"/>
  <c r="A2696" i="6" s="1"/>
  <c r="A2697" i="6" s="1"/>
  <c r="A2698" i="6" s="1"/>
  <c r="A2699" i="6" s="1"/>
  <c r="A2700" i="6" s="1"/>
  <c r="A2701" i="6" s="1"/>
  <c r="A2702" i="6" s="1"/>
  <c r="A2703" i="6" s="1"/>
  <c r="A2704" i="6" s="1"/>
  <c r="A2705" i="6" s="1"/>
  <c r="A2706" i="6" s="1"/>
  <c r="A2707" i="6" s="1"/>
  <c r="A2708" i="6" s="1"/>
  <c r="A2709" i="6" s="1"/>
  <c r="A2710" i="6" s="1"/>
  <c r="A2711" i="6" s="1"/>
  <c r="A2712" i="6" s="1"/>
  <c r="A2713" i="6" s="1"/>
  <c r="A2714" i="6" s="1"/>
  <c r="A2715" i="6" s="1"/>
  <c r="A2716" i="6" s="1"/>
  <c r="A2717" i="6" s="1"/>
  <c r="A2718" i="6" s="1"/>
  <c r="A2719" i="6" s="1"/>
  <c r="A2720" i="6" s="1"/>
  <c r="A2721" i="6" s="1"/>
  <c r="A2722" i="6" s="1"/>
  <c r="A2723" i="6" s="1"/>
  <c r="A2724" i="6" s="1"/>
  <c r="A2725" i="6" s="1"/>
  <c r="A2726" i="6" s="1"/>
  <c r="A2727" i="6" s="1"/>
  <c r="A2728" i="6" s="1"/>
  <c r="A2729" i="6" s="1"/>
  <c r="A2730" i="6" s="1"/>
  <c r="A2731" i="6" s="1"/>
  <c r="A2732" i="6" s="1"/>
  <c r="A2733" i="6" s="1"/>
  <c r="A2734" i="6" s="1"/>
  <c r="A2735" i="6" s="1"/>
  <c r="A2736" i="6" s="1"/>
  <c r="A2737" i="6" s="1"/>
  <c r="A2738" i="6" s="1"/>
  <c r="A2739" i="6" s="1"/>
  <c r="A2740" i="6" s="1"/>
  <c r="A2741" i="6" s="1"/>
  <c r="A2742" i="6" s="1"/>
  <c r="A2743" i="6" s="1"/>
  <c r="A2744" i="6" s="1"/>
  <c r="A2745" i="6" s="1"/>
  <c r="A2746" i="6" s="1"/>
  <c r="A2747" i="6" s="1"/>
  <c r="A2748" i="6" s="1"/>
  <c r="A2749" i="6" s="1"/>
  <c r="A2750" i="6" s="1"/>
  <c r="A2751" i="6" s="1"/>
  <c r="A2752" i="6" s="1"/>
  <c r="A2753" i="6" s="1"/>
  <c r="A2754" i="6" s="1"/>
  <c r="A2755" i="6" s="1"/>
  <c r="A2756" i="6" s="1"/>
  <c r="A2757" i="6" s="1"/>
  <c r="A2758" i="6" s="1"/>
  <c r="A2759" i="6" s="1"/>
  <c r="A2760" i="6" s="1"/>
  <c r="A2761" i="6" s="1"/>
  <c r="A2762" i="6" s="1"/>
  <c r="A2763" i="6" s="1"/>
  <c r="A2764" i="6" s="1"/>
  <c r="A2765" i="6" s="1"/>
  <c r="A2766" i="6" s="1"/>
  <c r="A2767" i="6" s="1"/>
  <c r="A2768" i="6" s="1"/>
  <c r="A2769" i="6" s="1"/>
  <c r="A2770" i="6" s="1"/>
  <c r="A2771" i="6" s="1"/>
  <c r="A2772" i="6" s="1"/>
  <c r="A2773" i="6" s="1"/>
  <c r="A2774" i="6" s="1"/>
  <c r="A2775" i="6" s="1"/>
  <c r="A2776" i="6" s="1"/>
  <c r="A2777" i="6" s="1"/>
  <c r="A2778" i="6" s="1"/>
  <c r="A2779" i="6" s="1"/>
  <c r="A2780" i="6" s="1"/>
  <c r="A2781" i="6" s="1"/>
  <c r="A2782" i="6" s="1"/>
  <c r="A2783" i="6" s="1"/>
  <c r="A2784" i="6" s="1"/>
  <c r="A2785" i="6" s="1"/>
  <c r="A2786" i="6" s="1"/>
  <c r="A2787" i="6" s="1"/>
  <c r="A2788" i="6" s="1"/>
  <c r="A2789" i="6" s="1"/>
  <c r="A2790" i="6" s="1"/>
  <c r="A2791" i="6" s="1"/>
  <c r="A2792" i="6" s="1"/>
  <c r="A2793" i="6" s="1"/>
  <c r="A2794" i="6" s="1"/>
  <c r="A2795" i="6" s="1"/>
  <c r="A2796" i="6" s="1"/>
  <c r="A2797" i="6" s="1"/>
  <c r="A2798" i="6" s="1"/>
  <c r="A2799" i="6" s="1"/>
  <c r="A2800" i="6" s="1"/>
  <c r="A2801" i="6" s="1"/>
  <c r="A2802" i="6" s="1"/>
  <c r="A2803" i="6" s="1"/>
  <c r="A2804" i="6" s="1"/>
  <c r="A2805" i="6" s="1"/>
  <c r="A2806" i="6" s="1"/>
  <c r="A2807" i="6" s="1"/>
  <c r="A2808" i="6" s="1"/>
  <c r="A2809" i="6" s="1"/>
  <c r="A2810" i="6" s="1"/>
  <c r="A2811" i="6" s="1"/>
  <c r="A2812" i="6" s="1"/>
  <c r="A2813" i="6" s="1"/>
  <c r="A2814" i="6" s="1"/>
  <c r="A2815" i="6" s="1"/>
  <c r="A2816" i="6" s="1"/>
  <c r="A2817" i="6" s="1"/>
  <c r="A2818" i="6" s="1"/>
  <c r="A2819" i="6" s="1"/>
  <c r="A2820" i="6" s="1"/>
  <c r="A2821" i="6" s="1"/>
  <c r="A2822" i="6" s="1"/>
  <c r="A2823" i="6" s="1"/>
  <c r="A2824" i="6" s="1"/>
  <c r="A2825" i="6" s="1"/>
  <c r="A2826" i="6" s="1"/>
  <c r="A2827" i="6" s="1"/>
  <c r="A2828" i="6" s="1"/>
  <c r="A2829" i="6" s="1"/>
  <c r="A2830" i="6" s="1"/>
  <c r="A2831" i="6" s="1"/>
  <c r="A2832" i="6" s="1"/>
  <c r="A2833" i="6" s="1"/>
  <c r="A2834" i="6" s="1"/>
  <c r="A2835" i="6" s="1"/>
  <c r="A2836" i="6" s="1"/>
  <c r="A2837" i="6" s="1"/>
  <c r="A2838" i="6" s="1"/>
  <c r="A2839" i="6" s="1"/>
  <c r="A2840" i="6" s="1"/>
  <c r="A2841" i="6" s="1"/>
  <c r="A2842" i="6" s="1"/>
  <c r="A2843" i="6" s="1"/>
  <c r="A2844" i="6" s="1"/>
  <c r="A2845" i="6" s="1"/>
  <c r="A2846" i="6" s="1"/>
  <c r="A2847" i="6" s="1"/>
  <c r="A2848" i="6" s="1"/>
  <c r="A2849" i="6" s="1"/>
  <c r="A2850" i="6" s="1"/>
  <c r="A2851" i="6" s="1"/>
  <c r="A2852" i="6" s="1"/>
  <c r="A2853" i="6" s="1"/>
  <c r="A2854" i="6" s="1"/>
  <c r="A2855" i="6" s="1"/>
  <c r="A2856" i="6" s="1"/>
  <c r="A2857" i="6" s="1"/>
  <c r="A2858" i="6" s="1"/>
  <c r="A2859" i="6" s="1"/>
  <c r="A2860" i="6" s="1"/>
  <c r="A2861" i="6" s="1"/>
  <c r="A2862" i="6" s="1"/>
  <c r="A2863" i="6" s="1"/>
  <c r="A2864" i="6" s="1"/>
  <c r="A2865" i="6" s="1"/>
  <c r="A2866" i="6" s="1"/>
  <c r="A2867" i="6" s="1"/>
  <c r="A2868" i="6" s="1"/>
  <c r="A2869" i="6" s="1"/>
  <c r="A2870" i="6" s="1"/>
  <c r="A2871" i="6" s="1"/>
  <c r="A2872" i="6" s="1"/>
  <c r="A2873" i="6" s="1"/>
  <c r="A2874" i="6" s="1"/>
  <c r="A2875" i="6" s="1"/>
  <c r="A2876" i="6" s="1"/>
  <c r="A2877" i="6" s="1"/>
  <c r="A2878" i="6" s="1"/>
  <c r="A2879" i="6" s="1"/>
  <c r="A2880" i="6" s="1"/>
  <c r="A2881" i="6" s="1"/>
  <c r="A2882" i="6" s="1"/>
  <c r="A2883" i="6" s="1"/>
  <c r="A2884" i="6" s="1"/>
  <c r="A2885" i="6" s="1"/>
  <c r="A2886" i="6" s="1"/>
  <c r="A2887" i="6" s="1"/>
  <c r="A2888" i="6" s="1"/>
  <c r="A2889" i="6" s="1"/>
  <c r="A2890" i="6" s="1"/>
  <c r="A2891" i="6" s="1"/>
  <c r="A2892" i="6" s="1"/>
  <c r="A2893" i="6" s="1"/>
  <c r="A2894" i="6" s="1"/>
  <c r="A2895" i="6" s="1"/>
  <c r="A2896" i="6" s="1"/>
  <c r="A2897" i="6" s="1"/>
  <c r="A2898" i="6" s="1"/>
  <c r="A2899" i="6" s="1"/>
  <c r="A2900" i="6" s="1"/>
  <c r="A2901" i="6" s="1"/>
  <c r="A2902" i="6" s="1"/>
  <c r="A2903" i="6" s="1"/>
  <c r="A2904" i="6" s="1"/>
  <c r="A2905" i="6" s="1"/>
  <c r="A2906" i="6" s="1"/>
  <c r="A2907" i="6" s="1"/>
  <c r="A2908" i="6" s="1"/>
  <c r="A2909" i="6" s="1"/>
  <c r="A2910" i="6" s="1"/>
  <c r="A2911" i="6" s="1"/>
  <c r="A2912" i="6" s="1"/>
  <c r="A2913" i="6" s="1"/>
  <c r="A2914" i="6" s="1"/>
  <c r="A2915" i="6" s="1"/>
  <c r="A2916" i="6" s="1"/>
  <c r="A2917" i="6" s="1"/>
  <c r="A2918" i="6" s="1"/>
  <c r="A2919" i="6" s="1"/>
  <c r="A2920" i="6" s="1"/>
  <c r="A2921" i="6" s="1"/>
  <c r="A2922" i="6" s="1"/>
  <c r="A2923" i="6" s="1"/>
  <c r="A2924" i="6" s="1"/>
  <c r="A2925" i="6" s="1"/>
  <c r="A2926" i="6" s="1"/>
  <c r="A2927" i="6" s="1"/>
  <c r="A2928" i="6" s="1"/>
  <c r="A2929" i="6" s="1"/>
  <c r="A2930" i="6" s="1"/>
  <c r="A2931" i="6" s="1"/>
  <c r="A2932" i="6" s="1"/>
  <c r="A2933" i="6" s="1"/>
  <c r="A2934" i="6" s="1"/>
  <c r="A2935" i="6" s="1"/>
  <c r="A2936" i="6" s="1"/>
  <c r="A2937" i="6" s="1"/>
  <c r="A2938" i="6" s="1"/>
  <c r="A2939" i="6" s="1"/>
  <c r="A2940" i="6" s="1"/>
  <c r="A2941" i="6" s="1"/>
  <c r="A2942" i="6" s="1"/>
  <c r="A2943" i="6" s="1"/>
  <c r="A2944" i="6" s="1"/>
  <c r="A2945" i="6" s="1"/>
  <c r="A2946" i="6" s="1"/>
  <c r="A2947" i="6" s="1"/>
  <c r="A2948" i="6" s="1"/>
  <c r="A2949" i="6" s="1"/>
  <c r="A2950" i="6" s="1"/>
  <c r="A2951" i="6" s="1"/>
  <c r="A2952" i="6" s="1"/>
  <c r="A2953" i="6" s="1"/>
  <c r="A2954" i="6" s="1"/>
  <c r="A2955" i="6" s="1"/>
  <c r="A2956" i="6" s="1"/>
  <c r="A2957" i="6" s="1"/>
  <c r="A2958" i="6" s="1"/>
  <c r="A2959" i="6" s="1"/>
  <c r="A2960" i="6" s="1"/>
  <c r="A2961" i="6" s="1"/>
  <c r="A2962" i="6" s="1"/>
  <c r="A2963" i="6" s="1"/>
  <c r="A2964" i="6" s="1"/>
  <c r="A2965" i="6" s="1"/>
  <c r="A2966" i="6" s="1"/>
  <c r="A2967" i="6" s="1"/>
  <c r="A2968" i="6" s="1"/>
  <c r="A2969" i="6" s="1"/>
  <c r="A2970" i="6" s="1"/>
  <c r="A2971" i="6" s="1"/>
  <c r="A2972" i="6" s="1"/>
  <c r="A2973" i="6" s="1"/>
  <c r="A2974" i="6" s="1"/>
  <c r="A2975" i="6" s="1"/>
  <c r="A2976" i="6" s="1"/>
  <c r="A2977" i="6" s="1"/>
  <c r="A2978" i="6" s="1"/>
  <c r="A2979" i="6" s="1"/>
  <c r="A2980" i="6" s="1"/>
  <c r="A2981" i="6" s="1"/>
  <c r="A2982" i="6" s="1"/>
  <c r="A2983" i="6" s="1"/>
  <c r="A2984" i="6" s="1"/>
  <c r="A2985" i="6" s="1"/>
  <c r="A2986" i="6" s="1"/>
  <c r="A2987" i="6" s="1"/>
  <c r="A2988" i="6" s="1"/>
  <c r="A2989" i="6" s="1"/>
  <c r="A2990" i="6" s="1"/>
  <c r="A2991" i="6" s="1"/>
  <c r="A2992" i="6" s="1"/>
  <c r="A2993" i="6" s="1"/>
  <c r="A2994" i="6" s="1"/>
  <c r="A2995" i="6" s="1"/>
  <c r="A2996" i="6" s="1"/>
  <c r="A2997" i="6" s="1"/>
  <c r="A2998" i="6" s="1"/>
  <c r="A2999" i="6" s="1"/>
  <c r="A3000" i="6" s="1"/>
  <c r="A3001" i="6" s="1"/>
  <c r="A3002" i="6" s="1"/>
  <c r="A3003" i="6" s="1"/>
  <c r="A3004" i="6" s="1"/>
  <c r="A3005" i="6" s="1"/>
  <c r="A3006" i="6" s="1"/>
  <c r="A3007" i="6" s="1"/>
  <c r="A3008" i="6" s="1"/>
  <c r="A3009" i="6" s="1"/>
  <c r="A3010" i="6" s="1"/>
  <c r="A3011" i="6" s="1"/>
  <c r="A3012" i="6" s="1"/>
  <c r="A3013" i="6" s="1"/>
  <c r="A3014" i="6" s="1"/>
  <c r="A3015" i="6" s="1"/>
  <c r="A3016" i="6" s="1"/>
  <c r="A3017" i="6" s="1"/>
  <c r="A3018" i="6" s="1"/>
  <c r="A3019" i="6" s="1"/>
  <c r="A3020" i="6" s="1"/>
  <c r="A3021" i="6" s="1"/>
  <c r="A3022" i="6" s="1"/>
  <c r="A3023" i="6" s="1"/>
  <c r="A3024" i="6" s="1"/>
  <c r="A3025" i="6" s="1"/>
  <c r="A3026" i="6" s="1"/>
  <c r="A3027" i="6" s="1"/>
  <c r="A3028" i="6" s="1"/>
  <c r="A3029" i="6" s="1"/>
  <c r="A3030" i="6" s="1"/>
  <c r="A3031" i="6" s="1"/>
  <c r="A3032" i="6" s="1"/>
  <c r="A3033" i="6" s="1"/>
  <c r="A3034" i="6" s="1"/>
  <c r="A3035" i="6" s="1"/>
  <c r="A3036" i="6" s="1"/>
  <c r="A3037" i="6" s="1"/>
  <c r="A3038" i="6" s="1"/>
  <c r="A3039" i="6" s="1"/>
  <c r="A3040" i="6" s="1"/>
  <c r="A3041" i="6" s="1"/>
  <c r="A3042" i="6" s="1"/>
  <c r="A3043" i="6" s="1"/>
  <c r="A3044" i="6" s="1"/>
  <c r="A3045" i="6" s="1"/>
  <c r="A3046" i="6" s="1"/>
  <c r="A3047" i="6" s="1"/>
  <c r="A3048" i="6" s="1"/>
  <c r="A3049" i="6" s="1"/>
  <c r="A3050" i="6" s="1"/>
  <c r="A3051" i="6" s="1"/>
  <c r="A3052" i="6" s="1"/>
  <c r="A3053" i="6" s="1"/>
  <c r="A3054" i="6" s="1"/>
  <c r="A3055" i="6" s="1"/>
  <c r="A3056" i="6" s="1"/>
  <c r="A3057" i="6" s="1"/>
  <c r="A3058" i="6" s="1"/>
  <c r="A3059" i="6" s="1"/>
  <c r="A3060" i="6" s="1"/>
  <c r="A3061" i="6" s="1"/>
  <c r="A3062" i="6" s="1"/>
  <c r="A3063" i="6" s="1"/>
  <c r="A3064" i="6" s="1"/>
  <c r="A3065" i="6" s="1"/>
  <c r="A3066" i="6" s="1"/>
  <c r="A3067" i="6" s="1"/>
  <c r="A3068" i="6" s="1"/>
  <c r="A3069" i="6" s="1"/>
  <c r="A3070" i="6" s="1"/>
  <c r="A3071" i="6" s="1"/>
  <c r="A3072" i="6" s="1"/>
  <c r="A3073" i="6" s="1"/>
  <c r="A3074" i="6" s="1"/>
  <c r="A3075" i="6" s="1"/>
  <c r="A3076" i="6" s="1"/>
  <c r="A3077" i="6" s="1"/>
  <c r="A3078" i="6" s="1"/>
  <c r="A3079" i="6" s="1"/>
  <c r="A3080" i="6" s="1"/>
  <c r="A3081" i="6" s="1"/>
  <c r="A3082" i="6" s="1"/>
  <c r="A3083" i="6" s="1"/>
  <c r="A3084" i="6" s="1"/>
  <c r="A3085" i="6" s="1"/>
  <c r="A3086" i="6" s="1"/>
  <c r="A3087" i="6" s="1"/>
  <c r="A3088" i="6" s="1"/>
  <c r="A3089" i="6" s="1"/>
  <c r="A3090" i="6" s="1"/>
  <c r="A3091" i="6" s="1"/>
  <c r="A3092" i="6" s="1"/>
  <c r="A3093" i="6" s="1"/>
  <c r="A3094" i="6" s="1"/>
  <c r="A3095" i="6" s="1"/>
  <c r="A3096" i="6" s="1"/>
  <c r="A3097" i="6" s="1"/>
  <c r="A3098" i="6" s="1"/>
  <c r="A3099" i="6" s="1"/>
  <c r="A3100" i="6" s="1"/>
  <c r="A3101" i="6" s="1"/>
  <c r="A3102" i="6" s="1"/>
  <c r="A3103" i="6" s="1"/>
  <c r="A3104" i="6" s="1"/>
  <c r="A3105" i="6" s="1"/>
  <c r="A3106" i="6" s="1"/>
  <c r="A3107" i="6" s="1"/>
  <c r="A3108" i="6" s="1"/>
  <c r="A3109" i="6" s="1"/>
  <c r="A3110" i="6" s="1"/>
  <c r="A3111" i="6" s="1"/>
  <c r="A3112" i="6" s="1"/>
  <c r="A3113" i="6" s="1"/>
  <c r="A3114" i="6" s="1"/>
  <c r="A3115" i="6" s="1"/>
  <c r="A3116" i="6" s="1"/>
  <c r="A3117" i="6" s="1"/>
  <c r="A3118" i="6" s="1"/>
  <c r="A3119" i="6" s="1"/>
  <c r="A3120" i="6" s="1"/>
  <c r="A3121" i="6" s="1"/>
  <c r="A3122" i="6" s="1"/>
  <c r="A3123" i="6" s="1"/>
  <c r="A3124" i="6" s="1"/>
  <c r="A3125" i="6" s="1"/>
  <c r="A3126" i="6" s="1"/>
  <c r="A3127" i="6" s="1"/>
  <c r="A3128" i="6" s="1"/>
  <c r="A3129" i="6" s="1"/>
  <c r="A3130" i="6" s="1"/>
  <c r="A3131" i="6" s="1"/>
  <c r="A3132" i="6" s="1"/>
  <c r="A3133" i="6" s="1"/>
  <c r="A3134" i="6" s="1"/>
  <c r="A3135" i="6" s="1"/>
  <c r="A3136" i="6" s="1"/>
  <c r="A3137" i="6" s="1"/>
  <c r="A3138" i="6" s="1"/>
  <c r="A3139" i="6" s="1"/>
  <c r="A3140" i="6" s="1"/>
  <c r="A3141" i="6" s="1"/>
  <c r="A3142" i="6" s="1"/>
  <c r="A3143" i="6" s="1"/>
  <c r="A3144" i="6" s="1"/>
  <c r="A3145" i="6" s="1"/>
  <c r="A3146" i="6" s="1"/>
  <c r="A3147" i="6" s="1"/>
  <c r="A3148" i="6" s="1"/>
  <c r="A3149" i="6" s="1"/>
  <c r="A3150" i="6" s="1"/>
  <c r="A3151" i="6" s="1"/>
  <c r="A3152" i="6" s="1"/>
  <c r="A3153" i="6" s="1"/>
  <c r="A3154" i="6" s="1"/>
  <c r="A3155" i="6" s="1"/>
  <c r="A3156" i="6" s="1"/>
  <c r="A3157" i="6" s="1"/>
  <c r="A3158" i="6" s="1"/>
  <c r="A3159" i="6" s="1"/>
  <c r="A3160" i="6" s="1"/>
  <c r="A3161" i="6" s="1"/>
  <c r="A3162" i="6" s="1"/>
  <c r="A3163" i="6" s="1"/>
  <c r="A3164" i="6" s="1"/>
  <c r="A3165" i="6" s="1"/>
  <c r="A3166" i="6" s="1"/>
  <c r="A3167" i="6" s="1"/>
  <c r="A3168" i="6" s="1"/>
  <c r="A3169" i="6" s="1"/>
  <c r="A3170" i="6" s="1"/>
  <c r="A3171" i="6" s="1"/>
  <c r="A3172" i="6" s="1"/>
  <c r="A3173" i="6" s="1"/>
  <c r="A3174" i="6" s="1"/>
  <c r="A3175" i="6" s="1"/>
  <c r="A3176" i="6" s="1"/>
  <c r="A3177" i="6" s="1"/>
  <c r="A3178" i="6" s="1"/>
  <c r="A3179" i="6" s="1"/>
  <c r="A3180" i="6" s="1"/>
  <c r="A3181" i="6" s="1"/>
  <c r="A3182" i="6" s="1"/>
  <c r="A3183" i="6" s="1"/>
  <c r="A3184" i="6" s="1"/>
  <c r="A3185" i="6" s="1"/>
  <c r="A3186" i="6" s="1"/>
  <c r="A3187" i="6" s="1"/>
  <c r="A3188" i="6" s="1"/>
  <c r="A3189" i="6" s="1"/>
  <c r="A3190" i="6" s="1"/>
  <c r="A3191" i="6" s="1"/>
  <c r="A3192" i="6" s="1"/>
  <c r="A3193" i="6" s="1"/>
  <c r="A3194" i="6" s="1"/>
  <c r="A3195" i="6" s="1"/>
  <c r="A3196" i="6" s="1"/>
  <c r="A3197" i="6" s="1"/>
  <c r="A3198" i="6" s="1"/>
  <c r="A3199" i="6" s="1"/>
  <c r="A3200" i="6" s="1"/>
  <c r="A3201" i="6" s="1"/>
  <c r="A3202" i="6" s="1"/>
  <c r="A3203" i="6" s="1"/>
  <c r="A3204" i="6" s="1"/>
  <c r="A3205" i="6" s="1"/>
  <c r="A3206" i="6" s="1"/>
  <c r="A3207" i="6" s="1"/>
  <c r="A3208" i="6" s="1"/>
  <c r="A3209" i="6" s="1"/>
  <c r="A3210" i="6" s="1"/>
  <c r="A3211" i="6" s="1"/>
  <c r="A3212" i="6" s="1"/>
  <c r="A3213" i="6" s="1"/>
  <c r="A3214" i="6" s="1"/>
  <c r="A3215" i="6" s="1"/>
  <c r="A3216" i="6" s="1"/>
  <c r="A3217" i="6" s="1"/>
  <c r="A3218" i="6" s="1"/>
  <c r="A3219" i="6" s="1"/>
  <c r="A3220" i="6" s="1"/>
  <c r="A3221" i="6" s="1"/>
  <c r="A3222" i="6" s="1"/>
  <c r="A3223" i="6" s="1"/>
  <c r="A3224" i="6" s="1"/>
  <c r="A3225" i="6" s="1"/>
  <c r="A3226" i="6" s="1"/>
  <c r="A3227" i="6" s="1"/>
  <c r="A3228" i="6" s="1"/>
  <c r="A3229" i="6" s="1"/>
  <c r="A3230" i="6" s="1"/>
  <c r="A3231" i="6" s="1"/>
  <c r="A3232" i="6" s="1"/>
  <c r="A3233" i="6" s="1"/>
  <c r="A3234" i="6" s="1"/>
  <c r="A3235" i="6" s="1"/>
  <c r="A3236" i="6" s="1"/>
  <c r="A3237" i="6" s="1"/>
  <c r="A3238" i="6" s="1"/>
  <c r="A3239" i="6" s="1"/>
  <c r="A3240" i="6" s="1"/>
  <c r="A3241" i="6" s="1"/>
  <c r="A3242" i="6" s="1"/>
  <c r="A3243" i="6" s="1"/>
  <c r="A3244" i="6" s="1"/>
  <c r="A3245" i="6" s="1"/>
  <c r="A3246" i="6" s="1"/>
  <c r="A3247" i="6" s="1"/>
  <c r="A3248" i="6" s="1"/>
  <c r="A3249" i="6" s="1"/>
  <c r="A3250" i="6" s="1"/>
  <c r="A3251" i="6" s="1"/>
  <c r="A3252" i="6" s="1"/>
  <c r="A3253" i="6" s="1"/>
  <c r="A3254" i="6" s="1"/>
  <c r="A3255" i="6" s="1"/>
  <c r="A3256" i="6" s="1"/>
  <c r="A3257" i="6" s="1"/>
  <c r="A3258" i="6" s="1"/>
  <c r="A3259" i="6" s="1"/>
  <c r="A3260" i="6" s="1"/>
  <c r="A3261" i="6" s="1"/>
  <c r="A3262" i="6" s="1"/>
  <c r="A3263" i="6" s="1"/>
  <c r="A3264" i="6" s="1"/>
  <c r="A3265" i="6" s="1"/>
  <c r="A3266" i="6" s="1"/>
  <c r="A3267" i="6" s="1"/>
  <c r="A3268" i="6" s="1"/>
  <c r="A3269" i="6" s="1"/>
  <c r="A3270" i="6" s="1"/>
  <c r="A3271" i="6" s="1"/>
  <c r="A3272" i="6" s="1"/>
  <c r="A3273" i="6" s="1"/>
  <c r="A3274" i="6" s="1"/>
  <c r="A3275" i="6" s="1"/>
  <c r="A3276" i="6" s="1"/>
  <c r="A3277" i="6" s="1"/>
  <c r="A3278" i="6" s="1"/>
  <c r="A3279" i="6" s="1"/>
  <c r="A3280" i="6" s="1"/>
  <c r="A3281" i="6" s="1"/>
  <c r="A3282" i="6" s="1"/>
  <c r="A3283" i="6" s="1"/>
  <c r="A3284" i="6" s="1"/>
  <c r="A3285" i="6" s="1"/>
  <c r="A3286" i="6" s="1"/>
  <c r="A3287" i="6" s="1"/>
  <c r="A3288" i="6" s="1"/>
  <c r="A3289" i="6" s="1"/>
  <c r="A3290" i="6" s="1"/>
  <c r="A3291" i="6" s="1"/>
  <c r="A3292" i="6" s="1"/>
  <c r="A3293" i="6" s="1"/>
  <c r="A3294" i="6" s="1"/>
  <c r="A3295" i="6" s="1"/>
  <c r="A3296" i="6" s="1"/>
  <c r="A3297" i="6" s="1"/>
  <c r="A3298" i="6" s="1"/>
  <c r="A3299" i="6" s="1"/>
  <c r="A3300" i="6" s="1"/>
  <c r="A3301" i="6" s="1"/>
  <c r="A3302" i="6" s="1"/>
  <c r="A3303" i="6" s="1"/>
  <c r="A3304" i="6" s="1"/>
  <c r="A3305" i="6" s="1"/>
  <c r="A3306" i="6" s="1"/>
  <c r="A3307" i="6" s="1"/>
  <c r="A3308" i="6" s="1"/>
  <c r="A3309" i="6" s="1"/>
  <c r="A3310" i="6" s="1"/>
  <c r="A3311" i="6" s="1"/>
  <c r="A3312" i="6" s="1"/>
  <c r="A3313" i="6" s="1"/>
  <c r="A3314" i="6" s="1"/>
  <c r="A3315" i="6" s="1"/>
  <c r="A3316" i="6" s="1"/>
  <c r="A3317" i="6" s="1"/>
  <c r="A3318" i="6" s="1"/>
  <c r="A3319" i="6" s="1"/>
  <c r="A3320" i="6" s="1"/>
  <c r="A3321" i="6" s="1"/>
  <c r="A3322" i="6" s="1"/>
  <c r="A3323" i="6" s="1"/>
  <c r="A3324" i="6" s="1"/>
  <c r="A3325" i="6" s="1"/>
  <c r="A3326" i="6" s="1"/>
  <c r="A3327" i="6" s="1"/>
  <c r="A3328" i="6" s="1"/>
  <c r="A3329" i="6" s="1"/>
  <c r="A3330" i="6" s="1"/>
  <c r="A3331" i="6" s="1"/>
  <c r="A3332" i="6" s="1"/>
  <c r="A3333" i="6" s="1"/>
  <c r="A3334" i="6" s="1"/>
  <c r="A3335" i="6" s="1"/>
  <c r="A3336" i="6" s="1"/>
  <c r="A3337" i="6" s="1"/>
  <c r="A3338" i="6" s="1"/>
  <c r="A3339" i="6" s="1"/>
  <c r="A3340" i="6" s="1"/>
  <c r="A3341" i="6" s="1"/>
  <c r="A3342" i="6" s="1"/>
  <c r="A3343" i="6" s="1"/>
  <c r="A3344" i="6" s="1"/>
  <c r="A3345" i="6" s="1"/>
  <c r="A3346" i="6" s="1"/>
  <c r="A3347" i="6" s="1"/>
  <c r="A3348" i="6" s="1"/>
  <c r="A3349" i="6" s="1"/>
  <c r="A3350" i="6" s="1"/>
  <c r="A3351" i="6" s="1"/>
  <c r="A3352" i="6" s="1"/>
  <c r="A3353" i="6" s="1"/>
  <c r="A3354" i="6" s="1"/>
  <c r="A3355" i="6" s="1"/>
  <c r="A3356" i="6" s="1"/>
  <c r="A3357" i="6" s="1"/>
  <c r="A3358" i="6" s="1"/>
  <c r="A3359" i="6" s="1"/>
  <c r="A3360" i="6" s="1"/>
  <c r="A3361" i="6" s="1"/>
  <c r="A3362" i="6" s="1"/>
  <c r="A3363" i="6" s="1"/>
  <c r="A3364" i="6" s="1"/>
  <c r="A3365" i="6" s="1"/>
  <c r="A3366" i="6" s="1"/>
  <c r="A3367" i="6" s="1"/>
  <c r="A3368" i="6" s="1"/>
  <c r="A3369" i="6" s="1"/>
  <c r="A3370" i="6" s="1"/>
  <c r="A3371" i="6" s="1"/>
  <c r="A3372" i="6" s="1"/>
  <c r="A3373" i="6" s="1"/>
  <c r="A3374" i="6" s="1"/>
  <c r="A3375" i="6" s="1"/>
  <c r="A3376" i="6" s="1"/>
  <c r="A3377" i="6" s="1"/>
  <c r="A3378" i="6" s="1"/>
  <c r="A3379" i="6" s="1"/>
  <c r="A3380" i="6" s="1"/>
  <c r="A3381" i="6" s="1"/>
  <c r="A3382" i="6" s="1"/>
  <c r="A3383" i="6" s="1"/>
  <c r="A3384" i="6" s="1"/>
  <c r="A3385" i="6" s="1"/>
  <c r="A3386" i="6" s="1"/>
  <c r="A3387" i="6" s="1"/>
  <c r="A3388" i="6" s="1"/>
  <c r="A3389" i="6" s="1"/>
  <c r="A3390" i="6" s="1"/>
  <c r="A3391" i="6" s="1"/>
  <c r="A3392" i="6" s="1"/>
  <c r="A3393" i="6" s="1"/>
  <c r="A3394" i="6" s="1"/>
  <c r="A3395" i="6" s="1"/>
  <c r="A3396" i="6" s="1"/>
  <c r="A3397" i="6" s="1"/>
  <c r="A3398" i="6" s="1"/>
  <c r="A3399" i="6" s="1"/>
  <c r="A3400" i="6" s="1"/>
  <c r="A3401" i="6" s="1"/>
  <c r="A3402" i="6" s="1"/>
  <c r="A3403" i="6" s="1"/>
  <c r="A3404" i="6" s="1"/>
  <c r="A3405" i="6" s="1"/>
  <c r="A3406" i="6" s="1"/>
  <c r="A3407" i="6" s="1"/>
  <c r="A3408" i="6" s="1"/>
  <c r="A3409" i="6" s="1"/>
  <c r="A3410" i="6" s="1"/>
  <c r="A3411" i="6" s="1"/>
  <c r="A3412" i="6" s="1"/>
  <c r="A3413" i="6" s="1"/>
  <c r="A3414" i="6" s="1"/>
  <c r="A3415" i="6" s="1"/>
  <c r="A3416" i="6" s="1"/>
  <c r="A3417" i="6" s="1"/>
  <c r="A3418" i="6" s="1"/>
  <c r="A3419" i="6" s="1"/>
  <c r="A3420" i="6" s="1"/>
  <c r="A3421" i="6" s="1"/>
  <c r="A3422" i="6" s="1"/>
  <c r="A3423" i="6" s="1"/>
  <c r="A3424" i="6" s="1"/>
  <c r="A3425" i="6" s="1"/>
  <c r="A3426" i="6" s="1"/>
  <c r="A3427" i="6" s="1"/>
  <c r="A3428" i="6" s="1"/>
  <c r="A3429" i="6" s="1"/>
  <c r="A3430" i="6" s="1"/>
  <c r="A3431" i="6" s="1"/>
  <c r="A3432" i="6" s="1"/>
  <c r="A3433" i="6" s="1"/>
  <c r="A3434" i="6" s="1"/>
  <c r="A3435" i="6" s="1"/>
  <c r="A3436" i="6" s="1"/>
  <c r="A3437" i="6" s="1"/>
  <c r="A3438" i="6" s="1"/>
  <c r="A3439" i="6" s="1"/>
  <c r="A3440" i="6" s="1"/>
  <c r="A3441" i="6" s="1"/>
  <c r="A3442" i="6" s="1"/>
  <c r="A3443" i="6" s="1"/>
  <c r="A3444" i="6" s="1"/>
  <c r="A3445" i="6" s="1"/>
  <c r="A3446" i="6" s="1"/>
  <c r="A3447" i="6" s="1"/>
  <c r="A3448" i="6" s="1"/>
  <c r="A3449" i="6" s="1"/>
  <c r="A3450" i="6" s="1"/>
  <c r="A3451" i="6" s="1"/>
  <c r="A3452" i="6" s="1"/>
  <c r="A3453" i="6" s="1"/>
  <c r="A3454" i="6" s="1"/>
  <c r="A3455" i="6" s="1"/>
  <c r="A3456" i="6" s="1"/>
  <c r="A3457" i="6" s="1"/>
  <c r="A3458" i="6" s="1"/>
  <c r="A3459" i="6" s="1"/>
  <c r="A3460" i="6" s="1"/>
  <c r="A3461" i="6" s="1"/>
  <c r="A3462" i="6" s="1"/>
  <c r="A3463" i="6" s="1"/>
  <c r="A3464" i="6" s="1"/>
  <c r="A3465" i="6" s="1"/>
  <c r="A3466" i="6" s="1"/>
  <c r="A3467" i="6" s="1"/>
  <c r="A3468" i="6" s="1"/>
  <c r="A3469" i="6" s="1"/>
  <c r="A3470" i="6" s="1"/>
  <c r="A3471" i="6" s="1"/>
  <c r="A3472" i="6" s="1"/>
  <c r="A3473" i="6" s="1"/>
  <c r="A3474" i="6" s="1"/>
  <c r="A3475" i="6" s="1"/>
  <c r="A3476" i="6" s="1"/>
  <c r="A3477" i="6" s="1"/>
  <c r="A3478" i="6" s="1"/>
  <c r="A3479" i="6" s="1"/>
  <c r="A3480" i="6" s="1"/>
  <c r="A3481" i="6" s="1"/>
  <c r="A3482" i="6" s="1"/>
  <c r="A3483" i="6" s="1"/>
  <c r="A3484" i="6" s="1"/>
  <c r="A3485" i="6" s="1"/>
  <c r="A3486" i="6" s="1"/>
  <c r="A3487" i="6" s="1"/>
  <c r="A3488" i="6" s="1"/>
  <c r="A3489" i="6" s="1"/>
  <c r="A3490" i="6" s="1"/>
  <c r="A3491" i="6" s="1"/>
  <c r="A3492" i="6" s="1"/>
  <c r="A3493" i="6" s="1"/>
  <c r="A3494" i="6" s="1"/>
  <c r="A3495" i="6" s="1"/>
  <c r="A3496" i="6" s="1"/>
  <c r="A3497" i="6" s="1"/>
  <c r="A3498" i="6" s="1"/>
  <c r="A3499" i="6" s="1"/>
  <c r="A3500" i="6" s="1"/>
  <c r="A3501" i="6" s="1"/>
  <c r="A3502" i="6" s="1"/>
  <c r="A3503" i="6" s="1"/>
  <c r="A3504" i="6" s="1"/>
  <c r="A3505" i="6" s="1"/>
  <c r="A3506" i="6" s="1"/>
  <c r="A3507" i="6" s="1"/>
  <c r="A3508" i="6" s="1"/>
  <c r="A3509" i="6" s="1"/>
  <c r="A3510" i="6" s="1"/>
  <c r="A3511" i="6" s="1"/>
  <c r="A3512" i="6" s="1"/>
  <c r="A3513" i="6" s="1"/>
  <c r="A3514" i="6" s="1"/>
  <c r="A3515" i="6" s="1"/>
  <c r="A3516" i="6" s="1"/>
  <c r="A3517" i="6" s="1"/>
  <c r="A3518" i="6" s="1"/>
  <c r="A3519" i="6" s="1"/>
  <c r="A3520" i="6" s="1"/>
  <c r="A3521" i="6" s="1"/>
  <c r="A3522" i="6" s="1"/>
  <c r="A3523" i="6" s="1"/>
  <c r="A3524" i="6" s="1"/>
  <c r="A3525" i="6" s="1"/>
  <c r="A3526" i="6" s="1"/>
  <c r="A3527" i="6" s="1"/>
  <c r="A3528" i="6" s="1"/>
  <c r="A3529" i="6" s="1"/>
  <c r="A3530" i="6" s="1"/>
  <c r="A3531" i="6" s="1"/>
  <c r="A3532" i="6" s="1"/>
  <c r="A3533" i="6" s="1"/>
  <c r="A3534" i="6" s="1"/>
  <c r="A3535" i="6" s="1"/>
  <c r="A3536" i="6" s="1"/>
  <c r="A3537" i="6" s="1"/>
  <c r="A3538" i="6" s="1"/>
  <c r="A3539" i="6" s="1"/>
  <c r="A3540" i="6" s="1"/>
  <c r="A3541" i="6" s="1"/>
  <c r="A3542" i="6" s="1"/>
  <c r="A3543" i="6" s="1"/>
  <c r="A3544" i="6" s="1"/>
  <c r="A3545" i="6" s="1"/>
  <c r="A3546" i="6" s="1"/>
  <c r="A3547" i="6" s="1"/>
  <c r="A3548" i="6" s="1"/>
  <c r="A3549" i="6" s="1"/>
  <c r="A3550" i="6" s="1"/>
  <c r="A3551" i="6" s="1"/>
  <c r="A3552" i="6" s="1"/>
  <c r="A3553" i="6" s="1"/>
  <c r="A3554" i="6" s="1"/>
  <c r="A3555" i="6" s="1"/>
  <c r="A3556" i="6" s="1"/>
  <c r="A3557" i="6" s="1"/>
  <c r="A3558" i="6" s="1"/>
  <c r="A3559" i="6" s="1"/>
  <c r="A3560" i="6" s="1"/>
  <c r="A3561" i="6" s="1"/>
  <c r="A3562" i="6" s="1"/>
  <c r="A3563" i="6" s="1"/>
  <c r="A3564" i="6" s="1"/>
  <c r="A3565" i="6" s="1"/>
  <c r="A3566" i="6" s="1"/>
  <c r="A3567" i="6" s="1"/>
  <c r="A3568" i="6" s="1"/>
  <c r="A3569" i="6" s="1"/>
  <c r="A3570" i="6" s="1"/>
  <c r="A3571" i="6" s="1"/>
  <c r="A3572" i="6" s="1"/>
  <c r="A3573" i="6" s="1"/>
  <c r="A3574" i="6" s="1"/>
  <c r="A3575" i="6" s="1"/>
  <c r="A3576" i="6" s="1"/>
  <c r="A3577" i="6" s="1"/>
  <c r="A3578" i="6" s="1"/>
  <c r="A3579" i="6" s="1"/>
  <c r="A3580" i="6" s="1"/>
  <c r="A3581" i="6" s="1"/>
  <c r="A3582" i="6" s="1"/>
  <c r="A3583" i="6" s="1"/>
  <c r="A3584" i="6" s="1"/>
  <c r="A3585" i="6" s="1"/>
  <c r="A3586" i="6" s="1"/>
  <c r="A3587" i="6" s="1"/>
  <c r="A3588" i="6" s="1"/>
  <c r="A3589" i="6" s="1"/>
  <c r="A3590" i="6" s="1"/>
  <c r="A3591" i="6" s="1"/>
  <c r="A3592" i="6" s="1"/>
  <c r="A3593" i="6" s="1"/>
  <c r="A3594" i="6" s="1"/>
  <c r="A3595" i="6" s="1"/>
  <c r="A3596" i="6" s="1"/>
  <c r="A3597" i="6" s="1"/>
  <c r="A3598" i="6" s="1"/>
  <c r="A3599" i="6" s="1"/>
  <c r="A3600" i="6" s="1"/>
  <c r="A3601" i="6" s="1"/>
  <c r="A3602" i="6" s="1"/>
  <c r="A3603" i="6" s="1"/>
  <c r="A3604" i="6" s="1"/>
  <c r="A3605" i="6" s="1"/>
  <c r="A3606" i="6" s="1"/>
  <c r="A3607" i="6" s="1"/>
  <c r="A3608" i="6" s="1"/>
  <c r="A3609" i="6" s="1"/>
  <c r="A3610" i="6" s="1"/>
  <c r="A3611" i="6" s="1"/>
  <c r="A3612" i="6" s="1"/>
  <c r="A3613" i="6" s="1"/>
  <c r="A3614" i="6" s="1"/>
  <c r="A3615" i="6" s="1"/>
  <c r="A3616" i="6" s="1"/>
  <c r="A3617" i="6" s="1"/>
  <c r="A3618" i="6" s="1"/>
  <c r="A3619" i="6" s="1"/>
  <c r="A3620" i="6" s="1"/>
  <c r="A3621" i="6" s="1"/>
  <c r="A3622" i="6" s="1"/>
  <c r="A3623" i="6" s="1"/>
  <c r="A3624" i="6" s="1"/>
  <c r="A3625" i="6" s="1"/>
  <c r="A3626" i="6" s="1"/>
  <c r="A3627" i="6" s="1"/>
  <c r="A3628" i="6" s="1"/>
  <c r="A3629" i="6" s="1"/>
  <c r="A3630" i="6" s="1"/>
  <c r="A3631" i="6" s="1"/>
  <c r="A3632" i="6" s="1"/>
  <c r="A3633" i="6" s="1"/>
  <c r="A3634" i="6" s="1"/>
  <c r="A3635" i="6" s="1"/>
  <c r="A3636" i="6" s="1"/>
  <c r="A3637" i="6" s="1"/>
  <c r="A3638" i="6" s="1"/>
  <c r="A3639" i="6" s="1"/>
  <c r="A3640" i="6" s="1"/>
  <c r="A3641" i="6" s="1"/>
  <c r="A3642" i="6" s="1"/>
  <c r="A3643" i="6" s="1"/>
  <c r="A3644" i="6" s="1"/>
  <c r="A3645" i="6" s="1"/>
  <c r="A3646" i="6" s="1"/>
  <c r="A3647" i="6" s="1"/>
  <c r="A3648" i="6" s="1"/>
  <c r="A3649" i="6" s="1"/>
  <c r="A3650" i="6" s="1"/>
  <c r="A3651" i="6" s="1"/>
  <c r="A3652" i="6" s="1"/>
  <c r="A3653" i="6" s="1"/>
  <c r="A3654" i="6" s="1"/>
  <c r="A3655" i="6" s="1"/>
  <c r="A3656" i="6" s="1"/>
  <c r="A3657" i="6" s="1"/>
  <c r="A3658" i="6" s="1"/>
  <c r="A3659" i="6" s="1"/>
  <c r="A3660" i="6" s="1"/>
  <c r="A3661" i="6" s="1"/>
  <c r="A3662" i="6" s="1"/>
  <c r="A3663" i="6" s="1"/>
  <c r="A3664" i="6" s="1"/>
  <c r="A3665" i="6" s="1"/>
  <c r="A3666" i="6" s="1"/>
  <c r="A3667" i="6" s="1"/>
  <c r="A3668" i="6" s="1"/>
  <c r="A3669" i="6" s="1"/>
  <c r="A3670" i="6" s="1"/>
  <c r="A3671" i="6" s="1"/>
  <c r="A3672" i="6" s="1"/>
  <c r="A3673" i="6" s="1"/>
  <c r="A3674" i="6" s="1"/>
  <c r="A3675" i="6" s="1"/>
  <c r="A3676" i="6" s="1"/>
  <c r="A3677" i="6" s="1"/>
  <c r="A3678" i="6" s="1"/>
  <c r="A3679" i="6" s="1"/>
  <c r="A3680" i="6" s="1"/>
  <c r="A3681" i="6" s="1"/>
  <c r="A3682" i="6" s="1"/>
  <c r="A3683" i="6" s="1"/>
  <c r="A3684" i="6" s="1"/>
  <c r="A3685" i="6" s="1"/>
  <c r="A3686" i="6" s="1"/>
  <c r="A3687" i="6" s="1"/>
  <c r="A3688" i="6" s="1"/>
  <c r="A3689" i="6" s="1"/>
  <c r="A3690" i="6" s="1"/>
  <c r="A3691" i="6" s="1"/>
  <c r="A3692" i="6" s="1"/>
  <c r="A3693" i="6" s="1"/>
  <c r="A3694" i="6" s="1"/>
  <c r="A3695" i="6" s="1"/>
  <c r="A3696" i="6" s="1"/>
  <c r="A3697" i="6" s="1"/>
  <c r="A3698" i="6" s="1"/>
  <c r="A3699" i="6" s="1"/>
  <c r="A3700" i="6" s="1"/>
  <c r="A3701" i="6" s="1"/>
  <c r="A3702" i="6" s="1"/>
  <c r="A3703" i="6" s="1"/>
  <c r="A3704" i="6" s="1"/>
  <c r="A3705" i="6" s="1"/>
  <c r="A3706" i="6" s="1"/>
  <c r="A3707" i="6" s="1"/>
  <c r="A3708" i="6" s="1"/>
  <c r="A3709" i="6" s="1"/>
  <c r="A3710" i="6" s="1"/>
  <c r="A3711" i="6" s="1"/>
  <c r="A3712" i="6" s="1"/>
  <c r="A3713" i="6" s="1"/>
  <c r="A3714" i="6" s="1"/>
  <c r="A3715" i="6" s="1"/>
  <c r="A3716" i="6" s="1"/>
  <c r="A3717" i="6" s="1"/>
  <c r="A3718" i="6" s="1"/>
  <c r="A3719" i="6" s="1"/>
  <c r="A3720" i="6" s="1"/>
  <c r="A3721" i="6" s="1"/>
  <c r="A3722" i="6" s="1"/>
  <c r="A3723" i="6" s="1"/>
  <c r="A3724" i="6" s="1"/>
  <c r="A3725" i="6" s="1"/>
  <c r="A3726" i="6" s="1"/>
  <c r="A3727" i="6" s="1"/>
  <c r="A3728" i="6" s="1"/>
  <c r="A3729" i="6" s="1"/>
  <c r="A3730" i="6" s="1"/>
  <c r="A3731" i="6" s="1"/>
  <c r="A3732" i="6" s="1"/>
  <c r="A3733" i="6" s="1"/>
  <c r="A3734" i="6" s="1"/>
  <c r="A3735" i="6" s="1"/>
  <c r="A3736" i="6" s="1"/>
  <c r="A3737" i="6" s="1"/>
  <c r="A3738" i="6" s="1"/>
  <c r="A3739" i="6" s="1"/>
  <c r="A3740" i="6" s="1"/>
  <c r="A3741" i="6" s="1"/>
  <c r="A3742" i="6" s="1"/>
  <c r="A3743" i="6" s="1"/>
  <c r="A3744" i="6" s="1"/>
  <c r="A3745" i="6" s="1"/>
  <c r="A3746" i="6" s="1"/>
  <c r="A3747" i="6" s="1"/>
  <c r="A3748" i="6" s="1"/>
  <c r="A3749" i="6" s="1"/>
  <c r="A3750" i="6" s="1"/>
  <c r="A3751" i="6" s="1"/>
  <c r="A3752" i="6" s="1"/>
  <c r="A3753" i="6" s="1"/>
  <c r="A3754" i="6" s="1"/>
  <c r="A3755" i="6" s="1"/>
  <c r="A3756" i="6" s="1"/>
  <c r="A3757" i="6" s="1"/>
  <c r="A3758" i="6" s="1"/>
  <c r="A3759" i="6" s="1"/>
  <c r="A3760" i="6" s="1"/>
  <c r="A3761" i="6" s="1"/>
  <c r="A3762" i="6" s="1"/>
  <c r="A3763" i="6" s="1"/>
  <c r="A3764" i="6" s="1"/>
  <c r="A3765" i="6" s="1"/>
  <c r="A3766" i="6" s="1"/>
  <c r="A3767" i="6" s="1"/>
  <c r="A3768" i="6" s="1"/>
  <c r="A3769" i="6" s="1"/>
  <c r="A3770" i="6" s="1"/>
  <c r="A3771" i="6" s="1"/>
  <c r="A3772" i="6" s="1"/>
  <c r="A3773" i="6" s="1"/>
  <c r="A3774" i="6" s="1"/>
  <c r="A3775" i="6" s="1"/>
  <c r="A3776" i="6" s="1"/>
  <c r="A3777" i="6" s="1"/>
  <c r="A3778" i="6" s="1"/>
  <c r="A3779" i="6" s="1"/>
  <c r="A3780" i="6" s="1"/>
  <c r="A3781" i="6" s="1"/>
  <c r="A3782" i="6" s="1"/>
  <c r="A3783" i="6" s="1"/>
  <c r="A3784" i="6" s="1"/>
  <c r="A3785" i="6" s="1"/>
  <c r="A3786" i="6" s="1"/>
  <c r="A3787" i="6" s="1"/>
  <c r="A3788" i="6" s="1"/>
  <c r="A3789" i="6" s="1"/>
  <c r="A3790" i="6" s="1"/>
  <c r="A3791" i="6" s="1"/>
  <c r="A3792" i="6" s="1"/>
  <c r="A3793" i="6" s="1"/>
  <c r="A3794" i="6" s="1"/>
  <c r="A3795" i="6" s="1"/>
  <c r="A3796" i="6" s="1"/>
  <c r="A3797" i="6" s="1"/>
  <c r="A3798" i="6" s="1"/>
  <c r="A3799" i="6" s="1"/>
  <c r="A3800" i="6" s="1"/>
  <c r="A3801" i="6" s="1"/>
  <c r="A3802" i="6" s="1"/>
  <c r="A3803" i="6" s="1"/>
  <c r="A3804" i="6" s="1"/>
  <c r="A3805" i="6" s="1"/>
  <c r="A3806" i="6" s="1"/>
  <c r="A3807" i="6" s="1"/>
  <c r="A3808" i="6" s="1"/>
  <c r="A3809" i="6" s="1"/>
  <c r="A3810" i="6" s="1"/>
  <c r="A3811" i="6" s="1"/>
  <c r="A3812" i="6" s="1"/>
  <c r="A3813" i="6" s="1"/>
  <c r="A3814" i="6" s="1"/>
  <c r="A3815" i="6" s="1"/>
  <c r="A3816" i="6" s="1"/>
  <c r="A3817" i="6" s="1"/>
  <c r="A3818" i="6" s="1"/>
  <c r="A3819" i="6" s="1"/>
  <c r="A3820" i="6" s="1"/>
  <c r="A3821" i="6" s="1"/>
  <c r="A3822" i="6" s="1"/>
  <c r="A3823" i="6" s="1"/>
  <c r="A3824" i="6" s="1"/>
  <c r="A3825" i="6" s="1"/>
  <c r="A3826" i="6" s="1"/>
  <c r="A3827" i="6" s="1"/>
  <c r="A3828" i="6" s="1"/>
  <c r="A3829" i="6" s="1"/>
  <c r="A3830" i="6" s="1"/>
  <c r="A3831" i="6" s="1"/>
  <c r="A3832" i="6" s="1"/>
  <c r="A3833" i="6" s="1"/>
  <c r="A3834" i="6" s="1"/>
  <c r="A3835" i="6" s="1"/>
  <c r="A3836" i="6" s="1"/>
  <c r="A3837" i="6" s="1"/>
  <c r="A3838" i="6" s="1"/>
  <c r="A3839" i="6" s="1"/>
  <c r="A3840" i="6" s="1"/>
  <c r="A3841" i="6" s="1"/>
  <c r="A3842" i="6" s="1"/>
  <c r="A3843" i="6" s="1"/>
  <c r="A3844" i="6" s="1"/>
  <c r="A3845" i="6" s="1"/>
  <c r="A3846" i="6" s="1"/>
  <c r="A3847" i="6" s="1"/>
  <c r="A3848" i="6" s="1"/>
  <c r="A3849" i="6" s="1"/>
  <c r="A3850" i="6" s="1"/>
  <c r="A3851" i="6" s="1"/>
  <c r="A3852" i="6" s="1"/>
  <c r="A3853" i="6" s="1"/>
  <c r="A3854" i="6" s="1"/>
  <c r="A3855" i="6" s="1"/>
  <c r="A3856" i="6" s="1"/>
  <c r="A3857" i="6" s="1"/>
  <c r="A3858" i="6" s="1"/>
  <c r="A3859" i="6" s="1"/>
  <c r="A3860" i="6" s="1"/>
  <c r="A3861" i="6" s="1"/>
  <c r="A3862" i="6" s="1"/>
  <c r="A3863" i="6" s="1"/>
  <c r="A3864" i="6" s="1"/>
  <c r="A3865" i="6" s="1"/>
  <c r="A3866" i="6" s="1"/>
  <c r="A3867" i="6" s="1"/>
  <c r="A3868" i="6" s="1"/>
  <c r="A3869" i="6" s="1"/>
  <c r="A3870" i="6" s="1"/>
  <c r="A3871" i="6" s="1"/>
  <c r="A3872" i="6" s="1"/>
  <c r="A3873" i="6" s="1"/>
  <c r="A3874" i="6" s="1"/>
  <c r="A3875" i="6" s="1"/>
  <c r="A3876" i="6" s="1"/>
  <c r="A3877" i="6" s="1"/>
  <c r="A3878" i="6" s="1"/>
  <c r="A3879" i="6" s="1"/>
  <c r="A3880" i="6" s="1"/>
  <c r="A3881" i="6" s="1"/>
  <c r="A3882" i="6" s="1"/>
  <c r="A3883" i="6" s="1"/>
  <c r="A3884" i="6" s="1"/>
  <c r="A3885" i="6" s="1"/>
  <c r="A3886" i="6" s="1"/>
  <c r="A3887" i="6" s="1"/>
  <c r="A3888" i="6" s="1"/>
  <c r="A3889" i="6" s="1"/>
  <c r="A3890" i="6" s="1"/>
  <c r="A3891" i="6" s="1"/>
  <c r="A3892" i="6" s="1"/>
  <c r="A3893" i="6" s="1"/>
  <c r="A3894" i="6" s="1"/>
  <c r="A3895" i="6" s="1"/>
  <c r="A3896" i="6" s="1"/>
  <c r="A3897" i="6" s="1"/>
  <c r="A3898" i="6" s="1"/>
  <c r="A3899" i="6" s="1"/>
  <c r="A3900" i="6" s="1"/>
  <c r="A3901" i="6" s="1"/>
  <c r="A3902" i="6" s="1"/>
  <c r="A3903" i="6" s="1"/>
  <c r="A3904" i="6" s="1"/>
  <c r="A3905" i="6" s="1"/>
  <c r="A3906" i="6" s="1"/>
  <c r="A3907" i="6" s="1"/>
  <c r="A3908" i="6" s="1"/>
  <c r="A3909" i="6" s="1"/>
  <c r="A3910" i="6" s="1"/>
  <c r="A3911" i="6" s="1"/>
  <c r="A3912" i="6" s="1"/>
  <c r="A3913" i="6" s="1"/>
  <c r="A3914" i="6" s="1"/>
  <c r="A3915" i="6" s="1"/>
  <c r="A3916" i="6" s="1"/>
  <c r="A3917" i="6" s="1"/>
  <c r="A3918" i="6" s="1"/>
  <c r="A3919" i="6" s="1"/>
  <c r="A3920" i="6" s="1"/>
  <c r="A3921" i="6" s="1"/>
  <c r="A3922" i="6" s="1"/>
  <c r="A3923" i="6" s="1"/>
  <c r="A3924" i="6" s="1"/>
  <c r="A3925" i="6" s="1"/>
  <c r="A3926" i="6" s="1"/>
  <c r="A3927" i="6" s="1"/>
  <c r="A3928" i="6" s="1"/>
  <c r="A3929" i="6" s="1"/>
  <c r="A3930" i="6" s="1"/>
  <c r="A3931" i="6" s="1"/>
  <c r="A3932" i="6" s="1"/>
  <c r="A3933" i="6" s="1"/>
  <c r="A3934" i="6" s="1"/>
  <c r="A3935" i="6" s="1"/>
  <c r="A3936" i="6" s="1"/>
  <c r="A3937" i="6" s="1"/>
  <c r="A3938" i="6" s="1"/>
  <c r="A3939" i="6" s="1"/>
  <c r="A3940" i="6" s="1"/>
  <c r="A3941" i="6" s="1"/>
  <c r="A3942" i="6" s="1"/>
  <c r="A3943" i="6" s="1"/>
  <c r="A3944" i="6" s="1"/>
  <c r="A3945" i="6" s="1"/>
  <c r="A3946" i="6" s="1"/>
  <c r="A3947" i="6" s="1"/>
  <c r="A3948" i="6" s="1"/>
  <c r="A3949" i="6" s="1"/>
  <c r="A3950" i="6" s="1"/>
  <c r="A3951" i="6" s="1"/>
  <c r="A3952" i="6" s="1"/>
  <c r="A3953" i="6" s="1"/>
  <c r="A3954" i="6" s="1"/>
  <c r="A3955" i="6" s="1"/>
  <c r="A3956" i="6" s="1"/>
  <c r="A3957" i="6" s="1"/>
  <c r="A3958" i="6" s="1"/>
  <c r="A3959" i="6" s="1"/>
  <c r="A3960" i="6" s="1"/>
  <c r="A3961" i="6" s="1"/>
  <c r="A3962" i="6" s="1"/>
  <c r="A3963" i="6" s="1"/>
  <c r="A3964" i="6" s="1"/>
  <c r="A3965" i="6" s="1"/>
  <c r="A3966" i="6" s="1"/>
  <c r="A3967" i="6" s="1"/>
  <c r="A3968" i="6" s="1"/>
  <c r="A3969" i="6" s="1"/>
  <c r="A3970" i="6" s="1"/>
  <c r="A3971" i="6" s="1"/>
  <c r="A3972" i="6" s="1"/>
  <c r="A3973" i="6" s="1"/>
  <c r="A3974" i="6" s="1"/>
  <c r="A3975" i="6" s="1"/>
  <c r="A3976" i="6" s="1"/>
  <c r="A3977" i="6" s="1"/>
  <c r="A3978" i="6" s="1"/>
  <c r="A3979" i="6" s="1"/>
  <c r="A3980" i="6" s="1"/>
  <c r="A3981" i="6" s="1"/>
  <c r="A3982" i="6" s="1"/>
  <c r="A3983" i="6" s="1"/>
  <c r="A3984" i="6" s="1"/>
  <c r="A3985" i="6" s="1"/>
  <c r="A3986" i="6" s="1"/>
  <c r="A3987" i="6" s="1"/>
  <c r="A3988" i="6" s="1"/>
  <c r="A3989" i="6" s="1"/>
  <c r="A3990" i="6" s="1"/>
  <c r="A3991" i="6" s="1"/>
  <c r="A3992" i="6" s="1"/>
  <c r="A3993" i="6" s="1"/>
  <c r="A3994" i="6" s="1"/>
  <c r="A3995" i="6" s="1"/>
  <c r="A3996" i="6" s="1"/>
  <c r="A3997" i="6" s="1"/>
  <c r="A3998" i="6" s="1"/>
  <c r="A3999" i="6" s="1"/>
  <c r="A4000" i="6" s="1"/>
  <c r="A4001" i="6" s="1"/>
  <c r="A4002" i="6" s="1"/>
  <c r="A4003" i="6" s="1"/>
  <c r="A4004" i="6" s="1"/>
  <c r="A4005" i="6" s="1"/>
  <c r="A4006" i="6" s="1"/>
  <c r="A4007" i="6" s="1"/>
  <c r="A4008" i="6" s="1"/>
  <c r="A4009" i="6" s="1"/>
  <c r="A4010" i="6" s="1"/>
  <c r="A4011" i="6" s="1"/>
  <c r="A4012" i="6" s="1"/>
  <c r="A4013" i="6" s="1"/>
  <c r="A4014" i="6" s="1"/>
  <c r="A4015" i="6" s="1"/>
  <c r="A4016" i="6" s="1"/>
  <c r="A4017" i="6" s="1"/>
  <c r="A4018" i="6" s="1"/>
  <c r="A4019" i="6" s="1"/>
  <c r="A4020" i="6" s="1"/>
  <c r="A4021" i="6" s="1"/>
  <c r="A4022" i="6" s="1"/>
  <c r="A4023" i="6" s="1"/>
  <c r="A4024" i="6" s="1"/>
  <c r="A4025" i="6" s="1"/>
  <c r="A4026" i="6" s="1"/>
  <c r="A4027" i="6" s="1"/>
  <c r="A4028" i="6" s="1"/>
  <c r="A4029" i="6" s="1"/>
  <c r="A4030" i="6" s="1"/>
  <c r="A4031" i="6" s="1"/>
  <c r="A4032" i="6" s="1"/>
  <c r="A4033" i="6" s="1"/>
  <c r="A4034" i="6" s="1"/>
  <c r="A4035" i="6" s="1"/>
  <c r="A4036" i="6" s="1"/>
  <c r="A4037" i="6" s="1"/>
  <c r="A4038" i="6" s="1"/>
  <c r="A4039" i="6" s="1"/>
  <c r="A4040" i="6" s="1"/>
  <c r="A4041" i="6" s="1"/>
  <c r="A4042" i="6" s="1"/>
  <c r="A4043" i="6" s="1"/>
  <c r="A4044" i="6" s="1"/>
  <c r="A4045" i="6" s="1"/>
  <c r="A4046" i="6" s="1"/>
  <c r="A4047" i="6" s="1"/>
  <c r="A4048" i="6" s="1"/>
  <c r="A4049" i="6" s="1"/>
  <c r="A4050" i="6" s="1"/>
  <c r="A4051" i="6" s="1"/>
  <c r="A4052" i="6" s="1"/>
  <c r="A4053" i="6" s="1"/>
  <c r="A4054" i="6" s="1"/>
  <c r="A4055" i="6" s="1"/>
  <c r="A4056" i="6" s="1"/>
  <c r="A4057" i="6" s="1"/>
  <c r="A4058" i="6" s="1"/>
  <c r="A4059" i="6" s="1"/>
  <c r="A4060" i="6" s="1"/>
  <c r="A4061" i="6" s="1"/>
  <c r="A4062" i="6" s="1"/>
  <c r="A4063" i="6" s="1"/>
  <c r="A4064" i="6" s="1"/>
  <c r="A4065" i="6" s="1"/>
  <c r="A4066" i="6" s="1"/>
  <c r="A4067" i="6" s="1"/>
  <c r="A4068" i="6" s="1"/>
  <c r="A4069" i="6" s="1"/>
  <c r="A4070" i="6" s="1"/>
  <c r="A4071" i="6" s="1"/>
  <c r="A4072" i="6" s="1"/>
  <c r="A4073" i="6" s="1"/>
  <c r="A4074" i="6" s="1"/>
  <c r="A4075" i="6" s="1"/>
  <c r="A4076" i="6" s="1"/>
  <c r="A4077" i="6" s="1"/>
  <c r="A4078" i="6" s="1"/>
  <c r="A4079" i="6" s="1"/>
  <c r="A4080" i="6" s="1"/>
  <c r="A4081" i="6" s="1"/>
  <c r="A4082" i="6" s="1"/>
  <c r="A4083" i="6" s="1"/>
  <c r="A4084" i="6" s="1"/>
  <c r="A4085" i="6" s="1"/>
  <c r="A4086" i="6" s="1"/>
  <c r="A4087" i="6" s="1"/>
  <c r="A4088" i="6" s="1"/>
  <c r="A4089" i="6" s="1"/>
  <c r="A4090" i="6" s="1"/>
  <c r="A4091" i="6" s="1"/>
  <c r="A4092" i="6" s="1"/>
  <c r="A4093" i="6" s="1"/>
  <c r="A4094" i="6" s="1"/>
  <c r="A4095" i="6" s="1"/>
  <c r="A4096" i="6" s="1"/>
  <c r="A4097" i="6" s="1"/>
  <c r="A4098" i="6" s="1"/>
  <c r="A4099" i="6" s="1"/>
  <c r="A4100" i="6" s="1"/>
  <c r="A4101" i="6" s="1"/>
  <c r="A4102" i="6" s="1"/>
  <c r="A4103" i="6" s="1"/>
  <c r="A4104" i="6" s="1"/>
  <c r="A4105" i="6" s="1"/>
  <c r="A4106" i="6" s="1"/>
  <c r="A4107" i="6" s="1"/>
  <c r="A4108" i="6" s="1"/>
  <c r="A4109" i="6" s="1"/>
  <c r="A4110" i="6" s="1"/>
  <c r="A4111" i="6" s="1"/>
  <c r="A4112" i="6" s="1"/>
  <c r="A4113" i="6" s="1"/>
  <c r="A4114" i="6" s="1"/>
  <c r="A4115" i="6" s="1"/>
  <c r="A4116" i="6" s="1"/>
  <c r="A4117" i="6" s="1"/>
  <c r="A4118" i="6" s="1"/>
  <c r="A4119" i="6" s="1"/>
  <c r="A4120" i="6" s="1"/>
  <c r="A4121" i="6" s="1"/>
  <c r="A4122" i="6" s="1"/>
  <c r="A4123" i="6" s="1"/>
  <c r="A4124" i="6" s="1"/>
  <c r="A4125" i="6" s="1"/>
  <c r="A4126" i="6" s="1"/>
  <c r="A4127" i="6" s="1"/>
  <c r="A4128" i="6" s="1"/>
  <c r="A4129" i="6" s="1"/>
  <c r="A4130" i="6" s="1"/>
  <c r="A4131" i="6" s="1"/>
  <c r="A4132" i="6" s="1"/>
  <c r="A4133" i="6" s="1"/>
  <c r="A4134" i="6" s="1"/>
  <c r="A4135" i="6" s="1"/>
  <c r="A4136" i="6" s="1"/>
  <c r="A4137" i="6" s="1"/>
  <c r="A4138" i="6" s="1"/>
  <c r="A4139" i="6" s="1"/>
  <c r="A4140" i="6" s="1"/>
  <c r="A4141" i="6" s="1"/>
  <c r="A4142" i="6" s="1"/>
  <c r="A4143" i="6" s="1"/>
  <c r="A4144" i="6" s="1"/>
  <c r="A4145" i="6" s="1"/>
  <c r="A4146" i="6" s="1"/>
  <c r="A4147" i="6" s="1"/>
  <c r="A4148" i="6" s="1"/>
  <c r="A4149" i="6" s="1"/>
  <c r="A4150" i="6" s="1"/>
  <c r="A4151" i="6" s="1"/>
  <c r="A4152" i="6" s="1"/>
  <c r="A4153" i="6" s="1"/>
  <c r="A4154" i="6" s="1"/>
  <c r="A4155" i="6" s="1"/>
  <c r="A4156" i="6" s="1"/>
  <c r="A4157" i="6" s="1"/>
  <c r="A4158" i="6" s="1"/>
  <c r="A4159" i="6" s="1"/>
  <c r="A4160" i="6" s="1"/>
  <c r="A4161" i="6" s="1"/>
  <c r="A4162" i="6" s="1"/>
  <c r="A4163" i="6" s="1"/>
  <c r="A4164" i="6" s="1"/>
  <c r="A4165" i="6" s="1"/>
  <c r="A4166" i="6" s="1"/>
  <c r="A4167" i="6" s="1"/>
  <c r="A4168" i="6" s="1"/>
  <c r="A4169" i="6" s="1"/>
  <c r="A4170" i="6" s="1"/>
  <c r="A4171" i="6" s="1"/>
  <c r="A4172" i="6" s="1"/>
  <c r="A4173" i="6" s="1"/>
  <c r="A4174" i="6" s="1"/>
  <c r="A4175" i="6" s="1"/>
  <c r="A4176" i="6" s="1"/>
  <c r="A4177" i="6" s="1"/>
  <c r="A4178" i="6" s="1"/>
  <c r="A4179" i="6" s="1"/>
  <c r="A4180" i="6" s="1"/>
  <c r="A4181" i="6" s="1"/>
  <c r="A4182" i="6" s="1"/>
  <c r="A4183" i="6" s="1"/>
  <c r="A4184" i="6" s="1"/>
  <c r="A4185" i="6" s="1"/>
  <c r="A4186" i="6" s="1"/>
  <c r="A4187" i="6" s="1"/>
  <c r="A4188" i="6" s="1"/>
  <c r="A4189" i="6" s="1"/>
  <c r="A4190" i="6" s="1"/>
  <c r="A4191" i="6" s="1"/>
  <c r="A4192" i="6" s="1"/>
  <c r="A4193" i="6" s="1"/>
  <c r="A4194" i="6" s="1"/>
  <c r="A4195" i="6" s="1"/>
  <c r="A4196" i="6" s="1"/>
  <c r="A4197" i="6" s="1"/>
  <c r="A4198" i="6" s="1"/>
  <c r="A4199" i="6" s="1"/>
  <c r="A4200" i="6" s="1"/>
  <c r="A4201" i="6" s="1"/>
  <c r="A4202" i="6" s="1"/>
  <c r="A4203" i="6" s="1"/>
  <c r="A4204" i="6" s="1"/>
  <c r="A4205" i="6" s="1"/>
  <c r="A4206" i="6" s="1"/>
  <c r="A4207" i="6" s="1"/>
  <c r="A4208" i="6" s="1"/>
  <c r="A4209" i="6" s="1"/>
  <c r="A4210" i="6" s="1"/>
  <c r="A4211" i="6" s="1"/>
  <c r="A4212" i="6" s="1"/>
  <c r="A4213" i="6" s="1"/>
  <c r="A4214" i="6" s="1"/>
  <c r="A4215" i="6" s="1"/>
  <c r="A4216" i="6" s="1"/>
  <c r="A4217" i="6" s="1"/>
  <c r="A4218" i="6" s="1"/>
  <c r="A4219" i="6" s="1"/>
  <c r="A4220" i="6" s="1"/>
  <c r="A4221" i="6" s="1"/>
  <c r="A4222" i="6" s="1"/>
  <c r="A4223" i="6" s="1"/>
  <c r="A4224" i="6" s="1"/>
  <c r="A4225" i="6" s="1"/>
  <c r="A4226" i="6" s="1"/>
  <c r="A4227" i="6" s="1"/>
  <c r="A4228" i="6" s="1"/>
  <c r="A4229" i="6" s="1"/>
  <c r="A4230" i="6" s="1"/>
  <c r="A4231" i="6" s="1"/>
  <c r="A4232" i="6" s="1"/>
  <c r="A4233" i="6" s="1"/>
  <c r="A4234" i="6" s="1"/>
  <c r="A4235" i="6" s="1"/>
  <c r="A4236" i="6" s="1"/>
  <c r="A4237" i="6" s="1"/>
  <c r="A4238" i="6" s="1"/>
  <c r="A4239" i="6" s="1"/>
  <c r="A4240" i="6" s="1"/>
  <c r="A4241" i="6" s="1"/>
  <c r="A4242" i="6" s="1"/>
  <c r="A4243" i="6" s="1"/>
  <c r="A4244" i="6" s="1"/>
  <c r="A4245" i="6" s="1"/>
  <c r="A4246" i="6" s="1"/>
  <c r="A4247" i="6" s="1"/>
  <c r="A4248" i="6" s="1"/>
  <c r="A4249" i="6" s="1"/>
  <c r="A4250" i="6" s="1"/>
  <c r="A4251" i="6" s="1"/>
  <c r="A4252" i="6" s="1"/>
  <c r="A4253" i="6" s="1"/>
  <c r="A4254" i="6" s="1"/>
  <c r="A4255" i="6" s="1"/>
  <c r="A4256" i="6" s="1"/>
  <c r="A4257" i="6" s="1"/>
  <c r="A4258" i="6" s="1"/>
  <c r="A4259" i="6" s="1"/>
  <c r="A4260" i="6" s="1"/>
  <c r="A4261" i="6" s="1"/>
  <c r="A4262" i="6" s="1"/>
  <c r="A4263" i="6" s="1"/>
  <c r="A4264" i="6" s="1"/>
  <c r="A4265" i="6" s="1"/>
  <c r="A4266" i="6" s="1"/>
  <c r="A4267" i="6" s="1"/>
  <c r="A4268" i="6" s="1"/>
  <c r="A4269" i="6" s="1"/>
  <c r="A4270" i="6" s="1"/>
  <c r="A4271" i="6" s="1"/>
  <c r="A4272" i="6" s="1"/>
  <c r="A4273" i="6" s="1"/>
  <c r="A4274" i="6" s="1"/>
  <c r="A4275" i="6" s="1"/>
  <c r="A4276" i="6" s="1"/>
  <c r="A4277" i="6" s="1"/>
  <c r="A4278" i="6" s="1"/>
  <c r="A4279" i="6" s="1"/>
  <c r="A4280" i="6" s="1"/>
  <c r="A4281" i="6" s="1"/>
  <c r="A4282" i="6" s="1"/>
  <c r="A4283" i="6" s="1"/>
  <c r="A4284" i="6" s="1"/>
  <c r="A4285" i="6" s="1"/>
  <c r="A4286" i="6" s="1"/>
  <c r="A4287" i="6" s="1"/>
  <c r="A4288" i="6" s="1"/>
  <c r="A4289" i="6" s="1"/>
  <c r="A4290" i="6" s="1"/>
  <c r="A4291" i="6" s="1"/>
  <c r="A4292" i="6" s="1"/>
  <c r="A4293" i="6" s="1"/>
  <c r="A4294" i="6" s="1"/>
  <c r="A4295" i="6" s="1"/>
  <c r="A4296" i="6" s="1"/>
  <c r="A4297" i="6" s="1"/>
  <c r="A4298" i="6" s="1"/>
  <c r="A4299" i="6" s="1"/>
  <c r="A4300" i="6" s="1"/>
  <c r="A4301" i="6" s="1"/>
  <c r="A4302" i="6" s="1"/>
  <c r="A4303" i="6" s="1"/>
  <c r="A4304" i="6" s="1"/>
  <c r="A4305" i="6" s="1"/>
  <c r="A4306" i="6" s="1"/>
  <c r="A4307" i="6" s="1"/>
  <c r="A4308" i="6" s="1"/>
  <c r="A4309" i="6" s="1"/>
  <c r="A4310" i="6" s="1"/>
  <c r="A4311" i="6" s="1"/>
  <c r="A4312" i="6" s="1"/>
  <c r="A4313" i="6" s="1"/>
  <c r="A4314" i="6" s="1"/>
  <c r="A4315" i="6" s="1"/>
  <c r="A4316" i="6" s="1"/>
  <c r="A4317" i="6" s="1"/>
  <c r="A4318" i="6" s="1"/>
  <c r="A4319" i="6" s="1"/>
  <c r="A4320" i="6" s="1"/>
  <c r="A4321" i="6" s="1"/>
  <c r="A4322" i="6" s="1"/>
  <c r="A4323" i="6" s="1"/>
  <c r="A4324" i="6" s="1"/>
  <c r="A4325" i="6" s="1"/>
  <c r="A4326" i="6" s="1"/>
  <c r="A4327" i="6" s="1"/>
  <c r="A4328" i="6" s="1"/>
  <c r="A4329" i="6" s="1"/>
  <c r="A4330" i="6" s="1"/>
  <c r="A4331" i="6" s="1"/>
  <c r="A4332" i="6" s="1"/>
  <c r="A4333" i="6" s="1"/>
  <c r="A4334" i="6" s="1"/>
  <c r="A4335" i="6" s="1"/>
  <c r="A4336" i="6" s="1"/>
  <c r="A4337" i="6" s="1"/>
  <c r="A4338" i="6" s="1"/>
  <c r="A4339" i="6" s="1"/>
  <c r="A4340" i="6" s="1"/>
  <c r="A4341" i="6" s="1"/>
  <c r="A4342" i="6" s="1"/>
  <c r="A4343" i="6" s="1"/>
  <c r="A4344" i="6" s="1"/>
  <c r="A4345" i="6" s="1"/>
  <c r="A4346" i="6" s="1"/>
  <c r="A4347" i="6" s="1"/>
  <c r="A4348" i="6" s="1"/>
  <c r="A4349" i="6" s="1"/>
  <c r="A4350" i="6" s="1"/>
  <c r="A4351" i="6" s="1"/>
  <c r="A4352" i="6" s="1"/>
  <c r="A4353" i="6" s="1"/>
  <c r="A4354" i="6" s="1"/>
  <c r="A4355" i="6" s="1"/>
  <c r="A4356" i="6" s="1"/>
  <c r="A4357" i="6" s="1"/>
  <c r="A4358" i="6" s="1"/>
  <c r="A4359" i="6" s="1"/>
  <c r="A4360" i="6" s="1"/>
  <c r="A4361" i="6" s="1"/>
  <c r="A4362" i="6" s="1"/>
  <c r="A4363" i="6" s="1"/>
  <c r="A4364" i="6" s="1"/>
  <c r="A4365" i="6" s="1"/>
  <c r="A4366" i="6" s="1"/>
  <c r="A4367" i="6" s="1"/>
  <c r="A4368" i="6" s="1"/>
  <c r="A4369" i="6" s="1"/>
  <c r="A4370" i="6" s="1"/>
  <c r="A4371" i="6" s="1"/>
  <c r="A4372" i="6" s="1"/>
  <c r="A4373" i="6" s="1"/>
  <c r="A4374" i="6" s="1"/>
  <c r="A4375" i="6" s="1"/>
  <c r="A4376" i="6" s="1"/>
  <c r="A4377" i="6" s="1"/>
  <c r="A4378" i="6" s="1"/>
  <c r="A4379" i="6" s="1"/>
  <c r="A4380" i="6" s="1"/>
  <c r="A4381" i="6" s="1"/>
  <c r="A4382" i="6" s="1"/>
  <c r="A4383" i="6" s="1"/>
  <c r="A4384" i="6" s="1"/>
  <c r="A4385" i="6" s="1"/>
  <c r="A4386" i="6" s="1"/>
  <c r="A4387" i="6" s="1"/>
  <c r="A4388" i="6" s="1"/>
  <c r="A4389" i="6" s="1"/>
  <c r="A4390" i="6" s="1"/>
  <c r="A4391" i="6" s="1"/>
  <c r="A4392" i="6" s="1"/>
  <c r="A4393" i="6" s="1"/>
  <c r="A4394" i="6" s="1"/>
  <c r="A4395" i="6" s="1"/>
  <c r="A4396" i="6" s="1"/>
  <c r="A4397" i="6" s="1"/>
  <c r="A4398" i="6" s="1"/>
  <c r="A4399" i="6" s="1"/>
  <c r="A4400" i="6" s="1"/>
  <c r="A4401" i="6" s="1"/>
  <c r="A4402" i="6" s="1"/>
  <c r="A4403" i="6" s="1"/>
  <c r="A4404" i="6" s="1"/>
  <c r="A4405" i="6" s="1"/>
  <c r="A4406" i="6" s="1"/>
  <c r="A4407" i="6" s="1"/>
  <c r="A4408" i="6" s="1"/>
  <c r="A4409" i="6" s="1"/>
  <c r="A4410" i="6" s="1"/>
  <c r="A4411" i="6" s="1"/>
  <c r="A4412" i="6" s="1"/>
  <c r="A4413" i="6" s="1"/>
  <c r="A4414" i="6" s="1"/>
  <c r="A4415" i="6" s="1"/>
  <c r="A4416" i="6" s="1"/>
  <c r="A4417" i="6" s="1"/>
  <c r="A4418" i="6" s="1"/>
  <c r="A4419" i="6" s="1"/>
  <c r="A4420" i="6" s="1"/>
  <c r="A4421" i="6" s="1"/>
  <c r="A4422" i="6" s="1"/>
  <c r="A4423" i="6" s="1"/>
  <c r="A4424" i="6" s="1"/>
  <c r="A4425" i="6" s="1"/>
  <c r="A4426" i="6" s="1"/>
  <c r="A4427" i="6" s="1"/>
  <c r="A4428" i="6" s="1"/>
  <c r="A4429" i="6" s="1"/>
  <c r="A4430" i="6" s="1"/>
  <c r="A4431" i="6" s="1"/>
  <c r="A4432" i="6" s="1"/>
  <c r="A4433" i="6" s="1"/>
  <c r="A4434" i="6" s="1"/>
  <c r="A4435" i="6" s="1"/>
  <c r="A4436" i="6" s="1"/>
  <c r="A4437" i="6" s="1"/>
  <c r="A4438" i="6" s="1"/>
  <c r="A4439" i="6" s="1"/>
  <c r="A4440" i="6" s="1"/>
  <c r="A4441" i="6" s="1"/>
  <c r="A4442" i="6" s="1"/>
  <c r="A4443" i="6" s="1"/>
  <c r="A4444" i="6" s="1"/>
  <c r="A4445" i="6" s="1"/>
  <c r="A4446" i="6" s="1"/>
  <c r="A4447" i="6" s="1"/>
  <c r="A4448" i="6" s="1"/>
  <c r="A4449" i="6" s="1"/>
  <c r="A4450" i="6" s="1"/>
  <c r="A4451" i="6" s="1"/>
  <c r="A4452" i="6" s="1"/>
  <c r="A4453" i="6" s="1"/>
  <c r="A4454" i="6" s="1"/>
  <c r="A4455" i="6" s="1"/>
  <c r="A4456" i="6" s="1"/>
  <c r="A4457" i="6" s="1"/>
  <c r="A4458" i="6" s="1"/>
  <c r="A4459" i="6" s="1"/>
  <c r="A4460" i="6" s="1"/>
  <c r="A4461" i="6" s="1"/>
  <c r="A4462" i="6" s="1"/>
  <c r="A4463" i="6" s="1"/>
  <c r="A4464" i="6" s="1"/>
  <c r="A4465" i="6" s="1"/>
  <c r="A4466" i="6" s="1"/>
  <c r="A4467" i="6" s="1"/>
  <c r="A4468" i="6" s="1"/>
  <c r="A4469" i="6" s="1"/>
  <c r="A4470" i="6" s="1"/>
  <c r="A4471" i="6" s="1"/>
  <c r="A4472" i="6" s="1"/>
  <c r="A4473" i="6" s="1"/>
  <c r="A4474" i="6" s="1"/>
  <c r="A4475" i="6" s="1"/>
  <c r="A4476" i="6" s="1"/>
  <c r="A4477" i="6" s="1"/>
  <c r="A4478" i="6" s="1"/>
  <c r="A4479" i="6" s="1"/>
  <c r="A4480" i="6" s="1"/>
  <c r="A4481" i="6" s="1"/>
  <c r="A4482" i="6" s="1"/>
  <c r="A4483" i="6" s="1"/>
  <c r="A4484" i="6" s="1"/>
  <c r="A4485" i="6" s="1"/>
  <c r="A4486" i="6" s="1"/>
  <c r="A4487" i="6" s="1"/>
  <c r="A4488" i="6" s="1"/>
  <c r="A4489" i="6" s="1"/>
  <c r="A4490" i="6" s="1"/>
  <c r="A4491" i="6" s="1"/>
  <c r="A4492" i="6" s="1"/>
  <c r="A4493" i="6" s="1"/>
  <c r="A4494" i="6" s="1"/>
  <c r="A4495" i="6" s="1"/>
  <c r="A4496" i="6" s="1"/>
  <c r="A4497" i="6" s="1"/>
  <c r="A4498" i="6" s="1"/>
  <c r="A4499" i="6" s="1"/>
  <c r="A4500" i="6" s="1"/>
  <c r="A4501" i="6" s="1"/>
  <c r="A4502" i="6" s="1"/>
  <c r="A4503" i="6" s="1"/>
  <c r="A4504" i="6" s="1"/>
  <c r="A4505" i="6" s="1"/>
  <c r="A4506" i="6" s="1"/>
  <c r="A4507" i="6" s="1"/>
  <c r="A4508" i="6" s="1"/>
  <c r="A4509" i="6" s="1"/>
  <c r="A4510" i="6" s="1"/>
  <c r="A4511" i="6" s="1"/>
  <c r="A4512" i="6" s="1"/>
  <c r="A4513" i="6" s="1"/>
  <c r="A4514" i="6" s="1"/>
  <c r="A4515" i="6" s="1"/>
  <c r="A4516" i="6" s="1"/>
  <c r="A4517" i="6" s="1"/>
  <c r="A4518" i="6" s="1"/>
  <c r="A4519" i="6" s="1"/>
  <c r="A4520" i="6" s="1"/>
  <c r="A4521" i="6" s="1"/>
  <c r="A4522" i="6" s="1"/>
  <c r="A4523" i="6" s="1"/>
  <c r="A4524" i="6" s="1"/>
  <c r="A4525" i="6" s="1"/>
  <c r="A4526" i="6" s="1"/>
  <c r="A4527" i="6" s="1"/>
  <c r="A4528" i="6" s="1"/>
  <c r="A4529" i="6" s="1"/>
  <c r="A4530" i="6" s="1"/>
  <c r="A4531" i="6" s="1"/>
  <c r="A4532" i="6" s="1"/>
  <c r="A4533" i="6" s="1"/>
  <c r="A4534" i="6" s="1"/>
  <c r="A4535" i="6" s="1"/>
  <c r="A4536" i="6" s="1"/>
  <c r="A4537" i="6" s="1"/>
  <c r="A4538" i="6" s="1"/>
  <c r="A4539" i="6" s="1"/>
  <c r="A4540" i="6" s="1"/>
  <c r="A4541" i="6" s="1"/>
  <c r="A4542" i="6" s="1"/>
  <c r="A4543" i="6" s="1"/>
  <c r="A4544" i="6" s="1"/>
  <c r="A4545" i="6" s="1"/>
  <c r="A4546" i="6" s="1"/>
  <c r="A4547" i="6" s="1"/>
  <c r="A4548" i="6" s="1"/>
  <c r="A4549" i="6" s="1"/>
  <c r="A4550" i="6" s="1"/>
  <c r="A4551" i="6" s="1"/>
  <c r="A4552" i="6" s="1"/>
  <c r="A4553" i="6" s="1"/>
  <c r="A4554" i="6" s="1"/>
  <c r="A4555" i="6" s="1"/>
  <c r="A4556" i="6" s="1"/>
  <c r="A4557" i="6" s="1"/>
  <c r="A4558" i="6" s="1"/>
  <c r="A4559" i="6" s="1"/>
  <c r="A4560" i="6" s="1"/>
  <c r="A4561" i="6" s="1"/>
  <c r="A4562" i="6" s="1"/>
  <c r="A4563" i="6" s="1"/>
  <c r="A4564" i="6" s="1"/>
  <c r="A4565" i="6" s="1"/>
  <c r="A4566" i="6" s="1"/>
  <c r="A4567" i="6" s="1"/>
  <c r="A4568" i="6" s="1"/>
  <c r="A4569" i="6" s="1"/>
  <c r="A4570" i="6" s="1"/>
  <c r="A4571" i="6" s="1"/>
  <c r="A4572" i="6" s="1"/>
  <c r="A4573" i="6" s="1"/>
  <c r="A4574" i="6" s="1"/>
  <c r="A4575" i="6" s="1"/>
  <c r="A4576" i="6" s="1"/>
  <c r="A4577" i="6" s="1"/>
  <c r="A4578" i="6" s="1"/>
  <c r="A4579" i="6" s="1"/>
  <c r="A4580" i="6" s="1"/>
  <c r="A4581" i="6" s="1"/>
  <c r="A4582" i="6" s="1"/>
  <c r="A4583" i="6" s="1"/>
  <c r="A4584" i="6" s="1"/>
  <c r="A4585" i="6" s="1"/>
  <c r="A4586" i="6" s="1"/>
  <c r="A4587" i="6" s="1"/>
  <c r="A4588" i="6" s="1"/>
  <c r="A4589" i="6" s="1"/>
  <c r="A4590" i="6" s="1"/>
  <c r="A4591" i="6" s="1"/>
  <c r="A4592" i="6" s="1"/>
  <c r="A4593" i="6" s="1"/>
  <c r="A4594" i="6" s="1"/>
  <c r="A4595" i="6" s="1"/>
  <c r="A4596" i="6" s="1"/>
  <c r="A4597" i="6" s="1"/>
  <c r="A4598" i="6" s="1"/>
  <c r="A4599" i="6" s="1"/>
  <c r="A4600" i="6" s="1"/>
  <c r="A4601" i="6" s="1"/>
  <c r="A4602" i="6" s="1"/>
  <c r="A4603" i="6" s="1"/>
  <c r="A4604" i="6" s="1"/>
  <c r="A4605" i="6" s="1"/>
  <c r="A4606" i="6" s="1"/>
  <c r="A4607" i="6" s="1"/>
  <c r="A4608" i="6" s="1"/>
  <c r="A4609" i="6" s="1"/>
  <c r="A4610" i="6" s="1"/>
  <c r="A4611" i="6" s="1"/>
  <c r="A4612" i="6" s="1"/>
  <c r="A4613" i="6" s="1"/>
  <c r="A4614" i="6" s="1"/>
  <c r="A4615" i="6" s="1"/>
  <c r="A4616" i="6" s="1"/>
  <c r="A4617" i="6" s="1"/>
  <c r="A4618" i="6" s="1"/>
  <c r="A4619" i="6" s="1"/>
  <c r="A4620" i="6" s="1"/>
  <c r="A4621" i="6" s="1"/>
  <c r="A4622" i="6" s="1"/>
  <c r="A4623" i="6" s="1"/>
  <c r="A4624" i="6" s="1"/>
  <c r="A4625" i="6" s="1"/>
  <c r="A4626" i="6" s="1"/>
  <c r="A4627" i="6" s="1"/>
  <c r="A4628" i="6" s="1"/>
  <c r="A4629" i="6" s="1"/>
  <c r="A4630" i="6" s="1"/>
  <c r="A4631" i="6" s="1"/>
  <c r="A4632" i="6" s="1"/>
  <c r="A4633" i="6" s="1"/>
  <c r="A4634" i="6" s="1"/>
  <c r="A4635" i="6" s="1"/>
  <c r="A4636" i="6" s="1"/>
  <c r="A4637" i="6" s="1"/>
  <c r="A4638" i="6" s="1"/>
  <c r="A4639" i="6" s="1"/>
  <c r="A4640" i="6" s="1"/>
  <c r="A4641" i="6" s="1"/>
  <c r="A4642" i="6" s="1"/>
  <c r="A4643" i="6" s="1"/>
  <c r="A4644" i="6" s="1"/>
  <c r="A4645" i="6" s="1"/>
  <c r="A4646" i="6" s="1"/>
  <c r="A4647" i="6" s="1"/>
  <c r="A4648" i="6" s="1"/>
  <c r="A4649" i="6" s="1"/>
  <c r="A4650" i="6" s="1"/>
  <c r="A4651" i="6" s="1"/>
  <c r="A4652" i="6" s="1"/>
  <c r="A4653" i="6" s="1"/>
  <c r="A4654" i="6" s="1"/>
  <c r="A4655" i="6" s="1"/>
  <c r="A4656" i="6" s="1"/>
  <c r="A4657" i="6" s="1"/>
  <c r="A4658" i="6" s="1"/>
  <c r="A4659" i="6" s="1"/>
  <c r="A4660" i="6" s="1"/>
  <c r="A4661" i="6" s="1"/>
  <c r="A4662" i="6" s="1"/>
  <c r="A4663" i="6" s="1"/>
  <c r="A4664" i="6" s="1"/>
  <c r="A4665" i="6" s="1"/>
  <c r="A4666" i="6" s="1"/>
  <c r="A4667" i="6" s="1"/>
  <c r="A4668" i="6" s="1"/>
  <c r="A4669" i="6" s="1"/>
  <c r="A4670" i="6" s="1"/>
  <c r="A4671" i="6" s="1"/>
  <c r="A4672" i="6" s="1"/>
  <c r="A4673" i="6" s="1"/>
  <c r="A4674" i="6" s="1"/>
  <c r="A4675" i="6" s="1"/>
  <c r="A4676" i="6" s="1"/>
  <c r="A4677" i="6" s="1"/>
  <c r="A4678" i="6" s="1"/>
  <c r="A4679" i="6" s="1"/>
  <c r="A4680" i="6" s="1"/>
  <c r="A4681" i="6" s="1"/>
  <c r="A4682" i="6" s="1"/>
  <c r="A4683" i="6" s="1"/>
  <c r="A4684" i="6" s="1"/>
  <c r="A4685" i="6" s="1"/>
  <c r="A4686" i="6" s="1"/>
  <c r="A4687" i="6" s="1"/>
  <c r="A4688" i="6" s="1"/>
  <c r="A4689" i="6" s="1"/>
  <c r="A4690" i="6" s="1"/>
  <c r="A4691" i="6" s="1"/>
  <c r="A4692" i="6" s="1"/>
  <c r="A4693" i="6" s="1"/>
  <c r="A4694" i="6" s="1"/>
  <c r="A4695" i="6" s="1"/>
  <c r="A4696" i="6" s="1"/>
  <c r="A4697" i="6" s="1"/>
  <c r="A4698" i="6" s="1"/>
  <c r="A4699" i="6" s="1"/>
  <c r="A4700" i="6" s="1"/>
  <c r="A4701" i="6" s="1"/>
  <c r="A4702" i="6" s="1"/>
  <c r="A4703" i="6" s="1"/>
  <c r="A4704" i="6" s="1"/>
  <c r="A4705" i="6" s="1"/>
  <c r="A4706" i="6" s="1"/>
  <c r="A4707" i="6" s="1"/>
  <c r="A4708" i="6" s="1"/>
  <c r="A4709" i="6" s="1"/>
  <c r="A4710" i="6" s="1"/>
  <c r="A4711" i="6" s="1"/>
  <c r="A4712" i="6" s="1"/>
  <c r="A4713" i="6" s="1"/>
  <c r="A4714" i="6" s="1"/>
  <c r="A4715" i="6" s="1"/>
  <c r="A4716" i="6" s="1"/>
  <c r="A4717" i="6" s="1"/>
  <c r="A4718" i="6" s="1"/>
  <c r="A4719" i="6" s="1"/>
  <c r="A4720" i="6" s="1"/>
  <c r="A4721" i="6" s="1"/>
  <c r="A4722" i="6" s="1"/>
  <c r="A4723" i="6" s="1"/>
  <c r="A4724" i="6" s="1"/>
  <c r="A4725" i="6" s="1"/>
  <c r="A4726" i="6" s="1"/>
  <c r="A4727" i="6" s="1"/>
  <c r="A4728" i="6" s="1"/>
  <c r="A4729" i="6" s="1"/>
  <c r="A4730" i="6" s="1"/>
  <c r="A4731" i="6" s="1"/>
  <c r="A4732" i="6" s="1"/>
  <c r="A4733" i="6" s="1"/>
  <c r="A4734" i="6" s="1"/>
  <c r="A4735" i="6" s="1"/>
  <c r="A4736" i="6" s="1"/>
  <c r="A4737" i="6" s="1"/>
  <c r="A4738" i="6" s="1"/>
  <c r="A4739" i="6" s="1"/>
  <c r="A4740" i="6" s="1"/>
  <c r="A4741" i="6" s="1"/>
  <c r="A4742" i="6" s="1"/>
  <c r="A4743" i="6" s="1"/>
  <c r="A4744" i="6" s="1"/>
  <c r="A4745" i="6" s="1"/>
  <c r="A4746" i="6" s="1"/>
  <c r="A4747" i="6" s="1"/>
  <c r="A4748" i="6" s="1"/>
  <c r="A4749" i="6" s="1"/>
  <c r="A4750" i="6" s="1"/>
  <c r="A4751" i="6" s="1"/>
  <c r="A4752" i="6" s="1"/>
  <c r="A4753" i="6" s="1"/>
  <c r="A4754" i="6" s="1"/>
  <c r="A4755" i="6" s="1"/>
  <c r="A4756" i="6" s="1"/>
  <c r="A4757" i="6" s="1"/>
  <c r="A4758" i="6" s="1"/>
  <c r="A4759" i="6" s="1"/>
  <c r="A4760" i="6" s="1"/>
  <c r="A4761" i="6" s="1"/>
  <c r="A4762" i="6" s="1"/>
  <c r="A4763" i="6" s="1"/>
  <c r="A4764" i="6" s="1"/>
  <c r="A4765" i="6" s="1"/>
  <c r="A4766" i="6" s="1"/>
  <c r="A4767" i="6" s="1"/>
  <c r="A4768" i="6" s="1"/>
  <c r="A4769" i="6" s="1"/>
  <c r="A4770" i="6" s="1"/>
  <c r="A4771" i="6" s="1"/>
  <c r="A4772" i="6" s="1"/>
  <c r="A4773" i="6" s="1"/>
  <c r="A4774" i="6" s="1"/>
  <c r="A4775" i="6" s="1"/>
  <c r="A4776" i="6" s="1"/>
  <c r="A4777" i="6" s="1"/>
  <c r="A4778" i="6" s="1"/>
  <c r="A4779" i="6" s="1"/>
  <c r="A4780" i="6" s="1"/>
  <c r="A4781" i="6" s="1"/>
  <c r="A4782" i="6" s="1"/>
  <c r="A4783" i="6" s="1"/>
  <c r="A4784" i="6" s="1"/>
  <c r="A4785" i="6" s="1"/>
  <c r="A4786" i="6" s="1"/>
  <c r="A4787" i="6" s="1"/>
  <c r="A4788" i="6" s="1"/>
  <c r="A4789" i="6" s="1"/>
  <c r="A4790" i="6" s="1"/>
  <c r="A4791" i="6" s="1"/>
  <c r="A4792" i="6" s="1"/>
  <c r="A4793" i="6" s="1"/>
  <c r="A4794" i="6" s="1"/>
  <c r="A4795" i="6" s="1"/>
  <c r="A4796" i="6" s="1"/>
  <c r="A4797" i="6" s="1"/>
  <c r="A4798" i="6" s="1"/>
  <c r="A4799" i="6" s="1"/>
  <c r="A4800" i="6" s="1"/>
  <c r="A4801" i="6" s="1"/>
  <c r="A4802" i="6" s="1"/>
  <c r="A4803" i="6" s="1"/>
  <c r="A4804" i="6" s="1"/>
  <c r="A4805" i="6" s="1"/>
  <c r="A4806" i="6" s="1"/>
  <c r="A4807" i="6" s="1"/>
  <c r="A4808" i="6" s="1"/>
  <c r="A4809" i="6" s="1"/>
  <c r="A4810" i="6" s="1"/>
  <c r="A4811" i="6" s="1"/>
  <c r="A4812" i="6" s="1"/>
  <c r="A4813" i="6" s="1"/>
  <c r="A4814" i="6" s="1"/>
  <c r="A4815" i="6" s="1"/>
  <c r="A4816" i="6" s="1"/>
  <c r="A4817" i="6" s="1"/>
  <c r="A4818" i="6" s="1"/>
  <c r="A4819" i="6" s="1"/>
  <c r="A4820" i="6" s="1"/>
  <c r="A4821" i="6" s="1"/>
  <c r="A4822" i="6" s="1"/>
  <c r="A4823" i="6" s="1"/>
  <c r="A4824" i="6" s="1"/>
  <c r="A4825" i="6" s="1"/>
  <c r="A4826" i="6" s="1"/>
  <c r="A4827" i="6" s="1"/>
  <c r="A4828" i="6" s="1"/>
  <c r="A4829" i="6" s="1"/>
  <c r="A4830" i="6" s="1"/>
  <c r="A4831" i="6" s="1"/>
  <c r="A4832" i="6" s="1"/>
  <c r="A4833" i="6" s="1"/>
  <c r="A4834" i="6" s="1"/>
  <c r="A4835" i="6" s="1"/>
  <c r="A4836" i="6" s="1"/>
  <c r="A4837" i="6" s="1"/>
  <c r="A4838" i="6" s="1"/>
  <c r="A4839" i="6" s="1"/>
  <c r="A4840" i="6" s="1"/>
  <c r="A4841" i="6" s="1"/>
  <c r="A4842" i="6" s="1"/>
  <c r="A4843" i="6" s="1"/>
  <c r="A4844" i="6" s="1"/>
  <c r="A4845" i="6" s="1"/>
  <c r="A4846" i="6" s="1"/>
  <c r="A4847" i="6" s="1"/>
  <c r="A4848" i="6" s="1"/>
  <c r="A4849" i="6" s="1"/>
  <c r="A4850" i="6" s="1"/>
  <c r="A4851" i="6" s="1"/>
  <c r="A4852" i="6" s="1"/>
  <c r="A4853" i="6" s="1"/>
  <c r="A4854" i="6" s="1"/>
  <c r="A4855" i="6" s="1"/>
  <c r="A4856" i="6" s="1"/>
  <c r="A4857" i="6" s="1"/>
  <c r="A4858" i="6" s="1"/>
  <c r="A4859" i="6" s="1"/>
  <c r="A4860" i="6" s="1"/>
  <c r="A4861" i="6" s="1"/>
  <c r="A4862" i="6" s="1"/>
  <c r="A4863" i="6" s="1"/>
  <c r="A4864" i="6" s="1"/>
  <c r="A4865" i="6" s="1"/>
  <c r="A4866" i="6" s="1"/>
  <c r="A4867" i="6" s="1"/>
  <c r="A4868" i="6" s="1"/>
  <c r="A4869" i="6" s="1"/>
  <c r="A4870" i="6" s="1"/>
  <c r="A4871" i="6" s="1"/>
  <c r="A4872" i="6" s="1"/>
  <c r="A4873" i="6" s="1"/>
  <c r="A4874" i="6" s="1"/>
  <c r="A4875" i="6" s="1"/>
  <c r="A4876" i="6" s="1"/>
  <c r="A4877" i="6" s="1"/>
  <c r="A4878" i="6" s="1"/>
  <c r="A4879" i="6" s="1"/>
  <c r="A4880" i="6" s="1"/>
  <c r="A4881" i="6" s="1"/>
  <c r="A4882" i="6" s="1"/>
  <c r="A4883" i="6" s="1"/>
  <c r="A4884" i="6" s="1"/>
  <c r="A4885" i="6" s="1"/>
  <c r="A4886" i="6" s="1"/>
  <c r="A4887" i="6" s="1"/>
  <c r="A4888" i="6" s="1"/>
  <c r="A4889" i="6" s="1"/>
  <c r="A4890" i="6" s="1"/>
  <c r="A4891" i="6" s="1"/>
  <c r="A4892" i="6" s="1"/>
  <c r="A4893" i="6" s="1"/>
  <c r="A4894" i="6" s="1"/>
  <c r="A4895" i="6" s="1"/>
  <c r="A4896" i="6" s="1"/>
  <c r="A4897" i="6" s="1"/>
  <c r="A4898" i="6" s="1"/>
  <c r="A4899" i="6" s="1"/>
  <c r="A4900" i="6" s="1"/>
  <c r="A4901" i="6" s="1"/>
  <c r="A4902" i="6" s="1"/>
  <c r="A4903" i="6" s="1"/>
  <c r="A4904" i="6" s="1"/>
  <c r="A4905" i="6" s="1"/>
  <c r="A4906" i="6" s="1"/>
  <c r="A4907" i="6" s="1"/>
  <c r="A4908" i="6" s="1"/>
  <c r="A4909" i="6" s="1"/>
  <c r="A4910" i="6" s="1"/>
  <c r="A4911" i="6" s="1"/>
  <c r="A4912" i="6" s="1"/>
  <c r="A4913" i="6" s="1"/>
  <c r="A4914" i="6" s="1"/>
  <c r="A4915" i="6" s="1"/>
  <c r="A4916" i="6" s="1"/>
  <c r="A4917" i="6" s="1"/>
  <c r="A4918" i="6" s="1"/>
  <c r="A4919" i="6" s="1"/>
  <c r="A4920" i="6" s="1"/>
  <c r="A4921" i="6" s="1"/>
  <c r="A4922" i="6" s="1"/>
  <c r="A4923" i="6" s="1"/>
  <c r="A4924" i="6" s="1"/>
  <c r="A4925" i="6" s="1"/>
  <c r="A4926" i="6" s="1"/>
  <c r="A4927" i="6" s="1"/>
  <c r="A4928" i="6" s="1"/>
  <c r="A4929" i="6" s="1"/>
  <c r="A4930" i="6" s="1"/>
  <c r="A4931" i="6" s="1"/>
  <c r="A4932" i="6" s="1"/>
  <c r="A4933" i="6" s="1"/>
  <c r="A4934" i="6" s="1"/>
  <c r="A4935" i="6" s="1"/>
  <c r="A4936" i="6" s="1"/>
  <c r="A4937" i="6" s="1"/>
  <c r="A4938" i="6" s="1"/>
  <c r="A4939" i="6" s="1"/>
  <c r="A4940" i="6" s="1"/>
  <c r="A4941" i="6" s="1"/>
  <c r="A4942" i="6" s="1"/>
  <c r="A4943" i="6" s="1"/>
  <c r="A4944" i="6" s="1"/>
  <c r="A4945" i="6" s="1"/>
  <c r="A4946" i="6" s="1"/>
  <c r="A4947" i="6" s="1"/>
  <c r="A4948" i="6" s="1"/>
  <c r="A4949" i="6" s="1"/>
  <c r="A4950" i="6" s="1"/>
  <c r="A4951" i="6" s="1"/>
  <c r="A4952" i="6" s="1"/>
  <c r="A4953" i="6" s="1"/>
  <c r="A4954" i="6" s="1"/>
  <c r="A4955" i="6" s="1"/>
  <c r="A4956" i="6" s="1"/>
  <c r="A4957" i="6" s="1"/>
  <c r="A4958" i="6" s="1"/>
  <c r="A4959" i="6" s="1"/>
  <c r="A4960" i="6" s="1"/>
  <c r="A4961" i="6" s="1"/>
  <c r="A4962" i="6" s="1"/>
  <c r="A4963" i="6" s="1"/>
  <c r="A4964" i="6" s="1"/>
  <c r="A4965" i="6" s="1"/>
  <c r="A4966" i="6" s="1"/>
  <c r="A4967" i="6" s="1"/>
  <c r="A4968" i="6" s="1"/>
  <c r="A4969" i="6" s="1"/>
  <c r="A4970" i="6" s="1"/>
  <c r="A4971" i="6" s="1"/>
  <c r="A4972" i="6" s="1"/>
  <c r="A4973" i="6" s="1"/>
  <c r="A4974" i="6" s="1"/>
  <c r="A4975" i="6" s="1"/>
  <c r="A4976" i="6" s="1"/>
  <c r="A4977" i="6" s="1"/>
  <c r="A4978" i="6" s="1"/>
  <c r="A4979" i="6" s="1"/>
  <c r="A4980" i="6" s="1"/>
  <c r="A4981" i="6" s="1"/>
  <c r="A4982" i="6" s="1"/>
  <c r="A4983" i="6" s="1"/>
  <c r="A4984" i="6" s="1"/>
  <c r="A4985" i="6" s="1"/>
  <c r="A4986" i="6" s="1"/>
  <c r="A4987" i="6" s="1"/>
  <c r="A4988" i="6" s="1"/>
  <c r="A4989" i="6" s="1"/>
  <c r="A4990" i="6" s="1"/>
  <c r="A4991" i="6" s="1"/>
  <c r="A4992" i="6" s="1"/>
  <c r="A4993" i="6" s="1"/>
  <c r="A4994" i="6" s="1"/>
  <c r="A4995" i="6" s="1"/>
  <c r="A4996" i="6" s="1"/>
  <c r="A4997" i="6" s="1"/>
  <c r="A4998" i="6" s="1"/>
  <c r="A4999" i="6" s="1"/>
  <c r="A5000" i="6" s="1"/>
  <c r="A5001" i="6" s="1"/>
  <c r="A5002" i="6" s="1"/>
  <c r="A5003" i="6" s="1"/>
  <c r="A5004" i="6" s="1"/>
  <c r="A5005" i="6" s="1"/>
  <c r="A5006" i="6" s="1"/>
  <c r="A5007" i="6" s="1"/>
  <c r="A5008" i="6" s="1"/>
  <c r="A5009" i="6" s="1"/>
  <c r="A5010" i="6" s="1"/>
  <c r="A5011" i="6" s="1"/>
  <c r="A5012" i="6" s="1"/>
  <c r="A5013" i="6" s="1"/>
  <c r="A5014" i="6" s="1"/>
  <c r="A5015" i="6" s="1"/>
  <c r="A5016" i="6" s="1"/>
  <c r="A5017" i="6" s="1"/>
  <c r="A5018" i="6" s="1"/>
  <c r="A5019" i="6" s="1"/>
  <c r="A5020" i="6" s="1"/>
  <c r="A5021" i="6" s="1"/>
  <c r="A5022" i="6" s="1"/>
  <c r="A5023" i="6" s="1"/>
  <c r="A5024" i="6" s="1"/>
  <c r="A5025" i="6" s="1"/>
  <c r="A5026" i="6" s="1"/>
  <c r="A5027" i="6" s="1"/>
  <c r="A5028" i="6" s="1"/>
  <c r="A5029" i="6" s="1"/>
  <c r="A5030" i="6" s="1"/>
  <c r="A5031" i="6" s="1"/>
  <c r="A5032" i="6" s="1"/>
  <c r="A5033" i="6" s="1"/>
  <c r="A5034" i="6" s="1"/>
  <c r="A5035" i="6" s="1"/>
  <c r="A5036" i="6" s="1"/>
  <c r="A5037" i="6" s="1"/>
  <c r="A5038" i="6" s="1"/>
  <c r="A5039" i="6" s="1"/>
  <c r="A5040" i="6" s="1"/>
  <c r="A5041" i="6" s="1"/>
  <c r="A5042" i="6" s="1"/>
  <c r="A5043" i="6" s="1"/>
  <c r="A5044" i="6" s="1"/>
  <c r="A5045" i="6" s="1"/>
  <c r="A5046" i="6" s="1"/>
  <c r="A5047" i="6" s="1"/>
  <c r="A5048" i="6" s="1"/>
  <c r="A5049" i="6" s="1"/>
  <c r="A5050" i="6" s="1"/>
  <c r="A5051" i="6" s="1"/>
  <c r="A5052" i="6" s="1"/>
  <c r="A5053" i="6" s="1"/>
  <c r="A5054" i="6" s="1"/>
  <c r="A5055" i="6" s="1"/>
  <c r="A5056" i="6" s="1"/>
  <c r="A5057" i="6" s="1"/>
  <c r="A5058" i="6" s="1"/>
  <c r="A5059" i="6" s="1"/>
  <c r="A5060" i="6" s="1"/>
  <c r="A5061" i="6" s="1"/>
  <c r="A5062" i="6" s="1"/>
  <c r="A5063" i="6" s="1"/>
  <c r="A5064" i="6" s="1"/>
  <c r="A5065" i="6" s="1"/>
  <c r="A5066" i="6" s="1"/>
  <c r="A5067" i="6" s="1"/>
  <c r="A5068" i="6" s="1"/>
  <c r="A5069" i="6" s="1"/>
  <c r="A5070" i="6" s="1"/>
  <c r="A5071" i="6" s="1"/>
  <c r="A5072" i="6" s="1"/>
  <c r="A5073" i="6" s="1"/>
  <c r="A5074" i="6" s="1"/>
  <c r="A5075" i="6" s="1"/>
  <c r="A5076" i="6" s="1"/>
  <c r="A5077" i="6" s="1"/>
  <c r="A5078" i="6" s="1"/>
  <c r="A5079" i="6" s="1"/>
  <c r="A5080" i="6" s="1"/>
  <c r="A5081" i="6" s="1"/>
  <c r="A5082" i="6" s="1"/>
  <c r="A5083" i="6" s="1"/>
  <c r="A5084" i="6" s="1"/>
  <c r="A5085" i="6" s="1"/>
  <c r="A5086" i="6" s="1"/>
  <c r="A5087" i="6" s="1"/>
  <c r="A5088" i="6" s="1"/>
  <c r="A5089" i="6" s="1"/>
  <c r="A5090" i="6" s="1"/>
  <c r="A5091" i="6" s="1"/>
  <c r="A5092" i="6" s="1"/>
  <c r="A5093" i="6" s="1"/>
  <c r="A5094" i="6" s="1"/>
  <c r="A5095" i="6" s="1"/>
  <c r="A5096" i="6" s="1"/>
  <c r="A5097" i="6" s="1"/>
  <c r="A5098" i="6" s="1"/>
  <c r="A5099" i="6" s="1"/>
  <c r="A5100" i="6" s="1"/>
  <c r="A5101" i="6" s="1"/>
  <c r="A5102" i="6" s="1"/>
  <c r="A5103" i="6" s="1"/>
  <c r="A5104" i="6" s="1"/>
  <c r="A5105" i="6" s="1"/>
  <c r="A5106" i="6" s="1"/>
  <c r="A5107" i="6" s="1"/>
  <c r="A5108" i="6" s="1"/>
  <c r="A5109" i="6" s="1"/>
  <c r="A5110" i="6" s="1"/>
  <c r="A5111" i="6" s="1"/>
  <c r="A5112" i="6" s="1"/>
  <c r="A5113" i="6" s="1"/>
  <c r="A5114" i="6" s="1"/>
  <c r="A5115" i="6" s="1"/>
  <c r="A5116" i="6" s="1"/>
  <c r="A5117" i="6" s="1"/>
  <c r="A5118" i="6" s="1"/>
  <c r="A5119" i="6" s="1"/>
  <c r="A5120" i="6" s="1"/>
  <c r="A5121" i="6" s="1"/>
  <c r="A5122" i="6" s="1"/>
  <c r="A5123" i="6" s="1"/>
  <c r="A5124" i="6" s="1"/>
  <c r="A5125" i="6" s="1"/>
  <c r="A5126" i="6" s="1"/>
  <c r="A5127" i="6" s="1"/>
  <c r="A5128" i="6" s="1"/>
  <c r="A5129" i="6" s="1"/>
  <c r="A5130" i="6" s="1"/>
  <c r="A5131" i="6" s="1"/>
  <c r="A5132" i="6" s="1"/>
  <c r="A5133" i="6" s="1"/>
  <c r="A5134" i="6" s="1"/>
  <c r="A5135" i="6" s="1"/>
  <c r="A5136" i="6" s="1"/>
  <c r="A5137" i="6" s="1"/>
  <c r="A5138" i="6" s="1"/>
  <c r="A5139" i="6" s="1"/>
  <c r="A5140" i="6" s="1"/>
  <c r="A5141" i="6" s="1"/>
  <c r="A5142" i="6" s="1"/>
  <c r="A5143" i="6" s="1"/>
  <c r="A5144" i="6" s="1"/>
  <c r="A5145" i="6" s="1"/>
  <c r="A5146" i="6" s="1"/>
  <c r="A5147" i="6" s="1"/>
  <c r="A5148" i="6" s="1"/>
  <c r="A5149" i="6" s="1"/>
  <c r="A5150" i="6" s="1"/>
  <c r="A5151" i="6" s="1"/>
  <c r="A5152" i="6" s="1"/>
  <c r="A5153" i="6" s="1"/>
  <c r="A5154" i="6" s="1"/>
  <c r="A5155" i="6" s="1"/>
  <c r="A5156" i="6" s="1"/>
  <c r="A5157" i="6" s="1"/>
  <c r="A5158" i="6" s="1"/>
  <c r="A5159" i="6" s="1"/>
  <c r="A5160" i="6" s="1"/>
  <c r="A5161" i="6" s="1"/>
  <c r="A5162" i="6" s="1"/>
  <c r="A5163" i="6" s="1"/>
  <c r="A5164" i="6" s="1"/>
  <c r="A5165" i="6" s="1"/>
  <c r="A5166" i="6" s="1"/>
  <c r="A5167" i="6" s="1"/>
  <c r="A5168" i="6" s="1"/>
  <c r="A5169" i="6" s="1"/>
  <c r="A5170" i="6" s="1"/>
  <c r="A5171" i="6" s="1"/>
  <c r="A5172" i="6" s="1"/>
  <c r="A5173" i="6" s="1"/>
  <c r="A5174" i="6" s="1"/>
  <c r="A5175" i="6" s="1"/>
  <c r="A5176" i="6" s="1"/>
  <c r="A5177" i="6" s="1"/>
  <c r="A5178" i="6" s="1"/>
  <c r="A5179" i="6" s="1"/>
  <c r="A5180" i="6" s="1"/>
  <c r="A5181" i="6" s="1"/>
  <c r="A5182" i="6" s="1"/>
  <c r="A5183" i="6" s="1"/>
  <c r="A5184" i="6" s="1"/>
  <c r="A5185" i="6" s="1"/>
  <c r="A5186" i="6" s="1"/>
  <c r="A5187" i="6" s="1"/>
  <c r="A5188" i="6" s="1"/>
  <c r="A5189" i="6" s="1"/>
  <c r="A5190" i="6" s="1"/>
  <c r="A5191" i="6" s="1"/>
  <c r="A5192" i="6" s="1"/>
  <c r="A5193" i="6" s="1"/>
  <c r="A5194" i="6" s="1"/>
  <c r="A5195" i="6" s="1"/>
  <c r="A5196" i="6" s="1"/>
  <c r="A5197" i="6" s="1"/>
  <c r="A5198" i="6" s="1"/>
  <c r="A5199" i="6" s="1"/>
  <c r="A5200" i="6" s="1"/>
  <c r="A5201" i="6" s="1"/>
  <c r="A5202" i="6" s="1"/>
  <c r="A5203" i="6" s="1"/>
  <c r="A5204" i="6" s="1"/>
  <c r="A5205" i="6" s="1"/>
  <c r="A5206" i="6" s="1"/>
  <c r="A5207" i="6" s="1"/>
  <c r="A5208" i="6" s="1"/>
  <c r="A5209" i="6" s="1"/>
  <c r="A5210" i="6" s="1"/>
  <c r="A5211" i="6" s="1"/>
  <c r="A5212" i="6" s="1"/>
  <c r="A5213" i="6" s="1"/>
  <c r="A5214" i="6" s="1"/>
  <c r="A5215" i="6" s="1"/>
  <c r="A5216" i="6" s="1"/>
  <c r="A5217" i="6" s="1"/>
  <c r="A5218" i="6" s="1"/>
  <c r="A5219" i="6" s="1"/>
  <c r="A5220" i="6" s="1"/>
  <c r="A5221" i="6" s="1"/>
  <c r="A5222" i="6" s="1"/>
  <c r="A5223" i="6" s="1"/>
  <c r="A5224" i="6" s="1"/>
  <c r="A5225" i="6" s="1"/>
  <c r="A5226" i="6" s="1"/>
  <c r="A5227" i="6" s="1"/>
  <c r="A5228" i="6" s="1"/>
  <c r="A5229" i="6" s="1"/>
  <c r="A5230" i="6" s="1"/>
  <c r="A5231" i="6" s="1"/>
  <c r="A5232" i="6" s="1"/>
  <c r="A5233" i="6" s="1"/>
  <c r="A5234" i="6" s="1"/>
  <c r="A5235" i="6" s="1"/>
  <c r="A5236" i="6" s="1"/>
  <c r="A5237" i="6" s="1"/>
  <c r="A5238" i="6" s="1"/>
  <c r="A5239" i="6" s="1"/>
  <c r="A5240" i="6" s="1"/>
  <c r="A5241" i="6" s="1"/>
  <c r="A5242" i="6" s="1"/>
  <c r="A5243" i="6" s="1"/>
  <c r="A5244" i="6" s="1"/>
  <c r="A5245" i="6" s="1"/>
  <c r="A5246" i="6" s="1"/>
  <c r="A5247" i="6" s="1"/>
  <c r="A5248" i="6" s="1"/>
  <c r="A5249" i="6" s="1"/>
  <c r="A5250" i="6" s="1"/>
  <c r="A5251" i="6" s="1"/>
  <c r="A5252" i="6" s="1"/>
  <c r="A5253" i="6" s="1"/>
  <c r="A5254" i="6" s="1"/>
  <c r="A5255" i="6" s="1"/>
  <c r="A5256" i="6" s="1"/>
  <c r="A5257" i="6" s="1"/>
  <c r="A5258" i="6" s="1"/>
  <c r="A5259" i="6" s="1"/>
  <c r="A5260" i="6" s="1"/>
  <c r="A5261" i="6" s="1"/>
  <c r="A5262" i="6" s="1"/>
  <c r="A5263" i="6" s="1"/>
  <c r="A5264" i="6" s="1"/>
  <c r="A5265" i="6" s="1"/>
  <c r="A5266" i="6" s="1"/>
  <c r="A5267" i="6" s="1"/>
  <c r="A5268" i="6" s="1"/>
  <c r="A5269" i="6" s="1"/>
  <c r="A5270" i="6" s="1"/>
  <c r="A5271" i="6" s="1"/>
  <c r="A5272" i="6" s="1"/>
  <c r="A5273" i="6" s="1"/>
  <c r="A5274" i="6" s="1"/>
  <c r="A5275" i="6" s="1"/>
  <c r="A5276" i="6" s="1"/>
  <c r="A5277" i="6" s="1"/>
  <c r="A5278" i="6" s="1"/>
  <c r="A5279" i="6" s="1"/>
  <c r="A5280" i="6" s="1"/>
  <c r="A5281" i="6" s="1"/>
  <c r="A5282" i="6" s="1"/>
  <c r="A5283" i="6" s="1"/>
  <c r="A5284" i="6" s="1"/>
  <c r="A5285" i="6" s="1"/>
  <c r="A5286" i="6" s="1"/>
  <c r="A5287" i="6" s="1"/>
  <c r="A5288" i="6" s="1"/>
  <c r="A5289" i="6" s="1"/>
  <c r="A5290" i="6" s="1"/>
  <c r="A5291" i="6" s="1"/>
  <c r="A5292" i="6" s="1"/>
  <c r="A5293" i="6" s="1"/>
  <c r="A5294" i="6" s="1"/>
  <c r="A5295" i="6" s="1"/>
  <c r="A5296" i="6" s="1"/>
  <c r="A5297" i="6" s="1"/>
  <c r="A5298" i="6" s="1"/>
  <c r="A5299" i="6" s="1"/>
  <c r="A5300" i="6" s="1"/>
  <c r="A5301" i="6" s="1"/>
  <c r="A5302" i="6" s="1"/>
  <c r="A5303" i="6" s="1"/>
  <c r="A5304" i="6" s="1"/>
  <c r="A5305" i="6" s="1"/>
  <c r="A5306" i="6" s="1"/>
  <c r="A5307" i="6" s="1"/>
  <c r="A5308" i="6" s="1"/>
  <c r="A5309" i="6" s="1"/>
  <c r="A5310" i="6" s="1"/>
  <c r="A5311" i="6" s="1"/>
  <c r="A5312" i="6" s="1"/>
  <c r="A5313" i="6" s="1"/>
  <c r="A5314" i="6" s="1"/>
  <c r="A5315" i="6" s="1"/>
  <c r="A5316" i="6" s="1"/>
  <c r="A5317" i="6" s="1"/>
  <c r="A5318" i="6" s="1"/>
  <c r="A5319" i="6" s="1"/>
  <c r="A5320" i="6" s="1"/>
  <c r="A5321" i="6" s="1"/>
  <c r="A5322" i="6" s="1"/>
  <c r="A5323" i="6" s="1"/>
  <c r="A5324" i="6" s="1"/>
  <c r="A5325" i="6" s="1"/>
  <c r="A5326" i="6" s="1"/>
  <c r="A5327" i="6" s="1"/>
  <c r="A5328" i="6" s="1"/>
  <c r="A5329" i="6" s="1"/>
  <c r="A5330" i="6" s="1"/>
  <c r="A5331" i="6" s="1"/>
  <c r="A5332" i="6" s="1"/>
  <c r="A5333" i="6" s="1"/>
  <c r="A5334" i="6" s="1"/>
  <c r="A5335" i="6" s="1"/>
  <c r="A5336" i="6" s="1"/>
  <c r="A5337" i="6" s="1"/>
  <c r="A5338" i="6" s="1"/>
  <c r="A5339" i="6" s="1"/>
  <c r="A5340" i="6" s="1"/>
  <c r="A5341" i="6" s="1"/>
  <c r="A5342" i="6" s="1"/>
  <c r="A5343" i="6" s="1"/>
  <c r="A5344" i="6" s="1"/>
  <c r="A5345" i="6" s="1"/>
  <c r="A5346" i="6" s="1"/>
  <c r="A5347" i="6" s="1"/>
  <c r="A5348" i="6" s="1"/>
  <c r="A5349" i="6" s="1"/>
  <c r="A5350" i="6" s="1"/>
  <c r="A5351" i="6" s="1"/>
  <c r="A5352" i="6" s="1"/>
  <c r="A5353" i="6" s="1"/>
  <c r="A5354" i="6" s="1"/>
  <c r="A5355" i="6" s="1"/>
  <c r="A5356" i="6" s="1"/>
  <c r="A5357" i="6" s="1"/>
  <c r="A5358" i="6" s="1"/>
  <c r="A5359" i="6" s="1"/>
  <c r="A5360" i="6" s="1"/>
  <c r="A5361" i="6" s="1"/>
  <c r="A5362" i="6" s="1"/>
  <c r="A5363" i="6" s="1"/>
  <c r="A5364" i="6" s="1"/>
  <c r="A5365" i="6" s="1"/>
  <c r="A5366" i="6" s="1"/>
  <c r="A5367" i="6" s="1"/>
  <c r="A5368" i="6" s="1"/>
  <c r="A5369" i="6" s="1"/>
  <c r="A5370" i="6" s="1"/>
  <c r="A5371" i="6" s="1"/>
  <c r="A5372" i="6" s="1"/>
  <c r="A5373" i="6" s="1"/>
  <c r="A5374" i="6" s="1"/>
  <c r="A5375" i="6" s="1"/>
  <c r="A5376" i="6" s="1"/>
  <c r="A5377" i="6" s="1"/>
  <c r="A5378" i="6" s="1"/>
  <c r="A5379" i="6" s="1"/>
  <c r="A5380" i="6" s="1"/>
  <c r="A5381" i="6" s="1"/>
  <c r="A5382" i="6" s="1"/>
  <c r="A5383" i="6" s="1"/>
  <c r="A5384" i="6" s="1"/>
  <c r="A5385" i="6" s="1"/>
  <c r="A5386" i="6" s="1"/>
  <c r="A5387" i="6" s="1"/>
  <c r="A5388" i="6" s="1"/>
  <c r="A5389" i="6" s="1"/>
  <c r="A5390" i="6" s="1"/>
  <c r="A5391" i="6" s="1"/>
  <c r="A5392" i="6" s="1"/>
  <c r="A5393" i="6" s="1"/>
  <c r="A5394" i="6" s="1"/>
  <c r="A5395" i="6" s="1"/>
  <c r="A5396" i="6" s="1"/>
  <c r="A5397" i="6" s="1"/>
  <c r="A5398" i="6" s="1"/>
  <c r="A5399" i="6" s="1"/>
  <c r="A5400" i="6" s="1"/>
  <c r="A5401" i="6" s="1"/>
  <c r="A5402" i="6" s="1"/>
  <c r="A5403" i="6" s="1"/>
  <c r="A5404" i="6" s="1"/>
  <c r="A5405" i="6" s="1"/>
  <c r="A5406" i="6" s="1"/>
  <c r="A5407" i="6" s="1"/>
  <c r="A5408" i="6" s="1"/>
  <c r="A5409" i="6" s="1"/>
  <c r="A5410" i="6" s="1"/>
  <c r="A5411" i="6" s="1"/>
  <c r="A5412" i="6" s="1"/>
  <c r="A5413" i="6" s="1"/>
  <c r="A5414" i="6" s="1"/>
  <c r="A5415" i="6" s="1"/>
  <c r="A5416" i="6" s="1"/>
  <c r="A5417" i="6" s="1"/>
  <c r="A5418" i="6" s="1"/>
  <c r="A5419" i="6" s="1"/>
  <c r="A5420" i="6" s="1"/>
  <c r="A5421" i="6" s="1"/>
  <c r="A5422" i="6" s="1"/>
  <c r="A5423" i="6" s="1"/>
  <c r="A5424" i="6" s="1"/>
  <c r="A5425" i="6" s="1"/>
  <c r="A5426" i="6" s="1"/>
  <c r="A5427" i="6" s="1"/>
  <c r="A5428" i="6" s="1"/>
  <c r="A5429" i="6" s="1"/>
  <c r="A5430" i="6" s="1"/>
  <c r="A5431" i="6" s="1"/>
  <c r="A5432" i="6" s="1"/>
  <c r="A5433" i="6" s="1"/>
  <c r="A5434" i="6" s="1"/>
  <c r="A5435" i="6" s="1"/>
  <c r="A5436" i="6" s="1"/>
  <c r="A5437" i="6" s="1"/>
  <c r="A5438" i="6" s="1"/>
  <c r="A5439" i="6" s="1"/>
  <c r="A5440" i="6" s="1"/>
  <c r="A5441" i="6" s="1"/>
  <c r="A5442" i="6" s="1"/>
  <c r="A5443" i="6" s="1"/>
  <c r="A5444" i="6" s="1"/>
  <c r="A5445" i="6" s="1"/>
  <c r="A5446" i="6" s="1"/>
  <c r="A5447" i="6" s="1"/>
  <c r="A5448" i="6" s="1"/>
  <c r="A5449" i="6" s="1"/>
  <c r="A5450" i="6" s="1"/>
  <c r="A5451" i="6" s="1"/>
  <c r="A5452" i="6" s="1"/>
  <c r="A5453" i="6" s="1"/>
  <c r="A5454" i="6" s="1"/>
  <c r="A5455" i="6" s="1"/>
  <c r="A5456" i="6" s="1"/>
  <c r="A5457" i="6" s="1"/>
  <c r="A5458" i="6" s="1"/>
  <c r="A5459" i="6" s="1"/>
  <c r="A5460" i="6" s="1"/>
  <c r="A5461" i="6" s="1"/>
  <c r="A5462" i="6" s="1"/>
  <c r="A5463" i="6" s="1"/>
  <c r="A5464" i="6" s="1"/>
  <c r="A5465" i="6" s="1"/>
  <c r="A5466" i="6" s="1"/>
  <c r="A5467" i="6" s="1"/>
  <c r="A5468" i="6" s="1"/>
  <c r="A5469" i="6" s="1"/>
  <c r="A5470" i="6" s="1"/>
  <c r="A5471" i="6" s="1"/>
  <c r="A5472" i="6" s="1"/>
  <c r="A5473" i="6" s="1"/>
  <c r="A5474" i="6" s="1"/>
  <c r="A5475" i="6" s="1"/>
  <c r="A5476" i="6" s="1"/>
  <c r="A5477" i="6" s="1"/>
  <c r="A5478" i="6" s="1"/>
  <c r="A5479" i="6" s="1"/>
  <c r="A5480" i="6" s="1"/>
  <c r="A5481" i="6" s="1"/>
  <c r="A5482" i="6" s="1"/>
  <c r="A5483" i="6" s="1"/>
  <c r="A5484" i="6" s="1"/>
  <c r="A5485" i="6" s="1"/>
  <c r="A5486" i="6" s="1"/>
  <c r="A5487" i="6" s="1"/>
  <c r="A5488" i="6" s="1"/>
  <c r="A5489" i="6" s="1"/>
  <c r="A5490" i="6" s="1"/>
  <c r="A5491" i="6" s="1"/>
  <c r="A5492" i="6" s="1"/>
  <c r="A5493" i="6" s="1"/>
  <c r="A5494" i="6" s="1"/>
  <c r="A5495" i="6" s="1"/>
  <c r="A5496" i="6" s="1"/>
  <c r="A5497" i="6" s="1"/>
  <c r="A5498" i="6" s="1"/>
  <c r="A5499" i="6" s="1"/>
  <c r="A5500" i="6" s="1"/>
  <c r="A5501" i="6" s="1"/>
  <c r="A5502" i="6" s="1"/>
  <c r="A5503" i="6" s="1"/>
  <c r="A5504" i="6" s="1"/>
  <c r="A5505" i="6" s="1"/>
  <c r="A5506" i="6" s="1"/>
  <c r="A5507" i="6" s="1"/>
  <c r="A5508" i="6" s="1"/>
  <c r="A5509" i="6" s="1"/>
  <c r="A5510" i="6" s="1"/>
  <c r="A5511" i="6" s="1"/>
  <c r="A5512" i="6" s="1"/>
  <c r="A5513" i="6" s="1"/>
  <c r="A5514" i="6" s="1"/>
  <c r="A5515" i="6" s="1"/>
  <c r="A5516" i="6" s="1"/>
  <c r="A5517" i="6" s="1"/>
  <c r="A5518" i="6" s="1"/>
  <c r="A5519" i="6" s="1"/>
  <c r="A5520" i="6" s="1"/>
  <c r="A5521" i="6" s="1"/>
  <c r="A5522" i="6" s="1"/>
  <c r="A5523" i="6" s="1"/>
  <c r="A5524" i="6" s="1"/>
  <c r="A5525" i="6" s="1"/>
  <c r="A5526" i="6" s="1"/>
  <c r="A5527" i="6" s="1"/>
  <c r="A5528" i="6" s="1"/>
  <c r="A5529" i="6" s="1"/>
  <c r="A5530" i="6" s="1"/>
  <c r="A5531" i="6" s="1"/>
  <c r="A5532" i="6" s="1"/>
  <c r="A5533" i="6" s="1"/>
  <c r="A5534" i="6" s="1"/>
  <c r="A5535" i="6" s="1"/>
  <c r="A5536" i="6" s="1"/>
  <c r="A5537" i="6" s="1"/>
  <c r="A5538" i="6" s="1"/>
  <c r="A5539" i="6" s="1"/>
  <c r="A5540" i="6" s="1"/>
  <c r="A5541" i="6" s="1"/>
  <c r="A5542" i="6" s="1"/>
  <c r="A5543" i="6" s="1"/>
  <c r="A5544" i="6" s="1"/>
  <c r="A5545" i="6" s="1"/>
  <c r="A5546" i="6" s="1"/>
  <c r="A5547" i="6" s="1"/>
  <c r="A5548" i="6" s="1"/>
  <c r="A5549" i="6" s="1"/>
  <c r="A5550" i="6" s="1"/>
  <c r="A5551" i="6" s="1"/>
  <c r="A5552" i="6" s="1"/>
  <c r="A5553" i="6" s="1"/>
  <c r="A5554" i="6" s="1"/>
  <c r="A5555" i="6" s="1"/>
  <c r="A5556" i="6" s="1"/>
  <c r="A5557" i="6" s="1"/>
  <c r="A5558" i="6" s="1"/>
  <c r="A5559" i="6" s="1"/>
  <c r="A5560" i="6" s="1"/>
  <c r="A5561" i="6" s="1"/>
  <c r="A5562" i="6" s="1"/>
  <c r="A5563" i="6" s="1"/>
  <c r="A5564" i="6" s="1"/>
  <c r="A5565" i="6" s="1"/>
  <c r="A5566" i="6" s="1"/>
  <c r="A5567" i="6" s="1"/>
  <c r="A5568" i="6" s="1"/>
  <c r="A5569" i="6" s="1"/>
  <c r="A5570" i="6" s="1"/>
  <c r="A5571" i="6" s="1"/>
  <c r="A5572" i="6" s="1"/>
  <c r="A5573" i="6" s="1"/>
  <c r="A5574" i="6" s="1"/>
  <c r="A5575" i="6" s="1"/>
  <c r="A5576" i="6" s="1"/>
  <c r="A5577" i="6" s="1"/>
  <c r="A5578" i="6" s="1"/>
  <c r="A5579" i="6" s="1"/>
  <c r="A5580" i="6" s="1"/>
  <c r="A5581" i="6" s="1"/>
  <c r="A5582" i="6" s="1"/>
  <c r="A5583" i="6" s="1"/>
  <c r="A5584" i="6" s="1"/>
  <c r="A5585" i="6" s="1"/>
  <c r="A5586" i="6" s="1"/>
  <c r="A5587" i="6" s="1"/>
  <c r="A5588" i="6" s="1"/>
  <c r="A5589" i="6" s="1"/>
  <c r="A5590" i="6" s="1"/>
  <c r="A5591" i="6" s="1"/>
  <c r="A5592" i="6" s="1"/>
  <c r="A5593" i="6" s="1"/>
  <c r="A5594" i="6" s="1"/>
  <c r="A5595" i="6" s="1"/>
  <c r="A5596" i="6" s="1"/>
  <c r="A5597" i="6" s="1"/>
  <c r="A5598" i="6" s="1"/>
  <c r="A5599" i="6" s="1"/>
  <c r="A5600" i="6" s="1"/>
  <c r="A5601" i="6" s="1"/>
  <c r="A5602" i="6" s="1"/>
  <c r="A5603" i="6" s="1"/>
  <c r="A5604" i="6" s="1"/>
  <c r="A5605" i="6" s="1"/>
  <c r="A5606" i="6" s="1"/>
  <c r="A5607" i="6" s="1"/>
  <c r="A5608" i="6" s="1"/>
  <c r="A5609" i="6" s="1"/>
  <c r="A5610" i="6" s="1"/>
  <c r="A5611" i="6" s="1"/>
  <c r="A5612" i="6" s="1"/>
  <c r="A5613" i="6" s="1"/>
  <c r="A5614" i="6" s="1"/>
  <c r="A5615" i="6" s="1"/>
  <c r="A5616" i="6" s="1"/>
  <c r="A5617" i="6" s="1"/>
  <c r="A5618" i="6" s="1"/>
  <c r="A5619" i="6" s="1"/>
  <c r="A5620" i="6" s="1"/>
  <c r="A5621" i="6" s="1"/>
  <c r="A5622" i="6" s="1"/>
  <c r="A5623" i="6" s="1"/>
  <c r="A5624" i="6" s="1"/>
  <c r="A5625" i="6" s="1"/>
  <c r="A5626" i="6" s="1"/>
  <c r="A5627" i="6" s="1"/>
  <c r="A5628" i="6" s="1"/>
  <c r="A5629" i="6" s="1"/>
  <c r="A5630" i="6" s="1"/>
  <c r="A5631" i="6" s="1"/>
  <c r="A5632" i="6" s="1"/>
  <c r="A5633" i="6" s="1"/>
  <c r="A5634" i="6" s="1"/>
  <c r="A5635" i="6" s="1"/>
  <c r="A5636" i="6" s="1"/>
  <c r="A5637" i="6" s="1"/>
  <c r="A5638" i="6" s="1"/>
  <c r="A5639" i="6" s="1"/>
  <c r="A5640" i="6" s="1"/>
  <c r="A5641" i="6" s="1"/>
  <c r="A5642" i="6" s="1"/>
  <c r="A5643" i="6" s="1"/>
  <c r="A5644" i="6" s="1"/>
  <c r="A5645" i="6" s="1"/>
  <c r="A5646" i="6" s="1"/>
  <c r="A5647" i="6" s="1"/>
  <c r="A5648" i="6" s="1"/>
  <c r="A5649" i="6" s="1"/>
  <c r="A5650" i="6" s="1"/>
  <c r="A5651" i="6" s="1"/>
  <c r="A5652" i="6" s="1"/>
  <c r="A5653" i="6" s="1"/>
  <c r="A5654" i="6" s="1"/>
  <c r="A5655" i="6" s="1"/>
  <c r="A5656" i="6" s="1"/>
  <c r="A5657" i="6" s="1"/>
  <c r="A5658" i="6" s="1"/>
  <c r="A5659" i="6" s="1"/>
  <c r="A5660" i="6" s="1"/>
  <c r="A5661" i="6" s="1"/>
  <c r="A5662" i="6" s="1"/>
  <c r="A5663" i="6" s="1"/>
  <c r="A5664" i="6" s="1"/>
  <c r="A5665" i="6" s="1"/>
  <c r="A5666" i="6" s="1"/>
  <c r="A5667" i="6" s="1"/>
  <c r="A5668" i="6" s="1"/>
  <c r="A5669" i="6" s="1"/>
  <c r="A5670" i="6" s="1"/>
  <c r="A5671" i="6" s="1"/>
  <c r="A5672" i="6" s="1"/>
  <c r="A5673" i="6" s="1"/>
  <c r="A5674" i="6" s="1"/>
  <c r="A5675" i="6" s="1"/>
  <c r="A5676" i="6" s="1"/>
  <c r="A5677" i="6" s="1"/>
  <c r="A5678" i="6" s="1"/>
  <c r="A5679" i="6" s="1"/>
  <c r="A5680" i="6" s="1"/>
  <c r="A5681" i="6" s="1"/>
  <c r="A5682" i="6" s="1"/>
  <c r="A5683" i="6" s="1"/>
  <c r="A5684" i="6" s="1"/>
  <c r="A5685" i="6" s="1"/>
  <c r="A5686" i="6" s="1"/>
  <c r="A5687" i="6" s="1"/>
  <c r="A5688" i="6" s="1"/>
  <c r="A5689" i="6" s="1"/>
  <c r="A5690" i="6" s="1"/>
  <c r="A5691" i="6" s="1"/>
  <c r="A5692" i="6" s="1"/>
  <c r="A5693" i="6" s="1"/>
  <c r="A5694" i="6" s="1"/>
  <c r="A5695" i="6" s="1"/>
  <c r="A5696" i="6" s="1"/>
  <c r="A5697" i="6" s="1"/>
  <c r="A5698" i="6" s="1"/>
  <c r="A5699" i="6" s="1"/>
  <c r="A5700" i="6" s="1"/>
  <c r="A5701" i="6" s="1"/>
  <c r="A5702" i="6" s="1"/>
  <c r="A5703" i="6" s="1"/>
  <c r="A5704" i="6" s="1"/>
  <c r="A5705" i="6" s="1"/>
  <c r="A5706" i="6" s="1"/>
  <c r="A5707" i="6" s="1"/>
  <c r="A5708" i="6" s="1"/>
  <c r="A5709" i="6" s="1"/>
  <c r="A5710" i="6" s="1"/>
  <c r="A5711" i="6" s="1"/>
  <c r="A5712" i="6" s="1"/>
  <c r="A5713" i="6" s="1"/>
  <c r="A5714" i="6" s="1"/>
  <c r="A5715" i="6" s="1"/>
  <c r="A5716" i="6" s="1"/>
  <c r="A5717" i="6" s="1"/>
  <c r="A5718" i="6" s="1"/>
  <c r="A5719" i="6" s="1"/>
  <c r="A5720" i="6" s="1"/>
  <c r="A5721" i="6" s="1"/>
  <c r="A5722" i="6" s="1"/>
  <c r="A5723" i="6" s="1"/>
  <c r="A5724" i="6" s="1"/>
  <c r="A5725" i="6" s="1"/>
  <c r="A5726" i="6" s="1"/>
  <c r="A5727" i="6" s="1"/>
  <c r="A5728" i="6" s="1"/>
  <c r="A5729" i="6" s="1"/>
  <c r="A5730" i="6" s="1"/>
  <c r="A5731" i="6" s="1"/>
  <c r="A5732" i="6" s="1"/>
  <c r="A5733" i="6" s="1"/>
  <c r="A5734" i="6" s="1"/>
  <c r="A5735" i="6" s="1"/>
  <c r="A5736" i="6" s="1"/>
  <c r="A5737" i="6" s="1"/>
  <c r="A5738" i="6" s="1"/>
  <c r="A5739" i="6" s="1"/>
  <c r="A5740" i="6" s="1"/>
  <c r="A5741" i="6" s="1"/>
  <c r="A5742" i="6" s="1"/>
  <c r="A5743" i="6" s="1"/>
  <c r="A5744" i="6" s="1"/>
  <c r="A5745" i="6" s="1"/>
  <c r="A5746" i="6" s="1"/>
  <c r="A5747" i="6" s="1"/>
  <c r="A5748" i="6" s="1"/>
  <c r="A5749" i="6" s="1"/>
  <c r="A5750" i="6" s="1"/>
  <c r="A5751" i="6" s="1"/>
  <c r="A5752" i="6" s="1"/>
  <c r="A5753" i="6" s="1"/>
  <c r="A5754" i="6" s="1"/>
  <c r="A5755" i="6" s="1"/>
  <c r="A5756" i="6" s="1"/>
  <c r="A5757" i="6" s="1"/>
  <c r="A5758" i="6" s="1"/>
  <c r="A5759" i="6" s="1"/>
  <c r="A5760" i="6" s="1"/>
  <c r="A5761" i="6" s="1"/>
  <c r="A5762" i="6" s="1"/>
  <c r="A5763" i="6" s="1"/>
  <c r="A5764" i="6" s="1"/>
  <c r="A5765" i="6" s="1"/>
  <c r="A5766" i="6" s="1"/>
  <c r="A5767" i="6" s="1"/>
  <c r="A5768" i="6" s="1"/>
  <c r="A5769" i="6" s="1"/>
  <c r="A5770" i="6" s="1"/>
  <c r="A5771" i="6" s="1"/>
  <c r="A5772" i="6" s="1"/>
  <c r="A5773" i="6" s="1"/>
  <c r="A5774" i="6" s="1"/>
  <c r="A5775" i="6" s="1"/>
  <c r="A5776" i="6" s="1"/>
  <c r="A5777" i="6" s="1"/>
  <c r="A5778" i="6" s="1"/>
  <c r="A5779" i="6" s="1"/>
  <c r="A5780" i="6" s="1"/>
  <c r="A5781" i="6" s="1"/>
  <c r="A5782" i="6" s="1"/>
  <c r="A5783" i="6" s="1"/>
  <c r="A5784" i="6" s="1"/>
  <c r="A5785" i="6" s="1"/>
  <c r="A5786" i="6" s="1"/>
  <c r="A5787" i="6" s="1"/>
  <c r="A5788" i="6" s="1"/>
  <c r="A5789" i="6" s="1"/>
  <c r="A5790" i="6" s="1"/>
  <c r="A5791" i="6" s="1"/>
  <c r="A5792" i="6" s="1"/>
  <c r="A5793" i="6" s="1"/>
  <c r="A5794" i="6" s="1"/>
  <c r="A5795" i="6" s="1"/>
  <c r="A5796" i="6" s="1"/>
  <c r="A5797" i="6" s="1"/>
  <c r="A5798" i="6" s="1"/>
  <c r="A5799" i="6" s="1"/>
  <c r="A5800" i="6" s="1"/>
  <c r="A5801" i="6" s="1"/>
  <c r="A5802" i="6" s="1"/>
  <c r="A5803" i="6" s="1"/>
  <c r="A5804" i="6" s="1"/>
  <c r="A5805" i="6" s="1"/>
  <c r="A5806" i="6" s="1"/>
  <c r="A5807" i="6" s="1"/>
  <c r="A5808" i="6" s="1"/>
  <c r="A5809" i="6" s="1"/>
  <c r="A5810" i="6" s="1"/>
  <c r="A5811" i="6" s="1"/>
  <c r="A5812" i="6" s="1"/>
  <c r="A5813" i="6" s="1"/>
  <c r="A5814" i="6" s="1"/>
  <c r="A5815" i="6" s="1"/>
  <c r="A5816" i="6" s="1"/>
  <c r="A5817" i="6" s="1"/>
  <c r="A5818" i="6" s="1"/>
  <c r="A5819" i="6" s="1"/>
  <c r="A5820" i="6" s="1"/>
  <c r="A5821" i="6" s="1"/>
  <c r="A5822" i="6" s="1"/>
  <c r="A5823" i="6" s="1"/>
  <c r="A5824" i="6" s="1"/>
  <c r="A5825" i="6" s="1"/>
  <c r="A5826" i="6" s="1"/>
  <c r="A5827" i="6" s="1"/>
  <c r="A5828" i="6" s="1"/>
  <c r="A5829" i="6" s="1"/>
  <c r="A5830" i="6" s="1"/>
  <c r="A5831" i="6" s="1"/>
  <c r="A5832" i="6" s="1"/>
  <c r="A5833" i="6" s="1"/>
  <c r="A5834" i="6" s="1"/>
  <c r="A5835" i="6" s="1"/>
  <c r="A5836" i="6" s="1"/>
  <c r="A5837" i="6" s="1"/>
  <c r="A5838" i="6" s="1"/>
  <c r="A5839" i="6" s="1"/>
  <c r="A5840" i="6" s="1"/>
  <c r="A5841" i="6" s="1"/>
  <c r="A5842" i="6" s="1"/>
  <c r="A5843" i="6" s="1"/>
  <c r="A5844" i="6" s="1"/>
  <c r="A5845" i="6" s="1"/>
  <c r="A5846" i="6" s="1"/>
  <c r="A5847" i="6" s="1"/>
  <c r="A5848" i="6" s="1"/>
  <c r="A5849" i="6" s="1"/>
  <c r="A5850" i="6" s="1"/>
  <c r="A5851" i="6" s="1"/>
  <c r="A5852" i="6" s="1"/>
  <c r="A5853" i="6" s="1"/>
  <c r="A5854" i="6" s="1"/>
  <c r="A5855" i="6" s="1"/>
  <c r="A5856" i="6" s="1"/>
  <c r="A5857" i="6" s="1"/>
  <c r="A5858" i="6" s="1"/>
  <c r="A5859" i="6" s="1"/>
  <c r="A5860" i="6" s="1"/>
  <c r="A5861" i="6" s="1"/>
  <c r="A5862" i="6" s="1"/>
  <c r="A5863" i="6" s="1"/>
  <c r="A5864" i="6" s="1"/>
  <c r="A5865" i="6" s="1"/>
  <c r="A5866" i="6" s="1"/>
  <c r="A5867" i="6" s="1"/>
  <c r="A5868" i="6" s="1"/>
  <c r="A5869" i="6" s="1"/>
  <c r="A5870" i="6" s="1"/>
  <c r="A5871" i="6" s="1"/>
  <c r="A5872" i="6" s="1"/>
  <c r="A5873" i="6" s="1"/>
  <c r="A5874" i="6" s="1"/>
  <c r="A5875" i="6" s="1"/>
  <c r="A5876" i="6" s="1"/>
  <c r="A5877" i="6" s="1"/>
  <c r="A5878" i="6" s="1"/>
  <c r="A5879" i="6" s="1"/>
  <c r="A5880" i="6" s="1"/>
  <c r="A5881" i="6" s="1"/>
  <c r="A5882" i="6" s="1"/>
  <c r="A5883" i="6" s="1"/>
  <c r="A5884" i="6" s="1"/>
  <c r="A5885" i="6" s="1"/>
  <c r="A5886" i="6" s="1"/>
  <c r="A5887" i="6" s="1"/>
  <c r="A5888" i="6" s="1"/>
  <c r="A5889" i="6" s="1"/>
  <c r="A5890" i="6" s="1"/>
  <c r="A5891" i="6" s="1"/>
  <c r="A5892" i="6" s="1"/>
  <c r="A5893" i="6" s="1"/>
  <c r="A5894" i="6" s="1"/>
  <c r="A5895" i="6" s="1"/>
  <c r="A5896" i="6" s="1"/>
  <c r="A5897" i="6" s="1"/>
  <c r="A5898" i="6" s="1"/>
  <c r="A5899" i="6" s="1"/>
  <c r="A5900" i="6" s="1"/>
  <c r="A5901" i="6" s="1"/>
  <c r="A5902" i="6" s="1"/>
  <c r="A5903" i="6" s="1"/>
  <c r="A5904" i="6" s="1"/>
  <c r="A5905" i="6" s="1"/>
  <c r="A5906" i="6" s="1"/>
  <c r="A5907" i="6" s="1"/>
  <c r="A5908" i="6" s="1"/>
  <c r="A5909" i="6" s="1"/>
  <c r="A5910" i="6" s="1"/>
  <c r="A5911" i="6" s="1"/>
  <c r="A5912" i="6" s="1"/>
  <c r="A5913" i="6" s="1"/>
  <c r="A5914" i="6" s="1"/>
  <c r="A5915" i="6" s="1"/>
  <c r="A5916" i="6" s="1"/>
  <c r="A5917" i="6" s="1"/>
  <c r="A5918" i="6" s="1"/>
  <c r="A5919" i="6" s="1"/>
  <c r="A5920" i="6" s="1"/>
  <c r="A5921" i="6" s="1"/>
  <c r="A5922" i="6" s="1"/>
  <c r="A5923" i="6" s="1"/>
  <c r="A5924" i="6" s="1"/>
  <c r="A5925" i="6" s="1"/>
  <c r="A5926" i="6" s="1"/>
  <c r="A5927" i="6" s="1"/>
  <c r="A5928" i="6" s="1"/>
  <c r="A5929" i="6" s="1"/>
  <c r="A5930" i="6" s="1"/>
  <c r="A5931" i="6" s="1"/>
  <c r="A5932" i="6" s="1"/>
  <c r="A5933" i="6" s="1"/>
  <c r="A5934" i="6" s="1"/>
  <c r="A5935" i="6" s="1"/>
  <c r="A5936" i="6" s="1"/>
  <c r="A5937" i="6" s="1"/>
  <c r="A5938" i="6" s="1"/>
  <c r="A5939" i="6" s="1"/>
  <c r="A5940" i="6" s="1"/>
  <c r="A5941" i="6" s="1"/>
  <c r="A5942" i="6" s="1"/>
  <c r="A5943" i="6" s="1"/>
  <c r="A5944" i="6" s="1"/>
  <c r="A5945" i="6" s="1"/>
  <c r="A5946" i="6" s="1"/>
  <c r="A5947" i="6" s="1"/>
  <c r="A5948" i="6" s="1"/>
  <c r="A5949" i="6" s="1"/>
  <c r="A5950" i="6" s="1"/>
  <c r="A5951" i="6" s="1"/>
  <c r="A5952" i="6" s="1"/>
  <c r="A5953" i="6" s="1"/>
  <c r="A5954" i="6" s="1"/>
  <c r="A5955" i="6" s="1"/>
  <c r="A5956" i="6" s="1"/>
  <c r="A5957" i="6" s="1"/>
  <c r="A5958" i="6" s="1"/>
  <c r="A5959" i="6" s="1"/>
  <c r="A5960" i="6" s="1"/>
  <c r="A5961" i="6" s="1"/>
  <c r="A5962" i="6" s="1"/>
  <c r="A5963" i="6" s="1"/>
  <c r="A5964" i="6" s="1"/>
  <c r="A5965" i="6" s="1"/>
  <c r="A5966" i="6" s="1"/>
  <c r="A5967" i="6" s="1"/>
  <c r="A5968" i="6" s="1"/>
  <c r="A5969" i="6" s="1"/>
  <c r="A5970" i="6" s="1"/>
  <c r="A5971" i="6" s="1"/>
  <c r="A5972" i="6" s="1"/>
  <c r="A5973" i="6" s="1"/>
  <c r="A5974" i="6" s="1"/>
  <c r="A5975" i="6" s="1"/>
  <c r="A5976" i="6" s="1"/>
  <c r="A5977" i="6" s="1"/>
  <c r="A5978" i="6" s="1"/>
  <c r="A5979" i="6" s="1"/>
  <c r="A5980" i="6" s="1"/>
  <c r="A5981" i="6" s="1"/>
  <c r="A5982" i="6" s="1"/>
  <c r="A5983" i="6" s="1"/>
  <c r="A5984" i="6" s="1"/>
  <c r="A5985" i="6" s="1"/>
  <c r="A5986" i="6" s="1"/>
  <c r="A5987" i="6" s="1"/>
  <c r="A5988" i="6" s="1"/>
  <c r="A5989" i="6" s="1"/>
  <c r="A5990" i="6" s="1"/>
  <c r="A5991" i="6" s="1"/>
  <c r="A5992" i="6" s="1"/>
  <c r="A5993" i="6" s="1"/>
  <c r="A5994" i="6" s="1"/>
  <c r="A5995" i="6" s="1"/>
  <c r="A5996" i="6" s="1"/>
  <c r="A5997" i="6" s="1"/>
  <c r="A5998" i="6" s="1"/>
  <c r="A5999" i="6" s="1"/>
  <c r="A6000" i="6" s="1"/>
  <c r="A6001" i="6" s="1"/>
  <c r="A6002" i="6" s="1"/>
  <c r="A6003" i="6" s="1"/>
  <c r="A6004" i="6" s="1"/>
  <c r="A6005" i="6" s="1"/>
  <c r="A6006" i="6" s="1"/>
  <c r="A6007" i="6" s="1"/>
  <c r="A6008" i="6" s="1"/>
  <c r="A6009" i="6" s="1"/>
  <c r="A6010" i="6" s="1"/>
  <c r="A6011" i="6" s="1"/>
  <c r="A6012" i="6" s="1"/>
  <c r="A6013" i="6" s="1"/>
  <c r="A6014" i="6" s="1"/>
  <c r="A6015" i="6" s="1"/>
  <c r="A6016" i="6" s="1"/>
  <c r="A6017" i="6" s="1"/>
  <c r="A6018" i="6" s="1"/>
  <c r="A6019" i="6" s="1"/>
  <c r="A6020" i="6" s="1"/>
  <c r="A6021" i="6" s="1"/>
  <c r="A6022" i="6" s="1"/>
  <c r="A6023" i="6" s="1"/>
  <c r="A6024" i="6" s="1"/>
  <c r="A6025" i="6" s="1"/>
  <c r="A6026" i="6" s="1"/>
  <c r="A6027" i="6" s="1"/>
  <c r="A6028" i="6" s="1"/>
  <c r="A6029" i="6" s="1"/>
  <c r="A6030" i="6" s="1"/>
  <c r="A6031" i="6" s="1"/>
  <c r="A6032" i="6" s="1"/>
  <c r="A6033" i="6" s="1"/>
  <c r="A6034" i="6" s="1"/>
  <c r="A6035" i="6" s="1"/>
  <c r="A6036" i="6" s="1"/>
  <c r="A6037" i="6" s="1"/>
  <c r="A6038" i="6" s="1"/>
  <c r="A6039" i="6" s="1"/>
  <c r="A6040" i="6" s="1"/>
  <c r="A6041" i="6" s="1"/>
  <c r="A6042" i="6" s="1"/>
  <c r="A6043" i="6" s="1"/>
  <c r="A6044" i="6" s="1"/>
  <c r="A6045" i="6" s="1"/>
  <c r="A6046" i="6" s="1"/>
  <c r="A6047" i="6" s="1"/>
  <c r="A6048" i="6" s="1"/>
  <c r="A6049" i="6" s="1"/>
  <c r="A6050" i="6" s="1"/>
  <c r="A6051" i="6" s="1"/>
  <c r="A6052" i="6" s="1"/>
  <c r="A6053" i="6" s="1"/>
  <c r="A6054" i="6" s="1"/>
  <c r="A6055" i="6" s="1"/>
  <c r="A6056" i="6" s="1"/>
  <c r="A6057" i="6" s="1"/>
  <c r="A6058" i="6" s="1"/>
  <c r="A6059" i="6" s="1"/>
  <c r="A6060" i="6" s="1"/>
  <c r="A6061" i="6" s="1"/>
  <c r="A6062" i="6" s="1"/>
  <c r="A6063" i="6" s="1"/>
  <c r="A6064" i="6" s="1"/>
  <c r="A6065" i="6" s="1"/>
  <c r="A6066" i="6" s="1"/>
  <c r="A6067" i="6" s="1"/>
  <c r="A6068" i="6" s="1"/>
  <c r="A6069" i="6" s="1"/>
  <c r="A6070" i="6" s="1"/>
  <c r="A6071" i="6" s="1"/>
  <c r="A6072" i="6" s="1"/>
  <c r="A6073" i="6" s="1"/>
  <c r="A6074" i="6" s="1"/>
  <c r="A6075" i="6" s="1"/>
  <c r="A6076" i="6" s="1"/>
  <c r="A6077" i="6" s="1"/>
  <c r="A6078" i="6" s="1"/>
  <c r="A6079" i="6" s="1"/>
  <c r="A6080" i="6" s="1"/>
  <c r="A6081" i="6" s="1"/>
  <c r="A6082" i="6" s="1"/>
  <c r="A6083" i="6" s="1"/>
  <c r="A6084" i="6" s="1"/>
  <c r="A6085" i="6" s="1"/>
  <c r="A6086" i="6" s="1"/>
  <c r="A6087" i="6" s="1"/>
  <c r="A6088" i="6" s="1"/>
  <c r="A6089" i="6" s="1"/>
  <c r="A6090" i="6" s="1"/>
  <c r="A6091" i="6" s="1"/>
  <c r="A6092" i="6" s="1"/>
  <c r="A6093" i="6" s="1"/>
  <c r="A6094" i="6" s="1"/>
  <c r="A6095" i="6" s="1"/>
  <c r="A6096" i="6" s="1"/>
  <c r="A6097" i="6" s="1"/>
  <c r="A6098" i="6" s="1"/>
  <c r="A6099" i="6" s="1"/>
  <c r="A6100" i="6" s="1"/>
  <c r="A6101" i="6" s="1"/>
  <c r="A6102" i="6" s="1"/>
  <c r="A6103" i="6" s="1"/>
  <c r="A6104" i="6" s="1"/>
  <c r="A6105" i="6" s="1"/>
  <c r="A6106" i="6" s="1"/>
  <c r="A6107" i="6" s="1"/>
  <c r="A6108" i="6" s="1"/>
  <c r="A6109" i="6" s="1"/>
  <c r="A6110" i="6" s="1"/>
  <c r="A6111" i="6" s="1"/>
  <c r="A6112" i="6" s="1"/>
  <c r="A6113" i="6" s="1"/>
  <c r="A6114" i="6" s="1"/>
  <c r="A6115" i="6" s="1"/>
  <c r="A6116" i="6" s="1"/>
  <c r="A6117" i="6" s="1"/>
  <c r="A6118" i="6" s="1"/>
  <c r="A6119" i="6" s="1"/>
  <c r="A6120" i="6" s="1"/>
  <c r="A6121" i="6" s="1"/>
  <c r="A6122" i="6" s="1"/>
  <c r="A6123" i="6" s="1"/>
  <c r="A6124" i="6" s="1"/>
  <c r="A6125" i="6" s="1"/>
  <c r="A6126" i="6" s="1"/>
  <c r="A6127" i="6" s="1"/>
  <c r="A6128" i="6" s="1"/>
  <c r="A6129" i="6" s="1"/>
  <c r="A6130" i="6" s="1"/>
  <c r="A6131" i="6" s="1"/>
  <c r="A6132" i="6" s="1"/>
  <c r="A6133" i="6" s="1"/>
  <c r="A6134" i="6" s="1"/>
  <c r="A6135" i="6" s="1"/>
  <c r="A6136" i="6" s="1"/>
  <c r="A6137" i="6" s="1"/>
  <c r="A6138" i="6" s="1"/>
  <c r="A6139" i="6" s="1"/>
  <c r="A6140" i="6" s="1"/>
  <c r="A6141" i="6" s="1"/>
  <c r="A6142" i="6" s="1"/>
  <c r="A6143" i="6" s="1"/>
  <c r="A6144" i="6" s="1"/>
  <c r="A6145" i="6" s="1"/>
  <c r="A6146" i="6" s="1"/>
  <c r="A6147" i="6" s="1"/>
  <c r="A6148" i="6" s="1"/>
  <c r="A6149" i="6" s="1"/>
  <c r="A6150" i="6" s="1"/>
  <c r="A6151" i="6" s="1"/>
  <c r="A6152" i="6" s="1"/>
  <c r="A6153" i="6" s="1"/>
  <c r="A6154" i="6" s="1"/>
  <c r="A6155" i="6" s="1"/>
  <c r="A6156" i="6" s="1"/>
  <c r="A6157" i="6" s="1"/>
  <c r="A6158" i="6" s="1"/>
  <c r="A6159" i="6" s="1"/>
  <c r="A6160" i="6" s="1"/>
  <c r="A6161" i="6" s="1"/>
  <c r="A6162" i="6" s="1"/>
  <c r="A6163" i="6" s="1"/>
  <c r="A6164" i="6" s="1"/>
  <c r="A6165" i="6" s="1"/>
  <c r="A6166" i="6" s="1"/>
  <c r="A6167" i="6" s="1"/>
  <c r="A6168" i="6" s="1"/>
  <c r="A6169" i="6" s="1"/>
  <c r="A6170" i="6" s="1"/>
  <c r="A6171" i="6" s="1"/>
  <c r="A6172" i="6" s="1"/>
  <c r="A6173" i="6" s="1"/>
  <c r="A6174" i="6" s="1"/>
  <c r="A6175" i="6" s="1"/>
  <c r="A6176" i="6" s="1"/>
  <c r="A6177" i="6" s="1"/>
  <c r="A6178" i="6" s="1"/>
  <c r="A6179" i="6" s="1"/>
  <c r="A6180" i="6" s="1"/>
  <c r="A6181" i="6" s="1"/>
  <c r="A6182" i="6" s="1"/>
  <c r="A6183" i="6" s="1"/>
  <c r="A6184" i="6" s="1"/>
  <c r="A6185" i="6" s="1"/>
  <c r="A6186" i="6" s="1"/>
  <c r="A6187" i="6" s="1"/>
  <c r="A6188" i="6" s="1"/>
  <c r="A6189" i="6" s="1"/>
  <c r="A6190" i="6" s="1"/>
  <c r="A6191" i="6" s="1"/>
  <c r="A6192" i="6" s="1"/>
  <c r="A6193" i="6" s="1"/>
  <c r="A6194" i="6" s="1"/>
  <c r="A6195" i="6" s="1"/>
  <c r="A6196" i="6" s="1"/>
  <c r="A6197" i="6" s="1"/>
  <c r="A6198" i="6" s="1"/>
  <c r="A6199" i="6" s="1"/>
  <c r="A6200" i="6" s="1"/>
  <c r="A6201" i="6" s="1"/>
  <c r="A6202" i="6" s="1"/>
  <c r="A6203" i="6" s="1"/>
  <c r="A6204" i="6" s="1"/>
  <c r="A6205" i="6" s="1"/>
  <c r="A6206" i="6" s="1"/>
  <c r="A6207" i="6" s="1"/>
  <c r="A6208" i="6" s="1"/>
  <c r="A6209" i="6" s="1"/>
  <c r="A6210" i="6" s="1"/>
  <c r="A6211" i="6" s="1"/>
  <c r="A6212" i="6" s="1"/>
  <c r="A6213" i="6" s="1"/>
  <c r="A6214" i="6" s="1"/>
  <c r="A6215" i="6" s="1"/>
  <c r="A6216" i="6" s="1"/>
  <c r="A6217" i="6" s="1"/>
  <c r="A6218" i="6" s="1"/>
  <c r="A6219" i="6" s="1"/>
  <c r="A6220" i="6" s="1"/>
  <c r="A6221" i="6" s="1"/>
  <c r="A6222" i="6" s="1"/>
  <c r="A6223" i="6" s="1"/>
  <c r="A6224" i="6" s="1"/>
  <c r="A6225" i="6" s="1"/>
  <c r="A6226" i="6" s="1"/>
  <c r="A6227" i="6" s="1"/>
  <c r="A6228" i="6" s="1"/>
  <c r="A6229" i="6" s="1"/>
  <c r="A6230" i="6" s="1"/>
  <c r="A6231" i="6" s="1"/>
  <c r="A6232" i="6" s="1"/>
  <c r="A6233" i="6" s="1"/>
  <c r="A6234" i="6" s="1"/>
  <c r="A6235" i="6" s="1"/>
  <c r="A6236" i="6" s="1"/>
  <c r="A6237" i="6" s="1"/>
  <c r="A6238" i="6" s="1"/>
  <c r="A6239" i="6" s="1"/>
  <c r="A6240" i="6" s="1"/>
  <c r="A6241" i="6" s="1"/>
  <c r="A6242" i="6" s="1"/>
  <c r="A6243" i="6" s="1"/>
  <c r="A6244" i="6" s="1"/>
  <c r="A6245" i="6" s="1"/>
  <c r="A6246" i="6" s="1"/>
  <c r="A6247" i="6" s="1"/>
  <c r="A6248" i="6" s="1"/>
  <c r="A6249" i="6" s="1"/>
  <c r="A6250" i="6" s="1"/>
  <c r="A6251" i="6" s="1"/>
  <c r="A6252" i="6" s="1"/>
  <c r="A6253" i="6" s="1"/>
  <c r="A6254" i="6" s="1"/>
  <c r="A6255" i="6" s="1"/>
  <c r="A6256" i="6" s="1"/>
  <c r="A6257" i="6" s="1"/>
  <c r="A6258" i="6" s="1"/>
  <c r="A6259" i="6" s="1"/>
  <c r="A6260" i="6" s="1"/>
  <c r="A6261" i="6" s="1"/>
  <c r="A6262" i="6" s="1"/>
  <c r="A6263" i="6" s="1"/>
  <c r="A6264" i="6" s="1"/>
  <c r="A6265" i="6" s="1"/>
  <c r="A6266" i="6" s="1"/>
  <c r="A6267" i="6" s="1"/>
  <c r="A6268" i="6" s="1"/>
  <c r="A6269" i="6" s="1"/>
  <c r="A6270" i="6" s="1"/>
  <c r="A6271" i="6" s="1"/>
  <c r="A6272" i="6" s="1"/>
  <c r="A6273" i="6" s="1"/>
  <c r="A6274" i="6" s="1"/>
  <c r="A6275" i="6" s="1"/>
  <c r="A6276" i="6" s="1"/>
  <c r="A6277" i="6" s="1"/>
  <c r="A6278" i="6" s="1"/>
  <c r="A6279" i="6" s="1"/>
  <c r="A6280" i="6" s="1"/>
  <c r="A6281" i="6" s="1"/>
  <c r="A6282" i="6" s="1"/>
  <c r="A6283" i="6" s="1"/>
  <c r="A6284" i="6" s="1"/>
  <c r="A6285" i="6" s="1"/>
  <c r="A6286" i="6" s="1"/>
  <c r="A6287" i="6" s="1"/>
  <c r="A6288" i="6" s="1"/>
  <c r="A6289" i="6" s="1"/>
  <c r="A6290" i="6" s="1"/>
  <c r="A6291" i="6" s="1"/>
  <c r="A6292" i="6" s="1"/>
  <c r="A6293" i="6" s="1"/>
  <c r="A6294" i="6" s="1"/>
  <c r="A6295" i="6" s="1"/>
  <c r="A6296" i="6" s="1"/>
  <c r="A6297" i="6" s="1"/>
  <c r="A6298" i="6" s="1"/>
  <c r="A6299" i="6" s="1"/>
  <c r="A6300" i="6" s="1"/>
  <c r="A6301" i="6" s="1"/>
  <c r="A6302" i="6" s="1"/>
  <c r="A6303" i="6" s="1"/>
  <c r="A6304" i="6" s="1"/>
  <c r="A6305" i="6" s="1"/>
  <c r="A6306" i="6" s="1"/>
  <c r="A6307" i="6" s="1"/>
  <c r="A6308" i="6" s="1"/>
  <c r="A6309" i="6" s="1"/>
  <c r="A6310" i="6" s="1"/>
  <c r="A6311" i="6" s="1"/>
  <c r="A6312" i="6" s="1"/>
  <c r="A6313" i="6" s="1"/>
  <c r="A6314" i="6" s="1"/>
  <c r="A6315" i="6" s="1"/>
  <c r="A6316" i="6" s="1"/>
  <c r="A6317" i="6" s="1"/>
  <c r="A6318" i="6" s="1"/>
  <c r="A6319" i="6" s="1"/>
  <c r="A6320" i="6" s="1"/>
  <c r="A6321" i="6" s="1"/>
  <c r="A6322" i="6" s="1"/>
  <c r="A6323" i="6" s="1"/>
  <c r="A6324" i="6" s="1"/>
  <c r="A6325" i="6" s="1"/>
  <c r="A6326" i="6" s="1"/>
  <c r="A6327" i="6" s="1"/>
  <c r="A6328" i="6" s="1"/>
  <c r="A6329" i="6" s="1"/>
  <c r="A6330" i="6" s="1"/>
  <c r="A6331" i="6" s="1"/>
  <c r="A6332" i="6" s="1"/>
  <c r="A6333" i="6" s="1"/>
  <c r="A6334" i="6" s="1"/>
  <c r="A6335" i="6" s="1"/>
  <c r="A6336" i="6" s="1"/>
  <c r="A6337" i="6" s="1"/>
  <c r="A6338" i="6" s="1"/>
  <c r="A6339" i="6" s="1"/>
  <c r="A6340" i="6" s="1"/>
  <c r="A6341" i="6" s="1"/>
  <c r="A6342" i="6" s="1"/>
  <c r="A6343" i="6" s="1"/>
  <c r="A6344" i="6" s="1"/>
  <c r="A6345" i="6" s="1"/>
  <c r="A6346" i="6" s="1"/>
  <c r="A6347" i="6" s="1"/>
  <c r="A6348" i="6" s="1"/>
  <c r="A6349" i="6" s="1"/>
  <c r="A6350" i="6" s="1"/>
  <c r="A6351" i="6" s="1"/>
  <c r="A6352" i="6" s="1"/>
  <c r="A6353" i="6" s="1"/>
  <c r="A6354" i="6" s="1"/>
  <c r="A6355" i="6" s="1"/>
  <c r="A6356" i="6" s="1"/>
  <c r="A6357" i="6" s="1"/>
  <c r="A6358" i="6" s="1"/>
  <c r="A6359" i="6" s="1"/>
  <c r="A6360" i="6" s="1"/>
  <c r="A6361" i="6" s="1"/>
  <c r="A6362" i="6" s="1"/>
  <c r="A6363" i="6" s="1"/>
  <c r="A6364" i="6" s="1"/>
  <c r="A6365" i="6" s="1"/>
  <c r="A6366" i="6" s="1"/>
  <c r="A6367" i="6" s="1"/>
  <c r="A6368" i="6" s="1"/>
  <c r="A6369" i="6" s="1"/>
  <c r="A6370" i="6" s="1"/>
  <c r="A6371" i="6" s="1"/>
  <c r="A6372" i="6" s="1"/>
  <c r="A6373" i="6" s="1"/>
  <c r="A6374" i="6" s="1"/>
  <c r="A6375" i="6" s="1"/>
  <c r="A6376" i="6" s="1"/>
  <c r="A6377" i="6" s="1"/>
  <c r="A6378" i="6" s="1"/>
  <c r="A6379" i="6" s="1"/>
  <c r="A6380" i="6" s="1"/>
  <c r="A6381" i="6" s="1"/>
  <c r="A6382" i="6" s="1"/>
  <c r="A6383" i="6" s="1"/>
  <c r="A6384" i="6" s="1"/>
  <c r="A6385" i="6" s="1"/>
  <c r="A6386" i="6" s="1"/>
  <c r="A6387" i="6" s="1"/>
  <c r="A6388" i="6" s="1"/>
  <c r="A6389" i="6" s="1"/>
  <c r="A6390" i="6" s="1"/>
  <c r="A6391" i="6" s="1"/>
  <c r="A6392" i="6" s="1"/>
  <c r="A6393" i="6" s="1"/>
  <c r="A6394" i="6" s="1"/>
  <c r="A6395" i="6" s="1"/>
  <c r="A6396" i="6" s="1"/>
  <c r="A6397" i="6" s="1"/>
  <c r="A6398" i="6" s="1"/>
  <c r="A6399" i="6" s="1"/>
  <c r="A6400" i="6" s="1"/>
  <c r="A6401" i="6" s="1"/>
  <c r="A6402" i="6" s="1"/>
  <c r="A6403" i="6" s="1"/>
  <c r="A6404" i="6" s="1"/>
  <c r="A6405" i="6" s="1"/>
  <c r="A6406" i="6" s="1"/>
  <c r="A6407" i="6" s="1"/>
  <c r="A6408" i="6" s="1"/>
  <c r="A6409" i="6" s="1"/>
  <c r="A6410" i="6" s="1"/>
  <c r="A6411" i="6" s="1"/>
  <c r="A6412" i="6" s="1"/>
  <c r="A6413" i="6" s="1"/>
  <c r="A6414" i="6" s="1"/>
  <c r="A6415" i="6" s="1"/>
  <c r="A6416" i="6" s="1"/>
  <c r="A6417" i="6" s="1"/>
  <c r="A6418" i="6" s="1"/>
  <c r="A6419" i="6" s="1"/>
  <c r="A6420" i="6" s="1"/>
  <c r="A6421" i="6" s="1"/>
  <c r="A6422" i="6" s="1"/>
  <c r="A6423" i="6" s="1"/>
  <c r="A6424" i="6" s="1"/>
  <c r="A6425" i="6" s="1"/>
  <c r="A6426" i="6" s="1"/>
  <c r="A6427" i="6" s="1"/>
  <c r="A6428" i="6" s="1"/>
  <c r="A6429" i="6" s="1"/>
  <c r="A6430" i="6" s="1"/>
  <c r="A6431" i="6" s="1"/>
  <c r="A6432" i="6" s="1"/>
  <c r="A6433" i="6" s="1"/>
  <c r="A6434" i="6" s="1"/>
  <c r="A6435" i="6" s="1"/>
  <c r="A6436" i="6" s="1"/>
  <c r="A6437" i="6" s="1"/>
  <c r="A6438" i="6" s="1"/>
  <c r="A6439" i="6" s="1"/>
  <c r="A6440" i="6" s="1"/>
  <c r="A6441" i="6" s="1"/>
  <c r="A6442" i="6" s="1"/>
  <c r="A6443" i="6" s="1"/>
  <c r="A6444" i="6" s="1"/>
  <c r="A6445" i="6" s="1"/>
  <c r="A6446" i="6" s="1"/>
  <c r="A6447" i="6" s="1"/>
  <c r="A6448" i="6" s="1"/>
  <c r="A6449" i="6" s="1"/>
  <c r="A6450" i="6" s="1"/>
  <c r="A6451" i="6" s="1"/>
  <c r="A6452" i="6" s="1"/>
  <c r="A6453" i="6" s="1"/>
  <c r="A6454" i="6" s="1"/>
  <c r="A6455" i="6" s="1"/>
  <c r="A6456" i="6" s="1"/>
  <c r="A6457" i="6" s="1"/>
  <c r="A6458" i="6" s="1"/>
  <c r="A6459" i="6" s="1"/>
  <c r="A6460" i="6" s="1"/>
  <c r="A6461" i="6" s="1"/>
  <c r="A6462" i="6" s="1"/>
  <c r="A6463" i="6" s="1"/>
  <c r="A6464" i="6" s="1"/>
  <c r="A6465" i="6" s="1"/>
  <c r="A6466" i="6" s="1"/>
  <c r="A6467" i="6" s="1"/>
  <c r="A6468" i="6" s="1"/>
  <c r="A6469" i="6" s="1"/>
  <c r="A6470" i="6" s="1"/>
  <c r="A6471" i="6" s="1"/>
  <c r="A6472" i="6" s="1"/>
  <c r="A6473" i="6" s="1"/>
  <c r="A6474" i="6" s="1"/>
  <c r="A6475" i="6" s="1"/>
  <c r="A6476" i="6" s="1"/>
  <c r="A6477" i="6" s="1"/>
  <c r="A6478" i="6" s="1"/>
  <c r="A6479" i="6" s="1"/>
  <c r="A6480" i="6" s="1"/>
  <c r="A6481" i="6" s="1"/>
  <c r="A6482" i="6" s="1"/>
  <c r="A6483" i="6" s="1"/>
  <c r="A6484" i="6" s="1"/>
  <c r="A6485" i="6" s="1"/>
  <c r="A6486" i="6" s="1"/>
  <c r="A6487" i="6" s="1"/>
  <c r="A6488" i="6" s="1"/>
  <c r="A6489" i="6" s="1"/>
  <c r="A6490" i="6" s="1"/>
  <c r="A6491" i="6" s="1"/>
  <c r="A6492" i="6" s="1"/>
  <c r="A6493" i="6" s="1"/>
  <c r="A6494" i="6" s="1"/>
  <c r="A6495" i="6" s="1"/>
  <c r="A6496" i="6" s="1"/>
  <c r="A6497" i="6" s="1"/>
  <c r="A6498" i="6" s="1"/>
  <c r="A6499" i="6" s="1"/>
  <c r="A6500" i="6" s="1"/>
  <c r="A6501" i="6" s="1"/>
  <c r="A6502" i="6" s="1"/>
  <c r="A6503" i="6" s="1"/>
  <c r="A6504" i="6" s="1"/>
  <c r="A6505" i="6" s="1"/>
  <c r="A6506" i="6" s="1"/>
  <c r="A6507" i="6" s="1"/>
  <c r="A6508" i="6" s="1"/>
  <c r="A6509" i="6" s="1"/>
  <c r="A6510" i="6" s="1"/>
  <c r="A6511" i="6" s="1"/>
  <c r="A6512" i="6" s="1"/>
  <c r="A6513" i="6" s="1"/>
  <c r="A6514" i="6" s="1"/>
  <c r="A6515" i="6" s="1"/>
  <c r="A6516" i="6" s="1"/>
  <c r="A6517" i="6" s="1"/>
  <c r="A6518" i="6" s="1"/>
  <c r="A6519" i="6" s="1"/>
  <c r="A6520" i="6" s="1"/>
  <c r="A6521" i="6" s="1"/>
  <c r="A6522" i="6" s="1"/>
  <c r="A6523" i="6" s="1"/>
  <c r="A6524" i="6" s="1"/>
  <c r="A6525" i="6" s="1"/>
  <c r="A6526" i="6" s="1"/>
  <c r="A6527" i="6" s="1"/>
  <c r="A6528" i="6" s="1"/>
  <c r="A6529" i="6" s="1"/>
  <c r="A6530" i="6" s="1"/>
  <c r="A6531" i="6" s="1"/>
  <c r="A6532" i="6" s="1"/>
  <c r="A6533" i="6" s="1"/>
  <c r="A6534" i="6" s="1"/>
  <c r="A6535" i="6" s="1"/>
  <c r="A6536" i="6" s="1"/>
  <c r="A6537" i="6" s="1"/>
  <c r="A6538" i="6" s="1"/>
  <c r="A6539" i="6" s="1"/>
  <c r="A6540" i="6" s="1"/>
  <c r="A6541" i="6" s="1"/>
  <c r="A6542" i="6" s="1"/>
  <c r="A6543" i="6" s="1"/>
  <c r="A6544" i="6" s="1"/>
  <c r="A6545" i="6" s="1"/>
  <c r="A6546" i="6" s="1"/>
  <c r="A6547" i="6" s="1"/>
  <c r="A6548" i="6" s="1"/>
  <c r="A6549" i="6" s="1"/>
  <c r="A6550" i="6" s="1"/>
  <c r="A6551" i="6" s="1"/>
  <c r="A6552" i="6" s="1"/>
  <c r="A6553" i="6" s="1"/>
  <c r="A6554" i="6" s="1"/>
  <c r="A6555" i="6" s="1"/>
  <c r="A6556" i="6" s="1"/>
  <c r="A6557" i="6" s="1"/>
  <c r="A6558" i="6" s="1"/>
  <c r="A6559" i="6" s="1"/>
  <c r="A6560" i="6" s="1"/>
  <c r="A6561" i="6" s="1"/>
  <c r="A6562" i="6" s="1"/>
  <c r="A6563" i="6" s="1"/>
  <c r="A6564" i="6" s="1"/>
  <c r="A6565" i="6" s="1"/>
  <c r="A6566" i="6" s="1"/>
  <c r="A6567" i="6" s="1"/>
  <c r="A6568" i="6" s="1"/>
  <c r="A6569" i="6" s="1"/>
  <c r="A6570" i="6" s="1"/>
  <c r="A6571" i="6" s="1"/>
  <c r="A6572" i="6" s="1"/>
  <c r="A6573" i="6" s="1"/>
  <c r="A6574" i="6" s="1"/>
  <c r="A6575" i="6" s="1"/>
  <c r="A6576" i="6" s="1"/>
  <c r="A6577" i="6" s="1"/>
  <c r="A6578" i="6" s="1"/>
  <c r="A6579" i="6" s="1"/>
  <c r="A6580" i="6" s="1"/>
  <c r="A6581" i="6" s="1"/>
  <c r="A6582" i="6" s="1"/>
  <c r="A6583" i="6" s="1"/>
  <c r="A6584" i="6" s="1"/>
  <c r="A6585" i="6" s="1"/>
  <c r="A6586" i="6" s="1"/>
  <c r="A6587" i="6" s="1"/>
  <c r="A6588" i="6" s="1"/>
  <c r="A6589" i="6" s="1"/>
  <c r="A6590" i="6" s="1"/>
  <c r="A6591" i="6" s="1"/>
  <c r="A6592" i="6" s="1"/>
  <c r="A6593" i="6" s="1"/>
  <c r="A6594" i="6" s="1"/>
  <c r="A6595" i="6" s="1"/>
  <c r="A6596" i="6" s="1"/>
  <c r="A6597" i="6" s="1"/>
  <c r="A6598" i="6" s="1"/>
  <c r="A6599" i="6" s="1"/>
  <c r="A6600" i="6" s="1"/>
  <c r="A6601" i="6" s="1"/>
  <c r="A6602" i="6" s="1"/>
  <c r="A6603" i="6" s="1"/>
  <c r="A6604" i="6" s="1"/>
  <c r="A6605" i="6" s="1"/>
  <c r="A6606" i="6" s="1"/>
  <c r="A6607" i="6" s="1"/>
  <c r="A6608" i="6" s="1"/>
  <c r="A6609" i="6" s="1"/>
  <c r="A6610" i="6" s="1"/>
  <c r="A6611" i="6" s="1"/>
  <c r="A6612" i="6" s="1"/>
  <c r="A6613" i="6" s="1"/>
  <c r="A6614" i="6" s="1"/>
  <c r="A6615" i="6" s="1"/>
  <c r="A6616" i="6" s="1"/>
  <c r="A6617" i="6" s="1"/>
  <c r="A6618" i="6" s="1"/>
  <c r="A6619" i="6" s="1"/>
  <c r="A6620" i="6" s="1"/>
  <c r="A6621" i="6" s="1"/>
  <c r="A6622" i="6" s="1"/>
  <c r="A6623" i="6" s="1"/>
  <c r="A6624" i="6" s="1"/>
  <c r="A6625" i="6" s="1"/>
  <c r="A6626" i="6" s="1"/>
  <c r="A6627" i="6" s="1"/>
  <c r="A6628" i="6" s="1"/>
  <c r="A6629" i="6" s="1"/>
  <c r="A6630" i="6" s="1"/>
  <c r="A6631" i="6" s="1"/>
  <c r="A6632" i="6" s="1"/>
  <c r="A6633" i="6" s="1"/>
  <c r="A6634" i="6" s="1"/>
  <c r="A6635" i="6" s="1"/>
  <c r="A6636" i="6" s="1"/>
  <c r="A6637" i="6" s="1"/>
  <c r="A6638" i="6" s="1"/>
  <c r="A6639" i="6" s="1"/>
  <c r="A6640" i="6" s="1"/>
  <c r="A6641" i="6" s="1"/>
  <c r="A6642" i="6" s="1"/>
  <c r="A6643" i="6" s="1"/>
  <c r="A6644" i="6" s="1"/>
  <c r="A6645" i="6" s="1"/>
  <c r="A6646" i="6" s="1"/>
  <c r="A6647" i="6" s="1"/>
  <c r="A6648" i="6" s="1"/>
  <c r="A6649" i="6" s="1"/>
  <c r="A6650" i="6" s="1"/>
  <c r="A6651" i="6" s="1"/>
  <c r="A6652" i="6" s="1"/>
  <c r="A6653" i="6" s="1"/>
  <c r="A6654" i="6" s="1"/>
  <c r="A6655" i="6" s="1"/>
  <c r="A6656" i="6" s="1"/>
  <c r="A6657" i="6" s="1"/>
  <c r="A6658" i="6" s="1"/>
  <c r="A6659" i="6" s="1"/>
  <c r="A6660" i="6" s="1"/>
  <c r="A6661" i="6" s="1"/>
  <c r="A6662" i="6" s="1"/>
  <c r="A6663" i="6" s="1"/>
  <c r="A6664" i="6" s="1"/>
  <c r="A6665" i="6" s="1"/>
  <c r="A6666" i="6" s="1"/>
  <c r="A6667" i="6" s="1"/>
  <c r="A6668" i="6" s="1"/>
  <c r="A6669" i="6" s="1"/>
  <c r="A6670" i="6" s="1"/>
  <c r="A6671" i="6" s="1"/>
  <c r="A6672" i="6" s="1"/>
  <c r="A6673" i="6" s="1"/>
  <c r="A6674" i="6" s="1"/>
  <c r="A6675" i="6" s="1"/>
  <c r="A6676" i="6" s="1"/>
  <c r="A6677" i="6" s="1"/>
  <c r="A6678" i="6" s="1"/>
  <c r="A6679" i="6" s="1"/>
  <c r="A6680" i="6" s="1"/>
  <c r="A6681" i="6" s="1"/>
  <c r="A6682" i="6" s="1"/>
  <c r="A6683" i="6" s="1"/>
  <c r="A6684" i="6" s="1"/>
  <c r="A6685" i="6" s="1"/>
  <c r="A6686" i="6" s="1"/>
  <c r="A6687" i="6" s="1"/>
  <c r="A6688" i="6" s="1"/>
  <c r="A6689" i="6" s="1"/>
  <c r="A6690" i="6" s="1"/>
  <c r="A6691" i="6" s="1"/>
  <c r="A6692" i="6" s="1"/>
  <c r="A6693" i="6" s="1"/>
  <c r="A6694" i="6" s="1"/>
  <c r="A6695" i="6" s="1"/>
  <c r="A6696" i="6" s="1"/>
  <c r="A6697" i="6" s="1"/>
  <c r="A6698" i="6" s="1"/>
  <c r="A6699" i="6" s="1"/>
  <c r="A6700" i="6" s="1"/>
  <c r="A6701" i="6" s="1"/>
  <c r="A6702" i="6" s="1"/>
  <c r="A6703" i="6" s="1"/>
  <c r="A6704" i="6" s="1"/>
  <c r="A6705" i="6" s="1"/>
  <c r="A6706" i="6" s="1"/>
  <c r="A6707" i="6" s="1"/>
  <c r="A6708" i="6" s="1"/>
  <c r="A6709" i="6" s="1"/>
  <c r="A6710" i="6" s="1"/>
  <c r="A6711" i="6" s="1"/>
  <c r="A6712" i="6" s="1"/>
  <c r="A6713" i="6" s="1"/>
  <c r="A6714" i="6" s="1"/>
  <c r="A6715" i="6" s="1"/>
  <c r="A6716" i="6" s="1"/>
  <c r="A6717" i="6" s="1"/>
  <c r="A6718" i="6" s="1"/>
  <c r="A6719" i="6" s="1"/>
  <c r="A6720" i="6" s="1"/>
  <c r="A6721" i="6" s="1"/>
  <c r="A6722" i="6" s="1"/>
  <c r="A6723" i="6" s="1"/>
  <c r="A6724" i="6" s="1"/>
  <c r="A6725" i="6" s="1"/>
  <c r="A6726" i="6" s="1"/>
  <c r="A6727" i="6" s="1"/>
  <c r="A6728" i="6" s="1"/>
  <c r="A6729" i="6" s="1"/>
  <c r="A6730" i="6" s="1"/>
  <c r="A6731" i="6" s="1"/>
  <c r="A6732" i="6" s="1"/>
  <c r="A6733" i="6" s="1"/>
  <c r="A6734" i="6" s="1"/>
  <c r="A6735" i="6" s="1"/>
  <c r="A6736" i="6" s="1"/>
  <c r="A6737" i="6" s="1"/>
  <c r="A6738" i="6" s="1"/>
  <c r="A6739" i="6" s="1"/>
  <c r="A6740" i="6" s="1"/>
  <c r="A6741" i="6" s="1"/>
  <c r="A6742" i="6" s="1"/>
  <c r="A6743" i="6" s="1"/>
  <c r="A6744" i="6" s="1"/>
  <c r="A6745" i="6" s="1"/>
  <c r="A6746" i="6" s="1"/>
  <c r="A6747" i="6" s="1"/>
  <c r="A6748" i="6" s="1"/>
  <c r="A6749" i="6" s="1"/>
  <c r="A6750" i="6" s="1"/>
  <c r="A6751" i="6" s="1"/>
  <c r="A6752" i="6" s="1"/>
  <c r="A6753" i="6" s="1"/>
  <c r="A6754" i="6" s="1"/>
  <c r="A6755" i="6" s="1"/>
  <c r="A6756" i="6" s="1"/>
  <c r="A6757" i="6" s="1"/>
  <c r="A6758" i="6" s="1"/>
  <c r="A6759" i="6" s="1"/>
  <c r="A6760" i="6" s="1"/>
  <c r="A6761" i="6" s="1"/>
  <c r="A6762" i="6" s="1"/>
  <c r="A6763" i="6" s="1"/>
  <c r="A6764" i="6" s="1"/>
  <c r="A6765" i="6" s="1"/>
  <c r="A6766" i="6" s="1"/>
  <c r="A6767" i="6" s="1"/>
  <c r="A6768" i="6" s="1"/>
  <c r="A6769" i="6" s="1"/>
  <c r="A6770" i="6" s="1"/>
  <c r="A6771" i="6" s="1"/>
  <c r="A6772" i="6" s="1"/>
  <c r="A6773" i="6" s="1"/>
  <c r="A6774" i="6" s="1"/>
  <c r="A6775" i="6" s="1"/>
  <c r="A6776" i="6" s="1"/>
  <c r="A6777" i="6" s="1"/>
  <c r="A6778" i="6" s="1"/>
  <c r="A6779" i="6" s="1"/>
  <c r="A6780" i="6" s="1"/>
  <c r="A6781" i="6" s="1"/>
  <c r="A6782" i="6" s="1"/>
  <c r="A6783" i="6" s="1"/>
  <c r="A6784" i="6" s="1"/>
  <c r="A6785" i="6" s="1"/>
  <c r="A6786" i="6" s="1"/>
  <c r="A6787" i="6" s="1"/>
  <c r="A6788" i="6" s="1"/>
  <c r="A6789" i="6" s="1"/>
  <c r="A6790" i="6" s="1"/>
  <c r="A6791" i="6" s="1"/>
  <c r="A6792" i="6" s="1"/>
  <c r="A6793" i="6" s="1"/>
  <c r="A6794" i="6" s="1"/>
  <c r="A6795" i="6" s="1"/>
  <c r="A6796" i="6" s="1"/>
  <c r="A6797" i="6" s="1"/>
  <c r="A6798" i="6" s="1"/>
  <c r="A6799" i="6" s="1"/>
  <c r="A6800" i="6" s="1"/>
  <c r="A6801" i="6" s="1"/>
  <c r="A6802" i="6" s="1"/>
  <c r="A6803" i="6" s="1"/>
  <c r="A6804" i="6" s="1"/>
  <c r="A6805" i="6" s="1"/>
  <c r="A6806" i="6" s="1"/>
  <c r="A6807" i="6" s="1"/>
  <c r="A6808" i="6" s="1"/>
  <c r="A6809" i="6" s="1"/>
  <c r="A6810" i="6" s="1"/>
  <c r="A6811" i="6" s="1"/>
  <c r="A6812" i="6" s="1"/>
  <c r="A6813" i="6" s="1"/>
  <c r="A6814" i="6" s="1"/>
  <c r="A6815" i="6" s="1"/>
  <c r="A6816" i="6" s="1"/>
  <c r="A6817" i="6" s="1"/>
  <c r="A6818" i="6" s="1"/>
  <c r="A6819" i="6" s="1"/>
  <c r="A6820" i="6" s="1"/>
  <c r="A6821" i="6" s="1"/>
  <c r="A6822" i="6" s="1"/>
  <c r="A6823" i="6" s="1"/>
  <c r="A6824" i="6" s="1"/>
  <c r="A6825" i="6" s="1"/>
  <c r="A6826" i="6" s="1"/>
  <c r="A6827" i="6" s="1"/>
  <c r="A6828" i="6" s="1"/>
  <c r="A6829" i="6" s="1"/>
  <c r="A6830" i="6" s="1"/>
  <c r="A6831" i="6" s="1"/>
  <c r="A6832" i="6" s="1"/>
  <c r="A6833" i="6" s="1"/>
  <c r="A6834" i="6" s="1"/>
  <c r="A6835" i="6" s="1"/>
  <c r="A6836" i="6" s="1"/>
  <c r="A6837" i="6" s="1"/>
  <c r="A6838" i="6" s="1"/>
  <c r="A6839" i="6" s="1"/>
  <c r="A6840" i="6" s="1"/>
  <c r="A6841" i="6" s="1"/>
  <c r="A6842" i="6" s="1"/>
  <c r="A6843" i="6" s="1"/>
  <c r="A6844" i="6" s="1"/>
  <c r="A6845" i="6" s="1"/>
  <c r="A6846" i="6" s="1"/>
  <c r="A6847" i="6" s="1"/>
  <c r="A6848" i="6" s="1"/>
  <c r="A6849" i="6" s="1"/>
  <c r="A6850" i="6" s="1"/>
  <c r="A6851" i="6" s="1"/>
  <c r="A6852" i="6" s="1"/>
  <c r="A6853" i="6" s="1"/>
  <c r="A6854" i="6" s="1"/>
  <c r="A6855" i="6" s="1"/>
  <c r="A6856" i="6" s="1"/>
  <c r="A6857" i="6" s="1"/>
  <c r="A6858" i="6" s="1"/>
  <c r="A6859" i="6" s="1"/>
  <c r="A6860" i="6" s="1"/>
  <c r="A6861" i="6" s="1"/>
  <c r="A6862" i="6" s="1"/>
  <c r="A6863" i="6" s="1"/>
  <c r="A6864" i="6" s="1"/>
  <c r="A6865" i="6" s="1"/>
  <c r="A6866" i="6" s="1"/>
  <c r="A6867" i="6" s="1"/>
  <c r="A6868" i="6" s="1"/>
  <c r="A6869" i="6" s="1"/>
  <c r="A6870" i="6" s="1"/>
  <c r="A6871" i="6" s="1"/>
  <c r="A6872" i="6" s="1"/>
  <c r="A6873" i="6" s="1"/>
  <c r="A6874" i="6" s="1"/>
  <c r="A6875" i="6" s="1"/>
  <c r="A6876" i="6" s="1"/>
  <c r="A6877" i="6" s="1"/>
  <c r="A6878" i="6" s="1"/>
  <c r="A6879" i="6" s="1"/>
  <c r="A6880" i="6" s="1"/>
  <c r="A6881" i="6" s="1"/>
  <c r="A6882" i="6" s="1"/>
  <c r="A6883" i="6" s="1"/>
  <c r="A6884" i="6" s="1"/>
  <c r="A6885" i="6" s="1"/>
  <c r="A6886" i="6" s="1"/>
  <c r="A6887" i="6" s="1"/>
  <c r="A6888" i="6" s="1"/>
  <c r="A6889" i="6" s="1"/>
  <c r="A6890" i="6" s="1"/>
  <c r="A6891" i="6" s="1"/>
  <c r="A6892" i="6" s="1"/>
  <c r="A6893" i="6" s="1"/>
  <c r="A6894" i="6" s="1"/>
  <c r="A6895" i="6" s="1"/>
  <c r="A6896" i="6" s="1"/>
  <c r="A6897" i="6" s="1"/>
  <c r="A6898" i="6" s="1"/>
  <c r="A6899" i="6" s="1"/>
  <c r="A6900" i="6" s="1"/>
  <c r="A6901" i="6" s="1"/>
  <c r="A6902" i="6" s="1"/>
  <c r="A6903" i="6" s="1"/>
  <c r="A6904" i="6" s="1"/>
  <c r="A6905" i="6" s="1"/>
  <c r="A6906" i="6" s="1"/>
  <c r="A6907" i="6" s="1"/>
  <c r="A6908" i="6" s="1"/>
  <c r="A6909" i="6" s="1"/>
  <c r="A6910" i="6" s="1"/>
  <c r="A6911" i="6" s="1"/>
  <c r="A6912" i="6" s="1"/>
  <c r="A6913" i="6" s="1"/>
  <c r="A6914" i="6" s="1"/>
  <c r="A6915" i="6" s="1"/>
  <c r="A6916" i="6" s="1"/>
  <c r="A6917" i="6" s="1"/>
  <c r="A6918" i="6" s="1"/>
  <c r="A6919" i="6" s="1"/>
  <c r="A6920" i="6" s="1"/>
  <c r="A6921" i="6" s="1"/>
  <c r="A6922" i="6" s="1"/>
  <c r="A6923" i="6" s="1"/>
  <c r="A6924" i="6" s="1"/>
  <c r="A6925" i="6" s="1"/>
  <c r="A6926" i="6" s="1"/>
  <c r="A6927" i="6" s="1"/>
  <c r="A6928" i="6" s="1"/>
  <c r="A6929" i="6" s="1"/>
  <c r="A6930" i="6" s="1"/>
  <c r="A6931" i="6" s="1"/>
  <c r="A6932" i="6" s="1"/>
  <c r="A6933" i="6" s="1"/>
  <c r="A6934" i="6" s="1"/>
  <c r="A6935" i="6" s="1"/>
  <c r="A6936" i="6" s="1"/>
  <c r="A6937" i="6" s="1"/>
  <c r="A6938" i="6" s="1"/>
  <c r="A6939" i="6" s="1"/>
  <c r="A6940" i="6" s="1"/>
  <c r="A6941" i="6" s="1"/>
  <c r="A6942" i="6" s="1"/>
  <c r="A6943" i="6" s="1"/>
  <c r="A6944" i="6" s="1"/>
  <c r="A6945" i="6" s="1"/>
  <c r="A6946" i="6" s="1"/>
  <c r="A6947" i="6" s="1"/>
  <c r="A6948" i="6" s="1"/>
  <c r="A6949" i="6" s="1"/>
  <c r="A6950" i="6" s="1"/>
  <c r="A6951" i="6" s="1"/>
  <c r="A6952" i="6" s="1"/>
  <c r="A6953" i="6" s="1"/>
  <c r="A6954" i="6" s="1"/>
  <c r="A6955" i="6" s="1"/>
  <c r="A6956" i="6" s="1"/>
  <c r="A6957" i="6" s="1"/>
  <c r="A6958" i="6" s="1"/>
  <c r="A6959" i="6" s="1"/>
  <c r="A6960" i="6" s="1"/>
  <c r="A6961" i="6" s="1"/>
  <c r="A6962" i="6" s="1"/>
  <c r="A6963" i="6" s="1"/>
  <c r="A6964" i="6" s="1"/>
  <c r="A6965" i="6" s="1"/>
  <c r="A6966" i="6" s="1"/>
  <c r="A6967" i="6" s="1"/>
  <c r="A6968" i="6" s="1"/>
  <c r="A6969" i="6" s="1"/>
  <c r="A6970" i="6" s="1"/>
  <c r="A6971" i="6" s="1"/>
  <c r="A6972" i="6" s="1"/>
  <c r="A6973" i="6" s="1"/>
  <c r="A6974" i="6" s="1"/>
  <c r="A6975" i="6" s="1"/>
  <c r="A6976" i="6" s="1"/>
  <c r="A6977" i="6" s="1"/>
  <c r="A6978" i="6" s="1"/>
  <c r="A6979" i="6" s="1"/>
  <c r="A6980" i="6" s="1"/>
  <c r="A6981" i="6" s="1"/>
  <c r="A6982" i="6" s="1"/>
  <c r="A6983" i="6" s="1"/>
  <c r="A6984" i="6" s="1"/>
  <c r="A6985" i="6" s="1"/>
  <c r="A6986" i="6" s="1"/>
  <c r="A6987" i="6" s="1"/>
  <c r="A6988" i="6" s="1"/>
  <c r="A6989" i="6" s="1"/>
  <c r="A6990" i="6" s="1"/>
  <c r="A6991" i="6" s="1"/>
  <c r="A6992" i="6" s="1"/>
  <c r="A6993" i="6" s="1"/>
  <c r="A6994" i="6" s="1"/>
  <c r="A6995" i="6" s="1"/>
  <c r="A6996" i="6" s="1"/>
  <c r="A6997" i="6" s="1"/>
  <c r="A6998" i="6" s="1"/>
  <c r="A6999" i="6" s="1"/>
  <c r="A7000" i="6" s="1"/>
  <c r="A7001" i="6" s="1"/>
  <c r="A7002" i="6" s="1"/>
  <c r="A7003" i="6" s="1"/>
  <c r="A7004" i="6" s="1"/>
  <c r="A7005" i="6" s="1"/>
  <c r="A7006" i="6" s="1"/>
  <c r="A7007" i="6" s="1"/>
  <c r="A7008" i="6" s="1"/>
  <c r="A7009" i="6" s="1"/>
  <c r="A7010" i="6" s="1"/>
  <c r="A7011" i="6" s="1"/>
  <c r="A7012" i="6" s="1"/>
  <c r="A7013" i="6" s="1"/>
  <c r="A7014" i="6" s="1"/>
  <c r="A7015" i="6" s="1"/>
  <c r="A7016" i="6" s="1"/>
  <c r="A7017" i="6" s="1"/>
  <c r="A7018" i="6" s="1"/>
  <c r="A7019" i="6" s="1"/>
  <c r="A7020" i="6" s="1"/>
  <c r="A7021" i="6" s="1"/>
  <c r="A7022" i="6" s="1"/>
  <c r="A7023" i="6" s="1"/>
  <c r="A7024" i="6" s="1"/>
  <c r="A7025" i="6" s="1"/>
  <c r="A7026" i="6" s="1"/>
  <c r="A7027" i="6" s="1"/>
  <c r="A7028" i="6" s="1"/>
  <c r="A7029" i="6" s="1"/>
  <c r="A7030" i="6" s="1"/>
  <c r="A7031" i="6" s="1"/>
  <c r="A7032" i="6" s="1"/>
  <c r="A7033" i="6" s="1"/>
  <c r="A7034" i="6" s="1"/>
  <c r="A7035" i="6" s="1"/>
  <c r="A7036" i="6" s="1"/>
  <c r="A7037" i="6" s="1"/>
  <c r="A7038" i="6" s="1"/>
  <c r="A7039" i="6" s="1"/>
  <c r="A7040" i="6" s="1"/>
  <c r="A7041" i="6" s="1"/>
  <c r="A7042" i="6" s="1"/>
  <c r="A7043" i="6" s="1"/>
  <c r="A7044" i="6" s="1"/>
  <c r="A7045" i="6" s="1"/>
  <c r="A7046" i="6" s="1"/>
  <c r="A7047" i="6" s="1"/>
  <c r="A7048" i="6" s="1"/>
  <c r="A7049" i="6" s="1"/>
  <c r="A7050" i="6" s="1"/>
  <c r="A7051" i="6" s="1"/>
  <c r="A7052" i="6" s="1"/>
  <c r="A7053" i="6" s="1"/>
  <c r="A7054" i="6" s="1"/>
  <c r="A7055" i="6" s="1"/>
  <c r="A7056" i="6" s="1"/>
  <c r="A7057" i="6" s="1"/>
  <c r="A7058" i="6" s="1"/>
  <c r="A7059" i="6" s="1"/>
  <c r="A7060" i="6" s="1"/>
  <c r="A7061" i="6" s="1"/>
  <c r="A7062" i="6" s="1"/>
  <c r="A7063" i="6" s="1"/>
  <c r="A7064" i="6" s="1"/>
  <c r="A7065" i="6" s="1"/>
  <c r="A7066" i="6" s="1"/>
  <c r="A7067" i="6" s="1"/>
  <c r="A7068" i="6" s="1"/>
  <c r="A7069" i="6" s="1"/>
  <c r="A7070" i="6" s="1"/>
  <c r="A7071" i="6" s="1"/>
  <c r="A7072" i="6" s="1"/>
  <c r="A7073" i="6" s="1"/>
  <c r="A7074" i="6" s="1"/>
  <c r="A7075" i="6" s="1"/>
  <c r="A7076" i="6" s="1"/>
  <c r="A7077" i="6" s="1"/>
  <c r="A7078" i="6" s="1"/>
  <c r="A7079" i="6" s="1"/>
  <c r="A7080" i="6" s="1"/>
  <c r="A7081" i="6" s="1"/>
  <c r="A7082" i="6" s="1"/>
  <c r="A7083" i="6" s="1"/>
  <c r="A7084" i="6" s="1"/>
  <c r="A7085" i="6" s="1"/>
  <c r="A7086" i="6" s="1"/>
  <c r="A7087" i="6" s="1"/>
  <c r="A7088" i="6" s="1"/>
  <c r="A7089" i="6" s="1"/>
  <c r="A7090" i="6" s="1"/>
  <c r="A7091" i="6" s="1"/>
  <c r="A7092" i="6" s="1"/>
  <c r="A7093" i="6" s="1"/>
  <c r="A7094" i="6" s="1"/>
  <c r="A7095" i="6" s="1"/>
  <c r="A7096" i="6" s="1"/>
  <c r="A7097" i="6" s="1"/>
  <c r="A7098" i="6" s="1"/>
  <c r="A7099" i="6" s="1"/>
  <c r="A7100" i="6" s="1"/>
  <c r="A7101" i="6" s="1"/>
  <c r="A7102" i="6" s="1"/>
  <c r="A7103" i="6" s="1"/>
  <c r="A7104" i="6" s="1"/>
  <c r="A7105" i="6" s="1"/>
  <c r="A7106" i="6" s="1"/>
  <c r="A7107" i="6" s="1"/>
  <c r="A7108" i="6" s="1"/>
  <c r="A7109" i="6" s="1"/>
  <c r="A7110" i="6" s="1"/>
  <c r="A7111" i="6" s="1"/>
  <c r="A7112" i="6" s="1"/>
  <c r="A7113" i="6" s="1"/>
  <c r="A7114" i="6" s="1"/>
  <c r="A7115" i="6" s="1"/>
  <c r="A7116" i="6" s="1"/>
  <c r="A7117" i="6" s="1"/>
  <c r="A7118" i="6" s="1"/>
  <c r="A7119" i="6" s="1"/>
  <c r="A7120" i="6" s="1"/>
  <c r="A7121" i="6" s="1"/>
  <c r="A7122" i="6" s="1"/>
  <c r="A7123" i="6" s="1"/>
  <c r="A7124" i="6" s="1"/>
  <c r="A7125" i="6" s="1"/>
  <c r="A7126" i="6" s="1"/>
  <c r="A7127" i="6" s="1"/>
  <c r="A7128" i="6" s="1"/>
  <c r="A7129" i="6" s="1"/>
  <c r="A7130" i="6" s="1"/>
  <c r="A7131" i="6" s="1"/>
  <c r="A7132" i="6" s="1"/>
  <c r="A7133" i="6" s="1"/>
  <c r="A7134" i="6" s="1"/>
  <c r="A7135" i="6" s="1"/>
  <c r="A7136" i="6" s="1"/>
  <c r="A7137" i="6" s="1"/>
  <c r="A7138" i="6" s="1"/>
  <c r="A7139" i="6" s="1"/>
  <c r="A7140" i="6" s="1"/>
  <c r="A7141" i="6" s="1"/>
  <c r="A7142" i="6" s="1"/>
  <c r="A7143" i="6" s="1"/>
  <c r="A7144" i="6" s="1"/>
  <c r="A7145" i="6" s="1"/>
  <c r="A7146" i="6" s="1"/>
  <c r="A7147" i="6" s="1"/>
  <c r="A7148" i="6" s="1"/>
  <c r="A7149" i="6" s="1"/>
  <c r="A7150" i="6" s="1"/>
  <c r="A7151" i="6" s="1"/>
  <c r="A7152" i="6" s="1"/>
  <c r="A7153" i="6" s="1"/>
  <c r="A7154" i="6" s="1"/>
  <c r="A7155" i="6" s="1"/>
  <c r="A7156" i="6" s="1"/>
  <c r="A7157" i="6" s="1"/>
  <c r="A7158" i="6" s="1"/>
  <c r="A7159" i="6" s="1"/>
  <c r="A7160" i="6" s="1"/>
  <c r="A7161" i="6" s="1"/>
  <c r="A7162" i="6" s="1"/>
  <c r="A7163" i="6" s="1"/>
  <c r="A7164" i="6" s="1"/>
  <c r="A7165" i="6" s="1"/>
  <c r="A7166" i="6" s="1"/>
  <c r="A7167" i="6" s="1"/>
  <c r="A7168" i="6" s="1"/>
  <c r="A7169" i="6" s="1"/>
  <c r="A7170" i="6" s="1"/>
  <c r="A7171" i="6" s="1"/>
  <c r="A7172" i="6" s="1"/>
  <c r="A7173" i="6" s="1"/>
  <c r="A7174" i="6" s="1"/>
  <c r="A7175" i="6" s="1"/>
  <c r="A7176" i="6" s="1"/>
  <c r="A7177" i="6" s="1"/>
  <c r="A7178" i="6" s="1"/>
  <c r="A7179" i="6" s="1"/>
  <c r="A7180" i="6" s="1"/>
  <c r="A7181" i="6" s="1"/>
  <c r="A7182" i="6" s="1"/>
  <c r="A7183" i="6" s="1"/>
  <c r="A7184" i="6" s="1"/>
  <c r="A7185" i="6" s="1"/>
  <c r="A7186" i="6" s="1"/>
  <c r="A7187" i="6" s="1"/>
  <c r="A7188" i="6" s="1"/>
  <c r="A7189" i="6" s="1"/>
  <c r="A7190" i="6" s="1"/>
  <c r="A7191" i="6" s="1"/>
  <c r="A7192" i="6" s="1"/>
  <c r="A7193" i="6" s="1"/>
  <c r="A7194" i="6" s="1"/>
  <c r="A7195" i="6" s="1"/>
  <c r="A7196" i="6" s="1"/>
  <c r="A7197" i="6" s="1"/>
  <c r="A7198" i="6" s="1"/>
  <c r="A7199" i="6" s="1"/>
  <c r="A7200" i="6" s="1"/>
  <c r="A7201" i="6" s="1"/>
  <c r="A7202" i="6" s="1"/>
  <c r="A7203" i="6" s="1"/>
  <c r="A7204" i="6" s="1"/>
  <c r="A7205" i="6" s="1"/>
  <c r="A7206" i="6" s="1"/>
  <c r="A7207" i="6" s="1"/>
  <c r="A7208" i="6" s="1"/>
  <c r="A7209" i="6" s="1"/>
  <c r="A7210" i="6" s="1"/>
  <c r="A7211" i="6" s="1"/>
  <c r="A7212" i="6" s="1"/>
  <c r="A7213" i="6" s="1"/>
  <c r="A7214" i="6" s="1"/>
  <c r="A7215" i="6" s="1"/>
  <c r="A7216" i="6" s="1"/>
  <c r="A7217" i="6" s="1"/>
  <c r="A7218" i="6" s="1"/>
  <c r="A7219" i="6" s="1"/>
  <c r="A7220" i="6" s="1"/>
  <c r="A7221" i="6" s="1"/>
  <c r="A7222" i="6" s="1"/>
  <c r="A7223" i="6" s="1"/>
  <c r="A7224" i="6" s="1"/>
  <c r="A7225" i="6" s="1"/>
  <c r="A7226" i="6" s="1"/>
  <c r="A7227" i="6" s="1"/>
  <c r="A7228" i="6" s="1"/>
  <c r="A7229" i="6" s="1"/>
  <c r="A7230" i="6" s="1"/>
  <c r="A7231" i="6" s="1"/>
  <c r="A7232" i="6" s="1"/>
  <c r="A7233" i="6" s="1"/>
  <c r="A7234" i="6" s="1"/>
  <c r="A7235" i="6" s="1"/>
  <c r="A7236" i="6" s="1"/>
  <c r="A7237" i="6" s="1"/>
  <c r="A7238" i="6" s="1"/>
  <c r="A7239" i="6" s="1"/>
  <c r="A7240" i="6" s="1"/>
  <c r="A7241" i="6" s="1"/>
  <c r="A7242" i="6" s="1"/>
  <c r="A7243" i="6" s="1"/>
  <c r="A7244" i="6" s="1"/>
  <c r="A7245" i="6" s="1"/>
  <c r="A7246" i="6" s="1"/>
  <c r="A7247" i="6" s="1"/>
  <c r="A7248" i="6" s="1"/>
  <c r="A7249" i="6" s="1"/>
  <c r="A7250" i="6" s="1"/>
  <c r="A7251" i="6" s="1"/>
  <c r="A7252" i="6" s="1"/>
  <c r="A7253" i="6" s="1"/>
  <c r="A7254" i="6" s="1"/>
  <c r="A7255" i="6" s="1"/>
  <c r="A7256" i="6" s="1"/>
  <c r="A7257" i="6" s="1"/>
  <c r="A7258" i="6" s="1"/>
  <c r="A7259" i="6" s="1"/>
  <c r="A7260" i="6" s="1"/>
  <c r="A7261" i="6" s="1"/>
  <c r="A7262" i="6" s="1"/>
  <c r="A7263" i="6" s="1"/>
  <c r="A7264" i="6" s="1"/>
  <c r="A7265" i="6" s="1"/>
  <c r="A7266" i="6" s="1"/>
  <c r="A7267" i="6" s="1"/>
  <c r="A7268" i="6" s="1"/>
  <c r="A7269" i="6" s="1"/>
  <c r="A7270" i="6" s="1"/>
  <c r="A7271" i="6" s="1"/>
  <c r="A7272" i="6" s="1"/>
  <c r="A7273" i="6" s="1"/>
  <c r="A7274" i="6" s="1"/>
  <c r="A7275" i="6" s="1"/>
  <c r="A7276" i="6" s="1"/>
  <c r="A7277" i="6" s="1"/>
  <c r="A7278" i="6" s="1"/>
  <c r="A7279" i="6" s="1"/>
  <c r="A7280" i="6" s="1"/>
  <c r="A7281" i="6" s="1"/>
  <c r="A7282" i="6" s="1"/>
  <c r="A7283" i="6" s="1"/>
  <c r="A7284" i="6" s="1"/>
  <c r="A7285" i="6" s="1"/>
  <c r="A7286" i="6" s="1"/>
  <c r="A7287" i="6" s="1"/>
  <c r="A7288" i="6" s="1"/>
  <c r="A7289" i="6" s="1"/>
  <c r="A7290" i="6" s="1"/>
  <c r="A7291" i="6" s="1"/>
  <c r="A7292" i="6" s="1"/>
  <c r="A7293" i="6" s="1"/>
  <c r="A7294" i="6" s="1"/>
  <c r="A7295" i="6" s="1"/>
  <c r="A7296" i="6" s="1"/>
  <c r="A7297" i="6" s="1"/>
  <c r="A7298" i="6" s="1"/>
  <c r="A7299" i="6" s="1"/>
  <c r="A7300" i="6" s="1"/>
  <c r="A7301" i="6" s="1"/>
  <c r="A7302" i="6" s="1"/>
  <c r="A7303" i="6" s="1"/>
  <c r="A7304" i="6" s="1"/>
  <c r="A7305" i="6" s="1"/>
  <c r="A7306" i="6" s="1"/>
  <c r="A7307" i="6" s="1"/>
  <c r="A7308" i="6" s="1"/>
  <c r="A7309" i="6" s="1"/>
  <c r="A7310" i="6" s="1"/>
  <c r="A7311" i="6" s="1"/>
  <c r="A7312" i="6" s="1"/>
  <c r="A7313" i="6" s="1"/>
  <c r="A7314" i="6" s="1"/>
  <c r="A7315" i="6" s="1"/>
  <c r="A7316" i="6" s="1"/>
  <c r="A7317" i="6" s="1"/>
  <c r="A7318" i="6" s="1"/>
  <c r="A7319" i="6" s="1"/>
  <c r="A7320" i="6" s="1"/>
  <c r="A7321" i="6" s="1"/>
  <c r="A7322" i="6" s="1"/>
  <c r="A7323" i="6" s="1"/>
  <c r="A7324" i="6" s="1"/>
  <c r="A7325" i="6" s="1"/>
  <c r="A7326" i="6" s="1"/>
  <c r="A7327" i="6" s="1"/>
  <c r="A7328" i="6" s="1"/>
  <c r="A7329" i="6" s="1"/>
  <c r="A7330" i="6" s="1"/>
  <c r="A7331" i="6" s="1"/>
  <c r="A7332" i="6" s="1"/>
  <c r="A7333" i="6" s="1"/>
  <c r="A7334" i="6" s="1"/>
  <c r="A7335" i="6" s="1"/>
  <c r="A7336" i="6" s="1"/>
  <c r="A7337" i="6" s="1"/>
  <c r="A7338" i="6" s="1"/>
  <c r="A7339" i="6" s="1"/>
  <c r="A7340" i="6" s="1"/>
  <c r="A7341" i="6" s="1"/>
  <c r="A7342" i="6" s="1"/>
  <c r="A7343" i="6" s="1"/>
  <c r="A7344" i="6" s="1"/>
  <c r="A7345" i="6" s="1"/>
  <c r="A7346" i="6" s="1"/>
  <c r="A7347" i="6" s="1"/>
  <c r="A7348" i="6" s="1"/>
  <c r="A7349" i="6" s="1"/>
  <c r="A7350" i="6" s="1"/>
  <c r="A7351" i="6" s="1"/>
  <c r="A7352" i="6" s="1"/>
  <c r="A7353" i="6" s="1"/>
  <c r="A7354" i="6" s="1"/>
  <c r="A7355" i="6" s="1"/>
  <c r="A7356" i="6" s="1"/>
  <c r="A7357" i="6" s="1"/>
  <c r="A7358" i="6" s="1"/>
  <c r="A7359" i="6" s="1"/>
  <c r="A7360" i="6" s="1"/>
  <c r="A7361" i="6" s="1"/>
  <c r="A7362" i="6" s="1"/>
  <c r="A7363" i="6" s="1"/>
  <c r="A7364" i="6" s="1"/>
  <c r="A7365" i="6" s="1"/>
  <c r="A7366" i="6" s="1"/>
  <c r="A7367" i="6" s="1"/>
  <c r="A7368" i="6" s="1"/>
  <c r="A7369" i="6" s="1"/>
  <c r="A7370" i="6" s="1"/>
  <c r="A7371" i="6" s="1"/>
  <c r="A7372" i="6" s="1"/>
  <c r="A7373" i="6" s="1"/>
  <c r="A7374" i="6" s="1"/>
  <c r="A7375" i="6" s="1"/>
  <c r="A7376" i="6" s="1"/>
  <c r="A7377" i="6" s="1"/>
  <c r="A7378" i="6" s="1"/>
  <c r="A7379" i="6" s="1"/>
  <c r="A7380" i="6" s="1"/>
  <c r="A7381" i="6" s="1"/>
  <c r="A7382" i="6" s="1"/>
  <c r="A7383" i="6" s="1"/>
  <c r="A7384" i="6" s="1"/>
  <c r="A7385" i="6" s="1"/>
  <c r="A7386" i="6" s="1"/>
  <c r="A7387" i="6" s="1"/>
  <c r="A7388" i="6" s="1"/>
  <c r="A7389" i="6" s="1"/>
  <c r="A7390" i="6" s="1"/>
  <c r="A7391" i="6" s="1"/>
  <c r="A7392" i="6" s="1"/>
  <c r="A7393" i="6" s="1"/>
  <c r="A7394" i="6" s="1"/>
  <c r="A7395" i="6" s="1"/>
  <c r="A7396" i="6" s="1"/>
  <c r="A7397" i="6" s="1"/>
  <c r="A7398" i="6" s="1"/>
  <c r="A7399" i="6" s="1"/>
  <c r="A7400" i="6" s="1"/>
  <c r="A7401" i="6" s="1"/>
  <c r="A7402" i="6" s="1"/>
  <c r="A7403" i="6" s="1"/>
  <c r="A7404" i="6" s="1"/>
  <c r="A7405" i="6" s="1"/>
  <c r="A7406" i="6" s="1"/>
  <c r="A7407" i="6" s="1"/>
  <c r="A7408" i="6" s="1"/>
  <c r="A7409" i="6" s="1"/>
  <c r="A7410" i="6" s="1"/>
  <c r="A7411" i="6" s="1"/>
  <c r="A7412" i="6" s="1"/>
  <c r="A7413" i="6" s="1"/>
  <c r="A7414" i="6" s="1"/>
  <c r="A7415" i="6" s="1"/>
  <c r="A7416" i="6" s="1"/>
  <c r="A7417" i="6" s="1"/>
  <c r="A7418" i="6" s="1"/>
  <c r="A7419" i="6" s="1"/>
  <c r="A7420" i="6" s="1"/>
  <c r="A7421" i="6" s="1"/>
  <c r="A7422" i="6" s="1"/>
  <c r="A7423" i="6" s="1"/>
  <c r="A7424" i="6" s="1"/>
  <c r="A7425" i="6" s="1"/>
  <c r="A7426" i="6" s="1"/>
  <c r="A7427" i="6" s="1"/>
  <c r="A7428" i="6" s="1"/>
  <c r="A7429" i="6" s="1"/>
  <c r="A7430" i="6" s="1"/>
  <c r="A7431" i="6" s="1"/>
  <c r="A7432" i="6" s="1"/>
  <c r="A7433" i="6" s="1"/>
  <c r="A7434" i="6" s="1"/>
  <c r="A7435" i="6" s="1"/>
  <c r="A7436" i="6" s="1"/>
  <c r="A7437" i="6" s="1"/>
  <c r="A7438" i="6" s="1"/>
  <c r="A7439" i="6" s="1"/>
  <c r="A7440" i="6" s="1"/>
  <c r="A7441" i="6" s="1"/>
  <c r="A7442" i="6" s="1"/>
  <c r="A7443" i="6" s="1"/>
  <c r="A7444" i="6" s="1"/>
  <c r="A7445" i="6" s="1"/>
  <c r="A7446" i="6" s="1"/>
  <c r="A7447" i="6" s="1"/>
  <c r="A7448" i="6" s="1"/>
  <c r="A7449" i="6" s="1"/>
  <c r="A7450" i="6" s="1"/>
  <c r="A7451" i="6" s="1"/>
  <c r="A7452" i="6" s="1"/>
  <c r="A7453" i="6" s="1"/>
  <c r="A7454" i="6" s="1"/>
  <c r="A7455" i="6" s="1"/>
  <c r="A7456" i="6" s="1"/>
  <c r="A7457" i="6" s="1"/>
  <c r="A7458" i="6" s="1"/>
  <c r="A7459" i="6" s="1"/>
  <c r="A7460" i="6" s="1"/>
  <c r="A7461" i="6" s="1"/>
  <c r="A7462" i="6" s="1"/>
  <c r="A7463" i="6" s="1"/>
  <c r="A7464" i="6" s="1"/>
  <c r="A7465" i="6" s="1"/>
  <c r="A7466" i="6" s="1"/>
  <c r="A7467" i="6" s="1"/>
  <c r="A7468" i="6" s="1"/>
  <c r="A7469" i="6" s="1"/>
  <c r="A7470" i="6" s="1"/>
  <c r="A7471" i="6" s="1"/>
  <c r="A7472" i="6" s="1"/>
  <c r="A7473" i="6" s="1"/>
  <c r="A7474" i="6" s="1"/>
  <c r="A7475" i="6" s="1"/>
  <c r="A7476" i="6" s="1"/>
  <c r="A7477" i="6" s="1"/>
  <c r="A7478" i="6" s="1"/>
  <c r="A7479" i="6" s="1"/>
  <c r="A7480" i="6" s="1"/>
  <c r="A7481" i="6" s="1"/>
  <c r="A7482" i="6" s="1"/>
  <c r="A7483" i="6" s="1"/>
  <c r="A7484" i="6" s="1"/>
  <c r="A7485" i="6" s="1"/>
  <c r="A7486" i="6" s="1"/>
  <c r="A7487" i="6" s="1"/>
  <c r="A7488" i="6" s="1"/>
  <c r="A7489" i="6" s="1"/>
  <c r="A7490" i="6" s="1"/>
  <c r="A7491" i="6" s="1"/>
  <c r="A7492" i="6" s="1"/>
  <c r="A7493" i="6" s="1"/>
  <c r="A7494" i="6" s="1"/>
  <c r="A7495" i="6" s="1"/>
  <c r="A7496" i="6" s="1"/>
  <c r="A7497" i="6" s="1"/>
  <c r="A7498" i="6" s="1"/>
  <c r="A7499" i="6" s="1"/>
  <c r="A7500" i="6" s="1"/>
  <c r="A7501" i="6" s="1"/>
  <c r="A7502" i="6" s="1"/>
  <c r="A7503" i="6" s="1"/>
  <c r="A7504" i="6" s="1"/>
  <c r="A7505" i="6" s="1"/>
  <c r="A7506" i="6" s="1"/>
  <c r="A7507" i="6" s="1"/>
  <c r="A7508" i="6" s="1"/>
  <c r="A7509" i="6" s="1"/>
  <c r="A7510" i="6" s="1"/>
  <c r="A7511" i="6" s="1"/>
  <c r="A7512" i="6" s="1"/>
  <c r="A7513" i="6" s="1"/>
  <c r="A7514" i="6" s="1"/>
  <c r="A7515" i="6" s="1"/>
  <c r="A7516" i="6" s="1"/>
  <c r="A7517" i="6" s="1"/>
  <c r="A7518" i="6" s="1"/>
  <c r="A7519" i="6" s="1"/>
  <c r="A7520" i="6" s="1"/>
  <c r="A7521" i="6" s="1"/>
  <c r="A7522" i="6" s="1"/>
  <c r="A7523" i="6" s="1"/>
  <c r="A7524" i="6" s="1"/>
  <c r="A7525" i="6" s="1"/>
  <c r="A7526" i="6" s="1"/>
  <c r="A7527" i="6" s="1"/>
  <c r="A7528" i="6" s="1"/>
  <c r="A7529" i="6" s="1"/>
  <c r="A7530" i="6" s="1"/>
  <c r="A7531" i="6" s="1"/>
  <c r="A7532" i="6" s="1"/>
  <c r="A7533" i="6" s="1"/>
  <c r="A7534" i="6" s="1"/>
  <c r="A7535" i="6" s="1"/>
  <c r="A7536" i="6" s="1"/>
  <c r="A7537" i="6" s="1"/>
  <c r="A7538" i="6" s="1"/>
  <c r="A7539" i="6" s="1"/>
  <c r="A7540" i="6" s="1"/>
  <c r="A7541" i="6" s="1"/>
  <c r="A7542" i="6" s="1"/>
  <c r="A7543" i="6" s="1"/>
  <c r="A7544" i="6" s="1"/>
  <c r="A7545" i="6" s="1"/>
  <c r="A7546" i="6" s="1"/>
  <c r="A7547" i="6" s="1"/>
  <c r="A7548" i="6" s="1"/>
  <c r="A7549" i="6" s="1"/>
  <c r="A7550" i="6" s="1"/>
  <c r="A7551" i="6" s="1"/>
  <c r="A7552" i="6" s="1"/>
  <c r="A7553" i="6" s="1"/>
  <c r="A7554" i="6" s="1"/>
  <c r="A7555" i="6" s="1"/>
  <c r="A7556" i="6" s="1"/>
  <c r="A7557" i="6" s="1"/>
  <c r="A7558" i="6" s="1"/>
  <c r="A7559" i="6" s="1"/>
  <c r="A7560" i="6" s="1"/>
  <c r="A7561" i="6" s="1"/>
  <c r="A7562" i="6" s="1"/>
  <c r="A7563" i="6" s="1"/>
  <c r="A7564" i="6" s="1"/>
  <c r="A7565" i="6" s="1"/>
  <c r="A7566" i="6" s="1"/>
  <c r="A7567" i="6" s="1"/>
  <c r="A7568" i="6" s="1"/>
  <c r="A7569" i="6" s="1"/>
  <c r="A7570" i="6" s="1"/>
  <c r="A7571" i="6" s="1"/>
  <c r="A7572" i="6" s="1"/>
  <c r="A7573" i="6" s="1"/>
  <c r="A7574" i="6" s="1"/>
  <c r="A7575" i="6" s="1"/>
  <c r="A7576" i="6" s="1"/>
  <c r="A7577" i="6" s="1"/>
  <c r="A7578" i="6" s="1"/>
  <c r="A7579" i="6" s="1"/>
  <c r="A7580" i="6" s="1"/>
  <c r="A7581" i="6" s="1"/>
  <c r="A7582" i="6" s="1"/>
  <c r="A7583" i="6" s="1"/>
  <c r="A7584" i="6" s="1"/>
  <c r="A7585" i="6" s="1"/>
  <c r="A7586" i="6" s="1"/>
  <c r="A7587" i="6" s="1"/>
  <c r="A7588" i="6" s="1"/>
  <c r="A7589" i="6" s="1"/>
  <c r="A7590" i="6" s="1"/>
  <c r="A7591" i="6" s="1"/>
  <c r="A7592" i="6" s="1"/>
  <c r="A7593" i="6" s="1"/>
  <c r="A7594" i="6" s="1"/>
  <c r="A7595" i="6" s="1"/>
  <c r="A7596" i="6" s="1"/>
  <c r="A7597" i="6" s="1"/>
  <c r="A7598" i="6" s="1"/>
  <c r="A7599" i="6" s="1"/>
  <c r="A7600" i="6" s="1"/>
  <c r="A7601" i="6" s="1"/>
  <c r="A7602" i="6" s="1"/>
  <c r="A7603" i="6" s="1"/>
  <c r="A7604" i="6" s="1"/>
  <c r="A7605" i="6" s="1"/>
  <c r="A7606" i="6" s="1"/>
  <c r="A7607" i="6" s="1"/>
  <c r="A7608" i="6" s="1"/>
  <c r="A7609" i="6" s="1"/>
  <c r="A7610" i="6" s="1"/>
  <c r="A7611" i="6" s="1"/>
  <c r="A7612" i="6" s="1"/>
  <c r="A7613" i="6" s="1"/>
  <c r="A7614" i="6" s="1"/>
  <c r="A7615" i="6" s="1"/>
  <c r="A7616" i="6" s="1"/>
  <c r="A7617" i="6" s="1"/>
  <c r="A7618" i="6" s="1"/>
  <c r="A7619" i="6" s="1"/>
  <c r="A7620" i="6" s="1"/>
  <c r="A7621" i="6" s="1"/>
  <c r="A7622" i="6" s="1"/>
  <c r="A7623" i="6" s="1"/>
  <c r="A7624" i="6" s="1"/>
  <c r="A7625" i="6" s="1"/>
  <c r="A7626" i="6" s="1"/>
  <c r="A7627" i="6" s="1"/>
  <c r="A7628" i="6" s="1"/>
  <c r="A7629" i="6" s="1"/>
  <c r="A7630" i="6" s="1"/>
  <c r="A7631" i="6" s="1"/>
  <c r="A7632" i="6" s="1"/>
  <c r="A7633" i="6" s="1"/>
  <c r="A7634" i="6" s="1"/>
  <c r="A7635" i="6" s="1"/>
  <c r="A7636" i="6" s="1"/>
  <c r="A7637" i="6" s="1"/>
  <c r="A7638" i="6" s="1"/>
  <c r="A7639" i="6" s="1"/>
  <c r="A7640" i="6" s="1"/>
  <c r="A7641" i="6" s="1"/>
  <c r="A7642" i="6" s="1"/>
  <c r="A7643" i="6" s="1"/>
  <c r="A7644" i="6" s="1"/>
  <c r="A7645" i="6" s="1"/>
  <c r="A7646" i="6" s="1"/>
  <c r="A7647" i="6" s="1"/>
  <c r="A7648" i="6" s="1"/>
  <c r="A7649" i="6" s="1"/>
  <c r="A7650" i="6" s="1"/>
  <c r="A7651" i="6" s="1"/>
  <c r="A7652" i="6" s="1"/>
  <c r="A7653" i="6" s="1"/>
  <c r="A7654" i="6" s="1"/>
  <c r="A7655" i="6" s="1"/>
  <c r="A7656" i="6" s="1"/>
  <c r="A7657" i="6" s="1"/>
  <c r="A7658" i="6" s="1"/>
  <c r="A7659" i="6" s="1"/>
  <c r="A7660" i="6" s="1"/>
  <c r="A7661" i="6" s="1"/>
  <c r="A7662" i="6" s="1"/>
  <c r="A7663" i="6" s="1"/>
  <c r="A7664" i="6" s="1"/>
  <c r="A7665" i="6" s="1"/>
  <c r="A7666" i="6" s="1"/>
  <c r="A7667" i="6" s="1"/>
  <c r="A7668" i="6" s="1"/>
  <c r="A7669" i="6" s="1"/>
  <c r="A7670" i="6" s="1"/>
  <c r="A7671" i="6" s="1"/>
  <c r="A7672" i="6" s="1"/>
  <c r="A7673" i="6" s="1"/>
  <c r="A7674" i="6" s="1"/>
  <c r="A7675" i="6" s="1"/>
  <c r="A7676" i="6" s="1"/>
  <c r="A7677" i="6" s="1"/>
  <c r="A7678" i="6" s="1"/>
  <c r="A7679" i="6" s="1"/>
  <c r="A7680" i="6" s="1"/>
  <c r="A7681" i="6" s="1"/>
  <c r="A7682" i="6" s="1"/>
  <c r="A7683" i="6" s="1"/>
  <c r="A7684" i="6" s="1"/>
  <c r="A7685" i="6" s="1"/>
  <c r="A7686" i="6" s="1"/>
  <c r="A7687" i="6" s="1"/>
  <c r="A7688" i="6" s="1"/>
  <c r="A7689" i="6" s="1"/>
  <c r="A7690" i="6" s="1"/>
  <c r="A7691" i="6" s="1"/>
  <c r="A7692" i="6" s="1"/>
  <c r="A7693" i="6" s="1"/>
  <c r="A7694" i="6" s="1"/>
  <c r="A7695" i="6" s="1"/>
  <c r="A7696" i="6" s="1"/>
  <c r="A7697" i="6" s="1"/>
  <c r="A7698" i="6" s="1"/>
  <c r="A7699" i="6" s="1"/>
  <c r="A7700" i="6" s="1"/>
  <c r="A7701" i="6" s="1"/>
  <c r="A7702" i="6" s="1"/>
  <c r="A7703" i="6" s="1"/>
  <c r="A7704" i="6" s="1"/>
  <c r="A7705" i="6" s="1"/>
  <c r="A7706" i="6" s="1"/>
  <c r="A7707" i="6" s="1"/>
  <c r="A7708" i="6" s="1"/>
  <c r="A7709" i="6" s="1"/>
  <c r="A7710" i="6" s="1"/>
  <c r="A7711" i="6" s="1"/>
  <c r="A7712" i="6" s="1"/>
  <c r="A7713" i="6" s="1"/>
  <c r="A7714" i="6" s="1"/>
  <c r="A7715" i="6" s="1"/>
  <c r="A7716" i="6" s="1"/>
  <c r="A7717" i="6" s="1"/>
  <c r="A7718" i="6" s="1"/>
  <c r="A7719" i="6" s="1"/>
  <c r="A7720" i="6" s="1"/>
  <c r="A7721" i="6" s="1"/>
  <c r="A7722" i="6" s="1"/>
  <c r="A7723" i="6" s="1"/>
  <c r="A7724" i="6" s="1"/>
  <c r="A7725" i="6" s="1"/>
  <c r="A7726" i="6" s="1"/>
  <c r="A7727" i="6" s="1"/>
  <c r="A7728" i="6" s="1"/>
  <c r="A7729" i="6" s="1"/>
  <c r="A7730" i="6" s="1"/>
  <c r="A7731" i="6" s="1"/>
  <c r="A7732" i="6" s="1"/>
  <c r="A7733" i="6" s="1"/>
  <c r="A7734" i="6" s="1"/>
  <c r="A7735" i="6" s="1"/>
  <c r="A7736" i="6" s="1"/>
  <c r="A7737" i="6" s="1"/>
  <c r="A7738" i="6" s="1"/>
  <c r="A7739" i="6" s="1"/>
  <c r="A7740" i="6" s="1"/>
  <c r="A7741" i="6" s="1"/>
  <c r="A7742" i="6" s="1"/>
  <c r="A7743" i="6" s="1"/>
  <c r="A7744" i="6" s="1"/>
  <c r="A7745" i="6" s="1"/>
  <c r="A7746" i="6" s="1"/>
  <c r="A7747" i="6" s="1"/>
  <c r="A7748" i="6" s="1"/>
  <c r="A7749" i="6" s="1"/>
  <c r="A7750" i="6" s="1"/>
  <c r="A7751" i="6" s="1"/>
  <c r="A7752" i="6" s="1"/>
  <c r="A7753" i="6" s="1"/>
  <c r="A7754" i="6" s="1"/>
  <c r="A7755" i="6" s="1"/>
  <c r="A7756" i="6" s="1"/>
  <c r="A7757" i="6" s="1"/>
  <c r="A7758" i="6" s="1"/>
  <c r="A7759" i="6" s="1"/>
  <c r="A7760" i="6" s="1"/>
  <c r="A7761" i="6" s="1"/>
  <c r="A7762" i="6" s="1"/>
  <c r="A7763" i="6" s="1"/>
  <c r="A7764" i="6" s="1"/>
  <c r="A7765" i="6" s="1"/>
  <c r="A7766" i="6" s="1"/>
  <c r="A7767" i="6" s="1"/>
  <c r="A7768" i="6" s="1"/>
  <c r="A7769" i="6" s="1"/>
  <c r="A7770" i="6" s="1"/>
  <c r="A7771" i="6" s="1"/>
  <c r="A7772" i="6" s="1"/>
  <c r="A7773" i="6" s="1"/>
  <c r="A7774" i="6" s="1"/>
  <c r="A7775" i="6" s="1"/>
  <c r="A7776" i="6" s="1"/>
  <c r="A7777" i="6" s="1"/>
  <c r="A7778" i="6" s="1"/>
  <c r="A7779" i="6" s="1"/>
  <c r="A7780" i="6" s="1"/>
  <c r="A7781" i="6" s="1"/>
  <c r="A7782" i="6" s="1"/>
  <c r="A7783" i="6" s="1"/>
  <c r="A7784" i="6" s="1"/>
  <c r="A7785" i="6" s="1"/>
  <c r="A7786" i="6" s="1"/>
  <c r="A7787" i="6" s="1"/>
  <c r="A7788" i="6" s="1"/>
  <c r="A7789" i="6" s="1"/>
  <c r="A7790" i="6" s="1"/>
  <c r="A7791" i="6" s="1"/>
  <c r="A7792" i="6" s="1"/>
  <c r="A7793" i="6" s="1"/>
  <c r="A7794" i="6" s="1"/>
  <c r="A7795" i="6" s="1"/>
  <c r="A7796" i="6" s="1"/>
  <c r="A7797" i="6" s="1"/>
  <c r="A7798" i="6" s="1"/>
  <c r="A7799" i="6" s="1"/>
  <c r="A7800" i="6" s="1"/>
  <c r="A7801" i="6" s="1"/>
  <c r="A7802" i="6" s="1"/>
  <c r="A7803" i="6" s="1"/>
  <c r="A7804" i="6" s="1"/>
  <c r="A7805" i="6" s="1"/>
  <c r="A7806" i="6" s="1"/>
  <c r="A7807" i="6" s="1"/>
  <c r="A7808" i="6" s="1"/>
  <c r="A7809" i="6" s="1"/>
  <c r="A7810" i="6" s="1"/>
  <c r="A7811" i="6" s="1"/>
  <c r="A7812" i="6" s="1"/>
  <c r="A7813" i="6" s="1"/>
  <c r="A7814" i="6" s="1"/>
  <c r="A7815" i="6" s="1"/>
  <c r="A7816" i="6" s="1"/>
  <c r="A7817" i="6" s="1"/>
  <c r="A7818" i="6" s="1"/>
  <c r="A7819" i="6" s="1"/>
  <c r="A7820" i="6" s="1"/>
  <c r="A7821" i="6" s="1"/>
  <c r="A7822" i="6" s="1"/>
  <c r="A7823" i="6" s="1"/>
  <c r="A7824" i="6" s="1"/>
  <c r="A7825" i="6" s="1"/>
  <c r="A7826" i="6" s="1"/>
  <c r="A7827" i="6" s="1"/>
  <c r="A7828" i="6" s="1"/>
  <c r="A7829" i="6" s="1"/>
  <c r="A7830" i="6" s="1"/>
  <c r="A7831" i="6" s="1"/>
  <c r="A7832" i="6" s="1"/>
  <c r="A7833" i="6" s="1"/>
  <c r="A7834" i="6" s="1"/>
  <c r="A7835" i="6" s="1"/>
  <c r="A7836" i="6" s="1"/>
  <c r="A7837" i="6" s="1"/>
  <c r="A7838" i="6" s="1"/>
  <c r="A7839" i="6" s="1"/>
  <c r="A7840" i="6" s="1"/>
  <c r="A7841" i="6" s="1"/>
  <c r="A7842" i="6" s="1"/>
  <c r="A7843" i="6" s="1"/>
  <c r="A7844" i="6" s="1"/>
  <c r="A7845" i="6" s="1"/>
  <c r="A7846" i="6" s="1"/>
  <c r="A7847" i="6" s="1"/>
  <c r="A7848" i="6" s="1"/>
  <c r="A7849" i="6" s="1"/>
  <c r="A7850" i="6" s="1"/>
  <c r="A7851" i="6" s="1"/>
  <c r="A7852" i="6" s="1"/>
  <c r="A7853" i="6" s="1"/>
  <c r="A7854" i="6" s="1"/>
  <c r="A7855" i="6" s="1"/>
  <c r="A7856" i="6" s="1"/>
  <c r="A7857" i="6" s="1"/>
  <c r="A7858" i="6" s="1"/>
  <c r="A7859" i="6" s="1"/>
  <c r="A7860" i="6" s="1"/>
  <c r="A7861" i="6" s="1"/>
  <c r="A7862" i="6" s="1"/>
  <c r="A7863" i="6" s="1"/>
  <c r="A7864" i="6" s="1"/>
  <c r="A7865" i="6" s="1"/>
  <c r="A7866" i="6" s="1"/>
  <c r="A7867" i="6" s="1"/>
  <c r="A7868" i="6" s="1"/>
  <c r="A7869" i="6" s="1"/>
  <c r="A7870" i="6" s="1"/>
  <c r="A7871" i="6" s="1"/>
  <c r="A7872" i="6" s="1"/>
  <c r="A7873" i="6" s="1"/>
  <c r="A7874" i="6" s="1"/>
  <c r="A7875" i="6" s="1"/>
  <c r="A7876" i="6" s="1"/>
  <c r="A7877" i="6" s="1"/>
  <c r="A7878" i="6" s="1"/>
  <c r="A7879" i="6" s="1"/>
  <c r="A7880" i="6" s="1"/>
  <c r="A7881" i="6" s="1"/>
  <c r="A7882" i="6" s="1"/>
  <c r="A7883" i="6" s="1"/>
  <c r="A7884" i="6" s="1"/>
  <c r="A7885" i="6" s="1"/>
  <c r="A7886" i="6" s="1"/>
  <c r="A7887" i="6" s="1"/>
  <c r="A7888" i="6" s="1"/>
  <c r="A7889" i="6" s="1"/>
  <c r="A7890" i="6" s="1"/>
  <c r="A7891" i="6" s="1"/>
  <c r="A7892" i="6" s="1"/>
  <c r="A7893" i="6" s="1"/>
  <c r="A7894" i="6" s="1"/>
  <c r="A7895" i="6" s="1"/>
  <c r="A7896" i="6" s="1"/>
  <c r="A7897" i="6" s="1"/>
  <c r="A7898" i="6" s="1"/>
  <c r="A7899" i="6" s="1"/>
  <c r="A7900" i="6" s="1"/>
  <c r="A7901" i="6" s="1"/>
  <c r="A7902" i="6" s="1"/>
  <c r="A7903" i="6" s="1"/>
  <c r="A7904" i="6" s="1"/>
  <c r="A7905" i="6" s="1"/>
  <c r="A7906" i="6" s="1"/>
  <c r="A7907" i="6" s="1"/>
  <c r="A7908" i="6" s="1"/>
  <c r="A7909" i="6" s="1"/>
  <c r="A7910" i="6" s="1"/>
  <c r="A7911" i="6" s="1"/>
  <c r="A7912" i="6" s="1"/>
  <c r="A7913" i="6" s="1"/>
  <c r="A7914" i="6" s="1"/>
  <c r="A7915" i="6" s="1"/>
  <c r="A7916" i="6" s="1"/>
  <c r="A7917" i="6" s="1"/>
  <c r="A7918" i="6" s="1"/>
  <c r="A7919" i="6" s="1"/>
  <c r="A7920" i="6" s="1"/>
  <c r="A7921" i="6" s="1"/>
  <c r="A7922" i="6" s="1"/>
  <c r="A7923" i="6" s="1"/>
  <c r="A7924" i="6" s="1"/>
  <c r="A7925" i="6" s="1"/>
  <c r="A7926" i="6" s="1"/>
  <c r="A7927" i="6" s="1"/>
  <c r="A7928" i="6" s="1"/>
  <c r="A7929" i="6" s="1"/>
  <c r="A7930" i="6" s="1"/>
  <c r="A7931" i="6" s="1"/>
  <c r="A7932" i="6" s="1"/>
  <c r="A7933" i="6" s="1"/>
  <c r="A7934" i="6" s="1"/>
  <c r="A7935" i="6" s="1"/>
  <c r="A7936" i="6" s="1"/>
  <c r="A7937" i="6" s="1"/>
  <c r="A7938" i="6" s="1"/>
  <c r="A7939" i="6" s="1"/>
  <c r="A7940" i="6" s="1"/>
  <c r="A7941" i="6" s="1"/>
  <c r="A7942" i="6" s="1"/>
  <c r="A7943" i="6" s="1"/>
  <c r="A7944" i="6" s="1"/>
  <c r="A7945" i="6" s="1"/>
  <c r="A7946" i="6" s="1"/>
  <c r="A7947" i="6" s="1"/>
  <c r="A7948" i="6" s="1"/>
  <c r="A7949" i="6" s="1"/>
  <c r="A7950" i="6" s="1"/>
  <c r="A7951" i="6" s="1"/>
  <c r="A7952" i="6" s="1"/>
  <c r="A7953" i="6" s="1"/>
  <c r="A7954" i="6" s="1"/>
  <c r="A7955" i="6" s="1"/>
  <c r="A7956" i="6" s="1"/>
  <c r="A7957" i="6" s="1"/>
  <c r="A7958" i="6" s="1"/>
  <c r="A7959" i="6" s="1"/>
  <c r="A7960" i="6" s="1"/>
  <c r="A7961" i="6" s="1"/>
  <c r="A7962" i="6" s="1"/>
  <c r="A7963" i="6" s="1"/>
  <c r="A7964" i="6" s="1"/>
  <c r="A7965" i="6" s="1"/>
  <c r="A7966" i="6" s="1"/>
  <c r="A7967" i="6" s="1"/>
  <c r="A7968" i="6" s="1"/>
  <c r="A7969" i="6" s="1"/>
  <c r="A7970" i="6" s="1"/>
  <c r="A7971" i="6" s="1"/>
  <c r="A7972" i="6" s="1"/>
  <c r="A7973" i="6" s="1"/>
  <c r="A7974" i="6" s="1"/>
  <c r="A7975" i="6" s="1"/>
  <c r="A7976" i="6" s="1"/>
  <c r="A7977" i="6" s="1"/>
  <c r="A7978" i="6" s="1"/>
  <c r="A7979" i="6" s="1"/>
  <c r="A7980" i="6" s="1"/>
  <c r="A7981" i="6" s="1"/>
  <c r="A7982" i="6" s="1"/>
  <c r="A7983" i="6" s="1"/>
  <c r="A7984" i="6" s="1"/>
  <c r="A7985" i="6" s="1"/>
  <c r="A7986" i="6" s="1"/>
  <c r="A7987" i="6" s="1"/>
  <c r="A7988" i="6" s="1"/>
  <c r="A7989" i="6" s="1"/>
  <c r="A7990" i="6" s="1"/>
  <c r="A7991" i="6" s="1"/>
  <c r="A7992" i="6" s="1"/>
  <c r="A7993" i="6" s="1"/>
  <c r="A7994" i="6" s="1"/>
  <c r="A7995" i="6" s="1"/>
  <c r="A7996" i="6" s="1"/>
  <c r="A7997" i="6" s="1"/>
  <c r="A7998" i="6" s="1"/>
  <c r="A7999" i="6" s="1"/>
  <c r="A8000" i="6" s="1"/>
  <c r="A8001" i="6" s="1"/>
  <c r="A8002" i="6" s="1"/>
  <c r="A8003" i="6" s="1"/>
  <c r="A8004" i="6" s="1"/>
  <c r="A8005" i="6" s="1"/>
  <c r="A8006" i="6" s="1"/>
  <c r="A8007" i="6" s="1"/>
  <c r="A8008" i="6" s="1"/>
  <c r="A8009" i="6" s="1"/>
  <c r="A8010" i="6" s="1"/>
  <c r="A8011" i="6" s="1"/>
  <c r="A8012" i="6" s="1"/>
  <c r="A8013" i="6" s="1"/>
  <c r="A8014" i="6" s="1"/>
  <c r="A8015" i="6" s="1"/>
  <c r="A8016" i="6" s="1"/>
  <c r="A8017" i="6" s="1"/>
  <c r="A8018" i="6" s="1"/>
  <c r="A8019" i="6" s="1"/>
  <c r="A8020" i="6" s="1"/>
  <c r="A8021" i="6" s="1"/>
  <c r="A8022" i="6" s="1"/>
  <c r="A8023" i="6" s="1"/>
  <c r="A8024" i="6" s="1"/>
  <c r="A8025" i="6" s="1"/>
  <c r="A8026" i="6" s="1"/>
  <c r="A8027" i="6" s="1"/>
  <c r="A8028" i="6" s="1"/>
  <c r="A8029" i="6" s="1"/>
  <c r="A8030" i="6" s="1"/>
  <c r="A8031" i="6" s="1"/>
  <c r="A8032" i="6" s="1"/>
  <c r="A8033" i="6" s="1"/>
  <c r="A8034" i="6" s="1"/>
  <c r="A8035" i="6" s="1"/>
  <c r="A8036" i="6" s="1"/>
  <c r="A8037" i="6" s="1"/>
  <c r="A8038" i="6" s="1"/>
  <c r="A8039" i="6" s="1"/>
  <c r="A8040" i="6" s="1"/>
  <c r="A8041" i="6" s="1"/>
  <c r="A8042" i="6" s="1"/>
  <c r="A8043" i="6" s="1"/>
  <c r="A8044" i="6" s="1"/>
  <c r="A8045" i="6" s="1"/>
  <c r="A8046" i="6" s="1"/>
  <c r="A8047" i="6" s="1"/>
  <c r="A8048" i="6" s="1"/>
  <c r="A8049" i="6" s="1"/>
  <c r="A8050" i="6" s="1"/>
  <c r="A8051" i="6" s="1"/>
  <c r="A8052" i="6" s="1"/>
  <c r="A8053" i="6" s="1"/>
  <c r="A8054" i="6" s="1"/>
  <c r="A8055" i="6" s="1"/>
  <c r="A8056" i="6" s="1"/>
  <c r="A8057" i="6" s="1"/>
  <c r="A8058" i="6" s="1"/>
  <c r="A8059" i="6" s="1"/>
  <c r="A8060" i="6" s="1"/>
  <c r="A8061" i="6" s="1"/>
  <c r="A8062" i="6" s="1"/>
  <c r="A8063" i="6" s="1"/>
  <c r="A8064" i="6" s="1"/>
  <c r="A8065" i="6" s="1"/>
  <c r="A8066" i="6" s="1"/>
  <c r="A8067" i="6" s="1"/>
  <c r="A8068" i="6" s="1"/>
  <c r="A8069" i="6" s="1"/>
  <c r="A8070" i="6" s="1"/>
  <c r="A8071" i="6" s="1"/>
  <c r="A8072" i="6" s="1"/>
  <c r="A8073" i="6" s="1"/>
  <c r="A8074" i="6" s="1"/>
  <c r="A8075" i="6" s="1"/>
  <c r="A8076" i="6" s="1"/>
  <c r="A8077" i="6" s="1"/>
  <c r="A8078" i="6" s="1"/>
  <c r="A8079" i="6" s="1"/>
  <c r="A8080" i="6" s="1"/>
  <c r="A8081" i="6" s="1"/>
  <c r="A8082" i="6" s="1"/>
  <c r="A8083" i="6" s="1"/>
  <c r="A8084" i="6" s="1"/>
  <c r="A8085" i="6" s="1"/>
  <c r="A8086" i="6" s="1"/>
  <c r="A8087" i="6" s="1"/>
  <c r="A8088" i="6" s="1"/>
  <c r="A8089" i="6" s="1"/>
  <c r="A8090" i="6" s="1"/>
  <c r="A8091" i="6" s="1"/>
  <c r="A8092" i="6" s="1"/>
  <c r="A8093" i="6" s="1"/>
  <c r="A8094" i="6" s="1"/>
  <c r="A8095" i="6" s="1"/>
  <c r="A8096" i="6" s="1"/>
  <c r="A8097" i="6" s="1"/>
  <c r="A8098" i="6" s="1"/>
  <c r="A8099" i="6" s="1"/>
  <c r="A8100" i="6" s="1"/>
  <c r="A8101" i="6" s="1"/>
  <c r="A8102" i="6" s="1"/>
  <c r="A8103" i="6" s="1"/>
  <c r="A8104" i="6" s="1"/>
  <c r="A8105" i="6" s="1"/>
  <c r="A8106" i="6" s="1"/>
  <c r="A8107" i="6" s="1"/>
  <c r="A8108" i="6" s="1"/>
  <c r="A8109" i="6" s="1"/>
  <c r="A8110" i="6" s="1"/>
  <c r="A8111" i="6" s="1"/>
  <c r="A8112" i="6" s="1"/>
  <c r="A8113" i="6" s="1"/>
  <c r="A8114" i="6" s="1"/>
  <c r="A8115" i="6" s="1"/>
  <c r="A8116" i="6" s="1"/>
  <c r="A8117" i="6" s="1"/>
  <c r="A8118" i="6" s="1"/>
  <c r="A8119" i="6" s="1"/>
  <c r="A8120" i="6" s="1"/>
  <c r="A8121" i="6" s="1"/>
  <c r="A8122" i="6" s="1"/>
  <c r="A8123" i="6" s="1"/>
  <c r="A8124" i="6" s="1"/>
  <c r="A8125" i="6" s="1"/>
  <c r="A8126" i="6" s="1"/>
  <c r="A8127" i="6" s="1"/>
  <c r="A8128" i="6" s="1"/>
  <c r="A8129" i="6" s="1"/>
  <c r="A8130" i="6" s="1"/>
  <c r="A8131" i="6" s="1"/>
  <c r="A8132" i="6" s="1"/>
  <c r="A8133" i="6" s="1"/>
  <c r="A8134" i="6" s="1"/>
  <c r="A8135" i="6" s="1"/>
  <c r="A8136" i="6" s="1"/>
  <c r="A8137" i="6" s="1"/>
  <c r="A8138" i="6" s="1"/>
  <c r="A8139" i="6" s="1"/>
  <c r="A8140" i="6" s="1"/>
  <c r="A8141" i="6" s="1"/>
  <c r="A8142" i="6" s="1"/>
  <c r="A8143" i="6" s="1"/>
  <c r="A8144" i="6" s="1"/>
  <c r="A8145" i="6" s="1"/>
  <c r="A8146" i="6" s="1"/>
  <c r="A8147" i="6" s="1"/>
  <c r="A8148" i="6" s="1"/>
  <c r="A8149" i="6" s="1"/>
  <c r="A8150" i="6" s="1"/>
  <c r="A8151" i="6" s="1"/>
  <c r="A8152" i="6" s="1"/>
  <c r="A8153" i="6" s="1"/>
  <c r="A8154" i="6" s="1"/>
  <c r="A8155" i="6" s="1"/>
  <c r="A8156" i="6" s="1"/>
  <c r="A8157" i="6" s="1"/>
  <c r="A8158" i="6" s="1"/>
  <c r="A8159" i="6" s="1"/>
  <c r="A8160" i="6" s="1"/>
  <c r="A8161" i="6" s="1"/>
  <c r="A8162" i="6" s="1"/>
  <c r="A8163" i="6" s="1"/>
  <c r="A8164" i="6" s="1"/>
  <c r="A8165" i="6" s="1"/>
  <c r="A8166" i="6" s="1"/>
  <c r="A8167" i="6" s="1"/>
  <c r="A8168" i="6" s="1"/>
  <c r="A8169" i="6" s="1"/>
  <c r="A8170" i="6" s="1"/>
  <c r="A8171" i="6" s="1"/>
  <c r="A8172" i="6" s="1"/>
  <c r="A8173" i="6" s="1"/>
  <c r="A8174" i="6" s="1"/>
  <c r="A8175" i="6" s="1"/>
  <c r="A8176" i="6" s="1"/>
  <c r="A8177" i="6" s="1"/>
  <c r="A8178" i="6" s="1"/>
  <c r="A8179" i="6" s="1"/>
  <c r="A8180" i="6" s="1"/>
  <c r="A8181" i="6" s="1"/>
  <c r="A8182" i="6" s="1"/>
  <c r="A8183" i="6" s="1"/>
  <c r="A8184" i="6" s="1"/>
  <c r="A8185" i="6" s="1"/>
  <c r="A8186" i="6" s="1"/>
  <c r="A8187" i="6" s="1"/>
  <c r="A8188" i="6" s="1"/>
  <c r="A8189" i="6" s="1"/>
  <c r="A8190" i="6" s="1"/>
  <c r="A8191" i="6" s="1"/>
  <c r="A8192" i="6" s="1"/>
  <c r="A8193" i="6" s="1"/>
  <c r="A8194" i="6" s="1"/>
  <c r="A8195" i="6" s="1"/>
  <c r="A8196" i="6" s="1"/>
  <c r="A8197" i="6" s="1"/>
  <c r="A8198" i="6" s="1"/>
  <c r="A8199" i="6" s="1"/>
  <c r="A8200" i="6" s="1"/>
  <c r="A8201" i="6" s="1"/>
  <c r="A8202" i="6" s="1"/>
  <c r="A8203" i="6" s="1"/>
  <c r="A8204" i="6" s="1"/>
  <c r="A8205" i="6" s="1"/>
  <c r="A8206" i="6" s="1"/>
  <c r="A8207" i="6" s="1"/>
  <c r="A8208" i="6" s="1"/>
  <c r="A8209" i="6" s="1"/>
  <c r="A8210" i="6" s="1"/>
  <c r="A8211" i="6" s="1"/>
  <c r="A8212" i="6" s="1"/>
  <c r="A8213" i="6" s="1"/>
  <c r="A8214" i="6" s="1"/>
  <c r="A8215" i="6" s="1"/>
  <c r="A8216" i="6" s="1"/>
  <c r="A8217" i="6" s="1"/>
  <c r="A8218" i="6" s="1"/>
  <c r="A8219" i="6" s="1"/>
  <c r="A8220" i="6" s="1"/>
  <c r="A8221" i="6" s="1"/>
  <c r="A8222" i="6" s="1"/>
  <c r="A8223" i="6" s="1"/>
  <c r="A8224" i="6" s="1"/>
  <c r="A8225" i="6" s="1"/>
  <c r="A8226" i="6" s="1"/>
  <c r="A8227" i="6" s="1"/>
  <c r="A8228" i="6" s="1"/>
  <c r="A8229" i="6" s="1"/>
  <c r="A8230" i="6" s="1"/>
  <c r="A8231" i="6" s="1"/>
  <c r="A8232" i="6" s="1"/>
  <c r="A8233" i="6" s="1"/>
  <c r="A8234" i="6" s="1"/>
  <c r="A8235" i="6" s="1"/>
  <c r="A8236" i="6" s="1"/>
  <c r="A8237" i="6" s="1"/>
  <c r="A8238" i="6" s="1"/>
  <c r="A8239" i="6" s="1"/>
  <c r="A8240" i="6" s="1"/>
  <c r="A8241" i="6" s="1"/>
  <c r="A8242" i="6" s="1"/>
  <c r="A8243" i="6" s="1"/>
  <c r="A8244" i="6" s="1"/>
  <c r="A8245" i="6" s="1"/>
  <c r="A8246" i="6" s="1"/>
  <c r="A8247" i="6" s="1"/>
  <c r="A8248" i="6" s="1"/>
  <c r="A8249" i="6" s="1"/>
  <c r="A8250" i="6" s="1"/>
  <c r="A8251" i="6" s="1"/>
  <c r="A8252" i="6" s="1"/>
  <c r="A8253" i="6" s="1"/>
  <c r="A8254" i="6" s="1"/>
  <c r="A8255" i="6" s="1"/>
  <c r="A8256" i="6" s="1"/>
  <c r="A8257" i="6" s="1"/>
  <c r="A8258" i="6" s="1"/>
  <c r="A8259" i="6" s="1"/>
  <c r="A8260" i="6" s="1"/>
  <c r="A8261" i="6" s="1"/>
  <c r="A8262" i="6" s="1"/>
  <c r="A8263" i="6" s="1"/>
  <c r="A8264" i="6" s="1"/>
  <c r="A8265" i="6" s="1"/>
  <c r="A8266" i="6" s="1"/>
  <c r="A8267" i="6" s="1"/>
  <c r="A8268" i="6" s="1"/>
  <c r="A8269" i="6" s="1"/>
  <c r="A8270" i="6" s="1"/>
  <c r="A8271" i="6" s="1"/>
  <c r="A8272" i="6" s="1"/>
  <c r="A8273" i="6" s="1"/>
  <c r="A8274" i="6" s="1"/>
  <c r="A8275" i="6" s="1"/>
  <c r="A8276" i="6" s="1"/>
  <c r="A8277" i="6" s="1"/>
  <c r="A8278" i="6" s="1"/>
  <c r="A8279" i="6" s="1"/>
  <c r="A8280" i="6" s="1"/>
  <c r="A8281" i="6" s="1"/>
  <c r="A8282" i="6" s="1"/>
  <c r="A8283" i="6" s="1"/>
  <c r="A8284" i="6" s="1"/>
  <c r="A8285" i="6" s="1"/>
  <c r="A8286" i="6" s="1"/>
  <c r="A8287" i="6" s="1"/>
  <c r="A8288" i="6" s="1"/>
  <c r="A8289" i="6" s="1"/>
  <c r="A8290" i="6" s="1"/>
  <c r="A8291" i="6" s="1"/>
  <c r="A8292" i="6" s="1"/>
  <c r="A8293" i="6" s="1"/>
  <c r="A8294" i="6" s="1"/>
  <c r="A8295" i="6" s="1"/>
  <c r="A8296" i="6" s="1"/>
  <c r="A8297" i="6" s="1"/>
  <c r="A8298" i="6" s="1"/>
  <c r="A8299" i="6" s="1"/>
  <c r="A8300" i="6" s="1"/>
  <c r="A8301" i="6" s="1"/>
  <c r="A8302" i="6" s="1"/>
  <c r="A8303" i="6" s="1"/>
  <c r="A8304" i="6" s="1"/>
  <c r="A8305" i="6" s="1"/>
  <c r="A8306" i="6" s="1"/>
  <c r="A8307" i="6" s="1"/>
  <c r="A8308" i="6" s="1"/>
  <c r="A8309" i="6" s="1"/>
  <c r="A8310" i="6" s="1"/>
  <c r="A8311" i="6" s="1"/>
  <c r="A8312" i="6" s="1"/>
  <c r="A8313" i="6" s="1"/>
  <c r="A8314" i="6" s="1"/>
  <c r="A8315" i="6" s="1"/>
  <c r="A8316" i="6" s="1"/>
  <c r="A8317" i="6" s="1"/>
  <c r="A8318" i="6" s="1"/>
  <c r="A8319" i="6" s="1"/>
  <c r="A8320" i="6" s="1"/>
  <c r="A8321" i="6" s="1"/>
  <c r="A8322" i="6" s="1"/>
  <c r="A8323" i="6" s="1"/>
  <c r="A8324" i="6" s="1"/>
  <c r="A8325" i="6" s="1"/>
  <c r="A8326" i="6" s="1"/>
  <c r="A8327" i="6" s="1"/>
  <c r="A8328" i="6" s="1"/>
  <c r="A8329" i="6" s="1"/>
  <c r="A8330" i="6" s="1"/>
  <c r="A8331" i="6" s="1"/>
  <c r="A8332" i="6" s="1"/>
  <c r="A8333" i="6" s="1"/>
  <c r="A8334" i="6" s="1"/>
  <c r="A8335" i="6" s="1"/>
  <c r="A8336" i="6" s="1"/>
  <c r="A8337" i="6" s="1"/>
  <c r="A8338" i="6" s="1"/>
  <c r="A8339" i="6" s="1"/>
  <c r="A8340" i="6" s="1"/>
  <c r="A8341" i="6" s="1"/>
  <c r="A8342" i="6" s="1"/>
  <c r="A8343" i="6" s="1"/>
  <c r="A8344" i="6" s="1"/>
  <c r="A8345" i="6" s="1"/>
  <c r="A8346" i="6" s="1"/>
  <c r="A8347" i="6" s="1"/>
  <c r="A8348" i="6" s="1"/>
  <c r="A8349" i="6" s="1"/>
  <c r="A8350" i="6" s="1"/>
  <c r="A8351" i="6" s="1"/>
  <c r="A8352" i="6" s="1"/>
  <c r="A8353" i="6" s="1"/>
  <c r="A8354" i="6" s="1"/>
  <c r="A8355" i="6" s="1"/>
  <c r="A8356" i="6" s="1"/>
  <c r="A8357" i="6" s="1"/>
  <c r="A8358" i="6" s="1"/>
  <c r="A8359" i="6" s="1"/>
  <c r="A8360" i="6" s="1"/>
  <c r="A8361" i="6" s="1"/>
  <c r="A8362" i="6" s="1"/>
  <c r="A8363" i="6" s="1"/>
  <c r="A8364" i="6" s="1"/>
  <c r="A8365" i="6" s="1"/>
  <c r="A8366" i="6" s="1"/>
  <c r="A8367" i="6" s="1"/>
  <c r="A8368" i="6" s="1"/>
  <c r="A8369" i="6" s="1"/>
  <c r="A8370" i="6" s="1"/>
  <c r="A8371" i="6" s="1"/>
  <c r="A8372" i="6" s="1"/>
  <c r="A8373" i="6" s="1"/>
  <c r="A8374" i="6" s="1"/>
  <c r="A8375" i="6" s="1"/>
  <c r="A8376" i="6" s="1"/>
  <c r="A8377" i="6" s="1"/>
  <c r="A8378" i="6" s="1"/>
  <c r="A8379" i="6" s="1"/>
  <c r="A8380" i="6" s="1"/>
  <c r="A8381" i="6" s="1"/>
  <c r="A8382" i="6" s="1"/>
  <c r="A8383" i="6" s="1"/>
  <c r="A8384" i="6" s="1"/>
  <c r="A8385" i="6" s="1"/>
  <c r="A8386" i="6" s="1"/>
  <c r="A8387" i="6" s="1"/>
  <c r="A8388" i="6" s="1"/>
  <c r="A8389" i="6" s="1"/>
  <c r="A8390" i="6" s="1"/>
  <c r="A8391" i="6" s="1"/>
  <c r="A8392" i="6" s="1"/>
  <c r="A8393" i="6" s="1"/>
  <c r="A8394" i="6" s="1"/>
  <c r="A8395" i="6" s="1"/>
  <c r="A8396" i="6" s="1"/>
  <c r="A8397" i="6" s="1"/>
  <c r="A8398" i="6" s="1"/>
  <c r="A8399" i="6" s="1"/>
  <c r="A8400" i="6" s="1"/>
  <c r="A8401" i="6" s="1"/>
  <c r="A8402" i="6" s="1"/>
  <c r="A8403" i="6" s="1"/>
  <c r="A8404" i="6" s="1"/>
  <c r="A8405" i="6" s="1"/>
  <c r="A8406" i="6" s="1"/>
  <c r="A8407" i="6" s="1"/>
  <c r="A8408" i="6" s="1"/>
  <c r="A8409" i="6" s="1"/>
  <c r="A8410" i="6" s="1"/>
  <c r="A8411" i="6" s="1"/>
  <c r="A8412" i="6" s="1"/>
  <c r="A8413" i="6" s="1"/>
  <c r="A8414" i="6" s="1"/>
  <c r="A8415" i="6" s="1"/>
  <c r="A8416" i="6" s="1"/>
  <c r="A8417" i="6" s="1"/>
  <c r="A8418" i="6" s="1"/>
  <c r="A8419" i="6" s="1"/>
  <c r="A8420" i="6" s="1"/>
  <c r="A8421" i="6" s="1"/>
  <c r="A8422" i="6" s="1"/>
  <c r="A8423" i="6" s="1"/>
  <c r="A8424" i="6" s="1"/>
  <c r="A8425" i="6" s="1"/>
  <c r="A8426" i="6" s="1"/>
  <c r="A8427" i="6" s="1"/>
  <c r="A8428" i="6" s="1"/>
  <c r="A8429" i="6" s="1"/>
  <c r="A8430" i="6" s="1"/>
  <c r="A8431" i="6" s="1"/>
  <c r="A8432" i="6" s="1"/>
  <c r="A8433" i="6" s="1"/>
  <c r="A8434" i="6" s="1"/>
  <c r="A8435" i="6" s="1"/>
  <c r="A8436" i="6" s="1"/>
  <c r="A8437" i="6" s="1"/>
  <c r="A8438" i="6" s="1"/>
  <c r="A8439" i="6" s="1"/>
  <c r="A8440" i="6" s="1"/>
  <c r="A8441" i="6" s="1"/>
  <c r="A8442" i="6" s="1"/>
  <c r="A8443" i="6" s="1"/>
  <c r="A8444" i="6" s="1"/>
  <c r="A8445" i="6" s="1"/>
  <c r="A8446" i="6" s="1"/>
  <c r="A8447" i="6" s="1"/>
  <c r="A8448" i="6" s="1"/>
  <c r="A8449" i="6" s="1"/>
  <c r="A8450" i="6" s="1"/>
  <c r="A8451" i="6" s="1"/>
  <c r="A8452" i="6" s="1"/>
  <c r="A8453" i="6" s="1"/>
  <c r="A8454" i="6" s="1"/>
  <c r="A8455" i="6" s="1"/>
  <c r="A8456" i="6" s="1"/>
  <c r="A8457" i="6" s="1"/>
  <c r="A8458" i="6" s="1"/>
  <c r="A8459" i="6" s="1"/>
  <c r="A8460" i="6" s="1"/>
  <c r="A8461" i="6" s="1"/>
  <c r="A8462" i="6" s="1"/>
  <c r="A8463" i="6" s="1"/>
  <c r="A8464" i="6" s="1"/>
  <c r="A8465" i="6" s="1"/>
  <c r="A8466" i="6" s="1"/>
  <c r="A8467" i="6" s="1"/>
  <c r="A8468" i="6" s="1"/>
  <c r="A8469" i="6" s="1"/>
  <c r="A8470" i="6" s="1"/>
  <c r="A8471" i="6" s="1"/>
  <c r="A8472" i="6" s="1"/>
  <c r="A8473" i="6" s="1"/>
  <c r="A8474" i="6" s="1"/>
  <c r="A8475" i="6" s="1"/>
  <c r="A8476" i="6" s="1"/>
  <c r="A8477" i="6" s="1"/>
  <c r="A8478" i="6" s="1"/>
  <c r="A8479" i="6" s="1"/>
  <c r="A8480" i="6" s="1"/>
  <c r="A8481" i="6" s="1"/>
  <c r="A8482" i="6" s="1"/>
  <c r="A8483" i="6" s="1"/>
  <c r="A8484" i="6" s="1"/>
  <c r="A8485" i="6" s="1"/>
  <c r="A8486" i="6" s="1"/>
  <c r="A8487" i="6" s="1"/>
  <c r="A8488" i="6" s="1"/>
  <c r="A8489" i="6" s="1"/>
  <c r="A8490" i="6" s="1"/>
  <c r="A8491" i="6" s="1"/>
  <c r="A8492" i="6" s="1"/>
  <c r="A8493" i="6" s="1"/>
  <c r="A8494" i="6" s="1"/>
  <c r="A8495" i="6" s="1"/>
  <c r="A8496" i="6" s="1"/>
  <c r="A8497" i="6" s="1"/>
  <c r="A8498" i="6" s="1"/>
  <c r="A8499" i="6" s="1"/>
  <c r="A8500" i="6" s="1"/>
  <c r="A8501" i="6" s="1"/>
  <c r="A8502" i="6" s="1"/>
  <c r="A8503" i="6" s="1"/>
  <c r="A8504" i="6" s="1"/>
  <c r="A8505" i="6" s="1"/>
  <c r="A8506" i="6" s="1"/>
  <c r="A8507" i="6" s="1"/>
  <c r="A8508" i="6" s="1"/>
  <c r="A8509" i="6" s="1"/>
  <c r="A8510" i="6" s="1"/>
  <c r="A8511" i="6" s="1"/>
  <c r="A8512" i="6" s="1"/>
  <c r="A8513" i="6" s="1"/>
  <c r="A8514" i="6" s="1"/>
  <c r="A8515" i="6" s="1"/>
  <c r="A8516" i="6" s="1"/>
  <c r="A8517" i="6" s="1"/>
  <c r="A8518" i="6" s="1"/>
  <c r="A8519" i="6" s="1"/>
  <c r="A8520" i="6" s="1"/>
  <c r="A8521" i="6" s="1"/>
  <c r="A8522" i="6" s="1"/>
  <c r="A8523" i="6" s="1"/>
  <c r="A8524" i="6" s="1"/>
  <c r="A8525" i="6" s="1"/>
  <c r="A8526" i="6" s="1"/>
  <c r="A8527" i="6" s="1"/>
  <c r="A8528" i="6" s="1"/>
  <c r="A8529" i="6" s="1"/>
  <c r="A8530" i="6" s="1"/>
  <c r="A8531" i="6" s="1"/>
  <c r="A8532" i="6" s="1"/>
  <c r="A8533" i="6" s="1"/>
  <c r="A8534" i="6" s="1"/>
  <c r="A8535" i="6" s="1"/>
  <c r="A8536" i="6" s="1"/>
  <c r="A8537" i="6" s="1"/>
  <c r="A8538" i="6" s="1"/>
  <c r="A8539" i="6" s="1"/>
  <c r="A8540" i="6" s="1"/>
  <c r="A8541" i="6" s="1"/>
  <c r="A8542" i="6" s="1"/>
  <c r="A8543" i="6" s="1"/>
  <c r="A8544" i="6" s="1"/>
  <c r="A8545" i="6" s="1"/>
  <c r="A8546" i="6" s="1"/>
  <c r="A8547" i="6" s="1"/>
  <c r="A8548" i="6" s="1"/>
  <c r="A8549" i="6" s="1"/>
  <c r="A8550" i="6" s="1"/>
  <c r="A8551" i="6" s="1"/>
  <c r="A8552" i="6" s="1"/>
  <c r="A8553" i="6" s="1"/>
  <c r="A8554" i="6" s="1"/>
  <c r="A8555" i="6" s="1"/>
  <c r="A8556" i="6" s="1"/>
  <c r="A8557" i="6" s="1"/>
  <c r="A8558" i="6" s="1"/>
  <c r="A8559" i="6" s="1"/>
  <c r="A8560" i="6" s="1"/>
  <c r="A8561" i="6" s="1"/>
  <c r="A8562" i="6" s="1"/>
  <c r="A8563" i="6" s="1"/>
  <c r="A8564" i="6" s="1"/>
  <c r="A8565" i="6" s="1"/>
  <c r="A8566" i="6" s="1"/>
  <c r="A8567" i="6" s="1"/>
  <c r="A8568" i="6" s="1"/>
  <c r="A8569" i="6" s="1"/>
  <c r="A8570" i="6" s="1"/>
  <c r="A8571" i="6" s="1"/>
  <c r="A8572" i="6" s="1"/>
  <c r="A8573" i="6" s="1"/>
  <c r="A8574" i="6" s="1"/>
  <c r="A8575" i="6" s="1"/>
  <c r="A8576" i="6" s="1"/>
  <c r="A8577" i="6" s="1"/>
  <c r="A8578" i="6" s="1"/>
  <c r="A8579" i="6" s="1"/>
  <c r="A8580" i="6" s="1"/>
  <c r="A8581" i="6" s="1"/>
  <c r="A8582" i="6" s="1"/>
  <c r="A8583" i="6" s="1"/>
  <c r="A8584" i="6" s="1"/>
  <c r="A8585" i="6" s="1"/>
  <c r="A8586" i="6" s="1"/>
  <c r="A8587" i="6" s="1"/>
  <c r="A8588" i="6" s="1"/>
  <c r="A8589" i="6" s="1"/>
  <c r="A8590" i="6" s="1"/>
  <c r="A8591" i="6" s="1"/>
  <c r="A8592" i="6" s="1"/>
  <c r="A8593" i="6" s="1"/>
  <c r="A8594" i="6" s="1"/>
  <c r="A8595" i="6" s="1"/>
  <c r="A8596" i="6" s="1"/>
  <c r="A8597" i="6" s="1"/>
  <c r="A8598" i="6" s="1"/>
  <c r="A8599" i="6" s="1"/>
  <c r="A8600" i="6" s="1"/>
  <c r="A8601" i="6" s="1"/>
  <c r="A8602" i="6" s="1"/>
  <c r="A8603" i="6" s="1"/>
  <c r="A8604" i="6" s="1"/>
  <c r="A8605" i="6" s="1"/>
  <c r="A8606" i="6" s="1"/>
  <c r="A8607" i="6" s="1"/>
  <c r="A8608" i="6" s="1"/>
  <c r="A8609" i="6" s="1"/>
  <c r="A8610" i="6" s="1"/>
  <c r="A8611" i="6" s="1"/>
  <c r="A8612" i="6" s="1"/>
  <c r="A8613" i="6" s="1"/>
  <c r="A8614" i="6" s="1"/>
  <c r="A8615" i="6" s="1"/>
  <c r="A8616" i="6" s="1"/>
  <c r="A8617" i="6" s="1"/>
  <c r="A8618" i="6" s="1"/>
  <c r="A8619" i="6" s="1"/>
  <c r="A8620" i="6" s="1"/>
  <c r="A8621" i="6" s="1"/>
  <c r="A8622" i="6" s="1"/>
  <c r="A8623" i="6" s="1"/>
  <c r="A8624" i="6" s="1"/>
  <c r="A8625" i="6" s="1"/>
  <c r="A8626" i="6" s="1"/>
  <c r="A8627" i="6" s="1"/>
  <c r="A8628" i="6" s="1"/>
  <c r="A8629" i="6" s="1"/>
  <c r="A8630" i="6" s="1"/>
  <c r="A8631" i="6" s="1"/>
  <c r="A8632" i="6" s="1"/>
  <c r="A8633" i="6" s="1"/>
  <c r="A8634" i="6" s="1"/>
  <c r="A8635" i="6" s="1"/>
  <c r="A8636" i="6" s="1"/>
  <c r="A8637" i="6" s="1"/>
  <c r="A8638" i="6" s="1"/>
  <c r="A8639" i="6" s="1"/>
  <c r="A8640" i="6" s="1"/>
  <c r="A8641" i="6" s="1"/>
  <c r="A8642" i="6" s="1"/>
  <c r="A8643" i="6" s="1"/>
  <c r="A8644" i="6" s="1"/>
  <c r="A8645" i="6" s="1"/>
  <c r="A8646" i="6" s="1"/>
  <c r="A8647" i="6" s="1"/>
  <c r="A8648" i="6" s="1"/>
  <c r="A8649" i="6" s="1"/>
  <c r="A8650" i="6" s="1"/>
  <c r="A8651" i="6" s="1"/>
  <c r="A8652" i="6" s="1"/>
  <c r="A8653" i="6" s="1"/>
  <c r="A8654" i="6" s="1"/>
  <c r="A8655" i="6" s="1"/>
  <c r="A8656" i="6" s="1"/>
  <c r="A8657" i="6" s="1"/>
  <c r="A8658" i="6" s="1"/>
  <c r="A8659" i="6" s="1"/>
  <c r="A8660" i="6" s="1"/>
  <c r="A8661" i="6" s="1"/>
  <c r="A8662" i="6" s="1"/>
  <c r="A8663" i="6" s="1"/>
  <c r="A8664" i="6" s="1"/>
  <c r="A8665" i="6" s="1"/>
  <c r="A8666" i="6" s="1"/>
  <c r="A8667" i="6" s="1"/>
  <c r="A8668" i="6" s="1"/>
  <c r="A8669" i="6" s="1"/>
  <c r="A8670" i="6" s="1"/>
  <c r="A8671" i="6" s="1"/>
  <c r="A8672" i="6" s="1"/>
  <c r="A8673" i="6" s="1"/>
  <c r="A8674" i="6" s="1"/>
  <c r="A8675" i="6" s="1"/>
  <c r="A8676" i="6" s="1"/>
  <c r="A8677" i="6" s="1"/>
  <c r="A8678" i="6" s="1"/>
  <c r="A8679" i="6" s="1"/>
  <c r="A8680" i="6" s="1"/>
  <c r="A8681" i="6" s="1"/>
  <c r="A8682" i="6" s="1"/>
  <c r="A8683" i="6" s="1"/>
  <c r="A8684" i="6" s="1"/>
  <c r="A8685" i="6" s="1"/>
  <c r="A8686" i="6" s="1"/>
  <c r="A8687" i="6" s="1"/>
  <c r="A8688" i="6" s="1"/>
  <c r="A8689" i="6" s="1"/>
  <c r="A8690" i="6" s="1"/>
  <c r="A8691" i="6" s="1"/>
  <c r="A8692" i="6" s="1"/>
  <c r="A8693" i="6" s="1"/>
  <c r="A8694" i="6" s="1"/>
  <c r="A8695" i="6" s="1"/>
  <c r="A8696" i="6" s="1"/>
  <c r="A8697" i="6" s="1"/>
  <c r="A8698" i="6" s="1"/>
  <c r="A8699" i="6" s="1"/>
  <c r="A8700" i="6" s="1"/>
  <c r="A8701" i="6" s="1"/>
  <c r="A8702" i="6" s="1"/>
  <c r="A8703" i="6" s="1"/>
  <c r="A8704" i="6" s="1"/>
  <c r="A8705" i="6" s="1"/>
  <c r="A8706" i="6" s="1"/>
  <c r="A8707" i="6" s="1"/>
  <c r="A8708" i="6" s="1"/>
  <c r="A8709" i="6" s="1"/>
  <c r="A8710" i="6" s="1"/>
  <c r="A8711" i="6" s="1"/>
  <c r="A8712" i="6" s="1"/>
  <c r="A8713" i="6" s="1"/>
  <c r="A8714" i="6" s="1"/>
  <c r="A8715" i="6" s="1"/>
  <c r="A8716" i="6" s="1"/>
  <c r="A8717" i="6" s="1"/>
  <c r="A8718" i="6" s="1"/>
  <c r="A8719" i="6" s="1"/>
  <c r="A8720" i="6" s="1"/>
  <c r="A8721" i="6" s="1"/>
  <c r="A8722" i="6" s="1"/>
  <c r="A8723" i="6" s="1"/>
  <c r="A8724" i="6" s="1"/>
  <c r="A8725" i="6" s="1"/>
  <c r="A8726" i="6" s="1"/>
  <c r="A8727" i="6" s="1"/>
  <c r="A8728" i="6" s="1"/>
  <c r="A8729" i="6" s="1"/>
  <c r="A8730" i="6" s="1"/>
  <c r="A8731" i="6" s="1"/>
  <c r="A8732" i="6" s="1"/>
  <c r="A8733" i="6" s="1"/>
  <c r="A8734" i="6" s="1"/>
  <c r="A8735" i="6" s="1"/>
  <c r="A8736" i="6" s="1"/>
  <c r="A8737" i="6" s="1"/>
  <c r="A8738" i="6" s="1"/>
  <c r="A8739" i="6" s="1"/>
  <c r="A8740" i="6" s="1"/>
  <c r="A8741" i="6" s="1"/>
  <c r="A8742" i="6" s="1"/>
  <c r="A8743" i="6" s="1"/>
  <c r="A8744" i="6" s="1"/>
  <c r="A8745" i="6" s="1"/>
  <c r="A8746" i="6" s="1"/>
  <c r="A8747" i="6" s="1"/>
  <c r="A8748" i="6" s="1"/>
  <c r="A8749" i="6" s="1"/>
  <c r="A8750" i="6" s="1"/>
  <c r="A8751" i="6" s="1"/>
  <c r="A8752" i="6" s="1"/>
  <c r="A8753" i="6" s="1"/>
  <c r="A8754" i="6" s="1"/>
  <c r="A8755" i="6" s="1"/>
  <c r="A8756" i="6" s="1"/>
  <c r="A8757" i="6" s="1"/>
  <c r="A8758" i="6" s="1"/>
  <c r="A8759" i="6" s="1"/>
  <c r="A8760" i="6" s="1"/>
  <c r="A8761" i="6" s="1"/>
  <c r="A8762" i="6" s="1"/>
  <c r="A8763" i="6" s="1"/>
  <c r="A8764" i="6" s="1"/>
  <c r="A8765" i="6" s="1"/>
  <c r="A8766" i="6" s="1"/>
  <c r="A8767" i="6" s="1"/>
  <c r="A8768" i="6" s="1"/>
  <c r="A8769" i="6" s="1"/>
  <c r="A8770" i="6" s="1"/>
  <c r="A8771" i="6" s="1"/>
  <c r="A8772" i="6" s="1"/>
  <c r="A8773" i="6" s="1"/>
  <c r="A8774" i="6" s="1"/>
  <c r="A8775" i="6" s="1"/>
  <c r="A8776" i="6" s="1"/>
  <c r="A8777" i="6" s="1"/>
  <c r="A8778" i="6" s="1"/>
  <c r="A8779" i="6" s="1"/>
  <c r="A8780" i="6" s="1"/>
  <c r="A8781" i="6" s="1"/>
  <c r="A8782" i="6" s="1"/>
  <c r="A8783" i="6" s="1"/>
  <c r="A8784" i="6" s="1"/>
  <c r="A8785" i="6" s="1"/>
  <c r="A8786" i="6" s="1"/>
  <c r="A8787" i="6" s="1"/>
  <c r="A8788" i="6" s="1"/>
  <c r="A8789" i="6" s="1"/>
  <c r="A8790" i="6" s="1"/>
  <c r="A8791" i="6" s="1"/>
  <c r="A8792" i="6" s="1"/>
  <c r="A8793" i="6" s="1"/>
  <c r="A8794" i="6" s="1"/>
  <c r="A8795" i="6" s="1"/>
  <c r="A8796" i="6" s="1"/>
  <c r="A8797" i="6" s="1"/>
  <c r="A8798" i="6" s="1"/>
  <c r="A8799" i="6" s="1"/>
  <c r="A8800" i="6" s="1"/>
  <c r="A8801" i="6" s="1"/>
  <c r="A8802" i="6" s="1"/>
  <c r="A8803" i="6" s="1"/>
  <c r="A8804" i="6" s="1"/>
  <c r="A8805" i="6" s="1"/>
  <c r="A8806" i="6" s="1"/>
  <c r="A8807" i="6" s="1"/>
  <c r="A8808" i="6" s="1"/>
  <c r="A8809" i="6" s="1"/>
  <c r="A8810" i="6" s="1"/>
  <c r="A8811" i="6" s="1"/>
  <c r="A8812" i="6" s="1"/>
  <c r="A8813" i="6" s="1"/>
  <c r="A8814" i="6" s="1"/>
  <c r="A8815" i="6" s="1"/>
  <c r="A8816" i="6" s="1"/>
  <c r="A8817" i="6" s="1"/>
  <c r="A8818" i="6" s="1"/>
  <c r="A8819" i="6" s="1"/>
  <c r="A8820" i="6" s="1"/>
  <c r="A8821" i="6" s="1"/>
  <c r="A8822" i="6" s="1"/>
  <c r="A8823" i="6" s="1"/>
  <c r="A8824" i="6" s="1"/>
  <c r="A8825" i="6" s="1"/>
  <c r="A8826" i="6" s="1"/>
  <c r="A8827" i="6" s="1"/>
  <c r="A8828" i="6" s="1"/>
  <c r="A8829" i="6" s="1"/>
  <c r="A8830" i="6" s="1"/>
  <c r="A8831" i="6" s="1"/>
  <c r="A8832" i="6" s="1"/>
  <c r="A8833" i="6" s="1"/>
  <c r="A8834" i="6" s="1"/>
  <c r="A8835" i="6" s="1"/>
  <c r="A8836" i="6" s="1"/>
  <c r="A8837" i="6" s="1"/>
  <c r="A8838" i="6" s="1"/>
  <c r="A8839" i="6" s="1"/>
  <c r="A8840" i="6" s="1"/>
  <c r="A8841" i="6" s="1"/>
  <c r="A8842" i="6" s="1"/>
  <c r="A8843" i="6" s="1"/>
  <c r="A8844" i="6" s="1"/>
  <c r="A8845" i="6" s="1"/>
  <c r="A8846" i="6" s="1"/>
  <c r="A8847" i="6" s="1"/>
  <c r="A8848" i="6" s="1"/>
  <c r="A8849" i="6" s="1"/>
  <c r="A8850" i="6" s="1"/>
  <c r="A8851" i="6" s="1"/>
  <c r="A8852" i="6" s="1"/>
  <c r="A8853" i="6" s="1"/>
  <c r="A8854" i="6" s="1"/>
  <c r="A8855" i="6" s="1"/>
  <c r="A8856" i="6" s="1"/>
  <c r="A8857" i="6" s="1"/>
  <c r="A8858" i="6" s="1"/>
  <c r="A8859" i="6" s="1"/>
  <c r="A8860" i="6" s="1"/>
  <c r="A8861" i="6" s="1"/>
  <c r="A8862" i="6" s="1"/>
  <c r="A8863" i="6" s="1"/>
  <c r="A8864" i="6" s="1"/>
  <c r="A8865" i="6" s="1"/>
  <c r="A8866" i="6" s="1"/>
  <c r="A8867" i="6" s="1"/>
  <c r="A8868" i="6" s="1"/>
  <c r="A8869" i="6" s="1"/>
  <c r="A8870" i="6" s="1"/>
  <c r="A8871" i="6" s="1"/>
  <c r="A8872" i="6" s="1"/>
  <c r="A8873" i="6" s="1"/>
  <c r="A8874" i="6" s="1"/>
  <c r="A8875" i="6" s="1"/>
  <c r="A8876" i="6" s="1"/>
  <c r="A8877" i="6" s="1"/>
  <c r="A8878" i="6" s="1"/>
  <c r="A8879" i="6" s="1"/>
  <c r="A8880" i="6" s="1"/>
  <c r="A8881" i="6" s="1"/>
  <c r="A8882" i="6" s="1"/>
  <c r="A8883" i="6" s="1"/>
  <c r="A8884" i="6" s="1"/>
  <c r="A8885" i="6" s="1"/>
  <c r="A8886" i="6" s="1"/>
  <c r="A8887" i="6" s="1"/>
  <c r="A8888" i="6" s="1"/>
  <c r="A8889" i="6" s="1"/>
  <c r="A8890" i="6" s="1"/>
  <c r="A8891" i="6" s="1"/>
  <c r="A8892" i="6" s="1"/>
  <c r="A8893" i="6" s="1"/>
  <c r="A8894" i="6" s="1"/>
  <c r="A8895" i="6" s="1"/>
  <c r="A8896" i="6" s="1"/>
  <c r="A8897" i="6" s="1"/>
  <c r="A8898" i="6" s="1"/>
  <c r="A8899" i="6" s="1"/>
  <c r="A8900" i="6" s="1"/>
  <c r="A8901" i="6" s="1"/>
  <c r="A8902" i="6" s="1"/>
  <c r="A8903" i="6" s="1"/>
  <c r="A8904" i="6" s="1"/>
  <c r="A8905" i="6" s="1"/>
  <c r="A8906" i="6" s="1"/>
  <c r="A8907" i="6" s="1"/>
  <c r="A8908" i="6" s="1"/>
  <c r="A8909" i="6" s="1"/>
  <c r="A8910" i="6" s="1"/>
  <c r="A8911" i="6" s="1"/>
  <c r="A8912" i="6" s="1"/>
  <c r="A8913" i="6" s="1"/>
  <c r="A8914" i="6" s="1"/>
  <c r="A8915" i="6" s="1"/>
  <c r="A8916" i="6" s="1"/>
  <c r="A8917" i="6" s="1"/>
  <c r="A8918" i="6" s="1"/>
  <c r="A8919" i="6" s="1"/>
  <c r="A8920" i="6" s="1"/>
  <c r="A8921" i="6" s="1"/>
  <c r="A8922" i="6" s="1"/>
  <c r="A8923" i="6" s="1"/>
  <c r="A8924" i="6" s="1"/>
  <c r="A8925" i="6" s="1"/>
  <c r="A8926" i="6" s="1"/>
  <c r="A8927" i="6" s="1"/>
  <c r="A8928" i="6" s="1"/>
  <c r="A8929" i="6" s="1"/>
  <c r="A8930" i="6" s="1"/>
  <c r="A8931" i="6" s="1"/>
  <c r="A8932" i="6" s="1"/>
  <c r="A8933" i="6" s="1"/>
  <c r="A8934" i="6" s="1"/>
  <c r="A8935" i="6" s="1"/>
  <c r="A8936" i="6" s="1"/>
  <c r="A8937" i="6" s="1"/>
  <c r="A8938" i="6" s="1"/>
  <c r="A8939" i="6" s="1"/>
  <c r="A8940" i="6" s="1"/>
  <c r="A8941" i="6" s="1"/>
  <c r="A8942" i="6" s="1"/>
  <c r="A8943" i="6" s="1"/>
  <c r="A8944" i="6" s="1"/>
  <c r="A8945" i="6" s="1"/>
  <c r="A8946" i="6" s="1"/>
  <c r="A8947" i="6" s="1"/>
  <c r="A8948" i="6" s="1"/>
  <c r="A8949" i="6" s="1"/>
  <c r="A8950" i="6" s="1"/>
  <c r="A8951" i="6" s="1"/>
  <c r="A8952" i="6" s="1"/>
  <c r="A8953" i="6" s="1"/>
  <c r="A8954" i="6" s="1"/>
  <c r="A8955" i="6" s="1"/>
  <c r="A8956" i="6" s="1"/>
  <c r="A8957" i="6" s="1"/>
  <c r="A8958" i="6" s="1"/>
  <c r="A8959" i="6" s="1"/>
  <c r="A8960" i="6" s="1"/>
  <c r="A8961" i="6" s="1"/>
  <c r="A8962" i="6" s="1"/>
  <c r="A8963" i="6" s="1"/>
  <c r="A8964" i="6" s="1"/>
  <c r="A8965" i="6" s="1"/>
  <c r="A8966" i="6" s="1"/>
  <c r="A8967" i="6" s="1"/>
  <c r="A8968" i="6" s="1"/>
  <c r="A8969" i="6" s="1"/>
  <c r="A8970" i="6" s="1"/>
  <c r="A8971" i="6" s="1"/>
  <c r="A8972" i="6" s="1"/>
  <c r="A8973" i="6" s="1"/>
  <c r="A8974" i="6" s="1"/>
  <c r="A8975" i="6" s="1"/>
  <c r="A8976" i="6" s="1"/>
  <c r="A8977" i="6" s="1"/>
  <c r="A8978" i="6" s="1"/>
  <c r="A8979" i="6" s="1"/>
  <c r="A8980" i="6" s="1"/>
  <c r="A8981" i="6" s="1"/>
  <c r="A8982" i="6" s="1"/>
  <c r="A8983" i="6" s="1"/>
  <c r="A8984" i="6" s="1"/>
  <c r="A8985" i="6" s="1"/>
  <c r="A8986" i="6" s="1"/>
  <c r="A8987" i="6" s="1"/>
  <c r="A8988" i="6" s="1"/>
  <c r="A8989" i="6" s="1"/>
  <c r="A8990" i="6" s="1"/>
  <c r="A8991" i="6" s="1"/>
  <c r="A8992" i="6" s="1"/>
  <c r="A8993" i="6" s="1"/>
  <c r="A8994" i="6" s="1"/>
  <c r="A8995" i="6" s="1"/>
  <c r="A8996" i="6" s="1"/>
  <c r="A8997" i="6" s="1"/>
  <c r="A8998" i="6" s="1"/>
  <c r="A8999" i="6" s="1"/>
  <c r="A9000" i="6" s="1"/>
  <c r="A9001" i="6" s="1"/>
  <c r="A9002" i="6" s="1"/>
  <c r="A9003" i="6" s="1"/>
  <c r="A9004" i="6" s="1"/>
  <c r="A9005" i="6" s="1"/>
  <c r="A9006" i="6" s="1"/>
  <c r="A9007" i="6" s="1"/>
  <c r="A9008" i="6" s="1"/>
  <c r="A9009" i="6" s="1"/>
  <c r="A9010" i="6" s="1"/>
  <c r="A9011" i="6" s="1"/>
  <c r="A9012" i="6" s="1"/>
  <c r="A9013" i="6" s="1"/>
  <c r="A9014" i="6" s="1"/>
  <c r="A9015" i="6" s="1"/>
  <c r="A9016" i="6" s="1"/>
  <c r="A9017" i="6" s="1"/>
  <c r="A9018" i="6" s="1"/>
  <c r="A9019" i="6" s="1"/>
  <c r="A9020" i="6" s="1"/>
  <c r="A9021" i="6" s="1"/>
  <c r="A9022" i="6" s="1"/>
  <c r="A9023" i="6" s="1"/>
  <c r="A9024" i="6" s="1"/>
  <c r="A9025" i="6" s="1"/>
  <c r="A9026" i="6" s="1"/>
  <c r="A9027" i="6" s="1"/>
  <c r="A9028" i="6" s="1"/>
  <c r="A9029" i="6" s="1"/>
  <c r="A9030" i="6" s="1"/>
  <c r="A9031" i="6" s="1"/>
  <c r="A9032" i="6" s="1"/>
  <c r="A9033" i="6" s="1"/>
  <c r="A9034" i="6" s="1"/>
  <c r="A9035" i="6" s="1"/>
  <c r="A9036" i="6" s="1"/>
  <c r="A9037" i="6" s="1"/>
  <c r="A9038" i="6" s="1"/>
  <c r="A9039" i="6" s="1"/>
  <c r="A9040" i="6" s="1"/>
  <c r="A9041" i="6" s="1"/>
  <c r="A9042" i="6" s="1"/>
  <c r="A9043" i="6" s="1"/>
  <c r="A9044" i="6" s="1"/>
  <c r="A9045" i="6" s="1"/>
  <c r="A9046" i="6" s="1"/>
  <c r="A9047" i="6" s="1"/>
  <c r="A9048" i="6" s="1"/>
  <c r="A9049" i="6" s="1"/>
  <c r="A9050" i="6" s="1"/>
  <c r="A9051" i="6" s="1"/>
  <c r="A9052" i="6" s="1"/>
  <c r="A9053" i="6" s="1"/>
  <c r="A9054" i="6" s="1"/>
  <c r="A9055" i="6" s="1"/>
  <c r="A9056" i="6" s="1"/>
  <c r="A9057" i="6" s="1"/>
  <c r="A9058" i="6" s="1"/>
  <c r="A9059" i="6" s="1"/>
  <c r="A9060" i="6" s="1"/>
  <c r="A9061" i="6" s="1"/>
  <c r="A9062" i="6" s="1"/>
  <c r="A9063" i="6" s="1"/>
  <c r="A9064" i="6" s="1"/>
  <c r="A9065" i="6" s="1"/>
  <c r="A9066" i="6" s="1"/>
  <c r="A9067" i="6" s="1"/>
  <c r="A9068" i="6" s="1"/>
  <c r="A9069" i="6" s="1"/>
  <c r="A9070" i="6" s="1"/>
  <c r="A9071" i="6" s="1"/>
  <c r="A9072" i="6" s="1"/>
  <c r="A9073" i="6" s="1"/>
  <c r="A9074" i="6" s="1"/>
  <c r="A9075" i="6" s="1"/>
  <c r="A9076" i="6" s="1"/>
  <c r="A9077" i="6" s="1"/>
  <c r="A9078" i="6" s="1"/>
  <c r="A9079" i="6" s="1"/>
  <c r="A9080" i="6" s="1"/>
  <c r="A9081" i="6" s="1"/>
  <c r="A9082" i="6" s="1"/>
  <c r="A9083" i="6" s="1"/>
  <c r="A9084" i="6" s="1"/>
  <c r="A9085" i="6" s="1"/>
  <c r="A9086" i="6" s="1"/>
  <c r="A9087" i="6" s="1"/>
  <c r="A9088" i="6" s="1"/>
  <c r="A9089" i="6" s="1"/>
  <c r="A9090" i="6" s="1"/>
  <c r="A9091" i="6" s="1"/>
  <c r="A9092" i="6" s="1"/>
  <c r="A9093" i="6" s="1"/>
  <c r="A9094" i="6" s="1"/>
  <c r="A9095" i="6" s="1"/>
  <c r="A9096" i="6" s="1"/>
  <c r="A9097" i="6" s="1"/>
  <c r="A9098" i="6" s="1"/>
  <c r="A9099" i="6" s="1"/>
  <c r="A9100" i="6" s="1"/>
  <c r="A9101" i="6" s="1"/>
  <c r="A9102" i="6" s="1"/>
  <c r="A9103" i="6" s="1"/>
  <c r="A9104" i="6" s="1"/>
  <c r="A9105" i="6" s="1"/>
  <c r="A9106" i="6" s="1"/>
  <c r="A9107" i="6" s="1"/>
  <c r="A9108" i="6" s="1"/>
  <c r="A9109" i="6" s="1"/>
  <c r="A9110" i="6" s="1"/>
  <c r="A9111" i="6" s="1"/>
  <c r="A9112" i="6" s="1"/>
  <c r="A9113" i="6" s="1"/>
  <c r="A9114" i="6" s="1"/>
  <c r="A9115" i="6" s="1"/>
  <c r="A9116" i="6" s="1"/>
  <c r="A9117" i="6" s="1"/>
  <c r="A9118" i="6" s="1"/>
  <c r="A9119" i="6" s="1"/>
  <c r="A9120" i="6" s="1"/>
  <c r="A9121" i="6" s="1"/>
  <c r="A9122" i="6" s="1"/>
  <c r="A9123" i="6" s="1"/>
  <c r="A9124" i="6" s="1"/>
  <c r="A9125" i="6" s="1"/>
  <c r="A9126" i="6" s="1"/>
  <c r="A9127" i="6" s="1"/>
  <c r="A9128" i="6" s="1"/>
  <c r="A9129" i="6" s="1"/>
  <c r="A9130" i="6" s="1"/>
  <c r="A9131" i="6" s="1"/>
  <c r="A9132" i="6" s="1"/>
  <c r="A9133" i="6" s="1"/>
  <c r="A9134" i="6" s="1"/>
  <c r="A9135" i="6" s="1"/>
  <c r="A9136" i="6" s="1"/>
  <c r="A9137" i="6" s="1"/>
  <c r="A9138" i="6" s="1"/>
  <c r="A9139" i="6" s="1"/>
  <c r="A9140" i="6" s="1"/>
  <c r="A9141" i="6" s="1"/>
  <c r="A9142" i="6" s="1"/>
  <c r="A9143" i="6" s="1"/>
  <c r="A9144" i="6" s="1"/>
  <c r="A9145" i="6" s="1"/>
  <c r="A9146" i="6" s="1"/>
  <c r="A9147" i="6" s="1"/>
  <c r="A9148" i="6" s="1"/>
  <c r="A9149" i="6" s="1"/>
  <c r="A9150" i="6" s="1"/>
  <c r="A9151" i="6" s="1"/>
  <c r="A9152" i="6" s="1"/>
  <c r="A9153" i="6" s="1"/>
  <c r="A9154" i="6" s="1"/>
  <c r="A9155" i="6" s="1"/>
  <c r="A9156" i="6" s="1"/>
  <c r="A9157" i="6" s="1"/>
  <c r="A9158" i="6" s="1"/>
  <c r="A9159" i="6" s="1"/>
  <c r="A9160" i="6" s="1"/>
  <c r="A9161" i="6" s="1"/>
  <c r="A9162" i="6" s="1"/>
  <c r="A9163" i="6" s="1"/>
  <c r="A9164" i="6" s="1"/>
  <c r="A9165" i="6" s="1"/>
  <c r="A9166" i="6" s="1"/>
  <c r="A9167" i="6" s="1"/>
  <c r="A9168" i="6" s="1"/>
  <c r="A9169" i="6" s="1"/>
  <c r="A9170" i="6" s="1"/>
  <c r="A9171" i="6" s="1"/>
  <c r="A9172" i="6" s="1"/>
  <c r="A9173" i="6" s="1"/>
  <c r="A9174" i="6" s="1"/>
  <c r="A9175" i="6" s="1"/>
  <c r="A9176" i="6" s="1"/>
  <c r="A9177" i="6" s="1"/>
  <c r="A9178" i="6" s="1"/>
  <c r="A9179" i="6" s="1"/>
  <c r="A9180" i="6" s="1"/>
  <c r="A9181" i="6" s="1"/>
  <c r="A9182" i="6" s="1"/>
  <c r="A9183" i="6" s="1"/>
  <c r="A9184" i="6" s="1"/>
  <c r="A9185" i="6" s="1"/>
  <c r="A9186" i="6" s="1"/>
  <c r="A9187" i="6" s="1"/>
  <c r="A9188" i="6" s="1"/>
  <c r="A9189" i="6" s="1"/>
  <c r="A9190" i="6" s="1"/>
  <c r="A9191" i="6" s="1"/>
  <c r="A9192" i="6" s="1"/>
  <c r="A9193" i="6" s="1"/>
  <c r="A9194" i="6" s="1"/>
  <c r="A9195" i="6" s="1"/>
  <c r="A9196" i="6" s="1"/>
  <c r="A9197" i="6" s="1"/>
  <c r="A9198" i="6" s="1"/>
  <c r="A9199" i="6" s="1"/>
  <c r="A9200" i="6" s="1"/>
  <c r="A9201" i="6" s="1"/>
  <c r="A9202" i="6" s="1"/>
  <c r="A9203" i="6" s="1"/>
  <c r="A9204" i="6" s="1"/>
  <c r="A9205" i="6" s="1"/>
  <c r="A9206" i="6" s="1"/>
  <c r="A9207" i="6" s="1"/>
  <c r="A9208" i="6" s="1"/>
  <c r="A9209" i="6" s="1"/>
  <c r="A9210" i="6" s="1"/>
  <c r="A9211" i="6" s="1"/>
  <c r="A9212" i="6" s="1"/>
  <c r="A9213" i="6" s="1"/>
  <c r="A9214" i="6" s="1"/>
  <c r="A9215" i="6" s="1"/>
  <c r="A9216" i="6" s="1"/>
  <c r="A9217" i="6" s="1"/>
  <c r="A9218" i="6" s="1"/>
  <c r="A9219" i="6" s="1"/>
  <c r="A9220" i="6" s="1"/>
  <c r="A9221" i="6" s="1"/>
  <c r="A9222" i="6" s="1"/>
  <c r="A9223" i="6" s="1"/>
  <c r="A9224" i="6" s="1"/>
  <c r="A9225" i="6" s="1"/>
  <c r="A9226" i="6" s="1"/>
  <c r="A9227" i="6" s="1"/>
  <c r="A9228" i="6" s="1"/>
  <c r="A9229" i="6" s="1"/>
  <c r="A9230" i="6" s="1"/>
  <c r="A9231" i="6" s="1"/>
  <c r="A9232" i="6" s="1"/>
  <c r="A9233" i="6" s="1"/>
  <c r="A9234" i="6" s="1"/>
  <c r="A9235" i="6" s="1"/>
  <c r="A9236" i="6" s="1"/>
  <c r="A9237" i="6" s="1"/>
  <c r="A9238" i="6" s="1"/>
  <c r="A9239" i="6" s="1"/>
  <c r="A9240" i="6" s="1"/>
  <c r="A9241" i="6" s="1"/>
  <c r="A9242" i="6" s="1"/>
  <c r="A9243" i="6" s="1"/>
  <c r="A9244" i="6" s="1"/>
  <c r="A9245" i="6" s="1"/>
  <c r="A9246" i="6" s="1"/>
  <c r="A9247" i="6" s="1"/>
  <c r="A9248" i="6" s="1"/>
  <c r="A9249" i="6" s="1"/>
  <c r="A9250" i="6" s="1"/>
  <c r="A9251" i="6" s="1"/>
  <c r="A9252" i="6" s="1"/>
  <c r="A9253" i="6" s="1"/>
  <c r="A9254" i="6" s="1"/>
  <c r="A9255" i="6" s="1"/>
  <c r="A9256" i="6" s="1"/>
  <c r="A9257" i="6" s="1"/>
  <c r="A9258" i="6" s="1"/>
  <c r="A9259" i="6" s="1"/>
  <c r="A9260" i="6" s="1"/>
  <c r="A9261" i="6" s="1"/>
  <c r="A9262" i="6" s="1"/>
  <c r="A9263" i="6" s="1"/>
  <c r="A9264" i="6" s="1"/>
  <c r="A9265" i="6" s="1"/>
  <c r="A9266" i="6" s="1"/>
  <c r="A9267" i="6" s="1"/>
  <c r="A9268" i="6" s="1"/>
  <c r="A9269" i="6" s="1"/>
  <c r="A9270" i="6" s="1"/>
  <c r="A9271" i="6" s="1"/>
  <c r="A9272" i="6" s="1"/>
  <c r="A9273" i="6" s="1"/>
  <c r="A9274" i="6" s="1"/>
  <c r="A9275" i="6" s="1"/>
  <c r="A9276" i="6" s="1"/>
  <c r="A9277" i="6" s="1"/>
  <c r="A9278" i="6" s="1"/>
  <c r="A9279" i="6" s="1"/>
  <c r="A9280" i="6" s="1"/>
  <c r="A9281" i="6" s="1"/>
  <c r="A9282" i="6" s="1"/>
  <c r="A9283" i="6" s="1"/>
  <c r="A9284" i="6" s="1"/>
  <c r="A9285" i="6" s="1"/>
  <c r="A9286" i="6" s="1"/>
  <c r="A9287" i="6" s="1"/>
  <c r="A9288" i="6" s="1"/>
  <c r="A9289" i="6" s="1"/>
  <c r="A9290" i="6" s="1"/>
  <c r="A9291" i="6" s="1"/>
  <c r="A9292" i="6" s="1"/>
  <c r="A9293" i="6" s="1"/>
  <c r="A9294" i="6" s="1"/>
  <c r="A9295" i="6" s="1"/>
  <c r="A9296" i="6" s="1"/>
  <c r="A9297" i="6" s="1"/>
  <c r="A9298" i="6" s="1"/>
  <c r="A9299" i="6" s="1"/>
  <c r="A9300" i="6" s="1"/>
  <c r="A9301" i="6" s="1"/>
  <c r="A9302" i="6" s="1"/>
  <c r="A9303" i="6" s="1"/>
  <c r="A9304" i="6" s="1"/>
  <c r="A9305" i="6" s="1"/>
  <c r="A9306" i="6" s="1"/>
  <c r="A9307" i="6" s="1"/>
  <c r="A9308" i="6" s="1"/>
  <c r="A9309" i="6" s="1"/>
  <c r="A9310" i="6" s="1"/>
  <c r="A9311" i="6" s="1"/>
  <c r="A9312" i="6" s="1"/>
  <c r="A9313" i="6" s="1"/>
  <c r="A9314" i="6" s="1"/>
  <c r="A9315" i="6" s="1"/>
  <c r="A9316" i="6" s="1"/>
  <c r="A9317" i="6" s="1"/>
  <c r="A9318" i="6" s="1"/>
  <c r="A9319" i="6" s="1"/>
  <c r="A9320" i="6" s="1"/>
  <c r="A9321" i="6" s="1"/>
  <c r="A9322" i="6" s="1"/>
  <c r="A9323" i="6" s="1"/>
  <c r="A9324" i="6" s="1"/>
  <c r="A9325" i="6" s="1"/>
  <c r="A9326" i="6" s="1"/>
  <c r="A9327" i="6" s="1"/>
  <c r="A9328" i="6" s="1"/>
  <c r="A9329" i="6" s="1"/>
  <c r="A9330" i="6" s="1"/>
  <c r="A9331" i="6" s="1"/>
  <c r="A9332" i="6" s="1"/>
  <c r="A9333" i="6" s="1"/>
  <c r="A9334" i="6" s="1"/>
  <c r="A9335" i="6" s="1"/>
  <c r="A9336" i="6" s="1"/>
  <c r="A9337" i="6" s="1"/>
  <c r="A9338" i="6" s="1"/>
  <c r="A9339" i="6" s="1"/>
  <c r="A9340" i="6" s="1"/>
  <c r="A9341" i="6" s="1"/>
  <c r="A9342" i="6" s="1"/>
  <c r="A9343" i="6" s="1"/>
  <c r="A9344" i="6" s="1"/>
  <c r="A9345" i="6" s="1"/>
  <c r="A9346" i="6" s="1"/>
  <c r="A9347" i="6" s="1"/>
  <c r="A9348" i="6" s="1"/>
  <c r="A9349" i="6" s="1"/>
  <c r="A9350" i="6" s="1"/>
  <c r="A9351" i="6" s="1"/>
  <c r="A9352" i="6" s="1"/>
  <c r="A9353" i="6" s="1"/>
  <c r="A9354" i="6" s="1"/>
  <c r="A9355" i="6" s="1"/>
  <c r="A9356" i="6" s="1"/>
  <c r="A9357" i="6" s="1"/>
  <c r="A9358" i="6" s="1"/>
  <c r="A9359" i="6" s="1"/>
  <c r="A9360" i="6" s="1"/>
  <c r="A9361" i="6" s="1"/>
  <c r="A9362" i="6" s="1"/>
  <c r="A9363" i="6" s="1"/>
  <c r="A9364" i="6" s="1"/>
  <c r="A9365" i="6" s="1"/>
  <c r="A9366" i="6" s="1"/>
  <c r="A9367" i="6" s="1"/>
  <c r="A9368" i="6" s="1"/>
  <c r="A9369" i="6" s="1"/>
  <c r="A9370" i="6" s="1"/>
  <c r="A9371" i="6" s="1"/>
  <c r="A9372" i="6" s="1"/>
  <c r="A9373" i="6" s="1"/>
  <c r="A9374" i="6" s="1"/>
  <c r="A9375" i="6" s="1"/>
  <c r="A9376" i="6" s="1"/>
  <c r="A9377" i="6" s="1"/>
  <c r="A9378" i="6" s="1"/>
  <c r="A9379" i="6" s="1"/>
  <c r="A9380" i="6" s="1"/>
  <c r="A9381" i="6" s="1"/>
  <c r="A9382" i="6" s="1"/>
  <c r="A9383" i="6" s="1"/>
  <c r="A9384" i="6" s="1"/>
  <c r="A9385" i="6" s="1"/>
  <c r="A9386" i="6" s="1"/>
  <c r="A9387" i="6" s="1"/>
  <c r="A9388" i="6" s="1"/>
  <c r="A9389" i="6" s="1"/>
  <c r="A9390" i="6" s="1"/>
  <c r="A9391" i="6" s="1"/>
  <c r="A9392" i="6" s="1"/>
  <c r="A9393" i="6" s="1"/>
  <c r="A9394" i="6" s="1"/>
  <c r="A9395" i="6" s="1"/>
  <c r="A9396" i="6" s="1"/>
  <c r="A9397" i="6" s="1"/>
  <c r="A9398" i="6" s="1"/>
  <c r="A9399" i="6" s="1"/>
  <c r="A9400" i="6" s="1"/>
  <c r="A9401" i="6" s="1"/>
  <c r="A9402" i="6" s="1"/>
  <c r="A9403" i="6" s="1"/>
  <c r="A9404" i="6" s="1"/>
  <c r="A9405" i="6" s="1"/>
  <c r="A9406" i="6" s="1"/>
  <c r="A9407" i="6" s="1"/>
  <c r="A9408" i="6" s="1"/>
  <c r="A9409" i="6" s="1"/>
  <c r="A9410" i="6" s="1"/>
  <c r="A9411" i="6" s="1"/>
  <c r="A9412" i="6" s="1"/>
  <c r="A9413" i="6" s="1"/>
  <c r="A9414" i="6" s="1"/>
  <c r="A9415" i="6" s="1"/>
  <c r="A9416" i="6" s="1"/>
  <c r="A9417" i="6" s="1"/>
  <c r="A9418" i="6" s="1"/>
  <c r="A9419" i="6" s="1"/>
  <c r="A9420" i="6" s="1"/>
  <c r="A9421" i="6" s="1"/>
  <c r="A9422" i="6" s="1"/>
  <c r="A9423" i="6" s="1"/>
  <c r="A9424" i="6" s="1"/>
  <c r="A9425" i="6" s="1"/>
  <c r="A9426" i="6" s="1"/>
  <c r="A9427" i="6" s="1"/>
  <c r="A9428" i="6" s="1"/>
  <c r="A9429" i="6" s="1"/>
  <c r="A9430" i="6" s="1"/>
  <c r="A9431" i="6" s="1"/>
  <c r="A9432" i="6" s="1"/>
  <c r="A9433" i="6" s="1"/>
  <c r="A9434" i="6" s="1"/>
  <c r="A9435" i="6" s="1"/>
  <c r="A9436" i="6" s="1"/>
  <c r="A9437" i="6" s="1"/>
  <c r="A9438" i="6" s="1"/>
  <c r="A9439" i="6" s="1"/>
  <c r="A9440" i="6" s="1"/>
  <c r="A9441" i="6" s="1"/>
  <c r="A9442" i="6" s="1"/>
  <c r="A9443" i="6" s="1"/>
  <c r="A9444" i="6" s="1"/>
  <c r="A9445" i="6" s="1"/>
  <c r="A9446" i="6" s="1"/>
  <c r="A9447" i="6" s="1"/>
  <c r="A9448" i="6" s="1"/>
  <c r="A9449" i="6" s="1"/>
  <c r="A9450" i="6" s="1"/>
  <c r="A9451" i="6" s="1"/>
  <c r="A9452" i="6" s="1"/>
  <c r="A9453" i="6" s="1"/>
  <c r="A9454" i="6" s="1"/>
  <c r="A9455" i="6" s="1"/>
  <c r="A9456" i="6" s="1"/>
  <c r="A9457" i="6" s="1"/>
  <c r="A9458" i="6" s="1"/>
  <c r="A9459" i="6" s="1"/>
  <c r="A9460" i="6" s="1"/>
  <c r="A9461" i="6" s="1"/>
  <c r="A9462" i="6" s="1"/>
  <c r="A9463" i="6" s="1"/>
  <c r="A9464" i="6" s="1"/>
  <c r="A9465" i="6" s="1"/>
  <c r="A9466" i="6" s="1"/>
  <c r="A9467" i="6" s="1"/>
  <c r="A9468" i="6" s="1"/>
  <c r="A9469" i="6" s="1"/>
  <c r="A9470" i="6" s="1"/>
  <c r="A9471" i="6" s="1"/>
  <c r="A9472" i="6" s="1"/>
  <c r="A9473" i="6" s="1"/>
  <c r="A9474" i="6" s="1"/>
  <c r="A9475" i="6" s="1"/>
  <c r="A9476" i="6" s="1"/>
  <c r="A9477" i="6" s="1"/>
  <c r="A9478" i="6" s="1"/>
  <c r="A9479" i="6" s="1"/>
  <c r="A9480" i="6" s="1"/>
  <c r="A9481" i="6" s="1"/>
  <c r="A9482" i="6" s="1"/>
  <c r="A9483" i="6" s="1"/>
  <c r="A9484" i="6" s="1"/>
  <c r="A9485" i="6" s="1"/>
  <c r="A9486" i="6" s="1"/>
  <c r="A9487" i="6" s="1"/>
  <c r="A9488" i="6" s="1"/>
  <c r="A9489" i="6" s="1"/>
  <c r="A9490" i="6" s="1"/>
  <c r="A9491" i="6" s="1"/>
  <c r="A9492" i="6" s="1"/>
  <c r="A9493" i="6" s="1"/>
  <c r="A9494" i="6" s="1"/>
  <c r="A9495" i="6" s="1"/>
  <c r="A9496" i="6" s="1"/>
  <c r="A9497" i="6" s="1"/>
  <c r="A9498" i="6" s="1"/>
  <c r="A9499" i="6" s="1"/>
  <c r="A9500" i="6" s="1"/>
  <c r="A9501" i="6" s="1"/>
  <c r="A9502" i="6" s="1"/>
  <c r="A9503" i="6" s="1"/>
  <c r="A9504" i="6" s="1"/>
  <c r="A9505" i="6" s="1"/>
  <c r="A9506" i="6" s="1"/>
  <c r="A9507" i="6" s="1"/>
  <c r="A9508" i="6" s="1"/>
  <c r="A9509" i="6" s="1"/>
  <c r="A9510" i="6" s="1"/>
  <c r="A9511" i="6" s="1"/>
  <c r="A9512" i="6" s="1"/>
  <c r="A9513" i="6" s="1"/>
  <c r="A9514" i="6" s="1"/>
  <c r="A9515" i="6" s="1"/>
  <c r="A9516" i="6" s="1"/>
  <c r="A9517" i="6" s="1"/>
  <c r="A9518" i="6" s="1"/>
  <c r="A9519" i="6" s="1"/>
  <c r="A9520" i="6" s="1"/>
  <c r="A9521" i="6" s="1"/>
  <c r="A9522" i="6" s="1"/>
  <c r="A9523" i="6" s="1"/>
  <c r="A9524" i="6" s="1"/>
  <c r="A9525" i="6" s="1"/>
  <c r="A9526" i="6" s="1"/>
  <c r="A9527" i="6" s="1"/>
  <c r="A9528" i="6" s="1"/>
  <c r="A9529" i="6" s="1"/>
  <c r="A9530" i="6" s="1"/>
  <c r="A9531" i="6" s="1"/>
  <c r="A9532" i="6" s="1"/>
  <c r="A9533" i="6" s="1"/>
  <c r="A9534" i="6" s="1"/>
  <c r="A9535" i="6" s="1"/>
  <c r="A9536" i="6" s="1"/>
  <c r="A9537" i="6" s="1"/>
  <c r="A9538" i="6" s="1"/>
  <c r="A9539" i="6" s="1"/>
  <c r="A9540" i="6" s="1"/>
  <c r="A9541" i="6" s="1"/>
  <c r="A9542" i="6" s="1"/>
  <c r="A9543" i="6" s="1"/>
  <c r="A9544" i="6" s="1"/>
  <c r="A9545" i="6" s="1"/>
  <c r="A9546" i="6" s="1"/>
  <c r="A9547" i="6" s="1"/>
  <c r="A9548" i="6" s="1"/>
  <c r="A9549" i="6" s="1"/>
  <c r="A9550" i="6" s="1"/>
  <c r="A9551" i="6" s="1"/>
  <c r="A9552" i="6" s="1"/>
  <c r="A9553" i="6" s="1"/>
  <c r="A9554" i="6" s="1"/>
  <c r="A9555" i="6" s="1"/>
  <c r="A9556" i="6" s="1"/>
  <c r="A9557" i="6" s="1"/>
  <c r="A9558" i="6" s="1"/>
  <c r="A9559" i="6" s="1"/>
  <c r="A9560" i="6" s="1"/>
  <c r="A9561" i="6" s="1"/>
  <c r="A9562" i="6" s="1"/>
  <c r="A9563" i="6" s="1"/>
  <c r="A9564" i="6" s="1"/>
  <c r="A9565" i="6" s="1"/>
  <c r="A9566" i="6" s="1"/>
  <c r="A9567" i="6" s="1"/>
  <c r="A9568" i="6" s="1"/>
  <c r="A9569" i="6" s="1"/>
  <c r="A9570" i="6" s="1"/>
  <c r="A9571" i="6" s="1"/>
  <c r="A9572" i="6" s="1"/>
  <c r="A9573" i="6" s="1"/>
  <c r="A9574" i="6" s="1"/>
  <c r="A9575" i="6" s="1"/>
  <c r="A9576" i="6" s="1"/>
  <c r="A9577" i="6" s="1"/>
  <c r="A9578" i="6" s="1"/>
  <c r="A9579" i="6" s="1"/>
  <c r="A9580" i="6" s="1"/>
  <c r="A9581" i="6" s="1"/>
  <c r="A9582" i="6" s="1"/>
  <c r="A9583" i="6" s="1"/>
  <c r="A9584" i="6" s="1"/>
  <c r="A9585" i="6" s="1"/>
  <c r="A9586" i="6" s="1"/>
  <c r="A9587" i="6" s="1"/>
  <c r="A9588" i="6" s="1"/>
  <c r="A9589" i="6" s="1"/>
  <c r="A9590" i="6" s="1"/>
  <c r="A9591" i="6" s="1"/>
  <c r="A9592" i="6" s="1"/>
  <c r="A9593" i="6" s="1"/>
  <c r="A9594" i="6" s="1"/>
  <c r="A9595" i="6" s="1"/>
  <c r="A9596" i="6" s="1"/>
  <c r="A9597" i="6" s="1"/>
  <c r="A9598" i="6" s="1"/>
  <c r="A9599" i="6" s="1"/>
  <c r="A9600" i="6" s="1"/>
  <c r="A9601" i="6" s="1"/>
  <c r="A9602" i="6" s="1"/>
  <c r="A9603" i="6" s="1"/>
  <c r="A9604" i="6" s="1"/>
  <c r="A9605" i="6" s="1"/>
  <c r="A9606" i="6" s="1"/>
  <c r="A9607" i="6" s="1"/>
  <c r="A9608" i="6" s="1"/>
  <c r="A9609" i="6" s="1"/>
  <c r="A9610" i="6" s="1"/>
  <c r="A9611" i="6" s="1"/>
  <c r="A9612" i="6" s="1"/>
  <c r="A9613" i="6" s="1"/>
  <c r="A9614" i="6" s="1"/>
  <c r="A9615" i="6" s="1"/>
  <c r="A9616" i="6" s="1"/>
  <c r="A9617" i="6" s="1"/>
  <c r="A9618" i="6" s="1"/>
  <c r="A9619" i="6" s="1"/>
  <c r="A9620" i="6" s="1"/>
  <c r="A9621" i="6" s="1"/>
  <c r="A9622" i="6" s="1"/>
  <c r="A9623" i="6" s="1"/>
  <c r="A9624" i="6" s="1"/>
  <c r="A9625" i="6" s="1"/>
  <c r="A9626" i="6" s="1"/>
  <c r="A9627" i="6" s="1"/>
  <c r="A9628" i="6" s="1"/>
  <c r="A9629" i="6" s="1"/>
  <c r="A9630" i="6" s="1"/>
  <c r="A9631" i="6" s="1"/>
  <c r="A9632" i="6" s="1"/>
  <c r="A9633" i="6" s="1"/>
  <c r="A9634" i="6" s="1"/>
  <c r="A9635" i="6" s="1"/>
  <c r="A9636" i="6" s="1"/>
  <c r="A9637" i="6" s="1"/>
  <c r="A9638" i="6" s="1"/>
  <c r="A9639" i="6" s="1"/>
  <c r="A9640" i="6" s="1"/>
  <c r="A9641" i="6" s="1"/>
  <c r="A9642" i="6" s="1"/>
  <c r="A9643" i="6" s="1"/>
  <c r="A9644" i="6" s="1"/>
  <c r="A9645" i="6" s="1"/>
  <c r="A9646" i="6" s="1"/>
  <c r="A9647" i="6" s="1"/>
  <c r="A9648" i="6" s="1"/>
  <c r="A9649" i="6" s="1"/>
  <c r="A9650" i="6" s="1"/>
  <c r="A9651" i="6" s="1"/>
  <c r="A9652" i="6" s="1"/>
  <c r="A9653" i="6" s="1"/>
  <c r="A9654" i="6" s="1"/>
  <c r="A9655" i="6" s="1"/>
  <c r="A9656" i="6" s="1"/>
  <c r="A9657" i="6" s="1"/>
  <c r="A9658" i="6" s="1"/>
  <c r="A9659" i="6" s="1"/>
  <c r="A9660" i="6" s="1"/>
  <c r="A9661" i="6" s="1"/>
  <c r="A9662" i="6" s="1"/>
  <c r="A9663" i="6" s="1"/>
  <c r="A9664" i="6" s="1"/>
  <c r="A9665" i="6" s="1"/>
  <c r="A9666" i="6" s="1"/>
  <c r="A9667" i="6" s="1"/>
  <c r="A9668" i="6" s="1"/>
  <c r="A9669" i="6" s="1"/>
  <c r="A9670" i="6" s="1"/>
  <c r="A9671" i="6" s="1"/>
  <c r="A9672" i="6" s="1"/>
  <c r="A9673" i="6" s="1"/>
  <c r="A9674" i="6" s="1"/>
  <c r="A9675" i="6" s="1"/>
  <c r="A9676" i="6" s="1"/>
  <c r="A9677" i="6" s="1"/>
  <c r="A9678" i="6" s="1"/>
  <c r="A9679" i="6" s="1"/>
  <c r="A9680" i="6" s="1"/>
  <c r="A9681" i="6" s="1"/>
  <c r="A9682" i="6" s="1"/>
  <c r="A9683" i="6" s="1"/>
  <c r="A9684" i="6" s="1"/>
  <c r="A9685" i="6" s="1"/>
  <c r="A9686" i="6" s="1"/>
  <c r="A9687" i="6" s="1"/>
  <c r="A9688" i="6" s="1"/>
  <c r="A9689" i="6" s="1"/>
  <c r="A9690" i="6" s="1"/>
  <c r="A9691" i="6" s="1"/>
  <c r="A9692" i="6" s="1"/>
  <c r="A9693" i="6" s="1"/>
  <c r="A9694" i="6" s="1"/>
  <c r="A9695" i="6" s="1"/>
  <c r="A9696" i="6" s="1"/>
  <c r="A9697" i="6" s="1"/>
  <c r="A9698" i="6" s="1"/>
  <c r="A9699" i="6" s="1"/>
  <c r="A9700" i="6" s="1"/>
  <c r="A9701" i="6" s="1"/>
  <c r="A9702" i="6" s="1"/>
  <c r="A9703" i="6" s="1"/>
  <c r="A9704" i="6" s="1"/>
  <c r="A9705" i="6" s="1"/>
  <c r="A9706" i="6" s="1"/>
  <c r="A9707" i="6" s="1"/>
  <c r="A9708" i="6" s="1"/>
  <c r="A9709" i="6" s="1"/>
  <c r="A9710" i="6" s="1"/>
  <c r="A9711" i="6" s="1"/>
  <c r="A9712" i="6" s="1"/>
  <c r="A9713" i="6" s="1"/>
  <c r="A9714" i="6" s="1"/>
  <c r="A9715" i="6" s="1"/>
  <c r="A9716" i="6" s="1"/>
  <c r="A9717" i="6" s="1"/>
  <c r="A9718" i="6" s="1"/>
  <c r="A9719" i="6" s="1"/>
  <c r="A9720" i="6" s="1"/>
  <c r="A9721" i="6" s="1"/>
  <c r="A9722" i="6" s="1"/>
  <c r="A9723" i="6" s="1"/>
  <c r="A9724" i="6" s="1"/>
  <c r="A9725" i="6" s="1"/>
  <c r="A9726" i="6" s="1"/>
  <c r="A9727" i="6" s="1"/>
  <c r="A9728" i="6" s="1"/>
  <c r="A9729" i="6" s="1"/>
  <c r="A9730" i="6" s="1"/>
  <c r="A9731" i="6" s="1"/>
  <c r="A9732" i="6" s="1"/>
  <c r="A9733" i="6" s="1"/>
  <c r="A9734" i="6" s="1"/>
  <c r="A9735" i="6" s="1"/>
  <c r="A9736" i="6" s="1"/>
  <c r="A9737" i="6" s="1"/>
  <c r="A9738" i="6" s="1"/>
  <c r="A9739" i="6" s="1"/>
  <c r="A9740" i="6" s="1"/>
  <c r="A9741" i="6" s="1"/>
  <c r="A9742" i="6" s="1"/>
  <c r="A9743" i="6" s="1"/>
  <c r="A9744" i="6" s="1"/>
  <c r="A9745" i="6" s="1"/>
  <c r="A9746" i="6" s="1"/>
  <c r="A9747" i="6" s="1"/>
  <c r="A9748" i="6" s="1"/>
  <c r="A9749" i="6" s="1"/>
  <c r="A9750" i="6" s="1"/>
  <c r="A9751" i="6" s="1"/>
  <c r="A9752" i="6" s="1"/>
  <c r="A9753" i="6" s="1"/>
  <c r="A9754" i="6" s="1"/>
  <c r="A9755" i="6" s="1"/>
  <c r="A9756" i="6" s="1"/>
  <c r="A9757" i="6" s="1"/>
  <c r="A9758" i="6" s="1"/>
  <c r="A9759" i="6" s="1"/>
  <c r="A9760" i="6" s="1"/>
  <c r="A9761" i="6" s="1"/>
  <c r="A9762" i="6" s="1"/>
  <c r="A9763" i="6" s="1"/>
  <c r="A9764" i="6" s="1"/>
  <c r="A9765" i="6" s="1"/>
  <c r="A9766" i="6" s="1"/>
  <c r="A9767" i="6" s="1"/>
  <c r="A9768" i="6" s="1"/>
  <c r="A9769" i="6" s="1"/>
  <c r="A9770" i="6" s="1"/>
  <c r="A9771" i="6" s="1"/>
  <c r="A9772" i="6" s="1"/>
  <c r="A9773" i="6" s="1"/>
  <c r="A9774" i="6" s="1"/>
  <c r="A9775" i="6" s="1"/>
  <c r="A9776" i="6" s="1"/>
  <c r="A9777" i="6" s="1"/>
  <c r="A9778" i="6" s="1"/>
  <c r="A9779" i="6" s="1"/>
  <c r="A9780" i="6" s="1"/>
  <c r="A9781" i="6" s="1"/>
  <c r="A9782" i="6" s="1"/>
  <c r="A9783" i="6" s="1"/>
  <c r="A9784" i="6" s="1"/>
  <c r="A9785" i="6" s="1"/>
  <c r="A9786" i="6" s="1"/>
  <c r="A9787" i="6" s="1"/>
  <c r="A9788" i="6" s="1"/>
  <c r="A9789" i="6" s="1"/>
  <c r="A9790" i="6" s="1"/>
  <c r="A9791" i="6" s="1"/>
  <c r="A9792" i="6" s="1"/>
  <c r="A9793" i="6" s="1"/>
  <c r="A9794" i="6" s="1"/>
  <c r="A9795" i="6" s="1"/>
  <c r="A9796" i="6" s="1"/>
  <c r="A9797" i="6" s="1"/>
  <c r="A9798" i="6" s="1"/>
  <c r="A9799" i="6" s="1"/>
  <c r="A9800" i="6" s="1"/>
  <c r="A9801" i="6" s="1"/>
  <c r="A9802" i="6" s="1"/>
  <c r="A9803" i="6" s="1"/>
  <c r="A9804" i="6" s="1"/>
  <c r="A9805" i="6" s="1"/>
  <c r="A9806" i="6" s="1"/>
  <c r="A9807" i="6" s="1"/>
  <c r="A9808" i="6" s="1"/>
  <c r="A9809" i="6" s="1"/>
  <c r="A9810" i="6" s="1"/>
  <c r="A9811" i="6" s="1"/>
  <c r="A9812" i="6" s="1"/>
  <c r="A9813" i="6" s="1"/>
  <c r="A9814" i="6" s="1"/>
  <c r="A9815" i="6" s="1"/>
  <c r="A9816" i="6" s="1"/>
  <c r="A9817" i="6" s="1"/>
  <c r="A9818" i="6" s="1"/>
  <c r="A9819" i="6" s="1"/>
  <c r="A9820" i="6" s="1"/>
  <c r="A9821" i="6" s="1"/>
  <c r="A9822" i="6" s="1"/>
  <c r="A9823" i="6" s="1"/>
  <c r="A9824" i="6" s="1"/>
  <c r="A9825" i="6" s="1"/>
  <c r="A9826" i="6" s="1"/>
  <c r="A9827" i="6" s="1"/>
  <c r="A9828" i="6" s="1"/>
  <c r="A9829" i="6" s="1"/>
  <c r="A9830" i="6" s="1"/>
  <c r="A9831" i="6" s="1"/>
  <c r="A9832" i="6" s="1"/>
  <c r="A9833" i="6" s="1"/>
  <c r="A9834" i="6" s="1"/>
  <c r="A9835" i="6" s="1"/>
  <c r="A9836" i="6" s="1"/>
  <c r="A9837" i="6" s="1"/>
  <c r="A9838" i="6" s="1"/>
  <c r="A9839" i="6" s="1"/>
  <c r="A9840" i="6" s="1"/>
  <c r="A9841" i="6" s="1"/>
  <c r="A9842" i="6" s="1"/>
  <c r="A9843" i="6" s="1"/>
  <c r="A9844" i="6" s="1"/>
  <c r="A9845" i="6" s="1"/>
  <c r="A9846" i="6" s="1"/>
  <c r="A9847" i="6" s="1"/>
  <c r="A9848" i="6" s="1"/>
  <c r="A9849" i="6" s="1"/>
  <c r="A9850" i="6" s="1"/>
  <c r="A9851" i="6" s="1"/>
  <c r="A9852" i="6" s="1"/>
  <c r="A9853" i="6" s="1"/>
  <c r="A9854" i="6" s="1"/>
  <c r="A9855" i="6" s="1"/>
  <c r="A9856" i="6" s="1"/>
  <c r="A9857" i="6" s="1"/>
  <c r="A9858" i="6" s="1"/>
  <c r="A9859" i="6" s="1"/>
  <c r="A9860" i="6" s="1"/>
  <c r="A9861" i="6" s="1"/>
  <c r="A9862" i="6" s="1"/>
  <c r="A9863" i="6" s="1"/>
  <c r="A9864" i="6" s="1"/>
  <c r="A9865" i="6" s="1"/>
  <c r="A9866" i="6" s="1"/>
  <c r="A9867" i="6" s="1"/>
  <c r="A9868" i="6" s="1"/>
  <c r="A9869" i="6" s="1"/>
  <c r="A9870" i="6" s="1"/>
  <c r="A9871" i="6" s="1"/>
  <c r="A9872" i="6" s="1"/>
  <c r="A9873" i="6" s="1"/>
  <c r="A9874" i="6" s="1"/>
  <c r="A9875" i="6" s="1"/>
  <c r="A9876" i="6" s="1"/>
  <c r="A9877" i="6" s="1"/>
  <c r="A9878" i="6" s="1"/>
  <c r="A9879" i="6" s="1"/>
  <c r="A9880" i="6" s="1"/>
  <c r="A9881" i="6" s="1"/>
  <c r="A9882" i="6" s="1"/>
  <c r="A9883" i="6" s="1"/>
  <c r="A9884" i="6" s="1"/>
  <c r="A9885" i="6" s="1"/>
  <c r="A9886" i="6" s="1"/>
  <c r="A9887" i="6" s="1"/>
  <c r="A9888" i="6" s="1"/>
  <c r="A9889" i="6" s="1"/>
  <c r="A9890" i="6" s="1"/>
  <c r="A9891" i="6" s="1"/>
  <c r="A9892" i="6" s="1"/>
  <c r="A9893" i="6" s="1"/>
  <c r="A9894" i="6" s="1"/>
  <c r="A9895" i="6" s="1"/>
  <c r="A9896" i="6" s="1"/>
  <c r="A9897" i="6" s="1"/>
  <c r="A9898" i="6" s="1"/>
  <c r="A9899" i="6" s="1"/>
  <c r="A9900" i="6" s="1"/>
  <c r="A9901" i="6" s="1"/>
  <c r="A9902" i="6" s="1"/>
  <c r="A9903" i="6" s="1"/>
  <c r="A9904" i="6" s="1"/>
  <c r="A9905" i="6" s="1"/>
  <c r="A9906" i="6" s="1"/>
  <c r="A9907" i="6" s="1"/>
  <c r="A9908" i="6" s="1"/>
  <c r="A9909" i="6" s="1"/>
  <c r="A9910" i="6" s="1"/>
  <c r="A9911" i="6" s="1"/>
  <c r="A9912" i="6" s="1"/>
  <c r="A9913" i="6" s="1"/>
  <c r="A9914" i="6" s="1"/>
  <c r="A9915" i="6" s="1"/>
  <c r="A9916" i="6" s="1"/>
  <c r="A9917" i="6" s="1"/>
  <c r="A9918" i="6" s="1"/>
  <c r="A9919" i="6" s="1"/>
  <c r="A9920" i="6" s="1"/>
  <c r="A9921" i="6" s="1"/>
  <c r="A9922" i="6" s="1"/>
  <c r="A9923" i="6" s="1"/>
  <c r="A9924" i="6" s="1"/>
  <c r="A9925" i="6" s="1"/>
  <c r="A9926" i="6" s="1"/>
  <c r="A9927" i="6" s="1"/>
  <c r="A9928" i="6" s="1"/>
  <c r="A9929" i="6" s="1"/>
  <c r="A9930" i="6" s="1"/>
  <c r="A9931" i="6" s="1"/>
  <c r="A9932" i="6" s="1"/>
  <c r="A9933" i="6" s="1"/>
  <c r="A9934" i="6" s="1"/>
  <c r="A9935" i="6" s="1"/>
  <c r="A9936" i="6" s="1"/>
  <c r="A9937" i="6" s="1"/>
  <c r="A9938" i="6" s="1"/>
  <c r="A9939" i="6" s="1"/>
  <c r="A9940" i="6" s="1"/>
  <c r="A9941" i="6" s="1"/>
  <c r="A9942" i="6" s="1"/>
  <c r="A9943" i="6" s="1"/>
  <c r="A9944" i="6" s="1"/>
  <c r="A9945" i="6" s="1"/>
  <c r="A9946" i="6" s="1"/>
  <c r="A9947" i="6" s="1"/>
  <c r="A9948" i="6" s="1"/>
  <c r="A9949" i="6" s="1"/>
  <c r="A9950" i="6" s="1"/>
  <c r="A9951" i="6" s="1"/>
  <c r="A9952" i="6" s="1"/>
  <c r="A9953" i="6" s="1"/>
  <c r="A9954" i="6" s="1"/>
  <c r="A9955" i="6" s="1"/>
  <c r="A9956" i="6" s="1"/>
  <c r="A9957" i="6" s="1"/>
  <c r="A9958" i="6" s="1"/>
  <c r="A9959" i="6" s="1"/>
  <c r="A9960" i="6" s="1"/>
  <c r="A9961" i="6" s="1"/>
  <c r="A9962" i="6" s="1"/>
  <c r="A9963" i="6" s="1"/>
  <c r="A9964" i="6" s="1"/>
  <c r="A9965" i="6" s="1"/>
  <c r="A9966" i="6" s="1"/>
  <c r="A9967" i="6" s="1"/>
  <c r="A9968" i="6" s="1"/>
  <c r="A9969" i="6" s="1"/>
  <c r="A9970" i="6" s="1"/>
  <c r="A9971" i="6" s="1"/>
  <c r="A9972" i="6" s="1"/>
  <c r="A9973" i="6" s="1"/>
  <c r="A9974" i="6" s="1"/>
  <c r="A9975" i="6" s="1"/>
  <c r="A9976" i="6" s="1"/>
  <c r="A9977" i="6" s="1"/>
  <c r="A9978" i="6" s="1"/>
  <c r="A9979" i="6" s="1"/>
  <c r="A9980" i="6" s="1"/>
  <c r="A9981" i="6" s="1"/>
  <c r="A9982" i="6" s="1"/>
  <c r="A9983" i="6" s="1"/>
  <c r="A9984" i="6" s="1"/>
  <c r="A9985" i="6" s="1"/>
  <c r="A9986" i="6" s="1"/>
  <c r="A9987" i="6" s="1"/>
  <c r="A9988" i="6" s="1"/>
  <c r="A9989" i="6" s="1"/>
  <c r="A9990" i="6" s="1"/>
  <c r="A9991" i="6" s="1"/>
  <c r="A9992" i="6" s="1"/>
  <c r="A9993" i="6" s="1"/>
  <c r="A9994" i="6" s="1"/>
  <c r="A9995" i="6" s="1"/>
  <c r="A9996" i="6" s="1"/>
  <c r="A9997" i="6" s="1"/>
  <c r="A9998" i="6" s="1"/>
  <c r="A9999" i="6" s="1"/>
  <c r="A10000" i="6" s="1"/>
  <c r="A10001" i="6" s="1"/>
  <c r="A10002" i="6" s="1"/>
  <c r="A10003" i="6" s="1"/>
  <c r="A10004" i="6" s="1"/>
  <c r="A10005" i="6" s="1"/>
  <c r="G6" i="2" l="1"/>
  <c r="H6" i="2" s="1"/>
  <c r="D6" i="2" s="1"/>
  <c r="E5" i="4" l="1"/>
  <c r="G5" i="4" s="1"/>
  <c r="F5" i="4"/>
  <c r="H5" i="4" s="1"/>
  <c r="F5" i="5"/>
  <c r="N5" i="5" s="1"/>
  <c r="H5" i="5"/>
  <c r="P5" i="5" s="1"/>
  <c r="H6" i="5"/>
  <c r="H7" i="5"/>
  <c r="P7" i="5" s="1"/>
  <c r="H15" i="5"/>
  <c r="P15" i="5" s="1"/>
  <c r="H23" i="5"/>
  <c r="P23" i="5" s="1"/>
  <c r="H8" i="5"/>
  <c r="P8" i="5" s="1"/>
  <c r="H16" i="5"/>
  <c r="P16" i="5" s="1"/>
  <c r="H24" i="5"/>
  <c r="P24" i="5" s="1"/>
  <c r="H9" i="5"/>
  <c r="P9" i="5" s="1"/>
  <c r="H17" i="5"/>
  <c r="P17" i="5" s="1"/>
  <c r="H25" i="5"/>
  <c r="P25" i="5" s="1"/>
  <c r="H13" i="5"/>
  <c r="P13" i="5" s="1"/>
  <c r="H10" i="5"/>
  <c r="P10" i="5" s="1"/>
  <c r="H18" i="5"/>
  <c r="P18" i="5" s="1"/>
  <c r="H26" i="5"/>
  <c r="P26" i="5" s="1"/>
  <c r="H21" i="5"/>
  <c r="P21" i="5" s="1"/>
  <c r="H11" i="5"/>
  <c r="P11" i="5" s="1"/>
  <c r="H19" i="5"/>
  <c r="P19" i="5" s="1"/>
  <c r="H27" i="5"/>
  <c r="P27" i="5" s="1"/>
  <c r="H14" i="5"/>
  <c r="P14" i="5" s="1"/>
  <c r="H22" i="5"/>
  <c r="P22" i="5" s="1"/>
  <c r="H12" i="5"/>
  <c r="P12" i="5" s="1"/>
  <c r="H20" i="5"/>
  <c r="P20" i="5" s="1"/>
  <c r="F6" i="5"/>
  <c r="F8" i="5"/>
  <c r="F16" i="5"/>
  <c r="N16" i="5" s="1"/>
  <c r="F24" i="5"/>
  <c r="N24" i="5" s="1"/>
  <c r="F9" i="5"/>
  <c r="N9" i="5" s="1"/>
  <c r="F17" i="5"/>
  <c r="F25" i="5"/>
  <c r="N25" i="5" s="1"/>
  <c r="F21" i="5"/>
  <c r="N21" i="5" s="1"/>
  <c r="F7" i="5"/>
  <c r="N7" i="5" s="1"/>
  <c r="F15" i="5"/>
  <c r="N15" i="5" s="1"/>
  <c r="F23" i="5"/>
  <c r="N23" i="5" s="1"/>
  <c r="F10" i="5"/>
  <c r="N10" i="5" s="1"/>
  <c r="F18" i="5"/>
  <c r="N18" i="5" s="1"/>
  <c r="F26" i="5"/>
  <c r="N26" i="5" s="1"/>
  <c r="F11" i="5"/>
  <c r="N11" i="5" s="1"/>
  <c r="F19" i="5"/>
  <c r="F27" i="5"/>
  <c r="N27" i="5" s="1"/>
  <c r="F13" i="5"/>
  <c r="N13" i="5" s="1"/>
  <c r="F14" i="5"/>
  <c r="N14" i="5" s="1"/>
  <c r="F22" i="5"/>
  <c r="F12" i="5"/>
  <c r="F20" i="5"/>
  <c r="F6" i="4"/>
  <c r="H6" i="4" s="1"/>
  <c r="F7" i="4"/>
  <c r="H7" i="4" s="1"/>
  <c r="F27" i="4"/>
  <c r="H27" i="4" s="1"/>
  <c r="F8" i="4"/>
  <c r="H8" i="4" s="1"/>
  <c r="F11" i="4"/>
  <c r="H11" i="4" s="1"/>
  <c r="F15" i="4"/>
  <c r="H15" i="4" s="1"/>
  <c r="F25" i="4"/>
  <c r="H25" i="4" s="1"/>
  <c r="F26" i="4"/>
  <c r="H26" i="4" s="1"/>
  <c r="F17" i="4"/>
  <c r="H17" i="4" s="1"/>
  <c r="F12" i="4"/>
  <c r="H12" i="4" s="1"/>
  <c r="F21" i="4"/>
  <c r="H21" i="4" s="1"/>
  <c r="F23" i="4"/>
  <c r="H23" i="4" s="1"/>
  <c r="F24" i="4"/>
  <c r="H24" i="4" s="1"/>
  <c r="F20" i="4"/>
  <c r="H20" i="4" s="1"/>
  <c r="F16" i="4"/>
  <c r="H16" i="4" s="1"/>
  <c r="F22" i="4"/>
  <c r="H22" i="4" s="1"/>
  <c r="F18" i="4"/>
  <c r="H18" i="4" s="1"/>
  <c r="F14" i="4"/>
  <c r="H14" i="4" s="1"/>
  <c r="F10" i="4"/>
  <c r="H10" i="4" s="1"/>
  <c r="F9" i="4"/>
  <c r="H9" i="4" s="1"/>
  <c r="F19" i="4"/>
  <c r="H19" i="4" s="1"/>
  <c r="F13" i="4"/>
  <c r="H13" i="4" s="1"/>
  <c r="E6" i="4"/>
  <c r="G6" i="4" s="1"/>
  <c r="E12" i="4"/>
  <c r="G12" i="4" s="1"/>
  <c r="E27" i="4"/>
  <c r="G27" i="4" s="1"/>
  <c r="E17" i="4"/>
  <c r="G17" i="4" s="1"/>
  <c r="E19" i="4"/>
  <c r="G19" i="4" s="1"/>
  <c r="E26" i="4"/>
  <c r="G26" i="4" s="1"/>
  <c r="E15" i="4"/>
  <c r="G15" i="4" s="1"/>
  <c r="E22" i="4"/>
  <c r="G22" i="4" s="1"/>
  <c r="E9" i="4"/>
  <c r="G9" i="4" s="1"/>
  <c r="E16" i="4"/>
  <c r="G16" i="4" s="1"/>
  <c r="E14" i="4"/>
  <c r="G14" i="4" s="1"/>
  <c r="E8" i="4"/>
  <c r="G8" i="4" s="1"/>
  <c r="E11" i="4"/>
  <c r="G11" i="4" s="1"/>
  <c r="E13" i="4"/>
  <c r="G13" i="4" s="1"/>
  <c r="E24" i="4"/>
  <c r="G24" i="4" s="1"/>
  <c r="E7" i="4"/>
  <c r="G7" i="4" s="1"/>
  <c r="E18" i="4"/>
  <c r="G18" i="4" s="1"/>
  <c r="E21" i="4"/>
  <c r="G21" i="4" s="1"/>
  <c r="E23" i="4"/>
  <c r="G23" i="4" s="1"/>
  <c r="E25" i="4"/>
  <c r="G25" i="4" s="1"/>
  <c r="E20" i="4"/>
  <c r="G20" i="4" s="1"/>
  <c r="E10" i="4"/>
  <c r="G10" i="4" s="1"/>
  <c r="J16" i="2"/>
  <c r="I21" i="4" l="1"/>
  <c r="R26" i="5"/>
  <c r="R18" i="5"/>
  <c r="I12" i="4"/>
  <c r="R24" i="5"/>
  <c r="R21" i="5"/>
  <c r="H29" i="4"/>
  <c r="G29" i="4"/>
  <c r="R27" i="5"/>
  <c r="R25" i="5"/>
  <c r="R23" i="5"/>
  <c r="R16" i="5"/>
  <c r="R14" i="5"/>
  <c r="R15" i="5"/>
  <c r="R13" i="5"/>
  <c r="R9" i="5"/>
  <c r="R5" i="5"/>
  <c r="R11" i="5"/>
  <c r="R10" i="5"/>
  <c r="R7" i="5"/>
  <c r="I9" i="4"/>
  <c r="I23" i="4"/>
  <c r="I24" i="4"/>
  <c r="I27" i="4"/>
  <c r="I26" i="4"/>
  <c r="I25" i="4"/>
  <c r="I17" i="4"/>
  <c r="I22" i="4"/>
  <c r="I16" i="4"/>
  <c r="I20" i="4"/>
  <c r="I11" i="4"/>
  <c r="I19" i="4"/>
  <c r="I18" i="4"/>
  <c r="I14" i="4"/>
  <c r="I15" i="4"/>
  <c r="I10" i="4"/>
  <c r="I13" i="4"/>
  <c r="I6" i="4"/>
  <c r="I8" i="4"/>
  <c r="I7" i="4"/>
  <c r="I5" i="4"/>
  <c r="N8" i="5"/>
  <c r="R8" i="5" s="1"/>
  <c r="P6" i="5"/>
  <c r="P29" i="5" s="1"/>
  <c r="N20" i="5"/>
  <c r="R20" i="5" s="1"/>
  <c r="N12" i="5"/>
  <c r="R12" i="5" s="1"/>
  <c r="N17" i="5"/>
  <c r="R17" i="5" s="1"/>
  <c r="N19" i="5"/>
  <c r="R19" i="5" s="1"/>
  <c r="N22" i="5"/>
  <c r="R22" i="5" s="1"/>
  <c r="N6" i="5"/>
  <c r="I16" i="2"/>
  <c r="K16" i="2" s="1"/>
  <c r="N29" i="5" l="1"/>
  <c r="I29" i="4"/>
  <c r="R6" i="5"/>
  <c r="R29" i="5" s="1"/>
  <c r="L26" i="5"/>
  <c r="M26" i="5" s="1"/>
  <c r="L27" i="5"/>
  <c r="M27" i="5" s="1"/>
  <c r="L24" i="5"/>
  <c r="M24" i="5" s="1"/>
  <c r="L25" i="5"/>
  <c r="M25" i="5" s="1"/>
  <c r="L22" i="5"/>
  <c r="M22" i="5" s="1"/>
  <c r="L23" i="5"/>
  <c r="M23" i="5" s="1"/>
  <c r="L20" i="5"/>
  <c r="M20" i="5" s="1"/>
  <c r="L21" i="5"/>
  <c r="M21" i="5" s="1"/>
  <c r="L18" i="5"/>
  <c r="M18" i="5" s="1"/>
  <c r="L19" i="5"/>
  <c r="M19" i="5" s="1"/>
  <c r="L16" i="5"/>
  <c r="M16" i="5" s="1"/>
  <c r="L17" i="5"/>
  <c r="M17" i="5" s="1"/>
  <c r="L14" i="5"/>
  <c r="M14" i="5" s="1"/>
  <c r="L15" i="5"/>
  <c r="M15" i="5" s="1"/>
  <c r="L12" i="5"/>
  <c r="M12" i="5" s="1"/>
  <c r="L13" i="5"/>
  <c r="M13" i="5" s="1"/>
  <c r="L10" i="5"/>
  <c r="M10" i="5" s="1"/>
  <c r="L11" i="5"/>
  <c r="M11" i="5" s="1"/>
  <c r="L8" i="5"/>
  <c r="M8" i="5" s="1"/>
  <c r="L9" i="5"/>
  <c r="M9" i="5" s="1"/>
  <c r="L6" i="5"/>
  <c r="M6" i="5" s="1"/>
  <c r="L7" i="5"/>
  <c r="M7" i="5" s="1"/>
  <c r="L5" i="5"/>
  <c r="M5" i="5" s="1"/>
  <c r="D10023" i="6" l="1"/>
  <c r="M29" i="5"/>
  <c r="J4" i="6" s="1"/>
  <c r="K4" i="6" s="1"/>
  <c r="L29" i="5"/>
  <c r="D10024" i="6" s="1"/>
  <c r="D4" i="6"/>
  <c r="D10026" i="6" l="1"/>
  <c r="D10029" i="6" s="1"/>
  <c r="G4" i="6"/>
  <c r="E4" i="6"/>
  <c r="C4" i="6"/>
  <c r="F4" i="6" s="1"/>
  <c r="D10028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 Okafor</author>
  </authors>
  <commentList>
    <comment ref="F23" authorId="0" shapeId="0" xr:uid="{8E5FE7BE-726C-4DDB-AFC2-8CF4B8CE7FC8}">
      <text>
        <r>
          <rPr>
            <b/>
            <sz val="9"/>
            <color indexed="81"/>
            <rFont val="Tahoma"/>
            <family val="2"/>
          </rPr>
          <t>Charles Okafor:</t>
        </r>
        <r>
          <rPr>
            <sz val="9"/>
            <color indexed="81"/>
            <rFont val="Tahoma"/>
            <family val="2"/>
          </rPr>
          <t xml:space="preserve">
20% of prosthesis recall is attributable to the registry's impact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 Okafor</author>
  </authors>
  <commentList>
    <comment ref="I30" authorId="0" shapeId="0" xr:uid="{B458EAC3-937F-466C-B4E7-E73BB8487BBA}">
      <text>
        <r>
          <rPr>
            <b/>
            <sz val="9"/>
            <color indexed="81"/>
            <rFont val="Tahoma"/>
            <family val="2"/>
          </rPr>
          <t>Charles Okafor:</t>
        </r>
        <r>
          <rPr>
            <sz val="9"/>
            <color indexed="81"/>
            <rFont val="Tahoma"/>
            <family val="2"/>
          </rPr>
          <t xml:space="preserve">
point estimate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 Okafor</author>
  </authors>
  <commentList>
    <comment ref="J30" authorId="0" shapeId="0" xr:uid="{77430735-E751-47E5-82C7-EA946AAC0C8F}">
      <text>
        <r>
          <rPr>
            <b/>
            <sz val="9"/>
            <color indexed="81"/>
            <rFont val="Tahoma"/>
            <family val="2"/>
          </rPr>
          <t>Charles Okafor:</t>
        </r>
        <r>
          <rPr>
            <sz val="9"/>
            <color indexed="81"/>
            <rFont val="Tahoma"/>
            <family val="2"/>
          </rPr>
          <t xml:space="preserve">
point estimate</t>
        </r>
      </text>
    </comment>
    <comment ref="L30" authorId="0" shapeId="0" xr:uid="{07C36D26-15DE-4FFA-B1C6-B245F862A178}">
      <text>
        <r>
          <rPr>
            <b/>
            <sz val="9"/>
            <color indexed="81"/>
            <rFont val="Tahoma"/>
            <family val="2"/>
          </rPr>
          <t>Charles Okafor:</t>
        </r>
        <r>
          <rPr>
            <sz val="9"/>
            <color indexed="81"/>
            <rFont val="Tahoma"/>
            <family val="2"/>
          </rPr>
          <t xml:space="preserve">
point estimate</t>
        </r>
      </text>
    </comment>
    <comment ref="N30" authorId="0" shapeId="0" xr:uid="{AAE97442-E5A5-4047-B880-FE59B11DAFF7}">
      <text>
        <r>
          <rPr>
            <b/>
            <sz val="9"/>
            <color indexed="81"/>
            <rFont val="Tahoma"/>
            <family val="2"/>
          </rPr>
          <t>Charles Okafor:</t>
        </r>
        <r>
          <rPr>
            <sz val="9"/>
            <color indexed="81"/>
            <rFont val="Tahoma"/>
            <family val="2"/>
          </rPr>
          <t xml:space="preserve">
point estimate</t>
        </r>
      </text>
    </comment>
    <comment ref="R30" authorId="0" shapeId="0" xr:uid="{15E4A789-BFB9-4D3B-A872-828AAFBFC6AA}">
      <text>
        <r>
          <rPr>
            <b/>
            <sz val="9"/>
            <color indexed="81"/>
            <rFont val="Tahoma"/>
            <family val="2"/>
          </rPr>
          <t>Charles Okafor:</t>
        </r>
        <r>
          <rPr>
            <sz val="9"/>
            <color indexed="81"/>
            <rFont val="Tahoma"/>
            <family val="2"/>
          </rPr>
          <t xml:space="preserve">
point estimate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 Okafor</author>
  </authors>
  <commentList>
    <comment ref="L10007" authorId="0" shapeId="0" xr:uid="{AB04700B-A9FD-43DF-A9A1-A2E8EA59E981}">
      <text>
        <r>
          <rPr>
            <b/>
            <sz val="9"/>
            <color indexed="81"/>
            <rFont val="Tahoma"/>
            <family val="2"/>
          </rPr>
          <t>Charles Okafor:</t>
        </r>
        <r>
          <rPr>
            <sz val="9"/>
            <color indexed="81"/>
            <rFont val="Tahoma"/>
            <family val="2"/>
          </rPr>
          <t xml:space="preserve">
Proportion above the threshold</t>
        </r>
      </text>
    </comment>
    <comment ref="L10008" authorId="0" shapeId="0" xr:uid="{EC2AD5B4-0915-4524-A5C6-67B157631B8D}">
      <text>
        <r>
          <rPr>
            <b/>
            <sz val="9"/>
            <color indexed="81"/>
            <rFont val="Tahoma"/>
            <family val="2"/>
          </rPr>
          <t>Charles Okafor:</t>
        </r>
        <r>
          <rPr>
            <sz val="9"/>
            <color indexed="81"/>
            <rFont val="Tahoma"/>
            <family val="2"/>
          </rPr>
          <t xml:space="preserve">
Proportion below the threshold</t>
        </r>
      </text>
    </comment>
  </commentList>
</comments>
</file>

<file path=xl/sharedStrings.xml><?xml version="1.0" encoding="utf-8"?>
<sst xmlns="http://schemas.openxmlformats.org/spreadsheetml/2006/main" count="393" uniqueCount="282">
  <si>
    <t>Omr</t>
  </si>
  <si>
    <t>Name</t>
  </si>
  <si>
    <t>Live</t>
  </si>
  <si>
    <t>Probabilistic</t>
  </si>
  <si>
    <t>Deterministic</t>
  </si>
  <si>
    <t>se</t>
  </si>
  <si>
    <t>Alpha</t>
  </si>
  <si>
    <t>Beta</t>
  </si>
  <si>
    <t>Age</t>
  </si>
  <si>
    <t>Transition probabilities</t>
  </si>
  <si>
    <t>CI lower</t>
  </si>
  <si>
    <t>CI upper</t>
  </si>
  <si>
    <t>SE</t>
  </si>
  <si>
    <t>alpha</t>
  </si>
  <si>
    <t>beta</t>
  </si>
  <si>
    <t>RN</t>
  </si>
  <si>
    <t>probabilistic</t>
  </si>
  <si>
    <t>deterministic</t>
  </si>
  <si>
    <t>Cost(AU$)</t>
  </si>
  <si>
    <t>Utility weights</t>
  </si>
  <si>
    <t>QALYs</t>
  </si>
  <si>
    <t>COST-EFFECTIVENESS RESULTS</t>
  </si>
  <si>
    <t>mean</t>
  </si>
  <si>
    <t>stdev</t>
  </si>
  <si>
    <t>CI</t>
  </si>
  <si>
    <t>ICER</t>
  </si>
  <si>
    <t>Trials</t>
  </si>
  <si>
    <t>One Way Sensitivity Analysis</t>
  </si>
  <si>
    <t>ICER at upper value</t>
  </si>
  <si>
    <t>Natural mortality rate</t>
  </si>
  <si>
    <t>MR</t>
  </si>
  <si>
    <t>Averted revisions</t>
  </si>
  <si>
    <t>Cost of hip revision event</t>
  </si>
  <si>
    <t>Cost of knee revision event</t>
  </si>
  <si>
    <t>C_Krevision</t>
  </si>
  <si>
    <t>C_Hrevision</t>
  </si>
  <si>
    <t>Hip revisions</t>
  </si>
  <si>
    <t>Knee revisions</t>
  </si>
  <si>
    <t>Registry</t>
  </si>
  <si>
    <t>No registry</t>
  </si>
  <si>
    <t>Averted hip revisions</t>
  </si>
  <si>
    <t>Averted knee revisions</t>
  </si>
  <si>
    <t>Cost saved from averted revisions</t>
  </si>
  <si>
    <t>Total QALY</t>
  </si>
  <si>
    <t>Incremental QALYs</t>
  </si>
  <si>
    <t>BCR</t>
  </si>
  <si>
    <t>Cost of registry</t>
  </si>
  <si>
    <t>Total cost of registry</t>
  </si>
  <si>
    <t>Cost saved from averted revision</t>
  </si>
  <si>
    <t>Registry cost</t>
  </si>
  <si>
    <t>PSA</t>
  </si>
  <si>
    <t>Incremental cost</t>
  </si>
  <si>
    <t>WTP</t>
  </si>
  <si>
    <t>determini</t>
  </si>
  <si>
    <t>ln Mean</t>
  </si>
  <si>
    <t>ln Se</t>
  </si>
  <si>
    <t>Effectiveness of the registry</t>
  </si>
  <si>
    <t>Mortality rate due to revision</t>
  </si>
  <si>
    <t>Costs</t>
  </si>
  <si>
    <t>Other parameters</t>
  </si>
  <si>
    <t>min</t>
  </si>
  <si>
    <t>max</t>
  </si>
  <si>
    <t>mode</t>
  </si>
  <si>
    <t>range</t>
  </si>
  <si>
    <t>LSR</t>
  </si>
  <si>
    <t>RSR</t>
  </si>
  <si>
    <t>Variate</t>
  </si>
  <si>
    <t>Utility Discounting Rate</t>
  </si>
  <si>
    <t>oDR</t>
  </si>
  <si>
    <t>Cost Discounting Rate</t>
  </si>
  <si>
    <t>cDR</t>
  </si>
  <si>
    <t>Revision mortality rate</t>
  </si>
  <si>
    <t>Annual cost of the registry</t>
  </si>
  <si>
    <t>Utility discount rate</t>
  </si>
  <si>
    <t>Cost discount rate</t>
  </si>
  <si>
    <t xml:space="preserve">ICER at lower value </t>
  </si>
  <si>
    <t>BCR at lower value</t>
  </si>
  <si>
    <t>BCR at higher value</t>
  </si>
  <si>
    <t>Cost saving</t>
  </si>
  <si>
    <t xml:space="preserve">Cost saving </t>
  </si>
  <si>
    <t>Code</t>
  </si>
  <si>
    <t>Description</t>
  </si>
  <si>
    <t>Removal_of_knee_prosthesis</t>
  </si>
  <si>
    <t>Revision of total arthroplasty of knee</t>
  </si>
  <si>
    <t>Revision of total arthroplasty of knee with bone graft to femur</t>
  </si>
  <si>
    <t>Revision of total arthroplasty of knee with bone graft to tibia</t>
  </si>
  <si>
    <t>Revision of total arthroplasty of knee with bone graft to femur and tibia</t>
  </si>
  <si>
    <t>Revision of patellofemoral stabilisation of knee</t>
  </si>
  <si>
    <t>Revision of total arthroplasty of knee with anatomic specific allograft</t>
  </si>
  <si>
    <t>Main model</t>
  </si>
  <si>
    <t>Sensitivity test</t>
  </si>
  <si>
    <t>1999 – 2018</t>
  </si>
  <si>
    <t>1994 – 2018</t>
  </si>
  <si>
    <t>2003 – 2018</t>
  </si>
  <si>
    <t>2006 – 2018</t>
  </si>
  <si>
    <t>2012 – 2018</t>
  </si>
  <si>
    <t>Coef.</t>
  </si>
  <si>
    <t>Std. err</t>
  </si>
  <si>
    <r>
      <t xml:space="preserve"> Intercept (β</t>
    </r>
    <r>
      <rPr>
        <vertAlign val="subscript"/>
        <sz val="8"/>
        <color theme="1"/>
        <rFont val="Times New Roman"/>
        <family val="1"/>
      </rPr>
      <t>0</t>
    </r>
    <r>
      <rPr>
        <sz val="8"/>
        <color theme="1"/>
        <rFont val="Times New Roman"/>
        <family val="1"/>
      </rPr>
      <t>)</t>
    </r>
  </si>
  <si>
    <t>0.1917***</t>
  </si>
  <si>
    <t>0.1835***</t>
  </si>
  <si>
    <t>0.1959***</t>
  </si>
  <si>
    <t>0.1978***</t>
  </si>
  <si>
    <t>0.1983***</t>
  </si>
  <si>
    <r>
      <t>Registry country (β</t>
    </r>
    <r>
      <rPr>
        <vertAlign val="sub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)</t>
    </r>
  </si>
  <si>
    <t>-0.0457**</t>
  </si>
  <si>
    <t>-0.0512**</t>
  </si>
  <si>
    <t>-0.0541**</t>
  </si>
  <si>
    <t>-0.0548**</t>
  </si>
  <si>
    <r>
      <t>Registry periods (β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)</t>
    </r>
  </si>
  <si>
    <t>0.0246***</t>
  </si>
  <si>
    <t>0.0353***</t>
  </si>
  <si>
    <t>0.0143**</t>
  </si>
  <si>
    <r>
      <t>Trend (β</t>
    </r>
    <r>
      <rPr>
        <vertAlign val="sub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)</t>
    </r>
  </si>
  <si>
    <t>-0.0008***</t>
  </si>
  <si>
    <t>-0.0009***</t>
  </si>
  <si>
    <t>-0.0006***</t>
  </si>
  <si>
    <t>-0.0005***</t>
  </si>
  <si>
    <t>-0.0380***</t>
  </si>
  <si>
    <t>-0.0470***</t>
  </si>
  <si>
    <t>-0.0301***</t>
  </si>
  <si>
    <t>-0.0236***</t>
  </si>
  <si>
    <t>-0.0235***</t>
  </si>
  <si>
    <t>Hausman test</t>
  </si>
  <si>
    <t>Test-statistics</t>
  </si>
  <si>
    <t>Hausman test p-value</t>
  </si>
  <si>
    <t>Note (two-tailed p-values):  *** (p-values &lt; 0.01);  ** (p-values &lt; 0.05);  * (p-values &lt; 0.1)</t>
  </si>
  <si>
    <r>
      <t>Registry period of registry country (β</t>
    </r>
    <r>
      <rPr>
        <vertAlign val="sub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)</t>
    </r>
  </si>
  <si>
    <t>0.0746***</t>
  </si>
  <si>
    <t>0.0741***</t>
  </si>
  <si>
    <t>0.0756***</t>
  </si>
  <si>
    <t>0.0766***</t>
  </si>
  <si>
    <t>0.0787***</t>
  </si>
  <si>
    <t>0.0182***</t>
  </si>
  <si>
    <t>0.0127***</t>
  </si>
  <si>
    <t>0.0226***</t>
  </si>
  <si>
    <t>0.0245***</t>
  </si>
  <si>
    <t>0.0210***</t>
  </si>
  <si>
    <t>-0.0003***</t>
  </si>
  <si>
    <t>-0.0002***</t>
  </si>
  <si>
    <t>-0.0163***</t>
  </si>
  <si>
    <t>-0.0123***</t>
  </si>
  <si>
    <t>-0.0198***</t>
  </si>
  <si>
    <t>-0.0217***</t>
  </si>
  <si>
    <t>-0.0204***</t>
  </si>
  <si>
    <t>Varying the registry period</t>
  </si>
  <si>
    <t>NEP</t>
  </si>
  <si>
    <t>Reference year</t>
  </si>
  <si>
    <t>Ref_year</t>
  </si>
  <si>
    <t>Revision arthroplasty of hip, with exchange of head or liner (or both) (H)</t>
  </si>
  <si>
    <t>Revision arthroplasty of hip, with exchange of head and acetabular shell or cup, including minor bone grafting (if performed) (H)</t>
  </si>
  <si>
    <t>Revision arthroplasty of hip, with exchange of head and acetabular shell or cup, including major bone grafting (if performed) (H)</t>
  </si>
  <si>
    <t>Revision arthroplasty of hip, with revision of femoral component with femoral osteotomy, including minor bone grafting (if performed) (H)</t>
  </si>
  <si>
    <t>Revision arthroplasty of hip, including: revision of both of the following; femoral component with femoral osteotomy; acetabular component; and  minor bone grafting (if performed)</t>
  </si>
  <si>
    <t>Revision arthroplasty of hip, including: revision of both of the following: femoral component with femoral osteotomy;  acetabular component; and  major bone grafting</t>
  </si>
  <si>
    <t>Revision arthroplasty of hip, including: either:  revision of femoral component with femoral osteotomy; or  proximal femoral replacement; and revision of acetabular component for pelvic discontinuity</t>
  </si>
  <si>
    <t>Revision arthroplasty of hip, including:  replacement of proximal femur; and revision of the acetabular component; and bone grafting (if performed)</t>
  </si>
  <si>
    <t>Revision arthroplasty of hip, including: removal of prosthesis as stage 1 of a 2-stage revision arthroplasty or as a definitive stage procedure; and  insertion of temporary prosthesis (if performed)</t>
  </si>
  <si>
    <t>Revision arthroplasty of hip, including: revision of femoral component for periprosthetic fracture; and  internal fixation; and  bone grafting (if performed)</t>
  </si>
  <si>
    <t>Revision arthroplasty of hip, with revision of femoral component (if there is no requirement for femoral osteotomy), including minor bone grafting (if performed) (H) </t>
  </si>
  <si>
    <t>Revision arthroplasty of hip, with revision of femoral and acetabular components (if femoral osteotomy is not required), including minor bone grafting (if performed) (H)</t>
  </si>
  <si>
    <t>Revision arthroplasty of hip, with revision of femoral and acetabular components (if femoral osteotomy is not required), including major bone grafting (H)</t>
  </si>
  <si>
    <t>Revision arthroplasty of hip, for pelvic discontinuity, with revision of acetabular component (H)</t>
  </si>
  <si>
    <t xml:space="preserve">Description of identified codes for hip knee revision </t>
  </si>
  <si>
    <t>ACHI codes for knee revision</t>
  </si>
  <si>
    <t>ACHI codes for hip revision</t>
  </si>
  <si>
    <t>Australian Orthopaedic Association</t>
  </si>
  <si>
    <t>National Joint Replacement Registry</t>
  </si>
  <si>
    <t>Summary of Commonwealth Government Funding</t>
  </si>
  <si>
    <t>For the Years Ended 30 June 2006 to 2022 (Actuals)</t>
  </si>
  <si>
    <t>and Years Ended 30 June 2000 to 2005 (Estimated)</t>
  </si>
  <si>
    <t>Total-Actual</t>
  </si>
  <si>
    <t>Total Estimated</t>
  </si>
  <si>
    <t>Total</t>
  </si>
  <si>
    <t>Annual cost of registry in 2000</t>
  </si>
  <si>
    <t>C_registry_2000</t>
  </si>
  <si>
    <t>Annual cost of registry in 2001</t>
  </si>
  <si>
    <t>C_registry_2001</t>
  </si>
  <si>
    <t>Annual cost of registry in 2002</t>
  </si>
  <si>
    <t>C_registry_2002</t>
  </si>
  <si>
    <t>Annual cost of registry in 2003</t>
  </si>
  <si>
    <t>C_registry_2003</t>
  </si>
  <si>
    <t>Annual cost of registry in 2004</t>
  </si>
  <si>
    <t>C_registry_2004</t>
  </si>
  <si>
    <t>Annual cost of registry in 2005</t>
  </si>
  <si>
    <t>C_registry_2005</t>
  </si>
  <si>
    <t>point estimate</t>
  </si>
  <si>
    <t>Benefit from QALY gained</t>
  </si>
  <si>
    <t>Total benefit</t>
  </si>
  <si>
    <t>Post-revision utility</t>
  </si>
  <si>
    <t>Averted revision utility</t>
  </si>
  <si>
    <t>Adjusted to 2022 AU$</t>
  </si>
  <si>
    <t>Averted hip revision</t>
  </si>
  <si>
    <t>Hip utility before revision</t>
  </si>
  <si>
    <t>Hip utility after revision</t>
  </si>
  <si>
    <t>Averted knee revision</t>
  </si>
  <si>
    <t>Knee utility before revision</t>
  </si>
  <si>
    <t>Knee utility after revision</t>
  </si>
  <si>
    <t>Utility_Averted_Hip</t>
  </si>
  <si>
    <t>Utility_Averted_Knee</t>
  </si>
  <si>
    <t>Utility_Before_Hip</t>
  </si>
  <si>
    <t>Utility_After_Hip</t>
  </si>
  <si>
    <t>Utility_Before_Knee</t>
  </si>
  <si>
    <t>Utility_After_Knee</t>
  </si>
  <si>
    <t>All hip deaths</t>
  </si>
  <si>
    <t>All knee deaths</t>
  </si>
  <si>
    <t>Hip life-years</t>
  </si>
  <si>
    <t>Knee life-years</t>
  </si>
  <si>
    <t>Total hip life-years</t>
  </si>
  <si>
    <t>Total knee life-years</t>
  </si>
  <si>
    <t>Deaths from hip revisions</t>
  </si>
  <si>
    <t>Deaths from averted hip revisions</t>
  </si>
  <si>
    <t>Deaths from knee revisions</t>
  </si>
  <si>
    <t>Hip revision life-years</t>
  </si>
  <si>
    <t>Averted hip revision life-years</t>
  </si>
  <si>
    <t>Deaths from averted knee revisions</t>
  </si>
  <si>
    <t>Knee revision life-years</t>
  </si>
  <si>
    <t>Averted knee revision life-years</t>
  </si>
  <si>
    <t>Total HRLY</t>
  </si>
  <si>
    <t>Total AHRLY</t>
  </si>
  <si>
    <t>Total KRLY</t>
  </si>
  <si>
    <t>Total AKRLY</t>
  </si>
  <si>
    <t>2021 National efficient price</t>
  </si>
  <si>
    <t>2022 GNI per capita</t>
  </si>
  <si>
    <t>GNI_per_capita</t>
  </si>
  <si>
    <t>Discounted GNI</t>
  </si>
  <si>
    <t>Benefit from averted revision</t>
  </si>
  <si>
    <t>Pre-revision utility</t>
  </si>
  <si>
    <t>Year end</t>
  </si>
  <si>
    <t>Major hip revision cost weight</t>
  </si>
  <si>
    <t>Minor hip revision cost weight</t>
  </si>
  <si>
    <t>Proportion of major hip revision</t>
  </si>
  <si>
    <t>Proportion of minor hip revision</t>
  </si>
  <si>
    <t>Hip revision average cost weight</t>
  </si>
  <si>
    <t>rHA_weight</t>
  </si>
  <si>
    <t>rKA_weight</t>
  </si>
  <si>
    <t>Major knee revision cost weight</t>
  </si>
  <si>
    <t>Minor knee revision cost weight</t>
  </si>
  <si>
    <t>Proportion of major knee revision</t>
  </si>
  <si>
    <t>Proportion of minor knee revision</t>
  </si>
  <si>
    <t xml:space="preserve">Knee revision average cost weighted </t>
  </si>
  <si>
    <t>Membership cost - AOANJRR</t>
  </si>
  <si>
    <t>Toal member as @30th June</t>
  </si>
  <si>
    <t>Year ending</t>
  </si>
  <si>
    <t>Membership subscription (from old and new members) each year</t>
  </si>
  <si>
    <t>Membership subscription per surgeon</t>
  </si>
  <si>
    <t>Membership subscription (from old and new member each year) in 2022 AU$</t>
  </si>
  <si>
    <t>Total cost</t>
  </si>
  <si>
    <t>Total cost adjusted to 2022 AU$</t>
  </si>
  <si>
    <t>Membership subscription fee</t>
  </si>
  <si>
    <t>Net benefit</t>
  </si>
  <si>
    <t>Hip registries association with revision burden.</t>
  </si>
  <si>
    <t>Knee registries association with revision burden</t>
  </si>
  <si>
    <r>
      <rPr>
        <i/>
        <sz val="20"/>
        <color rgb="FF0070C0"/>
        <rFont val="Arial"/>
        <family val="2"/>
      </rPr>
      <t>Y</t>
    </r>
    <r>
      <rPr>
        <i/>
        <vertAlign val="subscript"/>
        <sz val="20"/>
        <color rgb="FF0070C0"/>
        <rFont val="Arial"/>
        <family val="2"/>
      </rPr>
      <t>it</t>
    </r>
    <r>
      <rPr>
        <i/>
        <sz val="20"/>
        <color rgb="FF0070C0"/>
        <rFont val="Arial"/>
        <family val="2"/>
      </rPr>
      <t xml:space="preserve"> = </t>
    </r>
    <r>
      <rPr>
        <i/>
        <sz val="20"/>
        <color rgb="FF0070C0"/>
        <rFont val="Symbol"/>
        <family val="1"/>
        <charset val="2"/>
      </rPr>
      <t>b</t>
    </r>
    <r>
      <rPr>
        <i/>
        <vertAlign val="subscript"/>
        <sz val="20"/>
        <color rgb="FF0070C0"/>
        <rFont val="Arial"/>
        <family val="2"/>
      </rPr>
      <t xml:space="preserve">0 </t>
    </r>
    <r>
      <rPr>
        <i/>
        <sz val="20"/>
        <color rgb="FF0070C0"/>
        <rFont val="Arial"/>
        <family val="2"/>
      </rPr>
      <t xml:space="preserve">+ </t>
    </r>
    <r>
      <rPr>
        <i/>
        <sz val="20"/>
        <color rgb="FF0070C0"/>
        <rFont val="Symbol"/>
        <family val="1"/>
        <charset val="2"/>
      </rPr>
      <t>b</t>
    </r>
    <r>
      <rPr>
        <i/>
        <vertAlign val="subscript"/>
        <sz val="20"/>
        <color rgb="FF0070C0"/>
        <rFont val="Arial"/>
        <family val="2"/>
      </rPr>
      <t>1</t>
    </r>
    <r>
      <rPr>
        <i/>
        <sz val="20"/>
        <color rgb="FF0070C0"/>
        <rFont val="Arial"/>
        <family val="2"/>
      </rPr>
      <t>R</t>
    </r>
    <r>
      <rPr>
        <i/>
        <vertAlign val="subscript"/>
        <sz val="20"/>
        <color rgb="FF0070C0"/>
        <rFont val="Arial"/>
        <family val="2"/>
      </rPr>
      <t>it</t>
    </r>
    <r>
      <rPr>
        <i/>
        <sz val="20"/>
        <color rgb="FF0070C0"/>
        <rFont val="Arial"/>
        <family val="2"/>
      </rPr>
      <t xml:space="preserve"> + </t>
    </r>
    <r>
      <rPr>
        <i/>
        <sz val="20"/>
        <color rgb="FF0070C0"/>
        <rFont val="Symbol"/>
        <family val="1"/>
        <charset val="2"/>
      </rPr>
      <t>b</t>
    </r>
    <r>
      <rPr>
        <i/>
        <vertAlign val="subscript"/>
        <sz val="20"/>
        <color rgb="FF0070C0"/>
        <rFont val="Arial"/>
        <family val="2"/>
      </rPr>
      <t>2</t>
    </r>
    <r>
      <rPr>
        <i/>
        <sz val="20"/>
        <color rgb="FF0070C0"/>
        <rFont val="Arial"/>
        <family val="2"/>
      </rPr>
      <t>P</t>
    </r>
    <r>
      <rPr>
        <i/>
        <vertAlign val="subscript"/>
        <sz val="20"/>
        <color rgb="FF0070C0"/>
        <rFont val="Arial"/>
        <family val="2"/>
      </rPr>
      <t>it</t>
    </r>
    <r>
      <rPr>
        <i/>
        <sz val="20"/>
        <color rgb="FF0070C0"/>
        <rFont val="Arial"/>
        <family val="2"/>
      </rPr>
      <t xml:space="preserve"> + </t>
    </r>
    <r>
      <rPr>
        <i/>
        <sz val="20"/>
        <color rgb="FF0070C0"/>
        <rFont val="Symbol"/>
        <family val="1"/>
        <charset val="2"/>
      </rPr>
      <t>b</t>
    </r>
    <r>
      <rPr>
        <i/>
        <vertAlign val="subscript"/>
        <sz val="20"/>
        <color rgb="FF0070C0"/>
        <rFont val="Arial"/>
        <family val="2"/>
      </rPr>
      <t>3</t>
    </r>
    <r>
      <rPr>
        <i/>
        <sz val="20"/>
        <color rgb="FF0070C0"/>
        <rFont val="Arial"/>
        <family val="2"/>
      </rPr>
      <t xml:space="preserve">T + </t>
    </r>
    <r>
      <rPr>
        <i/>
        <sz val="20"/>
        <color rgb="FF0070C0"/>
        <rFont val="Symbol"/>
        <family val="1"/>
        <charset val="2"/>
      </rPr>
      <t>b</t>
    </r>
    <r>
      <rPr>
        <i/>
        <vertAlign val="subscript"/>
        <sz val="20"/>
        <color rgb="FF0070C0"/>
        <rFont val="Arial"/>
        <family val="2"/>
      </rPr>
      <t>4</t>
    </r>
    <r>
      <rPr>
        <i/>
        <sz val="20"/>
        <color rgb="FF0070C0"/>
        <rFont val="Arial"/>
        <family val="2"/>
      </rPr>
      <t>R</t>
    </r>
    <r>
      <rPr>
        <i/>
        <vertAlign val="subscript"/>
        <sz val="20"/>
        <color rgb="FF0070C0"/>
        <rFont val="Arial"/>
        <family val="2"/>
      </rPr>
      <t>it</t>
    </r>
    <r>
      <rPr>
        <i/>
        <sz val="20"/>
        <color rgb="FF0070C0"/>
        <rFont val="Arial"/>
        <family val="2"/>
      </rPr>
      <t>*P</t>
    </r>
    <r>
      <rPr>
        <i/>
        <vertAlign val="subscript"/>
        <sz val="20"/>
        <color rgb="FF0070C0"/>
        <rFont val="Arial"/>
        <family val="2"/>
      </rPr>
      <t>it</t>
    </r>
    <r>
      <rPr>
        <i/>
        <sz val="20"/>
        <color rgb="FF0070C0"/>
        <rFont val="Arial"/>
        <family val="2"/>
      </rPr>
      <t xml:space="preserve"> + (α</t>
    </r>
    <r>
      <rPr>
        <i/>
        <vertAlign val="subscript"/>
        <sz val="20"/>
        <color rgb="FF0070C0"/>
        <rFont val="Arial"/>
        <family val="2"/>
      </rPr>
      <t>i</t>
    </r>
    <r>
      <rPr>
        <i/>
        <sz val="20"/>
        <color rgb="FF0070C0"/>
        <rFont val="Arial"/>
        <family val="2"/>
      </rPr>
      <t xml:space="preserve"> + ɛ</t>
    </r>
    <r>
      <rPr>
        <i/>
        <vertAlign val="subscript"/>
        <sz val="20"/>
        <color rgb="FF0070C0"/>
        <rFont val="Arial"/>
        <family val="2"/>
      </rPr>
      <t>it</t>
    </r>
    <r>
      <rPr>
        <i/>
        <sz val="20"/>
        <color rgb="FF0070C0"/>
        <rFont val="Arial"/>
        <family val="2"/>
      </rPr>
      <t>)</t>
    </r>
  </si>
  <si>
    <t>Hip revision rate reduction with registry</t>
  </si>
  <si>
    <t>Knee revision rate reduction with registry</t>
  </si>
  <si>
    <t>Knee revision rate reduction without registry</t>
  </si>
  <si>
    <t>Hip revision rate reduction without registry</t>
  </si>
  <si>
    <t>Trend_effect_hip</t>
  </si>
  <si>
    <t>Trend_effect_knee</t>
  </si>
  <si>
    <t>Reg_Trend_effect_hip</t>
  </si>
  <si>
    <t>Reg_Trend_effect_knee</t>
  </si>
  <si>
    <t>CAGR of implant market in AUSTRALIA</t>
  </si>
  <si>
    <t>Year</t>
  </si>
  <si>
    <t>Recall rate</t>
  </si>
  <si>
    <t>AUSTRALIA global market share for implant</t>
  </si>
  <si>
    <t>AUSTRALIA implant market value (AU$)</t>
  </si>
  <si>
    <t>Cost saved from recalled prosthesis ($)</t>
  </si>
  <si>
    <t>nearly a quarter of arthroplasty prostheses could be subject to a recall within a decade. </t>
  </si>
  <si>
    <t>PAYER PERSPECTIVE</t>
  </si>
  <si>
    <t>Cost of registry_payer</t>
  </si>
  <si>
    <t>Cost saved from averted revision_payer</t>
  </si>
  <si>
    <t>lower</t>
  </si>
  <si>
    <t>upper</t>
  </si>
  <si>
    <t>Payer perspective</t>
  </si>
  <si>
    <t>Healthcare system perspective</t>
  </si>
  <si>
    <t>Benefit from revision averted</t>
  </si>
  <si>
    <t>Benefit from recalled prosthesis</t>
  </si>
  <si>
    <t>Benefit from recalled prostheses</t>
  </si>
  <si>
    <t>point estimate (Payer pers)</t>
  </si>
  <si>
    <t>no registry effect, upper limit for hip</t>
  </si>
  <si>
    <t>no registry effect, base case for 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</si>
</sst>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_ ;\-0.00\ "/>
    <numFmt numFmtId="165" formatCode="_-* #,##0_-;\-* #,##0_-;_-* &quot;-&quot;??_-;_-@_-"/>
    <numFmt numFmtId="166" formatCode="#,##0.000_ ;\-#,##0.000\ "/>
    <numFmt numFmtId="167" formatCode="_-&quot;$&quot;* #,##0_-;\-&quot;$&quot;* #,##0_-;_-&quot;$&quot;* &quot;-&quot;??_-;_-@_-"/>
    <numFmt numFmtId="168" formatCode="0.0000"/>
    <numFmt numFmtId="169" formatCode="_-&quot;$&quot;* #,##0.0_-;\-&quot;$&quot;* #,##0.0_-;_-&quot;$&quot;* &quot;-&quot;??_-;_-@_-"/>
    <numFmt numFmtId="170" formatCode="0.00000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8"/>
      <color theme="1"/>
      <name val="Times New Roman"/>
      <family val="1"/>
    </font>
    <font>
      <sz val="8"/>
      <color rgb="FF000000"/>
      <name val="Times New Roman"/>
      <family val="1"/>
    </font>
    <font>
      <sz val="10"/>
      <color rgb="FF22222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i/>
      <sz val="20"/>
      <color rgb="FF0070C0"/>
      <name val="Arial"/>
      <family val="2"/>
    </font>
    <font>
      <i/>
      <vertAlign val="subscript"/>
      <sz val="20"/>
      <color rgb="FF0070C0"/>
      <name val="Arial"/>
      <family val="2"/>
    </font>
    <font>
      <i/>
      <sz val="20"/>
      <color rgb="FF0070C0"/>
      <name val="Symbol"/>
      <family val="1"/>
      <charset val="2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22" fillId="0" borderId="0"/>
    <xf numFmtId="0" fontId="24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0" fontId="0" fillId="3" borderId="0" xfId="0" applyFill="1" applyAlignment="1">
      <alignment horizontal="right"/>
    </xf>
    <xf numFmtId="164" fontId="0" fillId="0" borderId="0" xfId="1" applyNumberFormat="1" applyFont="1"/>
    <xf numFmtId="1" fontId="0" fillId="0" borderId="0" xfId="0" applyNumberFormat="1"/>
    <xf numFmtId="43" fontId="8" fillId="0" borderId="0" xfId="1" applyFont="1"/>
    <xf numFmtId="0" fontId="0" fillId="4" borderId="0" xfId="0" applyFill="1"/>
    <xf numFmtId="0" fontId="1" fillId="4" borderId="0" xfId="0" applyFont="1" applyFill="1"/>
    <xf numFmtId="0" fontId="0" fillId="5" borderId="0" xfId="0" applyFill="1"/>
    <xf numFmtId="0" fontId="1" fillId="0" borderId="0" xfId="0" applyFont="1" applyAlignment="1">
      <alignment horizontal="center"/>
    </xf>
    <xf numFmtId="165" fontId="0" fillId="0" borderId="0" xfId="1" applyNumberFormat="1" applyFont="1"/>
    <xf numFmtId="43" fontId="0" fillId="0" borderId="0" xfId="0" applyNumberFormat="1"/>
    <xf numFmtId="3" fontId="0" fillId="0" borderId="0" xfId="1" applyNumberFormat="1" applyFont="1"/>
    <xf numFmtId="1" fontId="0" fillId="4" borderId="0" xfId="0" applyNumberFormat="1" applyFill="1"/>
    <xf numFmtId="10" fontId="0" fillId="4" borderId="0" xfId="0" applyNumberFormat="1" applyFill="1"/>
    <xf numFmtId="0" fontId="0" fillId="0" borderId="0" xfId="0" applyAlignment="1">
      <alignment horizontal="left"/>
    </xf>
    <xf numFmtId="165" fontId="0" fillId="0" borderId="0" xfId="0" applyNumberFormat="1"/>
    <xf numFmtId="43" fontId="0" fillId="0" borderId="0" xfId="1" applyFont="1" applyAlignment="1">
      <alignment horizontal="center"/>
    </xf>
    <xf numFmtId="0" fontId="1" fillId="0" borderId="0" xfId="0" applyFont="1" applyAlignment="1">
      <alignment wrapText="1"/>
    </xf>
    <xf numFmtId="1" fontId="1" fillId="0" borderId="0" xfId="0" applyNumberFormat="1" applyFont="1"/>
    <xf numFmtId="43" fontId="0" fillId="0" borderId="0" xfId="1" applyFont="1"/>
    <xf numFmtId="3" fontId="1" fillId="0" borderId="0" xfId="0" applyNumberFormat="1" applyFont="1" applyAlignment="1">
      <alignment horizontal="center"/>
    </xf>
    <xf numFmtId="166" fontId="0" fillId="0" borderId="0" xfId="1" applyNumberFormat="1" applyFont="1"/>
    <xf numFmtId="167" fontId="1" fillId="0" borderId="0" xfId="3" applyNumberFormat="1" applyFont="1" applyAlignment="1">
      <alignment horizontal="center"/>
    </xf>
    <xf numFmtId="0" fontId="1" fillId="0" borderId="0" xfId="0" applyFont="1" applyAlignment="1">
      <alignment vertical="top"/>
    </xf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20" fillId="6" borderId="0" xfId="0" applyFont="1" applyFill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20" fillId="6" borderId="0" xfId="0" applyFont="1" applyFill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21" fillId="0" borderId="6" xfId="0" applyFont="1" applyBorder="1"/>
    <xf numFmtId="0" fontId="21" fillId="0" borderId="6" xfId="0" applyFont="1" applyBorder="1" applyAlignment="1">
      <alignment wrapText="1"/>
    </xf>
    <xf numFmtId="0" fontId="13" fillId="0" borderId="0" xfId="0" applyFont="1"/>
    <xf numFmtId="0" fontId="12" fillId="0" borderId="6" xfId="0" applyFont="1" applyBorder="1" applyAlignment="1">
      <alignment horizontal="center" vertical="center" wrapText="1"/>
    </xf>
    <xf numFmtId="0" fontId="24" fillId="0" borderId="0" xfId="5"/>
    <xf numFmtId="0" fontId="26" fillId="0" borderId="0" xfId="5" applyFont="1"/>
    <xf numFmtId="167" fontId="24" fillId="0" borderId="0" xfId="5" applyNumberFormat="1"/>
    <xf numFmtId="44" fontId="24" fillId="0" borderId="0" xfId="5" applyNumberFormat="1"/>
    <xf numFmtId="2" fontId="0" fillId="0" borderId="0" xfId="0" applyNumberFormat="1"/>
    <xf numFmtId="44" fontId="0" fillId="0" borderId="0" xfId="3" applyFont="1"/>
    <xf numFmtId="44" fontId="0" fillId="0" borderId="0" xfId="0" applyNumberFormat="1"/>
    <xf numFmtId="44" fontId="1" fillId="0" borderId="0" xfId="3" applyFont="1" applyAlignment="1">
      <alignment horizontal="center"/>
    </xf>
    <xf numFmtId="165" fontId="1" fillId="0" borderId="0" xfId="1" applyNumberFormat="1" applyFont="1"/>
    <xf numFmtId="168" fontId="0" fillId="0" borderId="0" xfId="0" applyNumberFormat="1"/>
    <xf numFmtId="0" fontId="1" fillId="0" borderId="0" xfId="0" quotePrefix="1" applyFont="1" applyAlignment="1">
      <alignment wrapText="1"/>
    </xf>
    <xf numFmtId="9" fontId="0" fillId="0" borderId="0" xfId="7" applyFont="1"/>
    <xf numFmtId="10" fontId="0" fillId="0" borderId="0" xfId="7" applyNumberFormat="1" applyFont="1"/>
    <xf numFmtId="167" fontId="0" fillId="0" borderId="0" xfId="3" applyNumberFormat="1" applyFont="1"/>
    <xf numFmtId="167" fontId="0" fillId="3" borderId="0" xfId="3" applyNumberFormat="1" applyFont="1" applyFill="1" applyAlignment="1">
      <alignment horizontal="right"/>
    </xf>
    <xf numFmtId="165" fontId="0" fillId="0" borderId="0" xfId="1" applyNumberFormat="1" applyFont="1" applyAlignment="1"/>
    <xf numFmtId="43" fontId="0" fillId="5" borderId="0" xfId="1" applyFont="1" applyFill="1"/>
    <xf numFmtId="167" fontId="1" fillId="0" borderId="0" xfId="0" applyNumberFormat="1" applyFont="1"/>
    <xf numFmtId="167" fontId="0" fillId="7" borderId="0" xfId="3" applyNumberFormat="1" applyFont="1" applyFill="1"/>
    <xf numFmtId="43" fontId="0" fillId="0" borderId="0" xfId="1" applyFont="1" applyAlignment="1"/>
    <xf numFmtId="167" fontId="0" fillId="0" borderId="0" xfId="6" applyNumberFormat="1" applyFont="1" applyBorder="1"/>
    <xf numFmtId="167" fontId="26" fillId="0" borderId="0" xfId="6" applyNumberFormat="1" applyFont="1" applyBorder="1"/>
    <xf numFmtId="0" fontId="24" fillId="9" borderId="0" xfId="5" applyFill="1"/>
    <xf numFmtId="167" fontId="0" fillId="9" borderId="0" xfId="6" applyNumberFormat="1" applyFont="1" applyFill="1" applyBorder="1"/>
    <xf numFmtId="0" fontId="23" fillId="0" borderId="7" xfId="4" applyFont="1" applyBorder="1"/>
    <xf numFmtId="0" fontId="24" fillId="0" borderId="4" xfId="5" applyBorder="1"/>
    <xf numFmtId="0" fontId="24" fillId="0" borderId="8" xfId="5" applyBorder="1"/>
    <xf numFmtId="0" fontId="25" fillId="0" borderId="9" xfId="4" applyFont="1" applyBorder="1"/>
    <xf numFmtId="0" fontId="24" fillId="0" borderId="10" xfId="5" applyBorder="1"/>
    <xf numFmtId="0" fontId="23" fillId="0" borderId="9" xfId="4" applyFont="1" applyBorder="1"/>
    <xf numFmtId="0" fontId="23" fillId="0" borderId="9" xfId="4" applyFont="1" applyBorder="1" applyAlignment="1">
      <alignment horizontal="left" indent="1"/>
    </xf>
    <xf numFmtId="0" fontId="24" fillId="0" borderId="9" xfId="5" applyBorder="1"/>
    <xf numFmtId="0" fontId="26" fillId="0" borderId="10" xfId="5" applyFont="1" applyBorder="1"/>
    <xf numFmtId="44" fontId="24" fillId="0" borderId="10" xfId="3" applyFont="1" applyBorder="1"/>
    <xf numFmtId="44" fontId="24" fillId="0" borderId="10" xfId="5" applyNumberFormat="1" applyBorder="1"/>
    <xf numFmtId="0" fontId="24" fillId="0" borderId="11" xfId="5" applyBorder="1"/>
    <xf numFmtId="0" fontId="26" fillId="0" borderId="3" xfId="5" applyFont="1" applyBorder="1"/>
    <xf numFmtId="167" fontId="26" fillId="0" borderId="3" xfId="6" applyNumberFormat="1" applyFont="1" applyBorder="1"/>
    <xf numFmtId="0" fontId="24" fillId="0" borderId="12" xfId="5" applyBorder="1"/>
    <xf numFmtId="169" fontId="24" fillId="0" borderId="0" xfId="3" applyNumberFormat="1" applyFont="1"/>
    <xf numFmtId="167" fontId="24" fillId="0" borderId="0" xfId="3" applyNumberFormat="1" applyFont="1"/>
    <xf numFmtId="167" fontId="26" fillId="0" borderId="0" xfId="5" applyNumberFormat="1" applyFont="1"/>
    <xf numFmtId="0" fontId="28" fillId="0" borderId="0" xfId="0" applyFont="1" applyAlignment="1">
      <alignment horizontal="left" vertical="center" indent="3" readingOrder="1"/>
    </xf>
    <xf numFmtId="170" fontId="0" fillId="0" borderId="0" xfId="0" applyNumberFormat="1"/>
    <xf numFmtId="0" fontId="1" fillId="0" borderId="7" xfId="0" applyFont="1" applyBorder="1"/>
    <xf numFmtId="0" fontId="0" fillId="0" borderId="4" xfId="0" applyBorder="1"/>
    <xf numFmtId="0" fontId="0" fillId="0" borderId="9" xfId="0" applyBorder="1"/>
    <xf numFmtId="44" fontId="0" fillId="0" borderId="10" xfId="0" applyNumberFormat="1" applyBorder="1"/>
    <xf numFmtId="0" fontId="1" fillId="0" borderId="11" xfId="0" applyFont="1" applyBorder="1"/>
    <xf numFmtId="0" fontId="0" fillId="0" borderId="3" xfId="0" applyBorder="1"/>
    <xf numFmtId="44" fontId="0" fillId="0" borderId="12" xfId="0" applyNumberFormat="1" applyBorder="1"/>
    <xf numFmtId="0" fontId="0" fillId="0" borderId="8" xfId="0" applyBorder="1"/>
    <xf numFmtId="44" fontId="0" fillId="0" borderId="9" xfId="3" applyFont="1" applyBorder="1" applyAlignment="1">
      <alignment horizontal="left"/>
    </xf>
    <xf numFmtId="44" fontId="0" fillId="0" borderId="10" xfId="3" applyFont="1" applyBorder="1"/>
    <xf numFmtId="0" fontId="0" fillId="0" borderId="9" xfId="0" applyBorder="1" applyAlignment="1">
      <alignment horizontal="left"/>
    </xf>
    <xf numFmtId="167" fontId="0" fillId="0" borderId="10" xfId="3" applyNumberFormat="1" applyFont="1" applyBorder="1"/>
    <xf numFmtId="0" fontId="0" fillId="0" borderId="11" xfId="0" applyBorder="1" applyAlignment="1">
      <alignment horizontal="left"/>
    </xf>
    <xf numFmtId="2" fontId="1" fillId="8" borderId="12" xfId="0" applyNumberFormat="1" applyFont="1" applyFill="1" applyBorder="1"/>
    <xf numFmtId="0" fontId="1" fillId="0" borderId="9" xfId="0" applyFont="1" applyBorder="1"/>
    <xf numFmtId="44" fontId="0" fillId="0" borderId="0" xfId="3" applyFont="1" applyBorder="1"/>
    <xf numFmtId="3" fontId="0" fillId="0" borderId="10" xfId="0" applyNumberFormat="1" applyBorder="1"/>
    <xf numFmtId="44" fontId="1" fillId="0" borderId="3" xfId="3" applyFont="1" applyBorder="1"/>
    <xf numFmtId="44" fontId="0" fillId="0" borderId="3" xfId="0" applyNumberFormat="1" applyBorder="1"/>
    <xf numFmtId="0" fontId="31" fillId="0" borderId="0" xfId="0" applyFont="1"/>
    <xf numFmtId="0" fontId="1" fillId="10" borderId="0" xfId="0" applyFont="1" applyFill="1"/>
    <xf numFmtId="0" fontId="0" fillId="10" borderId="0" xfId="0" applyFill="1"/>
    <xf numFmtId="164" fontId="0" fillId="10" borderId="0" xfId="1" applyNumberFormat="1" applyFont="1" applyFill="1"/>
    <xf numFmtId="43" fontId="1" fillId="0" borderId="0" xfId="1" applyFont="1" applyFill="1"/>
    <xf numFmtId="0" fontId="32" fillId="0" borderId="7" xfId="0" applyFont="1" applyBorder="1"/>
    <xf numFmtId="44" fontId="0" fillId="0" borderId="9" xfId="3" applyFont="1" applyBorder="1"/>
    <xf numFmtId="44" fontId="0" fillId="0" borderId="9" xfId="0" applyNumberFormat="1" applyBorder="1"/>
    <xf numFmtId="44" fontId="1" fillId="0" borderId="11" xfId="0" applyNumberFormat="1" applyFont="1" applyBorder="1"/>
    <xf numFmtId="3" fontId="32" fillId="0" borderId="7" xfId="0" applyNumberFormat="1" applyFont="1" applyBorder="1" applyAlignment="1">
      <alignment horizontal="left"/>
    </xf>
    <xf numFmtId="165" fontId="0" fillId="0" borderId="0" xfId="1" applyNumberFormat="1" applyFont="1" applyBorder="1"/>
    <xf numFmtId="0" fontId="0" fillId="0" borderId="0" xfId="1" applyNumberFormat="1" applyFont="1" applyAlignment="1"/>
    <xf numFmtId="44" fontId="1" fillId="0" borderId="0" xfId="3" applyFo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3" fillId="0" borderId="6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43" fontId="0" fillId="0" borderId="0" xfId="1" applyFont="1" applyAlignment="1">
      <alignment horizontal="center"/>
    </xf>
  </cellXfs>
  <cellStyles count="8">
    <cellStyle name="Comma" xfId="1" builtinId="3"/>
    <cellStyle name="Currency" xfId="3" builtinId="4"/>
    <cellStyle name="Currency 3" xfId="6" xr:uid="{D6E94865-5BFE-4E9B-AE7F-9523696C5AF1}"/>
    <cellStyle name="Normal" xfId="0" builtinId="0"/>
    <cellStyle name="Normal 2" xfId="5" xr:uid="{BFC1124A-BA90-4695-AC3F-339EAE88B41D}"/>
    <cellStyle name="Normal 2 3" xfId="2" xr:uid="{FB631056-E014-4F2C-A9C6-824E29544D62}"/>
    <cellStyle name="Normal 3 3" xfId="4" xr:uid="{57036479-B9A0-48F2-83FB-3E2BFE1D9BE1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342900</xdr:colOff>
      <xdr:row>2</xdr:row>
      <xdr:rowOff>161925</xdr:rowOff>
    </xdr:from>
    <xdr:ext cx="2543175" cy="60901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BC97BE6-2BCB-E5B2-AD91-8E881024982A}"/>
            </a:ext>
          </a:extLst>
        </xdr:cNvPr>
        <xdr:cNvSpPr txBox="1"/>
      </xdr:nvSpPr>
      <xdr:spPr>
        <a:xfrm>
          <a:off x="7724775" y="542925"/>
          <a:ext cx="2543175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AU" sz="1100" b="1"/>
            <a:t>Note: </a:t>
          </a:r>
          <a:r>
            <a:rPr lang="en-AU" sz="1100" b="0"/>
            <a:t>Membership cost from date</a:t>
          </a:r>
          <a:r>
            <a:rPr lang="en-AU" sz="1100" b="0" baseline="0"/>
            <a:t> of full national coverage (2002) to 2008 was estimated by extrapolation</a:t>
          </a:r>
          <a:endParaRPr lang="en-AU" sz="1100" b="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32</xdr:row>
      <xdr:rowOff>38099</xdr:rowOff>
    </xdr:from>
    <xdr:to>
      <xdr:col>3</xdr:col>
      <xdr:colOff>1</xdr:colOff>
      <xdr:row>37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9D3204-0E4A-9EE1-0EA6-8BEC5318179D}"/>
            </a:ext>
          </a:extLst>
        </xdr:cNvPr>
        <xdr:cNvSpPr txBox="1"/>
      </xdr:nvSpPr>
      <xdr:spPr>
        <a:xfrm>
          <a:off x="142876" y="5915024"/>
          <a:ext cx="3048000" cy="809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NOTE:</a:t>
          </a:r>
          <a:r>
            <a:rPr lang="en-AU" sz="1100" b="1" baseline="0"/>
            <a:t> Govt funding from 2000 to 2005 were not actual costs but estimated costs by the registry data custodian. So, uncertainty values were generated in the 'paramter' sheet</a:t>
          </a:r>
          <a:endParaRPr lang="en-AU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010DF-DEFF-4201-A706-CDEC75ED0F0A}">
  <sheetPr codeName="Sheet3"/>
  <dimension ref="A1:B26"/>
  <sheetViews>
    <sheetView topLeftCell="A2" workbookViewId="0">
      <selection activeCell="E23" sqref="E23"/>
    </sheetView>
  </sheetViews>
  <sheetFormatPr defaultRowHeight="15" x14ac:dyDescent="0.25"/>
  <cols>
    <col min="1" max="1" width="25.85546875" customWidth="1"/>
    <col min="2" max="2" width="92.140625" customWidth="1"/>
  </cols>
  <sheetData>
    <row r="1" spans="1:2" x14ac:dyDescent="0.25">
      <c r="A1" s="29" t="s">
        <v>163</v>
      </c>
      <c r="B1" s="1"/>
    </row>
    <row r="2" spans="1:2" x14ac:dyDescent="0.25">
      <c r="A2" s="42" t="s">
        <v>80</v>
      </c>
      <c r="B2" s="46" t="s">
        <v>81</v>
      </c>
    </row>
    <row r="3" spans="1:2" x14ac:dyDescent="0.25">
      <c r="A3" s="131" t="s">
        <v>164</v>
      </c>
      <c r="B3" s="131"/>
    </row>
    <row r="4" spans="1:2" x14ac:dyDescent="0.25">
      <c r="A4" s="42">
        <v>4951500</v>
      </c>
      <c r="B4" s="42" t="s">
        <v>82</v>
      </c>
    </row>
    <row r="5" spans="1:2" x14ac:dyDescent="0.25">
      <c r="A5" s="42">
        <v>4952700</v>
      </c>
      <c r="B5" s="42" t="s">
        <v>83</v>
      </c>
    </row>
    <row r="6" spans="1:2" x14ac:dyDescent="0.25">
      <c r="A6" s="42">
        <v>4953000</v>
      </c>
      <c r="B6" s="42" t="s">
        <v>84</v>
      </c>
    </row>
    <row r="7" spans="1:2" x14ac:dyDescent="0.25">
      <c r="A7" s="42">
        <v>4953001</v>
      </c>
      <c r="B7" s="42" t="s">
        <v>85</v>
      </c>
    </row>
    <row r="8" spans="1:2" x14ac:dyDescent="0.25">
      <c r="A8" s="42">
        <v>4953300</v>
      </c>
      <c r="B8" s="42" t="s">
        <v>86</v>
      </c>
    </row>
    <row r="9" spans="1:2" x14ac:dyDescent="0.25">
      <c r="A9" s="42">
        <v>4954800</v>
      </c>
      <c r="B9" s="42" t="s">
        <v>87</v>
      </c>
    </row>
    <row r="10" spans="1:2" x14ac:dyDescent="0.25">
      <c r="A10" s="42">
        <v>4955400</v>
      </c>
      <c r="B10" s="42" t="s">
        <v>88</v>
      </c>
    </row>
    <row r="12" spans="1:2" x14ac:dyDescent="0.25">
      <c r="A12" s="45" t="s">
        <v>165</v>
      </c>
      <c r="B12" s="1"/>
    </row>
    <row r="13" spans="1:2" x14ac:dyDescent="0.25">
      <c r="A13" s="42">
        <v>49372</v>
      </c>
      <c r="B13" s="43" t="s">
        <v>149</v>
      </c>
    </row>
    <row r="14" spans="1:2" ht="26.25" x14ac:dyDescent="0.25">
      <c r="A14" s="42">
        <v>49374</v>
      </c>
      <c r="B14" s="44" t="s">
        <v>150</v>
      </c>
    </row>
    <row r="15" spans="1:2" ht="26.25" x14ac:dyDescent="0.25">
      <c r="A15" s="42">
        <v>49376</v>
      </c>
      <c r="B15" s="44" t="s">
        <v>151</v>
      </c>
    </row>
    <row r="16" spans="1:2" ht="26.25" x14ac:dyDescent="0.25">
      <c r="A16" s="42">
        <v>49378</v>
      </c>
      <c r="B16" s="44" t="s">
        <v>159</v>
      </c>
    </row>
    <row r="17" spans="1:2" ht="26.25" x14ac:dyDescent="0.25">
      <c r="A17" s="42">
        <v>49380</v>
      </c>
      <c r="B17" s="44" t="s">
        <v>160</v>
      </c>
    </row>
    <row r="18" spans="1:2" ht="26.25" x14ac:dyDescent="0.25">
      <c r="A18" s="42">
        <v>49382</v>
      </c>
      <c r="B18" s="44" t="s">
        <v>161</v>
      </c>
    </row>
    <row r="19" spans="1:2" x14ac:dyDescent="0.25">
      <c r="A19" s="42">
        <v>49384</v>
      </c>
      <c r="B19" s="43" t="s">
        <v>162</v>
      </c>
    </row>
    <row r="20" spans="1:2" ht="26.25" x14ac:dyDescent="0.25">
      <c r="A20" s="42">
        <v>49386</v>
      </c>
      <c r="B20" s="44" t="s">
        <v>152</v>
      </c>
    </row>
    <row r="21" spans="1:2" ht="26.25" x14ac:dyDescent="0.25">
      <c r="A21" s="42">
        <v>49388</v>
      </c>
      <c r="B21" s="44" t="s">
        <v>153</v>
      </c>
    </row>
    <row r="22" spans="1:2" ht="26.25" x14ac:dyDescent="0.25">
      <c r="A22" s="42">
        <v>49390</v>
      </c>
      <c r="B22" s="44" t="s">
        <v>154</v>
      </c>
    </row>
    <row r="23" spans="1:2" ht="26.25" x14ac:dyDescent="0.25">
      <c r="A23" s="42">
        <v>49392</v>
      </c>
      <c r="B23" s="44" t="s">
        <v>155</v>
      </c>
    </row>
    <row r="24" spans="1:2" ht="26.25" x14ac:dyDescent="0.25">
      <c r="A24" s="42">
        <v>49394</v>
      </c>
      <c r="B24" s="44" t="s">
        <v>156</v>
      </c>
    </row>
    <row r="25" spans="1:2" ht="26.25" x14ac:dyDescent="0.25">
      <c r="A25" s="42">
        <v>49396</v>
      </c>
      <c r="B25" s="44" t="s">
        <v>157</v>
      </c>
    </row>
    <row r="26" spans="1:2" ht="26.25" x14ac:dyDescent="0.25">
      <c r="A26" s="42">
        <v>49398</v>
      </c>
      <c r="B26" s="44" t="s">
        <v>158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FFE6-B387-445D-9D8D-DC2BDC3D2830}">
  <sheetPr codeName="Sheet1"/>
  <dimension ref="B1:U32"/>
  <sheetViews>
    <sheetView workbookViewId="0">
      <selection activeCell="Q22" sqref="Q22"/>
    </sheetView>
  </sheetViews>
  <sheetFormatPr defaultRowHeight="15" x14ac:dyDescent="0.25"/>
  <cols>
    <col min="2" max="2" width="19.85546875" customWidth="1"/>
    <col min="3" max="9" width="9.140625" customWidth="1"/>
  </cols>
  <sheetData>
    <row r="1" spans="2:18" x14ac:dyDescent="0.25">
      <c r="B1" t="s">
        <v>251</v>
      </c>
    </row>
    <row r="2" spans="2:18" ht="15.75" thickBot="1" x14ac:dyDescent="0.3"/>
    <row r="3" spans="2:18" ht="16.5" thickBot="1" x14ac:dyDescent="0.3">
      <c r="B3" s="30"/>
      <c r="C3" s="133" t="s">
        <v>89</v>
      </c>
      <c r="D3" s="133"/>
      <c r="E3" s="133" t="s">
        <v>90</v>
      </c>
      <c r="F3" s="133"/>
      <c r="G3" s="133"/>
      <c r="H3" s="133"/>
      <c r="I3" s="133"/>
      <c r="J3" s="133"/>
      <c r="K3" s="133"/>
      <c r="L3" s="133"/>
    </row>
    <row r="4" spans="2:18" ht="15.75" x14ac:dyDescent="0.25">
      <c r="B4" s="31"/>
      <c r="C4" s="134" t="s">
        <v>145</v>
      </c>
      <c r="D4" s="134"/>
      <c r="E4" s="134"/>
      <c r="F4" s="134"/>
      <c r="G4" s="134"/>
      <c r="H4" s="134"/>
      <c r="I4" s="134"/>
      <c r="J4" s="134"/>
      <c r="K4" s="134"/>
      <c r="L4" s="134"/>
    </row>
    <row r="5" spans="2:18" ht="32.25" thickBot="1" x14ac:dyDescent="0.3">
      <c r="B5" s="32"/>
      <c r="C5" s="135" t="s">
        <v>91</v>
      </c>
      <c r="D5" s="135"/>
      <c r="E5" s="135" t="s">
        <v>92</v>
      </c>
      <c r="F5" s="135"/>
      <c r="G5" s="135" t="s">
        <v>93</v>
      </c>
      <c r="H5" s="135"/>
      <c r="I5" s="135" t="s">
        <v>94</v>
      </c>
      <c r="J5" s="135"/>
      <c r="K5" s="135" t="s">
        <v>95</v>
      </c>
      <c r="L5" s="135"/>
      <c r="O5" s="89" t="s">
        <v>253</v>
      </c>
    </row>
    <row r="6" spans="2:18" ht="16.5" thickBot="1" x14ac:dyDescent="0.3">
      <c r="B6" s="33"/>
      <c r="C6" s="34" t="s">
        <v>96</v>
      </c>
      <c r="D6" s="34" t="s">
        <v>97</v>
      </c>
      <c r="E6" s="34" t="s">
        <v>96</v>
      </c>
      <c r="F6" s="34" t="s">
        <v>97</v>
      </c>
      <c r="G6" s="34" t="s">
        <v>96</v>
      </c>
      <c r="H6" s="34" t="s">
        <v>97</v>
      </c>
      <c r="I6" s="34" t="s">
        <v>96</v>
      </c>
      <c r="J6" s="34" t="s">
        <v>97</v>
      </c>
      <c r="K6" s="34" t="s">
        <v>96</v>
      </c>
      <c r="L6" s="34" t="s">
        <v>97</v>
      </c>
    </row>
    <row r="7" spans="2:18" x14ac:dyDescent="0.25">
      <c r="B7" s="35" t="s">
        <v>98</v>
      </c>
      <c r="C7" s="35" t="s">
        <v>99</v>
      </c>
      <c r="D7" s="35">
        <v>2.06E-2</v>
      </c>
      <c r="E7" s="36" t="s">
        <v>100</v>
      </c>
      <c r="F7" s="36">
        <v>2.06E-2</v>
      </c>
      <c r="G7" s="36" t="s">
        <v>101</v>
      </c>
      <c r="H7" s="36">
        <v>2.0500000000000001E-2</v>
      </c>
      <c r="I7" s="36" t="s">
        <v>102</v>
      </c>
      <c r="J7" s="36">
        <v>2.0500000000000001E-2</v>
      </c>
      <c r="K7" s="36" t="s">
        <v>103</v>
      </c>
      <c r="L7" s="36">
        <v>2.0500000000000001E-2</v>
      </c>
    </row>
    <row r="8" spans="2:18" x14ac:dyDescent="0.25">
      <c r="B8" s="35" t="s">
        <v>104</v>
      </c>
      <c r="C8" s="35" t="s">
        <v>105</v>
      </c>
      <c r="D8" s="35">
        <v>2.23E-2</v>
      </c>
      <c r="E8" s="36">
        <v>-3.6700000000000003E-2</v>
      </c>
      <c r="F8" s="36">
        <v>2.24E-2</v>
      </c>
      <c r="G8" s="36" t="s">
        <v>106</v>
      </c>
      <c r="H8" s="36">
        <v>2.23E-2</v>
      </c>
      <c r="I8" s="36" t="s">
        <v>107</v>
      </c>
      <c r="J8" s="36">
        <v>2.23E-2</v>
      </c>
      <c r="K8" s="36" t="s">
        <v>108</v>
      </c>
      <c r="L8" s="36">
        <v>2.2200000000000001E-2</v>
      </c>
    </row>
    <row r="9" spans="2:18" x14ac:dyDescent="0.25">
      <c r="B9" s="35" t="s">
        <v>109</v>
      </c>
      <c r="C9" s="35" t="s">
        <v>110</v>
      </c>
      <c r="D9" s="35">
        <v>6.1000000000000004E-3</v>
      </c>
      <c r="E9" s="36" t="s">
        <v>111</v>
      </c>
      <c r="F9" s="36">
        <v>6.1999999999999998E-3</v>
      </c>
      <c r="G9" s="36" t="s">
        <v>112</v>
      </c>
      <c r="H9" s="36">
        <v>6.3E-3</v>
      </c>
      <c r="I9" s="41">
        <v>6.4999999999999997E-3</v>
      </c>
      <c r="J9" s="36">
        <v>6.4000000000000003E-3</v>
      </c>
      <c r="K9" s="41">
        <v>5.3E-3</v>
      </c>
      <c r="L9" s="36">
        <v>7.7000000000000002E-3</v>
      </c>
    </row>
    <row r="10" spans="2:18" x14ac:dyDescent="0.25">
      <c r="B10" s="35" t="s">
        <v>113</v>
      </c>
      <c r="C10" s="35" t="s">
        <v>114</v>
      </c>
      <c r="D10" s="35">
        <v>2.0000000000000001E-4</v>
      </c>
      <c r="E10" s="36" t="s">
        <v>115</v>
      </c>
      <c r="F10" s="36">
        <v>1E-4</v>
      </c>
      <c r="G10" s="36" t="s">
        <v>116</v>
      </c>
      <c r="H10" s="36">
        <v>2.0000000000000001E-4</v>
      </c>
      <c r="I10" s="36" t="s">
        <v>117</v>
      </c>
      <c r="J10" s="36">
        <v>2.0000000000000001E-4</v>
      </c>
      <c r="K10" s="36" t="s">
        <v>117</v>
      </c>
      <c r="L10" s="36">
        <v>1E-4</v>
      </c>
    </row>
    <row r="11" spans="2:18" ht="24.75" thickBot="1" x14ac:dyDescent="0.3">
      <c r="B11" s="35" t="s">
        <v>127</v>
      </c>
      <c r="C11" s="35" t="s">
        <v>118</v>
      </c>
      <c r="D11" s="35">
        <v>6.7000000000000002E-3</v>
      </c>
      <c r="E11" s="36" t="s">
        <v>119</v>
      </c>
      <c r="F11" s="36">
        <v>6.7999999999999996E-3</v>
      </c>
      <c r="G11" s="36" t="s">
        <v>120</v>
      </c>
      <c r="H11" s="36">
        <v>6.8999999999999999E-3</v>
      </c>
      <c r="I11" s="36" t="s">
        <v>121</v>
      </c>
      <c r="J11" s="36">
        <v>7.1000000000000004E-3</v>
      </c>
      <c r="K11" s="36" t="s">
        <v>122</v>
      </c>
      <c r="L11" s="36">
        <v>8.2000000000000007E-3</v>
      </c>
    </row>
    <row r="12" spans="2:18" ht="22.5" x14ac:dyDescent="0.25">
      <c r="B12" s="37" t="s">
        <v>123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3" spans="2:18" ht="22.5" x14ac:dyDescent="0.25">
      <c r="B13" s="35" t="s">
        <v>124</v>
      </c>
      <c r="C13" s="35">
        <v>1.77</v>
      </c>
      <c r="D13" s="39"/>
      <c r="E13" s="35">
        <v>1.65</v>
      </c>
      <c r="F13" s="39"/>
      <c r="G13" s="35">
        <v>1.93</v>
      </c>
      <c r="H13" s="39"/>
      <c r="I13" s="35">
        <v>2.0699999999999998</v>
      </c>
      <c r="J13" s="39"/>
      <c r="K13" s="35">
        <v>2.1</v>
      </c>
      <c r="L13" s="39"/>
    </row>
    <row r="14" spans="2:18" ht="23.25" thickBot="1" x14ac:dyDescent="0.3">
      <c r="B14" s="34" t="s">
        <v>125</v>
      </c>
      <c r="C14" s="34">
        <v>0.41</v>
      </c>
      <c r="D14" s="40"/>
      <c r="E14" s="34">
        <v>0.44</v>
      </c>
      <c r="F14" s="40"/>
      <c r="G14" s="34">
        <v>0.38</v>
      </c>
      <c r="H14" s="40"/>
      <c r="I14" s="34">
        <v>0.36</v>
      </c>
      <c r="J14" s="40"/>
      <c r="K14" s="34">
        <v>0.35</v>
      </c>
      <c r="L14" s="40"/>
      <c r="O14">
        <f>(0.0008+0.0002)*19</f>
        <v>1.9E-2</v>
      </c>
      <c r="P14" s="90">
        <f>O14/0.1917</f>
        <v>9.9113197704746997E-2</v>
      </c>
      <c r="Q14">
        <f>P14/19</f>
        <v>5.2164840897235259E-3</v>
      </c>
      <c r="R14" t="s">
        <v>280</v>
      </c>
    </row>
    <row r="15" spans="2:18" x14ac:dyDescent="0.25">
      <c r="B15" s="132" t="s">
        <v>126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O15">
        <f>0.0008*19</f>
        <v>1.52E-2</v>
      </c>
      <c r="P15">
        <f>O15/0.1917</f>
        <v>7.9290558163797598E-2</v>
      </c>
      <c r="Q15">
        <f>P15/19</f>
        <v>4.1731872717788209E-3</v>
      </c>
      <c r="R15" t="s">
        <v>281</v>
      </c>
    </row>
    <row r="17" spans="2:21" x14ac:dyDescent="0.25">
      <c r="O17" s="56"/>
      <c r="S17" s="123">
        <v>4.1731872717788209E-3</v>
      </c>
      <c r="T17" s="124">
        <v>3.1298904538341159E-3</v>
      </c>
      <c r="U17" s="125">
        <v>5.2164840897235259E-3</v>
      </c>
    </row>
    <row r="18" spans="2:21" x14ac:dyDescent="0.25">
      <c r="B18" t="s">
        <v>252</v>
      </c>
      <c r="S18" s="126"/>
      <c r="U18" s="127"/>
    </row>
    <row r="19" spans="2:21" ht="15.75" thickBot="1" x14ac:dyDescent="0.3">
      <c r="S19" s="128">
        <f>0.0003/0.0746</f>
        <v>4.0214477211796247E-3</v>
      </c>
      <c r="T19" s="129">
        <f>(0.0002/0.0746)</f>
        <v>2.6809651474530832E-3</v>
      </c>
      <c r="U19" s="130">
        <f>0.0004/0.0746</f>
        <v>5.3619302949061663E-3</v>
      </c>
    </row>
    <row r="20" spans="2:21" ht="16.5" thickBot="1" x14ac:dyDescent="0.3">
      <c r="B20" s="30"/>
      <c r="C20" s="133" t="s">
        <v>89</v>
      </c>
      <c r="D20" s="133"/>
      <c r="E20" s="133" t="s">
        <v>90</v>
      </c>
      <c r="F20" s="133"/>
      <c r="G20" s="133"/>
      <c r="H20" s="133"/>
      <c r="I20" s="133"/>
      <c r="J20" s="133"/>
      <c r="K20" s="133"/>
      <c r="L20" s="133"/>
    </row>
    <row r="21" spans="2:21" ht="15.75" x14ac:dyDescent="0.25">
      <c r="B21" s="31"/>
      <c r="C21" s="134" t="s">
        <v>145</v>
      </c>
      <c r="D21" s="134"/>
      <c r="E21" s="134"/>
      <c r="F21" s="134"/>
      <c r="G21" s="134"/>
      <c r="H21" s="134"/>
      <c r="I21" s="134"/>
      <c r="J21" s="134"/>
      <c r="K21" s="134"/>
      <c r="L21" s="134"/>
    </row>
    <row r="22" spans="2:21" ht="15.75" thickBot="1" x14ac:dyDescent="0.3">
      <c r="B22" s="32"/>
      <c r="C22" s="135" t="s">
        <v>91</v>
      </c>
      <c r="D22" s="135"/>
      <c r="E22" s="135" t="s">
        <v>92</v>
      </c>
      <c r="F22" s="135"/>
      <c r="G22" s="135" t="s">
        <v>93</v>
      </c>
      <c r="H22" s="135"/>
      <c r="I22" s="135" t="s">
        <v>94</v>
      </c>
      <c r="J22" s="135"/>
      <c r="K22" s="135" t="s">
        <v>95</v>
      </c>
      <c r="L22" s="135"/>
    </row>
    <row r="23" spans="2:21" ht="16.5" thickBot="1" x14ac:dyDescent="0.3">
      <c r="B23" s="33"/>
      <c r="C23" s="34" t="s">
        <v>96</v>
      </c>
      <c r="D23" s="34" t="s">
        <v>97</v>
      </c>
      <c r="E23" s="34" t="s">
        <v>96</v>
      </c>
      <c r="F23" s="34" t="s">
        <v>97</v>
      </c>
      <c r="G23" s="34" t="s">
        <v>96</v>
      </c>
      <c r="H23" s="34" t="s">
        <v>97</v>
      </c>
      <c r="I23" s="34" t="s">
        <v>96</v>
      </c>
      <c r="J23" s="34" t="s">
        <v>97</v>
      </c>
      <c r="K23" s="34" t="s">
        <v>96</v>
      </c>
      <c r="L23" s="34" t="s">
        <v>97</v>
      </c>
    </row>
    <row r="24" spans="2:21" x14ac:dyDescent="0.25">
      <c r="B24" s="35" t="s">
        <v>98</v>
      </c>
      <c r="C24" s="35" t="s">
        <v>128</v>
      </c>
      <c r="D24" s="35">
        <v>1.4200000000000001E-2</v>
      </c>
      <c r="E24" s="36" t="s">
        <v>129</v>
      </c>
      <c r="F24" s="36">
        <v>1.4200000000000001E-2</v>
      </c>
      <c r="G24" s="36" t="s">
        <v>130</v>
      </c>
      <c r="H24" s="36">
        <v>1.4200000000000001E-2</v>
      </c>
      <c r="I24" s="36" t="s">
        <v>131</v>
      </c>
      <c r="J24" s="36">
        <v>1.4200000000000001E-2</v>
      </c>
      <c r="K24" s="36" t="s">
        <v>132</v>
      </c>
      <c r="L24" s="36">
        <v>1.4200000000000001E-2</v>
      </c>
    </row>
    <row r="25" spans="2:21" x14ac:dyDescent="0.25">
      <c r="B25" s="35" t="s">
        <v>104</v>
      </c>
      <c r="C25" s="35">
        <v>-5.0000000000000001E-4</v>
      </c>
      <c r="D25" s="35">
        <v>1.55E-2</v>
      </c>
      <c r="E25" s="36">
        <v>-8.0000000000000002E-3</v>
      </c>
      <c r="F25" s="36">
        <v>1.55E-2</v>
      </c>
      <c r="G25" s="36">
        <v>-1E-3</v>
      </c>
      <c r="H25" s="36">
        <v>1.54E-2</v>
      </c>
      <c r="I25" s="36">
        <v>-2.0999999999999999E-3</v>
      </c>
      <c r="J25" s="36">
        <v>1.54E-2</v>
      </c>
      <c r="K25" s="36">
        <v>-5.3E-3</v>
      </c>
      <c r="L25" s="36">
        <v>1.54E-2</v>
      </c>
    </row>
    <row r="26" spans="2:21" x14ac:dyDescent="0.25">
      <c r="B26" s="35" t="s">
        <v>109</v>
      </c>
      <c r="C26" s="35" t="s">
        <v>133</v>
      </c>
      <c r="D26" s="35">
        <v>3.0000000000000001E-3</v>
      </c>
      <c r="E26" s="36" t="s">
        <v>134</v>
      </c>
      <c r="F26" s="36">
        <v>3.2000000000000002E-3</v>
      </c>
      <c r="G26" s="36" t="s">
        <v>135</v>
      </c>
      <c r="H26" s="36">
        <v>3.0000000000000001E-3</v>
      </c>
      <c r="I26" s="36" t="s">
        <v>136</v>
      </c>
      <c r="J26" s="36">
        <v>3.0000000000000001E-3</v>
      </c>
      <c r="K26" s="36" t="s">
        <v>137</v>
      </c>
      <c r="L26" s="36">
        <v>3.7000000000000002E-3</v>
      </c>
    </row>
    <row r="27" spans="2:21" x14ac:dyDescent="0.25">
      <c r="B27" s="35" t="s">
        <v>113</v>
      </c>
      <c r="C27" s="35" t="s">
        <v>138</v>
      </c>
      <c r="D27" s="35">
        <v>1E-4</v>
      </c>
      <c r="E27" s="36" t="s">
        <v>139</v>
      </c>
      <c r="F27" s="36">
        <v>1E-4</v>
      </c>
      <c r="G27" s="36" t="s">
        <v>138</v>
      </c>
      <c r="H27" s="36">
        <v>1E-4</v>
      </c>
      <c r="I27" s="36" t="s">
        <v>138</v>
      </c>
      <c r="J27" s="36">
        <v>1E-4</v>
      </c>
      <c r="K27" s="36" t="s">
        <v>139</v>
      </c>
      <c r="L27" s="36">
        <v>1E-4</v>
      </c>
    </row>
    <row r="28" spans="2:21" ht="24.75" thickBot="1" x14ac:dyDescent="0.3">
      <c r="B28" s="35" t="s">
        <v>127</v>
      </c>
      <c r="C28" s="35" t="s">
        <v>140</v>
      </c>
      <c r="D28" s="35">
        <v>3.3E-3</v>
      </c>
      <c r="E28" s="36" t="s">
        <v>141</v>
      </c>
      <c r="F28" s="36">
        <v>3.3999999999999998E-3</v>
      </c>
      <c r="G28" s="36" t="s">
        <v>142</v>
      </c>
      <c r="H28" s="36">
        <v>3.2000000000000002E-3</v>
      </c>
      <c r="I28" s="36" t="s">
        <v>143</v>
      </c>
      <c r="J28" s="36">
        <v>3.3E-3</v>
      </c>
      <c r="K28" s="36" t="s">
        <v>144</v>
      </c>
      <c r="L28" s="36">
        <v>4.0000000000000001E-3</v>
      </c>
    </row>
    <row r="29" spans="2:21" ht="15.75" x14ac:dyDescent="0.25">
      <c r="B29" s="37" t="s">
        <v>123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</row>
    <row r="30" spans="2:21" ht="15.75" x14ac:dyDescent="0.25">
      <c r="B30" s="35" t="s">
        <v>124</v>
      </c>
      <c r="C30" s="35">
        <v>2.2000000000000002</v>
      </c>
      <c r="D30" s="39"/>
      <c r="E30" s="35">
        <v>2.38</v>
      </c>
      <c r="F30" s="39"/>
      <c r="G30" s="35">
        <v>0.68</v>
      </c>
      <c r="H30" s="39"/>
      <c r="I30" s="35">
        <v>2.11</v>
      </c>
      <c r="J30" s="39"/>
      <c r="K30" s="35">
        <v>2.36</v>
      </c>
      <c r="L30" s="39"/>
    </row>
    <row r="31" spans="2:21" ht="16.5" thickBot="1" x14ac:dyDescent="0.3">
      <c r="B31" s="34" t="s">
        <v>125</v>
      </c>
      <c r="C31" s="34">
        <v>0.33</v>
      </c>
      <c r="D31" s="40"/>
      <c r="E31" s="34">
        <v>0.3</v>
      </c>
      <c r="F31" s="40"/>
      <c r="G31" s="34">
        <v>0.41</v>
      </c>
      <c r="H31" s="40"/>
      <c r="I31" s="34">
        <v>0.35</v>
      </c>
      <c r="J31" s="40"/>
      <c r="K31" s="34">
        <v>0.31</v>
      </c>
      <c r="L31" s="40"/>
    </row>
    <row r="32" spans="2:21" x14ac:dyDescent="0.25">
      <c r="B32" s="132" t="s">
        <v>126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32"/>
    </row>
  </sheetData>
  <mergeCells count="18">
    <mergeCell ref="C3:D3"/>
    <mergeCell ref="E3:L3"/>
    <mergeCell ref="C4:L4"/>
    <mergeCell ref="C5:D5"/>
    <mergeCell ref="E5:F5"/>
    <mergeCell ref="G5:H5"/>
    <mergeCell ref="I5:J5"/>
    <mergeCell ref="K5:L5"/>
    <mergeCell ref="B32:L32"/>
    <mergeCell ref="B15:L15"/>
    <mergeCell ref="C20:D20"/>
    <mergeCell ref="E20:L20"/>
    <mergeCell ref="C21:L21"/>
    <mergeCell ref="C22:D22"/>
    <mergeCell ref="E22:F22"/>
    <mergeCell ref="G22:H22"/>
    <mergeCell ref="I22:J22"/>
    <mergeCell ref="K22:L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6268-292D-4A3B-8945-822B96AF3F04}">
  <sheetPr codeName="Sheet8"/>
  <dimension ref="A1:D51"/>
  <sheetViews>
    <sheetView workbookViewId="0">
      <selection activeCell="D30" sqref="D30"/>
    </sheetView>
  </sheetViews>
  <sheetFormatPr defaultRowHeight="15" x14ac:dyDescent="0.25"/>
  <cols>
    <col min="1" max="1" width="22.7109375" customWidth="1"/>
    <col min="2" max="2" width="27.140625" customWidth="1"/>
    <col min="3" max="3" width="69.28515625" style="60" customWidth="1"/>
    <col min="4" max="4" width="57.7109375" customWidth="1"/>
    <col min="5" max="5" width="58.5703125" customWidth="1"/>
  </cols>
  <sheetData>
    <row r="1" spans="1:3" x14ac:dyDescent="0.25">
      <c r="A1" s="1" t="s">
        <v>241</v>
      </c>
    </row>
    <row r="2" spans="1:3" x14ac:dyDescent="0.25">
      <c r="A2" t="s">
        <v>243</v>
      </c>
      <c r="B2" t="s">
        <v>242</v>
      </c>
      <c r="C2" t="s">
        <v>246</v>
      </c>
    </row>
    <row r="3" spans="1:3" x14ac:dyDescent="0.25">
      <c r="A3">
        <v>2002</v>
      </c>
      <c r="C3" s="65">
        <v>1000000</v>
      </c>
    </row>
    <row r="4" spans="1:3" x14ac:dyDescent="0.25">
      <c r="A4">
        <v>2003</v>
      </c>
      <c r="C4" s="65">
        <v>1057361</v>
      </c>
    </row>
    <row r="5" spans="1:3" x14ac:dyDescent="0.25">
      <c r="A5">
        <v>2004</v>
      </c>
      <c r="C5" s="65">
        <v>1114722</v>
      </c>
    </row>
    <row r="6" spans="1:3" x14ac:dyDescent="0.25">
      <c r="A6">
        <v>2005</v>
      </c>
      <c r="C6" s="65">
        <v>1172083</v>
      </c>
    </row>
    <row r="7" spans="1:3" x14ac:dyDescent="0.25">
      <c r="A7">
        <v>2006</v>
      </c>
      <c r="C7" s="65">
        <v>1229444</v>
      </c>
    </row>
    <row r="8" spans="1:3" x14ac:dyDescent="0.25">
      <c r="A8">
        <v>2007</v>
      </c>
      <c r="C8" s="65">
        <v>1286805</v>
      </c>
    </row>
    <row r="9" spans="1:3" x14ac:dyDescent="0.25">
      <c r="A9">
        <v>2008</v>
      </c>
      <c r="C9" s="65">
        <v>1344166</v>
      </c>
    </row>
    <row r="10" spans="1:3" x14ac:dyDescent="0.25">
      <c r="A10">
        <v>2009</v>
      </c>
      <c r="B10">
        <v>1309</v>
      </c>
      <c r="C10" s="60">
        <f t="shared" ref="C10:C22" si="0">$C$31*B10</f>
        <v>1519273.8614270943</v>
      </c>
    </row>
    <row r="11" spans="1:3" x14ac:dyDescent="0.25">
      <c r="A11">
        <v>2010</v>
      </c>
      <c r="B11">
        <v>1348</v>
      </c>
      <c r="C11" s="60">
        <f t="shared" si="0"/>
        <v>1564538.7052740436</v>
      </c>
    </row>
    <row r="12" spans="1:3" x14ac:dyDescent="0.25">
      <c r="A12">
        <v>2011</v>
      </c>
      <c r="B12">
        <v>1362</v>
      </c>
      <c r="C12" s="60">
        <f t="shared" si="0"/>
        <v>1580787.6235780767</v>
      </c>
    </row>
    <row r="13" spans="1:3" x14ac:dyDescent="0.25">
      <c r="A13">
        <v>2012</v>
      </c>
      <c r="B13">
        <v>1476</v>
      </c>
      <c r="C13" s="60">
        <f t="shared" si="0"/>
        <v>1713100.2440537747</v>
      </c>
    </row>
    <row r="14" spans="1:3" x14ac:dyDescent="0.25">
      <c r="A14">
        <v>2013</v>
      </c>
      <c r="B14">
        <v>1530</v>
      </c>
      <c r="C14" s="60">
        <f t="shared" si="0"/>
        <v>1775774.6432264738</v>
      </c>
    </row>
    <row r="15" spans="1:3" x14ac:dyDescent="0.25">
      <c r="A15">
        <v>2014</v>
      </c>
      <c r="B15">
        <v>1551</v>
      </c>
      <c r="C15" s="60">
        <f t="shared" si="0"/>
        <v>1800148.0206825235</v>
      </c>
    </row>
    <row r="16" spans="1:3" x14ac:dyDescent="0.25">
      <c r="A16">
        <v>2015</v>
      </c>
      <c r="B16">
        <v>1595</v>
      </c>
      <c r="C16" s="60">
        <f t="shared" si="0"/>
        <v>1851216.049638056</v>
      </c>
    </row>
    <row r="17" spans="1:4" x14ac:dyDescent="0.25">
      <c r="A17">
        <v>2016</v>
      </c>
      <c r="B17">
        <v>1663</v>
      </c>
      <c r="C17" s="60">
        <f t="shared" si="0"/>
        <v>1930139.3671147882</v>
      </c>
    </row>
    <row r="18" spans="1:4" x14ac:dyDescent="0.25">
      <c r="A18">
        <v>2017</v>
      </c>
      <c r="B18">
        <v>1711</v>
      </c>
      <c r="C18" s="60">
        <f t="shared" si="0"/>
        <v>1985849.9441571874</v>
      </c>
    </row>
    <row r="19" spans="1:4" x14ac:dyDescent="0.25">
      <c r="A19">
        <v>2018</v>
      </c>
      <c r="B19">
        <v>1762</v>
      </c>
      <c r="C19" s="60">
        <f t="shared" si="0"/>
        <v>2045042.4322647364</v>
      </c>
    </row>
    <row r="20" spans="1:4" x14ac:dyDescent="0.25">
      <c r="A20">
        <v>2019</v>
      </c>
      <c r="B20">
        <v>1796</v>
      </c>
      <c r="C20" s="60">
        <f t="shared" si="0"/>
        <v>2084504.0910031025</v>
      </c>
    </row>
    <row r="21" spans="1:4" x14ac:dyDescent="0.25">
      <c r="A21">
        <v>2020</v>
      </c>
      <c r="B21">
        <v>1853</v>
      </c>
      <c r="C21" s="60">
        <f t="shared" si="0"/>
        <v>2150660.4012409514</v>
      </c>
    </row>
    <row r="22" spans="1:4" x14ac:dyDescent="0.25">
      <c r="A22">
        <v>2021</v>
      </c>
      <c r="B22">
        <v>1893</v>
      </c>
      <c r="C22" s="60">
        <f t="shared" si="0"/>
        <v>2197085.8821096178</v>
      </c>
    </row>
    <row r="23" spans="1:4" x14ac:dyDescent="0.25">
      <c r="A23">
        <v>2022</v>
      </c>
      <c r="B23">
        <v>1934</v>
      </c>
      <c r="C23" s="60">
        <v>2244672</v>
      </c>
    </row>
    <row r="24" spans="1:4" x14ac:dyDescent="0.25">
      <c r="C24" s="64">
        <f>SUM(C3:C23)</f>
        <v>34647374.265770428</v>
      </c>
    </row>
    <row r="26" spans="1:4" x14ac:dyDescent="0.25">
      <c r="C26" s="60" t="s">
        <v>244</v>
      </c>
    </row>
    <row r="27" spans="1:4" x14ac:dyDescent="0.25">
      <c r="A27">
        <v>2021</v>
      </c>
      <c r="B27">
        <v>1893</v>
      </c>
      <c r="C27" s="60">
        <v>2133056</v>
      </c>
    </row>
    <row r="28" spans="1:4" x14ac:dyDescent="0.25">
      <c r="A28">
        <v>2022</v>
      </c>
      <c r="B28">
        <v>1934</v>
      </c>
      <c r="C28" s="60">
        <v>2244672</v>
      </c>
    </row>
    <row r="29" spans="1:4" x14ac:dyDescent="0.25">
      <c r="D29" s="53"/>
    </row>
    <row r="30" spans="1:4" x14ac:dyDescent="0.25">
      <c r="C30" t="s">
        <v>245</v>
      </c>
    </row>
    <row r="31" spans="1:4" x14ac:dyDescent="0.25">
      <c r="B31" s="60"/>
      <c r="C31" s="52">
        <v>1160.6370217166495</v>
      </c>
    </row>
    <row r="32" spans="1:4" x14ac:dyDescent="0.25">
      <c r="B32" s="60"/>
    </row>
    <row r="33" spans="2:4" x14ac:dyDescent="0.25">
      <c r="B33" s="60"/>
    </row>
    <row r="34" spans="2:4" x14ac:dyDescent="0.25">
      <c r="B34" s="60"/>
    </row>
    <row r="35" spans="2:4" x14ac:dyDescent="0.25">
      <c r="B35" s="60"/>
    </row>
    <row r="36" spans="2:4" x14ac:dyDescent="0.25">
      <c r="B36" s="60"/>
    </row>
    <row r="37" spans="2:4" x14ac:dyDescent="0.25">
      <c r="B37" s="60"/>
    </row>
    <row r="38" spans="2:4" x14ac:dyDescent="0.25">
      <c r="B38" s="60"/>
    </row>
    <row r="39" spans="2:4" x14ac:dyDescent="0.25">
      <c r="B39" s="60"/>
    </row>
    <row r="40" spans="2:4" x14ac:dyDescent="0.25">
      <c r="B40" s="60"/>
    </row>
    <row r="41" spans="2:4" x14ac:dyDescent="0.25">
      <c r="B41" s="60"/>
    </row>
    <row r="42" spans="2:4" x14ac:dyDescent="0.25">
      <c r="B42" s="60"/>
    </row>
    <row r="43" spans="2:4" x14ac:dyDescent="0.25">
      <c r="B43" s="60"/>
    </row>
    <row r="44" spans="2:4" x14ac:dyDescent="0.25">
      <c r="B44" s="60"/>
    </row>
    <row r="45" spans="2:4" x14ac:dyDescent="0.25">
      <c r="B45" s="60"/>
      <c r="D45" s="15"/>
    </row>
    <row r="46" spans="2:4" x14ac:dyDescent="0.25">
      <c r="B46" s="60"/>
    </row>
    <row r="47" spans="2:4" x14ac:dyDescent="0.25">
      <c r="B47" s="60"/>
    </row>
    <row r="48" spans="2:4" x14ac:dyDescent="0.25">
      <c r="B48" s="60"/>
    </row>
    <row r="49" spans="2:2" x14ac:dyDescent="0.25">
      <c r="B49" s="60"/>
    </row>
    <row r="50" spans="2:2" x14ac:dyDescent="0.25">
      <c r="B50" s="60"/>
    </row>
    <row r="51" spans="2:2" x14ac:dyDescent="0.25">
      <c r="B51" s="6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1CEB-D49C-4C6F-BEFF-2D0446977030}">
  <sheetPr codeName="Sheet7"/>
  <dimension ref="A1:I36"/>
  <sheetViews>
    <sheetView topLeftCell="A3" workbookViewId="0">
      <selection activeCell="H32" sqref="H32"/>
    </sheetView>
  </sheetViews>
  <sheetFormatPr defaultColWidth="8.85546875" defaultRowHeight="12.75" x14ac:dyDescent="0.2"/>
  <cols>
    <col min="1" max="1" width="8.85546875" style="47"/>
    <col min="2" max="2" width="13.7109375" style="47" customWidth="1"/>
    <col min="3" max="3" width="25.28515625" style="47" customWidth="1"/>
    <col min="4" max="4" width="20.7109375" style="47" customWidth="1"/>
    <col min="5" max="5" width="28" style="47" customWidth="1"/>
    <col min="6" max="6" width="29.140625" style="47" customWidth="1"/>
    <col min="7" max="7" width="8.85546875" style="47"/>
    <col min="8" max="8" width="18.140625" style="47" customWidth="1"/>
    <col min="9" max="9" width="15" style="47" bestFit="1" customWidth="1"/>
    <col min="10" max="16384" width="8.85546875" style="47"/>
  </cols>
  <sheetData>
    <row r="1" spans="1:9" x14ac:dyDescent="0.2">
      <c r="A1" s="71" t="s">
        <v>166</v>
      </c>
      <c r="B1" s="72"/>
      <c r="C1" s="72"/>
      <c r="D1" s="73"/>
    </row>
    <row r="2" spans="1:9" ht="15.75" x14ac:dyDescent="0.25">
      <c r="A2" s="74" t="s">
        <v>167</v>
      </c>
      <c r="D2" s="75"/>
    </row>
    <row r="3" spans="1:9" x14ac:dyDescent="0.2">
      <c r="A3" s="76" t="s">
        <v>168</v>
      </c>
      <c r="D3" s="75"/>
    </row>
    <row r="4" spans="1:9" x14ac:dyDescent="0.2">
      <c r="A4" s="76" t="s">
        <v>169</v>
      </c>
      <c r="D4" s="75"/>
    </row>
    <row r="5" spans="1:9" x14ac:dyDescent="0.2">
      <c r="A5" s="77" t="s">
        <v>170</v>
      </c>
      <c r="D5" s="75"/>
    </row>
    <row r="6" spans="1:9" x14ac:dyDescent="0.2">
      <c r="A6" s="78"/>
      <c r="D6" s="79" t="s">
        <v>191</v>
      </c>
      <c r="E6" s="48" t="s">
        <v>249</v>
      </c>
      <c r="F6" s="48" t="s">
        <v>248</v>
      </c>
    </row>
    <row r="7" spans="1:9" ht="15" x14ac:dyDescent="0.25">
      <c r="A7" s="78"/>
      <c r="B7" s="47">
        <v>2022</v>
      </c>
      <c r="C7" s="67">
        <v>2543476</v>
      </c>
      <c r="D7" s="80">
        <v>2543476</v>
      </c>
      <c r="E7" s="86">
        <v>2244672</v>
      </c>
      <c r="F7" s="87">
        <f>D7+E7</f>
        <v>4788148</v>
      </c>
      <c r="H7" s="50"/>
      <c r="I7" s="50"/>
    </row>
    <row r="8" spans="1:9" ht="15" x14ac:dyDescent="0.25">
      <c r="A8" s="78"/>
      <c r="B8" s="47">
        <v>2021</v>
      </c>
      <c r="C8" s="67">
        <v>2523290</v>
      </c>
      <c r="D8" s="80">
        <v>2580829.33</v>
      </c>
      <c r="E8" s="86">
        <v>2197085.8821096178</v>
      </c>
      <c r="F8" s="87">
        <f t="shared" ref="F8:F23" si="0">D8+E8</f>
        <v>4777915.2121096179</v>
      </c>
      <c r="H8" s="50"/>
      <c r="I8" s="50"/>
    </row>
    <row r="9" spans="1:9" ht="15" x14ac:dyDescent="0.25">
      <c r="A9" s="78"/>
      <c r="B9" s="47">
        <v>2020</v>
      </c>
      <c r="C9" s="67">
        <v>2577046</v>
      </c>
      <c r="D9" s="80">
        <v>2691755.09</v>
      </c>
      <c r="E9" s="86">
        <v>2150660.4012409514</v>
      </c>
      <c r="F9" s="87">
        <f t="shared" si="0"/>
        <v>4842415.4912409512</v>
      </c>
      <c r="H9" s="50"/>
      <c r="I9" s="50"/>
    </row>
    <row r="10" spans="1:9" ht="15" x14ac:dyDescent="0.25">
      <c r="A10" s="78"/>
      <c r="B10" s="47">
        <v>2019</v>
      </c>
      <c r="C10" s="67">
        <v>2376000</v>
      </c>
      <c r="D10" s="80">
        <v>2521223.41</v>
      </c>
      <c r="E10" s="86">
        <v>2084504.0910031025</v>
      </c>
      <c r="F10" s="87">
        <f t="shared" si="0"/>
        <v>4605727.5010031024</v>
      </c>
      <c r="H10" s="50"/>
      <c r="I10" s="50"/>
    </row>
    <row r="11" spans="1:9" ht="15" x14ac:dyDescent="0.25">
      <c r="A11" s="78"/>
      <c r="B11" s="47">
        <v>2018</v>
      </c>
      <c r="C11" s="67">
        <v>2379000</v>
      </c>
      <c r="D11" s="80">
        <v>2580637.92</v>
      </c>
      <c r="E11" s="86">
        <v>2045042.4322647364</v>
      </c>
      <c r="F11" s="87">
        <f t="shared" si="0"/>
        <v>4625680.3522647358</v>
      </c>
      <c r="H11" s="50"/>
      <c r="I11" s="50"/>
    </row>
    <row r="12" spans="1:9" ht="15" x14ac:dyDescent="0.25">
      <c r="A12" s="78"/>
      <c r="B12" s="47">
        <v>2017</v>
      </c>
      <c r="C12" s="67">
        <v>2286000</v>
      </c>
      <c r="D12" s="80">
        <v>2528929.4500000002</v>
      </c>
      <c r="E12" s="86">
        <v>1985849.9441571874</v>
      </c>
      <c r="F12" s="87">
        <f t="shared" si="0"/>
        <v>4514779.394157188</v>
      </c>
      <c r="H12" s="50"/>
      <c r="I12" s="50"/>
    </row>
    <row r="13" spans="1:9" ht="15" x14ac:dyDescent="0.25">
      <c r="A13" s="78"/>
      <c r="B13" s="47">
        <v>2016</v>
      </c>
      <c r="C13" s="67">
        <v>2443000</v>
      </c>
      <c r="D13" s="80">
        <v>2800332.76</v>
      </c>
      <c r="E13" s="86">
        <v>1930139.3671147882</v>
      </c>
      <c r="F13" s="87">
        <f t="shared" si="0"/>
        <v>4730472.1271147877</v>
      </c>
      <c r="H13" s="50"/>
      <c r="I13" s="50"/>
    </row>
    <row r="14" spans="1:9" ht="15" x14ac:dyDescent="0.25">
      <c r="A14" s="78"/>
      <c r="B14" s="47">
        <v>2015</v>
      </c>
      <c r="C14" s="67">
        <v>2252909</v>
      </c>
      <c r="D14" s="80">
        <v>2609567.9</v>
      </c>
      <c r="E14" s="86">
        <v>1851216.049638056</v>
      </c>
      <c r="F14" s="87">
        <f t="shared" si="0"/>
        <v>4460783.9496380556</v>
      </c>
      <c r="H14" s="50"/>
      <c r="I14" s="50"/>
    </row>
    <row r="15" spans="1:9" ht="15" x14ac:dyDescent="0.25">
      <c r="A15" s="78"/>
      <c r="B15" s="47">
        <v>2014</v>
      </c>
      <c r="C15" s="67">
        <v>2162000</v>
      </c>
      <c r="D15" s="80">
        <v>2484160.11</v>
      </c>
      <c r="E15" s="86">
        <v>1800148.0206825235</v>
      </c>
      <c r="F15" s="87">
        <f t="shared" si="0"/>
        <v>4284308.1306825234</v>
      </c>
      <c r="H15" s="50"/>
      <c r="I15" s="50"/>
    </row>
    <row r="16" spans="1:9" ht="15" x14ac:dyDescent="0.25">
      <c r="A16" s="78"/>
      <c r="B16" s="47">
        <v>2013</v>
      </c>
      <c r="C16" s="67">
        <v>1700000</v>
      </c>
      <c r="D16" s="80">
        <v>1959796.65</v>
      </c>
      <c r="E16" s="86">
        <v>1775774.6432264738</v>
      </c>
      <c r="F16" s="87">
        <f t="shared" si="0"/>
        <v>3735571.293226474</v>
      </c>
      <c r="H16" s="50"/>
      <c r="I16" s="50"/>
    </row>
    <row r="17" spans="1:9" ht="15" x14ac:dyDescent="0.25">
      <c r="A17" s="78"/>
      <c r="B17" s="47">
        <v>2012</v>
      </c>
      <c r="C17" s="67">
        <v>1700000</v>
      </c>
      <c r="D17" s="80">
        <v>1985859.08</v>
      </c>
      <c r="E17" s="86">
        <v>1713100.2440537747</v>
      </c>
      <c r="F17" s="87">
        <f t="shared" si="0"/>
        <v>3698959.3240537746</v>
      </c>
      <c r="H17" s="50"/>
      <c r="I17" s="50"/>
    </row>
    <row r="18" spans="1:9" ht="15" x14ac:dyDescent="0.25">
      <c r="A18" s="78"/>
      <c r="B18" s="47">
        <v>2011</v>
      </c>
      <c r="C18" s="67">
        <v>1600000</v>
      </c>
      <c r="D18" s="80">
        <v>1858374.68</v>
      </c>
      <c r="E18" s="86">
        <v>1580787.6235780767</v>
      </c>
      <c r="F18" s="87">
        <f t="shared" si="0"/>
        <v>3439162.3035780769</v>
      </c>
      <c r="H18" s="50"/>
      <c r="I18" s="50"/>
    </row>
    <row r="19" spans="1:9" ht="15" x14ac:dyDescent="0.25">
      <c r="A19" s="78"/>
      <c r="B19" s="47">
        <v>2010</v>
      </c>
      <c r="C19" s="67">
        <v>1600000</v>
      </c>
      <c r="D19" s="80">
        <v>1948424.87</v>
      </c>
      <c r="E19" s="86">
        <v>1564538.7052740436</v>
      </c>
      <c r="F19" s="87">
        <f t="shared" si="0"/>
        <v>3512963.5752740437</v>
      </c>
      <c r="H19" s="50"/>
      <c r="I19" s="50"/>
    </row>
    <row r="20" spans="1:9" ht="15" x14ac:dyDescent="0.25">
      <c r="A20" s="78"/>
      <c r="B20" s="47">
        <v>2009</v>
      </c>
      <c r="C20" s="67">
        <v>1468004</v>
      </c>
      <c r="D20" s="80">
        <v>1882833.37</v>
      </c>
      <c r="E20" s="86">
        <v>1519273.8614270943</v>
      </c>
      <c r="F20" s="87">
        <f t="shared" si="0"/>
        <v>3402107.2314270944</v>
      </c>
      <c r="H20" s="50"/>
      <c r="I20" s="50"/>
    </row>
    <row r="21" spans="1:9" ht="15" x14ac:dyDescent="0.25">
      <c r="A21" s="78"/>
      <c r="B21" s="47">
        <v>2008</v>
      </c>
      <c r="C21" s="67">
        <v>1235454</v>
      </c>
      <c r="D21" s="80">
        <v>1590786.33</v>
      </c>
      <c r="E21" s="86">
        <v>1344166</v>
      </c>
      <c r="F21" s="87">
        <f t="shared" si="0"/>
        <v>2934952.33</v>
      </c>
      <c r="H21" s="50"/>
      <c r="I21" s="50"/>
    </row>
    <row r="22" spans="1:9" ht="15" x14ac:dyDescent="0.25">
      <c r="A22" s="78"/>
      <c r="B22" s="47">
        <v>2007</v>
      </c>
      <c r="C22" s="67">
        <v>954545</v>
      </c>
      <c r="D22" s="80">
        <v>1306949.08</v>
      </c>
      <c r="E22" s="86">
        <v>1286805</v>
      </c>
      <c r="F22" s="87">
        <f t="shared" si="0"/>
        <v>2593754.08</v>
      </c>
      <c r="H22" s="50"/>
      <c r="I22" s="50"/>
    </row>
    <row r="23" spans="1:9" ht="15" x14ac:dyDescent="0.25">
      <c r="A23" s="78"/>
      <c r="B23" s="47">
        <v>2006</v>
      </c>
      <c r="C23" s="67">
        <v>761819</v>
      </c>
      <c r="D23" s="80">
        <v>1089582.75</v>
      </c>
      <c r="E23" s="86">
        <v>1229444</v>
      </c>
      <c r="F23" s="87">
        <f t="shared" si="0"/>
        <v>2319026.75</v>
      </c>
      <c r="H23" s="50"/>
      <c r="I23" s="50"/>
    </row>
    <row r="24" spans="1:9" x14ac:dyDescent="0.2">
      <c r="A24" s="78"/>
      <c r="B24" s="47" t="s">
        <v>171</v>
      </c>
      <c r="C24" s="68">
        <f>SUM(C7:C23)</f>
        <v>32562543</v>
      </c>
      <c r="D24" s="80"/>
      <c r="E24" s="86"/>
      <c r="F24" s="87"/>
      <c r="H24" s="50"/>
      <c r="I24" s="50"/>
    </row>
    <row r="25" spans="1:9" ht="15" x14ac:dyDescent="0.25">
      <c r="A25" s="78"/>
      <c r="B25" s="69">
        <v>2005</v>
      </c>
      <c r="C25" s="70">
        <v>700000</v>
      </c>
      <c r="D25" s="80">
        <v>1050281.55</v>
      </c>
      <c r="E25" s="86">
        <v>1172083</v>
      </c>
      <c r="F25" s="87">
        <f>D25+E25</f>
        <v>2222364.5499999998</v>
      </c>
      <c r="H25" s="50"/>
      <c r="I25" s="50"/>
    </row>
    <row r="26" spans="1:9" ht="15" x14ac:dyDescent="0.25">
      <c r="A26" s="78"/>
      <c r="B26" s="69">
        <v>2004</v>
      </c>
      <c r="C26" s="70">
        <v>700000</v>
      </c>
      <c r="D26" s="80">
        <v>1101064.01</v>
      </c>
      <c r="E26" s="86">
        <v>1114722</v>
      </c>
      <c r="F26" s="87">
        <f t="shared" ref="F26:F28" si="1">D26+E26</f>
        <v>2215786.0099999998</v>
      </c>
      <c r="H26" s="50"/>
      <c r="I26" s="50"/>
    </row>
    <row r="27" spans="1:9" ht="15" x14ac:dyDescent="0.25">
      <c r="A27" s="78"/>
      <c r="B27" s="69">
        <v>2003</v>
      </c>
      <c r="C27" s="70">
        <v>600000</v>
      </c>
      <c r="D27" s="80">
        <v>974223.03</v>
      </c>
      <c r="E27" s="86">
        <v>1057361</v>
      </c>
      <c r="F27" s="87">
        <f t="shared" si="1"/>
        <v>2031584.03</v>
      </c>
      <c r="H27" s="50"/>
      <c r="I27" s="50"/>
    </row>
    <row r="28" spans="1:9" ht="15" x14ac:dyDescent="0.25">
      <c r="A28" s="78"/>
      <c r="B28" s="69">
        <v>2002</v>
      </c>
      <c r="C28" s="70">
        <v>600000</v>
      </c>
      <c r="D28" s="80">
        <v>1006979.6</v>
      </c>
      <c r="E28" s="86">
        <v>1000000</v>
      </c>
      <c r="F28" s="87">
        <f t="shared" si="1"/>
        <v>2006979.6</v>
      </c>
      <c r="H28" s="50"/>
      <c r="I28" s="50"/>
    </row>
    <row r="29" spans="1:9" ht="15" x14ac:dyDescent="0.25">
      <c r="A29" s="78"/>
      <c r="B29" s="69">
        <v>2001</v>
      </c>
      <c r="C29" s="70">
        <v>500000</v>
      </c>
      <c r="D29" s="80">
        <v>863575.33</v>
      </c>
      <c r="E29" s="86"/>
      <c r="F29" s="87">
        <v>863575.33</v>
      </c>
      <c r="H29" s="50"/>
      <c r="I29" s="50"/>
    </row>
    <row r="30" spans="1:9" ht="15" x14ac:dyDescent="0.25">
      <c r="A30" s="78"/>
      <c r="B30" s="69">
        <v>2000</v>
      </c>
      <c r="C30" s="70">
        <v>500000</v>
      </c>
      <c r="D30" s="80">
        <v>893656.27</v>
      </c>
      <c r="E30" s="86"/>
      <c r="F30" s="87">
        <v>893656.27</v>
      </c>
    </row>
    <row r="31" spans="1:9" x14ac:dyDescent="0.2">
      <c r="A31" s="78"/>
      <c r="B31" s="47" t="s">
        <v>172</v>
      </c>
      <c r="C31" s="68">
        <f>SUM(C25:C30)</f>
        <v>3600000</v>
      </c>
      <c r="D31" s="81">
        <f>SUM(D7:D30)</f>
        <v>42853298.569999993</v>
      </c>
      <c r="E31" s="86"/>
      <c r="F31" s="88">
        <f>SUM(F7:F30)</f>
        <v>77500672.835770398</v>
      </c>
      <c r="H31" s="50"/>
      <c r="I31" s="50"/>
    </row>
    <row r="32" spans="1:9" ht="13.5" thickBot="1" x14ac:dyDescent="0.25">
      <c r="A32" s="82"/>
      <c r="B32" s="83" t="s">
        <v>173</v>
      </c>
      <c r="C32" s="84">
        <f>C24+C31</f>
        <v>36162543</v>
      </c>
      <c r="D32" s="85"/>
    </row>
    <row r="33" spans="2:6" x14ac:dyDescent="0.2">
      <c r="F33" s="50"/>
    </row>
    <row r="34" spans="2:6" x14ac:dyDescent="0.2">
      <c r="B34" s="49"/>
      <c r="C34" s="49"/>
    </row>
    <row r="35" spans="2:6" x14ac:dyDescent="0.2">
      <c r="B35" s="49"/>
      <c r="C35" s="49"/>
    </row>
    <row r="36" spans="2:6" x14ac:dyDescent="0.2">
      <c r="B36" s="49"/>
      <c r="C36" s="4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3E31-BD1E-4FF4-B1E1-974EF6E64904}">
  <sheetPr codeName="Sheet9"/>
  <dimension ref="A1:F26"/>
  <sheetViews>
    <sheetView workbookViewId="0">
      <selection activeCell="E28" sqref="E28"/>
    </sheetView>
  </sheetViews>
  <sheetFormatPr defaultRowHeight="15" x14ac:dyDescent="0.25"/>
  <cols>
    <col min="2" max="2" width="35.28515625" customWidth="1"/>
    <col min="3" max="3" width="13.28515625" customWidth="1"/>
    <col min="4" max="4" width="39.28515625" customWidth="1"/>
    <col min="5" max="6" width="36.140625" customWidth="1"/>
  </cols>
  <sheetData>
    <row r="1" spans="1:6" x14ac:dyDescent="0.25">
      <c r="A1" s="1" t="s">
        <v>263</v>
      </c>
      <c r="B1" s="1" t="s">
        <v>262</v>
      </c>
      <c r="C1" s="1" t="s">
        <v>264</v>
      </c>
      <c r="D1" s="1" t="s">
        <v>265</v>
      </c>
      <c r="E1" s="1" t="s">
        <v>266</v>
      </c>
      <c r="F1" s="1" t="s">
        <v>267</v>
      </c>
    </row>
    <row r="2" spans="1:6" x14ac:dyDescent="0.25">
      <c r="A2">
        <v>2002</v>
      </c>
      <c r="B2" s="59">
        <v>0.11459999999999999</v>
      </c>
      <c r="C2" s="59">
        <v>2.673E-2</v>
      </c>
      <c r="D2" s="59">
        <v>2.7300000000000001E-2</v>
      </c>
      <c r="E2" s="52">
        <f t="shared" ref="E2:E21" si="0">E3-(B2*E3)</f>
        <v>48387081.773712583</v>
      </c>
      <c r="F2" s="52">
        <f t="shared" ref="F2:F22" si="1">C2*E2</f>
        <v>1293386.6958113373</v>
      </c>
    </row>
    <row r="3" spans="1:6" x14ac:dyDescent="0.25">
      <c r="A3">
        <f>1+A2</f>
        <v>2003</v>
      </c>
      <c r="B3" s="59">
        <v>0.11459999999999999</v>
      </c>
      <c r="C3" s="59">
        <v>2.673E-2</v>
      </c>
      <c r="D3" s="59">
        <v>2.7300000000000001E-2</v>
      </c>
      <c r="E3" s="52">
        <f t="shared" si="0"/>
        <v>54649968.120298825</v>
      </c>
      <c r="F3" s="52">
        <f t="shared" si="1"/>
        <v>1460793.6478555875</v>
      </c>
    </row>
    <row r="4" spans="1:6" x14ac:dyDescent="0.25">
      <c r="A4">
        <f t="shared" ref="A4:A22" si="2">1+A3</f>
        <v>2004</v>
      </c>
      <c r="B4" s="59">
        <v>0.11459999999999999</v>
      </c>
      <c r="C4" s="59">
        <v>2.673E-2</v>
      </c>
      <c r="D4" s="59">
        <v>2.7300000000000001E-2</v>
      </c>
      <c r="E4" s="52">
        <f t="shared" si="0"/>
        <v>61723478.7895853</v>
      </c>
      <c r="F4" s="52">
        <f t="shared" si="1"/>
        <v>1649868.588045615</v>
      </c>
    </row>
    <row r="5" spans="1:6" x14ac:dyDescent="0.25">
      <c r="A5">
        <f t="shared" si="2"/>
        <v>2005</v>
      </c>
      <c r="B5" s="59">
        <v>0.11459999999999999</v>
      </c>
      <c r="C5" s="59">
        <v>2.673E-2</v>
      </c>
      <c r="D5" s="59">
        <v>2.7300000000000001E-2</v>
      </c>
      <c r="E5" s="52">
        <f t="shared" si="0"/>
        <v>69712535.339490965</v>
      </c>
      <c r="F5" s="52">
        <f t="shared" si="1"/>
        <v>1863416.0696245935</v>
      </c>
    </row>
    <row r="6" spans="1:6" x14ac:dyDescent="0.25">
      <c r="A6">
        <f t="shared" si="2"/>
        <v>2006</v>
      </c>
      <c r="B6" s="59">
        <v>0.11459999999999999</v>
      </c>
      <c r="C6" s="59">
        <v>2.673E-2</v>
      </c>
      <c r="D6" s="59">
        <v>2.7300000000000001E-2</v>
      </c>
      <c r="E6" s="52">
        <f t="shared" si="0"/>
        <v>78735639.642524242</v>
      </c>
      <c r="F6" s="52">
        <f t="shared" si="1"/>
        <v>2104603.647644673</v>
      </c>
    </row>
    <row r="7" spans="1:6" x14ac:dyDescent="0.25">
      <c r="A7">
        <f t="shared" si="2"/>
        <v>2007</v>
      </c>
      <c r="B7" s="59">
        <v>0.11459999999999999</v>
      </c>
      <c r="C7" s="59">
        <v>2.673E-2</v>
      </c>
      <c r="D7" s="59">
        <v>2.7300000000000001E-2</v>
      </c>
      <c r="E7" s="52">
        <f t="shared" si="0"/>
        <v>88926631.626975656</v>
      </c>
      <c r="F7" s="52">
        <f t="shared" si="1"/>
        <v>2377008.8633890594</v>
      </c>
    </row>
    <row r="8" spans="1:6" x14ac:dyDescent="0.25">
      <c r="A8">
        <f t="shared" si="2"/>
        <v>2008</v>
      </c>
      <c r="B8" s="59">
        <v>0.11459999999999999</v>
      </c>
      <c r="C8" s="59">
        <v>2.673E-2</v>
      </c>
      <c r="D8" s="59">
        <v>2.7300000000000001E-2</v>
      </c>
      <c r="E8" s="52">
        <f t="shared" si="0"/>
        <v>100436674.52786951</v>
      </c>
      <c r="F8" s="52">
        <f t="shared" si="1"/>
        <v>2684672.3101299522</v>
      </c>
    </row>
    <row r="9" spans="1:6" x14ac:dyDescent="0.25">
      <c r="A9">
        <f t="shared" si="2"/>
        <v>2009</v>
      </c>
      <c r="B9" s="59">
        <v>0.11459999999999999</v>
      </c>
      <c r="C9" s="59">
        <v>2.673E-2</v>
      </c>
      <c r="D9" s="59">
        <v>2.7300000000000001E-2</v>
      </c>
      <c r="E9" s="52">
        <f t="shared" si="0"/>
        <v>113436497.09495088</v>
      </c>
      <c r="F9" s="52">
        <f t="shared" si="1"/>
        <v>3032157.5673480374</v>
      </c>
    </row>
    <row r="10" spans="1:6" x14ac:dyDescent="0.25">
      <c r="A10">
        <f t="shared" si="2"/>
        <v>2010</v>
      </c>
      <c r="B10" s="59">
        <v>0.11459999999999999</v>
      </c>
      <c r="C10" s="59">
        <v>2.673E-2</v>
      </c>
      <c r="D10" s="59">
        <v>2.7300000000000001E-2</v>
      </c>
      <c r="E10" s="52">
        <f t="shared" si="0"/>
        <v>128118926.01643425</v>
      </c>
      <c r="F10" s="52">
        <f t="shared" si="1"/>
        <v>3424618.8924192875</v>
      </c>
    </row>
    <row r="11" spans="1:6" x14ac:dyDescent="0.25">
      <c r="A11">
        <f t="shared" si="2"/>
        <v>2011</v>
      </c>
      <c r="B11" s="59">
        <v>0.11459999999999999</v>
      </c>
      <c r="C11" s="59">
        <v>2.673E-2</v>
      </c>
      <c r="D11" s="59">
        <v>2.7300000000000001E-2</v>
      </c>
      <c r="E11" s="52">
        <f t="shared" si="0"/>
        <v>144701746.12201744</v>
      </c>
      <c r="F11" s="52">
        <f t="shared" si="1"/>
        <v>3867877.6738415263</v>
      </c>
    </row>
    <row r="12" spans="1:6" x14ac:dyDescent="0.25">
      <c r="A12">
        <f t="shared" si="2"/>
        <v>2012</v>
      </c>
      <c r="B12" s="59">
        <v>0.11459999999999999</v>
      </c>
      <c r="C12" s="59">
        <v>2.673E-2</v>
      </c>
      <c r="D12" s="59">
        <v>2.7300000000000001E-2</v>
      </c>
      <c r="E12" s="52">
        <f t="shared" si="0"/>
        <v>163430930.79062283</v>
      </c>
      <c r="F12" s="52">
        <f t="shared" si="1"/>
        <v>4368508.7800333481</v>
      </c>
    </row>
    <row r="13" spans="1:6" x14ac:dyDescent="0.25">
      <c r="A13">
        <f t="shared" si="2"/>
        <v>2013</v>
      </c>
      <c r="B13" s="59">
        <v>0.11459999999999999</v>
      </c>
      <c r="C13" s="59">
        <v>2.673E-2</v>
      </c>
      <c r="D13" s="59">
        <v>2.7300000000000001E-2</v>
      </c>
      <c r="E13" s="52">
        <f t="shared" si="0"/>
        <v>184584290.47958305</v>
      </c>
      <c r="F13" s="52">
        <f t="shared" si="1"/>
        <v>4933938.084519255</v>
      </c>
    </row>
    <row r="14" spans="1:6" x14ac:dyDescent="0.25">
      <c r="A14">
        <f t="shared" si="2"/>
        <v>2014</v>
      </c>
      <c r="B14" s="59">
        <v>0.11459999999999999</v>
      </c>
      <c r="C14" s="59">
        <v>2.673E-2</v>
      </c>
      <c r="D14" s="59">
        <v>2.7300000000000001E-2</v>
      </c>
      <c r="E14" s="52">
        <f t="shared" si="0"/>
        <v>208475593.49399486</v>
      </c>
      <c r="F14" s="52">
        <f t="shared" si="1"/>
        <v>5572552.6140944827</v>
      </c>
    </row>
    <row r="15" spans="1:6" x14ac:dyDescent="0.25">
      <c r="A15">
        <f t="shared" si="2"/>
        <v>2015</v>
      </c>
      <c r="B15" s="59">
        <v>0.11459999999999999</v>
      </c>
      <c r="C15" s="59">
        <v>2.673E-2</v>
      </c>
      <c r="D15" s="59">
        <v>2.7300000000000001E-2</v>
      </c>
      <c r="E15" s="52">
        <f t="shared" si="0"/>
        <v>235459220.11971408</v>
      </c>
      <c r="F15" s="52">
        <f t="shared" si="1"/>
        <v>6293824.9537999574</v>
      </c>
    </row>
    <row r="16" spans="1:6" x14ac:dyDescent="0.25">
      <c r="A16">
        <f t="shared" si="2"/>
        <v>2016</v>
      </c>
      <c r="B16" s="59">
        <v>0.11459999999999999</v>
      </c>
      <c r="C16" s="59">
        <v>2.673E-2</v>
      </c>
      <c r="D16" s="59">
        <v>2.7300000000000001E-2</v>
      </c>
      <c r="E16" s="52">
        <f t="shared" si="0"/>
        <v>265935419.15486115</v>
      </c>
      <c r="F16" s="52">
        <f t="shared" si="1"/>
        <v>7108453.7540094387</v>
      </c>
    </row>
    <row r="17" spans="1:6" x14ac:dyDescent="0.25">
      <c r="A17">
        <f t="shared" si="2"/>
        <v>2017</v>
      </c>
      <c r="B17" s="59">
        <v>0.11459999999999999</v>
      </c>
      <c r="C17" s="59">
        <v>2.673E-2</v>
      </c>
      <c r="D17" s="59">
        <v>2.7300000000000001E-2</v>
      </c>
      <c r="E17" s="52">
        <f t="shared" si="0"/>
        <v>300356244.81009841</v>
      </c>
      <c r="F17" s="52">
        <f t="shared" si="1"/>
        <v>8028522.4237739304</v>
      </c>
    </row>
    <row r="18" spans="1:6" x14ac:dyDescent="0.25">
      <c r="A18">
        <f t="shared" si="2"/>
        <v>2018</v>
      </c>
      <c r="B18" s="59">
        <v>0.11459999999999999</v>
      </c>
      <c r="C18" s="59">
        <v>2.673E-2</v>
      </c>
      <c r="D18" s="59">
        <v>2.7300000000000001E-2</v>
      </c>
      <c r="E18" s="52">
        <f t="shared" si="0"/>
        <v>339232262.03986722</v>
      </c>
      <c r="F18" s="52">
        <f t="shared" si="1"/>
        <v>9067678.36432565</v>
      </c>
    </row>
    <row r="19" spans="1:6" x14ac:dyDescent="0.25">
      <c r="A19">
        <f t="shared" si="2"/>
        <v>2019</v>
      </c>
      <c r="B19" s="59">
        <v>0.11459999999999999</v>
      </c>
      <c r="C19" s="59">
        <v>2.673E-2</v>
      </c>
      <c r="D19" s="59">
        <v>2.7300000000000001E-2</v>
      </c>
      <c r="E19" s="52">
        <f t="shared" si="0"/>
        <v>383140119.76492798</v>
      </c>
      <c r="F19" s="52">
        <f t="shared" si="1"/>
        <v>10241335.401316525</v>
      </c>
    </row>
    <row r="20" spans="1:6" x14ac:dyDescent="0.25">
      <c r="A20">
        <f t="shared" si="2"/>
        <v>2020</v>
      </c>
      <c r="B20" s="59">
        <v>0.11459999999999999</v>
      </c>
      <c r="C20" s="59">
        <v>2.673E-2</v>
      </c>
      <c r="D20" s="59">
        <v>2.7300000000000001E-2</v>
      </c>
      <c r="E20" s="52">
        <f t="shared" si="0"/>
        <v>432731104.31999999</v>
      </c>
      <c r="F20" s="52">
        <f t="shared" si="1"/>
        <v>11566902.418473599</v>
      </c>
    </row>
    <row r="21" spans="1:6" x14ac:dyDescent="0.25">
      <c r="A21">
        <f t="shared" si="2"/>
        <v>2021</v>
      </c>
      <c r="B21" s="59">
        <v>0.11459999999999999</v>
      </c>
      <c r="C21" s="59">
        <v>2.673E-2</v>
      </c>
      <c r="D21" s="59">
        <v>2.7300000000000001E-2</v>
      </c>
      <c r="E21" s="52">
        <f t="shared" si="0"/>
        <v>488740800</v>
      </c>
      <c r="F21" s="52">
        <f t="shared" si="1"/>
        <v>13064041.584000001</v>
      </c>
    </row>
    <row r="22" spans="1:6" x14ac:dyDescent="0.25">
      <c r="A22">
        <f t="shared" si="2"/>
        <v>2022</v>
      </c>
      <c r="B22" s="59">
        <v>0.11459999999999999</v>
      </c>
      <c r="C22" s="59">
        <v>2.673E-2</v>
      </c>
      <c r="D22" s="59">
        <v>2.7300000000000001E-2</v>
      </c>
      <c r="E22" s="52">
        <v>552000000</v>
      </c>
      <c r="F22" s="52">
        <f t="shared" si="1"/>
        <v>14754960</v>
      </c>
    </row>
    <row r="23" spans="1:6" x14ac:dyDescent="0.25">
      <c r="E23" s="122">
        <f>SUM(E2:E22)</f>
        <v>4442915164.0275297</v>
      </c>
      <c r="F23" s="122">
        <f>SUM(F2:F22)*0.2</f>
        <v>23751824.466891173</v>
      </c>
    </row>
    <row r="26" spans="1:6" x14ac:dyDescent="0.25">
      <c r="B26" s="110" t="s">
        <v>268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4C785-830F-4C7F-B457-01354289DB62}">
  <sheetPr codeName="Sheet2"/>
  <dimension ref="A1:Q50"/>
  <sheetViews>
    <sheetView topLeftCell="A5" workbookViewId="0">
      <selection activeCell="M15" sqref="M15"/>
    </sheetView>
  </sheetViews>
  <sheetFormatPr defaultRowHeight="15" x14ac:dyDescent="0.25"/>
  <cols>
    <col min="1" max="1" width="50" customWidth="1"/>
    <col min="2" max="2" width="23.85546875" customWidth="1"/>
    <col min="3" max="3" width="12.5703125" bestFit="1" customWidth="1"/>
    <col min="4" max="4" width="13.5703125" customWidth="1"/>
    <col min="5" max="5" width="13.7109375" customWidth="1"/>
    <col min="7" max="7" width="12.7109375" bestFit="1" customWidth="1"/>
    <col min="8" max="8" width="12.140625" customWidth="1"/>
    <col min="11" max="13" width="17.140625" customWidth="1"/>
    <col min="14" max="14" width="23.140625" customWidth="1"/>
    <col min="15" max="15" width="13" customWidth="1"/>
  </cols>
  <sheetData>
    <row r="1" spans="1:15" x14ac:dyDescent="0.25">
      <c r="B1" s="1" t="s">
        <v>8</v>
      </c>
      <c r="C1">
        <v>68</v>
      </c>
    </row>
    <row r="3" spans="1:15" x14ac:dyDescent="0.2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K3" s="1" t="s">
        <v>10</v>
      </c>
      <c r="L3" s="1" t="s">
        <v>11</v>
      </c>
    </row>
    <row r="4" spans="1:15" x14ac:dyDescent="0.25">
      <c r="B4" s="1"/>
      <c r="C4" s="2"/>
    </row>
    <row r="5" spans="1:15" x14ac:dyDescent="0.25">
      <c r="A5" s="3" t="s">
        <v>9</v>
      </c>
      <c r="J5" s="1"/>
      <c r="K5" s="1"/>
      <c r="L5" s="1"/>
      <c r="M5" s="1"/>
      <c r="N5" s="1"/>
      <c r="O5" s="1"/>
    </row>
    <row r="6" spans="1:15" x14ac:dyDescent="0.25">
      <c r="A6" t="s">
        <v>57</v>
      </c>
      <c r="B6" t="s">
        <v>0</v>
      </c>
      <c r="C6">
        <f>E6</f>
        <v>4.176E-3</v>
      </c>
      <c r="D6">
        <f ca="1">BETAINV(RAND(),G6,H6)</f>
        <v>1.7939724527093609E-3</v>
      </c>
      <c r="E6">
        <v>4.176E-3</v>
      </c>
      <c r="F6">
        <f>(L6-K6)/(1.962*2)</f>
        <v>1.4215086646279305E-3</v>
      </c>
      <c r="G6">
        <f>E6^2*(1-E6)/F6^2-E6</f>
        <v>8.5900059967571583</v>
      </c>
      <c r="H6">
        <f>G6*(1-E6)/E6</f>
        <v>2048.4037671730607</v>
      </c>
      <c r="K6">
        <v>2.588E-3</v>
      </c>
      <c r="L6">
        <v>8.1659999999999996E-3</v>
      </c>
    </row>
    <row r="7" spans="1:15" x14ac:dyDescent="0.25">
      <c r="A7" t="s">
        <v>29</v>
      </c>
      <c r="B7" t="s">
        <v>30</v>
      </c>
      <c r="C7" s="56">
        <f>E7</f>
        <v>1.03E-2</v>
      </c>
      <c r="D7">
        <f ca="1">BETAINV(RAND(),G7,H7)</f>
        <v>7.5420867961467422E-3</v>
      </c>
      <c r="E7">
        <v>1.03E-2</v>
      </c>
      <c r="F7">
        <f>(L7-K7)/(1.962*2)</f>
        <v>3.8735983690112137E-3</v>
      </c>
      <c r="G7">
        <f>E7^2*(1-E7)/F7^2-E7</f>
        <v>6.9872956122959131</v>
      </c>
      <c r="H7">
        <f>G7*(1-E7)/E7</f>
        <v>671.39091917371513</v>
      </c>
      <c r="K7">
        <v>5.7999999999999996E-3</v>
      </c>
      <c r="L7" s="56">
        <v>2.1000000000000001E-2</v>
      </c>
    </row>
    <row r="9" spans="1:15" x14ac:dyDescent="0.25">
      <c r="A9" s="3" t="s">
        <v>56</v>
      </c>
      <c r="B9" s="1" t="s">
        <v>1</v>
      </c>
      <c r="C9" s="1" t="s">
        <v>2</v>
      </c>
      <c r="D9" s="1" t="s">
        <v>3</v>
      </c>
      <c r="E9" s="1" t="s">
        <v>53</v>
      </c>
      <c r="F9" s="1" t="s">
        <v>54</v>
      </c>
      <c r="G9" s="1" t="s">
        <v>55</v>
      </c>
      <c r="H9" s="1"/>
      <c r="I9" s="1"/>
      <c r="J9" s="1" t="s">
        <v>10</v>
      </c>
      <c r="K9" s="1" t="s">
        <v>11</v>
      </c>
      <c r="M9">
        <f>E6+E7</f>
        <v>1.4475999999999999E-2</v>
      </c>
      <c r="N9">
        <f>K6+K7</f>
        <v>8.3879999999999996E-3</v>
      </c>
      <c r="O9" s="56">
        <f>L6+L7</f>
        <v>2.9166000000000001E-2</v>
      </c>
    </row>
    <row r="10" spans="1:15" x14ac:dyDescent="0.25">
      <c r="A10" t="s">
        <v>254</v>
      </c>
      <c r="B10" t="s">
        <v>260</v>
      </c>
      <c r="C10">
        <f>E10</f>
        <v>1.04E-2</v>
      </c>
      <c r="D10">
        <f ca="1">EXP(NORMINV(RAND(),F10,G10))</f>
        <v>1.2685549002944684E-2</v>
      </c>
      <c r="E10">
        <v>1.04E-2</v>
      </c>
      <c r="F10">
        <f>LN(E10)</f>
        <v>-4.5659494728348102</v>
      </c>
      <c r="G10">
        <f>(LN(K10)-LN(J10))/(1.96*2)</f>
        <v>0.18049385663572556</v>
      </c>
      <c r="J10">
        <v>6.8999999999999999E-3</v>
      </c>
      <c r="K10">
        <v>1.4E-2</v>
      </c>
    </row>
    <row r="11" spans="1:15" x14ac:dyDescent="0.25">
      <c r="A11" t="s">
        <v>255</v>
      </c>
      <c r="B11" t="s">
        <v>261</v>
      </c>
      <c r="C11">
        <f>E11</f>
        <v>1.15E-2</v>
      </c>
      <c r="D11">
        <f ca="1">EXP(NORMINV(RAND(),F11,G11))</f>
        <v>1.7499447105305304E-2</v>
      </c>
      <c r="E11">
        <v>1.15E-2</v>
      </c>
      <c r="F11">
        <f>LN(E11)</f>
        <v>-4.4654082436129325</v>
      </c>
      <c r="G11">
        <f>(LN(K11)-LN(J11))/(1.96*2)</f>
        <v>0.2104378719875174</v>
      </c>
      <c r="J11">
        <v>7.1000000000000004E-3</v>
      </c>
      <c r="K11">
        <v>1.6199999999999999E-2</v>
      </c>
    </row>
    <row r="12" spans="1:15" x14ac:dyDescent="0.25">
      <c r="A12" t="s">
        <v>257</v>
      </c>
      <c r="B12" t="s">
        <v>258</v>
      </c>
      <c r="C12">
        <f t="shared" ref="C12:C13" si="0">E12</f>
        <v>4.1731872717788209E-3</v>
      </c>
      <c r="D12">
        <f t="shared" ref="D12:D13" ca="1" si="1">EXP(NORMINV(RAND(),F12,G12))</f>
        <v>4.9427323191158432E-3</v>
      </c>
      <c r="E12" s="56">
        <v>4.1731872717788209E-3</v>
      </c>
      <c r="F12">
        <f t="shared" ref="F12:F13" si="2">LN(E12)</f>
        <v>-5.4790752013658084</v>
      </c>
      <c r="G12">
        <f t="shared" ref="G12:G13" si="3">(LN(K12)-LN(J12))/(1.96*2)</f>
        <v>0.13031265912397716</v>
      </c>
      <c r="J12" s="56">
        <v>3.1298904538341159E-3</v>
      </c>
      <c r="K12" s="56">
        <v>5.2164840897235259E-3</v>
      </c>
    </row>
    <row r="13" spans="1:15" x14ac:dyDescent="0.25">
      <c r="A13" t="s">
        <v>256</v>
      </c>
      <c r="B13" t="s">
        <v>259</v>
      </c>
      <c r="C13">
        <f t="shared" si="0"/>
        <v>4.0214477211796247E-3</v>
      </c>
      <c r="D13">
        <f t="shared" ca="1" si="1"/>
        <v>3.3087288760271288E-3</v>
      </c>
      <c r="E13" s="56">
        <v>4.0214477211796247E-3</v>
      </c>
      <c r="F13">
        <f t="shared" si="2"/>
        <v>-5.5161133115356513</v>
      </c>
      <c r="G13">
        <f t="shared" si="3"/>
        <v>0.17682326034692486</v>
      </c>
      <c r="J13" s="56">
        <v>2.6809651474530832E-3</v>
      </c>
      <c r="K13" s="56">
        <v>5.3619302949061663E-3</v>
      </c>
    </row>
    <row r="15" spans="1:15" x14ac:dyDescent="0.25">
      <c r="A15" s="3" t="s">
        <v>58</v>
      </c>
      <c r="C15" s="1" t="s">
        <v>2</v>
      </c>
      <c r="D15" s="1" t="s">
        <v>18</v>
      </c>
      <c r="E15" s="1" t="s">
        <v>10</v>
      </c>
      <c r="F15" s="1" t="s">
        <v>11</v>
      </c>
      <c r="G15" s="1"/>
      <c r="H15" s="4" t="s">
        <v>12</v>
      </c>
      <c r="I15" s="1" t="s">
        <v>13</v>
      </c>
      <c r="J15" s="1" t="s">
        <v>14</v>
      </c>
      <c r="K15" s="1" t="s">
        <v>15</v>
      </c>
      <c r="L15" s="1"/>
    </row>
    <row r="16" spans="1:15" x14ac:dyDescent="0.25">
      <c r="A16" t="s">
        <v>33</v>
      </c>
      <c r="B16" t="s">
        <v>34</v>
      </c>
      <c r="C16" s="6">
        <f>D16</f>
        <v>47021.740279999998</v>
      </c>
      <c r="D16" s="6">
        <f>NEP*rKA_weight</f>
        <v>47021.740279999998</v>
      </c>
      <c r="E16" s="6">
        <v>35266</v>
      </c>
      <c r="F16" s="6">
        <v>58777</v>
      </c>
      <c r="G16" s="6"/>
      <c r="H16" s="6">
        <f>(F16-E16)/(1.96*2)</f>
        <v>5997.7040816326535</v>
      </c>
      <c r="I16" s="6">
        <f>(D16^2)/(H16^2)</f>
        <v>61.464921007122413</v>
      </c>
      <c r="J16" s="6">
        <f>(H16^2)/D16</f>
        <v>765.01750119472592</v>
      </c>
      <c r="K16" s="6">
        <f t="shared" ref="K16:K23" ca="1" si="4">(GAMMAINV(RAND(),I16,J16))</f>
        <v>29579.905043461284</v>
      </c>
      <c r="M16" s="6"/>
      <c r="N16" s="9"/>
    </row>
    <row r="17" spans="1:17" x14ac:dyDescent="0.25">
      <c r="A17" t="s">
        <v>32</v>
      </c>
      <c r="B17" t="s">
        <v>35</v>
      </c>
      <c r="C17" s="6">
        <f>D17</f>
        <v>52708.952726000003</v>
      </c>
      <c r="D17" s="6">
        <f>NEP*rHA_weight</f>
        <v>52708.952726000003</v>
      </c>
      <c r="E17" s="6">
        <v>39532</v>
      </c>
      <c r="F17" s="6">
        <v>65886</v>
      </c>
      <c r="G17" s="6"/>
      <c r="H17" s="6">
        <f>(F17-E17)/(1.96*2)</f>
        <v>6722.9591836734699</v>
      </c>
      <c r="I17" s="6">
        <f>(D17^2)/(H17^2)</f>
        <v>61.467822068926019</v>
      </c>
      <c r="J17" s="6">
        <f>(H17^2)/D17</f>
        <v>857.50480417047493</v>
      </c>
      <c r="K17" s="6">
        <f t="shared" ca="1" si="4"/>
        <v>55354.862475769456</v>
      </c>
      <c r="M17" s="6"/>
      <c r="N17" s="9"/>
      <c r="O17" s="6"/>
    </row>
    <row r="18" spans="1:17" x14ac:dyDescent="0.25">
      <c r="A18" t="s">
        <v>174</v>
      </c>
      <c r="B18" t="s">
        <v>175</v>
      </c>
      <c r="C18" s="6">
        <f>D18</f>
        <v>893656.27</v>
      </c>
      <c r="D18" s="6">
        <f>'Total annual cost of registry'!F30</f>
        <v>893656.27</v>
      </c>
      <c r="E18" s="6">
        <v>670242.20250000001</v>
      </c>
      <c r="F18" s="6">
        <v>1117070.3374999999</v>
      </c>
      <c r="G18" s="6"/>
      <c r="H18" s="6">
        <f t="shared" ref="H18:H23" si="5">(F18-E18)/(1.96*2)</f>
        <v>113986.76913265303</v>
      </c>
      <c r="I18" s="6">
        <f t="shared" ref="I18:I23" si="6">(D18^2)/(H18^2)</f>
        <v>61.46560000000003</v>
      </c>
      <c r="J18" s="6">
        <f t="shared" ref="J18:J23" si="7">(H18^2)/D18</f>
        <v>14539.128715899618</v>
      </c>
      <c r="K18" s="6">
        <f t="shared" ca="1" si="4"/>
        <v>860166.41461534775</v>
      </c>
      <c r="M18" s="6"/>
      <c r="N18" s="6"/>
      <c r="O18" s="6"/>
    </row>
    <row r="19" spans="1:17" x14ac:dyDescent="0.25">
      <c r="A19" t="s">
        <v>176</v>
      </c>
      <c r="B19" t="s">
        <v>177</v>
      </c>
      <c r="C19" s="6">
        <f t="shared" ref="C19:C23" si="8">D19</f>
        <v>863575.33</v>
      </c>
      <c r="D19" s="6">
        <f>'Total annual cost of registry'!F29</f>
        <v>863575.33</v>
      </c>
      <c r="E19" s="6">
        <v>647681.49749999994</v>
      </c>
      <c r="F19" s="6">
        <v>1079469.1624999999</v>
      </c>
      <c r="G19" s="6"/>
      <c r="H19" s="6">
        <f t="shared" si="5"/>
        <v>110149.9145408163</v>
      </c>
      <c r="I19" s="6">
        <f t="shared" si="6"/>
        <v>61.46560000000003</v>
      </c>
      <c r="J19" s="6">
        <f t="shared" si="7"/>
        <v>14049.733997553098</v>
      </c>
      <c r="K19" s="6">
        <f t="shared" ca="1" si="4"/>
        <v>816011.35192270495</v>
      </c>
      <c r="M19" s="6"/>
      <c r="N19" s="6"/>
      <c r="O19" s="6"/>
    </row>
    <row r="20" spans="1:17" x14ac:dyDescent="0.25">
      <c r="A20" t="s">
        <v>178</v>
      </c>
      <c r="B20" t="s">
        <v>179</v>
      </c>
      <c r="C20" s="6">
        <f t="shared" si="8"/>
        <v>2006979.6</v>
      </c>
      <c r="D20" s="6">
        <f>'Total annual cost of registry'!F28</f>
        <v>2006979.6</v>
      </c>
      <c r="E20" s="6">
        <v>1505235</v>
      </c>
      <c r="F20" s="6">
        <v>2508725</v>
      </c>
      <c r="G20" s="6"/>
      <c r="H20" s="6">
        <f t="shared" si="5"/>
        <v>255992.3469387755</v>
      </c>
      <c r="I20" s="6">
        <f t="shared" si="6"/>
        <v>61.465575499270003</v>
      </c>
      <c r="J20" s="6">
        <f t="shared" si="7"/>
        <v>32652.091576427782</v>
      </c>
      <c r="K20" s="6">
        <f t="shared" ca="1" si="4"/>
        <v>1899915.9547420037</v>
      </c>
      <c r="M20" s="6"/>
      <c r="N20" s="6"/>
      <c r="O20" s="6"/>
    </row>
    <row r="21" spans="1:17" x14ac:dyDescent="0.25">
      <c r="A21" t="s">
        <v>180</v>
      </c>
      <c r="B21" t="s">
        <v>181</v>
      </c>
      <c r="C21" s="6">
        <f t="shared" si="8"/>
        <v>2031584.03</v>
      </c>
      <c r="D21" s="6">
        <f>'Total annual cost of registry'!F27</f>
        <v>2031584.03</v>
      </c>
      <c r="E21" s="6">
        <v>1523688</v>
      </c>
      <c r="F21" s="6">
        <v>2539480</v>
      </c>
      <c r="G21" s="6"/>
      <c r="H21" s="6">
        <f t="shared" si="5"/>
        <v>259130.61224489796</v>
      </c>
      <c r="I21" s="6">
        <f t="shared" si="6"/>
        <v>61.465601815300786</v>
      </c>
      <c r="J21" s="6">
        <f t="shared" si="7"/>
        <v>33052.373522750939</v>
      </c>
      <c r="K21" s="6">
        <f t="shared" ca="1" si="4"/>
        <v>1790139.6250689046</v>
      </c>
      <c r="M21" s="6"/>
      <c r="N21" s="6"/>
      <c r="O21" s="6"/>
    </row>
    <row r="22" spans="1:17" x14ac:dyDescent="0.25">
      <c r="A22" t="s">
        <v>182</v>
      </c>
      <c r="B22" t="s">
        <v>183</v>
      </c>
      <c r="C22" s="6">
        <f t="shared" si="8"/>
        <v>2215786.0099999998</v>
      </c>
      <c r="D22" s="6">
        <f>'Total annual cost of registry'!F26</f>
        <v>2215786.0099999998</v>
      </c>
      <c r="E22" s="6">
        <v>1661840</v>
      </c>
      <c r="F22" s="6">
        <v>2769733</v>
      </c>
      <c r="G22" s="6"/>
      <c r="H22" s="6">
        <f t="shared" si="5"/>
        <v>282625.76530612243</v>
      </c>
      <c r="I22" s="6">
        <f t="shared" si="6"/>
        <v>61.465600554797248</v>
      </c>
      <c r="J22" s="6">
        <f t="shared" si="7"/>
        <v>36049.204595741357</v>
      </c>
      <c r="K22" s="6">
        <f t="shared" ca="1" si="4"/>
        <v>2294219.4542763471</v>
      </c>
      <c r="M22" s="6"/>
      <c r="N22" s="6"/>
      <c r="O22" s="6"/>
    </row>
    <row r="23" spans="1:17" x14ac:dyDescent="0.25">
      <c r="A23" t="s">
        <v>184</v>
      </c>
      <c r="B23" t="s">
        <v>185</v>
      </c>
      <c r="C23" s="6">
        <f t="shared" si="8"/>
        <v>2222364.5499999998</v>
      </c>
      <c r="D23" s="6">
        <f>'Total annual cost of registry'!F25</f>
        <v>2222364.5499999998</v>
      </c>
      <c r="E23" s="6">
        <v>1666774</v>
      </c>
      <c r="F23" s="6">
        <v>2777956</v>
      </c>
      <c r="G23" s="6"/>
      <c r="H23" s="6">
        <f t="shared" si="5"/>
        <v>283464.79591836734</v>
      </c>
      <c r="I23" s="6">
        <f t="shared" si="6"/>
        <v>61.465630423534748</v>
      </c>
      <c r="J23" s="6">
        <f t="shared" si="7"/>
        <v>36156.215021087177</v>
      </c>
      <c r="K23" s="6">
        <f t="shared" ca="1" si="4"/>
        <v>1824395.7370520402</v>
      </c>
      <c r="M23" s="6"/>
      <c r="N23" s="6"/>
      <c r="Q23" s="5"/>
    </row>
    <row r="24" spans="1:17" x14ac:dyDescent="0.25">
      <c r="C24" s="6"/>
      <c r="D24" s="6"/>
      <c r="E24" s="6"/>
      <c r="F24" s="6"/>
      <c r="G24" s="6"/>
      <c r="H24" s="6"/>
      <c r="I24" s="6"/>
      <c r="J24" s="6"/>
      <c r="K24" s="6"/>
      <c r="M24" s="6"/>
      <c r="N24" s="6"/>
      <c r="Q24" s="5"/>
    </row>
    <row r="25" spans="1:17" x14ac:dyDescent="0.25">
      <c r="A25" s="3" t="s">
        <v>19</v>
      </c>
      <c r="C25" s="1" t="s">
        <v>2</v>
      </c>
      <c r="D25" s="1" t="s">
        <v>16</v>
      </c>
      <c r="E25" s="1" t="s">
        <v>17</v>
      </c>
      <c r="F25" s="1" t="s">
        <v>5</v>
      </c>
      <c r="G25" s="1" t="s">
        <v>13</v>
      </c>
      <c r="H25" s="1" t="s">
        <v>14</v>
      </c>
      <c r="J25" s="1" t="s">
        <v>10</v>
      </c>
      <c r="K25" s="1" t="s">
        <v>11</v>
      </c>
      <c r="L25" s="1"/>
      <c r="M25" s="1"/>
    </row>
    <row r="26" spans="1:17" x14ac:dyDescent="0.25">
      <c r="A26" t="s">
        <v>192</v>
      </c>
      <c r="B26" t="s">
        <v>198</v>
      </c>
      <c r="C26">
        <f t="shared" ref="C26:C31" si="9">E26</f>
        <v>0.78910000000000002</v>
      </c>
      <c r="D26">
        <f ca="1">BETAINV(RAND(),G26,H26)</f>
        <v>0.78816044964086918</v>
      </c>
      <c r="E26">
        <v>0.78910000000000002</v>
      </c>
      <c r="F26">
        <f>(K26-J26)/(1.96*2)</f>
        <v>9.657696972463407E-3</v>
      </c>
      <c r="G26">
        <f>E26^2*(1-E26)/F26^2-E26</f>
        <v>1407.1812767418251</v>
      </c>
      <c r="H26">
        <f>G26*(1-E26)/E26</f>
        <v>376.09242334919634</v>
      </c>
      <c r="J26">
        <v>0.77020492448408606</v>
      </c>
      <c r="K26">
        <v>0.80806309661614262</v>
      </c>
      <c r="M26" s="15"/>
      <c r="N26" s="21"/>
    </row>
    <row r="27" spans="1:17" x14ac:dyDescent="0.25">
      <c r="A27" t="s">
        <v>193</v>
      </c>
      <c r="B27" t="s">
        <v>200</v>
      </c>
      <c r="C27">
        <f t="shared" si="9"/>
        <v>0.3453</v>
      </c>
      <c r="D27">
        <f ca="1">BETAINV(RAND(),G27,H27)</f>
        <v>0.32060816800553599</v>
      </c>
      <c r="E27">
        <v>0.3453</v>
      </c>
      <c r="F27">
        <f>(K27-J27)/(1.96*2)</f>
        <v>1.1973776486817972E-2</v>
      </c>
      <c r="G27">
        <f>E27^2*(1-E27)/F27^2-E27</f>
        <v>544.12375765819945</v>
      </c>
      <c r="H27">
        <f>G27*(1-E27)/E27</f>
        <v>1031.676293480519</v>
      </c>
      <c r="J27">
        <v>0.32179061425385203</v>
      </c>
      <c r="K27">
        <v>0.36872781808217847</v>
      </c>
    </row>
    <row r="28" spans="1:17" x14ac:dyDescent="0.25">
      <c r="A28" t="s">
        <v>194</v>
      </c>
      <c r="B28" t="s">
        <v>201</v>
      </c>
      <c r="C28" s="56">
        <f t="shared" si="9"/>
        <v>0.63616107962646129</v>
      </c>
      <c r="D28">
        <f t="shared" ref="D28:D31" ca="1" si="10">BETAINV(RAND(),G28,H28)</f>
        <v>0.62677619424362263</v>
      </c>
      <c r="E28" s="56">
        <v>0.63616107962646129</v>
      </c>
      <c r="F28">
        <f t="shared" ref="F28:F31" si="11">(K28-J28)/(1.96*2)</f>
        <v>5.958004878954282E-3</v>
      </c>
      <c r="G28">
        <f t="shared" ref="G28:G31" si="12">E28^2*(1-E28)/F28^2-E28</f>
        <v>4147.3914265403209</v>
      </c>
      <c r="H28">
        <f t="shared" ref="H28:H31" si="13">G28*(1-E28)/E28</f>
        <v>2372.0131069397389</v>
      </c>
      <c r="J28">
        <v>0.6244833900637109</v>
      </c>
      <c r="K28">
        <v>0.64783876918921168</v>
      </c>
    </row>
    <row r="29" spans="1:17" x14ac:dyDescent="0.25">
      <c r="A29" t="s">
        <v>195</v>
      </c>
      <c r="B29" t="s">
        <v>199</v>
      </c>
      <c r="C29" s="56">
        <f t="shared" si="9"/>
        <v>0.75719864174956786</v>
      </c>
      <c r="D29">
        <f t="shared" ca="1" si="10"/>
        <v>0.75047864815401955</v>
      </c>
      <c r="E29" s="56">
        <v>0.75719864174956786</v>
      </c>
      <c r="F29">
        <f t="shared" si="11"/>
        <v>4.4500697433967193E-3</v>
      </c>
      <c r="G29">
        <f t="shared" si="12"/>
        <v>7028.9482726308552</v>
      </c>
      <c r="H29">
        <f t="shared" si="13"/>
        <v>2253.8843753383876</v>
      </c>
      <c r="J29">
        <v>0.74847650505251029</v>
      </c>
      <c r="K29">
        <v>0.76592077844662543</v>
      </c>
    </row>
    <row r="30" spans="1:17" x14ac:dyDescent="0.25">
      <c r="A30" t="s">
        <v>196</v>
      </c>
      <c r="B30" t="s">
        <v>202</v>
      </c>
      <c r="C30" s="56">
        <f t="shared" si="9"/>
        <v>0.41446837971635853</v>
      </c>
      <c r="D30">
        <f t="shared" ca="1" si="10"/>
        <v>0.40860038219653771</v>
      </c>
      <c r="E30" s="56">
        <v>0.41446837971635853</v>
      </c>
      <c r="F30">
        <f t="shared" si="11"/>
        <v>4.3069282264483503E-3</v>
      </c>
      <c r="G30">
        <f t="shared" si="12"/>
        <v>5422.0646823168563</v>
      </c>
      <c r="H30">
        <f t="shared" si="13"/>
        <v>7659.909595256373</v>
      </c>
      <c r="J30">
        <v>0.40602680039251976</v>
      </c>
      <c r="K30">
        <v>0.42290995904019729</v>
      </c>
    </row>
    <row r="31" spans="1:17" x14ac:dyDescent="0.25">
      <c r="A31" t="s">
        <v>197</v>
      </c>
      <c r="B31" t="s">
        <v>203</v>
      </c>
      <c r="C31" s="56">
        <f t="shared" si="9"/>
        <v>0.62993046173720413</v>
      </c>
      <c r="D31">
        <f t="shared" ca="1" si="10"/>
        <v>0.63385113543576987</v>
      </c>
      <c r="E31" s="56">
        <v>0.62993046173720413</v>
      </c>
      <c r="F31">
        <f t="shared" si="11"/>
        <v>6.0661103089946844E-3</v>
      </c>
      <c r="G31">
        <f t="shared" si="12"/>
        <v>3990.0596919400373</v>
      </c>
      <c r="H31">
        <f t="shared" si="13"/>
        <v>2344.0675400346877</v>
      </c>
      <c r="J31">
        <v>0.61804088553157455</v>
      </c>
      <c r="K31">
        <v>0.64182003794283371</v>
      </c>
    </row>
    <row r="33" spans="1:14" x14ac:dyDescent="0.25">
      <c r="A33" s="3" t="s">
        <v>59</v>
      </c>
      <c r="C33" s="1" t="s">
        <v>2</v>
      </c>
      <c r="D33" s="1" t="s">
        <v>16</v>
      </c>
      <c r="E33" s="1" t="s">
        <v>17</v>
      </c>
      <c r="F33" s="1" t="s">
        <v>60</v>
      </c>
      <c r="G33" s="1" t="s">
        <v>61</v>
      </c>
      <c r="H33" s="1" t="s">
        <v>62</v>
      </c>
      <c r="I33" s="1" t="s">
        <v>63</v>
      </c>
      <c r="J33" s="1" t="s">
        <v>64</v>
      </c>
      <c r="K33" s="1" t="s">
        <v>65</v>
      </c>
      <c r="L33" s="1" t="s">
        <v>15</v>
      </c>
      <c r="M33" s="1" t="s">
        <v>66</v>
      </c>
      <c r="N33" s="1"/>
    </row>
    <row r="34" spans="1:14" x14ac:dyDescent="0.25">
      <c r="A34" t="s">
        <v>67</v>
      </c>
      <c r="B34" t="s">
        <v>68</v>
      </c>
      <c r="C34">
        <f>E34</f>
        <v>0.05</v>
      </c>
      <c r="D34">
        <f ca="1">M34</f>
        <v>4.0547843280234544E-2</v>
      </c>
      <c r="E34">
        <v>0.05</v>
      </c>
      <c r="F34">
        <v>1.0000000000000001E-9</v>
      </c>
      <c r="G34">
        <v>0.06</v>
      </c>
      <c r="H34">
        <f>E34</f>
        <v>0.05</v>
      </c>
      <c r="I34">
        <f>G34-F34</f>
        <v>5.9999998999999998E-2</v>
      </c>
      <c r="J34">
        <f>H34-F34</f>
        <v>4.9999999000000003E-2</v>
      </c>
      <c r="K34">
        <f>G34-H34</f>
        <v>9.999999999999995E-3</v>
      </c>
      <c r="L34">
        <f ca="1">RAND()</f>
        <v>0.54804252462248437</v>
      </c>
      <c r="M34" s="1">
        <f ca="1">IF(L34&lt;(J34/I34),F34+SQRT(L34*J34*I34),G34-SQRT((1-L34)*K34*I34))</f>
        <v>4.0547843280234544E-2</v>
      </c>
    </row>
    <row r="35" spans="1:14" x14ac:dyDescent="0.25">
      <c r="A35" t="s">
        <v>69</v>
      </c>
      <c r="B35" t="s">
        <v>70</v>
      </c>
      <c r="C35">
        <f>E35</f>
        <v>0.05</v>
      </c>
      <c r="D35">
        <f ca="1">M35</f>
        <v>3.8705280858547055E-2</v>
      </c>
      <c r="E35">
        <v>0.05</v>
      </c>
      <c r="F35">
        <v>1.0000000000000001E-9</v>
      </c>
      <c r="G35">
        <v>0.06</v>
      </c>
      <c r="H35">
        <f>E35</f>
        <v>0.05</v>
      </c>
      <c r="I35">
        <f>G35-F35</f>
        <v>5.9999998999999998E-2</v>
      </c>
      <c r="J35">
        <f>H35-F35</f>
        <v>4.9999999000000003E-2</v>
      </c>
      <c r="K35">
        <f>G35-H35</f>
        <v>9.999999999999995E-3</v>
      </c>
      <c r="L35">
        <f ca="1">RAND()</f>
        <v>0.49936624795291173</v>
      </c>
      <c r="M35" s="1">
        <f ca="1">IF(L35&lt;(J35/I35),F35+SQRT(L35*J35*I35),G35-SQRT((1-L35)*K35*I35))</f>
        <v>3.8705280858547055E-2</v>
      </c>
    </row>
    <row r="37" spans="1:14" x14ac:dyDescent="0.25">
      <c r="A37" t="s">
        <v>222</v>
      </c>
      <c r="B37" t="s">
        <v>146</v>
      </c>
      <c r="C37">
        <v>5597</v>
      </c>
      <c r="D37" s="6"/>
    </row>
    <row r="38" spans="1:14" x14ac:dyDescent="0.25">
      <c r="A38" t="s">
        <v>229</v>
      </c>
      <c r="C38">
        <v>10.9</v>
      </c>
      <c r="D38" s="6"/>
    </row>
    <row r="39" spans="1:14" x14ac:dyDescent="0.25">
      <c r="A39" t="s">
        <v>230</v>
      </c>
      <c r="C39">
        <v>5.16</v>
      </c>
      <c r="D39" s="6"/>
    </row>
    <row r="40" spans="1:14" x14ac:dyDescent="0.25">
      <c r="A40" t="s">
        <v>231</v>
      </c>
      <c r="C40" s="59">
        <v>0.74170000000000003</v>
      </c>
      <c r="D40" s="6"/>
    </row>
    <row r="41" spans="1:14" x14ac:dyDescent="0.25">
      <c r="A41" t="s">
        <v>232</v>
      </c>
      <c r="C41" s="59">
        <v>0.25829999999999997</v>
      </c>
      <c r="D41" s="6"/>
    </row>
    <row r="42" spans="1:14" x14ac:dyDescent="0.25">
      <c r="A42" t="s">
        <v>233</v>
      </c>
      <c r="B42" t="s">
        <v>234</v>
      </c>
      <c r="C42">
        <f>(C40*C38+C41*C39)</f>
        <v>9.4173580000000001</v>
      </c>
      <c r="D42" s="6"/>
    </row>
    <row r="43" spans="1:14" x14ac:dyDescent="0.25">
      <c r="A43" t="s">
        <v>236</v>
      </c>
      <c r="C43">
        <v>10.35</v>
      </c>
    </row>
    <row r="44" spans="1:14" x14ac:dyDescent="0.25">
      <c r="A44" t="s">
        <v>237</v>
      </c>
      <c r="C44">
        <v>5.62</v>
      </c>
    </row>
    <row r="45" spans="1:14" x14ac:dyDescent="0.25">
      <c r="A45" t="s">
        <v>238</v>
      </c>
      <c r="C45" s="59">
        <v>0.58799999999999997</v>
      </c>
    </row>
    <row r="46" spans="1:14" x14ac:dyDescent="0.25">
      <c r="A46" t="s">
        <v>239</v>
      </c>
      <c r="C46" s="59">
        <v>0.41199999999999998</v>
      </c>
    </row>
    <row r="47" spans="1:14" x14ac:dyDescent="0.25">
      <c r="A47" t="s">
        <v>240</v>
      </c>
      <c r="B47" t="s">
        <v>235</v>
      </c>
      <c r="C47">
        <f>(C45*C43+C46*C44)</f>
        <v>8.4012399999999996</v>
      </c>
      <c r="E47" s="58"/>
    </row>
    <row r="48" spans="1:14" x14ac:dyDescent="0.25">
      <c r="A48" t="s">
        <v>147</v>
      </c>
      <c r="B48" t="s">
        <v>148</v>
      </c>
      <c r="C48">
        <v>1999</v>
      </c>
    </row>
    <row r="49" spans="1:3" x14ac:dyDescent="0.25">
      <c r="A49" t="s">
        <v>223</v>
      </c>
      <c r="C49" s="60">
        <v>89160</v>
      </c>
    </row>
    <row r="50" spans="1:3" x14ac:dyDescent="0.25">
      <c r="A50" t="s">
        <v>225</v>
      </c>
      <c r="B50" t="s">
        <v>224</v>
      </c>
      <c r="C50" s="60">
        <f>C49/(1+0.05)^22</f>
        <v>30479.334506083207</v>
      </c>
    </row>
  </sheetData>
  <phoneticPr fontId="2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C5290-EDAD-42FA-A3D0-F1CEF68520FC}">
  <sheetPr codeName="Sheet4"/>
  <dimension ref="A1:K35"/>
  <sheetViews>
    <sheetView topLeftCell="A3" zoomScaleNormal="100" workbookViewId="0">
      <selection activeCell="K30" sqref="K30"/>
    </sheetView>
  </sheetViews>
  <sheetFormatPr defaultRowHeight="15" x14ac:dyDescent="0.25"/>
  <cols>
    <col min="2" max="2" width="14.5703125" customWidth="1"/>
    <col min="3" max="3" width="14.42578125" customWidth="1"/>
    <col min="4" max="4" width="16.85546875" customWidth="1"/>
    <col min="5" max="5" width="13.42578125" customWidth="1"/>
    <col min="6" max="6" width="16.5703125" customWidth="1"/>
    <col min="7" max="8" width="19.42578125" customWidth="1"/>
    <col min="9" max="9" width="10.140625" customWidth="1"/>
  </cols>
  <sheetData>
    <row r="1" spans="1:9" ht="21" x14ac:dyDescent="0.35">
      <c r="B1" s="136" t="s">
        <v>39</v>
      </c>
      <c r="C1" s="136"/>
      <c r="D1" s="136"/>
      <c r="E1" s="136"/>
      <c r="F1" s="136"/>
      <c r="G1" s="136"/>
      <c r="H1" s="136"/>
      <c r="I1" s="136"/>
    </row>
    <row r="3" spans="1:9" x14ac:dyDescent="0.25">
      <c r="C3" s="14"/>
      <c r="D3" s="14"/>
    </row>
    <row r="4" spans="1:9" x14ac:dyDescent="0.25">
      <c r="A4" s="1" t="s">
        <v>228</v>
      </c>
      <c r="B4" s="1" t="s">
        <v>36</v>
      </c>
      <c r="C4" s="1" t="s">
        <v>37</v>
      </c>
      <c r="D4" s="1" t="s">
        <v>31</v>
      </c>
      <c r="E4" s="1" t="s">
        <v>204</v>
      </c>
      <c r="F4" s="1" t="s">
        <v>205</v>
      </c>
      <c r="G4" s="1" t="s">
        <v>206</v>
      </c>
      <c r="H4" s="1" t="s">
        <v>207</v>
      </c>
      <c r="I4" s="1" t="s">
        <v>20</v>
      </c>
    </row>
    <row r="5" spans="1:9" x14ac:dyDescent="0.25">
      <c r="A5" s="20">
        <v>1999</v>
      </c>
      <c r="B5" s="15">
        <f>Registry!B5</f>
        <v>2877</v>
      </c>
      <c r="C5" s="15">
        <f>Registry!C5</f>
        <v>1741</v>
      </c>
      <c r="D5" s="6">
        <v>0</v>
      </c>
      <c r="E5" s="17">
        <f t="shared" ref="E5:E27" si="0">B5*(Omr+MR)</f>
        <v>41.647452000000001</v>
      </c>
      <c r="F5" s="17">
        <f t="shared" ref="F5:F27" si="1">C5*(Omr+MR)</f>
        <v>25.202715999999999</v>
      </c>
      <c r="G5" s="6">
        <f>B5-E5</f>
        <v>2835.3525479999998</v>
      </c>
      <c r="H5" s="6">
        <f>C5-F5</f>
        <v>1715.797284</v>
      </c>
      <c r="I5" s="6">
        <f>6/12*(G5*Utility_Before_Hip)+6/12*(G5*Utility_After_Hip)+6/12*(H5*Utility_Before_Knee)+6/12*(H5*Utility_After_Knee)</f>
        <v>2287.3824342302437</v>
      </c>
    </row>
    <row r="6" spans="1:9" x14ac:dyDescent="0.25">
      <c r="A6" s="20">
        <v>2000</v>
      </c>
      <c r="B6" s="15">
        <f>Registry!B6</f>
        <v>3237</v>
      </c>
      <c r="C6" s="15">
        <f>Registry!C6</f>
        <v>1992</v>
      </c>
      <c r="D6" s="6">
        <v>0</v>
      </c>
      <c r="E6" s="17">
        <f t="shared" si="0"/>
        <v>46.858812</v>
      </c>
      <c r="F6" s="17">
        <f t="shared" si="1"/>
        <v>28.836191999999997</v>
      </c>
      <c r="G6" s="6">
        <f>B6-E6</f>
        <v>3190.1411880000001</v>
      </c>
      <c r="H6" s="6">
        <f>C6-F6</f>
        <v>1963.163808</v>
      </c>
      <c r="I6" s="6">
        <f>6/12*(G6*Utility_Before_Hip)+6/12*(G6*Utility_After_Hip)+6/12*(H6*Utility_Before_Knee)+6/12*(H6*Utility_After_Knee)/(1+oDR)^(A6-$A$5)</f>
        <v>2561.218503834205</v>
      </c>
    </row>
    <row r="7" spans="1:9" x14ac:dyDescent="0.25">
      <c r="A7" s="20">
        <v>2001</v>
      </c>
      <c r="B7" s="15">
        <f>Registry!B7</f>
        <v>3436</v>
      </c>
      <c r="C7" s="15">
        <f>Registry!C7</f>
        <v>2116</v>
      </c>
      <c r="D7" s="6">
        <v>0</v>
      </c>
      <c r="E7" s="17">
        <f t="shared" si="0"/>
        <v>49.739536000000001</v>
      </c>
      <c r="F7" s="17">
        <f t="shared" si="1"/>
        <v>30.631215999999998</v>
      </c>
      <c r="G7" s="6">
        <f t="shared" ref="G7:G27" si="2">B7-E7</f>
        <v>3386.260464</v>
      </c>
      <c r="H7" s="6">
        <f t="shared" ref="H7:H27" si="3">C7-F7</f>
        <v>2085.3687839999998</v>
      </c>
      <c r="I7" s="6">
        <f t="shared" ref="I7:I27" si="4">(6/12*(G7*Utility_Before_Hip)+6/12*(G7*Utility_After_Hip)+6/12*(H7*Utility_Before_Knee)+6/12*(H7*Utility_After_Knee))/(1+oDR)^(A7-$A$5)</f>
        <v>2494.9839423613903</v>
      </c>
    </row>
    <row r="8" spans="1:9" x14ac:dyDescent="0.25">
      <c r="A8" s="20">
        <v>2002</v>
      </c>
      <c r="B8" s="15">
        <f>Registry!B8</f>
        <v>3712</v>
      </c>
      <c r="C8" s="15">
        <f>Registry!C8</f>
        <v>2298</v>
      </c>
      <c r="D8" s="6">
        <v>0</v>
      </c>
      <c r="E8" s="17">
        <f t="shared" si="0"/>
        <v>53.734911999999994</v>
      </c>
      <c r="F8" s="17">
        <f t="shared" si="1"/>
        <v>33.265847999999998</v>
      </c>
      <c r="G8" s="6">
        <f t="shared" si="2"/>
        <v>3658.2650880000001</v>
      </c>
      <c r="H8" s="6">
        <f t="shared" si="3"/>
        <v>2264.734152</v>
      </c>
      <c r="I8" s="6">
        <f t="shared" si="4"/>
        <v>2572.3919781351419</v>
      </c>
    </row>
    <row r="9" spans="1:9" x14ac:dyDescent="0.25">
      <c r="A9" s="20">
        <v>2003</v>
      </c>
      <c r="B9" s="15">
        <f>Registry!B9/(1-(A9-$A$8)*(Reg_Trend_effect_hip-Trend_effect_hip))</f>
        <v>3466.5857804612469</v>
      </c>
      <c r="C9" s="15">
        <f>Registry!C9/(1-(A9-$A$8)*(Reg_Trend_effect_knee-Trend_effect_knee))</f>
        <v>2331.4357642476375</v>
      </c>
      <c r="D9" s="6">
        <v>0</v>
      </c>
      <c r="E9" s="17">
        <f t="shared" si="0"/>
        <v>50.182295757957007</v>
      </c>
      <c r="F9" s="17">
        <f t="shared" si="1"/>
        <v>33.749864123248798</v>
      </c>
      <c r="G9" s="6">
        <f t="shared" si="2"/>
        <v>3416.4034847032899</v>
      </c>
      <c r="H9" s="6">
        <f t="shared" si="3"/>
        <v>2297.6859001243888</v>
      </c>
      <c r="I9" s="6">
        <f t="shared" si="4"/>
        <v>2366.4080479432309</v>
      </c>
    </row>
    <row r="10" spans="1:9" x14ac:dyDescent="0.25">
      <c r="A10" s="20">
        <v>2004</v>
      </c>
      <c r="B10" s="15">
        <f>Registry!B10/(1-(A10-$A$8)*(Reg_Trend_effect_hip-Trend_effect_hip))</f>
        <v>3541.0995272159325</v>
      </c>
      <c r="C10" s="15">
        <f>Registry!C10/(1-(A10-$A$8)*(Reg_Trend_effect_knee-Trend_effect_knee))</f>
        <v>2703.4355684623361</v>
      </c>
      <c r="D10" s="6">
        <v>0</v>
      </c>
      <c r="E10" s="17">
        <f t="shared" si="0"/>
        <v>51.260956755977837</v>
      </c>
      <c r="F10" s="17">
        <f t="shared" si="1"/>
        <v>39.134933289060776</v>
      </c>
      <c r="G10" s="6">
        <f t="shared" si="2"/>
        <v>3489.8385704599546</v>
      </c>
      <c r="H10" s="6">
        <f t="shared" si="3"/>
        <v>2664.3006351732752</v>
      </c>
      <c r="I10" s="6">
        <f t="shared" si="4"/>
        <v>2431.9607091968205</v>
      </c>
    </row>
    <row r="11" spans="1:9" x14ac:dyDescent="0.25">
      <c r="A11" s="20">
        <v>2005</v>
      </c>
      <c r="B11" s="15">
        <f>Registry!B11/(1-(A11-$A$8)*(Reg_Trend_effect_hip-Trend_effect_hip))</f>
        <v>3619.6160131865499</v>
      </c>
      <c r="C11" s="15">
        <f>Registry!C11/(1-(A11-$A$8)*(Reg_Trend_effect_knee-Trend_effect_knee))</f>
        <v>2783.4484952616544</v>
      </c>
      <c r="D11" s="6">
        <v>0</v>
      </c>
      <c r="E11" s="17">
        <f t="shared" si="0"/>
        <v>52.397561406888492</v>
      </c>
      <c r="F11" s="17">
        <f t="shared" si="1"/>
        <v>40.293200417407711</v>
      </c>
      <c r="G11" s="6">
        <f t="shared" si="2"/>
        <v>3567.2184517796613</v>
      </c>
      <c r="H11" s="6">
        <f t="shared" si="3"/>
        <v>2743.1552948442468</v>
      </c>
      <c r="I11" s="6">
        <f t="shared" si="4"/>
        <v>2375.2163994207972</v>
      </c>
    </row>
    <row r="12" spans="1:9" x14ac:dyDescent="0.25">
      <c r="A12" s="20">
        <v>2006</v>
      </c>
      <c r="B12" s="15">
        <f>Registry!B12/(1-(A12-$A$8)*(Reg_Trend_effect_hip-Trend_effect_hip))</f>
        <v>3621.1939872445287</v>
      </c>
      <c r="C12" s="15">
        <f>Registry!C12/(1-(A12-$A$8)*(Reg_Trend_effect_knee-Trend_effect_knee))</f>
        <v>2913.1444110965563</v>
      </c>
      <c r="D12" s="6">
        <v>0</v>
      </c>
      <c r="E12" s="17">
        <f t="shared" si="0"/>
        <v>52.420404159351797</v>
      </c>
      <c r="F12" s="17">
        <f t="shared" si="1"/>
        <v>42.170678495033748</v>
      </c>
      <c r="G12" s="6">
        <f t="shared" si="2"/>
        <v>3568.7735830851771</v>
      </c>
      <c r="H12" s="6">
        <f t="shared" si="3"/>
        <v>2870.9737326015224</v>
      </c>
      <c r="I12" s="6">
        <f t="shared" si="4"/>
        <v>2310.0888569479157</v>
      </c>
    </row>
    <row r="13" spans="1:9" x14ac:dyDescent="0.25">
      <c r="A13" s="20">
        <v>2007</v>
      </c>
      <c r="B13" s="15">
        <f>Registry!B13/(1-(A13-$A$8)*(Reg_Trend_effect_hip-Trend_effect_hip))</f>
        <v>3626.920782462435</v>
      </c>
      <c r="C13" s="15">
        <f>Registry!C13/(1-(A13-$A$8)*(Reg_Trend_effect_knee-Trend_effect_knee))</f>
        <v>3110.3028108702765</v>
      </c>
      <c r="D13" s="6">
        <v>0</v>
      </c>
      <c r="E13" s="17">
        <f t="shared" si="0"/>
        <v>52.503305246926203</v>
      </c>
      <c r="F13" s="17">
        <f t="shared" si="1"/>
        <v>45.024743490158123</v>
      </c>
      <c r="G13" s="6">
        <f t="shared" si="2"/>
        <v>3574.4174772155088</v>
      </c>
      <c r="H13" s="6">
        <f t="shared" si="3"/>
        <v>3065.2780673801185</v>
      </c>
      <c r="I13" s="6">
        <f t="shared" si="4"/>
        <v>2270.6351405499172</v>
      </c>
    </row>
    <row r="14" spans="1:9" x14ac:dyDescent="0.25">
      <c r="A14" s="20">
        <v>2008</v>
      </c>
      <c r="B14" s="15">
        <f>Registry!B14/(1-(A14-$A$8)*(Reg_Trend_effect_hip-Trend_effect_hip))</f>
        <v>3933.9768216743746</v>
      </c>
      <c r="C14" s="15">
        <f>Registry!C14/(1-(A14-$A$8)*(Reg_Trend_effect_knee-Trend_effect_knee))</f>
        <v>3402.6828494679494</v>
      </c>
      <c r="D14" s="6">
        <v>0</v>
      </c>
      <c r="E14" s="17">
        <f t="shared" si="0"/>
        <v>56.948248470558241</v>
      </c>
      <c r="F14" s="17">
        <f t="shared" si="1"/>
        <v>49.257236928898031</v>
      </c>
      <c r="G14" s="6">
        <f t="shared" si="2"/>
        <v>3877.0285732038164</v>
      </c>
      <c r="H14" s="6">
        <f t="shared" si="3"/>
        <v>3353.4256125390511</v>
      </c>
      <c r="I14" s="6">
        <f t="shared" si="4"/>
        <v>2355.2290219985739</v>
      </c>
    </row>
    <row r="15" spans="1:9" x14ac:dyDescent="0.25">
      <c r="A15" s="20">
        <v>2009</v>
      </c>
      <c r="B15" s="15">
        <f>Registry!B15/(1-(A15-$A$8)*(Reg_Trend_effect_hip-Trend_effect_hip))</f>
        <v>4026.5060958555341</v>
      </c>
      <c r="C15" s="15">
        <f>Registry!C15/(1-(A15-$A$8)*(Reg_Trend_effect_knee-Trend_effect_knee))</f>
        <v>3475.9663737168416</v>
      </c>
      <c r="D15" s="6">
        <v>0</v>
      </c>
      <c r="E15" s="17">
        <f t="shared" si="0"/>
        <v>58.287702243604706</v>
      </c>
      <c r="F15" s="17">
        <f t="shared" si="1"/>
        <v>50.318089225925</v>
      </c>
      <c r="G15" s="6">
        <f t="shared" si="2"/>
        <v>3968.2183936119295</v>
      </c>
      <c r="H15" s="6">
        <f t="shared" si="3"/>
        <v>3425.6482844909165</v>
      </c>
      <c r="I15" s="6">
        <f t="shared" si="4"/>
        <v>2293.7011656551463</v>
      </c>
    </row>
    <row r="16" spans="1:9" x14ac:dyDescent="0.25">
      <c r="A16" s="20">
        <v>2010</v>
      </c>
      <c r="B16" s="15">
        <f>Registry!B16/(1-(A16-$A$8)*(Reg_Trend_effect_hip-Trend_effect_hip))</f>
        <v>4319.1566361366113</v>
      </c>
      <c r="C16" s="15">
        <f>Registry!C16/(1-(A16-$A$8)*(Reg_Trend_effect_knee-Trend_effect_knee))</f>
        <v>3951.4063943607348</v>
      </c>
      <c r="D16" s="6">
        <v>0</v>
      </c>
      <c r="E16" s="17">
        <f t="shared" si="0"/>
        <v>62.524111464713584</v>
      </c>
      <c r="F16" s="17">
        <f t="shared" si="1"/>
        <v>57.200558964765996</v>
      </c>
      <c r="G16" s="6">
        <f t="shared" si="2"/>
        <v>4256.632524671898</v>
      </c>
      <c r="H16" s="6">
        <f t="shared" si="3"/>
        <v>3894.2058353959687</v>
      </c>
      <c r="I16" s="6">
        <f t="shared" si="4"/>
        <v>2410.2886883183523</v>
      </c>
    </row>
    <row r="17" spans="1:11" x14ac:dyDescent="0.25">
      <c r="A17" s="20">
        <v>2011</v>
      </c>
      <c r="B17" s="15">
        <f>Registry!B17/(1-(A17-$A$8)*(Reg_Trend_effect_hip-Trend_effect_hip))</f>
        <v>5055.3059933394079</v>
      </c>
      <c r="C17" s="15">
        <f>Registry!C17/(1-(A17-$A$8)*(Reg_Trend_effect_knee-Trend_effect_knee))</f>
        <v>4175.007078295288</v>
      </c>
      <c r="D17" s="6">
        <v>0</v>
      </c>
      <c r="E17" s="17">
        <f t="shared" si="0"/>
        <v>73.180609559581271</v>
      </c>
      <c r="F17" s="17">
        <f t="shared" si="1"/>
        <v>60.437402465402585</v>
      </c>
      <c r="G17" s="6">
        <f t="shared" si="2"/>
        <v>4982.1253837798267</v>
      </c>
      <c r="H17" s="6">
        <f t="shared" si="3"/>
        <v>4114.5696758298855</v>
      </c>
      <c r="I17" s="6">
        <f t="shared" si="4"/>
        <v>2557.8365672673622</v>
      </c>
    </row>
    <row r="18" spans="1:11" x14ac:dyDescent="0.25">
      <c r="A18" s="20">
        <v>2012</v>
      </c>
      <c r="B18" s="15">
        <f>Registry!B18/(1-(A18-$A$8)*(Reg_Trend_effect_hip-Trend_effect_hip))</f>
        <v>4876.6605178367981</v>
      </c>
      <c r="C18" s="15">
        <f>Registry!C18/(1-(A18-$A$8)*(Reg_Trend_effect_knee-Trend_effect_knee))</f>
        <v>4226.0471450717896</v>
      </c>
      <c r="D18" s="6">
        <v>0</v>
      </c>
      <c r="E18" s="17">
        <f t="shared" si="0"/>
        <v>70.594537656205489</v>
      </c>
      <c r="F18" s="17">
        <f t="shared" si="1"/>
        <v>61.176258472059224</v>
      </c>
      <c r="G18" s="6">
        <f t="shared" si="2"/>
        <v>4806.0659801805923</v>
      </c>
      <c r="H18" s="6">
        <f t="shared" si="3"/>
        <v>4164.8708865997305</v>
      </c>
      <c r="I18" s="6">
        <f t="shared" si="4"/>
        <v>2404.1463575937787</v>
      </c>
    </row>
    <row r="19" spans="1:11" x14ac:dyDescent="0.25">
      <c r="A19" s="20">
        <v>2013</v>
      </c>
      <c r="B19" s="15">
        <f>Registry!B19/(1-(A19-$A$8)*(Reg_Trend_effect_hip-Trend_effect_hip))</f>
        <v>4576.4646732544279</v>
      </c>
      <c r="C19" s="15">
        <f>Registry!C19/(1-(A19-$A$8)*(Reg_Trend_effect_knee-Trend_effect_knee))</f>
        <v>4547.059656953892</v>
      </c>
      <c r="D19" s="6">
        <v>0</v>
      </c>
      <c r="E19" s="17">
        <f t="shared" si="0"/>
        <v>66.248902610031095</v>
      </c>
      <c r="F19" s="17">
        <f t="shared" si="1"/>
        <v>65.823235594064542</v>
      </c>
      <c r="G19" s="6">
        <f t="shared" si="2"/>
        <v>4510.2157706443968</v>
      </c>
      <c r="H19" s="6">
        <f t="shared" si="3"/>
        <v>4481.2364213598275</v>
      </c>
      <c r="I19" s="6">
        <f t="shared" si="4"/>
        <v>2299.7762571523117</v>
      </c>
    </row>
    <row r="20" spans="1:11" x14ac:dyDescent="0.25">
      <c r="A20" s="20">
        <v>2014</v>
      </c>
      <c r="B20" s="15">
        <f>Registry!B20/(1-(A20-$A$8)*(Reg_Trend_effect_hip-Trend_effect_hip))</f>
        <v>4821.2524321237888</v>
      </c>
      <c r="C20" s="15">
        <f>Registry!C20/(1-(A20-$A$8)*(Reg_Trend_effect_knee-Trend_effect_knee))</f>
        <v>4731.6288001507983</v>
      </c>
      <c r="D20" s="6">
        <v>0</v>
      </c>
      <c r="E20" s="17">
        <f t="shared" si="0"/>
        <v>69.792450207423968</v>
      </c>
      <c r="F20" s="17">
        <f t="shared" si="1"/>
        <v>68.495058510982958</v>
      </c>
      <c r="G20" s="6">
        <f t="shared" si="2"/>
        <v>4751.459981916365</v>
      </c>
      <c r="H20" s="6">
        <f t="shared" si="3"/>
        <v>4663.1337416398155</v>
      </c>
      <c r="I20" s="6">
        <f t="shared" si="4"/>
        <v>2292.898959997875</v>
      </c>
    </row>
    <row r="21" spans="1:11" x14ac:dyDescent="0.25">
      <c r="A21" s="20">
        <v>2015</v>
      </c>
      <c r="B21" s="15">
        <f>Registry!B21/(1-(A21-$A$8)*(Reg_Trend_effect_hip-Trend_effect_hip))</f>
        <v>4759.2548530452805</v>
      </c>
      <c r="C21" s="15">
        <f>Registry!C21/(1-(A21-$A$8)*(Reg_Trend_effect_knee-Trend_effect_knee))</f>
        <v>4929.2250765806502</v>
      </c>
      <c r="D21" s="6">
        <v>0</v>
      </c>
      <c r="E21" s="17">
        <f t="shared" si="0"/>
        <v>68.894973252683471</v>
      </c>
      <c r="F21" s="17">
        <f t="shared" si="1"/>
        <v>71.355462208581486</v>
      </c>
      <c r="G21" s="6">
        <f t="shared" si="2"/>
        <v>4690.359879792597</v>
      </c>
      <c r="H21" s="6">
        <f t="shared" si="3"/>
        <v>4857.869614372069</v>
      </c>
      <c r="I21" s="6">
        <f t="shared" si="4"/>
        <v>2216.5632235916992</v>
      </c>
    </row>
    <row r="22" spans="1:11" x14ac:dyDescent="0.25">
      <c r="A22" s="20">
        <v>2016</v>
      </c>
      <c r="B22" s="15">
        <f>Registry!B22/(1-(A22-$A$8)*(Reg_Trend_effect_hip-Trend_effect_hip))</f>
        <v>4670.1194272902994</v>
      </c>
      <c r="C22" s="15">
        <f>Registry!C22/(1-(A22-$A$8)*(Reg_Trend_effect_knee-Trend_effect_knee))</f>
        <v>5117.8360638065324</v>
      </c>
      <c r="D22" s="6">
        <v>0</v>
      </c>
      <c r="E22" s="17">
        <f t="shared" si="0"/>
        <v>67.604648829454376</v>
      </c>
      <c r="F22" s="17">
        <f t="shared" si="1"/>
        <v>74.085794859663352</v>
      </c>
      <c r="G22" s="6">
        <f t="shared" si="2"/>
        <v>4602.5147784608453</v>
      </c>
      <c r="H22" s="6">
        <f t="shared" si="3"/>
        <v>5043.7502689468693</v>
      </c>
      <c r="I22" s="6">
        <f t="shared" si="4"/>
        <v>2134.5545070341668</v>
      </c>
    </row>
    <row r="23" spans="1:11" x14ac:dyDescent="0.25">
      <c r="A23" s="20">
        <v>2017</v>
      </c>
      <c r="B23" s="15">
        <f>Registry!B23/(1-(A23-$A$8)*(Reg_Trend_effect_hip-Trend_effect_hip))</f>
        <v>4799.2615429230336</v>
      </c>
      <c r="C23" s="15">
        <f>Registry!C23/(1-(A23-$A$8)*(Reg_Trend_effect_knee-Trend_effect_knee))</f>
        <v>5466.1875391618787</v>
      </c>
      <c r="D23" s="6">
        <v>0</v>
      </c>
      <c r="E23" s="17">
        <f t="shared" si="0"/>
        <v>69.474110095353836</v>
      </c>
      <c r="F23" s="17">
        <f t="shared" si="1"/>
        <v>79.128530816907357</v>
      </c>
      <c r="G23" s="6">
        <f t="shared" si="2"/>
        <v>4729.7874328276794</v>
      </c>
      <c r="H23" s="6">
        <f t="shared" si="3"/>
        <v>5387.0590083449715</v>
      </c>
      <c r="I23" s="6">
        <f t="shared" si="4"/>
        <v>2133.3537777048782</v>
      </c>
    </row>
    <row r="24" spans="1:11" x14ac:dyDescent="0.25">
      <c r="A24" s="20">
        <v>2018</v>
      </c>
      <c r="B24" s="15">
        <f>Registry!B24/(1-(A24-$A$8)*(Reg_Trend_effect_hip-Trend_effect_hip))</f>
        <v>4748.042770521999</v>
      </c>
      <c r="C24" s="15">
        <f>Registry!C24/(1-(A24-$A$8)*(Reg_Trend_effect_knee-Trend_effect_knee))</f>
        <v>5671.6519271061734</v>
      </c>
      <c r="D24" s="6">
        <v>0</v>
      </c>
      <c r="E24" s="17">
        <f t="shared" si="0"/>
        <v>68.732667146076452</v>
      </c>
      <c r="F24" s="17">
        <f t="shared" si="1"/>
        <v>82.102833296788958</v>
      </c>
      <c r="G24" s="6">
        <f t="shared" si="2"/>
        <v>4679.3101033759222</v>
      </c>
      <c r="H24" s="6">
        <f t="shared" si="3"/>
        <v>5589.5490938093844</v>
      </c>
      <c r="I24" s="6">
        <f t="shared" si="4"/>
        <v>2063.8078587532627</v>
      </c>
    </row>
    <row r="25" spans="1:11" x14ac:dyDescent="0.25">
      <c r="A25" s="20">
        <v>2019</v>
      </c>
      <c r="B25" s="15">
        <f>Registry!B25/(1-(A25-$A$8)*(Reg_Trend_effect_hip-Trend_effect_hip))</f>
        <v>4851.566536435058</v>
      </c>
      <c r="C25" s="15">
        <f>Registry!C25/(1-(A25-$A$8)*(Reg_Trend_effect_knee-Trend_effect_knee))</f>
        <v>6228.9156071423631</v>
      </c>
      <c r="D25" s="6">
        <v>0</v>
      </c>
      <c r="E25" s="17">
        <f t="shared" si="0"/>
        <v>70.231277181433896</v>
      </c>
      <c r="F25" s="17">
        <f t="shared" si="1"/>
        <v>90.169782328992838</v>
      </c>
      <c r="G25" s="6">
        <f t="shared" si="2"/>
        <v>4781.3352592536239</v>
      </c>
      <c r="H25" s="6">
        <f t="shared" si="3"/>
        <v>6138.7458248133698</v>
      </c>
      <c r="I25" s="6">
        <f t="shared" si="4"/>
        <v>2092.4891827040019</v>
      </c>
    </row>
    <row r="26" spans="1:11" x14ac:dyDescent="0.25">
      <c r="A26" s="20">
        <v>2020</v>
      </c>
      <c r="B26" s="15">
        <f>Registry!B26/(1-(A26-$A$8)*(Reg_Trend_effect_hip-Trend_effect_hip))</f>
        <v>4483.5253037122257</v>
      </c>
      <c r="C26" s="15">
        <f>Registry!C26/(1-(A26-$A$8)*(Reg_Trend_effect_knee-Trend_effect_knee))</f>
        <v>5384.8799060686706</v>
      </c>
      <c r="D26" s="6">
        <v>0</v>
      </c>
      <c r="E26" s="17">
        <f t="shared" si="0"/>
        <v>64.903512296538182</v>
      </c>
      <c r="F26" s="17">
        <f t="shared" si="1"/>
        <v>77.951521520250068</v>
      </c>
      <c r="G26" s="6">
        <f t="shared" si="2"/>
        <v>4418.6217914156878</v>
      </c>
      <c r="H26" s="6">
        <f t="shared" si="3"/>
        <v>5306.9283845484206</v>
      </c>
      <c r="I26" s="6">
        <f t="shared" si="4"/>
        <v>1773.0416058707719</v>
      </c>
    </row>
    <row r="27" spans="1:11" x14ac:dyDescent="0.25">
      <c r="A27" s="20">
        <v>2021</v>
      </c>
      <c r="B27" s="15">
        <f>Registry!B27/(1-(A27-$A$8)*(Reg_Trend_effect_hip-Trend_effect_hip))</f>
        <v>4456.2119483081533</v>
      </c>
      <c r="C27" s="15">
        <f>Registry!C27/(1-(A27-$A$8)*(Reg_Trend_effect_knee-Trend_effect_knee))</f>
        <v>5853.7778965279631</v>
      </c>
      <c r="D27" s="6">
        <v>0</v>
      </c>
      <c r="E27" s="17">
        <f t="shared" si="0"/>
        <v>64.508124163708828</v>
      </c>
      <c r="F27" s="17">
        <f t="shared" si="1"/>
        <v>84.73928883013879</v>
      </c>
      <c r="G27" s="6">
        <f t="shared" si="2"/>
        <v>4391.7038241444443</v>
      </c>
      <c r="H27" s="6">
        <f t="shared" si="3"/>
        <v>5769.0386076978239</v>
      </c>
      <c r="I27" s="6">
        <f t="shared" si="4"/>
        <v>1766.5884521741896</v>
      </c>
    </row>
    <row r="28" spans="1:11" x14ac:dyDescent="0.25">
      <c r="D28" s="9"/>
      <c r="E28" s="6"/>
      <c r="F28" s="6"/>
      <c r="G28" s="7" t="s">
        <v>208</v>
      </c>
      <c r="H28" s="7" t="s">
        <v>209</v>
      </c>
      <c r="I28" s="7" t="s">
        <v>43</v>
      </c>
    </row>
    <row r="29" spans="1:11" x14ac:dyDescent="0.25">
      <c r="B29" s="6"/>
      <c r="D29" s="9"/>
      <c r="G29" s="6">
        <f>SUM(G5:G27)</f>
        <v>94132.050532523208</v>
      </c>
      <c r="H29" s="6">
        <f>SUM(H5:H27)</f>
        <v>87860.488918511648</v>
      </c>
      <c r="I29" s="6">
        <f>SUM(I5:I27)</f>
        <v>52464.56163843604</v>
      </c>
    </row>
    <row r="30" spans="1:11" x14ac:dyDescent="0.25">
      <c r="D30" s="9"/>
      <c r="I30" s="15">
        <v>52464.56163843604</v>
      </c>
      <c r="K30" s="21"/>
    </row>
    <row r="31" spans="1:11" x14ac:dyDescent="0.25">
      <c r="D31" s="9"/>
      <c r="J31" s="6"/>
    </row>
    <row r="32" spans="1:11" x14ac:dyDescent="0.25">
      <c r="D32" s="9"/>
      <c r="G32" s="16"/>
      <c r="H32" s="16"/>
      <c r="I32" s="16"/>
    </row>
    <row r="33" spans="4:4" x14ac:dyDescent="0.25">
      <c r="D33" s="9"/>
    </row>
    <row r="34" spans="4:4" x14ac:dyDescent="0.25">
      <c r="D34" s="9"/>
    </row>
    <row r="35" spans="4:4" x14ac:dyDescent="0.25">
      <c r="D35" s="9"/>
    </row>
  </sheetData>
  <mergeCells count="1">
    <mergeCell ref="B1:I1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D7981-EE9E-41A2-A047-E34FFE7DEBF6}">
  <sheetPr codeName="Sheet5"/>
  <dimension ref="A1:R35"/>
  <sheetViews>
    <sheetView topLeftCell="F1" zoomScaleNormal="100" workbookViewId="0">
      <selection activeCell="I31" sqref="I31"/>
    </sheetView>
  </sheetViews>
  <sheetFormatPr defaultRowHeight="15" x14ac:dyDescent="0.25"/>
  <cols>
    <col min="2" max="2" width="12.7109375" customWidth="1"/>
    <col min="3" max="3" width="14.42578125" customWidth="1"/>
    <col min="4" max="4" width="19.5703125" customWidth="1"/>
    <col min="5" max="5" width="21.42578125" customWidth="1"/>
    <col min="6" max="6" width="12" customWidth="1"/>
    <col min="7" max="7" width="12.140625" customWidth="1"/>
    <col min="8" max="8" width="14.28515625" customWidth="1"/>
    <col min="9" max="9" width="13" customWidth="1"/>
    <col min="10" max="10" width="29.7109375" customWidth="1"/>
    <col min="11" max="11" width="21.140625" customWidth="1"/>
    <col min="12" max="12" width="30" customWidth="1"/>
    <col min="13" max="13" width="38.42578125" customWidth="1"/>
    <col min="14" max="14" width="15.85546875" customWidth="1"/>
    <col min="15" max="15" width="12.42578125" customWidth="1"/>
    <col min="16" max="16" width="13.7109375" customWidth="1"/>
    <col min="17" max="17" width="13.28515625" customWidth="1"/>
    <col min="18" max="18" width="16.5703125" customWidth="1"/>
  </cols>
  <sheetData>
    <row r="1" spans="1:18" ht="21" x14ac:dyDescent="0.35">
      <c r="B1" s="136" t="s">
        <v>38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3" spans="1:18" x14ac:dyDescent="0.25">
      <c r="C3" s="14"/>
      <c r="D3" s="14"/>
      <c r="E3" s="14"/>
    </row>
    <row r="4" spans="1:18" ht="45" x14ac:dyDescent="0.25">
      <c r="A4" s="1" t="s">
        <v>228</v>
      </c>
      <c r="B4" s="1" t="s">
        <v>36</v>
      </c>
      <c r="C4" s="1" t="s">
        <v>37</v>
      </c>
      <c r="D4" s="1" t="s">
        <v>40</v>
      </c>
      <c r="E4" s="1" t="s">
        <v>41</v>
      </c>
      <c r="F4" s="57" t="s">
        <v>210</v>
      </c>
      <c r="G4" s="23" t="s">
        <v>211</v>
      </c>
      <c r="H4" s="23" t="s">
        <v>212</v>
      </c>
      <c r="I4" s="23" t="s">
        <v>215</v>
      </c>
      <c r="J4" s="1" t="s">
        <v>46</v>
      </c>
      <c r="K4" s="1" t="s">
        <v>270</v>
      </c>
      <c r="L4" s="1" t="s">
        <v>48</v>
      </c>
      <c r="M4" s="1" t="s">
        <v>271</v>
      </c>
      <c r="N4" s="23" t="s">
        <v>213</v>
      </c>
      <c r="O4" s="23" t="s">
        <v>214</v>
      </c>
      <c r="P4" s="23" t="s">
        <v>216</v>
      </c>
      <c r="Q4" s="23" t="s">
        <v>217</v>
      </c>
      <c r="R4" s="1" t="s">
        <v>20</v>
      </c>
    </row>
    <row r="5" spans="1:18" x14ac:dyDescent="0.25">
      <c r="A5" s="20">
        <v>1999</v>
      </c>
      <c r="B5" s="62">
        <v>2877</v>
      </c>
      <c r="C5" s="15">
        <v>1741</v>
      </c>
      <c r="D5" s="9">
        <f>D6/2</f>
        <v>1.3491112788279338</v>
      </c>
      <c r="E5" s="9">
        <f>E6/2</f>
        <v>1.0897352654773442</v>
      </c>
      <c r="F5" s="17">
        <f t="shared" ref="F5:F27" si="0">B5*(Omr+MR)</f>
        <v>41.647452000000001</v>
      </c>
      <c r="G5" s="17">
        <f t="shared" ref="G5:G27" si="1">D5*MR</f>
        <v>1.3895846171927718E-2</v>
      </c>
      <c r="H5" s="17">
        <f t="shared" ref="H5:H27" si="2">C5*(Omr+MR)</f>
        <v>25.202715999999999</v>
      </c>
      <c r="I5" s="17">
        <f t="shared" ref="I5:I27" si="3">E5*MR</f>
        <v>1.1224273234416646E-2</v>
      </c>
      <c r="J5" s="60">
        <f>C_registry_2000</f>
        <v>893656.27</v>
      </c>
      <c r="K5" s="60">
        <f>C_registry_2000</f>
        <v>893656.27</v>
      </c>
      <c r="L5" s="60">
        <f>(D5*C_Hrevision+E5*C_Krevision)</f>
        <v>122351.4912450875</v>
      </c>
      <c r="M5" s="60">
        <f>L5*0.38</f>
        <v>46493.566673133253</v>
      </c>
      <c r="N5" s="6">
        <f>B5-F5</f>
        <v>2835.3525479999998</v>
      </c>
      <c r="O5" s="6">
        <f>D5-G5</f>
        <v>1.3352154326560062</v>
      </c>
      <c r="P5" s="6">
        <f>C5-H5</f>
        <v>1715.797284</v>
      </c>
      <c r="Q5" s="6">
        <f>E5-I5</f>
        <v>1.0785109922429277</v>
      </c>
      <c r="R5" s="6">
        <f>6/12*(N5*Utility_Before_Hip)+6/12*(N5*Utility_After_Hip)+(O5*Utility_Averted_Hip)+6/12*(P5*Utility_Before_Knee)+6/12*(P5*Utility_After_Knee)+(Q5*Utility_Averted_Knee)</f>
        <v>2289.2526997865907</v>
      </c>
    </row>
    <row r="6" spans="1:18" x14ac:dyDescent="0.25">
      <c r="A6" s="20">
        <v>2000</v>
      </c>
      <c r="B6" s="15">
        <v>3237</v>
      </c>
      <c r="C6" s="15">
        <v>1992</v>
      </c>
      <c r="D6" s="9">
        <f t="shared" ref="D6:D8" si="4">D7/2</f>
        <v>2.6982225576558676</v>
      </c>
      <c r="E6" s="9">
        <f t="shared" ref="E6:E8" si="5">E7/2</f>
        <v>2.1794705309546885</v>
      </c>
      <c r="F6" s="17">
        <f t="shared" si="0"/>
        <v>46.858812</v>
      </c>
      <c r="G6" s="17">
        <f t="shared" si="1"/>
        <v>2.7791692343855437E-2</v>
      </c>
      <c r="H6" s="17">
        <f t="shared" si="2"/>
        <v>28.836191999999997</v>
      </c>
      <c r="I6" s="17">
        <f t="shared" si="3"/>
        <v>2.2448546468833291E-2</v>
      </c>
      <c r="J6" s="60">
        <f>C_registry_2001/(1+cDR)^(A6-$A$5)</f>
        <v>822452.69523809513</v>
      </c>
      <c r="K6" s="60">
        <f>C_registry_2001/(1+cDR)^(A6-$A$5)</f>
        <v>822452.69523809513</v>
      </c>
      <c r="L6" s="60">
        <f t="shared" ref="L6:L27" si="6">(D6*C_Hrevision+E6*C_Krevision)/(1+cDR)^(A6-$A$5)</f>
        <v>233050.45951445238</v>
      </c>
      <c r="M6" s="60">
        <f t="shared" ref="M6:M27" si="7">L6*0.38</f>
        <v>88559.174615491909</v>
      </c>
      <c r="N6" s="6">
        <f>B6-F6</f>
        <v>3190.1411880000001</v>
      </c>
      <c r="O6" s="6">
        <f>D6-G6</f>
        <v>2.6704308653120123</v>
      </c>
      <c r="P6" s="6">
        <f>C6-H6</f>
        <v>1963.163808</v>
      </c>
      <c r="Q6" s="6">
        <f>E6-I6</f>
        <v>2.1570219844858554</v>
      </c>
      <c r="R6" s="6">
        <f>6/12*(N6*Utility_Before_Hip)+6/12*(N6*Utility_After_Hip)+(O6*Utility_Averted_Hip)+6/12*(P6*Utility_Before_Knee)+6/12*(P6*Utility_After_Knee)+(Q6*Utility_Averted_Knee)/(1+oDR)^(A6-$A$5)</f>
        <v>2594.3254657994098</v>
      </c>
    </row>
    <row r="7" spans="1:18" x14ac:dyDescent="0.25">
      <c r="A7" s="20">
        <v>2001</v>
      </c>
      <c r="B7" s="15">
        <v>3436</v>
      </c>
      <c r="C7" s="15">
        <v>2116</v>
      </c>
      <c r="D7" s="9">
        <f t="shared" si="4"/>
        <v>5.3964451153117352</v>
      </c>
      <c r="E7" s="9">
        <f t="shared" si="5"/>
        <v>4.3589410619093769</v>
      </c>
      <c r="F7" s="17">
        <f t="shared" si="0"/>
        <v>49.739536000000001</v>
      </c>
      <c r="G7" s="17">
        <f t="shared" si="1"/>
        <v>5.5583384687710874E-2</v>
      </c>
      <c r="H7" s="17">
        <f t="shared" si="2"/>
        <v>30.631215999999998</v>
      </c>
      <c r="I7" s="17">
        <f t="shared" si="3"/>
        <v>4.4897092937666583E-2</v>
      </c>
      <c r="J7" s="60">
        <f>C_registry_2002/(1+cDR)^(A7-$A$5)</f>
        <v>1820389.6598639456</v>
      </c>
      <c r="K7" s="60">
        <f>(C_registry_2002-'Total annual cost of registry'!E28)/(1+cDR)^(A7-$A$5)</f>
        <v>913360.18140589574</v>
      </c>
      <c r="L7" s="60">
        <f t="shared" si="6"/>
        <v>443905.63717038545</v>
      </c>
      <c r="M7" s="60">
        <f t="shared" si="7"/>
        <v>168684.14212474646</v>
      </c>
      <c r="N7" s="6">
        <f t="shared" ref="N7:N27" si="8">B7-F7</f>
        <v>3386.260464</v>
      </c>
      <c r="O7" s="6">
        <f t="shared" ref="O7:O27" si="9">D7-G7</f>
        <v>5.3408617306240247</v>
      </c>
      <c r="P7" s="6">
        <f t="shared" ref="P7:P27" si="10">C7-H7</f>
        <v>2085.3687839999998</v>
      </c>
      <c r="Q7" s="6">
        <f t="shared" ref="Q7:Q27" si="11">E7-I7</f>
        <v>4.3140439689717107</v>
      </c>
      <c r="R7" s="6">
        <f t="shared" ref="R7:R27" si="12">(6/12*(N7*Utility_Before_Hip)+6/12*(N7*Utility_After_Hip)+(O7*Utility_Averted_Hip)+6/12*(P7*Utility_Before_Knee)+6/12*(P7*Utility_After_Knee)+(Q7*Utility_Averted_Knee))/(1+oDR)^(A7-$A$5)</f>
        <v>2501.7694863299971</v>
      </c>
    </row>
    <row r="8" spans="1:18" x14ac:dyDescent="0.25">
      <c r="A8" s="20">
        <v>2002</v>
      </c>
      <c r="B8" s="15">
        <v>3712</v>
      </c>
      <c r="C8" s="15">
        <v>2298</v>
      </c>
      <c r="D8" s="9">
        <f t="shared" si="4"/>
        <v>10.79289023062347</v>
      </c>
      <c r="E8" s="9">
        <f t="shared" si="5"/>
        <v>8.7178821238187538</v>
      </c>
      <c r="F8" s="17">
        <f t="shared" si="0"/>
        <v>53.734911999999994</v>
      </c>
      <c r="G8" s="17">
        <f t="shared" si="1"/>
        <v>0.11116676937542175</v>
      </c>
      <c r="H8" s="17">
        <f t="shared" si="2"/>
        <v>33.265847999999998</v>
      </c>
      <c r="I8" s="17">
        <f t="shared" si="3"/>
        <v>8.9794185875333166E-2</v>
      </c>
      <c r="J8" s="60">
        <f>C_registry_2003/(1+cDR)^(A8-$A$5)</f>
        <v>1754958.6696900981</v>
      </c>
      <c r="K8" s="60">
        <f>(C_registry_2003-'Total annual cost of registry'!E27)/(1+cDR)^(A8-$A$5)</f>
        <v>841570.48266925814</v>
      </c>
      <c r="L8" s="60">
        <f t="shared" si="6"/>
        <v>845534.54699121031</v>
      </c>
      <c r="M8" s="60">
        <f t="shared" si="7"/>
        <v>321303.12785665994</v>
      </c>
      <c r="N8" s="6">
        <f t="shared" si="8"/>
        <v>3658.2650880000001</v>
      </c>
      <c r="O8" s="6">
        <f t="shared" si="9"/>
        <v>10.681723461248049</v>
      </c>
      <c r="P8" s="6">
        <f t="shared" si="10"/>
        <v>2264.734152</v>
      </c>
      <c r="Q8" s="6">
        <f t="shared" si="11"/>
        <v>8.6280879379434214</v>
      </c>
      <c r="R8" s="6">
        <f t="shared" si="12"/>
        <v>2585.3168237896302</v>
      </c>
    </row>
    <row r="9" spans="1:18" x14ac:dyDescent="0.25">
      <c r="A9" s="20">
        <v>2003</v>
      </c>
      <c r="B9" s="15">
        <v>3445</v>
      </c>
      <c r="C9" s="15">
        <v>2314</v>
      </c>
      <c r="D9" s="6">
        <f>'No registry'!B9-Registry!B9</f>
        <v>21.585780461246941</v>
      </c>
      <c r="E9" s="6">
        <f>'No registry'!C9-Registry!C9</f>
        <v>17.435764247637508</v>
      </c>
      <c r="F9" s="17">
        <f t="shared" si="0"/>
        <v>49.869819999999997</v>
      </c>
      <c r="G9" s="17">
        <f t="shared" si="1"/>
        <v>0.2223335387508435</v>
      </c>
      <c r="H9" s="17">
        <f t="shared" si="2"/>
        <v>33.497464000000001</v>
      </c>
      <c r="I9" s="17">
        <f t="shared" si="3"/>
        <v>0.17958837175066633</v>
      </c>
      <c r="J9" s="60">
        <f>C_registry_2004/(1+cDR)^(A9-$A$5)</f>
        <v>1822932.6340362295</v>
      </c>
      <c r="K9" s="60">
        <f>(C_registry_2004-'Total annual cost of registry'!E26)/(1+cDR)^(A9-$A$5)</f>
        <v>905848.08593127329</v>
      </c>
      <c r="L9" s="60">
        <f t="shared" si="6"/>
        <v>1610541.9942689722</v>
      </c>
      <c r="M9" s="60">
        <f t="shared" si="7"/>
        <v>612005.95782220946</v>
      </c>
      <c r="N9" s="6">
        <f t="shared" si="8"/>
        <v>3395.1301800000001</v>
      </c>
      <c r="O9" s="6">
        <f t="shared" si="9"/>
        <v>21.363446922496099</v>
      </c>
      <c r="P9" s="6">
        <f t="shared" si="10"/>
        <v>2280.502536</v>
      </c>
      <c r="Q9" s="6">
        <f t="shared" si="11"/>
        <v>17.256175875886843</v>
      </c>
      <c r="R9" s="6">
        <f t="shared" si="12"/>
        <v>2375.056004964435</v>
      </c>
    </row>
    <row r="10" spans="1:18" x14ac:dyDescent="0.25">
      <c r="A10" s="20">
        <v>2004</v>
      </c>
      <c r="B10" s="15">
        <v>3497</v>
      </c>
      <c r="C10" s="15">
        <v>2663</v>
      </c>
      <c r="D10" s="6">
        <f>'No registry'!B10-Registry!B10</f>
        <v>44.09952721593254</v>
      </c>
      <c r="E10" s="6">
        <f>'No registry'!C10-Registry!C10</f>
        <v>40.43556846233605</v>
      </c>
      <c r="F10" s="17">
        <f t="shared" si="0"/>
        <v>50.622571999999998</v>
      </c>
      <c r="G10" s="17">
        <f t="shared" si="1"/>
        <v>0.45422513032410516</v>
      </c>
      <c r="H10" s="17">
        <f t="shared" si="2"/>
        <v>38.549588</v>
      </c>
      <c r="I10" s="17">
        <f t="shared" si="3"/>
        <v>0.41648635516206134</v>
      </c>
      <c r="J10" s="60">
        <f>C_registry_2005/(1+cDR)^(A10-$A$5)</f>
        <v>1741280.7763569017</v>
      </c>
      <c r="K10" s="60">
        <f>(C_registry_2005-'Total annual cost of registry'!E25)/(1+cDR)^(A10-$A$5)</f>
        <v>822923.0765840509</v>
      </c>
      <c r="L10" s="60">
        <f t="shared" si="6"/>
        <v>3311017.5824338626</v>
      </c>
      <c r="M10" s="60">
        <f t="shared" si="7"/>
        <v>1258186.6813248678</v>
      </c>
      <c r="N10" s="6">
        <f t="shared" si="8"/>
        <v>3446.3774279999998</v>
      </c>
      <c r="O10" s="6">
        <f t="shared" si="9"/>
        <v>43.645302085608435</v>
      </c>
      <c r="P10" s="6">
        <f t="shared" si="10"/>
        <v>2624.4504120000001</v>
      </c>
      <c r="Q10" s="6">
        <f t="shared" si="11"/>
        <v>40.019082107173986</v>
      </c>
      <c r="R10" s="6">
        <f t="shared" si="12"/>
        <v>2449.6726544276989</v>
      </c>
    </row>
    <row r="11" spans="1:18" x14ac:dyDescent="0.25">
      <c r="A11" s="20">
        <v>2005</v>
      </c>
      <c r="B11" s="15">
        <v>3552</v>
      </c>
      <c r="C11" s="15">
        <v>2721</v>
      </c>
      <c r="D11" s="6">
        <f>'No registry'!B11-Registry!B11</f>
        <v>67.616013186549935</v>
      </c>
      <c r="E11" s="6">
        <f>'No registry'!C11-Registry!C11</f>
        <v>62.448495261654443</v>
      </c>
      <c r="F11" s="17">
        <f t="shared" si="0"/>
        <v>51.418751999999998</v>
      </c>
      <c r="G11" s="17">
        <f t="shared" si="1"/>
        <v>0.69644493582146438</v>
      </c>
      <c r="H11" s="17">
        <f t="shared" si="2"/>
        <v>39.389195999999998</v>
      </c>
      <c r="I11" s="17">
        <f t="shared" si="3"/>
        <v>0.64321950119504079</v>
      </c>
      <c r="J11" s="60">
        <f>'Total annual cost of registry'!F23/(1+cDR)^(A11-$A$5)</f>
        <v>1730493.4660621996</v>
      </c>
      <c r="K11" s="60">
        <f>'Total annual cost of registry'!D23/(1+cDR)^(A11-$A$5)</f>
        <v>813063.42395967757</v>
      </c>
      <c r="L11" s="60">
        <f t="shared" si="6"/>
        <v>4850703.166685245</v>
      </c>
      <c r="M11" s="60">
        <f t="shared" si="7"/>
        <v>1843267.203340393</v>
      </c>
      <c r="N11" s="6">
        <f t="shared" si="8"/>
        <v>3500.581248</v>
      </c>
      <c r="O11" s="6">
        <f t="shared" si="9"/>
        <v>66.919568250728474</v>
      </c>
      <c r="P11" s="6">
        <f t="shared" si="10"/>
        <v>2681.6108039999999</v>
      </c>
      <c r="Q11" s="6">
        <f t="shared" si="11"/>
        <v>61.805275760459402</v>
      </c>
      <c r="R11" s="6">
        <f t="shared" si="12"/>
        <v>2401.1590953458317</v>
      </c>
    </row>
    <row r="12" spans="1:18" x14ac:dyDescent="0.25">
      <c r="A12" s="20">
        <v>2006</v>
      </c>
      <c r="B12" s="15">
        <v>3531</v>
      </c>
      <c r="C12" s="15">
        <v>2826</v>
      </c>
      <c r="D12" s="6">
        <f>'No registry'!B12-Registry!B12</f>
        <v>90.193987244528671</v>
      </c>
      <c r="E12" s="6">
        <f>'No registry'!C12-Registry!C12</f>
        <v>87.144411096556269</v>
      </c>
      <c r="F12" s="17">
        <f t="shared" si="0"/>
        <v>51.114756</v>
      </c>
      <c r="G12" s="17">
        <f t="shared" si="1"/>
        <v>0.92899806861864531</v>
      </c>
      <c r="H12" s="17">
        <f t="shared" si="2"/>
        <v>40.909175999999995</v>
      </c>
      <c r="I12" s="17">
        <f t="shared" si="3"/>
        <v>0.89758743429452958</v>
      </c>
      <c r="J12" s="60">
        <f>'Total annual cost of registry'!F22/(1+cDR)^(A12-$A$5)</f>
        <v>1843332.5996048294</v>
      </c>
      <c r="K12" s="60">
        <f>'Total annual cost of registry'!D22/(1+cDR)^(A12-$A$5)</f>
        <v>928824.31058673852</v>
      </c>
      <c r="L12" s="60">
        <f t="shared" si="6"/>
        <v>6290746.7958593387</v>
      </c>
      <c r="M12" s="60">
        <f t="shared" si="7"/>
        <v>2390483.7824265487</v>
      </c>
      <c r="N12" s="6">
        <f t="shared" si="8"/>
        <v>3479.8852440000001</v>
      </c>
      <c r="O12" s="6">
        <f t="shared" si="9"/>
        <v>89.264989175910031</v>
      </c>
      <c r="P12" s="6">
        <f t="shared" si="10"/>
        <v>2785.0908239999999</v>
      </c>
      <c r="Q12" s="6">
        <f t="shared" si="11"/>
        <v>86.246823662261733</v>
      </c>
      <c r="R12" s="6">
        <f t="shared" si="12"/>
        <v>2343.68756261622</v>
      </c>
    </row>
    <row r="13" spans="1:18" x14ac:dyDescent="0.25">
      <c r="A13" s="20">
        <v>2007</v>
      </c>
      <c r="B13" s="15">
        <v>3514</v>
      </c>
      <c r="C13" s="15">
        <v>2994</v>
      </c>
      <c r="D13" s="6">
        <f>'No registry'!B13-Registry!B13</f>
        <v>112.920782462435</v>
      </c>
      <c r="E13" s="6">
        <f>'No registry'!C13-Registry!C13</f>
        <v>116.30281087027652</v>
      </c>
      <c r="F13" s="17">
        <f t="shared" si="0"/>
        <v>50.868663999999995</v>
      </c>
      <c r="G13" s="17">
        <f t="shared" si="1"/>
        <v>1.1630840593630805</v>
      </c>
      <c r="H13" s="17">
        <f t="shared" si="2"/>
        <v>43.341144</v>
      </c>
      <c r="I13" s="17">
        <f t="shared" si="3"/>
        <v>1.1979189519638482</v>
      </c>
      <c r="J13" s="60">
        <f>'Total annual cost of registry'!F21/(1+cDR)^(A13-$A$5)</f>
        <v>1986491.262621809</v>
      </c>
      <c r="K13" s="60">
        <f>'Total annual cost of registry'!D21/(1+cDR)^(A13-$A$5)</f>
        <v>1076706.8047211566</v>
      </c>
      <c r="L13" s="60">
        <f t="shared" si="6"/>
        <v>7729977.1029860303</v>
      </c>
      <c r="M13" s="60">
        <f t="shared" si="7"/>
        <v>2937391.2991346917</v>
      </c>
      <c r="N13" s="6">
        <f t="shared" si="8"/>
        <v>3463.1313359999999</v>
      </c>
      <c r="O13" s="6">
        <f t="shared" si="9"/>
        <v>111.75769840307191</v>
      </c>
      <c r="P13" s="6">
        <f t="shared" si="10"/>
        <v>2950.658856</v>
      </c>
      <c r="Q13" s="6">
        <f t="shared" si="11"/>
        <v>115.10489191831267</v>
      </c>
      <c r="R13" s="6">
        <f t="shared" si="12"/>
        <v>2311.8409000506799</v>
      </c>
    </row>
    <row r="14" spans="1:18" x14ac:dyDescent="0.25">
      <c r="A14" s="20">
        <v>2008</v>
      </c>
      <c r="B14" s="15">
        <v>3787</v>
      </c>
      <c r="C14" s="15">
        <v>3250</v>
      </c>
      <c r="D14" s="6">
        <f>'No registry'!B14-Registry!B14</f>
        <v>146.97682167437461</v>
      </c>
      <c r="E14" s="6">
        <f>'No registry'!C14-Registry!C14</f>
        <v>152.68284946794938</v>
      </c>
      <c r="F14" s="17">
        <f t="shared" si="0"/>
        <v>54.820611999999997</v>
      </c>
      <c r="G14" s="17">
        <f t="shared" si="1"/>
        <v>1.5138612632460584</v>
      </c>
      <c r="H14" s="17">
        <f t="shared" si="2"/>
        <v>47.046999999999997</v>
      </c>
      <c r="I14" s="17">
        <f t="shared" si="3"/>
        <v>1.5726333495198785</v>
      </c>
      <c r="J14" s="60">
        <f>'Total annual cost of registry'!F20/(1+cDR)^(A14-$A$5)</f>
        <v>2193028.6553069502</v>
      </c>
      <c r="K14" s="60">
        <f>'Total annual cost of registry'!D20/(1+cDR)^(A14-$A$5)</f>
        <v>1213691.178054403</v>
      </c>
      <c r="L14" s="60">
        <f t="shared" si="6"/>
        <v>9621695.4507783614</v>
      </c>
      <c r="M14" s="60">
        <f t="shared" si="7"/>
        <v>3656244.2712957775</v>
      </c>
      <c r="N14" s="6">
        <f t="shared" si="8"/>
        <v>3732.179388</v>
      </c>
      <c r="O14" s="6">
        <f t="shared" si="9"/>
        <v>145.46296041112853</v>
      </c>
      <c r="P14" s="6">
        <f t="shared" si="10"/>
        <v>3202.953</v>
      </c>
      <c r="Q14" s="6">
        <f t="shared" si="11"/>
        <v>151.11021611842949</v>
      </c>
      <c r="R14" s="6">
        <f t="shared" si="12"/>
        <v>2406.505497015753</v>
      </c>
    </row>
    <row r="15" spans="1:18" x14ac:dyDescent="0.25">
      <c r="A15" s="20">
        <v>2009</v>
      </c>
      <c r="B15" s="15">
        <v>3851</v>
      </c>
      <c r="C15" s="15">
        <v>3294</v>
      </c>
      <c r="D15" s="6">
        <f>'No registry'!B15-Registry!B15</f>
        <v>175.50609585553411</v>
      </c>
      <c r="E15" s="6">
        <f>'No registry'!C15-Registry!C15</f>
        <v>181.96637371684164</v>
      </c>
      <c r="F15" s="17">
        <f t="shared" si="0"/>
        <v>55.747076</v>
      </c>
      <c r="G15" s="17">
        <f t="shared" si="1"/>
        <v>1.8077127873120014</v>
      </c>
      <c r="H15" s="17">
        <f t="shared" si="2"/>
        <v>47.683943999999997</v>
      </c>
      <c r="I15" s="17">
        <f t="shared" si="3"/>
        <v>1.8742536492834689</v>
      </c>
      <c r="J15" s="60">
        <f>'Total annual cost of registry'!F19/(1+cDR)^(A15-$A$5)</f>
        <v>2156654.8980666664</v>
      </c>
      <c r="K15" s="60">
        <f>'Total annual cost of registry'!D19/(1+cDR)^(A15-$A$5)</f>
        <v>1196163.851221431</v>
      </c>
      <c r="L15" s="60">
        <f t="shared" si="6"/>
        <v>10932025.793104868</v>
      </c>
      <c r="M15" s="60">
        <f t="shared" si="7"/>
        <v>4154169.8013798501</v>
      </c>
      <c r="N15" s="6">
        <f t="shared" si="8"/>
        <v>3795.2529239999999</v>
      </c>
      <c r="O15" s="6">
        <f t="shared" si="9"/>
        <v>173.69838306822211</v>
      </c>
      <c r="P15" s="6">
        <f t="shared" si="10"/>
        <v>3246.3160560000001</v>
      </c>
      <c r="Q15" s="6">
        <f t="shared" si="11"/>
        <v>180.09212006755817</v>
      </c>
      <c r="R15" s="6">
        <f t="shared" si="12"/>
        <v>2351.9641601525464</v>
      </c>
    </row>
    <row r="16" spans="1:18" x14ac:dyDescent="0.25">
      <c r="A16" s="20">
        <v>2010</v>
      </c>
      <c r="B16" s="15">
        <v>4104</v>
      </c>
      <c r="C16" s="15">
        <v>3715</v>
      </c>
      <c r="D16" s="6">
        <f>'No registry'!B16-Registry!B16</f>
        <v>215.15663613661127</v>
      </c>
      <c r="E16" s="6">
        <f>'No registry'!C16-Registry!C16</f>
        <v>236.40639436073479</v>
      </c>
      <c r="F16" s="17">
        <f t="shared" si="0"/>
        <v>59.409503999999998</v>
      </c>
      <c r="G16" s="17">
        <f t="shared" si="1"/>
        <v>2.2161133522070959</v>
      </c>
      <c r="H16" s="17">
        <f t="shared" si="2"/>
        <v>53.77834</v>
      </c>
      <c r="I16" s="17">
        <f t="shared" si="3"/>
        <v>2.4349858619155684</v>
      </c>
      <c r="J16" s="60">
        <f>'Total annual cost of registry'!F18/(1+cDR)^(A16-$A$5)</f>
        <v>2010806.9707089043</v>
      </c>
      <c r="K16" s="60">
        <f>'Total annual cost of registry'!D18/(1+cDR)^(A16-$A$5)</f>
        <v>1086553.1867586356</v>
      </c>
      <c r="L16" s="60">
        <f t="shared" si="6"/>
        <v>13130096.628136147</v>
      </c>
      <c r="M16" s="60">
        <f t="shared" si="7"/>
        <v>4989436.7186917355</v>
      </c>
      <c r="N16" s="6">
        <f t="shared" si="8"/>
        <v>4044.5904959999998</v>
      </c>
      <c r="O16" s="6">
        <f t="shared" si="9"/>
        <v>212.94052278440418</v>
      </c>
      <c r="P16" s="6">
        <f t="shared" si="10"/>
        <v>3661.2216600000002</v>
      </c>
      <c r="Q16" s="6">
        <f t="shared" si="11"/>
        <v>233.97140849881922</v>
      </c>
      <c r="R16" s="6">
        <f t="shared" si="12"/>
        <v>2480.1429532408183</v>
      </c>
    </row>
    <row r="17" spans="1:18" x14ac:dyDescent="0.25">
      <c r="A17" s="20">
        <v>2011</v>
      </c>
      <c r="B17" s="15">
        <v>4772</v>
      </c>
      <c r="C17" s="15">
        <v>3894</v>
      </c>
      <c r="D17" s="6">
        <f>'No registry'!B17-Registry!B17</f>
        <v>283.30599333940791</v>
      </c>
      <c r="E17" s="6">
        <f>'No registry'!C17-Registry!C17</f>
        <v>281.00707829528801</v>
      </c>
      <c r="F17" s="17">
        <f t="shared" si="0"/>
        <v>69.079471999999996</v>
      </c>
      <c r="G17" s="17">
        <f t="shared" si="1"/>
        <v>2.9180517313959013</v>
      </c>
      <c r="H17" s="17">
        <f t="shared" si="2"/>
        <v>56.369543999999998</v>
      </c>
      <c r="I17" s="17">
        <f t="shared" si="3"/>
        <v>2.8943729064414665</v>
      </c>
      <c r="J17" s="60">
        <f>'Total annual cost of registry'!F17/(1+cDR)^(A17-$A$5)</f>
        <v>2059718.9599499146</v>
      </c>
      <c r="K17" s="60">
        <f>'Total annual cost of registry'!D17/(1+cDR)^(A17-$A$5)</f>
        <v>1105800.6429716637</v>
      </c>
      <c r="L17" s="60">
        <f t="shared" si="6"/>
        <v>15672859.60158438</v>
      </c>
      <c r="M17" s="60">
        <f t="shared" si="7"/>
        <v>5955686.6486020647</v>
      </c>
      <c r="N17" s="6">
        <f t="shared" si="8"/>
        <v>4702.9205279999996</v>
      </c>
      <c r="O17" s="6">
        <f t="shared" si="9"/>
        <v>280.387941608012</v>
      </c>
      <c r="P17" s="6">
        <f t="shared" si="10"/>
        <v>3837.6304559999999</v>
      </c>
      <c r="Q17" s="6">
        <f t="shared" si="11"/>
        <v>278.11270538884656</v>
      </c>
      <c r="R17" s="6">
        <f t="shared" si="12"/>
        <v>2641.4784686561711</v>
      </c>
    </row>
    <row r="18" spans="1:18" x14ac:dyDescent="0.25">
      <c r="A18" s="20">
        <v>2012</v>
      </c>
      <c r="B18" s="15">
        <v>4573</v>
      </c>
      <c r="C18" s="15">
        <v>3910</v>
      </c>
      <c r="D18" s="6">
        <f>'No registry'!B18-Registry!B18</f>
        <v>303.66051783679814</v>
      </c>
      <c r="E18" s="6">
        <f>'No registry'!C18-Registry!C18</f>
        <v>316.0471450717896</v>
      </c>
      <c r="F18" s="17">
        <f t="shared" si="0"/>
        <v>66.198747999999995</v>
      </c>
      <c r="G18" s="17">
        <f t="shared" si="1"/>
        <v>3.1277033337190208</v>
      </c>
      <c r="H18" s="17">
        <f t="shared" si="2"/>
        <v>56.60116</v>
      </c>
      <c r="I18" s="17">
        <f t="shared" si="3"/>
        <v>3.255285594239433</v>
      </c>
      <c r="J18" s="60">
        <f>'Total annual cost of registry'!F16/(1+cDR)^(A18-$A$5)</f>
        <v>1981053.2136556539</v>
      </c>
      <c r="K18" s="60">
        <f>'Total annual cost of registry'!D16/(1+cDR)^(A18-$A$5)</f>
        <v>1039322.0064181238</v>
      </c>
      <c r="L18" s="60">
        <f t="shared" si="6"/>
        <v>16369277.803814527</v>
      </c>
      <c r="M18" s="60">
        <f t="shared" si="7"/>
        <v>6220325.56544952</v>
      </c>
      <c r="N18" s="6">
        <f t="shared" si="8"/>
        <v>4506.8012520000002</v>
      </c>
      <c r="O18" s="6">
        <f t="shared" si="9"/>
        <v>300.53281450307912</v>
      </c>
      <c r="P18" s="6">
        <f t="shared" si="10"/>
        <v>3853.3988399999998</v>
      </c>
      <c r="Q18" s="6">
        <f t="shared" si="11"/>
        <v>312.79185947755019</v>
      </c>
      <c r="R18" s="6">
        <f t="shared" si="12"/>
        <v>2491.377405759164</v>
      </c>
    </row>
    <row r="19" spans="1:18" x14ac:dyDescent="0.25">
      <c r="A19" s="20">
        <v>2013</v>
      </c>
      <c r="B19" s="15">
        <v>4263</v>
      </c>
      <c r="C19" s="15">
        <v>4173</v>
      </c>
      <c r="D19" s="6">
        <f>'No registry'!B19-Registry!B19</f>
        <v>313.46467325442791</v>
      </c>
      <c r="E19" s="6">
        <f>'No registry'!C19-Registry!C19</f>
        <v>374.05965695389204</v>
      </c>
      <c r="F19" s="17">
        <f t="shared" si="0"/>
        <v>61.711188</v>
      </c>
      <c r="G19" s="17">
        <f t="shared" si="1"/>
        <v>3.2286861345206077</v>
      </c>
      <c r="H19" s="17">
        <f t="shared" si="2"/>
        <v>60.408347999999997</v>
      </c>
      <c r="I19" s="17">
        <f t="shared" si="3"/>
        <v>3.8528144666250883</v>
      </c>
      <c r="J19" s="60">
        <f>'Total annual cost of registry'!F15/(1+cDR)^(A19-$A$5)</f>
        <v>2163866.7375658802</v>
      </c>
      <c r="K19" s="60">
        <f>'Total annual cost of registry'!D15/(1+cDR)^(A19-$A$5)</f>
        <v>1254669.6616708229</v>
      </c>
      <c r="L19" s="60">
        <f t="shared" si="6"/>
        <v>17228539.961687997</v>
      </c>
      <c r="M19" s="60">
        <f t="shared" si="7"/>
        <v>6546845.185441439</v>
      </c>
      <c r="N19" s="6">
        <f t="shared" si="8"/>
        <v>4201.2888119999998</v>
      </c>
      <c r="O19" s="6">
        <f t="shared" si="9"/>
        <v>310.23598711990729</v>
      </c>
      <c r="P19" s="6">
        <f t="shared" si="10"/>
        <v>4112.5916520000001</v>
      </c>
      <c r="Q19" s="6">
        <f t="shared" si="11"/>
        <v>370.20684248726695</v>
      </c>
      <c r="R19" s="6">
        <f t="shared" si="12"/>
        <v>2391.2043436545141</v>
      </c>
    </row>
    <row r="20" spans="1:18" x14ac:dyDescent="0.25">
      <c r="A20" s="20">
        <v>2014</v>
      </c>
      <c r="B20" s="15">
        <v>4461</v>
      </c>
      <c r="C20" s="15">
        <v>4307</v>
      </c>
      <c r="D20" s="6">
        <f>'No registry'!B20-Registry!B20</f>
        <v>360.25243212378882</v>
      </c>
      <c r="E20" s="6">
        <f>'No registry'!C20-Registry!C20</f>
        <v>424.62880015079827</v>
      </c>
      <c r="F20" s="17">
        <f t="shared" si="0"/>
        <v>64.577435999999992</v>
      </c>
      <c r="G20" s="17">
        <f t="shared" si="1"/>
        <v>3.710600050875025</v>
      </c>
      <c r="H20" s="17">
        <f t="shared" si="2"/>
        <v>62.348132</v>
      </c>
      <c r="I20" s="17">
        <f t="shared" si="3"/>
        <v>4.3736766415532227</v>
      </c>
      <c r="J20" s="60">
        <f>'Total annual cost of registry'!F14/(1+cDR)^(A20-$A$5)</f>
        <v>2145713.3506656741</v>
      </c>
      <c r="K20" s="60">
        <f>'Total annual cost of registry'!D14/(1+cDR)^(A20-$A$5)</f>
        <v>1255246.7785293469</v>
      </c>
      <c r="L20" s="60">
        <f t="shared" si="6"/>
        <v>18738171.88882786</v>
      </c>
      <c r="M20" s="60">
        <f t="shared" si="7"/>
        <v>7120505.3177545872</v>
      </c>
      <c r="N20" s="6">
        <f t="shared" si="8"/>
        <v>4396.4225640000004</v>
      </c>
      <c r="O20" s="6">
        <f t="shared" si="9"/>
        <v>356.54183207291379</v>
      </c>
      <c r="P20" s="6">
        <f t="shared" si="10"/>
        <v>4244.6518679999999</v>
      </c>
      <c r="Q20" s="6">
        <f t="shared" si="11"/>
        <v>420.25512350924504</v>
      </c>
      <c r="R20" s="6">
        <f t="shared" si="12"/>
        <v>2392.3757359148894</v>
      </c>
    </row>
    <row r="21" spans="1:18" x14ac:dyDescent="0.25">
      <c r="A21" s="20">
        <v>2015</v>
      </c>
      <c r="B21" s="15">
        <v>4374</v>
      </c>
      <c r="C21" s="15">
        <v>4450</v>
      </c>
      <c r="D21" s="6">
        <f>'No registry'!B21-Registry!B21</f>
        <v>385.25485304528047</v>
      </c>
      <c r="E21" s="6">
        <f>'No registry'!C21-Registry!C21</f>
        <v>479.22507658065024</v>
      </c>
      <c r="F21" s="17">
        <f t="shared" si="0"/>
        <v>63.318023999999994</v>
      </c>
      <c r="G21" s="17">
        <f t="shared" si="1"/>
        <v>3.968124986366389</v>
      </c>
      <c r="H21" s="17">
        <f t="shared" si="2"/>
        <v>64.418199999999999</v>
      </c>
      <c r="I21" s="17">
        <f t="shared" si="3"/>
        <v>4.9360182887806978</v>
      </c>
      <c r="J21" s="60">
        <f>'Total annual cost of registry'!F13/(1+cDR)^(A21-$A$5)</f>
        <v>2167083.7858904516</v>
      </c>
      <c r="K21" s="60">
        <f>'Total annual cost of registry'!D13/(1+cDR)^(A21-$A$5)</f>
        <v>1282864.7027659784</v>
      </c>
      <c r="L21" s="60">
        <f t="shared" si="6"/>
        <v>19625670.275001828</v>
      </c>
      <c r="M21" s="60">
        <f t="shared" si="7"/>
        <v>7457754.7045006948</v>
      </c>
      <c r="N21" s="6">
        <f t="shared" si="8"/>
        <v>4310.6819759999998</v>
      </c>
      <c r="O21" s="6">
        <f t="shared" si="9"/>
        <v>381.28672805891409</v>
      </c>
      <c r="P21" s="6">
        <f t="shared" si="10"/>
        <v>4385.5817999999999</v>
      </c>
      <c r="Q21" s="6">
        <f t="shared" si="11"/>
        <v>474.28905829186954</v>
      </c>
      <c r="R21" s="6">
        <f t="shared" si="12"/>
        <v>2320.5803866895444</v>
      </c>
    </row>
    <row r="22" spans="1:18" x14ac:dyDescent="0.25">
      <c r="A22" s="20">
        <v>2016</v>
      </c>
      <c r="B22" s="15">
        <v>4263</v>
      </c>
      <c r="C22" s="15">
        <v>4582</v>
      </c>
      <c r="D22" s="6">
        <f>'No registry'!B22-Registry!B22</f>
        <v>407.11942729029943</v>
      </c>
      <c r="E22" s="6">
        <f>'No registry'!C22-Registry!C22</f>
        <v>535.83606380653237</v>
      </c>
      <c r="F22" s="17">
        <f t="shared" si="0"/>
        <v>61.711188</v>
      </c>
      <c r="G22" s="17">
        <f t="shared" si="1"/>
        <v>4.1933301010900843</v>
      </c>
      <c r="H22" s="17">
        <f t="shared" si="2"/>
        <v>66.329031999999998</v>
      </c>
      <c r="I22" s="17">
        <f t="shared" si="3"/>
        <v>5.5191114572072832</v>
      </c>
      <c r="J22" s="60">
        <f>'Total annual cost of registry'!F12/(1+cDR)^(A22-$A$5)</f>
        <v>1969783.2949645342</v>
      </c>
      <c r="K22" s="60">
        <f>'Total annual cost of registry'!D12/(1+cDR)^(A22-$A$5)</f>
        <v>1103363.5422365472</v>
      </c>
      <c r="L22" s="60">
        <f t="shared" si="6"/>
        <v>20355327.22819142</v>
      </c>
      <c r="M22" s="60">
        <f t="shared" si="7"/>
        <v>7735024.3467127401</v>
      </c>
      <c r="N22" s="6">
        <f t="shared" si="8"/>
        <v>4201.2888119999998</v>
      </c>
      <c r="O22" s="6">
        <f t="shared" si="9"/>
        <v>402.92609718920932</v>
      </c>
      <c r="P22" s="6">
        <f t="shared" si="10"/>
        <v>4515.6709680000004</v>
      </c>
      <c r="Q22" s="6">
        <f t="shared" si="11"/>
        <v>530.31695234932511</v>
      </c>
      <c r="R22" s="6">
        <f t="shared" si="12"/>
        <v>2242.2533492423026</v>
      </c>
    </row>
    <row r="23" spans="1:18" x14ac:dyDescent="0.25">
      <c r="A23" s="20">
        <v>2017</v>
      </c>
      <c r="B23" s="15">
        <v>4351</v>
      </c>
      <c r="C23" s="15">
        <v>4853</v>
      </c>
      <c r="D23" s="6">
        <f>'No registry'!B23-Registry!B23</f>
        <v>448.26154292303363</v>
      </c>
      <c r="E23" s="6">
        <f>'No registry'!C23-Registry!C23</f>
        <v>613.1875391618787</v>
      </c>
      <c r="F23" s="17">
        <f t="shared" si="0"/>
        <v>62.985075999999999</v>
      </c>
      <c r="G23" s="17">
        <f t="shared" si="1"/>
        <v>4.6170938921072464</v>
      </c>
      <c r="H23" s="17">
        <f t="shared" si="2"/>
        <v>70.252027999999996</v>
      </c>
      <c r="I23" s="17">
        <f t="shared" si="3"/>
        <v>6.3158316533673506</v>
      </c>
      <c r="J23" s="60">
        <f>'Total annual cost of registry'!F11/(1+cDR)^(A23-$A$5)</f>
        <v>1922065.7291806932</v>
      </c>
      <c r="K23" s="60">
        <f>'Total annual cost of registry'!D11/(1+cDR)^(A23-$A$5)</f>
        <v>1072308.3584942596</v>
      </c>
      <c r="L23" s="60">
        <f t="shared" si="6"/>
        <v>21798438.635328408</v>
      </c>
      <c r="M23" s="60">
        <f t="shared" si="7"/>
        <v>8283406.6814247956</v>
      </c>
      <c r="N23" s="6">
        <f t="shared" si="8"/>
        <v>4288.0149240000001</v>
      </c>
      <c r="O23" s="6">
        <f t="shared" si="9"/>
        <v>443.64444903092641</v>
      </c>
      <c r="P23" s="6">
        <f t="shared" si="10"/>
        <v>4782.7479720000001</v>
      </c>
      <c r="Q23" s="6">
        <f t="shared" si="11"/>
        <v>606.87170750851135</v>
      </c>
      <c r="R23" s="6">
        <f t="shared" si="12"/>
        <v>2248.5527791260474</v>
      </c>
    </row>
    <row r="24" spans="1:18" x14ac:dyDescent="0.25">
      <c r="A24" s="20">
        <v>2018</v>
      </c>
      <c r="B24" s="15">
        <v>4275</v>
      </c>
      <c r="C24" s="15">
        <v>4993</v>
      </c>
      <c r="D24" s="6">
        <f>'No registry'!B24-Registry!B24</f>
        <v>473.04277052199905</v>
      </c>
      <c r="E24" s="6">
        <f>'No registry'!C24-Registry!C24</f>
        <v>678.65192710617339</v>
      </c>
      <c r="F24" s="17">
        <f t="shared" si="0"/>
        <v>61.884899999999995</v>
      </c>
      <c r="G24" s="17">
        <f t="shared" si="1"/>
        <v>4.8723405363765906</v>
      </c>
      <c r="H24" s="17">
        <f t="shared" si="2"/>
        <v>72.278667999999996</v>
      </c>
      <c r="I24" s="17">
        <f t="shared" si="3"/>
        <v>6.9901148491935858</v>
      </c>
      <c r="J24" s="60">
        <f>'Total annual cost of registry'!F10/(1+cDR)^(A24-$A$5)</f>
        <v>1822642.7689123673</v>
      </c>
      <c r="K24" s="60">
        <f>'Total annual cost of registry'!D10/(1+cDR)^(A24-$A$5)</f>
        <v>997733.71656231338</v>
      </c>
      <c r="L24" s="60">
        <f t="shared" si="6"/>
        <v>22495490.330500126</v>
      </c>
      <c r="M24" s="60">
        <f t="shared" si="7"/>
        <v>8548286.325590048</v>
      </c>
      <c r="N24" s="6">
        <f t="shared" si="8"/>
        <v>4213.1151</v>
      </c>
      <c r="O24" s="6">
        <f t="shared" si="9"/>
        <v>468.17042998562243</v>
      </c>
      <c r="P24" s="6">
        <f t="shared" si="10"/>
        <v>4920.7213320000001</v>
      </c>
      <c r="Q24" s="6">
        <f t="shared" si="11"/>
        <v>671.66181225697983</v>
      </c>
      <c r="R24" s="6">
        <f t="shared" si="12"/>
        <v>2182.5189846626331</v>
      </c>
    </row>
    <row r="25" spans="1:18" x14ac:dyDescent="0.25">
      <c r="A25" s="20">
        <v>2019</v>
      </c>
      <c r="B25" s="15">
        <v>4338</v>
      </c>
      <c r="C25" s="15">
        <v>5437</v>
      </c>
      <c r="D25" s="6">
        <f>'No registry'!B25-Registry!B25</f>
        <v>513.56653643505797</v>
      </c>
      <c r="E25" s="6">
        <f>'No registry'!C25-Registry!C25</f>
        <v>791.91560714236311</v>
      </c>
      <c r="F25" s="17">
        <f t="shared" si="0"/>
        <v>62.796887999999996</v>
      </c>
      <c r="G25" s="17">
        <f t="shared" si="1"/>
        <v>5.2897353252810975</v>
      </c>
      <c r="H25" s="17">
        <f t="shared" si="2"/>
        <v>78.706012000000001</v>
      </c>
      <c r="I25" s="17">
        <f t="shared" si="3"/>
        <v>8.1567307535663396</v>
      </c>
      <c r="J25" s="60">
        <f>'Total annual cost of registry'!F9/(1+cDR)^(A25-$A$5)</f>
        <v>1825055.4703500092</v>
      </c>
      <c r="K25" s="60">
        <f>'Total annual cost of registry'!D9/(1+cDR)^(A25-$A$5)</f>
        <v>1014494.1838908672</v>
      </c>
      <c r="L25" s="60">
        <f t="shared" si="6"/>
        <v>24236558.215331316</v>
      </c>
      <c r="M25" s="60">
        <f t="shared" si="7"/>
        <v>9209892.1218258999</v>
      </c>
      <c r="N25" s="6">
        <f t="shared" si="8"/>
        <v>4275.2031120000001</v>
      </c>
      <c r="O25" s="6">
        <f t="shared" si="9"/>
        <v>508.2768011097769</v>
      </c>
      <c r="P25" s="6">
        <f t="shared" si="10"/>
        <v>5358.2939880000004</v>
      </c>
      <c r="Q25" s="6">
        <f t="shared" si="11"/>
        <v>783.75887638879681</v>
      </c>
      <c r="R25" s="6">
        <f t="shared" si="12"/>
        <v>2220.1101356156405</v>
      </c>
    </row>
    <row r="26" spans="1:18" x14ac:dyDescent="0.25">
      <c r="A26" s="20">
        <v>2020</v>
      </c>
      <c r="B26" s="15">
        <v>3981</v>
      </c>
      <c r="C26" s="15">
        <v>4660</v>
      </c>
      <c r="D26" s="6">
        <f>'No registry'!B26-Registry!B26</f>
        <v>502.52530371222565</v>
      </c>
      <c r="E26" s="6">
        <f>'No registry'!C26-Registry!C26</f>
        <v>724.87990606867061</v>
      </c>
      <c r="F26" s="17">
        <f t="shared" si="0"/>
        <v>57.628955999999995</v>
      </c>
      <c r="G26" s="17">
        <f t="shared" si="1"/>
        <v>5.1760106282359244</v>
      </c>
      <c r="H26" s="17">
        <f t="shared" si="2"/>
        <v>67.458159999999992</v>
      </c>
      <c r="I26" s="17">
        <f t="shared" si="3"/>
        <v>7.4662630325073076</v>
      </c>
      <c r="J26" s="60">
        <f>'Total annual cost of registry'!F8/(1+cDR)^(A26-$A$5)</f>
        <v>1714996.1842886065</v>
      </c>
      <c r="K26" s="60">
        <f>'Total annual cost of registry'!D8/(1+cDR)^(A26-$A$5)</f>
        <v>926368.9824449264</v>
      </c>
      <c r="L26" s="60">
        <f t="shared" si="6"/>
        <v>21742107.149258517</v>
      </c>
      <c r="M26" s="60">
        <f t="shared" si="7"/>
        <v>8262000.7167182369</v>
      </c>
      <c r="N26" s="6">
        <f t="shared" si="8"/>
        <v>3923.371044</v>
      </c>
      <c r="O26" s="6">
        <f t="shared" si="9"/>
        <v>497.34929308398972</v>
      </c>
      <c r="P26" s="6">
        <f t="shared" si="10"/>
        <v>4592.5418399999999</v>
      </c>
      <c r="Q26" s="6">
        <f t="shared" si="11"/>
        <v>717.41364303616331</v>
      </c>
      <c r="R26" s="6">
        <f t="shared" si="12"/>
        <v>1887.7581702614286</v>
      </c>
    </row>
    <row r="27" spans="1:18" x14ac:dyDescent="0.25">
      <c r="A27" s="20">
        <v>2021</v>
      </c>
      <c r="B27" s="15">
        <v>3929</v>
      </c>
      <c r="C27" s="15">
        <v>5022</v>
      </c>
      <c r="D27" s="6">
        <f>'No registry'!B27-Registry!B27</f>
        <v>527.2119483081533</v>
      </c>
      <c r="E27" s="6">
        <f>'No registry'!C27-Registry!C27</f>
        <v>831.77789652796309</v>
      </c>
      <c r="F27" s="17">
        <f t="shared" si="0"/>
        <v>56.876203999999994</v>
      </c>
      <c r="G27" s="17">
        <f t="shared" si="1"/>
        <v>5.4302830675739786</v>
      </c>
      <c r="H27" s="17">
        <f t="shared" si="2"/>
        <v>72.698471999999995</v>
      </c>
      <c r="I27" s="17">
        <f t="shared" si="3"/>
        <v>8.5673123342380197</v>
      </c>
      <c r="J27" s="53">
        <f>'Total annual cost of registry'!F7/(1+cDR)^(A27-$A$5)</f>
        <v>1636827.7765436664</v>
      </c>
      <c r="K27" s="53">
        <f>'Total annual cost of registry'!D7/(1+cDR)^(A27-$A$5)</f>
        <v>869486.94271191664</v>
      </c>
      <c r="L27" s="60">
        <f t="shared" si="6"/>
        <v>22869904.697906572</v>
      </c>
      <c r="M27" s="60">
        <f t="shared" si="7"/>
        <v>8690563.7852044981</v>
      </c>
      <c r="N27" s="6">
        <f t="shared" si="8"/>
        <v>3872.1237959999999</v>
      </c>
      <c r="O27" s="6">
        <f t="shared" si="9"/>
        <v>521.78166524057929</v>
      </c>
      <c r="P27" s="6">
        <f t="shared" si="10"/>
        <v>4949.301528</v>
      </c>
      <c r="Q27" s="6">
        <f t="shared" si="11"/>
        <v>823.21058419372503</v>
      </c>
      <c r="R27" s="6">
        <f t="shared" si="12"/>
        <v>1886.9304887028698</v>
      </c>
    </row>
    <row r="28" spans="1:18" x14ac:dyDescent="0.25">
      <c r="B28" s="55">
        <f>SUM(B5:B27)</f>
        <v>90123</v>
      </c>
      <c r="C28" s="55">
        <f>SUM(C5:C27)</f>
        <v>82205</v>
      </c>
      <c r="D28" s="24"/>
      <c r="E28" s="24"/>
      <c r="F28" s="24"/>
      <c r="G28" s="24"/>
      <c r="H28" s="24"/>
      <c r="I28" s="24"/>
      <c r="J28" s="61" t="s">
        <v>47</v>
      </c>
      <c r="K28" s="61"/>
      <c r="L28" s="61" t="s">
        <v>48</v>
      </c>
      <c r="M28" s="61"/>
      <c r="N28" s="7" t="s">
        <v>218</v>
      </c>
      <c r="O28" s="7" t="s">
        <v>219</v>
      </c>
      <c r="P28" s="7" t="s">
        <v>220</v>
      </c>
      <c r="Q28" s="7" t="s">
        <v>221</v>
      </c>
      <c r="R28" s="7" t="s">
        <v>43</v>
      </c>
    </row>
    <row r="29" spans="1:18" x14ac:dyDescent="0.25">
      <c r="B29" s="6"/>
      <c r="C29" s="6"/>
      <c r="D29" s="6"/>
      <c r="E29" s="6"/>
      <c r="J29" s="60">
        <f t="shared" ref="J29:R29" si="13">SUM(J5:J27)</f>
        <v>42185285.829524085</v>
      </c>
      <c r="K29" s="60">
        <f t="shared" si="13"/>
        <v>23436473.065827381</v>
      </c>
      <c r="L29" s="60">
        <f t="shared" si="13"/>
        <v>280253992.43660694</v>
      </c>
      <c r="M29" s="60">
        <f t="shared" si="13"/>
        <v>106496517.12591064</v>
      </c>
      <c r="N29" s="6">
        <f t="shared" si="13"/>
        <v>88818.379451999994</v>
      </c>
      <c r="O29" s="6">
        <f t="shared" si="13"/>
        <v>5356.2151415943399</v>
      </c>
      <c r="P29" s="6">
        <f t="shared" si="13"/>
        <v>81015.000420000011</v>
      </c>
      <c r="Q29" s="6">
        <f t="shared" si="13"/>
        <v>6890.6728237808256</v>
      </c>
      <c r="R29" s="6">
        <f t="shared" si="13"/>
        <v>53995.833551804819</v>
      </c>
    </row>
    <row r="30" spans="1:18" x14ac:dyDescent="0.25">
      <c r="C30" s="27"/>
      <c r="D30" s="6"/>
      <c r="E30" s="6"/>
      <c r="J30" s="15">
        <v>42185286</v>
      </c>
      <c r="K30" s="60">
        <v>23436473.065827381</v>
      </c>
      <c r="L30" s="15">
        <v>280253992.43660694</v>
      </c>
      <c r="M30" s="15">
        <v>106496517.12591064</v>
      </c>
      <c r="N30" s="15">
        <v>88818.379451999994</v>
      </c>
      <c r="O30" s="15"/>
      <c r="P30" s="15"/>
      <c r="Q30" s="15"/>
      <c r="R30" s="15">
        <v>53995.833551804819</v>
      </c>
    </row>
    <row r="31" spans="1:18" x14ac:dyDescent="0.25">
      <c r="D31" s="9"/>
      <c r="E31" s="9"/>
      <c r="F31" s="16"/>
      <c r="G31" s="16"/>
      <c r="H31" s="16"/>
      <c r="I31" s="16"/>
      <c r="J31" s="21"/>
      <c r="K31" s="21"/>
      <c r="L31" s="21"/>
      <c r="M31" s="21"/>
      <c r="N31" s="16"/>
      <c r="O31" s="16"/>
      <c r="P31" s="16"/>
      <c r="Q31" s="16"/>
      <c r="R31" s="6"/>
    </row>
    <row r="32" spans="1:18" x14ac:dyDescent="0.25">
      <c r="D32" s="9"/>
      <c r="E32" s="9"/>
      <c r="F32" s="25"/>
      <c r="G32" s="25"/>
      <c r="J32" s="16"/>
      <c r="K32" s="16"/>
      <c r="L32" s="16"/>
      <c r="M32" s="16"/>
      <c r="N32" s="16"/>
      <c r="O32" s="16"/>
      <c r="P32" s="16"/>
      <c r="Q32" s="16"/>
      <c r="R32" s="6"/>
    </row>
    <row r="33" spans="4:17" x14ac:dyDescent="0.25">
      <c r="D33" s="9"/>
      <c r="E33" s="9"/>
      <c r="L33" s="21"/>
      <c r="M33" s="21"/>
      <c r="N33" s="16"/>
      <c r="O33" s="16"/>
      <c r="P33" s="16"/>
      <c r="Q33" s="16"/>
    </row>
    <row r="34" spans="4:17" x14ac:dyDescent="0.25">
      <c r="D34" s="9"/>
      <c r="E34" s="9"/>
    </row>
    <row r="35" spans="4:17" x14ac:dyDescent="0.25">
      <c r="D35" s="9"/>
      <c r="E35" s="9"/>
    </row>
  </sheetData>
  <mergeCells count="1">
    <mergeCell ref="B1:R1"/>
  </mergeCell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B2D61-CFB7-452B-844B-9D0F6B78D39E}">
  <sheetPr codeName="Sheet6"/>
  <dimension ref="A1:T10030"/>
  <sheetViews>
    <sheetView tabSelected="1" zoomScaleNormal="100" workbookViewId="0">
      <pane xSplit="1" ySplit="5" topLeftCell="B10005" activePane="bottomRight" state="frozen"/>
      <selection pane="topRight" activeCell="F1" sqref="F1"/>
      <selection pane="bottomLeft" activeCell="A22" sqref="A22"/>
      <selection pane="bottomRight" activeCell="G10030" sqref="G10030"/>
    </sheetView>
  </sheetViews>
  <sheetFormatPr defaultRowHeight="15" x14ac:dyDescent="0.25"/>
  <cols>
    <col min="1" max="1" width="20.140625" customWidth="1"/>
    <col min="2" max="2" width="8" style="11" customWidth="1"/>
    <col min="3" max="3" width="31.42578125" customWidth="1"/>
    <col min="4" max="4" width="17.5703125" customWidth="1"/>
    <col min="5" max="5" width="23.85546875" customWidth="1"/>
    <col min="6" max="6" width="18.7109375" customWidth="1"/>
    <col min="7" max="8" width="31.42578125" customWidth="1"/>
    <col min="9" max="9" width="30.7109375" customWidth="1"/>
    <col min="10" max="10" width="31.7109375" customWidth="1"/>
    <col min="11" max="11" width="25.7109375" customWidth="1"/>
    <col min="12" max="12" width="11.140625" style="11" bestFit="1" customWidth="1"/>
    <col min="13" max="13" width="47.7109375" customWidth="1"/>
    <col min="14" max="14" width="18.28515625" customWidth="1"/>
    <col min="15" max="15" width="17.85546875" customWidth="1"/>
    <col min="16" max="16" width="17.5703125" customWidth="1"/>
    <col min="17" max="17" width="18.42578125" customWidth="1"/>
    <col min="18" max="18" width="9.140625" style="11"/>
  </cols>
  <sheetData>
    <row r="1" spans="1:20" x14ac:dyDescent="0.25">
      <c r="C1" s="137" t="s">
        <v>21</v>
      </c>
      <c r="D1" s="137"/>
      <c r="E1" s="137"/>
      <c r="F1" s="137"/>
      <c r="G1" s="14" t="s">
        <v>52</v>
      </c>
      <c r="H1" s="28">
        <v>50000</v>
      </c>
      <c r="I1" s="111" t="s">
        <v>269</v>
      </c>
      <c r="J1" s="112"/>
      <c r="K1" s="112"/>
    </row>
    <row r="2" spans="1:20" x14ac:dyDescent="0.25">
      <c r="C2" s="22" t="s">
        <v>39</v>
      </c>
      <c r="D2" s="138" t="s">
        <v>38</v>
      </c>
      <c r="E2" s="138"/>
      <c r="F2" s="22"/>
      <c r="G2" s="22"/>
      <c r="H2" s="22"/>
      <c r="I2" s="112"/>
      <c r="J2" s="112"/>
      <c r="K2" s="112"/>
      <c r="M2" s="137" t="s">
        <v>27</v>
      </c>
      <c r="N2" s="137"/>
      <c r="O2" s="137"/>
      <c r="P2" s="14"/>
      <c r="Q2" s="14"/>
    </row>
    <row r="3" spans="1:20" x14ac:dyDescent="0.25">
      <c r="C3" s="10" t="s">
        <v>20</v>
      </c>
      <c r="D3" s="10" t="s">
        <v>20</v>
      </c>
      <c r="E3" s="8" t="s">
        <v>49</v>
      </c>
      <c r="F3" s="10" t="s">
        <v>44</v>
      </c>
      <c r="G3" s="8" t="s">
        <v>42</v>
      </c>
      <c r="H3" s="8" t="s">
        <v>51</v>
      </c>
      <c r="I3" s="113" t="s">
        <v>49</v>
      </c>
      <c r="J3" s="113" t="s">
        <v>42</v>
      </c>
      <c r="K3" s="113" t="s">
        <v>51</v>
      </c>
      <c r="L3" s="11" t="s">
        <v>50</v>
      </c>
      <c r="O3">
        <v>10.29</v>
      </c>
    </row>
    <row r="4" spans="1:20" x14ac:dyDescent="0.25">
      <c r="C4">
        <f>'No registry'!I29</f>
        <v>52464.56163843604</v>
      </c>
      <c r="D4" s="6">
        <f>Registry!R29</f>
        <v>53995.833551804819</v>
      </c>
      <c r="E4">
        <f>Registry!J29</f>
        <v>42185285.829524085</v>
      </c>
      <c r="F4">
        <f>D4-C4</f>
        <v>1531.2719133687788</v>
      </c>
      <c r="G4" s="6">
        <f>Registry!L29</f>
        <v>280253992.43660694</v>
      </c>
      <c r="H4" s="6">
        <f>E4-G4-'Recalled prostheses cost'!$F$23</f>
        <v>-261820531.07397401</v>
      </c>
      <c r="I4" s="112">
        <f>Registry!K29</f>
        <v>23436473.065827381</v>
      </c>
      <c r="J4" s="112">
        <f>Registry!M29</f>
        <v>106496517.12591064</v>
      </c>
      <c r="K4" s="112">
        <f>I4-J4-(0.38*'Recalled prostheses cost'!$F$23)</f>
        <v>-92085737.357501894</v>
      </c>
      <c r="L4" s="12"/>
    </row>
    <row r="5" spans="1:20" x14ac:dyDescent="0.25">
      <c r="A5" t="s">
        <v>26</v>
      </c>
      <c r="H5" s="6"/>
      <c r="I5" s="112"/>
      <c r="J5" s="112"/>
      <c r="K5" s="112"/>
      <c r="N5" t="s">
        <v>75</v>
      </c>
      <c r="O5" t="s">
        <v>28</v>
      </c>
      <c r="P5" t="s">
        <v>76</v>
      </c>
      <c r="Q5" t="s">
        <v>77</v>
      </c>
    </row>
    <row r="6" spans="1:20" x14ac:dyDescent="0.25">
      <c r="A6">
        <v>1</v>
      </c>
      <c r="C6">
        <v>52263.951623402434</v>
      </c>
      <c r="D6">
        <v>54166.553238018794</v>
      </c>
      <c r="E6">
        <v>57858134.192915946</v>
      </c>
      <c r="F6">
        <v>1902.6016146163602</v>
      </c>
      <c r="G6">
        <v>495186180.92840505</v>
      </c>
      <c r="H6" s="6">
        <f>E6-G6-'Recalled prostheses cost'!$F$23</f>
        <v>-461079871.2023803</v>
      </c>
      <c r="I6" s="112">
        <v>32559252.429735843</v>
      </c>
      <c r="J6" s="112">
        <v>188170748.75279388</v>
      </c>
      <c r="K6" s="112">
        <f>I6-J6-(0.38*'Recalled prostheses cost'!$F$23)</f>
        <v>-164637189.62047669</v>
      </c>
      <c r="L6" s="11">
        <f t="shared" ref="L6:L69" si="0">IF(H6/$H$1&lt;=F6,1,0)</f>
        <v>1</v>
      </c>
      <c r="M6" t="s">
        <v>71</v>
      </c>
      <c r="N6" s="121" t="s">
        <v>78</v>
      </c>
      <c r="O6" s="121" t="s">
        <v>78</v>
      </c>
      <c r="P6" s="66">
        <v>10.282989522580644</v>
      </c>
      <c r="Q6" s="66">
        <v>10.303861625806453</v>
      </c>
      <c r="S6" s="16"/>
      <c r="T6" s="16"/>
    </row>
    <row r="7" spans="1:20" x14ac:dyDescent="0.25">
      <c r="A7">
        <f>1+A6</f>
        <v>2</v>
      </c>
      <c r="C7">
        <v>71178.879927031303</v>
      </c>
      <c r="D7">
        <v>73170.058110007463</v>
      </c>
      <c r="E7">
        <v>59715819.784755684</v>
      </c>
      <c r="F7">
        <v>1991.1781829761603</v>
      </c>
      <c r="G7">
        <v>315734619.62181377</v>
      </c>
      <c r="H7" s="6">
        <f>E7-G7-'Recalled prostheses cost'!$F$23</f>
        <v>-279770624.3039493</v>
      </c>
      <c r="I7" s="112">
        <v>33370527.84260628</v>
      </c>
      <c r="J7" s="112">
        <v>119979155.4562892</v>
      </c>
      <c r="K7" s="112">
        <f>I7-J7-(0.38*'Recalled prostheses cost'!$F$23)</f>
        <v>-95634320.91110158</v>
      </c>
      <c r="L7" s="11">
        <f t="shared" si="0"/>
        <v>1</v>
      </c>
      <c r="M7" t="s">
        <v>29</v>
      </c>
      <c r="N7" s="121" t="s">
        <v>78</v>
      </c>
      <c r="O7" s="121" t="s">
        <v>78</v>
      </c>
      <c r="P7" s="66">
        <v>10.296904258064515</v>
      </c>
      <c r="Q7" s="66">
        <v>10.262117419354839</v>
      </c>
      <c r="S7" s="16"/>
      <c r="T7" s="16"/>
    </row>
    <row r="8" spans="1:20" x14ac:dyDescent="0.25">
      <c r="A8">
        <f t="shared" ref="A8:A71" si="1">1+A7</f>
        <v>3</v>
      </c>
      <c r="C8">
        <v>73381.785164815796</v>
      </c>
      <c r="D8">
        <v>75803.41359276537</v>
      </c>
      <c r="E8">
        <v>40731717.187646501</v>
      </c>
      <c r="F8">
        <v>2421.628427949574</v>
      </c>
      <c r="G8">
        <v>310254890.21956003</v>
      </c>
      <c r="H8" s="6">
        <f>E8-G8-'Recalled prostheses cost'!$F$23</f>
        <v>-293274997.49880469</v>
      </c>
      <c r="I8" s="112">
        <v>22176151.073564682</v>
      </c>
      <c r="J8" s="112">
        <v>117896858.2834328</v>
      </c>
      <c r="K8" s="112">
        <f>I8-J8-(0.38*'Recalled prostheses cost'!$F$23)</f>
        <v>-104746400.50728676</v>
      </c>
      <c r="L8" s="11">
        <f t="shared" si="0"/>
        <v>1</v>
      </c>
      <c r="M8" t="s">
        <v>254</v>
      </c>
      <c r="N8" s="121" t="s">
        <v>78</v>
      </c>
      <c r="O8" s="121" t="s">
        <v>79</v>
      </c>
      <c r="P8" s="66">
        <v>8.3905854967741931</v>
      </c>
      <c r="Q8" s="66">
        <v>12.425858787096773</v>
      </c>
      <c r="S8" s="16"/>
      <c r="T8" s="16"/>
    </row>
    <row r="9" spans="1:20" x14ac:dyDescent="0.25">
      <c r="A9">
        <f t="shared" si="1"/>
        <v>4</v>
      </c>
      <c r="C9">
        <v>54219.07950938453</v>
      </c>
      <c r="D9">
        <v>55733.697032392622</v>
      </c>
      <c r="E9">
        <v>42666918.43887683</v>
      </c>
      <c r="F9">
        <v>1514.6175230080917</v>
      </c>
      <c r="G9">
        <v>270539085.69574535</v>
      </c>
      <c r="H9" s="6">
        <f>E9-G9-'Recalled prostheses cost'!$F$23</f>
        <v>-251623991.72375968</v>
      </c>
      <c r="I9" s="112">
        <v>23902489.726868201</v>
      </c>
      <c r="J9" s="112">
        <v>102804852.56438324</v>
      </c>
      <c r="K9" s="112">
        <f>I9-J9-(0.38*'Recalled prostheses cost'!$F$23)</f>
        <v>-87928056.13493368</v>
      </c>
      <c r="L9" s="11">
        <f t="shared" si="0"/>
        <v>1</v>
      </c>
      <c r="M9" t="s">
        <v>255</v>
      </c>
      <c r="N9" s="121" t="s">
        <v>78</v>
      </c>
      <c r="O9" s="121" t="s">
        <v>79</v>
      </c>
      <c r="P9" s="66">
        <v>8.1609923612903223</v>
      </c>
      <c r="Q9" s="66">
        <v>12.885045058064513</v>
      </c>
      <c r="S9" s="16"/>
      <c r="T9" s="16"/>
    </row>
    <row r="10" spans="1:20" x14ac:dyDescent="0.25">
      <c r="A10">
        <f t="shared" si="1"/>
        <v>5</v>
      </c>
      <c r="C10">
        <v>73697.312923624515</v>
      </c>
      <c r="D10">
        <v>76591.344173453981</v>
      </c>
      <c r="E10">
        <v>73105959.066089615</v>
      </c>
      <c r="F10">
        <v>2894.0312498294661</v>
      </c>
      <c r="G10">
        <v>765759552.12423801</v>
      </c>
      <c r="H10" s="6">
        <f>E10-G10-'Recalled prostheses cost'!$F$23</f>
        <v>-716405417.52503955</v>
      </c>
      <c r="I10" s="112">
        <v>40046968.980810083</v>
      </c>
      <c r="J10" s="112">
        <v>290988629.80721045</v>
      </c>
      <c r="K10" s="112">
        <f>I10-J10-(0.38*'Recalled prostheses cost'!$F$23)</f>
        <v>-259967354.12381902</v>
      </c>
      <c r="L10" s="11">
        <f t="shared" si="0"/>
        <v>1</v>
      </c>
      <c r="M10" t="s">
        <v>33</v>
      </c>
      <c r="N10" s="121" t="s">
        <v>78</v>
      </c>
      <c r="O10" s="121" t="s">
        <v>78</v>
      </c>
      <c r="P10" s="66">
        <v>9.6776985290322575</v>
      </c>
      <c r="Q10" s="66">
        <v>10.895237883870967</v>
      </c>
      <c r="S10" s="16"/>
      <c r="T10" s="16"/>
    </row>
    <row r="11" spans="1:20" x14ac:dyDescent="0.25">
      <c r="A11">
        <f t="shared" si="1"/>
        <v>6</v>
      </c>
      <c r="C11">
        <v>80270.309029684387</v>
      </c>
      <c r="D11">
        <v>82943.024904339371</v>
      </c>
      <c r="E11">
        <v>46703386.940646775</v>
      </c>
      <c r="F11">
        <v>2672.7158746549831</v>
      </c>
      <c r="G11">
        <v>349081307.8344726</v>
      </c>
      <c r="H11" s="6">
        <f>E11-G11-'Recalled prostheses cost'!$F$23</f>
        <v>-326129745.360717</v>
      </c>
      <c r="I11" s="112">
        <v>25882313.807701532</v>
      </c>
      <c r="J11" s="112">
        <v>132650896.97709958</v>
      </c>
      <c r="K11" s="112">
        <f>I11-J11-(0.38*'Recalled prostheses cost'!$F$23)</f>
        <v>-115794276.46681669</v>
      </c>
      <c r="L11" s="11">
        <f t="shared" si="0"/>
        <v>1</v>
      </c>
      <c r="M11" t="s">
        <v>32</v>
      </c>
      <c r="N11" s="121" t="s">
        <v>78</v>
      </c>
      <c r="O11" s="121" t="s">
        <v>79</v>
      </c>
      <c r="P11" s="66">
        <v>9.7403148387096774</v>
      </c>
      <c r="Q11" s="66">
        <v>10.832621574193547</v>
      </c>
      <c r="S11" s="16"/>
      <c r="T11" s="16"/>
    </row>
    <row r="12" spans="1:20" x14ac:dyDescent="0.25">
      <c r="A12">
        <f t="shared" si="1"/>
        <v>7</v>
      </c>
      <c r="C12">
        <v>59299.965794095653</v>
      </c>
      <c r="D12">
        <v>60813.83183715614</v>
      </c>
      <c r="E12">
        <v>48892258.453299776</v>
      </c>
      <c r="F12">
        <v>1513.8660430604868</v>
      </c>
      <c r="G12">
        <v>333334887.59993935</v>
      </c>
      <c r="H12" s="6">
        <f>E12-G12-'Recalled prostheses cost'!$F$23</f>
        <v>-308194453.61353076</v>
      </c>
      <c r="I12" s="112">
        <v>27159053.61279849</v>
      </c>
      <c r="J12" s="112">
        <v>126667257.28797694</v>
      </c>
      <c r="K12" s="112">
        <f>I12-J12-(0.38*'Recalled prostheses cost'!$F$23)</f>
        <v>-108533896.97259709</v>
      </c>
      <c r="L12" s="11">
        <f t="shared" si="0"/>
        <v>1</v>
      </c>
      <c r="M12" t="s">
        <v>72</v>
      </c>
      <c r="N12" s="121" t="s">
        <v>79</v>
      </c>
      <c r="O12" s="121" t="s">
        <v>79</v>
      </c>
      <c r="P12" s="66">
        <v>10.853493677419353</v>
      </c>
      <c r="Q12" s="66">
        <v>9.7751016774193538</v>
      </c>
      <c r="S12" s="16"/>
      <c r="T12" s="16"/>
    </row>
    <row r="13" spans="1:20" x14ac:dyDescent="0.25">
      <c r="A13">
        <f t="shared" si="1"/>
        <v>8</v>
      </c>
      <c r="C13">
        <v>71082.790080689228</v>
      </c>
      <c r="D13">
        <v>73175.57727182041</v>
      </c>
      <c r="E13">
        <v>63294332.956870794</v>
      </c>
      <c r="F13">
        <v>2092.7871911311813</v>
      </c>
      <c r="G13">
        <v>354282316.04638708</v>
      </c>
      <c r="H13" s="6">
        <f>E13-G13-'Recalled prostheses cost'!$F$23</f>
        <v>-314739807.55640745</v>
      </c>
      <c r="I13" s="112">
        <v>35369309.914260671</v>
      </c>
      <c r="J13" s="112">
        <v>134627280.0976271</v>
      </c>
      <c r="K13" s="112">
        <f>I13-J13-(0.38*'Recalled prostheses cost'!$F$23)</f>
        <v>-108283663.48078507</v>
      </c>
      <c r="L13" s="11">
        <f t="shared" si="0"/>
        <v>1</v>
      </c>
      <c r="M13" t="s">
        <v>227</v>
      </c>
      <c r="N13" s="121" t="s">
        <v>78</v>
      </c>
      <c r="O13" s="121" t="s">
        <v>78</v>
      </c>
      <c r="P13" s="16">
        <v>10.345605832258064</v>
      </c>
      <c r="Q13" s="16">
        <v>10.227330580645159</v>
      </c>
      <c r="S13" s="16"/>
      <c r="T13" s="16"/>
    </row>
    <row r="14" spans="1:20" x14ac:dyDescent="0.25">
      <c r="A14">
        <f t="shared" si="1"/>
        <v>9</v>
      </c>
      <c r="C14">
        <v>56598.397367659578</v>
      </c>
      <c r="D14">
        <v>58508.612602011977</v>
      </c>
      <c r="E14">
        <v>46018391.911678128</v>
      </c>
      <c r="F14">
        <v>1910.2152343523994</v>
      </c>
      <c r="G14">
        <v>368269433.37974399</v>
      </c>
      <c r="H14" s="6">
        <f>E14-G14-'Recalled prostheses cost'!$F$23</f>
        <v>-346002865.93495703</v>
      </c>
      <c r="I14" s="112">
        <v>25213014.347539954</v>
      </c>
      <c r="J14" s="112">
        <v>139942384.68430272</v>
      </c>
      <c r="K14" s="112">
        <f>I14-J14-(0.38*'Recalled prostheses cost'!$F$23)</f>
        <v>-123755063.63418141</v>
      </c>
      <c r="L14" s="11">
        <f t="shared" si="0"/>
        <v>1</v>
      </c>
      <c r="M14" t="s">
        <v>189</v>
      </c>
      <c r="N14" s="121" t="s">
        <v>79</v>
      </c>
      <c r="O14" s="121" t="s">
        <v>78</v>
      </c>
      <c r="P14" s="66">
        <v>10.331691096774192</v>
      </c>
      <c r="Q14" s="66">
        <v>10.241245316129033</v>
      </c>
      <c r="S14" s="16"/>
      <c r="T14" s="16"/>
    </row>
    <row r="15" spans="1:20" x14ac:dyDescent="0.25">
      <c r="A15">
        <f t="shared" si="1"/>
        <v>10</v>
      </c>
      <c r="C15">
        <v>52772.938035199448</v>
      </c>
      <c r="D15">
        <v>53917.464185598481</v>
      </c>
      <c r="E15">
        <v>45104892.603519231</v>
      </c>
      <c r="F15">
        <v>1144.5261503990332</v>
      </c>
      <c r="G15">
        <v>185397385.04454497</v>
      </c>
      <c r="H15" s="6">
        <f>E15-G15-'Recalled prostheses cost'!$F$23</f>
        <v>-164044316.9079169</v>
      </c>
      <c r="I15" s="112">
        <v>25079406.149731796</v>
      </c>
      <c r="J15" s="112">
        <v>70451006.316927075</v>
      </c>
      <c r="K15" s="112">
        <f>I15-J15-(0.38*'Recalled prostheses cost'!$F$23)</f>
        <v>-54397293.464613922</v>
      </c>
      <c r="L15" s="11">
        <f t="shared" si="0"/>
        <v>1</v>
      </c>
      <c r="M15" t="s">
        <v>190</v>
      </c>
      <c r="N15" s="121" t="s">
        <v>78</v>
      </c>
      <c r="O15" s="121" t="s">
        <v>79</v>
      </c>
      <c r="P15" s="66">
        <v>10.185586374193548</v>
      </c>
      <c r="Q15" s="66">
        <v>10.394307406451611</v>
      </c>
      <c r="S15" s="16"/>
      <c r="T15" s="16"/>
    </row>
    <row r="16" spans="1:20" x14ac:dyDescent="0.25">
      <c r="A16">
        <f t="shared" si="1"/>
        <v>11</v>
      </c>
      <c r="C16">
        <v>51471.39902604813</v>
      </c>
      <c r="D16">
        <v>52928.611524929554</v>
      </c>
      <c r="E16">
        <v>42862411.520796761</v>
      </c>
      <c r="F16">
        <v>1457.2124988814248</v>
      </c>
      <c r="G16">
        <v>230141654.63872075</v>
      </c>
      <c r="H16" s="6">
        <f>E16-G16-'Recalled prostheses cost'!$F$23</f>
        <v>-211031067.58481514</v>
      </c>
      <c r="I16" s="112">
        <v>24006428.542949915</v>
      </c>
      <c r="J16" s="112">
        <v>87453828.762713864</v>
      </c>
      <c r="K16" s="112">
        <f>I16-J16-(0.38*'Recalled prostheses cost'!$F$23)</f>
        <v>-72473093.517182589</v>
      </c>
      <c r="L16" s="11">
        <f t="shared" si="0"/>
        <v>1</v>
      </c>
      <c r="M16" t="s">
        <v>73</v>
      </c>
      <c r="N16" s="121" t="s">
        <v>79</v>
      </c>
      <c r="O16" s="121" t="s">
        <v>79</v>
      </c>
      <c r="P16" s="66">
        <v>12.711110864516126</v>
      </c>
      <c r="Q16" s="66">
        <v>10.011652180645161</v>
      </c>
      <c r="S16" s="16"/>
      <c r="T16" s="16"/>
    </row>
    <row r="17" spans="1:20" x14ac:dyDescent="0.25">
      <c r="A17">
        <f>1+A16</f>
        <v>12</v>
      </c>
      <c r="C17">
        <v>48525.99976056892</v>
      </c>
      <c r="D17">
        <v>49700.62793950519</v>
      </c>
      <c r="E17">
        <v>42899189.318918414</v>
      </c>
      <c r="F17">
        <v>1174.6281789362693</v>
      </c>
      <c r="G17">
        <v>218108833.37276924</v>
      </c>
      <c r="H17" s="6">
        <f>E17-G17-'Recalled prostheses cost'!$F$23</f>
        <v>-198961468.520742</v>
      </c>
      <c r="I17" s="112">
        <v>24174517.113268714</v>
      </c>
      <c r="J17" s="112">
        <v>82881356.681652308</v>
      </c>
      <c r="K17" s="112">
        <f>I17-J17-(0.38*'Recalled prostheses cost'!$F$23)</f>
        <v>-67732532.865802228</v>
      </c>
      <c r="L17" s="11">
        <f t="shared" si="0"/>
        <v>1</v>
      </c>
      <c r="M17" t="s">
        <v>74</v>
      </c>
      <c r="N17" s="121" t="s">
        <v>79</v>
      </c>
      <c r="O17" s="121" t="s">
        <v>78</v>
      </c>
      <c r="P17" s="66">
        <v>8.5853917935483857</v>
      </c>
      <c r="Q17" s="66">
        <v>10.756090529032258</v>
      </c>
      <c r="S17" s="16"/>
      <c r="T17" s="16"/>
    </row>
    <row r="18" spans="1:20" x14ac:dyDescent="0.25">
      <c r="A18">
        <f t="shared" si="1"/>
        <v>13</v>
      </c>
      <c r="C18">
        <v>69844.934929498646</v>
      </c>
      <c r="D18">
        <v>71420.283372246384</v>
      </c>
      <c r="E18">
        <v>42933614.814710885</v>
      </c>
      <c r="F18">
        <v>1575.3484427477379</v>
      </c>
      <c r="G18">
        <v>185522627.89707851</v>
      </c>
      <c r="H18" s="6">
        <f>E18-G18-'Recalled prostheses cost'!$F$23</f>
        <v>-166340837.5492588</v>
      </c>
      <c r="I18" s="112">
        <v>23874242.439166419</v>
      </c>
      <c r="J18" s="112">
        <v>70498598.600889832</v>
      </c>
      <c r="K18" s="112">
        <f>I18-J18-(0.38*'Recalled prostheses cost'!$F$23)</f>
        <v>-55650049.459142059</v>
      </c>
      <c r="L18" s="11">
        <f t="shared" si="0"/>
        <v>1</v>
      </c>
      <c r="N18" s="15"/>
      <c r="O18" s="15"/>
      <c r="P18" s="25"/>
      <c r="Q18" s="25"/>
      <c r="S18" s="16"/>
    </row>
    <row r="19" spans="1:20" x14ac:dyDescent="0.25">
      <c r="A19">
        <f t="shared" si="1"/>
        <v>14</v>
      </c>
      <c r="C19">
        <v>61220.097036120787</v>
      </c>
      <c r="D19">
        <v>62971.333920358178</v>
      </c>
      <c r="E19">
        <v>45874892.338683002</v>
      </c>
      <c r="F19">
        <v>1751.2368842373908</v>
      </c>
      <c r="G19">
        <v>290967390.80893779</v>
      </c>
      <c r="H19" s="6">
        <f>E19-G19-'Recalled prostheses cost'!$F$23</f>
        <v>-268844322.93714595</v>
      </c>
      <c r="I19" s="112">
        <v>25713990.065805938</v>
      </c>
      <c r="J19" s="112">
        <v>110567608.50739636</v>
      </c>
      <c r="K19" s="112">
        <f>I19-J19-(0.38*'Recalled prostheses cost'!$F$23)</f>
        <v>-93879311.739009053</v>
      </c>
      <c r="L19" s="11">
        <f t="shared" si="0"/>
        <v>1</v>
      </c>
      <c r="N19" s="66">
        <f>P6/$O$3</f>
        <v>0.99931870967741931</v>
      </c>
      <c r="O19" s="66">
        <f>Q6/$O$3</f>
        <v>1.0013470967741938</v>
      </c>
      <c r="P19" s="59">
        <f>N19-1</f>
        <v>-6.8129032258068545E-4</v>
      </c>
      <c r="Q19" s="59">
        <f>O19-1</f>
        <v>1.3470967741937567E-3</v>
      </c>
      <c r="S19" s="16"/>
    </row>
    <row r="20" spans="1:20" x14ac:dyDescent="0.25">
      <c r="A20">
        <f t="shared" si="1"/>
        <v>15</v>
      </c>
      <c r="C20">
        <v>68834.72837934905</v>
      </c>
      <c r="D20">
        <v>70377.756718407836</v>
      </c>
      <c r="E20">
        <v>41211115.018287376</v>
      </c>
      <c r="F20">
        <v>1543.0283390587865</v>
      </c>
      <c r="G20">
        <v>166370004.58308259</v>
      </c>
      <c r="H20" s="6">
        <f>E20-G20-'Recalled prostheses cost'!$F$23</f>
        <v>-148910714.0316864</v>
      </c>
      <c r="I20" s="112">
        <v>22660915.719672248</v>
      </c>
      <c r="J20" s="112">
        <v>63220601.741571374</v>
      </c>
      <c r="K20" s="112">
        <f>I20-J20-(0.38*'Recalled prostheses cost'!$F$23)</f>
        <v>-49585379.319317773</v>
      </c>
      <c r="L20" s="11">
        <f t="shared" si="0"/>
        <v>1</v>
      </c>
      <c r="N20" s="66">
        <f t="shared" ref="N20:N30" si="2">P7/$O$3</f>
        <v>1.0006709677419354</v>
      </c>
      <c r="O20" s="66">
        <f t="shared" ref="O20:O30" si="3">Q7/$O$3</f>
        <v>0.99729032258064521</v>
      </c>
      <c r="P20" s="59">
        <f t="shared" ref="P20:P30" si="4">N20-1</f>
        <v>6.709677419354243E-4</v>
      </c>
      <c r="Q20" s="59">
        <f t="shared" ref="Q20:Q30" si="5">O20-1</f>
        <v>-2.7096774193547946E-3</v>
      </c>
      <c r="S20" s="16"/>
    </row>
    <row r="21" spans="1:20" x14ac:dyDescent="0.25">
      <c r="A21">
        <f t="shared" si="1"/>
        <v>16</v>
      </c>
      <c r="C21">
        <v>56329.877192056629</v>
      </c>
      <c r="D21">
        <v>57399.72047424125</v>
      </c>
      <c r="E21">
        <v>55399297.815159053</v>
      </c>
      <c r="F21">
        <v>1069.8432821846218</v>
      </c>
      <c r="G21">
        <v>282557390.39791781</v>
      </c>
      <c r="H21" s="6">
        <f>E21-G21-'Recalled prostheses cost'!$F$23</f>
        <v>-250909917.04964992</v>
      </c>
      <c r="I21" s="112">
        <v>30957226.238027945</v>
      </c>
      <c r="J21" s="112">
        <v>107371808.35120878</v>
      </c>
      <c r="K21" s="112">
        <f>I21-J21-(0.38*'Recalled prostheses cost'!$F$23)</f>
        <v>-85440275.41059947</v>
      </c>
      <c r="L21" s="11">
        <f t="shared" si="0"/>
        <v>1</v>
      </c>
      <c r="M21" s="1"/>
      <c r="N21" s="66">
        <f t="shared" si="2"/>
        <v>0.81541161290322584</v>
      </c>
      <c r="O21" s="66">
        <f t="shared" si="3"/>
        <v>1.2075664516129032</v>
      </c>
      <c r="P21" s="59">
        <f t="shared" si="4"/>
        <v>-0.18458838709677416</v>
      </c>
      <c r="Q21" s="59">
        <f t="shared" si="5"/>
        <v>0.20756645161290321</v>
      </c>
      <c r="S21" s="16"/>
    </row>
    <row r="22" spans="1:20" x14ac:dyDescent="0.25">
      <c r="A22">
        <f t="shared" si="1"/>
        <v>17</v>
      </c>
      <c r="C22">
        <v>80028.548377538085</v>
      </c>
      <c r="D22">
        <v>81926.156770727626</v>
      </c>
      <c r="E22">
        <v>51926080.856761806</v>
      </c>
      <c r="F22">
        <v>1897.6083931895409</v>
      </c>
      <c r="G22">
        <v>239163527.9484072</v>
      </c>
      <c r="H22" s="6">
        <f>E22-G22-'Recalled prostheses cost'!$F$23</f>
        <v>-210989271.55853656</v>
      </c>
      <c r="I22" s="112">
        <v>28649504.861054104</v>
      </c>
      <c r="J22" s="112">
        <v>90882140.620394737</v>
      </c>
      <c r="K22" s="112">
        <f>I22-J22-(0.38*'Recalled prostheses cost'!$F$23)</f>
        <v>-71258329.056759268</v>
      </c>
      <c r="L22" s="11">
        <f t="shared" si="0"/>
        <v>1</v>
      </c>
      <c r="N22" s="66">
        <f t="shared" si="2"/>
        <v>0.79309935483870975</v>
      </c>
      <c r="O22" s="66">
        <f t="shared" si="3"/>
        <v>1.2521909677419354</v>
      </c>
      <c r="P22" s="59">
        <f t="shared" si="4"/>
        <v>-0.20690064516129025</v>
      </c>
      <c r="Q22" s="59">
        <f t="shared" si="5"/>
        <v>0.25219096774193539</v>
      </c>
      <c r="S22" s="16"/>
    </row>
    <row r="23" spans="1:20" x14ac:dyDescent="0.25">
      <c r="A23">
        <f t="shared" si="1"/>
        <v>18</v>
      </c>
      <c r="C23">
        <v>55637.33412206643</v>
      </c>
      <c r="D23">
        <v>57417.521267469332</v>
      </c>
      <c r="E23">
        <v>40052530.599068575</v>
      </c>
      <c r="F23">
        <v>1780.1871454029024</v>
      </c>
      <c r="G23">
        <v>367588061.96739513</v>
      </c>
      <c r="H23" s="6">
        <f>E23-G23-'Recalled prostheses cost'!$F$23</f>
        <v>-351287355.83521771</v>
      </c>
      <c r="I23" s="112">
        <v>22010672.330578372</v>
      </c>
      <c r="J23" s="112">
        <v>139683463.5476101</v>
      </c>
      <c r="K23" s="112">
        <f>I23-J23-(0.38*'Recalled prostheses cost'!$F$23)</f>
        <v>-126698484.51445037</v>
      </c>
      <c r="L23" s="11">
        <f t="shared" si="0"/>
        <v>1</v>
      </c>
      <c r="N23" s="66">
        <f t="shared" si="2"/>
        <v>0.94049548387096771</v>
      </c>
      <c r="O23" s="66">
        <f t="shared" si="3"/>
        <v>1.0588180645161291</v>
      </c>
      <c r="P23" s="59">
        <f t="shared" si="4"/>
        <v>-5.9504516129032292E-2</v>
      </c>
      <c r="Q23" s="59">
        <f t="shared" si="5"/>
        <v>5.8818064516129143E-2</v>
      </c>
      <c r="S23" s="16"/>
    </row>
    <row r="24" spans="1:20" x14ac:dyDescent="0.25">
      <c r="A24">
        <f t="shared" si="1"/>
        <v>19</v>
      </c>
      <c r="C24">
        <v>58600.739279782196</v>
      </c>
      <c r="D24">
        <v>60431.324559062923</v>
      </c>
      <c r="E24">
        <v>48558193.714864157</v>
      </c>
      <c r="F24">
        <v>1830.5852792807273</v>
      </c>
      <c r="G24">
        <v>293057676.69881201</v>
      </c>
      <c r="H24" s="6">
        <f>E24-G24-'Recalled prostheses cost'!$F$23</f>
        <v>-268251307.45083901</v>
      </c>
      <c r="I24" s="112">
        <v>26991869.634312235</v>
      </c>
      <c r="J24" s="112">
        <v>111361917.1455486</v>
      </c>
      <c r="K24" s="112">
        <f>I24-J24-(0.38*'Recalled prostheses cost'!$F$23)</f>
        <v>-93395740.808655024</v>
      </c>
      <c r="L24" s="11">
        <f t="shared" si="0"/>
        <v>1</v>
      </c>
      <c r="N24" s="66">
        <f t="shared" si="2"/>
        <v>0.94658064516129037</v>
      </c>
      <c r="O24" s="66">
        <f t="shared" si="3"/>
        <v>1.0527329032258064</v>
      </c>
      <c r="P24" s="59">
        <f t="shared" si="4"/>
        <v>-5.3419354838709632E-2</v>
      </c>
      <c r="Q24" s="59">
        <f t="shared" si="5"/>
        <v>5.2732903225806371E-2</v>
      </c>
    </row>
    <row r="25" spans="1:20" x14ac:dyDescent="0.25">
      <c r="A25">
        <f t="shared" si="1"/>
        <v>20</v>
      </c>
      <c r="C25">
        <v>59240.057627160051</v>
      </c>
      <c r="D25">
        <v>60557.868846219106</v>
      </c>
      <c r="E25">
        <v>48744742.239036687</v>
      </c>
      <c r="F25">
        <v>1317.8112190590546</v>
      </c>
      <c r="G25">
        <v>211530942.94248492</v>
      </c>
      <c r="H25" s="6">
        <f>E25-G25-'Recalled prostheses cost'!$F$23</f>
        <v>-186538025.17033941</v>
      </c>
      <c r="I25" s="112">
        <v>27036993.854295012</v>
      </c>
      <c r="J25" s="112">
        <v>80381758.318144262</v>
      </c>
      <c r="K25" s="112">
        <f>I25-J25-(0.38*'Recalled prostheses cost'!$F$23)</f>
        <v>-62370457.761267893</v>
      </c>
      <c r="L25" s="11">
        <f t="shared" si="0"/>
        <v>1</v>
      </c>
      <c r="N25" s="66">
        <f t="shared" si="2"/>
        <v>1.0547612903225805</v>
      </c>
      <c r="O25" s="66">
        <f t="shared" si="3"/>
        <v>0.94996129032258059</v>
      </c>
      <c r="P25" s="59">
        <f t="shared" si="4"/>
        <v>5.476129032258048E-2</v>
      </c>
      <c r="Q25" s="59">
        <f t="shared" si="5"/>
        <v>-5.0038709677419413E-2</v>
      </c>
    </row>
    <row r="26" spans="1:20" x14ac:dyDescent="0.25">
      <c r="A26">
        <f t="shared" si="1"/>
        <v>21</v>
      </c>
      <c r="C26">
        <v>61137.516331277955</v>
      </c>
      <c r="D26">
        <v>63163.781077896834</v>
      </c>
      <c r="E26">
        <v>65622077.104308151</v>
      </c>
      <c r="F26">
        <v>2026.2647466188791</v>
      </c>
      <c r="G26">
        <v>463679729.90582466</v>
      </c>
      <c r="H26" s="6">
        <f>E26-G26-'Recalled prostheses cost'!$F$23</f>
        <v>-421809477.2684077</v>
      </c>
      <c r="I26" s="112">
        <v>36391227.652253285</v>
      </c>
      <c r="J26" s="112">
        <v>176198297.36421335</v>
      </c>
      <c r="K26" s="112">
        <f>I26-J26-(0.38*'Recalled prostheses cost'!$F$23)</f>
        <v>-148832763.00937873</v>
      </c>
      <c r="L26" s="11">
        <f t="shared" si="0"/>
        <v>1</v>
      </c>
      <c r="N26" s="66">
        <f t="shared" si="2"/>
        <v>1.005403870967742</v>
      </c>
      <c r="O26" s="66">
        <f t="shared" si="3"/>
        <v>0.99390967741935465</v>
      </c>
      <c r="P26" s="59">
        <f t="shared" si="4"/>
        <v>5.403870967741975E-3</v>
      </c>
      <c r="Q26" s="59">
        <f t="shared" si="5"/>
        <v>-6.0903225806453465E-3</v>
      </c>
    </row>
    <row r="27" spans="1:20" x14ac:dyDescent="0.25">
      <c r="A27">
        <f t="shared" si="1"/>
        <v>22</v>
      </c>
      <c r="C27">
        <v>53663.972797879869</v>
      </c>
      <c r="D27">
        <v>54909.631737014017</v>
      </c>
      <c r="E27">
        <v>41398871.690840662</v>
      </c>
      <c r="F27">
        <v>1245.6589391341477</v>
      </c>
      <c r="G27">
        <v>188803598.94243002</v>
      </c>
      <c r="H27" s="6">
        <f>E27-G27-'Recalled prostheses cost'!$F$23</f>
        <v>-171156551.71848053</v>
      </c>
      <c r="I27" s="112">
        <v>22938891.510439452</v>
      </c>
      <c r="J27" s="112">
        <v>71745367.598123416</v>
      </c>
      <c r="K27" s="112">
        <f>I27-J27-(0.38*'Recalled prostheses cost'!$F$23)</f>
        <v>-57832169.385102607</v>
      </c>
      <c r="L27" s="11">
        <f t="shared" si="0"/>
        <v>1</v>
      </c>
      <c r="N27" s="66">
        <f t="shared" si="2"/>
        <v>1.0040516129032258</v>
      </c>
      <c r="O27" s="66">
        <f t="shared" si="3"/>
        <v>0.99526193548387121</v>
      </c>
      <c r="P27" s="59">
        <f t="shared" si="4"/>
        <v>4.0516129032257542E-3</v>
      </c>
      <c r="Q27" s="59">
        <f t="shared" si="5"/>
        <v>-4.7380645161287926E-3</v>
      </c>
    </row>
    <row r="28" spans="1:20" x14ac:dyDescent="0.25">
      <c r="A28">
        <f t="shared" si="1"/>
        <v>23</v>
      </c>
      <c r="C28">
        <v>66479.244814491525</v>
      </c>
      <c r="D28">
        <v>67729.517340307691</v>
      </c>
      <c r="E28">
        <v>44048209.205838174</v>
      </c>
      <c r="F28">
        <v>1250.2725258161663</v>
      </c>
      <c r="G28">
        <v>156032534.1835686</v>
      </c>
      <c r="H28" s="6">
        <f>E28-G28-'Recalled prostheses cost'!$F$23</f>
        <v>-135736149.44462159</v>
      </c>
      <c r="I28" s="112">
        <v>24807107.573837087</v>
      </c>
      <c r="J28" s="112">
        <v>59292362.989756078</v>
      </c>
      <c r="K28" s="112">
        <f>I28-J28-(0.38*'Recalled prostheses cost'!$F$23)</f>
        <v>-43510948.713337637</v>
      </c>
      <c r="L28" s="11">
        <f t="shared" si="0"/>
        <v>1</v>
      </c>
      <c r="N28" s="66">
        <f t="shared" si="2"/>
        <v>0.98985290322580655</v>
      </c>
      <c r="O28" s="66">
        <f t="shared" si="3"/>
        <v>1.0101367741935483</v>
      </c>
      <c r="P28" s="59">
        <f t="shared" si="4"/>
        <v>-1.0147096774193454E-2</v>
      </c>
      <c r="Q28" s="59">
        <f t="shared" si="5"/>
        <v>1.0136774193548304E-2</v>
      </c>
    </row>
    <row r="29" spans="1:20" x14ac:dyDescent="0.25">
      <c r="A29">
        <f t="shared" si="1"/>
        <v>24</v>
      </c>
      <c r="C29">
        <v>54451.00234134627</v>
      </c>
      <c r="D29">
        <v>56401.505551451017</v>
      </c>
      <c r="E29">
        <v>47525754.23302041</v>
      </c>
      <c r="F29">
        <v>1950.5032101047473</v>
      </c>
      <c r="G29">
        <v>416120462.75475854</v>
      </c>
      <c r="H29" s="6">
        <f>E29-G29-'Recalled prostheses cost'!$F$23</f>
        <v>-392346532.98862928</v>
      </c>
      <c r="I29" s="112">
        <v>26068781.846511722</v>
      </c>
      <c r="J29" s="112">
        <v>158125775.8468082</v>
      </c>
      <c r="K29" s="112">
        <f>I29-J29-(0.38*'Recalled prostheses cost'!$F$23)</f>
        <v>-141082687.29771513</v>
      </c>
      <c r="L29" s="11">
        <f t="shared" si="0"/>
        <v>1</v>
      </c>
      <c r="N29" s="66">
        <f t="shared" si="2"/>
        <v>1.2352877419354837</v>
      </c>
      <c r="O29" s="66">
        <f t="shared" si="3"/>
        <v>0.9729496774193549</v>
      </c>
      <c r="P29" s="59">
        <f t="shared" si="4"/>
        <v>0.23528774193548374</v>
      </c>
      <c r="Q29" s="59">
        <f t="shared" si="5"/>
        <v>-2.7050322580645103E-2</v>
      </c>
    </row>
    <row r="30" spans="1:20" x14ac:dyDescent="0.25">
      <c r="A30">
        <f t="shared" si="1"/>
        <v>25</v>
      </c>
      <c r="C30">
        <v>51254.443950560526</v>
      </c>
      <c r="D30">
        <v>53154.077416428736</v>
      </c>
      <c r="E30">
        <v>39461608.291375637</v>
      </c>
      <c r="F30">
        <v>1899.6334658682099</v>
      </c>
      <c r="G30">
        <v>299662113.59735036</v>
      </c>
      <c r="H30" s="6">
        <f>E30-G30-'Recalled prostheses cost'!$F$23</f>
        <v>-283952329.77286589</v>
      </c>
      <c r="I30" s="112">
        <v>21687703.979779102</v>
      </c>
      <c r="J30" s="112">
        <v>113871603.16699314</v>
      </c>
      <c r="K30" s="112">
        <f>I30-J30-(0.38*'Recalled prostheses cost'!$F$23)</f>
        <v>-101209592.4846327</v>
      </c>
      <c r="L30" s="11">
        <f t="shared" si="0"/>
        <v>1</v>
      </c>
      <c r="N30" s="66">
        <f t="shared" si="2"/>
        <v>0.83434322580645159</v>
      </c>
      <c r="O30" s="66">
        <f t="shared" si="3"/>
        <v>1.0452954838709678</v>
      </c>
      <c r="P30" s="59">
        <f t="shared" si="4"/>
        <v>-0.16565677419354841</v>
      </c>
      <c r="Q30" s="59">
        <f t="shared" si="5"/>
        <v>4.5295483870967823E-2</v>
      </c>
    </row>
    <row r="31" spans="1:20" x14ac:dyDescent="0.25">
      <c r="A31">
        <f t="shared" si="1"/>
        <v>26</v>
      </c>
      <c r="C31">
        <v>59987.677359571549</v>
      </c>
      <c r="D31">
        <v>61672.530228322743</v>
      </c>
      <c r="E31">
        <v>51424443.505253255</v>
      </c>
      <c r="F31">
        <v>1684.8528687511935</v>
      </c>
      <c r="G31">
        <v>313117412.53118312</v>
      </c>
      <c r="H31" s="6">
        <f>E31-G31-'Recalled prostheses cost'!$F$23</f>
        <v>-285444793.49282104</v>
      </c>
      <c r="I31" s="112">
        <v>28768048.036658064</v>
      </c>
      <c r="J31" s="112">
        <v>118984616.76184958</v>
      </c>
      <c r="K31" s="112">
        <f>I31-J31-(0.38*'Recalled prostheses cost'!$F$23)</f>
        <v>-99242262.022610158</v>
      </c>
      <c r="L31" s="11">
        <f t="shared" si="0"/>
        <v>1</v>
      </c>
      <c r="N31" s="66"/>
      <c r="P31" s="25"/>
    </row>
    <row r="32" spans="1:20" x14ac:dyDescent="0.25">
      <c r="A32">
        <f t="shared" si="1"/>
        <v>27</v>
      </c>
      <c r="C32">
        <v>55065.245147373869</v>
      </c>
      <c r="D32">
        <v>56523.035901417708</v>
      </c>
      <c r="E32">
        <v>60677146.409312695</v>
      </c>
      <c r="F32">
        <v>1457.7907540438391</v>
      </c>
      <c r="G32">
        <v>394643472.72310305</v>
      </c>
      <c r="H32" s="6">
        <f>E32-G32-'Recalled prostheses cost'!$F$23</f>
        <v>-357718150.78068149</v>
      </c>
      <c r="I32" s="112">
        <v>34052761.269402109</v>
      </c>
      <c r="J32" s="112">
        <v>149964519.63477919</v>
      </c>
      <c r="K32" s="112">
        <f>I32-J32-(0.38*'Recalled prostheses cost'!$F$23)</f>
        <v>-124937451.66279572</v>
      </c>
      <c r="L32" s="11">
        <f t="shared" si="0"/>
        <v>1</v>
      </c>
      <c r="P32" s="25"/>
    </row>
    <row r="33" spans="1:16" x14ac:dyDescent="0.25">
      <c r="A33">
        <f t="shared" si="1"/>
        <v>28</v>
      </c>
      <c r="C33">
        <v>67889.905396717266</v>
      </c>
      <c r="D33">
        <v>70599.321231405789</v>
      </c>
      <c r="E33">
        <v>42228811.164474458</v>
      </c>
      <c r="F33">
        <v>2709.4158346885233</v>
      </c>
      <c r="G33">
        <v>364803761.56118542</v>
      </c>
      <c r="H33" s="6">
        <f>E33-G33-'Recalled prostheses cost'!$F$23</f>
        <v>-346326774.86360216</v>
      </c>
      <c r="I33" s="112">
        <v>23497842.830606796</v>
      </c>
      <c r="J33" s="112">
        <v>138625429.3932505</v>
      </c>
      <c r="K33" s="112">
        <f>I33-J33-(0.38*'Recalled prostheses cost'!$F$23)</f>
        <v>-124153279.86006236</v>
      </c>
      <c r="L33" s="11">
        <f t="shared" si="0"/>
        <v>1</v>
      </c>
      <c r="P33" s="25"/>
    </row>
    <row r="34" spans="1:16" x14ac:dyDescent="0.25">
      <c r="A34">
        <f t="shared" si="1"/>
        <v>29</v>
      </c>
      <c r="C34">
        <v>66858.224462465674</v>
      </c>
      <c r="D34">
        <v>69024.02273801282</v>
      </c>
      <c r="E34">
        <v>39122783.765931837</v>
      </c>
      <c r="F34">
        <v>2165.7982755471457</v>
      </c>
      <c r="G34">
        <v>296973221.38600993</v>
      </c>
      <c r="H34" s="6">
        <f>E34-G34-'Recalled prostheses cost'!$F$23</f>
        <v>-281602262.08696926</v>
      </c>
      <c r="I34" s="112">
        <v>21600643.822895333</v>
      </c>
      <c r="J34" s="112">
        <v>112849824.12668376</v>
      </c>
      <c r="K34" s="112">
        <f>I34-J34-(0.38*'Recalled prostheses cost'!$F$23)</f>
        <v>-100274873.60120708</v>
      </c>
      <c r="L34" s="11">
        <f t="shared" si="0"/>
        <v>1</v>
      </c>
    </row>
    <row r="35" spans="1:16" x14ac:dyDescent="0.25">
      <c r="A35">
        <f t="shared" si="1"/>
        <v>30</v>
      </c>
      <c r="C35">
        <v>53846.133642211731</v>
      </c>
      <c r="D35">
        <v>55452.197200837654</v>
      </c>
      <c r="E35">
        <v>60849352.721641526</v>
      </c>
      <c r="F35">
        <v>1606.0635586259232</v>
      </c>
      <c r="G35">
        <v>438916243.09141523</v>
      </c>
      <c r="H35" s="6">
        <f>E35-G35-'Recalled prostheses cost'!$F$23</f>
        <v>-401818714.83666486</v>
      </c>
      <c r="I35" s="112">
        <v>33574139.981574364</v>
      </c>
      <c r="J35" s="112">
        <v>166788172.37473777</v>
      </c>
      <c r="K35" s="112">
        <f>I35-J35-(0.38*'Recalled prostheses cost'!$F$23)</f>
        <v>-142239725.69058207</v>
      </c>
      <c r="L35" s="11">
        <f t="shared" si="0"/>
        <v>1</v>
      </c>
    </row>
    <row r="36" spans="1:16" x14ac:dyDescent="0.25">
      <c r="A36">
        <f t="shared" si="1"/>
        <v>31</v>
      </c>
      <c r="C36">
        <v>56435.920681542528</v>
      </c>
      <c r="D36">
        <v>58594.54632744522</v>
      </c>
      <c r="E36">
        <v>43919117.147119515</v>
      </c>
      <c r="F36">
        <v>2158.6256459026918</v>
      </c>
      <c r="G36">
        <v>331038620.48849732</v>
      </c>
      <c r="H36" s="6">
        <f>E36-G36-'Recalled prostheses cost'!$F$23</f>
        <v>-310871327.80826896</v>
      </c>
      <c r="I36" s="112">
        <v>24402041.739094365</v>
      </c>
      <c r="J36" s="112">
        <v>125794675.78562903</v>
      </c>
      <c r="K36" s="112">
        <f>I36-J36-(0.38*'Recalled prostheses cost'!$F$23)</f>
        <v>-110418327.34395331</v>
      </c>
      <c r="L36" s="11">
        <f t="shared" si="0"/>
        <v>1</v>
      </c>
    </row>
    <row r="37" spans="1:16" x14ac:dyDescent="0.25">
      <c r="A37">
        <f t="shared" si="1"/>
        <v>32</v>
      </c>
      <c r="C37">
        <v>54950.687637506002</v>
      </c>
      <c r="D37">
        <v>56961.138729950042</v>
      </c>
      <c r="E37">
        <v>49222857.493810877</v>
      </c>
      <c r="F37">
        <v>2010.4510924440401</v>
      </c>
      <c r="G37">
        <v>444667577.50035375</v>
      </c>
      <c r="H37" s="6">
        <f>E37-G37-'Recalled prostheses cost'!$F$23</f>
        <v>-419196544.47343403</v>
      </c>
      <c r="I37" s="112">
        <v>27357980.178363908</v>
      </c>
      <c r="J37" s="112">
        <v>168973679.45013446</v>
      </c>
      <c r="K37" s="112">
        <f>I37-J37-(0.38*'Recalled prostheses cost'!$F$23)</f>
        <v>-150641392.56918919</v>
      </c>
      <c r="L37" s="11">
        <f t="shared" si="0"/>
        <v>1</v>
      </c>
    </row>
    <row r="38" spans="1:16" x14ac:dyDescent="0.25">
      <c r="A38">
        <f t="shared" si="1"/>
        <v>33</v>
      </c>
      <c r="C38">
        <v>53767.120342989205</v>
      </c>
      <c r="D38">
        <v>55044.099897806329</v>
      </c>
      <c r="E38">
        <v>62775054.101576544</v>
      </c>
      <c r="F38">
        <v>1276.9795548171242</v>
      </c>
      <c r="G38">
        <v>313734374.35021836</v>
      </c>
      <c r="H38" s="6">
        <f>E38-G38-'Recalled prostheses cost'!$F$23</f>
        <v>-274711144.71553302</v>
      </c>
      <c r="I38" s="112">
        <v>34500397.603037551</v>
      </c>
      <c r="J38" s="112">
        <v>119219062.25308298</v>
      </c>
      <c r="K38" s="112">
        <f>I38-J38-(0.38*'Recalled prostheses cost'!$F$23)</f>
        <v>-93744357.947464079</v>
      </c>
      <c r="L38" s="11">
        <f t="shared" si="0"/>
        <v>1</v>
      </c>
    </row>
    <row r="39" spans="1:16" x14ac:dyDescent="0.25">
      <c r="A39">
        <f t="shared" si="1"/>
        <v>34</v>
      </c>
      <c r="C39">
        <v>71696.12377060618</v>
      </c>
      <c r="D39">
        <v>74785.579187375915</v>
      </c>
      <c r="E39">
        <v>45757913.616777293</v>
      </c>
      <c r="F39">
        <v>3089.4554167697352</v>
      </c>
      <c r="G39">
        <v>478717244.00984055</v>
      </c>
      <c r="H39" s="6">
        <f>E39-G39-'Recalled prostheses cost'!$F$23</f>
        <v>-456711154.85995442</v>
      </c>
      <c r="I39" s="112">
        <v>25214803.468554638</v>
      </c>
      <c r="J39" s="112">
        <v>181912552.72373939</v>
      </c>
      <c r="K39" s="112">
        <f>I39-J39-(0.38*'Recalled prostheses cost'!$F$23)</f>
        <v>-165723442.55260339</v>
      </c>
      <c r="L39" s="11">
        <f t="shared" si="0"/>
        <v>1</v>
      </c>
    </row>
    <row r="40" spans="1:16" x14ac:dyDescent="0.25">
      <c r="A40">
        <f t="shared" si="1"/>
        <v>35</v>
      </c>
      <c r="C40">
        <v>52765.92560880669</v>
      </c>
      <c r="D40">
        <v>54118.032078360455</v>
      </c>
      <c r="E40">
        <v>44304238.795813479</v>
      </c>
      <c r="F40">
        <v>1352.1064695537643</v>
      </c>
      <c r="G40">
        <v>254008269.69989622</v>
      </c>
      <c r="H40" s="6">
        <f>E40-G40-'Recalled prostheses cost'!$F$23</f>
        <v>-233455855.37097391</v>
      </c>
      <c r="I40" s="112">
        <v>24378362.095151529</v>
      </c>
      <c r="J40" s="112">
        <v>96523142.485960573</v>
      </c>
      <c r="K40" s="112">
        <f>I40-J40-(0.38*'Recalled prostheses cost'!$F$23)</f>
        <v>-81170473.688227683</v>
      </c>
      <c r="L40" s="11">
        <f t="shared" si="0"/>
        <v>1</v>
      </c>
    </row>
    <row r="41" spans="1:16" x14ac:dyDescent="0.25">
      <c r="A41">
        <f t="shared" si="1"/>
        <v>36</v>
      </c>
      <c r="C41">
        <v>63057.607154650883</v>
      </c>
      <c r="D41">
        <v>65175.183919079987</v>
      </c>
      <c r="E41">
        <v>56597403.521798752</v>
      </c>
      <c r="F41">
        <v>2117.5767644291045</v>
      </c>
      <c r="G41">
        <v>454588536.21398896</v>
      </c>
      <c r="H41" s="6">
        <f>E41-G41-'Recalled prostheses cost'!$F$23</f>
        <v>-421742957.1590814</v>
      </c>
      <c r="I41" s="112">
        <v>31072800.507810138</v>
      </c>
      <c r="J41" s="112">
        <v>172743643.76131579</v>
      </c>
      <c r="K41" s="112">
        <f>I41-J41-(0.38*'Recalled prostheses cost'!$F$23)</f>
        <v>-150696536.5509243</v>
      </c>
      <c r="L41" s="11">
        <f t="shared" si="0"/>
        <v>1</v>
      </c>
    </row>
    <row r="42" spans="1:16" x14ac:dyDescent="0.25">
      <c r="A42">
        <f t="shared" si="1"/>
        <v>37</v>
      </c>
      <c r="C42">
        <v>68097.823006619714</v>
      </c>
      <c r="D42">
        <v>70868.176835658465</v>
      </c>
      <c r="E42">
        <v>50595250.113276869</v>
      </c>
      <c r="F42">
        <v>2770.3538290387514</v>
      </c>
      <c r="G42">
        <v>522637473.65451175</v>
      </c>
      <c r="H42" s="6">
        <f>E42-G42-'Recalled prostheses cost'!$F$23</f>
        <v>-495794048.00812602</v>
      </c>
      <c r="I42" s="112">
        <v>28326903.584819458</v>
      </c>
      <c r="J42" s="112">
        <v>198602239.98871452</v>
      </c>
      <c r="K42" s="112">
        <f>I42-J42-(0.38*'Recalled prostheses cost'!$F$23)</f>
        <v>-179301029.7013137</v>
      </c>
      <c r="L42" s="11">
        <f t="shared" si="0"/>
        <v>1</v>
      </c>
    </row>
    <row r="43" spans="1:16" x14ac:dyDescent="0.25">
      <c r="A43">
        <f t="shared" si="1"/>
        <v>38</v>
      </c>
      <c r="C43">
        <v>48994.64667459872</v>
      </c>
      <c r="D43">
        <v>50417.003304099198</v>
      </c>
      <c r="E43">
        <v>52144248.893579051</v>
      </c>
      <c r="F43">
        <v>1422.3566295004784</v>
      </c>
      <c r="G43">
        <v>325892434.87286979</v>
      </c>
      <c r="H43" s="6">
        <f>E43-G43-'Recalled prostheses cost'!$F$23</f>
        <v>-297500010.44618189</v>
      </c>
      <c r="I43" s="112">
        <v>29243939.05226038</v>
      </c>
      <c r="J43" s="112">
        <v>123839125.25169051</v>
      </c>
      <c r="K43" s="112">
        <f>I43-J43-(0.38*'Recalled prostheses cost'!$F$23)</f>
        <v>-103620879.49684876</v>
      </c>
      <c r="L43" s="11">
        <f t="shared" si="0"/>
        <v>1</v>
      </c>
    </row>
    <row r="44" spans="1:16" x14ac:dyDescent="0.25">
      <c r="A44">
        <f t="shared" si="1"/>
        <v>39</v>
      </c>
      <c r="C44">
        <v>52953.628878068892</v>
      </c>
      <c r="D44">
        <v>54479.756851987244</v>
      </c>
      <c r="E44">
        <v>67862022.199086353</v>
      </c>
      <c r="F44">
        <v>1526.1279739183519</v>
      </c>
      <c r="G44">
        <v>564487105.70420885</v>
      </c>
      <c r="H44" s="6">
        <f>E44-G44-'Recalled prostheses cost'!$F$23</f>
        <v>-520376907.97201365</v>
      </c>
      <c r="I44" s="112">
        <v>37530248.3725629</v>
      </c>
      <c r="J44" s="112">
        <v>214505100.16759935</v>
      </c>
      <c r="K44" s="112">
        <f>I44-J44-(0.38*'Recalled prostheses cost'!$F$23)</f>
        <v>-186000545.09245509</v>
      </c>
      <c r="L44" s="11">
        <f t="shared" si="0"/>
        <v>1</v>
      </c>
    </row>
    <row r="45" spans="1:16" x14ac:dyDescent="0.25">
      <c r="A45">
        <f t="shared" si="1"/>
        <v>40</v>
      </c>
      <c r="C45">
        <v>86267.177313571388</v>
      </c>
      <c r="D45">
        <v>89010.519287146817</v>
      </c>
      <c r="E45">
        <v>50465430.790122233</v>
      </c>
      <c r="F45">
        <v>2743.3419735754287</v>
      </c>
      <c r="G45">
        <v>338776759.02500623</v>
      </c>
      <c r="H45" s="6">
        <f>E45-G45-'Recalled prostheses cost'!$F$23</f>
        <v>-312063152.70177519</v>
      </c>
      <c r="I45" s="112">
        <v>28001823.886564065</v>
      </c>
      <c r="J45" s="112">
        <v>128735168.42950235</v>
      </c>
      <c r="K45" s="112">
        <f>I45-J45-(0.38*'Recalled prostheses cost'!$F$23)</f>
        <v>-109759037.84035695</v>
      </c>
      <c r="L45" s="11">
        <f t="shared" si="0"/>
        <v>1</v>
      </c>
    </row>
    <row r="46" spans="1:16" x14ac:dyDescent="0.25">
      <c r="A46">
        <f t="shared" si="1"/>
        <v>41</v>
      </c>
      <c r="C46">
        <v>79194.066542498287</v>
      </c>
      <c r="D46">
        <v>82477.532368447544</v>
      </c>
      <c r="E46">
        <v>41771696.623630404</v>
      </c>
      <c r="F46">
        <v>3283.4658259492571</v>
      </c>
      <c r="G46">
        <v>289621773.01614612</v>
      </c>
      <c r="H46" s="6">
        <f>E46-G46-'Recalled prostheses cost'!$F$23</f>
        <v>-271601900.85940689</v>
      </c>
      <c r="I46" s="112">
        <v>23371015.487467419</v>
      </c>
      <c r="J46" s="112">
        <v>110056273.74613556</v>
      </c>
      <c r="K46" s="112">
        <f>I46-J46-(0.38*'Recalled prostheses cost'!$F$23)</f>
        <v>-95710951.556086779</v>
      </c>
      <c r="L46" s="11">
        <f t="shared" si="0"/>
        <v>1</v>
      </c>
    </row>
    <row r="47" spans="1:16" x14ac:dyDescent="0.25">
      <c r="A47">
        <f t="shared" si="1"/>
        <v>42</v>
      </c>
      <c r="C47">
        <v>59694.28640335676</v>
      </c>
      <c r="D47">
        <v>61224.409413077745</v>
      </c>
      <c r="E47">
        <v>49574222.210343048</v>
      </c>
      <c r="F47">
        <v>1530.1230097209846</v>
      </c>
      <c r="G47">
        <v>275660369.35998702</v>
      </c>
      <c r="H47" s="6">
        <f>E47-G47-'Recalled prostheses cost'!$F$23</f>
        <v>-249837971.61653513</v>
      </c>
      <c r="I47" s="112">
        <v>27535272.814255413</v>
      </c>
      <c r="J47" s="112">
        <v>104750940.35679507</v>
      </c>
      <c r="K47" s="112">
        <f>I47-J47-(0.38*'Recalled prostheses cost'!$F$23)</f>
        <v>-86241360.83995831</v>
      </c>
      <c r="L47" s="11">
        <f t="shared" si="0"/>
        <v>1</v>
      </c>
    </row>
    <row r="48" spans="1:16" x14ac:dyDescent="0.25">
      <c r="A48">
        <f t="shared" si="1"/>
        <v>43</v>
      </c>
      <c r="C48">
        <v>53011.538530424645</v>
      </c>
      <c r="D48">
        <v>54990.136279172242</v>
      </c>
      <c r="E48">
        <v>71128950.057127327</v>
      </c>
      <c r="F48">
        <v>1978.5977487475975</v>
      </c>
      <c r="G48">
        <v>718011179.02903831</v>
      </c>
      <c r="H48" s="6">
        <f>E48-G48-'Recalled prostheses cost'!$F$23</f>
        <v>-670634053.43880212</v>
      </c>
      <c r="I48" s="112">
        <v>39543419.176397182</v>
      </c>
      <c r="J48" s="112">
        <v>272844248.03103453</v>
      </c>
      <c r="K48" s="112">
        <f>I48-J48-(0.38*'Recalled prostheses cost'!$F$23)</f>
        <v>-242326522.15205601</v>
      </c>
      <c r="L48" s="11">
        <f t="shared" si="0"/>
        <v>1</v>
      </c>
    </row>
    <row r="49" spans="1:12" x14ac:dyDescent="0.25">
      <c r="A49">
        <f t="shared" si="1"/>
        <v>44</v>
      </c>
      <c r="C49">
        <v>55466.263305990156</v>
      </c>
      <c r="D49">
        <v>57146.939714521992</v>
      </c>
      <c r="E49">
        <v>46246355.071974479</v>
      </c>
      <c r="F49">
        <v>1680.6764085318355</v>
      </c>
      <c r="G49">
        <v>315657778.55743623</v>
      </c>
      <c r="H49" s="6">
        <f>E49-G49-'Recalled prostheses cost'!$F$23</f>
        <v>-293163247.95235294</v>
      </c>
      <c r="I49" s="112">
        <v>25864138.877506223</v>
      </c>
      <c r="J49" s="112">
        <v>119949955.85182579</v>
      </c>
      <c r="K49" s="112">
        <f>I49-J49-(0.38*'Recalled prostheses cost'!$F$23)</f>
        <v>-103111510.2717382</v>
      </c>
      <c r="L49" s="11">
        <f t="shared" si="0"/>
        <v>1</v>
      </c>
    </row>
    <row r="50" spans="1:12" x14ac:dyDescent="0.25">
      <c r="A50">
        <f t="shared" si="1"/>
        <v>45</v>
      </c>
      <c r="C50">
        <v>51974.458615164564</v>
      </c>
      <c r="D50">
        <v>53931.074283537673</v>
      </c>
      <c r="E50">
        <v>61270181.346788555</v>
      </c>
      <c r="F50">
        <v>1956.6156683731097</v>
      </c>
      <c r="G50">
        <v>660020183.2847842</v>
      </c>
      <c r="H50" s="6">
        <f>E50-G50-'Recalled prostheses cost'!$F$23</f>
        <v>-622501826.40488684</v>
      </c>
      <c r="I50" s="112">
        <v>33777516.44136925</v>
      </c>
      <c r="J50" s="112">
        <v>250807669.64821804</v>
      </c>
      <c r="K50" s="112">
        <f>I50-J50-(0.38*'Recalled prostheses cost'!$F$23)</f>
        <v>-226055846.50426745</v>
      </c>
      <c r="L50" s="11">
        <f t="shared" si="0"/>
        <v>1</v>
      </c>
    </row>
    <row r="51" spans="1:12" x14ac:dyDescent="0.25">
      <c r="A51">
        <f t="shared" si="1"/>
        <v>46</v>
      </c>
      <c r="C51">
        <v>57168.843592792677</v>
      </c>
      <c r="D51">
        <v>59088.755335798836</v>
      </c>
      <c r="E51">
        <v>57230338.600693673</v>
      </c>
      <c r="F51">
        <v>1919.9117430061597</v>
      </c>
      <c r="G51">
        <v>480837081.63391232</v>
      </c>
      <c r="H51" s="6">
        <f>E51-G51-'Recalled prostheses cost'!$F$23</f>
        <v>-447358567.50010979</v>
      </c>
      <c r="I51" s="112">
        <v>31459875.591081385</v>
      </c>
      <c r="J51" s="112">
        <v>182718091.02088666</v>
      </c>
      <c r="K51" s="112">
        <f>I51-J51-(0.38*'Recalled prostheses cost'!$F$23)</f>
        <v>-160283908.72722393</v>
      </c>
      <c r="L51" s="11">
        <f t="shared" si="0"/>
        <v>1</v>
      </c>
    </row>
    <row r="52" spans="1:12" x14ac:dyDescent="0.25">
      <c r="A52">
        <f t="shared" si="1"/>
        <v>47</v>
      </c>
      <c r="C52">
        <v>54500.201322485555</v>
      </c>
      <c r="D52">
        <v>55906.294812698354</v>
      </c>
      <c r="E52">
        <v>46591179.908782758</v>
      </c>
      <c r="F52">
        <v>1406.0934902127992</v>
      </c>
      <c r="G52">
        <v>263557781.36562917</v>
      </c>
      <c r="H52" s="6">
        <f>E52-G52-'Recalled prostheses cost'!$F$23</f>
        <v>-240718425.92373759</v>
      </c>
      <c r="I52" s="112">
        <v>26175387.457448799</v>
      </c>
      <c r="J52" s="112">
        <v>100151956.91893908</v>
      </c>
      <c r="K52" s="112">
        <f>I52-J52-(0.38*'Recalled prostheses cost'!$F$23)</f>
        <v>-83002262.758908927</v>
      </c>
      <c r="L52" s="11">
        <f t="shared" si="0"/>
        <v>1</v>
      </c>
    </row>
    <row r="53" spans="1:12" x14ac:dyDescent="0.25">
      <c r="A53">
        <f t="shared" si="1"/>
        <v>48</v>
      </c>
      <c r="C53">
        <v>69773.721017269374</v>
      </c>
      <c r="D53">
        <v>73572.373482507042</v>
      </c>
      <c r="E53">
        <v>48282157.174597487</v>
      </c>
      <c r="F53">
        <v>3798.6524652376684</v>
      </c>
      <c r="G53">
        <v>670040916.09375215</v>
      </c>
      <c r="H53" s="6">
        <f>E53-G53-'Recalled prostheses cost'!$F$23</f>
        <v>-645510583.38604581</v>
      </c>
      <c r="I53" s="112">
        <v>26790085.406315569</v>
      </c>
      <c r="J53" s="112">
        <v>254615548.11562583</v>
      </c>
      <c r="K53" s="112">
        <f>I53-J53-(0.38*'Recalled prostheses cost'!$F$23)</f>
        <v>-236851156.00672892</v>
      </c>
      <c r="L53" s="11">
        <f t="shared" si="0"/>
        <v>1</v>
      </c>
    </row>
    <row r="54" spans="1:12" x14ac:dyDescent="0.25">
      <c r="A54">
        <f t="shared" si="1"/>
        <v>49</v>
      </c>
      <c r="C54">
        <v>61116.812143173993</v>
      </c>
      <c r="D54">
        <v>63294.627702516751</v>
      </c>
      <c r="E54">
        <v>45667114.136978514</v>
      </c>
      <c r="F54">
        <v>2177.8155593427582</v>
      </c>
      <c r="G54">
        <v>337769079.40399772</v>
      </c>
      <c r="H54" s="6">
        <f>E54-G54-'Recalled prostheses cost'!$F$23</f>
        <v>-315853789.73391038</v>
      </c>
      <c r="I54" s="112">
        <v>25824612.740524415</v>
      </c>
      <c r="J54" s="112">
        <v>128352250.17351915</v>
      </c>
      <c r="K54" s="112">
        <f>I54-J54-(0.38*'Recalled prostheses cost'!$F$23)</f>
        <v>-111553330.73041338</v>
      </c>
      <c r="L54" s="11">
        <f t="shared" si="0"/>
        <v>1</v>
      </c>
    </row>
    <row r="55" spans="1:12" x14ac:dyDescent="0.25">
      <c r="A55">
        <f t="shared" si="1"/>
        <v>50</v>
      </c>
      <c r="C55">
        <v>56688.541411845581</v>
      </c>
      <c r="D55">
        <v>58900.842553904731</v>
      </c>
      <c r="E55">
        <v>48867997.943666644</v>
      </c>
      <c r="F55">
        <v>2212.3011420591502</v>
      </c>
      <c r="G55">
        <v>440425492.45034832</v>
      </c>
      <c r="H55" s="6">
        <f>E55-G55-'Recalled prostheses cost'!$F$23</f>
        <v>-415309318.97357285</v>
      </c>
      <c r="I55" s="112">
        <v>27201127.168763194</v>
      </c>
      <c r="J55" s="112">
        <v>167361687.13113239</v>
      </c>
      <c r="K55" s="112">
        <f>I55-J55-(0.38*'Recalled prostheses cost'!$F$23)</f>
        <v>-149186253.25978786</v>
      </c>
      <c r="L55" s="11">
        <f t="shared" si="0"/>
        <v>1</v>
      </c>
    </row>
    <row r="56" spans="1:12" x14ac:dyDescent="0.25">
      <c r="A56">
        <f t="shared" si="1"/>
        <v>51</v>
      </c>
      <c r="C56">
        <v>54974.224134470838</v>
      </c>
      <c r="D56">
        <v>56559.438312663071</v>
      </c>
      <c r="E56">
        <v>55495125.059066541</v>
      </c>
      <c r="F56">
        <v>1585.2141781922328</v>
      </c>
      <c r="G56">
        <v>390806407.93265915</v>
      </c>
      <c r="H56" s="6">
        <f>E56-G56-'Recalled prostheses cost'!$F$23</f>
        <v>-359063107.34048378</v>
      </c>
      <c r="I56" s="112">
        <v>30485945.363196716</v>
      </c>
      <c r="J56" s="112">
        <v>148506435.0144105</v>
      </c>
      <c r="K56" s="112">
        <f>I56-J56-(0.38*'Recalled prostheses cost'!$F$23)</f>
        <v>-127046182.94863242</v>
      </c>
      <c r="L56" s="11">
        <f t="shared" si="0"/>
        <v>1</v>
      </c>
    </row>
    <row r="57" spans="1:12" x14ac:dyDescent="0.25">
      <c r="A57">
        <f t="shared" si="1"/>
        <v>52</v>
      </c>
      <c r="C57">
        <v>67018.765400343531</v>
      </c>
      <c r="D57">
        <v>69181.580668839582</v>
      </c>
      <c r="E57">
        <v>47362029.350651368</v>
      </c>
      <c r="F57">
        <v>2162.8152684960514</v>
      </c>
      <c r="G57">
        <v>362636317.88118565</v>
      </c>
      <c r="H57" s="6">
        <f>E57-G57-'Recalled prostheses cost'!$F$23</f>
        <v>-339026112.99742544</v>
      </c>
      <c r="I57" s="112">
        <v>26567564.180739079</v>
      </c>
      <c r="J57" s="112">
        <v>137801800.79485053</v>
      </c>
      <c r="K57" s="112">
        <f>I57-J57-(0.38*'Recalled prostheses cost'!$F$23)</f>
        <v>-120259929.91153011</v>
      </c>
      <c r="L57" s="11">
        <f t="shared" si="0"/>
        <v>1</v>
      </c>
    </row>
    <row r="58" spans="1:12" x14ac:dyDescent="0.25">
      <c r="A58">
        <f t="shared" si="1"/>
        <v>53</v>
      </c>
      <c r="C58">
        <v>55497.240960639865</v>
      </c>
      <c r="D58">
        <v>57027.564414135821</v>
      </c>
      <c r="E58">
        <v>46412191.961064987</v>
      </c>
      <c r="F58">
        <v>1530.3234534959556</v>
      </c>
      <c r="G58">
        <v>286180782.0034588</v>
      </c>
      <c r="H58" s="6">
        <f>E58-G58-'Recalled prostheses cost'!$F$23</f>
        <v>-263520414.50928497</v>
      </c>
      <c r="I58" s="112">
        <v>25586675.386439908</v>
      </c>
      <c r="J58" s="112">
        <v>108748697.16131435</v>
      </c>
      <c r="K58" s="112">
        <f>I58-J58-(0.38*'Recalled prostheses cost'!$F$23)</f>
        <v>-92187715.072293103</v>
      </c>
      <c r="L58" s="11">
        <f t="shared" si="0"/>
        <v>1</v>
      </c>
    </row>
    <row r="59" spans="1:12" x14ac:dyDescent="0.25">
      <c r="A59">
        <f t="shared" si="1"/>
        <v>54</v>
      </c>
      <c r="C59">
        <v>77882.386444372125</v>
      </c>
      <c r="D59">
        <v>81101.057477985101</v>
      </c>
      <c r="E59">
        <v>51246883.789384931</v>
      </c>
      <c r="F59">
        <v>3218.6710336129763</v>
      </c>
      <c r="G59">
        <v>428068377.8339566</v>
      </c>
      <c r="H59" s="6">
        <f>E59-G59-'Recalled prostheses cost'!$F$23</f>
        <v>-400573318.51146281</v>
      </c>
      <c r="I59" s="112">
        <v>28470582.389580995</v>
      </c>
      <c r="J59" s="112">
        <v>162665983.57690349</v>
      </c>
      <c r="K59" s="112">
        <f>I59-J59-(0.38*'Recalled prostheses cost'!$F$23)</f>
        <v>-143221094.48474115</v>
      </c>
      <c r="L59" s="11">
        <f t="shared" si="0"/>
        <v>1</v>
      </c>
    </row>
    <row r="60" spans="1:12" x14ac:dyDescent="0.25">
      <c r="A60">
        <f t="shared" si="1"/>
        <v>55</v>
      </c>
      <c r="C60">
        <v>60849.196603676079</v>
      </c>
      <c r="D60">
        <v>62541.693864097906</v>
      </c>
      <c r="E60">
        <v>44235526.750874773</v>
      </c>
      <c r="F60">
        <v>1692.4972604218274</v>
      </c>
      <c r="G60">
        <v>248889523.93189192</v>
      </c>
      <c r="H60" s="6">
        <f>E60-G60-'Recalled prostheses cost'!$F$23</f>
        <v>-228405821.64790833</v>
      </c>
      <c r="I60" s="112">
        <v>24343328.343066104</v>
      </c>
      <c r="J60" s="112">
        <v>94578019.094118923</v>
      </c>
      <c r="K60" s="112">
        <f>I60-J60-(0.38*'Recalled prostheses cost'!$F$23)</f>
        <v>-79260384.048471481</v>
      </c>
      <c r="L60" s="11">
        <f t="shared" si="0"/>
        <v>1</v>
      </c>
    </row>
    <row r="61" spans="1:12" x14ac:dyDescent="0.25">
      <c r="A61">
        <f t="shared" si="1"/>
        <v>56</v>
      </c>
      <c r="C61">
        <v>54157.632594897666</v>
      </c>
      <c r="D61">
        <v>56027.129954374774</v>
      </c>
      <c r="E61">
        <v>46660765.315448366</v>
      </c>
      <c r="F61">
        <v>1869.4973594771072</v>
      </c>
      <c r="G61">
        <v>324724864.23476565</v>
      </c>
      <c r="H61" s="6">
        <f>E61-G61-'Recalled prostheses cost'!$F$23</f>
        <v>-301815923.38620847</v>
      </c>
      <c r="I61" s="112">
        <v>26303421.277267236</v>
      </c>
      <c r="J61" s="112">
        <v>123395448.40921097</v>
      </c>
      <c r="K61" s="112">
        <f>I61-J61-(0.38*'Recalled prostheses cost'!$F$23)</f>
        <v>-106117720.42936239</v>
      </c>
      <c r="L61" s="11">
        <f t="shared" si="0"/>
        <v>1</v>
      </c>
    </row>
    <row r="62" spans="1:12" x14ac:dyDescent="0.25">
      <c r="A62">
        <f t="shared" si="1"/>
        <v>57</v>
      </c>
      <c r="C62">
        <v>69669.493524958001</v>
      </c>
      <c r="D62">
        <v>72061.216119046716</v>
      </c>
      <c r="E62">
        <v>56767728.184584156</v>
      </c>
      <c r="F62">
        <v>2391.7225940887147</v>
      </c>
      <c r="G62">
        <v>420681304.28456151</v>
      </c>
      <c r="H62" s="6">
        <f>E62-G62-'Recalled prostheses cost'!$F$23</f>
        <v>-387665400.56686854</v>
      </c>
      <c r="I62" s="112">
        <v>31656682.770264115</v>
      </c>
      <c r="J62" s="112">
        <v>159858895.62813339</v>
      </c>
      <c r="K62" s="112">
        <f>I62-J62-(0.38*'Recalled prostheses cost'!$F$23)</f>
        <v>-137227906.15528792</v>
      </c>
      <c r="L62" s="11">
        <f t="shared" si="0"/>
        <v>1</v>
      </c>
    </row>
    <row r="63" spans="1:12" x14ac:dyDescent="0.25">
      <c r="A63">
        <f t="shared" si="1"/>
        <v>58</v>
      </c>
      <c r="C63">
        <v>74449.565327388642</v>
      </c>
      <c r="D63">
        <v>77021.614577668166</v>
      </c>
      <c r="E63">
        <v>60131630.768655553</v>
      </c>
      <c r="F63">
        <v>2572.0492502795241</v>
      </c>
      <c r="G63">
        <v>643929609.53532767</v>
      </c>
      <c r="H63" s="6">
        <f>E63-G63-'Recalled prostheses cost'!$F$23</f>
        <v>-607549803.2335633</v>
      </c>
      <c r="I63" s="112">
        <v>33287106.531524088</v>
      </c>
      <c r="J63" s="112">
        <v>244693251.62342453</v>
      </c>
      <c r="K63" s="112">
        <f>I63-J63-(0.38*'Recalled prostheses cost'!$F$23)</f>
        <v>-220431838.38931909</v>
      </c>
      <c r="L63" s="11">
        <f t="shared" si="0"/>
        <v>1</v>
      </c>
    </row>
    <row r="64" spans="1:12" x14ac:dyDescent="0.25">
      <c r="A64">
        <f t="shared" si="1"/>
        <v>59</v>
      </c>
      <c r="C64">
        <v>80188.563177539705</v>
      </c>
      <c r="D64">
        <v>82854.507166485695</v>
      </c>
      <c r="E64">
        <v>62859225.659501761</v>
      </c>
      <c r="F64">
        <v>2665.94398894599</v>
      </c>
      <c r="G64">
        <v>399458420.80675459</v>
      </c>
      <c r="H64" s="6">
        <f>E64-G64-'Recalled prostheses cost'!$F$23</f>
        <v>-360351019.61414397</v>
      </c>
      <c r="I64" s="112">
        <v>34888485.637293227</v>
      </c>
      <c r="J64" s="112">
        <v>151794199.90656677</v>
      </c>
      <c r="K64" s="112">
        <f>I64-J64-(0.38*'Recalled prostheses cost'!$F$23)</f>
        <v>-125931407.5666922</v>
      </c>
      <c r="L64" s="11">
        <f t="shared" si="0"/>
        <v>1</v>
      </c>
    </row>
    <row r="65" spans="1:12" x14ac:dyDescent="0.25">
      <c r="A65">
        <f t="shared" si="1"/>
        <v>60</v>
      </c>
      <c r="C65">
        <v>70581.109193111566</v>
      </c>
      <c r="D65">
        <v>72228.866365492198</v>
      </c>
      <c r="E65">
        <v>48835847.193921722</v>
      </c>
      <c r="F65">
        <v>1647.7571723806323</v>
      </c>
      <c r="G65">
        <v>208228974.58835006</v>
      </c>
      <c r="H65" s="6">
        <f>E65-G65-'Recalled prostheses cost'!$F$23</f>
        <v>-183144951.86131951</v>
      </c>
      <c r="I65" s="112">
        <v>26949157.623577524</v>
      </c>
      <c r="J65" s="112">
        <v>79127010.343573004</v>
      </c>
      <c r="K65" s="112">
        <f>I65-J65-(0.38*'Recalled prostheses cost'!$F$23)</f>
        <v>-61203546.01741413</v>
      </c>
      <c r="L65" s="11">
        <f t="shared" si="0"/>
        <v>1</v>
      </c>
    </row>
    <row r="66" spans="1:12" x14ac:dyDescent="0.25">
      <c r="A66">
        <f t="shared" si="1"/>
        <v>61</v>
      </c>
      <c r="C66">
        <v>79340.903292490402</v>
      </c>
      <c r="D66">
        <v>82463.056358285394</v>
      </c>
      <c r="E66">
        <v>56488200.026782729</v>
      </c>
      <c r="F66">
        <v>3122.1530657949916</v>
      </c>
      <c r="G66">
        <v>566955701.70948076</v>
      </c>
      <c r="H66" s="6">
        <f>E66-G66-'Recalled prostheses cost'!$F$23</f>
        <v>-534219326.14958918</v>
      </c>
      <c r="I66" s="112">
        <v>31266666.287867758</v>
      </c>
      <c r="J66" s="112">
        <v>215443166.64960271</v>
      </c>
      <c r="K66" s="112">
        <f>I66-J66-(0.38*'Recalled prostheses cost'!$F$23)</f>
        <v>-193202193.65915361</v>
      </c>
      <c r="L66" s="11">
        <f t="shared" si="0"/>
        <v>1</v>
      </c>
    </row>
    <row r="67" spans="1:12" x14ac:dyDescent="0.25">
      <c r="A67">
        <f t="shared" si="1"/>
        <v>62</v>
      </c>
      <c r="C67">
        <v>60971.688079033389</v>
      </c>
      <c r="D67">
        <v>62845.2533582713</v>
      </c>
      <c r="E67">
        <v>40899310.572209813</v>
      </c>
      <c r="F67">
        <v>1873.5652792379115</v>
      </c>
      <c r="G67">
        <v>329464584.93114668</v>
      </c>
      <c r="H67" s="6">
        <f>E67-G67-'Recalled prostheses cost'!$F$23</f>
        <v>-312317098.82582802</v>
      </c>
      <c r="I67" s="112">
        <v>22603061.877572283</v>
      </c>
      <c r="J67" s="112">
        <v>125196542.27383576</v>
      </c>
      <c r="K67" s="112">
        <f>I67-J67-(0.38*'Recalled prostheses cost'!$F$23)</f>
        <v>-111619173.69368213</v>
      </c>
      <c r="L67" s="11">
        <f t="shared" si="0"/>
        <v>1</v>
      </c>
    </row>
    <row r="68" spans="1:12" x14ac:dyDescent="0.25">
      <c r="A68">
        <f t="shared" si="1"/>
        <v>63</v>
      </c>
      <c r="C68">
        <v>66018.079118256297</v>
      </c>
      <c r="D68">
        <v>67687.759781221001</v>
      </c>
      <c r="E68">
        <v>42558313.694438793</v>
      </c>
      <c r="F68">
        <v>1669.6806629647035</v>
      </c>
      <c r="G68">
        <v>258963683.7851404</v>
      </c>
      <c r="H68" s="6">
        <f>E68-G68-'Recalled prostheses cost'!$F$23</f>
        <v>-240157194.55759278</v>
      </c>
      <c r="I68" s="112">
        <v>23993852.88835492</v>
      </c>
      <c r="J68" s="112">
        <v>98406199.838353366</v>
      </c>
      <c r="K68" s="112">
        <f>I68-J68-(0.38*'Recalled prostheses cost'!$F$23)</f>
        <v>-83438040.247417092</v>
      </c>
      <c r="L68" s="11">
        <f t="shared" si="0"/>
        <v>1</v>
      </c>
    </row>
    <row r="69" spans="1:12" x14ac:dyDescent="0.25">
      <c r="A69">
        <f t="shared" si="1"/>
        <v>64</v>
      </c>
      <c r="C69">
        <v>58850.247574191999</v>
      </c>
      <c r="D69">
        <v>60826.812827478847</v>
      </c>
      <c r="E69">
        <v>41496407.23852247</v>
      </c>
      <c r="F69">
        <v>1976.565253286848</v>
      </c>
      <c r="G69">
        <v>377781640.34526789</v>
      </c>
      <c r="H69" s="6">
        <f>E69-G69-'Recalled prostheses cost'!$F$23</f>
        <v>-360037057.57363659</v>
      </c>
      <c r="I69" s="112">
        <v>22865268.902146321</v>
      </c>
      <c r="J69" s="112">
        <v>143557023.33120179</v>
      </c>
      <c r="K69" s="112">
        <f>I69-J69-(0.38*'Recalled prostheses cost'!$F$23)</f>
        <v>-129717447.72647411</v>
      </c>
      <c r="L69" s="11">
        <f t="shared" si="0"/>
        <v>1</v>
      </c>
    </row>
    <row r="70" spans="1:12" x14ac:dyDescent="0.25">
      <c r="A70">
        <f t="shared" si="1"/>
        <v>65</v>
      </c>
      <c r="C70">
        <v>56889.927688462834</v>
      </c>
      <c r="D70">
        <v>58254.946787145047</v>
      </c>
      <c r="E70">
        <v>60864393.602776244</v>
      </c>
      <c r="F70">
        <v>1365.0190986822126</v>
      </c>
      <c r="G70">
        <v>360643292.84963322</v>
      </c>
      <c r="H70" s="6">
        <f>E70-G70-'Recalled prostheses cost'!$F$23</f>
        <v>-323530723.71374816</v>
      </c>
      <c r="I70" s="112">
        <v>33059351.468989864</v>
      </c>
      <c r="J70" s="112">
        <v>137044451.28286061</v>
      </c>
      <c r="K70" s="112">
        <f>I70-J70-(0.38*'Recalled prostheses cost'!$F$23)</f>
        <v>-113010793.11128938</v>
      </c>
      <c r="L70" s="11">
        <f t="shared" ref="L70:L133" si="6">IF(H70/$H$1&lt;=F70,1,0)</f>
        <v>1</v>
      </c>
    </row>
    <row r="71" spans="1:12" x14ac:dyDescent="0.25">
      <c r="A71">
        <f t="shared" si="1"/>
        <v>66</v>
      </c>
      <c r="C71">
        <v>79458.585693931876</v>
      </c>
      <c r="D71">
        <v>82837.036296244958</v>
      </c>
      <c r="E71">
        <v>42348859.143479027</v>
      </c>
      <c r="F71">
        <v>3378.4506023130816</v>
      </c>
      <c r="G71">
        <v>327655177.74372393</v>
      </c>
      <c r="H71" s="6">
        <f>E71-G71-'Recalled prostheses cost'!$F$23</f>
        <v>-309058143.06713605</v>
      </c>
      <c r="I71" s="112">
        <v>23701432.078367542</v>
      </c>
      <c r="J71" s="112">
        <v>124508967.54261509</v>
      </c>
      <c r="K71" s="112">
        <f>I71-J71-(0.38*'Recalled prostheses cost'!$F$23)</f>
        <v>-109833228.76166618</v>
      </c>
      <c r="L71" s="11">
        <f t="shared" si="6"/>
        <v>1</v>
      </c>
    </row>
    <row r="72" spans="1:12" x14ac:dyDescent="0.25">
      <c r="A72">
        <f t="shared" ref="A72:A135" si="7">1+A71</f>
        <v>67</v>
      </c>
      <c r="C72">
        <v>54302.331263364744</v>
      </c>
      <c r="D72">
        <v>56307.865046277693</v>
      </c>
      <c r="E72">
        <v>60981828.48489546</v>
      </c>
      <c r="F72">
        <v>2005.5337829129494</v>
      </c>
      <c r="G72">
        <v>532171464.66605908</v>
      </c>
      <c r="H72" s="6">
        <f>E72-G72-'Recalled prostheses cost'!$F$23</f>
        <v>-494941460.64805478</v>
      </c>
      <c r="I72" s="112">
        <v>33866680.647547022</v>
      </c>
      <c r="J72" s="112">
        <v>202225156.57310241</v>
      </c>
      <c r="K72" s="112">
        <f>I72-J72-(0.38*'Recalled prostheses cost'!$F$23)</f>
        <v>-177384169.22297406</v>
      </c>
      <c r="L72" s="11">
        <f t="shared" si="6"/>
        <v>1</v>
      </c>
    </row>
    <row r="73" spans="1:12" x14ac:dyDescent="0.25">
      <c r="A73">
        <f t="shared" si="7"/>
        <v>68</v>
      </c>
      <c r="C73">
        <v>59147.110252354338</v>
      </c>
      <c r="D73">
        <v>60583.52353188899</v>
      </c>
      <c r="E73">
        <v>38979768.462689854</v>
      </c>
      <c r="F73">
        <v>1436.4132795346522</v>
      </c>
      <c r="G73">
        <v>186868298.27372813</v>
      </c>
      <c r="H73" s="6">
        <f>E73-G73-'Recalled prostheses cost'!$F$23</f>
        <v>-171640354.27792946</v>
      </c>
      <c r="I73" s="112">
        <v>21802227.845169395</v>
      </c>
      <c r="J73" s="112">
        <v>71009953.344016701</v>
      </c>
      <c r="K73" s="112">
        <f>I73-J73-(0.38*'Recalled prostheses cost'!$F$23)</f>
        <v>-58233418.796265952</v>
      </c>
      <c r="L73" s="11">
        <f t="shared" si="6"/>
        <v>1</v>
      </c>
    </row>
    <row r="74" spans="1:12" x14ac:dyDescent="0.25">
      <c r="A74">
        <f t="shared" si="7"/>
        <v>69</v>
      </c>
      <c r="C74">
        <v>81130.077282995931</v>
      </c>
      <c r="D74">
        <v>84067.900515917107</v>
      </c>
      <c r="E74">
        <v>45497280.858355731</v>
      </c>
      <c r="F74">
        <v>2937.8232329211751</v>
      </c>
      <c r="G74">
        <v>363680500.50929558</v>
      </c>
      <c r="H74" s="6">
        <f>E74-G74-'Recalled prostheses cost'!$F$23</f>
        <v>-341935044.11783099</v>
      </c>
      <c r="I74" s="112">
        <v>25049924.915579475</v>
      </c>
      <c r="J74" s="112">
        <v>138198590.19353235</v>
      </c>
      <c r="K74" s="112">
        <f>I74-J74-(0.38*'Recalled prostheses cost'!$F$23)</f>
        <v>-122174358.57537153</v>
      </c>
      <c r="L74" s="11">
        <f t="shared" si="6"/>
        <v>1</v>
      </c>
    </row>
    <row r="75" spans="1:12" x14ac:dyDescent="0.25">
      <c r="A75">
        <f t="shared" si="7"/>
        <v>70</v>
      </c>
      <c r="C75">
        <v>62294.211204148996</v>
      </c>
      <c r="D75">
        <v>64536.238098293921</v>
      </c>
      <c r="E75">
        <v>43379122.891850695</v>
      </c>
      <c r="F75">
        <v>2242.0268941449249</v>
      </c>
      <c r="G75">
        <v>316989155.56101519</v>
      </c>
      <c r="H75" s="6">
        <f>E75-G75-'Recalled prostheses cost'!$F$23</f>
        <v>-297361857.13605565</v>
      </c>
      <c r="I75" s="112">
        <v>23980544.847708296</v>
      </c>
      <c r="J75" s="112">
        <v>120455879.11318575</v>
      </c>
      <c r="K75" s="112">
        <f>I75-J75-(0.38*'Recalled prostheses cost'!$F$23)</f>
        <v>-105501027.5628961</v>
      </c>
      <c r="L75" s="11">
        <f t="shared" si="6"/>
        <v>1</v>
      </c>
    </row>
    <row r="76" spans="1:12" x14ac:dyDescent="0.25">
      <c r="A76">
        <f t="shared" si="7"/>
        <v>71</v>
      </c>
      <c r="C76">
        <v>67516.786919347694</v>
      </c>
      <c r="D76">
        <v>70566.925874860724</v>
      </c>
      <c r="E76">
        <v>50268410.366135418</v>
      </c>
      <c r="F76">
        <v>3050.1389555130299</v>
      </c>
      <c r="G76">
        <v>560790499.16994536</v>
      </c>
      <c r="H76" s="6">
        <f>E76-G76-'Recalled prostheses cost'!$F$23</f>
        <v>-534273913.27070111</v>
      </c>
      <c r="I76" s="112">
        <v>27676440.176703982</v>
      </c>
      <c r="J76" s="112">
        <v>213100389.68457928</v>
      </c>
      <c r="K76" s="112">
        <f>I76-J76-(0.38*'Recalled prostheses cost'!$F$23)</f>
        <v>-194449642.80529395</v>
      </c>
      <c r="L76" s="11">
        <f t="shared" si="6"/>
        <v>1</v>
      </c>
    </row>
    <row r="77" spans="1:12" x14ac:dyDescent="0.25">
      <c r="A77">
        <f t="shared" si="7"/>
        <v>72</v>
      </c>
      <c r="C77">
        <v>58740.313440696111</v>
      </c>
      <c r="D77">
        <v>60490.448243585124</v>
      </c>
      <c r="E77">
        <v>37827423.53018792</v>
      </c>
      <c r="F77">
        <v>1750.1348028890134</v>
      </c>
      <c r="G77">
        <v>239572907.58009768</v>
      </c>
      <c r="H77" s="6">
        <f>E77-G77-'Recalled prostheses cost'!$F$23</f>
        <v>-225497308.51680094</v>
      </c>
      <c r="I77" s="112">
        <v>20919305.614618104</v>
      </c>
      <c r="J77" s="112">
        <v>91037704.880437136</v>
      </c>
      <c r="K77" s="112">
        <f>I77-J77-(0.38*'Recalled prostheses cost'!$F$23)</f>
        <v>-79144092.563237667</v>
      </c>
      <c r="L77" s="11">
        <f t="shared" si="6"/>
        <v>1</v>
      </c>
    </row>
    <row r="78" spans="1:12" x14ac:dyDescent="0.25">
      <c r="A78">
        <f t="shared" si="7"/>
        <v>73</v>
      </c>
      <c r="C78">
        <v>58079.432816743785</v>
      </c>
      <c r="D78">
        <v>60292.584795158735</v>
      </c>
      <c r="E78">
        <v>49234456.994733602</v>
      </c>
      <c r="F78">
        <v>2213.1519784149496</v>
      </c>
      <c r="G78">
        <v>404200980.10281879</v>
      </c>
      <c r="H78" s="6">
        <f>E78-G78-'Recalled prostheses cost'!$F$23</f>
        <v>-378718347.57497633</v>
      </c>
      <c r="I78" s="112">
        <v>27428986.32045649</v>
      </c>
      <c r="J78" s="112">
        <v>153596372.43907118</v>
      </c>
      <c r="K78" s="112">
        <f>I78-J78-(0.38*'Recalled prostheses cost'!$F$23)</f>
        <v>-135193079.41603333</v>
      </c>
      <c r="L78" s="11">
        <f t="shared" si="6"/>
        <v>1</v>
      </c>
    </row>
    <row r="79" spans="1:12" x14ac:dyDescent="0.25">
      <c r="A79">
        <f t="shared" si="7"/>
        <v>74</v>
      </c>
      <c r="C79">
        <v>53225.291868260254</v>
      </c>
      <c r="D79">
        <v>55047.920184632851</v>
      </c>
      <c r="E79">
        <v>42707060.867573485</v>
      </c>
      <c r="F79">
        <v>1822.6283163725966</v>
      </c>
      <c r="G79">
        <v>315615719.49079478</v>
      </c>
      <c r="H79" s="6">
        <f>E79-G79-'Recalled prostheses cost'!$F$23</f>
        <v>-296660483.09011245</v>
      </c>
      <c r="I79" s="112">
        <v>23939039.9478896</v>
      </c>
      <c r="J79" s="112">
        <v>119933973.40650201</v>
      </c>
      <c r="K79" s="112">
        <f>I79-J79-(0.38*'Recalled prostheses cost'!$F$23)</f>
        <v>-105020626.75603107</v>
      </c>
      <c r="L79" s="11">
        <f t="shared" si="6"/>
        <v>1</v>
      </c>
    </row>
    <row r="80" spans="1:12" x14ac:dyDescent="0.25">
      <c r="A80">
        <f t="shared" si="7"/>
        <v>75</v>
      </c>
      <c r="C80">
        <v>60014.532802577814</v>
      </c>
      <c r="D80">
        <v>62830.502887842777</v>
      </c>
      <c r="E80">
        <v>47606408.984429002</v>
      </c>
      <c r="F80">
        <v>2815.9700852649621</v>
      </c>
      <c r="G80">
        <v>538209292.23742545</v>
      </c>
      <c r="H80" s="6">
        <f>E80-G80-'Recalled prostheses cost'!$F$23</f>
        <v>-514354707.71988761</v>
      </c>
      <c r="I80" s="112">
        <v>26344531.050109293</v>
      </c>
      <c r="J80" s="112">
        <v>204519531.05022171</v>
      </c>
      <c r="K80" s="112">
        <f>I80-J80-(0.38*'Recalled prostheses cost'!$F$23)</f>
        <v>-187200693.29753107</v>
      </c>
      <c r="L80" s="11">
        <f t="shared" si="6"/>
        <v>1</v>
      </c>
    </row>
    <row r="81" spans="1:12" x14ac:dyDescent="0.25">
      <c r="A81">
        <f t="shared" si="7"/>
        <v>76</v>
      </c>
      <c r="C81">
        <v>50897.285226449152</v>
      </c>
      <c r="D81">
        <v>52285.746155650886</v>
      </c>
      <c r="E81">
        <v>54860051.828471035</v>
      </c>
      <c r="F81">
        <v>1388.460929201734</v>
      </c>
      <c r="G81">
        <v>357124688.1119445</v>
      </c>
      <c r="H81" s="6">
        <f>E81-G81-'Recalled prostheses cost'!$F$23</f>
        <v>-326016460.75036466</v>
      </c>
      <c r="I81" s="112">
        <v>30251499.386062678</v>
      </c>
      <c r="J81" s="112">
        <v>135707381.48253894</v>
      </c>
      <c r="K81" s="112">
        <f>I81-J81-(0.38*'Recalled prostheses cost'!$F$23)</f>
        <v>-114481575.39389491</v>
      </c>
      <c r="L81" s="11">
        <f t="shared" si="6"/>
        <v>1</v>
      </c>
    </row>
    <row r="82" spans="1:12" x14ac:dyDescent="0.25">
      <c r="A82">
        <f t="shared" si="7"/>
        <v>77</v>
      </c>
      <c r="C82">
        <v>72729.521559648245</v>
      </c>
      <c r="D82">
        <v>75802.100231866527</v>
      </c>
      <c r="E82">
        <v>43384261.529501073</v>
      </c>
      <c r="F82">
        <v>3072.578672218282</v>
      </c>
      <c r="G82">
        <v>432920814.22357911</v>
      </c>
      <c r="H82" s="6">
        <f>E82-G82-'Recalled prostheses cost'!$F$23</f>
        <v>-413288377.1609692</v>
      </c>
      <c r="I82" s="112">
        <v>24195708.276869617</v>
      </c>
      <c r="J82" s="112">
        <v>164509909.40496007</v>
      </c>
      <c r="K82" s="112">
        <f>I82-J82-(0.38*'Recalled prostheses cost'!$F$23)</f>
        <v>-149339894.4255091</v>
      </c>
      <c r="L82" s="11">
        <f t="shared" si="6"/>
        <v>1</v>
      </c>
    </row>
    <row r="83" spans="1:12" x14ac:dyDescent="0.25">
      <c r="A83">
        <f t="shared" si="7"/>
        <v>78</v>
      </c>
      <c r="C83">
        <v>50250.910827121639</v>
      </c>
      <c r="D83">
        <v>51493.657824563081</v>
      </c>
      <c r="E83">
        <v>41075422.188701637</v>
      </c>
      <c r="F83">
        <v>1242.7469974414416</v>
      </c>
      <c r="G83">
        <v>200466881.48628008</v>
      </c>
      <c r="H83" s="6">
        <f>E83-G83-'Recalled prostheses cost'!$F$23</f>
        <v>-183143283.76446962</v>
      </c>
      <c r="I83" s="112">
        <v>22744492.795331068</v>
      </c>
      <c r="J83" s="112">
        <v>76177414.964786425</v>
      </c>
      <c r="K83" s="112">
        <f>I83-J83-(0.38*'Recalled prostheses cost'!$F$23)</f>
        <v>-62458615.466874003</v>
      </c>
      <c r="L83" s="11">
        <f t="shared" si="6"/>
        <v>1</v>
      </c>
    </row>
    <row r="84" spans="1:12" x14ac:dyDescent="0.25">
      <c r="A84">
        <f t="shared" si="7"/>
        <v>79</v>
      </c>
      <c r="C84">
        <v>81698.18600621834</v>
      </c>
      <c r="D84">
        <v>85192.697213519859</v>
      </c>
      <c r="E84">
        <v>37601742.170476556</v>
      </c>
      <c r="F84">
        <v>3494.5112073015189</v>
      </c>
      <c r="G84">
        <v>366039003.70821977</v>
      </c>
      <c r="H84" s="6">
        <f>E84-G84-'Recalled prostheses cost'!$F$23</f>
        <v>-352189086.00463438</v>
      </c>
      <c r="I84" s="112">
        <v>20659883.173071001</v>
      </c>
      <c r="J84" s="112">
        <v>139094821.40912351</v>
      </c>
      <c r="K84" s="112">
        <f>I84-J84-(0.38*'Recalled prostheses cost'!$F$23)</f>
        <v>-127460631.53347117</v>
      </c>
      <c r="L84" s="11">
        <f t="shared" si="6"/>
        <v>1</v>
      </c>
    </row>
    <row r="85" spans="1:12" x14ac:dyDescent="0.25">
      <c r="A85">
        <f t="shared" si="7"/>
        <v>80</v>
      </c>
      <c r="C85">
        <v>56942.060209549672</v>
      </c>
      <c r="D85">
        <v>58945.397582005622</v>
      </c>
      <c r="E85">
        <v>63520001.549187787</v>
      </c>
      <c r="F85">
        <v>2003.3373724559497</v>
      </c>
      <c r="G85">
        <v>483955850.98442215</v>
      </c>
      <c r="H85" s="6">
        <f>E85-G85-'Recalled prostheses cost'!$F$23</f>
        <v>-444187673.90212554</v>
      </c>
      <c r="I85" s="112">
        <v>35587067.849610098</v>
      </c>
      <c r="J85" s="112">
        <v>183903223.37408042</v>
      </c>
      <c r="K85" s="112">
        <f>I85-J85-(0.38*'Recalled prostheses cost'!$F$23)</f>
        <v>-157341848.82188898</v>
      </c>
      <c r="L85" s="11">
        <f t="shared" si="6"/>
        <v>1</v>
      </c>
    </row>
    <row r="86" spans="1:12" x14ac:dyDescent="0.25">
      <c r="A86">
        <f t="shared" si="7"/>
        <v>81</v>
      </c>
      <c r="C86">
        <v>52100.392728291859</v>
      </c>
      <c r="D86">
        <v>54258.593293736645</v>
      </c>
      <c r="E86">
        <v>46054957.716282584</v>
      </c>
      <c r="F86">
        <v>2158.2005654447858</v>
      </c>
      <c r="G86">
        <v>590021537.61259305</v>
      </c>
      <c r="H86" s="6">
        <f>E86-G86-'Recalled prostheses cost'!$F$23</f>
        <v>-567718404.36320162</v>
      </c>
      <c r="I86" s="112">
        <v>25264389.609009825</v>
      </c>
      <c r="J86" s="112">
        <v>224208184.29278538</v>
      </c>
      <c r="K86" s="112">
        <f>I86-J86-(0.38*'Recalled prostheses cost'!$F$23)</f>
        <v>-207969487.9811942</v>
      </c>
      <c r="L86" s="11">
        <f t="shared" si="6"/>
        <v>1</v>
      </c>
    </row>
    <row r="87" spans="1:12" x14ac:dyDescent="0.25">
      <c r="A87">
        <f t="shared" si="7"/>
        <v>82</v>
      </c>
      <c r="C87">
        <v>51464.228306063444</v>
      </c>
      <c r="D87">
        <v>53431.328575553081</v>
      </c>
      <c r="E87">
        <v>50443756.842371993</v>
      </c>
      <c r="F87">
        <v>1967.1002694896379</v>
      </c>
      <c r="G87">
        <v>370583630.03162754</v>
      </c>
      <c r="H87" s="6">
        <f>E87-G87-'Recalled prostheses cost'!$F$23</f>
        <v>-343891697.65614671</v>
      </c>
      <c r="I87" s="112">
        <v>27847272.913106367</v>
      </c>
      <c r="J87" s="112">
        <v>140821779.41201845</v>
      </c>
      <c r="K87" s="112">
        <f>I87-J87-(0.38*'Recalled prostheses cost'!$F$23)</f>
        <v>-122000199.79633072</v>
      </c>
      <c r="L87" s="11">
        <f t="shared" si="6"/>
        <v>1</v>
      </c>
    </row>
    <row r="88" spans="1:12" x14ac:dyDescent="0.25">
      <c r="A88">
        <f t="shared" si="7"/>
        <v>83</v>
      </c>
      <c r="C88">
        <v>56186.461950991208</v>
      </c>
      <c r="D88">
        <v>57297.752758272167</v>
      </c>
      <c r="E88">
        <v>40343104.879281163</v>
      </c>
      <c r="F88">
        <v>1111.2908072809587</v>
      </c>
      <c r="G88">
        <v>204463367.58789051</v>
      </c>
      <c r="H88" s="6">
        <f>E88-G88-'Recalled prostheses cost'!$F$23</f>
        <v>-187872087.17550051</v>
      </c>
      <c r="I88" s="112">
        <v>22715945.938919388</v>
      </c>
      <c r="J88" s="112">
        <v>77696079.683398411</v>
      </c>
      <c r="K88" s="112">
        <f>I88-J88-(0.38*'Recalled prostheses cost'!$F$23)</f>
        <v>-64005827.041897669</v>
      </c>
      <c r="L88" s="11">
        <f t="shared" si="6"/>
        <v>1</v>
      </c>
    </row>
    <row r="89" spans="1:12" x14ac:dyDescent="0.25">
      <c r="A89">
        <f t="shared" si="7"/>
        <v>84</v>
      </c>
      <c r="C89">
        <v>58060.218276168613</v>
      </c>
      <c r="D89">
        <v>59525.665567206146</v>
      </c>
      <c r="E89">
        <v>54717578.374657199</v>
      </c>
      <c r="F89">
        <v>1465.4472910375334</v>
      </c>
      <c r="G89">
        <v>320207573.1415773</v>
      </c>
      <c r="H89" s="6">
        <f>E89-G89-'Recalled prostheses cost'!$F$23</f>
        <v>-289241819.23381126</v>
      </c>
      <c r="I89" s="112">
        <v>30771778.447291929</v>
      </c>
      <c r="J89" s="112">
        <v>121678877.79379937</v>
      </c>
      <c r="K89" s="112">
        <f>I89-J89-(0.38*'Recalled prostheses cost'!$F$23)</f>
        <v>-99932792.643926084</v>
      </c>
      <c r="L89" s="11">
        <f t="shared" si="6"/>
        <v>1</v>
      </c>
    </row>
    <row r="90" spans="1:12" x14ac:dyDescent="0.25">
      <c r="A90">
        <f t="shared" si="7"/>
        <v>85</v>
      </c>
      <c r="C90">
        <v>74902.218440843426</v>
      </c>
      <c r="D90">
        <v>77458.197285819406</v>
      </c>
      <c r="E90">
        <v>40899965.286025859</v>
      </c>
      <c r="F90">
        <v>2555.9788449759799</v>
      </c>
      <c r="G90">
        <v>323167718.78300661</v>
      </c>
      <c r="H90" s="6">
        <f>E90-G90-'Recalled prostheses cost'!$F$23</f>
        <v>-306019577.9638719</v>
      </c>
      <c r="I90" s="112">
        <v>22695308.835049596</v>
      </c>
      <c r="J90" s="112">
        <v>122803733.1375425</v>
      </c>
      <c r="K90" s="112">
        <f>I90-J90-(0.38*'Recalled prostheses cost'!$F$23)</f>
        <v>-109134117.59991154</v>
      </c>
      <c r="L90" s="11">
        <f t="shared" si="6"/>
        <v>1</v>
      </c>
    </row>
    <row r="91" spans="1:12" x14ac:dyDescent="0.25">
      <c r="A91">
        <f t="shared" si="7"/>
        <v>86</v>
      </c>
      <c r="C91">
        <v>57778.7210889739</v>
      </c>
      <c r="D91">
        <v>59139.336519621902</v>
      </c>
      <c r="E91">
        <v>50600656.300146624</v>
      </c>
      <c r="F91">
        <v>1360.6154306480021</v>
      </c>
      <c r="G91">
        <v>246977856.79807675</v>
      </c>
      <c r="H91" s="6">
        <f>E91-G91-'Recalled prostheses cost'!$F$23</f>
        <v>-220129024.96482128</v>
      </c>
      <c r="I91" s="112">
        <v>28013404.19955714</v>
      </c>
      <c r="J91" s="112">
        <v>93851585.583269179</v>
      </c>
      <c r="K91" s="112">
        <f>I91-J91-(0.38*'Recalled prostheses cost'!$F$23)</f>
        <v>-74863874.681130677</v>
      </c>
      <c r="L91" s="11">
        <f t="shared" si="6"/>
        <v>1</v>
      </c>
    </row>
    <row r="92" spans="1:12" x14ac:dyDescent="0.25">
      <c r="A92">
        <f t="shared" si="7"/>
        <v>87</v>
      </c>
      <c r="C92">
        <v>56133.505180928471</v>
      </c>
      <c r="D92">
        <v>57404.478349991266</v>
      </c>
      <c r="E92">
        <v>43360513.278490551</v>
      </c>
      <c r="F92">
        <v>1270.9731690627959</v>
      </c>
      <c r="G92">
        <v>221342045.52779114</v>
      </c>
      <c r="H92" s="6">
        <f>E92-G92-'Recalled prostheses cost'!$F$23</f>
        <v>-201733356.71619177</v>
      </c>
      <c r="I92" s="112">
        <v>23919723.134019896</v>
      </c>
      <c r="J92" s="112">
        <v>84109977.300560638</v>
      </c>
      <c r="K92" s="112">
        <f>I92-J92-(0.38*'Recalled prostheses cost'!$F$23)</f>
        <v>-69215947.463959396</v>
      </c>
      <c r="L92" s="11">
        <f t="shared" si="6"/>
        <v>1</v>
      </c>
    </row>
    <row r="93" spans="1:12" x14ac:dyDescent="0.25">
      <c r="A93">
        <f t="shared" si="7"/>
        <v>88</v>
      </c>
      <c r="C93">
        <v>54348.32421923845</v>
      </c>
      <c r="D93">
        <v>56358.730759914091</v>
      </c>
      <c r="E93">
        <v>45777540.009977236</v>
      </c>
      <c r="F93">
        <v>2010.4065406756417</v>
      </c>
      <c r="G93">
        <v>303673164.70345294</v>
      </c>
      <c r="H93" s="6">
        <f>E93-G93-'Recalled prostheses cost'!$F$23</f>
        <v>-281647449.16036689</v>
      </c>
      <c r="I93" s="112">
        <v>25516374.399807662</v>
      </c>
      <c r="J93" s="112">
        <v>115395802.58731212</v>
      </c>
      <c r="K93" s="112">
        <f>I93-J93-(0.38*'Recalled prostheses cost'!$F$23)</f>
        <v>-98905121.484923095</v>
      </c>
      <c r="L93" s="11">
        <f t="shared" si="6"/>
        <v>1</v>
      </c>
    </row>
    <row r="94" spans="1:12" x14ac:dyDescent="0.25">
      <c r="A94">
        <f t="shared" si="7"/>
        <v>89</v>
      </c>
      <c r="C94">
        <v>73026.171103062268</v>
      </c>
      <c r="D94">
        <v>75382.211881553376</v>
      </c>
      <c r="E94">
        <v>59629731.645435169</v>
      </c>
      <c r="F94">
        <v>2356.0407784911076</v>
      </c>
      <c r="G94">
        <v>391323261.62004256</v>
      </c>
      <c r="H94" s="6">
        <f>E94-G94-'Recalled prostheses cost'!$F$23</f>
        <v>-355445354.44149858</v>
      </c>
      <c r="I94" s="112">
        <v>33101898.421994906</v>
      </c>
      <c r="J94" s="112">
        <v>148702839.41561621</v>
      </c>
      <c r="K94" s="112">
        <f>I94-J94-(0.38*'Recalled prostheses cost'!$F$23)</f>
        <v>-124626634.29103994</v>
      </c>
      <c r="L94" s="11">
        <f t="shared" si="6"/>
        <v>1</v>
      </c>
    </row>
    <row r="95" spans="1:12" x14ac:dyDescent="0.25">
      <c r="A95">
        <f t="shared" si="7"/>
        <v>90</v>
      </c>
      <c r="C95">
        <v>68358.222672935939</v>
      </c>
      <c r="D95">
        <v>70795.670848997761</v>
      </c>
      <c r="E95">
        <v>39362697.074399792</v>
      </c>
      <c r="F95">
        <v>2437.4481760618219</v>
      </c>
      <c r="G95">
        <v>311657616.65419191</v>
      </c>
      <c r="H95" s="6">
        <f>E95-G95-'Recalled prostheses cost'!$F$23</f>
        <v>-296046744.04668331</v>
      </c>
      <c r="I95" s="112">
        <v>21501726.759303313</v>
      </c>
      <c r="J95" s="112">
        <v>118429894.32859291</v>
      </c>
      <c r="K95" s="112">
        <f>I95-J95-(0.38*'Recalled prostheses cost'!$F$23)</f>
        <v>-105953860.86670825</v>
      </c>
      <c r="L95" s="11">
        <f t="shared" si="6"/>
        <v>1</v>
      </c>
    </row>
    <row r="96" spans="1:12" x14ac:dyDescent="0.25">
      <c r="A96">
        <f t="shared" si="7"/>
        <v>91</v>
      </c>
      <c r="C96">
        <v>58481.406338073393</v>
      </c>
      <c r="D96">
        <v>60562.687371790817</v>
      </c>
      <c r="E96">
        <v>55777169.621280707</v>
      </c>
      <c r="F96">
        <v>2081.2810337174233</v>
      </c>
      <c r="G96">
        <v>509725017.4173944</v>
      </c>
      <c r="H96" s="6">
        <f>E96-G96-'Recalled prostheses cost'!$F$23</f>
        <v>-477699672.26300484</v>
      </c>
      <c r="I96" s="112">
        <v>30310370.642325591</v>
      </c>
      <c r="J96" s="112">
        <v>193695506.61860988</v>
      </c>
      <c r="K96" s="112">
        <f>I96-J96-(0.38*'Recalled prostheses cost'!$F$23)</f>
        <v>-172410829.27370295</v>
      </c>
      <c r="L96" s="11">
        <f t="shared" si="6"/>
        <v>1</v>
      </c>
    </row>
    <row r="97" spans="1:12" x14ac:dyDescent="0.25">
      <c r="A97">
        <f t="shared" si="7"/>
        <v>92</v>
      </c>
      <c r="C97">
        <v>56383.690304790623</v>
      </c>
      <c r="D97">
        <v>58036.194828389911</v>
      </c>
      <c r="E97">
        <v>58818342.740810305</v>
      </c>
      <c r="F97">
        <v>1652.5045235992875</v>
      </c>
      <c r="G97">
        <v>469410148.2272169</v>
      </c>
      <c r="H97" s="6">
        <f>E97-G97-'Recalled prostheses cost'!$F$23</f>
        <v>-434343629.95329773</v>
      </c>
      <c r="I97" s="112">
        <v>32850186.293249428</v>
      </c>
      <c r="J97" s="112">
        <v>178375856.32634246</v>
      </c>
      <c r="K97" s="112">
        <f>I97-J97-(0.38*'Recalled prostheses cost'!$F$23)</f>
        <v>-154551363.33051169</v>
      </c>
      <c r="L97" s="11">
        <f t="shared" si="6"/>
        <v>1</v>
      </c>
    </row>
    <row r="98" spans="1:12" x14ac:dyDescent="0.25">
      <c r="A98">
        <f t="shared" si="7"/>
        <v>93</v>
      </c>
      <c r="C98">
        <v>56518.06653085789</v>
      </c>
      <c r="D98">
        <v>58250.904842608048</v>
      </c>
      <c r="E98">
        <v>68767867.420802638</v>
      </c>
      <c r="F98">
        <v>1732.838311750158</v>
      </c>
      <c r="G98">
        <v>627571901.56089509</v>
      </c>
      <c r="H98" s="6">
        <f>E98-G98-'Recalled prostheses cost'!$F$23</f>
        <v>-582555858.60698366</v>
      </c>
      <c r="I98" s="112">
        <v>37846962.75443507</v>
      </c>
      <c r="J98" s="112">
        <v>238477322.59314018</v>
      </c>
      <c r="K98" s="112">
        <f>I98-J98-(0.38*'Recalled prostheses cost'!$F$23)</f>
        <v>-209656053.13612378</v>
      </c>
      <c r="L98" s="11">
        <f t="shared" si="6"/>
        <v>1</v>
      </c>
    </row>
    <row r="99" spans="1:12" x14ac:dyDescent="0.25">
      <c r="A99">
        <f t="shared" si="7"/>
        <v>94</v>
      </c>
      <c r="C99">
        <v>71762.021475297239</v>
      </c>
      <c r="D99">
        <v>73462.500347787471</v>
      </c>
      <c r="E99">
        <v>64358911.486745082</v>
      </c>
      <c r="F99">
        <v>1700.4788724902319</v>
      </c>
      <c r="G99">
        <v>346822392.11240965</v>
      </c>
      <c r="H99" s="6">
        <f>E99-G99-'Recalled prostheses cost'!$F$23</f>
        <v>-306215305.09255576</v>
      </c>
      <c r="I99" s="112">
        <v>35391894.725777</v>
      </c>
      <c r="J99" s="112">
        <v>131792509.00271568</v>
      </c>
      <c r="K99" s="112">
        <f>I99-J99-(0.38*'Recalled prostheses cost'!$F$23)</f>
        <v>-105426307.57435733</v>
      </c>
      <c r="L99" s="11">
        <f t="shared" si="6"/>
        <v>1</v>
      </c>
    </row>
    <row r="100" spans="1:12" x14ac:dyDescent="0.25">
      <c r="A100">
        <f t="shared" si="7"/>
        <v>95</v>
      </c>
      <c r="C100">
        <v>57324.696816521297</v>
      </c>
      <c r="D100">
        <v>59584.021797425521</v>
      </c>
      <c r="E100">
        <v>48877140.999554746</v>
      </c>
      <c r="F100">
        <v>2259.3249809042245</v>
      </c>
      <c r="G100">
        <v>489069972.66812432</v>
      </c>
      <c r="H100" s="6">
        <f>E100-G100-'Recalled prostheses cost'!$F$23</f>
        <v>-463944656.13546073</v>
      </c>
      <c r="I100" s="112">
        <v>26885304.048425976</v>
      </c>
      <c r="J100" s="112">
        <v>185846589.61388725</v>
      </c>
      <c r="K100" s="112">
        <f>I100-J100-(0.38*'Recalled prostheses cost'!$F$23)</f>
        <v>-167986978.86287993</v>
      </c>
      <c r="L100" s="11">
        <f t="shared" si="6"/>
        <v>1</v>
      </c>
    </row>
    <row r="101" spans="1:12" x14ac:dyDescent="0.25">
      <c r="A101">
        <f t="shared" si="7"/>
        <v>96</v>
      </c>
      <c r="C101">
        <v>70471.200893416288</v>
      </c>
      <c r="D101">
        <v>72292.195133120054</v>
      </c>
      <c r="E101">
        <v>61626325.685477465</v>
      </c>
      <c r="F101">
        <v>1820.9942397037667</v>
      </c>
      <c r="G101">
        <v>309211784.19186324</v>
      </c>
      <c r="H101" s="6">
        <f>E101-G101-'Recalled prostheses cost'!$F$23</f>
        <v>-271337282.97327697</v>
      </c>
      <c r="I101" s="112">
        <v>34493370.152279407</v>
      </c>
      <c r="J101" s="112">
        <v>117500477.99290803</v>
      </c>
      <c r="K101" s="112">
        <f>I101-J101-(0.38*'Recalled prostheses cost'!$F$23)</f>
        <v>-92032801.138047278</v>
      </c>
      <c r="L101" s="11">
        <f t="shared" si="6"/>
        <v>1</v>
      </c>
    </row>
    <row r="102" spans="1:12" x14ac:dyDescent="0.25">
      <c r="A102">
        <f t="shared" si="7"/>
        <v>97</v>
      </c>
      <c r="C102">
        <v>52307.325640987787</v>
      </c>
      <c r="D102">
        <v>54032.104768343575</v>
      </c>
      <c r="E102">
        <v>47272416.355299965</v>
      </c>
      <c r="F102">
        <v>1724.7791273557887</v>
      </c>
      <c r="G102">
        <v>346665398.39542091</v>
      </c>
      <c r="H102" s="6">
        <f>E102-G102-'Recalled prostheses cost'!$F$23</f>
        <v>-323144806.50701213</v>
      </c>
      <c r="I102" s="112">
        <v>26280305.87571511</v>
      </c>
      <c r="J102" s="112">
        <v>131732851.39025997</v>
      </c>
      <c r="K102" s="112">
        <f>I102-J102-(0.38*'Recalled prostheses cost'!$F$23)</f>
        <v>-114478238.8119635</v>
      </c>
      <c r="L102" s="11">
        <f t="shared" si="6"/>
        <v>1</v>
      </c>
    </row>
    <row r="103" spans="1:12" x14ac:dyDescent="0.25">
      <c r="A103">
        <f t="shared" si="7"/>
        <v>98</v>
      </c>
      <c r="C103">
        <v>53773.252981651829</v>
      </c>
      <c r="D103">
        <v>55188.533102264249</v>
      </c>
      <c r="E103">
        <v>48594387.826725081</v>
      </c>
      <c r="F103">
        <v>1415.2801206124204</v>
      </c>
      <c r="G103">
        <v>283746185.4415772</v>
      </c>
      <c r="H103" s="6">
        <f>E103-G103-'Recalled prostheses cost'!$F$23</f>
        <v>-258903622.0817433</v>
      </c>
      <c r="I103" s="112">
        <v>26739320.125010107</v>
      </c>
      <c r="J103" s="112">
        <v>107823550.46779935</v>
      </c>
      <c r="K103" s="112">
        <f>I103-J103-(0.38*'Recalled prostheses cost'!$F$23)</f>
        <v>-90109923.640207887</v>
      </c>
      <c r="L103" s="11">
        <f t="shared" si="6"/>
        <v>1</v>
      </c>
    </row>
    <row r="104" spans="1:12" x14ac:dyDescent="0.25">
      <c r="A104">
        <f t="shared" si="7"/>
        <v>99</v>
      </c>
      <c r="C104">
        <v>58223.946983402355</v>
      </c>
      <c r="D104">
        <v>60554.178675910072</v>
      </c>
      <c r="E104">
        <v>47926129.563609466</v>
      </c>
      <c r="F104">
        <v>2330.2316925077175</v>
      </c>
      <c r="G104">
        <v>505357330.6355266</v>
      </c>
      <c r="H104" s="6">
        <f>E104-G104-'Recalled prostheses cost'!$F$23</f>
        <v>-481183025.53880829</v>
      </c>
      <c r="I104" s="112">
        <v>26825362.084213123</v>
      </c>
      <c r="J104" s="112">
        <v>192035785.64150012</v>
      </c>
      <c r="K104" s="112">
        <f>I104-J104-(0.38*'Recalled prostheses cost'!$F$23)</f>
        <v>-174236116.85470563</v>
      </c>
      <c r="L104" s="11">
        <f t="shared" si="6"/>
        <v>1</v>
      </c>
    </row>
    <row r="105" spans="1:12" x14ac:dyDescent="0.25">
      <c r="A105">
        <f t="shared" si="7"/>
        <v>100</v>
      </c>
      <c r="C105">
        <v>56586.55474646236</v>
      </c>
      <c r="D105">
        <v>58179.589569071584</v>
      </c>
      <c r="E105">
        <v>47623350.155097216</v>
      </c>
      <c r="F105">
        <v>1593.0348226092246</v>
      </c>
      <c r="G105">
        <v>281161038.7644574</v>
      </c>
      <c r="H105" s="6">
        <f>E105-G105-'Recalled prostheses cost'!$F$23</f>
        <v>-257289513.07625136</v>
      </c>
      <c r="I105" s="112">
        <v>26385669.071514182</v>
      </c>
      <c r="J105" s="112">
        <v>106841194.73049383</v>
      </c>
      <c r="K105" s="112">
        <f>I105-J105-(0.38*'Recalled prostheses cost'!$F$23)</f>
        <v>-89481218.956398308</v>
      </c>
      <c r="L105" s="11">
        <f t="shared" si="6"/>
        <v>1</v>
      </c>
    </row>
    <row r="106" spans="1:12" x14ac:dyDescent="0.25">
      <c r="A106">
        <f t="shared" si="7"/>
        <v>101</v>
      </c>
      <c r="C106">
        <v>62628.440506913073</v>
      </c>
      <c r="D106">
        <v>63876.109960834357</v>
      </c>
      <c r="E106">
        <v>48698228.429439381</v>
      </c>
      <c r="F106">
        <v>1247.669453921284</v>
      </c>
      <c r="G106">
        <v>242157040.54508075</v>
      </c>
      <c r="H106" s="6">
        <f>E106-G106-'Recalled prostheses cost'!$F$23</f>
        <v>-217210636.58253253</v>
      </c>
      <c r="I106" s="112">
        <v>26820123.189501673</v>
      </c>
      <c r="J106" s="112">
        <v>92019675.407130688</v>
      </c>
      <c r="K106" s="112">
        <f>I106-J106-(0.38*'Recalled prostheses cost'!$F$23)</f>
        <v>-74225245.515047669</v>
      </c>
      <c r="L106" s="11">
        <f t="shared" si="6"/>
        <v>1</v>
      </c>
    </row>
    <row r="107" spans="1:12" x14ac:dyDescent="0.25">
      <c r="A107">
        <f t="shared" si="7"/>
        <v>102</v>
      </c>
      <c r="C107">
        <v>59405.508619930457</v>
      </c>
      <c r="D107">
        <v>61538.266240464043</v>
      </c>
      <c r="E107">
        <v>43335848.868344843</v>
      </c>
      <c r="F107">
        <v>2132.7576205335863</v>
      </c>
      <c r="G107">
        <v>338011954.40472788</v>
      </c>
      <c r="H107" s="6">
        <f>E107-G107-'Recalled prostheses cost'!$F$23</f>
        <v>-318427930.0032742</v>
      </c>
      <c r="I107" s="112">
        <v>23978761.920805354</v>
      </c>
      <c r="J107" s="112">
        <v>128444542.67379656</v>
      </c>
      <c r="K107" s="112">
        <f>I107-J107-(0.38*'Recalled prostheses cost'!$F$23)</f>
        <v>-113491474.05040985</v>
      </c>
      <c r="L107" s="11">
        <f t="shared" si="6"/>
        <v>1</v>
      </c>
    </row>
    <row r="108" spans="1:12" x14ac:dyDescent="0.25">
      <c r="A108">
        <f t="shared" si="7"/>
        <v>103</v>
      </c>
      <c r="C108">
        <v>52912.396615888341</v>
      </c>
      <c r="D108">
        <v>54465.826653087242</v>
      </c>
      <c r="E108">
        <v>53592886.983894102</v>
      </c>
      <c r="F108">
        <v>1553.4300371989011</v>
      </c>
      <c r="G108">
        <v>367710033.96967107</v>
      </c>
      <c r="H108" s="6">
        <f>E108-G108-'Recalled prostheses cost'!$F$23</f>
        <v>-337868971.45266813</v>
      </c>
      <c r="I108" s="112">
        <v>29541089.007107127</v>
      </c>
      <c r="J108" s="112">
        <v>139729812.90847498</v>
      </c>
      <c r="K108" s="112">
        <f>I108-J108-(0.38*'Recalled prostheses cost'!$F$23)</f>
        <v>-119214417.1987865</v>
      </c>
      <c r="L108" s="11">
        <f t="shared" si="6"/>
        <v>1</v>
      </c>
    </row>
    <row r="109" spans="1:12" x14ac:dyDescent="0.25">
      <c r="A109">
        <f t="shared" si="7"/>
        <v>104</v>
      </c>
      <c r="C109">
        <v>53574.075783042201</v>
      </c>
      <c r="D109">
        <v>56288.881343989997</v>
      </c>
      <c r="E109">
        <v>66289893.643565431</v>
      </c>
      <c r="F109">
        <v>2714.805560947796</v>
      </c>
      <c r="G109">
        <v>833174796.91194046</v>
      </c>
      <c r="H109" s="6">
        <f>E109-G109-'Recalled prostheses cost'!$F$23</f>
        <v>-790636727.73526621</v>
      </c>
      <c r="I109" s="112">
        <v>36835784.991715603</v>
      </c>
      <c r="J109" s="112">
        <v>316606422.82653737</v>
      </c>
      <c r="K109" s="112">
        <f>I109-J109-(0.38*'Recalled prostheses cost'!$F$23)</f>
        <v>-288796331.13224041</v>
      </c>
      <c r="L109" s="11">
        <f t="shared" si="6"/>
        <v>1</v>
      </c>
    </row>
    <row r="110" spans="1:12" x14ac:dyDescent="0.25">
      <c r="A110">
        <f t="shared" si="7"/>
        <v>105</v>
      </c>
      <c r="C110">
        <v>54476.477564802517</v>
      </c>
      <c r="D110">
        <v>56672.163655022872</v>
      </c>
      <c r="E110">
        <v>44998968.373544224</v>
      </c>
      <c r="F110">
        <v>2195.6860902203553</v>
      </c>
      <c r="G110">
        <v>411703010.46494794</v>
      </c>
      <c r="H110" s="6">
        <f>E110-G110-'Recalled prostheses cost'!$F$23</f>
        <v>-390455866.55829489</v>
      </c>
      <c r="I110" s="112">
        <v>25003709.830634788</v>
      </c>
      <c r="J110" s="112">
        <v>156447143.97668022</v>
      </c>
      <c r="K110" s="112">
        <f>I110-J110-(0.38*'Recalled prostheses cost'!$F$23)</f>
        <v>-140469127.44346407</v>
      </c>
      <c r="L110" s="11">
        <f t="shared" si="6"/>
        <v>1</v>
      </c>
    </row>
    <row r="111" spans="1:12" x14ac:dyDescent="0.25">
      <c r="A111">
        <f t="shared" si="7"/>
        <v>106</v>
      </c>
      <c r="C111">
        <v>59376.000501092618</v>
      </c>
      <c r="D111">
        <v>60805.856505332209</v>
      </c>
      <c r="E111">
        <v>45544294.899240017</v>
      </c>
      <c r="F111">
        <v>1429.8560042395911</v>
      </c>
      <c r="G111">
        <v>270266839.83820134</v>
      </c>
      <c r="H111" s="6">
        <f>E111-G111-'Recalled prostheses cost'!$F$23</f>
        <v>-248474369.4058525</v>
      </c>
      <c r="I111" s="112">
        <v>25256813.600902017</v>
      </c>
      <c r="J111" s="112">
        <v>102701399.13851649</v>
      </c>
      <c r="K111" s="112">
        <f>I111-J111-(0.38*'Recalled prostheses cost'!$F$23)</f>
        <v>-86470278.835033119</v>
      </c>
      <c r="L111" s="11">
        <f t="shared" si="6"/>
        <v>1</v>
      </c>
    </row>
    <row r="112" spans="1:12" x14ac:dyDescent="0.25">
      <c r="A112">
        <f t="shared" si="7"/>
        <v>107</v>
      </c>
      <c r="C112">
        <v>61694.814570999537</v>
      </c>
      <c r="D112">
        <v>63128.067833474553</v>
      </c>
      <c r="E112">
        <v>46222182.499108858</v>
      </c>
      <c r="F112">
        <v>1433.2532624750165</v>
      </c>
      <c r="G112">
        <v>258920381.93070215</v>
      </c>
      <c r="H112" s="6">
        <f>E112-G112-'Recalled prostheses cost'!$F$23</f>
        <v>-236450023.89848447</v>
      </c>
      <c r="I112" s="112">
        <v>25732014.398604408</v>
      </c>
      <c r="J112" s="112">
        <v>98389745.133666813</v>
      </c>
      <c r="K112" s="112">
        <f>I112-J112-(0.38*'Recalled prostheses cost'!$F$23)</f>
        <v>-81683424.032481045</v>
      </c>
      <c r="L112" s="11">
        <f t="shared" si="6"/>
        <v>1</v>
      </c>
    </row>
    <row r="113" spans="1:12" x14ac:dyDescent="0.25">
      <c r="A113">
        <f t="shared" si="7"/>
        <v>108</v>
      </c>
      <c r="C113">
        <v>52595.912711976154</v>
      </c>
      <c r="D113">
        <v>54246.168737632215</v>
      </c>
      <c r="E113">
        <v>45943214.771300226</v>
      </c>
      <c r="F113">
        <v>1650.256025656061</v>
      </c>
      <c r="G113">
        <v>381132343.69985282</v>
      </c>
      <c r="H113" s="6">
        <f>E113-G113-'Recalled prostheses cost'!$F$23</f>
        <v>-358940953.3954438</v>
      </c>
      <c r="I113" s="112">
        <v>25465203.050377931</v>
      </c>
      <c r="J113" s="112">
        <v>144830290.60594404</v>
      </c>
      <c r="K113" s="112">
        <f>I113-J113-(0.38*'Recalled prostheses cost'!$F$23)</f>
        <v>-128390780.85298476</v>
      </c>
      <c r="L113" s="11">
        <f t="shared" si="6"/>
        <v>1</v>
      </c>
    </row>
    <row r="114" spans="1:12" x14ac:dyDescent="0.25">
      <c r="A114">
        <f t="shared" si="7"/>
        <v>109</v>
      </c>
      <c r="C114">
        <v>65045.145571573594</v>
      </c>
      <c r="D114">
        <v>66448.604011653253</v>
      </c>
      <c r="E114">
        <v>69912666.458424076</v>
      </c>
      <c r="F114">
        <v>1403.4584400796593</v>
      </c>
      <c r="G114">
        <v>358671068.60297406</v>
      </c>
      <c r="H114" s="6">
        <f>E114-G114-'Recalled prostheses cost'!$F$23</f>
        <v>-312510226.61144114</v>
      </c>
      <c r="I114" s="112">
        <v>38664715.23281341</v>
      </c>
      <c r="J114" s="112">
        <v>136295006.06913015</v>
      </c>
      <c r="K114" s="112">
        <f>I114-J114-(0.38*'Recalled prostheses cost'!$F$23)</f>
        <v>-106655984.13373539</v>
      </c>
      <c r="L114" s="11">
        <f t="shared" si="6"/>
        <v>1</v>
      </c>
    </row>
    <row r="115" spans="1:12" x14ac:dyDescent="0.25">
      <c r="A115">
        <f t="shared" si="7"/>
        <v>110</v>
      </c>
      <c r="C115">
        <v>58603.084936138417</v>
      </c>
      <c r="D115">
        <v>60210.423260513155</v>
      </c>
      <c r="E115">
        <v>55155506.307204075</v>
      </c>
      <c r="F115">
        <v>1607.3383243747376</v>
      </c>
      <c r="G115">
        <v>409690641.91775095</v>
      </c>
      <c r="H115" s="6">
        <f>E115-G115-'Recalled prostheses cost'!$F$23</f>
        <v>-378286960.07743806</v>
      </c>
      <c r="I115" s="112">
        <v>30269550.938355315</v>
      </c>
      <c r="J115" s="112">
        <v>155682443.92874536</v>
      </c>
      <c r="K115" s="112">
        <f>I115-J115-(0.38*'Recalled prostheses cost'!$F$23)</f>
        <v>-134438586.28780869</v>
      </c>
      <c r="L115" s="11">
        <f t="shared" si="6"/>
        <v>1</v>
      </c>
    </row>
    <row r="116" spans="1:12" x14ac:dyDescent="0.25">
      <c r="A116">
        <f t="shared" si="7"/>
        <v>111</v>
      </c>
      <c r="C116">
        <v>59965.275625803915</v>
      </c>
      <c r="D116">
        <v>61736.62934594501</v>
      </c>
      <c r="E116">
        <v>54598404.991865396</v>
      </c>
      <c r="F116">
        <v>1771.3537201410945</v>
      </c>
      <c r="G116">
        <v>407719029.32207429</v>
      </c>
      <c r="H116" s="6">
        <f>E116-G116-'Recalled prostheses cost'!$F$23</f>
        <v>-376872448.79710007</v>
      </c>
      <c r="I116" s="112">
        <v>30320257.859905608</v>
      </c>
      <c r="J116" s="112">
        <v>154933231.14238822</v>
      </c>
      <c r="K116" s="112">
        <f>I116-J116-(0.38*'Recalled prostheses cost'!$F$23)</f>
        <v>-133638666.57990128</v>
      </c>
      <c r="L116" s="11">
        <f t="shared" si="6"/>
        <v>1</v>
      </c>
    </row>
    <row r="117" spans="1:12" x14ac:dyDescent="0.25">
      <c r="A117">
        <f t="shared" si="7"/>
        <v>112</v>
      </c>
      <c r="C117">
        <v>66307.032119363052</v>
      </c>
      <c r="D117">
        <v>68387.052181887193</v>
      </c>
      <c r="E117">
        <v>49195907.675066851</v>
      </c>
      <c r="F117">
        <v>2080.0200625241414</v>
      </c>
      <c r="G117">
        <v>392351199.27671564</v>
      </c>
      <c r="H117" s="6">
        <f>E117-G117-'Recalled prostheses cost'!$F$23</f>
        <v>-366907116.06853998</v>
      </c>
      <c r="I117" s="112">
        <v>27228500.811605472</v>
      </c>
      <c r="J117" s="112">
        <v>149093455.72515193</v>
      </c>
      <c r="K117" s="112">
        <f>I117-J117-(0.38*'Recalled prostheses cost'!$F$23)</f>
        <v>-130890648.2109651</v>
      </c>
      <c r="L117" s="11">
        <f t="shared" si="6"/>
        <v>1</v>
      </c>
    </row>
    <row r="118" spans="1:12" x14ac:dyDescent="0.25">
      <c r="A118">
        <f t="shared" si="7"/>
        <v>113</v>
      </c>
      <c r="C118">
        <v>73609.205938451996</v>
      </c>
      <c r="D118">
        <v>74972.515432180793</v>
      </c>
      <c r="E118">
        <v>67555286.419303954</v>
      </c>
      <c r="F118">
        <v>1363.309493728797</v>
      </c>
      <c r="G118">
        <v>249417487.01129192</v>
      </c>
      <c r="H118" s="6">
        <f>E118-G118-'Recalled prostheses cost'!$F$23</f>
        <v>-205614025.05887914</v>
      </c>
      <c r="I118" s="112">
        <v>37324591.742422774</v>
      </c>
      <c r="J118" s="112">
        <v>94778645.064290926</v>
      </c>
      <c r="K118" s="112">
        <f>I118-J118-(0.38*'Recalled prostheses cost'!$F$23)</f>
        <v>-66479746.619286798</v>
      </c>
      <c r="L118" s="11">
        <f t="shared" si="6"/>
        <v>1</v>
      </c>
    </row>
    <row r="119" spans="1:12" x14ac:dyDescent="0.25">
      <c r="A119">
        <f t="shared" si="7"/>
        <v>114</v>
      </c>
      <c r="C119">
        <v>55629.029612344697</v>
      </c>
      <c r="D119">
        <v>57685.341873040335</v>
      </c>
      <c r="E119">
        <v>41874875.207229622</v>
      </c>
      <c r="F119">
        <v>2056.3122606956385</v>
      </c>
      <c r="G119">
        <v>258600400.38284153</v>
      </c>
      <c r="H119" s="6">
        <f>E119-G119-'Recalled prostheses cost'!$F$23</f>
        <v>-240477349.64250308</v>
      </c>
      <c r="I119" s="112">
        <v>23329764.836483534</v>
      </c>
      <c r="J119" s="112">
        <v>98268152.145479783</v>
      </c>
      <c r="K119" s="112">
        <f>I119-J119-(0.38*'Recalled prostheses cost'!$F$23)</f>
        <v>-83964080.606414884</v>
      </c>
      <c r="L119" s="11">
        <f t="shared" si="6"/>
        <v>1</v>
      </c>
    </row>
    <row r="120" spans="1:12" x14ac:dyDescent="0.25">
      <c r="A120">
        <f t="shared" si="7"/>
        <v>115</v>
      </c>
      <c r="C120">
        <v>58248.011809882046</v>
      </c>
      <c r="D120">
        <v>59815.543861178288</v>
      </c>
      <c r="E120">
        <v>43785652.351627499</v>
      </c>
      <c r="F120">
        <v>1567.5320512962426</v>
      </c>
      <c r="G120">
        <v>256996467.03754556</v>
      </c>
      <c r="H120" s="6">
        <f>E120-G120-'Recalled prostheses cost'!$F$23</f>
        <v>-236962639.15280923</v>
      </c>
      <c r="I120" s="112">
        <v>24152340.807870332</v>
      </c>
      <c r="J120" s="112">
        <v>97658657.474267319</v>
      </c>
      <c r="K120" s="112">
        <f>I120-J120-(0.38*'Recalled prostheses cost'!$F$23)</f>
        <v>-82532009.963815629</v>
      </c>
      <c r="L120" s="11">
        <f t="shared" si="6"/>
        <v>1</v>
      </c>
    </row>
    <row r="121" spans="1:12" x14ac:dyDescent="0.25">
      <c r="A121">
        <f t="shared" si="7"/>
        <v>116</v>
      </c>
      <c r="C121">
        <v>57899.49695035271</v>
      </c>
      <c r="D121">
        <v>60391.626804335603</v>
      </c>
      <c r="E121">
        <v>48410467.118706882</v>
      </c>
      <c r="F121">
        <v>2492.1298539828931</v>
      </c>
      <c r="G121">
        <v>488513910.60253751</v>
      </c>
      <c r="H121" s="6">
        <f>E121-G121-'Recalled prostheses cost'!$F$23</f>
        <v>-463855267.9507218</v>
      </c>
      <c r="I121" s="112">
        <v>26527594.818365429</v>
      </c>
      <c r="J121" s="112">
        <v>185635286.02896428</v>
      </c>
      <c r="K121" s="112">
        <f>I121-J121-(0.38*'Recalled prostheses cost'!$F$23)</f>
        <v>-168133384.50801751</v>
      </c>
      <c r="L121" s="11">
        <f t="shared" si="6"/>
        <v>1</v>
      </c>
    </row>
    <row r="122" spans="1:12" x14ac:dyDescent="0.25">
      <c r="A122">
        <f t="shared" si="7"/>
        <v>117</v>
      </c>
      <c r="C122">
        <v>53973.988469005053</v>
      </c>
      <c r="D122">
        <v>55015.96601899439</v>
      </c>
      <c r="E122">
        <v>47315859.782763898</v>
      </c>
      <c r="F122">
        <v>1041.9775499893367</v>
      </c>
      <c r="G122">
        <v>218266236.39654669</v>
      </c>
      <c r="H122" s="6">
        <f>E122-G122-'Recalled prostheses cost'!$F$23</f>
        <v>-194702201.08067396</v>
      </c>
      <c r="I122" s="112">
        <v>26667499.063559074</v>
      </c>
      <c r="J122" s="112">
        <v>82941169.830687732</v>
      </c>
      <c r="K122" s="112">
        <f>I122-J122-(0.38*'Recalled prostheses cost'!$F$23)</f>
        <v>-65299364.064547308</v>
      </c>
      <c r="L122" s="11">
        <f t="shared" si="6"/>
        <v>1</v>
      </c>
    </row>
    <row r="123" spans="1:12" x14ac:dyDescent="0.25">
      <c r="A123">
        <f t="shared" si="7"/>
        <v>118</v>
      </c>
      <c r="C123">
        <v>81719.660381649097</v>
      </c>
      <c r="D123">
        <v>84734.350317883756</v>
      </c>
      <c r="E123">
        <v>62808649.850256212</v>
      </c>
      <c r="F123">
        <v>3014.6899362346594</v>
      </c>
      <c r="G123">
        <v>431780179.47403556</v>
      </c>
      <c r="H123" s="6">
        <f>E123-G123-'Recalled prostheses cost'!$F$23</f>
        <v>-392723354.09067053</v>
      </c>
      <c r="I123" s="112">
        <v>34908000.393273726</v>
      </c>
      <c r="J123" s="112">
        <v>164076468.20013353</v>
      </c>
      <c r="K123" s="112">
        <f>I123-J123-(0.38*'Recalled prostheses cost'!$F$23)</f>
        <v>-138194161.10427845</v>
      </c>
      <c r="L123" s="11">
        <f t="shared" si="6"/>
        <v>1</v>
      </c>
    </row>
    <row r="124" spans="1:12" x14ac:dyDescent="0.25">
      <c r="A124">
        <f t="shared" si="7"/>
        <v>119</v>
      </c>
      <c r="C124">
        <v>74398.340622161661</v>
      </c>
      <c r="D124">
        <v>77213.55231809619</v>
      </c>
      <c r="E124">
        <v>47518885.181408621</v>
      </c>
      <c r="F124">
        <v>2815.2116959345294</v>
      </c>
      <c r="G124">
        <v>414852285.26103985</v>
      </c>
      <c r="H124" s="6">
        <f>E124-G124-'Recalled prostheses cost'!$F$23</f>
        <v>-391085224.54652238</v>
      </c>
      <c r="I124" s="112">
        <v>26601045.819466665</v>
      </c>
      <c r="J124" s="112">
        <v>157643868.39919513</v>
      </c>
      <c r="K124" s="112">
        <f>I124-J124-(0.38*'Recalled prostheses cost'!$F$23)</f>
        <v>-140068515.87714711</v>
      </c>
      <c r="L124" s="11">
        <f t="shared" si="6"/>
        <v>1</v>
      </c>
    </row>
    <row r="125" spans="1:12" x14ac:dyDescent="0.25">
      <c r="A125">
        <f t="shared" si="7"/>
        <v>120</v>
      </c>
      <c r="C125">
        <v>59192.790707398512</v>
      </c>
      <c r="D125">
        <v>61815.499454149161</v>
      </c>
      <c r="E125">
        <v>43023950.640952215</v>
      </c>
      <c r="F125">
        <v>2622.7087467506499</v>
      </c>
      <c r="G125">
        <v>457717189.8033278</v>
      </c>
      <c r="H125" s="6">
        <f>E125-G125-'Recalled prostheses cost'!$F$23</f>
        <v>-438445063.62926674</v>
      </c>
      <c r="I125" s="112">
        <v>23769861.311078671</v>
      </c>
      <c r="J125" s="112">
        <v>173932532.12526456</v>
      </c>
      <c r="K125" s="112">
        <f>I125-J125-(0.38*'Recalled prostheses cost'!$F$23)</f>
        <v>-159188364.11160454</v>
      </c>
      <c r="L125" s="11">
        <f t="shared" si="6"/>
        <v>1</v>
      </c>
    </row>
    <row r="126" spans="1:12" x14ac:dyDescent="0.25">
      <c r="A126">
        <f t="shared" si="7"/>
        <v>121</v>
      </c>
      <c r="C126">
        <v>83518.615772814344</v>
      </c>
      <c r="D126">
        <v>87208.152113166972</v>
      </c>
      <c r="E126">
        <v>57022254.230408907</v>
      </c>
      <c r="F126">
        <v>3689.536340352628</v>
      </c>
      <c r="G126">
        <v>557883954.4888761</v>
      </c>
      <c r="H126" s="6">
        <f>E126-G126-'Recalled prostheses cost'!$F$23</f>
        <v>-524613524.72535837</v>
      </c>
      <c r="I126" s="112">
        <v>31518781.721276395</v>
      </c>
      <c r="J126" s="112">
        <v>211995902.705773</v>
      </c>
      <c r="K126" s="112">
        <f>I126-J126-(0.38*'Recalled prostheses cost'!$F$23)</f>
        <v>-189502814.28191525</v>
      </c>
      <c r="L126" s="11">
        <f t="shared" si="6"/>
        <v>1</v>
      </c>
    </row>
    <row r="127" spans="1:12" x14ac:dyDescent="0.25">
      <c r="A127">
        <f t="shared" si="7"/>
        <v>122</v>
      </c>
      <c r="C127">
        <v>59073.590135816179</v>
      </c>
      <c r="D127">
        <v>61595.238206550304</v>
      </c>
      <c r="E127">
        <v>64266713.587989576</v>
      </c>
      <c r="F127">
        <v>2521.6480707341252</v>
      </c>
      <c r="G127">
        <v>777838540.89787579</v>
      </c>
      <c r="H127" s="6">
        <f>E127-G127-'Recalled prostheses cost'!$F$23</f>
        <v>-737323651.77677739</v>
      </c>
      <c r="I127" s="112">
        <v>36318261.978056349</v>
      </c>
      <c r="J127" s="112">
        <v>295578645.54119283</v>
      </c>
      <c r="K127" s="112">
        <f>I127-J127-(0.38*'Recalled prostheses cost'!$F$23)</f>
        <v>-268286076.86055514</v>
      </c>
      <c r="L127" s="11">
        <f t="shared" si="6"/>
        <v>1</v>
      </c>
    </row>
    <row r="128" spans="1:12" x14ac:dyDescent="0.25">
      <c r="A128">
        <f t="shared" si="7"/>
        <v>123</v>
      </c>
      <c r="C128">
        <v>56335.172969677282</v>
      </c>
      <c r="D128">
        <v>58715.065477559743</v>
      </c>
      <c r="E128">
        <v>44547144.36936041</v>
      </c>
      <c r="F128">
        <v>2379.8925078824614</v>
      </c>
      <c r="G128">
        <v>422087874.45850801</v>
      </c>
      <c r="H128" s="6">
        <f>E128-G128-'Recalled prostheses cost'!$F$23</f>
        <v>-401292554.5560388</v>
      </c>
      <c r="I128" s="112">
        <v>24816828.976052877</v>
      </c>
      <c r="J128" s="112">
        <v>160393392.29423302</v>
      </c>
      <c r="K128" s="112">
        <f>I128-J128-(0.38*'Recalled prostheses cost'!$F$23)</f>
        <v>-144602256.6155988</v>
      </c>
      <c r="L128" s="11">
        <f t="shared" si="6"/>
        <v>1</v>
      </c>
    </row>
    <row r="129" spans="1:12" x14ac:dyDescent="0.25">
      <c r="A129">
        <f t="shared" si="7"/>
        <v>124</v>
      </c>
      <c r="C129">
        <v>68186.517292451885</v>
      </c>
      <c r="D129">
        <v>70517.177705353053</v>
      </c>
      <c r="E129">
        <v>40272088.385602757</v>
      </c>
      <c r="F129">
        <v>2330.6604129011685</v>
      </c>
      <c r="G129">
        <v>286737140.97691351</v>
      </c>
      <c r="H129" s="6">
        <f>E129-G129-'Recalled prostheses cost'!$F$23</f>
        <v>-270216877.05820191</v>
      </c>
      <c r="I129" s="112">
        <v>22442184.947488468</v>
      </c>
      <c r="J129" s="112">
        <v>108960113.57122715</v>
      </c>
      <c r="K129" s="112">
        <f>I129-J129-(0.38*'Recalled prostheses cost'!$F$23)</f>
        <v>-95543621.92115733</v>
      </c>
      <c r="L129" s="11">
        <f t="shared" si="6"/>
        <v>1</v>
      </c>
    </row>
    <row r="130" spans="1:12" x14ac:dyDescent="0.25">
      <c r="A130">
        <f t="shared" si="7"/>
        <v>125</v>
      </c>
      <c r="C130">
        <v>53209.865608476452</v>
      </c>
      <c r="D130">
        <v>54712.663284324757</v>
      </c>
      <c r="E130">
        <v>63208464.613159999</v>
      </c>
      <c r="F130">
        <v>1502.7976758483055</v>
      </c>
      <c r="G130">
        <v>420301211.64307368</v>
      </c>
      <c r="H130" s="6">
        <f>E130-G130-'Recalled prostheses cost'!$F$23</f>
        <v>-380844571.49680483</v>
      </c>
      <c r="I130" s="112">
        <v>34587462.846884854</v>
      </c>
      <c r="J130" s="112">
        <v>159714460.42436796</v>
      </c>
      <c r="K130" s="112">
        <f>I130-J130-(0.38*'Recalled prostheses cost'!$F$23)</f>
        <v>-134152690.87490177</v>
      </c>
      <c r="L130" s="11">
        <f t="shared" si="6"/>
        <v>1</v>
      </c>
    </row>
    <row r="131" spans="1:12" x14ac:dyDescent="0.25">
      <c r="A131">
        <f t="shared" si="7"/>
        <v>126</v>
      </c>
      <c r="C131">
        <v>72680.217536678028</v>
      </c>
      <c r="D131">
        <v>75834.798815527436</v>
      </c>
      <c r="E131">
        <v>53545562.266748957</v>
      </c>
      <c r="F131">
        <v>3154.5812788494077</v>
      </c>
      <c r="G131">
        <v>524430500.85395896</v>
      </c>
      <c r="H131" s="6">
        <f>E131-G131-'Recalled prostheses cost'!$F$23</f>
        <v>-494636763.05410117</v>
      </c>
      <c r="I131" s="112">
        <v>29791164.359063838</v>
      </c>
      <c r="J131" s="112">
        <v>199283590.32450438</v>
      </c>
      <c r="K131" s="112">
        <f>I131-J131-(0.38*'Recalled prostheses cost'!$F$23)</f>
        <v>-178518119.2628592</v>
      </c>
      <c r="L131" s="11">
        <f t="shared" si="6"/>
        <v>1</v>
      </c>
    </row>
    <row r="132" spans="1:12" x14ac:dyDescent="0.25">
      <c r="A132">
        <f t="shared" si="7"/>
        <v>127</v>
      </c>
      <c r="C132">
        <v>54057.304169729963</v>
      </c>
      <c r="D132">
        <v>56256.834630001293</v>
      </c>
      <c r="E132">
        <v>61224098.041656949</v>
      </c>
      <c r="F132">
        <v>2199.5304602713295</v>
      </c>
      <c r="G132">
        <v>686900902.71197534</v>
      </c>
      <c r="H132" s="6">
        <f>E132-G132-'Recalled prostheses cost'!$F$23</f>
        <v>-649428629.13720953</v>
      </c>
      <c r="I132" s="112">
        <v>33723412.530327365</v>
      </c>
      <c r="J132" s="112">
        <v>261022343.03055057</v>
      </c>
      <c r="K132" s="112">
        <f>I132-J132-(0.38*'Recalled prostheses cost'!$F$23)</f>
        <v>-236324623.79764187</v>
      </c>
      <c r="L132" s="11">
        <f t="shared" si="6"/>
        <v>1</v>
      </c>
    </row>
    <row r="133" spans="1:12" x14ac:dyDescent="0.25">
      <c r="A133">
        <f t="shared" si="7"/>
        <v>128</v>
      </c>
      <c r="C133">
        <v>63365.363596361429</v>
      </c>
      <c r="D133">
        <v>65062.129495215166</v>
      </c>
      <c r="E133">
        <v>45874733.528260291</v>
      </c>
      <c r="F133">
        <v>1696.7658988537369</v>
      </c>
      <c r="G133">
        <v>250686587.39263356</v>
      </c>
      <c r="H133" s="6">
        <f>E133-G133-'Recalled prostheses cost'!$F$23</f>
        <v>-228563678.33126444</v>
      </c>
      <c r="I133" s="112">
        <v>25452051.954095952</v>
      </c>
      <c r="J133" s="112">
        <v>95260903.209200785</v>
      </c>
      <c r="K133" s="112">
        <f>I133-J133-(0.38*'Recalled prostheses cost'!$F$23)</f>
        <v>-78834544.552523494</v>
      </c>
      <c r="L133" s="11">
        <f t="shared" si="6"/>
        <v>1</v>
      </c>
    </row>
    <row r="134" spans="1:12" x14ac:dyDescent="0.25">
      <c r="A134">
        <f t="shared" si="7"/>
        <v>129</v>
      </c>
      <c r="C134">
        <v>60565.83982949135</v>
      </c>
      <c r="D134">
        <v>63366.51245055702</v>
      </c>
      <c r="E134">
        <v>39921910.558368862</v>
      </c>
      <c r="F134">
        <v>2800.6726210656707</v>
      </c>
      <c r="G134">
        <v>462233096.70717263</v>
      </c>
      <c r="H134" s="6">
        <f>E134-G134-'Recalled prostheses cost'!$F$23</f>
        <v>-446063010.61569494</v>
      </c>
      <c r="I134" s="112">
        <v>22418722.641367182</v>
      </c>
      <c r="J134" s="112">
        <v>175648576.74872562</v>
      </c>
      <c r="K134" s="112">
        <f>I134-J134-(0.38*'Recalled prostheses cost'!$F$23)</f>
        <v>-162255547.40477711</v>
      </c>
      <c r="L134" s="11">
        <f t="shared" ref="L134:L197" si="8">IF(H134/$H$1&lt;=F134,1,0)</f>
        <v>1</v>
      </c>
    </row>
    <row r="135" spans="1:12" x14ac:dyDescent="0.25">
      <c r="A135">
        <f t="shared" si="7"/>
        <v>130</v>
      </c>
      <c r="C135">
        <v>53291.708296936842</v>
      </c>
      <c r="D135">
        <v>55038.477437812071</v>
      </c>
      <c r="E135">
        <v>57233218.231186487</v>
      </c>
      <c r="F135">
        <v>1746.7691408752289</v>
      </c>
      <c r="G135">
        <v>473402099.98525876</v>
      </c>
      <c r="H135" s="6">
        <f>E135-G135-'Recalled prostheses cost'!$F$23</f>
        <v>-439920706.22096342</v>
      </c>
      <c r="I135" s="112">
        <v>31830721.973323978</v>
      </c>
      <c r="J135" s="112">
        <v>179892797.99439833</v>
      </c>
      <c r="K135" s="112">
        <f>I135-J135-(0.38*'Recalled prostheses cost'!$F$23)</f>
        <v>-157087769.31849301</v>
      </c>
      <c r="L135" s="11">
        <f t="shared" si="8"/>
        <v>1</v>
      </c>
    </row>
    <row r="136" spans="1:12" x14ac:dyDescent="0.25">
      <c r="A136">
        <f t="shared" ref="A136:A199" si="9">1+A135</f>
        <v>131</v>
      </c>
      <c r="C136">
        <v>68832.347044440059</v>
      </c>
      <c r="D136">
        <v>71888.328658354236</v>
      </c>
      <c r="E136">
        <v>69693376.534256086</v>
      </c>
      <c r="F136">
        <v>3055.9816139141767</v>
      </c>
      <c r="G136">
        <v>675645255.90270734</v>
      </c>
      <c r="H136" s="6">
        <f>E136-G136-'Recalled prostheses cost'!$F$23</f>
        <v>-629703703.83534241</v>
      </c>
      <c r="I136" s="112">
        <v>38448841.598419547</v>
      </c>
      <c r="J136" s="112">
        <v>256745197.24302882</v>
      </c>
      <c r="K136" s="112">
        <f>I136-J136-(0.38*'Recalled prostheses cost'!$F$23)</f>
        <v>-227322048.94202793</v>
      </c>
      <c r="L136" s="11">
        <f t="shared" si="8"/>
        <v>1</v>
      </c>
    </row>
    <row r="137" spans="1:12" x14ac:dyDescent="0.25">
      <c r="A137">
        <f t="shared" si="9"/>
        <v>132</v>
      </c>
      <c r="C137">
        <v>57024.068802751412</v>
      </c>
      <c r="D137">
        <v>58791.630322244222</v>
      </c>
      <c r="E137">
        <v>52315609.82995443</v>
      </c>
      <c r="F137">
        <v>1767.5615194928105</v>
      </c>
      <c r="G137">
        <v>358668029.2943024</v>
      </c>
      <c r="H137" s="6">
        <f>E137-G137-'Recalled prostheses cost'!$F$23</f>
        <v>-330104243.93123913</v>
      </c>
      <c r="I137" s="112">
        <v>29103281.502562132</v>
      </c>
      <c r="J137" s="112">
        <v>136293851.13183489</v>
      </c>
      <c r="K137" s="112">
        <f>I137-J137-(0.38*'Recalled prostheses cost'!$F$23)</f>
        <v>-116216262.92669141</v>
      </c>
      <c r="L137" s="11">
        <f t="shared" si="8"/>
        <v>1</v>
      </c>
    </row>
    <row r="138" spans="1:12" x14ac:dyDescent="0.25">
      <c r="A138">
        <f t="shared" si="9"/>
        <v>133</v>
      </c>
      <c r="C138">
        <v>68685.93772908063</v>
      </c>
      <c r="D138">
        <v>70941.007039505392</v>
      </c>
      <c r="E138">
        <v>42506700.70780316</v>
      </c>
      <c r="F138">
        <v>2255.0693104247621</v>
      </c>
      <c r="G138">
        <v>343684084.69951296</v>
      </c>
      <c r="H138" s="6">
        <f>E138-G138-'Recalled prostheses cost'!$F$23</f>
        <v>-324929208.458601</v>
      </c>
      <c r="I138" s="112">
        <v>23587655.845060658</v>
      </c>
      <c r="J138" s="112">
        <v>130599952.18581492</v>
      </c>
      <c r="K138" s="112">
        <f>I138-J138-(0.38*'Recalled prostheses cost'!$F$23)</f>
        <v>-116037989.63817289</v>
      </c>
      <c r="L138" s="11">
        <f t="shared" si="8"/>
        <v>1</v>
      </c>
    </row>
    <row r="139" spans="1:12" x14ac:dyDescent="0.25">
      <c r="A139">
        <f t="shared" si="9"/>
        <v>134</v>
      </c>
      <c r="C139">
        <v>51982.777033409126</v>
      </c>
      <c r="D139">
        <v>53070.021123368751</v>
      </c>
      <c r="E139">
        <v>45244043.36995393</v>
      </c>
      <c r="F139">
        <v>1087.2440899596259</v>
      </c>
      <c r="G139">
        <v>224582337.43212682</v>
      </c>
      <c r="H139" s="6">
        <f>E139-G139-'Recalled prostheses cost'!$F$23</f>
        <v>-203090118.52906406</v>
      </c>
      <c r="I139" s="112">
        <v>25171403.265594449</v>
      </c>
      <c r="J139" s="112">
        <v>85341288.224208176</v>
      </c>
      <c r="K139" s="112">
        <f>I139-J139-(0.38*'Recalled prostheses cost'!$F$23)</f>
        <v>-69195578.256032377</v>
      </c>
      <c r="L139" s="11">
        <f t="shared" si="8"/>
        <v>1</v>
      </c>
    </row>
    <row r="140" spans="1:12" x14ac:dyDescent="0.25">
      <c r="A140">
        <f t="shared" si="9"/>
        <v>135</v>
      </c>
      <c r="C140">
        <v>75577.347624244532</v>
      </c>
      <c r="D140">
        <v>78797.275328903605</v>
      </c>
      <c r="E140">
        <v>44571686.376961187</v>
      </c>
      <c r="F140">
        <v>3219.9277046590723</v>
      </c>
      <c r="G140">
        <v>421295188.52966619</v>
      </c>
      <c r="H140" s="6">
        <f>E140-G140-'Recalled prostheses cost'!$F$23</f>
        <v>-400475326.61959618</v>
      </c>
      <c r="I140" s="112">
        <v>24983157.329956159</v>
      </c>
      <c r="J140" s="112">
        <v>160092171.6412732</v>
      </c>
      <c r="K140" s="112">
        <f>I140-J140-(0.38*'Recalled prostheses cost'!$F$23)</f>
        <v>-144134707.60873568</v>
      </c>
      <c r="L140" s="11">
        <f t="shared" si="8"/>
        <v>1</v>
      </c>
    </row>
    <row r="141" spans="1:12" x14ac:dyDescent="0.25">
      <c r="A141">
        <f t="shared" si="9"/>
        <v>136</v>
      </c>
      <c r="C141">
        <v>77741.544110859351</v>
      </c>
      <c r="D141">
        <v>80592.030298647107</v>
      </c>
      <c r="E141">
        <v>44349684.698167302</v>
      </c>
      <c r="F141">
        <v>2850.4861877877556</v>
      </c>
      <c r="G141">
        <v>335909401.87249142</v>
      </c>
      <c r="H141" s="6">
        <f>E141-G141-'Recalled prostheses cost'!$F$23</f>
        <v>-315311541.64121526</v>
      </c>
      <c r="I141" s="112">
        <v>24902443.968608342</v>
      </c>
      <c r="J141" s="112">
        <v>127645572.71154673</v>
      </c>
      <c r="K141" s="112">
        <f>I141-J141-(0.38*'Recalled prostheses cost'!$F$23)</f>
        <v>-111768822.04035705</v>
      </c>
      <c r="L141" s="11">
        <f t="shared" si="8"/>
        <v>1</v>
      </c>
    </row>
    <row r="142" spans="1:12" x14ac:dyDescent="0.25">
      <c r="A142">
        <f t="shared" si="9"/>
        <v>137</v>
      </c>
      <c r="C142">
        <v>53615.446803970968</v>
      </c>
      <c r="D142">
        <v>54848.3766177215</v>
      </c>
      <c r="E142">
        <v>56778983.464058153</v>
      </c>
      <c r="F142">
        <v>1232.929813750532</v>
      </c>
      <c r="G142">
        <v>310889046.17862868</v>
      </c>
      <c r="H142" s="6">
        <f>E142-G142-'Recalled prostheses cost'!$F$23</f>
        <v>-277861887.18146169</v>
      </c>
      <c r="I142" s="112">
        <v>31373878.638894331</v>
      </c>
      <c r="J142" s="112">
        <v>118137837.54787892</v>
      </c>
      <c r="K142" s="112">
        <f>I142-J142-(0.38*'Recalled prostheses cost'!$F$23)</f>
        <v>-95789652.206403226</v>
      </c>
      <c r="L142" s="11">
        <f t="shared" si="8"/>
        <v>1</v>
      </c>
    </row>
    <row r="143" spans="1:12" x14ac:dyDescent="0.25">
      <c r="A143">
        <f t="shared" si="9"/>
        <v>138</v>
      </c>
      <c r="C143">
        <v>64388.213298639304</v>
      </c>
      <c r="D143">
        <v>66505.038554823084</v>
      </c>
      <c r="E143">
        <v>41931647.971329659</v>
      </c>
      <c r="F143">
        <v>2116.8252561837799</v>
      </c>
      <c r="G143">
        <v>288425552.6272186</v>
      </c>
      <c r="H143" s="6">
        <f>E143-G143-'Recalled prostheses cost'!$F$23</f>
        <v>-270245729.12278014</v>
      </c>
      <c r="I143" s="112">
        <v>22975780.524019267</v>
      </c>
      <c r="J143" s="112">
        <v>109601709.99834305</v>
      </c>
      <c r="K143" s="112">
        <f>I143-J143-(0.38*'Recalled prostheses cost'!$F$23)</f>
        <v>-95651622.771742433</v>
      </c>
      <c r="L143" s="11">
        <f t="shared" si="8"/>
        <v>1</v>
      </c>
    </row>
    <row r="144" spans="1:12" x14ac:dyDescent="0.25">
      <c r="A144">
        <f t="shared" si="9"/>
        <v>139</v>
      </c>
      <c r="C144">
        <v>54965.672766082091</v>
      </c>
      <c r="D144">
        <v>56441.363877163312</v>
      </c>
      <c r="E144">
        <v>56503167.606036015</v>
      </c>
      <c r="F144">
        <v>1475.6911110812216</v>
      </c>
      <c r="G144">
        <v>452536178.38498926</v>
      </c>
      <c r="H144" s="6">
        <f>E144-G144-'Recalled prostheses cost'!$F$23</f>
        <v>-419784835.24584442</v>
      </c>
      <c r="I144" s="112">
        <v>31613068.625379287</v>
      </c>
      <c r="J144" s="112">
        <v>171963747.78629589</v>
      </c>
      <c r="K144" s="112">
        <f>I144-J144-(0.38*'Recalled prostheses cost'!$F$23)</f>
        <v>-149376372.45833525</v>
      </c>
      <c r="L144" s="11">
        <f t="shared" si="8"/>
        <v>1</v>
      </c>
    </row>
    <row r="145" spans="1:12" x14ac:dyDescent="0.25">
      <c r="A145">
        <f t="shared" si="9"/>
        <v>140</v>
      </c>
      <c r="C145">
        <v>73800.704203454705</v>
      </c>
      <c r="D145">
        <v>76565.417443240149</v>
      </c>
      <c r="E145">
        <v>47113263.976134852</v>
      </c>
      <c r="F145">
        <v>2764.7132397854439</v>
      </c>
      <c r="G145">
        <v>321354468.62677222</v>
      </c>
      <c r="H145" s="6">
        <f>E145-G145-'Recalled prostheses cost'!$F$23</f>
        <v>-297993029.11752856</v>
      </c>
      <c r="I145" s="112">
        <v>25797783.733673703</v>
      </c>
      <c r="J145" s="112">
        <v>122114698.07817344</v>
      </c>
      <c r="K145" s="112">
        <f>I145-J145-(0.38*'Recalled prostheses cost'!$F$23)</f>
        <v>-105342607.64191839</v>
      </c>
      <c r="L145" s="11">
        <f t="shared" si="8"/>
        <v>1</v>
      </c>
    </row>
    <row r="146" spans="1:12" x14ac:dyDescent="0.25">
      <c r="A146">
        <f t="shared" si="9"/>
        <v>141</v>
      </c>
      <c r="C146">
        <v>56764.940800967139</v>
      </c>
      <c r="D146">
        <v>58631.127243458512</v>
      </c>
      <c r="E146">
        <v>42372954.461030133</v>
      </c>
      <c r="F146">
        <v>1866.1864424913729</v>
      </c>
      <c r="G146">
        <v>315642791.83949512</v>
      </c>
      <c r="H146" s="6">
        <f>E146-G146-'Recalled prostheses cost'!$F$23</f>
        <v>-297021661.84535617</v>
      </c>
      <c r="I146" s="112">
        <v>23843509.437910173</v>
      </c>
      <c r="J146" s="112">
        <v>119944260.89900817</v>
      </c>
      <c r="K146" s="112">
        <f>I146-J146-(0.38*'Recalled prostheses cost'!$F$23)</f>
        <v>-105126444.75851664</v>
      </c>
      <c r="L146" s="11">
        <f t="shared" si="8"/>
        <v>1</v>
      </c>
    </row>
    <row r="147" spans="1:12" x14ac:dyDescent="0.25">
      <c r="A147">
        <f t="shared" si="9"/>
        <v>142</v>
      </c>
      <c r="C147">
        <v>73417.712269375028</v>
      </c>
      <c r="D147">
        <v>75331.809450018685</v>
      </c>
      <c r="E147">
        <v>56095447.259301528</v>
      </c>
      <c r="F147">
        <v>1914.0971806436573</v>
      </c>
      <c r="G147">
        <v>313777511.67172211</v>
      </c>
      <c r="H147" s="6">
        <f>E147-G147-'Recalled prostheses cost'!$F$23</f>
        <v>-281433888.87931174</v>
      </c>
      <c r="I147" s="112">
        <v>31275584.329773907</v>
      </c>
      <c r="J147" s="112">
        <v>119235454.43525442</v>
      </c>
      <c r="K147" s="112">
        <f>I147-J147-(0.38*'Recalled prostheses cost'!$F$23)</f>
        <v>-96985563.402899176</v>
      </c>
      <c r="L147" s="11">
        <f t="shared" si="8"/>
        <v>1</v>
      </c>
    </row>
    <row r="148" spans="1:12" x14ac:dyDescent="0.25">
      <c r="A148">
        <f t="shared" si="9"/>
        <v>143</v>
      </c>
      <c r="C148">
        <v>55327.123979096345</v>
      </c>
      <c r="D148">
        <v>56997.477231920806</v>
      </c>
      <c r="E148">
        <v>46766171.314438261</v>
      </c>
      <c r="F148">
        <v>1670.3532528244614</v>
      </c>
      <c r="G148">
        <v>307719000.25922161</v>
      </c>
      <c r="H148" s="6">
        <f>E148-G148-'Recalled prostheses cost'!$F$23</f>
        <v>-284704653.41167456</v>
      </c>
      <c r="I148" s="112">
        <v>25662181.789280575</v>
      </c>
      <c r="J148" s="112">
        <v>116933220.09850423</v>
      </c>
      <c r="K148" s="112">
        <f>I148-J148-(0.38*'Recalled prostheses cost'!$F$23)</f>
        <v>-100296731.60664231</v>
      </c>
      <c r="L148" s="11">
        <f t="shared" si="8"/>
        <v>1</v>
      </c>
    </row>
    <row r="149" spans="1:12" x14ac:dyDescent="0.25">
      <c r="A149">
        <f t="shared" si="9"/>
        <v>144</v>
      </c>
      <c r="C149">
        <v>75667.224719524893</v>
      </c>
      <c r="D149">
        <v>79490.186480582459</v>
      </c>
      <c r="E149">
        <v>61072110.370192237</v>
      </c>
      <c r="F149">
        <v>3822.961761057566</v>
      </c>
      <c r="G149">
        <v>665206354.00067818</v>
      </c>
      <c r="H149" s="6">
        <f>E149-G149-'Recalled prostheses cost'!$F$23</f>
        <v>-627886068.09737706</v>
      </c>
      <c r="I149" s="112">
        <v>34091081.919977844</v>
      </c>
      <c r="J149" s="112">
        <v>252778414.52025771</v>
      </c>
      <c r="K149" s="112">
        <f>I149-J149-(0.38*'Recalled prostheses cost'!$F$23)</f>
        <v>-227713025.89769852</v>
      </c>
      <c r="L149" s="11">
        <f t="shared" si="8"/>
        <v>1</v>
      </c>
    </row>
    <row r="150" spans="1:12" x14ac:dyDescent="0.25">
      <c r="A150">
        <f t="shared" si="9"/>
        <v>145</v>
      </c>
      <c r="C150">
        <v>69126.638280314844</v>
      </c>
      <c r="D150">
        <v>71977.446781957784</v>
      </c>
      <c r="E150">
        <v>51273099.562694013</v>
      </c>
      <c r="F150">
        <v>2850.8085016429395</v>
      </c>
      <c r="G150">
        <v>476662869.38577217</v>
      </c>
      <c r="H150" s="6">
        <f>E150-G150-'Recalled prostheses cost'!$F$23</f>
        <v>-449141594.28996933</v>
      </c>
      <c r="I150" s="112">
        <v>28261128.073149111</v>
      </c>
      <c r="J150" s="112">
        <v>181131890.36659345</v>
      </c>
      <c r="K150" s="112">
        <f>I150-J150-(0.38*'Recalled prostheses cost'!$F$23)</f>
        <v>-161896455.59086299</v>
      </c>
      <c r="L150" s="11">
        <f t="shared" si="8"/>
        <v>1</v>
      </c>
    </row>
    <row r="151" spans="1:12" x14ac:dyDescent="0.25">
      <c r="A151">
        <f t="shared" si="9"/>
        <v>146</v>
      </c>
      <c r="C151">
        <v>63728.426844790585</v>
      </c>
      <c r="D151">
        <v>66806.066034399904</v>
      </c>
      <c r="E151">
        <v>43433351.128594249</v>
      </c>
      <c r="F151">
        <v>3077.6391896093191</v>
      </c>
      <c r="G151">
        <v>437107021.99333495</v>
      </c>
      <c r="H151" s="6">
        <f>E151-G151-'Recalled prostheses cost'!$F$23</f>
        <v>-417425495.3316319</v>
      </c>
      <c r="I151" s="112">
        <v>24504610.081899833</v>
      </c>
      <c r="J151" s="112">
        <v>166100668.35746732</v>
      </c>
      <c r="K151" s="112">
        <f>I151-J151-(0.38*'Recalled prostheses cost'!$F$23)</f>
        <v>-150621751.57298616</v>
      </c>
      <c r="L151" s="11">
        <f t="shared" si="8"/>
        <v>1</v>
      </c>
    </row>
    <row r="152" spans="1:12" x14ac:dyDescent="0.25">
      <c r="A152">
        <f t="shared" si="9"/>
        <v>147</v>
      </c>
      <c r="C152">
        <v>56151.658580254858</v>
      </c>
      <c r="D152">
        <v>57381.186280819384</v>
      </c>
      <c r="E152">
        <v>55508856.824915104</v>
      </c>
      <c r="F152">
        <v>1229.5277005645257</v>
      </c>
      <c r="G152">
        <v>272019142.92422587</v>
      </c>
      <c r="H152" s="6">
        <f>E152-G152-'Recalled prostheses cost'!$F$23</f>
        <v>-240262110.56620193</v>
      </c>
      <c r="I152" s="112">
        <v>30516574.55860547</v>
      </c>
      <c r="J152" s="112">
        <v>103367274.31120583</v>
      </c>
      <c r="K152" s="112">
        <f>I152-J152-(0.38*'Recalled prostheses cost'!$F$23)</f>
        <v>-81876393.050019026</v>
      </c>
      <c r="L152" s="11">
        <f t="shared" si="8"/>
        <v>1</v>
      </c>
    </row>
    <row r="153" spans="1:12" x14ac:dyDescent="0.25">
      <c r="A153">
        <f t="shared" si="9"/>
        <v>148</v>
      </c>
      <c r="C153">
        <v>53783.67500348558</v>
      </c>
      <c r="D153">
        <v>55273.791194545709</v>
      </c>
      <c r="E153">
        <v>41996998.293890648</v>
      </c>
      <c r="F153">
        <v>1490.1161910601295</v>
      </c>
      <c r="G153">
        <v>249446409.12037408</v>
      </c>
      <c r="H153" s="6">
        <f>E153-G153-'Recalled prostheses cost'!$F$23</f>
        <v>-231201235.2933746</v>
      </c>
      <c r="I153" s="112">
        <v>22949481.941760629</v>
      </c>
      <c r="J153" s="112">
        <v>94789635.465742156</v>
      </c>
      <c r="K153" s="112">
        <f>I153-J153-(0.38*'Recalled prostheses cost'!$F$23)</f>
        <v>-80865846.821400166</v>
      </c>
      <c r="L153" s="11">
        <f t="shared" si="8"/>
        <v>1</v>
      </c>
    </row>
    <row r="154" spans="1:12" x14ac:dyDescent="0.25">
      <c r="A154">
        <f t="shared" si="9"/>
        <v>149</v>
      </c>
      <c r="C154">
        <v>63915.301477422778</v>
      </c>
      <c r="D154">
        <v>66128.801592765201</v>
      </c>
      <c r="E154">
        <v>60817177.1358779</v>
      </c>
      <c r="F154">
        <v>2213.5001153424237</v>
      </c>
      <c r="G154">
        <v>532355154.68678796</v>
      </c>
      <c r="H154" s="6">
        <f>E154-G154-'Recalled prostheses cost'!$F$23</f>
        <v>-495289802.01780123</v>
      </c>
      <c r="I154" s="112">
        <v>33188412.853001103</v>
      </c>
      <c r="J154" s="112">
        <v>202294958.78097945</v>
      </c>
      <c r="K154" s="112">
        <f>I154-J154-(0.38*'Recalled prostheses cost'!$F$23)</f>
        <v>-178132239.22539699</v>
      </c>
      <c r="L154" s="11">
        <f t="shared" si="8"/>
        <v>1</v>
      </c>
    </row>
    <row r="155" spans="1:12" x14ac:dyDescent="0.25">
      <c r="A155">
        <f t="shared" si="9"/>
        <v>150</v>
      </c>
      <c r="C155">
        <v>65824.307155104849</v>
      </c>
      <c r="D155">
        <v>68360.533530739267</v>
      </c>
      <c r="E155">
        <v>46237188.572175577</v>
      </c>
      <c r="F155">
        <v>2536.2263756344182</v>
      </c>
      <c r="G155">
        <v>419450478.32063574</v>
      </c>
      <c r="H155" s="6">
        <f>E155-G155-'Recalled prostheses cost'!$F$23</f>
        <v>-396965114.21535134</v>
      </c>
      <c r="I155" s="112">
        <v>25671611.38162671</v>
      </c>
      <c r="J155" s="112">
        <v>159391181.76184157</v>
      </c>
      <c r="K155" s="112">
        <f>I155-J155-(0.38*'Recalled prostheses cost'!$F$23)</f>
        <v>-142745263.67763349</v>
      </c>
      <c r="L155" s="11">
        <f t="shared" si="8"/>
        <v>1</v>
      </c>
    </row>
    <row r="156" spans="1:12" x14ac:dyDescent="0.25">
      <c r="A156">
        <f t="shared" si="9"/>
        <v>151</v>
      </c>
      <c r="C156">
        <v>59295.157790279103</v>
      </c>
      <c r="D156">
        <v>61642.95275752624</v>
      </c>
      <c r="E156">
        <v>45320993.497463427</v>
      </c>
      <c r="F156">
        <v>2347.7949672471368</v>
      </c>
      <c r="G156">
        <v>448316637.28794527</v>
      </c>
      <c r="H156" s="6">
        <f>E156-G156-'Recalled prostheses cost'!$F$23</f>
        <v>-426747468.25737303</v>
      </c>
      <c r="I156" s="112">
        <v>25078910.534516104</v>
      </c>
      <c r="J156" s="112">
        <v>170360322.1694192</v>
      </c>
      <c r="K156" s="112">
        <f>I156-J156-(0.38*'Recalled prostheses cost'!$F$23)</f>
        <v>-154307104.93232176</v>
      </c>
      <c r="L156" s="11">
        <f t="shared" si="8"/>
        <v>1</v>
      </c>
    </row>
    <row r="157" spans="1:12" x14ac:dyDescent="0.25">
      <c r="A157">
        <f t="shared" si="9"/>
        <v>152</v>
      </c>
      <c r="C157">
        <v>55267.391309366081</v>
      </c>
      <c r="D157">
        <v>56372.319082185626</v>
      </c>
      <c r="E157">
        <v>54121859.67861151</v>
      </c>
      <c r="F157">
        <v>1104.9277728195448</v>
      </c>
      <c r="G157">
        <v>220062102.4193331</v>
      </c>
      <c r="H157" s="6">
        <f>E157-G157-'Recalled prostheses cost'!$F$23</f>
        <v>-189692067.20761275</v>
      </c>
      <c r="I157" s="112">
        <v>29778282.270528976</v>
      </c>
      <c r="J157" s="112">
        <v>83623598.919346586</v>
      </c>
      <c r="K157" s="112">
        <f>I157-J157-(0.38*'Recalled prostheses cost'!$F$23)</f>
        <v>-62871009.94623626</v>
      </c>
      <c r="L157" s="11">
        <f t="shared" si="8"/>
        <v>1</v>
      </c>
    </row>
    <row r="158" spans="1:12" x14ac:dyDescent="0.25">
      <c r="A158">
        <f t="shared" si="9"/>
        <v>153</v>
      </c>
      <c r="C158">
        <v>53505.026993884225</v>
      </c>
      <c r="D158">
        <v>55233.195036112171</v>
      </c>
      <c r="E158">
        <v>57024364.724621892</v>
      </c>
      <c r="F158">
        <v>1728.168042227946</v>
      </c>
      <c r="G158">
        <v>411217484.64243585</v>
      </c>
      <c r="H158" s="6">
        <f>E158-G158-'Recalled prostheses cost'!$F$23</f>
        <v>-377944944.38470513</v>
      </c>
      <c r="I158" s="112">
        <v>31447051.444185581</v>
      </c>
      <c r="J158" s="112">
        <v>156262644.16412559</v>
      </c>
      <c r="K158" s="112">
        <f>I158-J158-(0.38*'Recalled prostheses cost'!$F$23)</f>
        <v>-133841286.01735866</v>
      </c>
      <c r="L158" s="11">
        <f t="shared" si="8"/>
        <v>1</v>
      </c>
    </row>
    <row r="159" spans="1:12" x14ac:dyDescent="0.25">
      <c r="A159">
        <f t="shared" si="9"/>
        <v>154</v>
      </c>
      <c r="C159">
        <v>76580.495172483716</v>
      </c>
      <c r="D159">
        <v>78784.808274040945</v>
      </c>
      <c r="E159">
        <v>62783669.800162636</v>
      </c>
      <c r="F159">
        <v>2204.3131015572289</v>
      </c>
      <c r="G159">
        <v>377100696.94125736</v>
      </c>
      <c r="H159" s="6">
        <f>E159-G159-'Recalled prostheses cost'!$F$23</f>
        <v>-338068851.60798591</v>
      </c>
      <c r="I159" s="112">
        <v>34611898.483395457</v>
      </c>
      <c r="J159" s="112">
        <v>143298264.83767781</v>
      </c>
      <c r="K159" s="112">
        <f>I159-J159-(0.38*'Recalled prostheses cost'!$F$23)</f>
        <v>-117712059.651701</v>
      </c>
      <c r="L159" s="11">
        <f t="shared" si="8"/>
        <v>1</v>
      </c>
    </row>
    <row r="160" spans="1:12" x14ac:dyDescent="0.25">
      <c r="A160">
        <f t="shared" si="9"/>
        <v>155</v>
      </c>
      <c r="C160">
        <v>57631.571684976254</v>
      </c>
      <c r="D160">
        <v>59763.893918985632</v>
      </c>
      <c r="E160">
        <v>39705410.181840397</v>
      </c>
      <c r="F160">
        <v>2132.322234009378</v>
      </c>
      <c r="G160">
        <v>295362921.17872882</v>
      </c>
      <c r="H160" s="6">
        <f>E160-G160-'Recalled prostheses cost'!$F$23</f>
        <v>-279409335.46377963</v>
      </c>
      <c r="I160" s="112">
        <v>21960037.155605435</v>
      </c>
      <c r="J160" s="112">
        <v>112237910.04791693</v>
      </c>
      <c r="K160" s="112">
        <f>I160-J160-(0.38*'Recalled prostheses cost'!$F$23)</f>
        <v>-99303566.189730138</v>
      </c>
      <c r="L160" s="11">
        <f t="shared" si="8"/>
        <v>1</v>
      </c>
    </row>
    <row r="161" spans="1:12" x14ac:dyDescent="0.25">
      <c r="A161">
        <f t="shared" si="9"/>
        <v>156</v>
      </c>
      <c r="C161">
        <v>52415.491209783977</v>
      </c>
      <c r="D161">
        <v>53610.366031702906</v>
      </c>
      <c r="E161">
        <v>53898386.542722926</v>
      </c>
      <c r="F161">
        <v>1194.8748219189292</v>
      </c>
      <c r="G161">
        <v>285672760.74645734</v>
      </c>
      <c r="H161" s="6">
        <f>E161-G161-'Recalled prostheses cost'!$F$23</f>
        <v>-255526198.67062557</v>
      </c>
      <c r="I161" s="112">
        <v>29754770.416598581</v>
      </c>
      <c r="J161" s="112">
        <v>108555649.08365378</v>
      </c>
      <c r="K161" s="112">
        <f>I161-J161-(0.38*'Recalled prostheses cost'!$F$23)</f>
        <v>-87826571.964473844</v>
      </c>
      <c r="L161" s="11">
        <f t="shared" si="8"/>
        <v>1</v>
      </c>
    </row>
    <row r="162" spans="1:12" x14ac:dyDescent="0.25">
      <c r="A162">
        <f t="shared" si="9"/>
        <v>157</v>
      </c>
      <c r="C162">
        <v>83090.568091865658</v>
      </c>
      <c r="D162">
        <v>86812.314089083549</v>
      </c>
      <c r="E162">
        <v>43554563.514767274</v>
      </c>
      <c r="F162">
        <v>3721.7459972178913</v>
      </c>
      <c r="G162">
        <v>433413344.04922372</v>
      </c>
      <c r="H162" s="6">
        <f>E162-G162-'Recalled prostheses cost'!$F$23</f>
        <v>-413610605.0013476</v>
      </c>
      <c r="I162" s="112">
        <v>24118832.01889253</v>
      </c>
      <c r="J162" s="112">
        <v>164697070.73870498</v>
      </c>
      <c r="K162" s="112">
        <f>I162-J162-(0.38*'Recalled prostheses cost'!$F$23)</f>
        <v>-149603932.01723111</v>
      </c>
      <c r="L162" s="11">
        <f t="shared" si="8"/>
        <v>1</v>
      </c>
    </row>
    <row r="163" spans="1:12" x14ac:dyDescent="0.25">
      <c r="A163">
        <f t="shared" si="9"/>
        <v>158</v>
      </c>
      <c r="C163">
        <v>66799.854138769224</v>
      </c>
      <c r="D163">
        <v>69343.451720533412</v>
      </c>
      <c r="E163">
        <v>42691847.699086852</v>
      </c>
      <c r="F163">
        <v>2543.5975817641884</v>
      </c>
      <c r="G163">
        <v>351464034.46262902</v>
      </c>
      <c r="H163" s="6">
        <f>E163-G163-'Recalled prostheses cost'!$F$23</f>
        <v>-332524011.23043334</v>
      </c>
      <c r="I163" s="112">
        <v>23677609.533247586</v>
      </c>
      <c r="J163" s="112">
        <v>133556333.09579903</v>
      </c>
      <c r="K163" s="112">
        <f>I163-J163-(0.38*'Recalled prostheses cost'!$F$23)</f>
        <v>-118904416.85997009</v>
      </c>
      <c r="L163" s="11">
        <f t="shared" si="8"/>
        <v>1</v>
      </c>
    </row>
    <row r="164" spans="1:12" x14ac:dyDescent="0.25">
      <c r="A164">
        <f t="shared" si="9"/>
        <v>159</v>
      </c>
      <c r="C164">
        <v>52190.572225628588</v>
      </c>
      <c r="D164">
        <v>52962.068313978714</v>
      </c>
      <c r="E164">
        <v>42386670.368299104</v>
      </c>
      <c r="F164">
        <v>771.49608835012623</v>
      </c>
      <c r="G164">
        <v>116408663.47547786</v>
      </c>
      <c r="H164" s="6">
        <f>E164-G164-'Recalled prostheses cost'!$F$23</f>
        <v>-97773817.574069917</v>
      </c>
      <c r="I164" s="112">
        <v>23458131.321832251</v>
      </c>
      <c r="J164" s="112">
        <v>44235292.120681584</v>
      </c>
      <c r="K164" s="112">
        <f>I164-J164-(0.38*'Recalled prostheses cost'!$F$23)</f>
        <v>-29802854.09626798</v>
      </c>
      <c r="L164" s="11">
        <f t="shared" si="8"/>
        <v>1</v>
      </c>
    </row>
    <row r="165" spans="1:12" x14ac:dyDescent="0.25">
      <c r="A165">
        <f t="shared" si="9"/>
        <v>160</v>
      </c>
      <c r="C165">
        <v>56162.162698440821</v>
      </c>
      <c r="D165">
        <v>57437.03372847128</v>
      </c>
      <c r="E165">
        <v>42746111.455880754</v>
      </c>
      <c r="F165">
        <v>1274.8710300304592</v>
      </c>
      <c r="G165">
        <v>226637734.90689203</v>
      </c>
      <c r="H165" s="6">
        <f>E165-G165-'Recalled prostheses cost'!$F$23</f>
        <v>-207643447.91790244</v>
      </c>
      <c r="I165" s="112">
        <v>23546045.67495317</v>
      </c>
      <c r="J165" s="112">
        <v>86122339.264618993</v>
      </c>
      <c r="K165" s="112">
        <f>I165-J165-(0.38*'Recalled prostheses cost'!$F$23)</f>
        <v>-71601986.887084469</v>
      </c>
      <c r="L165" s="11">
        <f t="shared" si="8"/>
        <v>1</v>
      </c>
    </row>
    <row r="166" spans="1:12" x14ac:dyDescent="0.25">
      <c r="A166">
        <f t="shared" si="9"/>
        <v>161</v>
      </c>
      <c r="C166">
        <v>60108.095988446687</v>
      </c>
      <c r="D166">
        <v>61881.293306093605</v>
      </c>
      <c r="E166">
        <v>43339179.480334677</v>
      </c>
      <c r="F166">
        <v>1773.1973176469182</v>
      </c>
      <c r="G166">
        <v>208587671.56401139</v>
      </c>
      <c r="H166" s="6">
        <f>E166-G166-'Recalled prostheses cost'!$F$23</f>
        <v>-189000316.5505679</v>
      </c>
      <c r="I166" s="112">
        <v>24159539.949844085</v>
      </c>
      <c r="J166" s="112">
        <v>79263315.194324315</v>
      </c>
      <c r="K166" s="112">
        <f>I166-J166-(0.38*'Recalled prostheses cost'!$F$23)</f>
        <v>-64129468.541898876</v>
      </c>
      <c r="L166" s="11">
        <f t="shared" si="8"/>
        <v>1</v>
      </c>
    </row>
    <row r="167" spans="1:12" x14ac:dyDescent="0.25">
      <c r="A167">
        <f t="shared" si="9"/>
        <v>162</v>
      </c>
      <c r="C167">
        <v>62233.211892362102</v>
      </c>
      <c r="D167">
        <v>64120.758520153853</v>
      </c>
      <c r="E167">
        <v>62883095.844429716</v>
      </c>
      <c r="F167">
        <v>1887.5466277917512</v>
      </c>
      <c r="G167">
        <v>438578585.12751591</v>
      </c>
      <c r="H167" s="6">
        <f>E167-G167-'Recalled prostheses cost'!$F$23</f>
        <v>-399447313.74997735</v>
      </c>
      <c r="I167" s="112">
        <v>34761030.921163075</v>
      </c>
      <c r="J167" s="112">
        <v>166659862.34845605</v>
      </c>
      <c r="K167" s="112">
        <f>I167-J167-(0.38*'Recalled prostheses cost'!$F$23)</f>
        <v>-140924524.72471163</v>
      </c>
      <c r="L167" s="11">
        <f t="shared" si="8"/>
        <v>1</v>
      </c>
    </row>
    <row r="168" spans="1:12" x14ac:dyDescent="0.25">
      <c r="A168">
        <f t="shared" si="9"/>
        <v>163</v>
      </c>
      <c r="C168">
        <v>50039.090445765498</v>
      </c>
      <c r="D168">
        <v>51271.094392213039</v>
      </c>
      <c r="E168">
        <v>52513716.084295101</v>
      </c>
      <c r="F168">
        <v>1232.0039464475412</v>
      </c>
      <c r="G168">
        <v>297026188.61610138</v>
      </c>
      <c r="H168" s="6">
        <f>E168-G168-'Recalled prostheses cost'!$F$23</f>
        <v>-268264296.99869746</v>
      </c>
      <c r="I168" s="112">
        <v>29341942.090607677</v>
      </c>
      <c r="J168" s="112">
        <v>112869951.6741185</v>
      </c>
      <c r="K168" s="112">
        <f>I168-J168-(0.38*'Recalled prostheses cost'!$F$23)</f>
        <v>-92553702.88092947</v>
      </c>
      <c r="L168" s="11">
        <f t="shared" si="8"/>
        <v>1</v>
      </c>
    </row>
    <row r="169" spans="1:12" x14ac:dyDescent="0.25">
      <c r="A169">
        <f t="shared" si="9"/>
        <v>164</v>
      </c>
      <c r="C169">
        <v>68869.598319898316</v>
      </c>
      <c r="D169">
        <v>70388.740720954229</v>
      </c>
      <c r="E169">
        <v>41715179.365194559</v>
      </c>
      <c r="F169">
        <v>1519.1424010559131</v>
      </c>
      <c r="G169">
        <v>185961941.80785188</v>
      </c>
      <c r="H169" s="6">
        <f>E169-G169-'Recalled prostheses cost'!$F$23</f>
        <v>-167998586.90954849</v>
      </c>
      <c r="I169" s="112">
        <v>22967052.279996835</v>
      </c>
      <c r="J169" s="112">
        <v>70665537.886983708</v>
      </c>
      <c r="K169" s="112">
        <f>I169-J169-(0.38*'Recalled prostheses cost'!$F$23)</f>
        <v>-56724178.904405519</v>
      </c>
      <c r="L169" s="11">
        <f t="shared" si="8"/>
        <v>1</v>
      </c>
    </row>
    <row r="170" spans="1:12" x14ac:dyDescent="0.25">
      <c r="A170">
        <f t="shared" si="9"/>
        <v>165</v>
      </c>
      <c r="C170">
        <v>62024.279480329511</v>
      </c>
      <c r="D170">
        <v>63329.145080548158</v>
      </c>
      <c r="E170">
        <v>41036940.192622006</v>
      </c>
      <c r="F170">
        <v>1304.8656002186472</v>
      </c>
      <c r="G170">
        <v>166317452.60323435</v>
      </c>
      <c r="H170" s="6">
        <f>E170-G170-'Recalled prostheses cost'!$F$23</f>
        <v>-149032336.87750351</v>
      </c>
      <c r="I170" s="112">
        <v>22894902.687293954</v>
      </c>
      <c r="J170" s="112">
        <v>63200631.989229053</v>
      </c>
      <c r="K170" s="112">
        <f>I170-J170-(0.38*'Recalled prostheses cost'!$F$23)</f>
        <v>-49331422.599353746</v>
      </c>
      <c r="L170" s="11">
        <f t="shared" si="8"/>
        <v>1</v>
      </c>
    </row>
    <row r="171" spans="1:12" x14ac:dyDescent="0.25">
      <c r="A171">
        <f t="shared" si="9"/>
        <v>166</v>
      </c>
      <c r="C171">
        <v>52382.323169970652</v>
      </c>
      <c r="D171">
        <v>53789.584629135825</v>
      </c>
      <c r="E171">
        <v>43716553.250875339</v>
      </c>
      <c r="F171">
        <v>1407.2614591651727</v>
      </c>
      <c r="G171">
        <v>252963474.9888365</v>
      </c>
      <c r="H171" s="6">
        <f>E171-G171-'Recalled prostheses cost'!$F$23</f>
        <v>-232998746.20485234</v>
      </c>
      <c r="I171" s="112">
        <v>24318010.703853074</v>
      </c>
      <c r="J171" s="112">
        <v>96126120.495757908</v>
      </c>
      <c r="K171" s="112">
        <f>I171-J171-(0.38*'Recalled prostheses cost'!$F$23)</f>
        <v>-80833803.089323491</v>
      </c>
      <c r="L171" s="11">
        <f t="shared" si="8"/>
        <v>1</v>
      </c>
    </row>
    <row r="172" spans="1:12" x14ac:dyDescent="0.25">
      <c r="A172">
        <f t="shared" si="9"/>
        <v>167</v>
      </c>
      <c r="C172">
        <v>61267.72257061331</v>
      </c>
      <c r="D172">
        <v>63505.251165748552</v>
      </c>
      <c r="E172">
        <v>43170210.004960217</v>
      </c>
      <c r="F172">
        <v>2237.5285951352416</v>
      </c>
      <c r="G172">
        <v>323847935.22416502</v>
      </c>
      <c r="H172" s="6">
        <f>E172-G172-'Recalled prostheses cost'!$F$23</f>
        <v>-304429549.68609595</v>
      </c>
      <c r="I172" s="112">
        <v>24550135.893830676</v>
      </c>
      <c r="J172" s="112">
        <v>123062215.38518271</v>
      </c>
      <c r="K172" s="112">
        <f>I172-J172-(0.38*'Recalled prostheses cost'!$F$23)</f>
        <v>-107537772.78877068</v>
      </c>
      <c r="L172" s="11">
        <f t="shared" si="8"/>
        <v>1</v>
      </c>
    </row>
    <row r="173" spans="1:12" x14ac:dyDescent="0.25">
      <c r="A173">
        <f t="shared" si="9"/>
        <v>168</v>
      </c>
      <c r="C173">
        <v>86989.079221275548</v>
      </c>
      <c r="D173">
        <v>89642.498628046553</v>
      </c>
      <c r="E173">
        <v>62299442.603206113</v>
      </c>
      <c r="F173">
        <v>2653.419406771005</v>
      </c>
      <c r="G173">
        <v>404805352.87033653</v>
      </c>
      <c r="H173" s="6">
        <f>E173-G173-'Recalled prostheses cost'!$F$23</f>
        <v>-366257734.7340216</v>
      </c>
      <c r="I173" s="112">
        <v>34151183.39305187</v>
      </c>
      <c r="J173" s="112">
        <v>153826034.0907279</v>
      </c>
      <c r="K173" s="112">
        <f>I173-J173-(0.38*'Recalled prostheses cost'!$F$23)</f>
        <v>-128700543.99509469</v>
      </c>
      <c r="L173" s="11">
        <f t="shared" si="8"/>
        <v>1</v>
      </c>
    </row>
    <row r="174" spans="1:12" x14ac:dyDescent="0.25">
      <c r="A174">
        <f t="shared" si="9"/>
        <v>169</v>
      </c>
      <c r="C174">
        <v>55563.894268010692</v>
      </c>
      <c r="D174">
        <v>57452.807751171196</v>
      </c>
      <c r="E174">
        <v>48116401.989700891</v>
      </c>
      <c r="F174">
        <v>1888.9134831605043</v>
      </c>
      <c r="G174">
        <v>408258892.10089505</v>
      </c>
      <c r="H174" s="6">
        <f>E174-G174-'Recalled prostheses cost'!$F$23</f>
        <v>-383894314.5780853</v>
      </c>
      <c r="I174" s="112">
        <v>26207565.903590266</v>
      </c>
      <c r="J174" s="112">
        <v>155138378.9983401</v>
      </c>
      <c r="K174" s="112">
        <f>I174-J174-(0.38*'Recalled prostheses cost'!$F$23)</f>
        <v>-137956506.39216849</v>
      </c>
      <c r="L174" s="11">
        <f t="shared" si="8"/>
        <v>1</v>
      </c>
    </row>
    <row r="175" spans="1:12" x14ac:dyDescent="0.25">
      <c r="A175">
        <f t="shared" si="9"/>
        <v>170</v>
      </c>
      <c r="C175">
        <v>57633.976520167722</v>
      </c>
      <c r="D175">
        <v>59581.286040734718</v>
      </c>
      <c r="E175">
        <v>54152565.505993828</v>
      </c>
      <c r="F175">
        <v>1947.3095205669961</v>
      </c>
      <c r="G175">
        <v>400719656.83332193</v>
      </c>
      <c r="H175" s="6">
        <f>E175-G175-'Recalled prostheses cost'!$F$23</f>
        <v>-370318915.79421926</v>
      </c>
      <c r="I175" s="112">
        <v>30013386.482910302</v>
      </c>
      <c r="J175" s="112">
        <v>152273469.59666234</v>
      </c>
      <c r="K175" s="112">
        <f>I175-J175-(0.38*'Recalled prostheses cost'!$F$23)</f>
        <v>-131285776.41117069</v>
      </c>
      <c r="L175" s="11">
        <f t="shared" si="8"/>
        <v>1</v>
      </c>
    </row>
    <row r="176" spans="1:12" x14ac:dyDescent="0.25">
      <c r="A176">
        <f t="shared" si="9"/>
        <v>171</v>
      </c>
      <c r="C176">
        <v>57569.175426974129</v>
      </c>
      <c r="D176">
        <v>59000.266464396234</v>
      </c>
      <c r="E176">
        <v>42080807.399218768</v>
      </c>
      <c r="F176">
        <v>1431.0910374221057</v>
      </c>
      <c r="G176">
        <v>278888656.14502311</v>
      </c>
      <c r="H176" s="6">
        <f>E176-G176-'Recalled prostheses cost'!$F$23</f>
        <v>-260559673.21269551</v>
      </c>
      <c r="I176" s="112">
        <v>23213737.971932344</v>
      </c>
      <c r="J176" s="112">
        <v>105977689.33510879</v>
      </c>
      <c r="K176" s="112">
        <f>I176-J176-(0.38*'Recalled prostheses cost'!$F$23)</f>
        <v>-91789644.660595089</v>
      </c>
      <c r="L176" s="11">
        <f t="shared" si="8"/>
        <v>1</v>
      </c>
    </row>
    <row r="177" spans="1:12" x14ac:dyDescent="0.25">
      <c r="A177">
        <f t="shared" si="9"/>
        <v>172</v>
      </c>
      <c r="C177">
        <v>60918.81538392519</v>
      </c>
      <c r="D177">
        <v>62789.559714176125</v>
      </c>
      <c r="E177">
        <v>49940105.913928166</v>
      </c>
      <c r="F177">
        <v>1870.7443302509346</v>
      </c>
      <c r="G177">
        <v>320181812.91151899</v>
      </c>
      <c r="H177" s="6">
        <f>E177-G177-'Recalled prostheses cost'!$F$23</f>
        <v>-293993531.46448201</v>
      </c>
      <c r="I177" s="112">
        <v>27648857.514359083</v>
      </c>
      <c r="J177" s="112">
        <v>121669088.90637723</v>
      </c>
      <c r="K177" s="112">
        <f>I177-J177-(0.38*'Recalled prostheses cost'!$F$23)</f>
        <v>-103045924.68943679</v>
      </c>
      <c r="L177" s="11">
        <f t="shared" si="8"/>
        <v>1</v>
      </c>
    </row>
    <row r="178" spans="1:12" x14ac:dyDescent="0.25">
      <c r="A178">
        <f t="shared" si="9"/>
        <v>173</v>
      </c>
      <c r="C178">
        <v>71367.988494731806</v>
      </c>
      <c r="D178">
        <v>73590.196039371905</v>
      </c>
      <c r="E178">
        <v>48642245.858025342</v>
      </c>
      <c r="F178">
        <v>2222.2075446400995</v>
      </c>
      <c r="G178">
        <v>322786107.15636706</v>
      </c>
      <c r="H178" s="6">
        <f>E178-G178-'Recalled prostheses cost'!$F$23</f>
        <v>-297895685.76523292</v>
      </c>
      <c r="I178" s="112">
        <v>27254273.509516373</v>
      </c>
      <c r="J178" s="112">
        <v>122658720.71941946</v>
      </c>
      <c r="K178" s="112">
        <f>I178-J178-(0.38*'Recalled prostheses cost'!$F$23)</f>
        <v>-104430140.50732175</v>
      </c>
      <c r="L178" s="11">
        <f t="shared" si="8"/>
        <v>1</v>
      </c>
    </row>
    <row r="179" spans="1:12" x14ac:dyDescent="0.25">
      <c r="A179">
        <f t="shared" si="9"/>
        <v>174</v>
      </c>
      <c r="C179">
        <v>52540.540500080038</v>
      </c>
      <c r="D179">
        <v>53650.575792249751</v>
      </c>
      <c r="E179">
        <v>42661984.930157617</v>
      </c>
      <c r="F179">
        <v>1110.0352921697122</v>
      </c>
      <c r="G179">
        <v>196043520.50592774</v>
      </c>
      <c r="H179" s="6">
        <f>E179-G179-'Recalled prostheses cost'!$F$23</f>
        <v>-177133360.04266131</v>
      </c>
      <c r="I179" s="112">
        <v>23454131.358441796</v>
      </c>
      <c r="J179" s="112">
        <v>74496537.792252541</v>
      </c>
      <c r="K179" s="112">
        <f>I179-J179-(0.38*'Recalled prostheses cost'!$F$23)</f>
        <v>-60068099.731229387</v>
      </c>
      <c r="L179" s="11">
        <f t="shared" si="8"/>
        <v>1</v>
      </c>
    </row>
    <row r="180" spans="1:12" x14ac:dyDescent="0.25">
      <c r="A180">
        <f t="shared" si="9"/>
        <v>175</v>
      </c>
      <c r="C180">
        <v>59638.398371100688</v>
      </c>
      <c r="D180">
        <v>61424.276321295329</v>
      </c>
      <c r="E180">
        <v>41157162.617569067</v>
      </c>
      <c r="F180">
        <v>1785.877950194641</v>
      </c>
      <c r="G180">
        <v>257209070.79105815</v>
      </c>
      <c r="H180" s="6">
        <f>E180-G180-'Recalled prostheses cost'!$F$23</f>
        <v>-239803732.64038026</v>
      </c>
      <c r="I180" s="112">
        <v>23057884.579055604</v>
      </c>
      <c r="J180" s="112">
        <v>97739446.900602117</v>
      </c>
      <c r="K180" s="112">
        <f>I180-J180-(0.38*'Recalled prostheses cost'!$F$23)</f>
        <v>-83707255.618965149</v>
      </c>
      <c r="L180" s="11">
        <f t="shared" si="8"/>
        <v>1</v>
      </c>
    </row>
    <row r="181" spans="1:12" x14ac:dyDescent="0.25">
      <c r="A181">
        <f t="shared" si="9"/>
        <v>176</v>
      </c>
      <c r="C181">
        <v>73125.623942487306</v>
      </c>
      <c r="D181">
        <v>75915.11097331674</v>
      </c>
      <c r="E181">
        <v>41977882.381322443</v>
      </c>
      <c r="F181">
        <v>2789.4870308294339</v>
      </c>
      <c r="G181">
        <v>365849717.1698944</v>
      </c>
      <c r="H181" s="6">
        <f>E181-G181-'Recalled prostheses cost'!$F$23</f>
        <v>-347623659.25546312</v>
      </c>
      <c r="I181" s="112">
        <v>23521542.233064879</v>
      </c>
      <c r="J181" s="112">
        <v>139022892.52455992</v>
      </c>
      <c r="K181" s="112">
        <f>I181-J181-(0.38*'Recalled prostheses cost'!$F$23)</f>
        <v>-124527043.58891368</v>
      </c>
      <c r="L181" s="11">
        <f t="shared" si="8"/>
        <v>1</v>
      </c>
    </row>
    <row r="182" spans="1:12" x14ac:dyDescent="0.25">
      <c r="A182">
        <f t="shared" si="9"/>
        <v>177</v>
      </c>
      <c r="C182">
        <v>54588.919507922306</v>
      </c>
      <c r="D182">
        <v>56234.002241159382</v>
      </c>
      <c r="E182">
        <v>41966324.016924627</v>
      </c>
      <c r="F182">
        <v>1645.0827332370754</v>
      </c>
      <c r="G182">
        <v>306516079.73397422</v>
      </c>
      <c r="H182" s="6">
        <f>E182-G182-'Recalled prostheses cost'!$F$23</f>
        <v>-288301580.18394077</v>
      </c>
      <c r="I182" s="112">
        <v>23699885.011936478</v>
      </c>
      <c r="J182" s="112">
        <v>116476110.29891017</v>
      </c>
      <c r="K182" s="112">
        <f>I182-J182-(0.38*'Recalled prostheses cost'!$F$23)</f>
        <v>-101801918.58439234</v>
      </c>
      <c r="L182" s="11">
        <f t="shared" si="8"/>
        <v>1</v>
      </c>
    </row>
    <row r="183" spans="1:12" x14ac:dyDescent="0.25">
      <c r="A183">
        <f t="shared" si="9"/>
        <v>178</v>
      </c>
      <c r="C183">
        <v>49969.73172604476</v>
      </c>
      <c r="D183">
        <v>50838.276566670844</v>
      </c>
      <c r="E183">
        <v>43323578.817137577</v>
      </c>
      <c r="F183">
        <v>868.5448406260839</v>
      </c>
      <c r="G183">
        <v>166994122.51694536</v>
      </c>
      <c r="H183" s="6">
        <f>E183-G183-'Recalled prostheses cost'!$F$23</f>
        <v>-147422368.16669896</v>
      </c>
      <c r="I183" s="112">
        <v>24319677.225900307</v>
      </c>
      <c r="J183" s="112">
        <v>63457766.556439236</v>
      </c>
      <c r="K183" s="112">
        <f>I183-J183-(0.38*'Recalled prostheses cost'!$F$23)</f>
        <v>-48163782.627957575</v>
      </c>
      <c r="L183" s="11">
        <f t="shared" si="8"/>
        <v>1</v>
      </c>
    </row>
    <row r="184" spans="1:12" x14ac:dyDescent="0.25">
      <c r="A184">
        <f t="shared" si="9"/>
        <v>179</v>
      </c>
      <c r="C184">
        <v>81602.363001154154</v>
      </c>
      <c r="D184">
        <v>84400.406333273582</v>
      </c>
      <c r="E184">
        <v>42203357.374807894</v>
      </c>
      <c r="F184">
        <v>2798.0433321194287</v>
      </c>
      <c r="G184">
        <v>306322404.21797645</v>
      </c>
      <c r="H184" s="6">
        <f>E184-G184-'Recalled prostheses cost'!$F$23</f>
        <v>-287870871.31005973</v>
      </c>
      <c r="I184" s="112">
        <v>23384640.464203909</v>
      </c>
      <c r="J184" s="112">
        <v>116402513.60283107</v>
      </c>
      <c r="K184" s="112">
        <f>I184-J184-(0.38*'Recalled prostheses cost'!$F$23)</f>
        <v>-102043566.4360458</v>
      </c>
      <c r="L184" s="11">
        <f t="shared" si="8"/>
        <v>1</v>
      </c>
    </row>
    <row r="185" spans="1:12" x14ac:dyDescent="0.25">
      <c r="A185">
        <f t="shared" si="9"/>
        <v>180</v>
      </c>
      <c r="C185">
        <v>71518.173407712748</v>
      </c>
      <c r="D185">
        <v>74379.400912885714</v>
      </c>
      <c r="E185">
        <v>56114207.3261877</v>
      </c>
      <c r="F185">
        <v>2861.2275051729666</v>
      </c>
      <c r="G185">
        <v>440364127.53992963</v>
      </c>
      <c r="H185" s="6">
        <f>E185-G185-'Recalled prostheses cost'!$F$23</f>
        <v>-408001744.68063307</v>
      </c>
      <c r="I185" s="112">
        <v>31426678.428535953</v>
      </c>
      <c r="J185" s="112">
        <v>167338368.4651733</v>
      </c>
      <c r="K185" s="112">
        <f>I185-J185-(0.38*'Recalled prostheses cost'!$F$23)</f>
        <v>-144937383.33405602</v>
      </c>
      <c r="L185" s="11">
        <f t="shared" si="8"/>
        <v>1</v>
      </c>
    </row>
    <row r="186" spans="1:12" x14ac:dyDescent="0.25">
      <c r="A186">
        <f t="shared" si="9"/>
        <v>181</v>
      </c>
      <c r="C186">
        <v>62711.697254779625</v>
      </c>
      <c r="D186">
        <v>64270.282612813877</v>
      </c>
      <c r="E186">
        <v>50957521.995914988</v>
      </c>
      <c r="F186">
        <v>1558.5853580342518</v>
      </c>
      <c r="G186">
        <v>332414523.04773837</v>
      </c>
      <c r="H186" s="6">
        <f>E186-G186-'Recalled prostheses cost'!$F$23</f>
        <v>-305208825.51871455</v>
      </c>
      <c r="I186" s="112">
        <v>28170036.70088733</v>
      </c>
      <c r="J186" s="112">
        <v>126317518.75814056</v>
      </c>
      <c r="K186" s="112">
        <f>I186-J186-(0.38*'Recalled prostheses cost'!$F$23)</f>
        <v>-107173175.3546719</v>
      </c>
      <c r="L186" s="11">
        <f t="shared" si="8"/>
        <v>1</v>
      </c>
    </row>
    <row r="187" spans="1:12" x14ac:dyDescent="0.25">
      <c r="A187">
        <f t="shared" si="9"/>
        <v>182</v>
      </c>
      <c r="C187">
        <v>65042.716525329262</v>
      </c>
      <c r="D187">
        <v>66469.289549336405</v>
      </c>
      <c r="E187">
        <v>64462413.925991759</v>
      </c>
      <c r="F187">
        <v>1426.5730240071425</v>
      </c>
      <c r="G187">
        <v>279919706.84458357</v>
      </c>
      <c r="H187" s="6">
        <f>E187-G187-'Recalled prostheses cost'!$F$23</f>
        <v>-239209117.38548297</v>
      </c>
      <c r="I187" s="112">
        <v>36128851.862220623</v>
      </c>
      <c r="J187" s="112">
        <v>106369488.60094178</v>
      </c>
      <c r="K187" s="112">
        <f>I187-J187-(0.38*'Recalled prostheses cost'!$F$23)</f>
        <v>-79266330.036139816</v>
      </c>
      <c r="L187" s="11">
        <f t="shared" si="8"/>
        <v>1</v>
      </c>
    </row>
    <row r="188" spans="1:12" x14ac:dyDescent="0.25">
      <c r="A188">
        <f t="shared" si="9"/>
        <v>183</v>
      </c>
      <c r="C188">
        <v>71940.200826729444</v>
      </c>
      <c r="D188">
        <v>74257.860478873583</v>
      </c>
      <c r="E188">
        <v>49933653.780152395</v>
      </c>
      <c r="F188">
        <v>2317.6596521441388</v>
      </c>
      <c r="G188">
        <v>354986232.46083283</v>
      </c>
      <c r="H188" s="6">
        <f>E188-G188-'Recalled prostheses cost'!$F$23</f>
        <v>-328804403.14757162</v>
      </c>
      <c r="I188" s="112">
        <v>27321776.04992792</v>
      </c>
      <c r="J188" s="112">
        <v>134894768.33511648</v>
      </c>
      <c r="K188" s="112">
        <f>I188-J188-(0.38*'Recalled prostheses cost'!$F$23)</f>
        <v>-116598685.58260721</v>
      </c>
      <c r="L188" s="11">
        <f t="shared" si="8"/>
        <v>1</v>
      </c>
    </row>
    <row r="189" spans="1:12" x14ac:dyDescent="0.25">
      <c r="A189">
        <f t="shared" si="9"/>
        <v>184</v>
      </c>
      <c r="C189">
        <v>78254.305819916975</v>
      </c>
      <c r="D189">
        <v>81702.439989249906</v>
      </c>
      <c r="E189">
        <v>42771501.641662449</v>
      </c>
      <c r="F189">
        <v>3448.1341693329305</v>
      </c>
      <c r="G189">
        <v>305706869.19174081</v>
      </c>
      <c r="H189" s="6">
        <f>E189-G189-'Recalled prostheses cost'!$F$23</f>
        <v>-286687192.01696956</v>
      </c>
      <c r="I189" s="112">
        <v>23488037.006782949</v>
      </c>
      <c r="J189" s="112">
        <v>116168610.29286149</v>
      </c>
      <c r="K189" s="112">
        <f>I189-J189-(0.38*'Recalled prostheses cost'!$F$23)</f>
        <v>-101706266.5834972</v>
      </c>
      <c r="L189" s="11">
        <f t="shared" si="8"/>
        <v>1</v>
      </c>
    </row>
    <row r="190" spans="1:12" x14ac:dyDescent="0.25">
      <c r="A190">
        <f t="shared" si="9"/>
        <v>185</v>
      </c>
      <c r="C190">
        <v>53051.326898695399</v>
      </c>
      <c r="D190">
        <v>54431.750853928133</v>
      </c>
      <c r="E190">
        <v>38949000.918678157</v>
      </c>
      <c r="F190">
        <v>1380.4239552327344</v>
      </c>
      <c r="G190">
        <v>198781734.68115869</v>
      </c>
      <c r="H190" s="6">
        <f>E190-G190-'Recalled prostheses cost'!$F$23</f>
        <v>-183584558.2293717</v>
      </c>
      <c r="I190" s="112">
        <v>21748828.426679164</v>
      </c>
      <c r="J190" s="112">
        <v>75537059.178840294</v>
      </c>
      <c r="K190" s="112">
        <f>I190-J190-(0.38*'Recalled prostheses cost'!$F$23)</f>
        <v>-62813924.049579777</v>
      </c>
      <c r="L190" s="11">
        <f t="shared" si="8"/>
        <v>1</v>
      </c>
    </row>
    <row r="191" spans="1:12" x14ac:dyDescent="0.25">
      <c r="A191">
        <f t="shared" si="9"/>
        <v>186</v>
      </c>
      <c r="C191">
        <v>57130.916630702006</v>
      </c>
      <c r="D191">
        <v>59077.028076909599</v>
      </c>
      <c r="E191">
        <v>44554226.206343748</v>
      </c>
      <c r="F191">
        <v>1946.111446207593</v>
      </c>
      <c r="G191">
        <v>335046715.74173671</v>
      </c>
      <c r="H191" s="6">
        <f>E191-G191-'Recalled prostheses cost'!$F$23</f>
        <v>-314244314.00228411</v>
      </c>
      <c r="I191" s="112">
        <v>24885587.363070343</v>
      </c>
      <c r="J191" s="112">
        <v>127317751.98185995</v>
      </c>
      <c r="K191" s="112">
        <f>I191-J191-(0.38*'Recalled prostheses cost'!$F$23)</f>
        <v>-111457857.91620827</v>
      </c>
      <c r="L191" s="11">
        <f t="shared" si="8"/>
        <v>1</v>
      </c>
    </row>
    <row r="192" spans="1:12" x14ac:dyDescent="0.25">
      <c r="A192">
        <f t="shared" si="9"/>
        <v>187</v>
      </c>
      <c r="C192">
        <v>51267.944240098979</v>
      </c>
      <c r="D192">
        <v>52666.218051797085</v>
      </c>
      <c r="E192">
        <v>51350773.230372488</v>
      </c>
      <c r="F192">
        <v>1398.2738116981054</v>
      </c>
      <c r="G192">
        <v>346234467.69860882</v>
      </c>
      <c r="H192" s="6">
        <f>E192-G192-'Recalled prostheses cost'!$F$23</f>
        <v>-318635518.9351275</v>
      </c>
      <c r="I192" s="112">
        <v>28816635.441784494</v>
      </c>
      <c r="J192" s="112">
        <v>131569097.72547132</v>
      </c>
      <c r="K192" s="112">
        <f>I192-J192-(0.38*'Recalled prostheses cost'!$F$23)</f>
        <v>-111778155.58110547</v>
      </c>
      <c r="L192" s="11">
        <f t="shared" si="8"/>
        <v>1</v>
      </c>
    </row>
    <row r="193" spans="1:12" x14ac:dyDescent="0.25">
      <c r="A193">
        <f t="shared" si="9"/>
        <v>188</v>
      </c>
      <c r="C193">
        <v>62476.137304924749</v>
      </c>
      <c r="D193">
        <v>64502.456774763559</v>
      </c>
      <c r="E193">
        <v>54677887.846571796</v>
      </c>
      <c r="F193">
        <v>2026.3194698388106</v>
      </c>
      <c r="G193">
        <v>416819445.18830091</v>
      </c>
      <c r="H193" s="6">
        <f>E193-G193-'Recalled prostheses cost'!$F$23</f>
        <v>-385893381.80862027</v>
      </c>
      <c r="I193" s="112">
        <v>30100060.159394003</v>
      </c>
      <c r="J193" s="112">
        <v>158391389.17155433</v>
      </c>
      <c r="K193" s="112">
        <f>I193-J193-(0.38*'Recalled prostheses cost'!$F$23)</f>
        <v>-137317022.30957898</v>
      </c>
      <c r="L193" s="11">
        <f t="shared" si="8"/>
        <v>1</v>
      </c>
    </row>
    <row r="194" spans="1:12" x14ac:dyDescent="0.25">
      <c r="A194">
        <f t="shared" si="9"/>
        <v>189</v>
      </c>
      <c r="C194">
        <v>73951.344652018917</v>
      </c>
      <c r="D194">
        <v>76632.317882881602</v>
      </c>
      <c r="E194">
        <v>38428531.89792572</v>
      </c>
      <c r="F194">
        <v>2680.9732308626844</v>
      </c>
      <c r="G194">
        <v>290058298.1877169</v>
      </c>
      <c r="H194" s="6">
        <f>E194-G194-'Recalled prostheses cost'!$F$23</f>
        <v>-275381590.75668234</v>
      </c>
      <c r="I194" s="112">
        <v>20929344.325385295</v>
      </c>
      <c r="J194" s="112">
        <v>110222153.31133242</v>
      </c>
      <c r="K194" s="112">
        <f>I194-J194-(0.38*'Recalled prostheses cost'!$F$23)</f>
        <v>-98318502.283365786</v>
      </c>
      <c r="L194" s="11">
        <f t="shared" si="8"/>
        <v>1</v>
      </c>
    </row>
    <row r="195" spans="1:12" x14ac:dyDescent="0.25">
      <c r="A195">
        <f t="shared" si="9"/>
        <v>190</v>
      </c>
      <c r="C195">
        <v>61204.616541670388</v>
      </c>
      <c r="D195">
        <v>63711.061268867023</v>
      </c>
      <c r="E195">
        <v>51362125.087122999</v>
      </c>
      <c r="F195">
        <v>2506.4447271966346</v>
      </c>
      <c r="G195">
        <v>498871399.07250893</v>
      </c>
      <c r="H195" s="6">
        <f>E195-G195-'Recalled prostheses cost'!$F$23</f>
        <v>-471261098.45227712</v>
      </c>
      <c r="I195" s="112">
        <v>28631041.74501922</v>
      </c>
      <c r="J195" s="112">
        <v>189571131.64755338</v>
      </c>
      <c r="K195" s="112">
        <f>I195-J195-(0.38*'Recalled prostheses cost'!$F$23)</f>
        <v>-169965783.19995281</v>
      </c>
      <c r="L195" s="11">
        <f t="shared" si="8"/>
        <v>1</v>
      </c>
    </row>
    <row r="196" spans="1:12" x14ac:dyDescent="0.25">
      <c r="A196">
        <f t="shared" si="9"/>
        <v>191</v>
      </c>
      <c r="C196">
        <v>71585.663287575837</v>
      </c>
      <c r="D196">
        <v>74695.178304132976</v>
      </c>
      <c r="E196">
        <v>39876187.346955888</v>
      </c>
      <c r="F196">
        <v>3109.5150165571395</v>
      </c>
      <c r="G196">
        <v>363357132.85753101</v>
      </c>
      <c r="H196" s="6">
        <f>E196-G196-'Recalled prostheses cost'!$F$23</f>
        <v>-347232769.97746629</v>
      </c>
      <c r="I196" s="112">
        <v>22004524.966206353</v>
      </c>
      <c r="J196" s="112">
        <v>138075710.48586178</v>
      </c>
      <c r="K196" s="112">
        <f>I196-J196-(0.38*'Recalled prostheses cost'!$F$23)</f>
        <v>-125096878.81707406</v>
      </c>
      <c r="L196" s="11">
        <f t="shared" si="8"/>
        <v>1</v>
      </c>
    </row>
    <row r="197" spans="1:12" x14ac:dyDescent="0.25">
      <c r="A197">
        <f t="shared" si="9"/>
        <v>192</v>
      </c>
      <c r="C197">
        <v>67672.398988945482</v>
      </c>
      <c r="D197">
        <v>70073.929623205928</v>
      </c>
      <c r="E197">
        <v>39062908.947807319</v>
      </c>
      <c r="F197">
        <v>2401.5306342604454</v>
      </c>
      <c r="G197">
        <v>273750458.82574141</v>
      </c>
      <c r="H197" s="6">
        <f>E197-G197-'Recalled prostheses cost'!$F$23</f>
        <v>-258439374.34482527</v>
      </c>
      <c r="I197" s="112">
        <v>21536703.137967702</v>
      </c>
      <c r="J197" s="112">
        <v>104025174.35378174</v>
      </c>
      <c r="K197" s="112">
        <f>I197-J197-(0.38*'Recalled prostheses cost'!$F$23)</f>
        <v>-91514164.513232678</v>
      </c>
      <c r="L197" s="11">
        <f t="shared" si="8"/>
        <v>1</v>
      </c>
    </row>
    <row r="198" spans="1:12" x14ac:dyDescent="0.25">
      <c r="A198">
        <f t="shared" si="9"/>
        <v>193</v>
      </c>
      <c r="C198">
        <v>48663.57759024026</v>
      </c>
      <c r="D198">
        <v>49570.536402441146</v>
      </c>
      <c r="E198">
        <v>41519688.465464279</v>
      </c>
      <c r="F198">
        <v>906.95881220088631</v>
      </c>
      <c r="G198">
        <v>163031328.25721568</v>
      </c>
      <c r="H198" s="6">
        <f>E198-G198-'Recalled prostheses cost'!$F$23</f>
        <v>-145263464.25864258</v>
      </c>
      <c r="I198" s="112">
        <v>23442486.119404085</v>
      </c>
      <c r="J198" s="112">
        <v>61951904.737741955</v>
      </c>
      <c r="K198" s="112">
        <f>I198-J198-(0.38*'Recalled prostheses cost'!$F$23)</f>
        <v>-47535111.915756516</v>
      </c>
      <c r="L198" s="11">
        <f t="shared" ref="L198:L261" si="10">IF(H198/$H$1&lt;=F198,1,0)</f>
        <v>1</v>
      </c>
    </row>
    <row r="199" spans="1:12" x14ac:dyDescent="0.25">
      <c r="A199">
        <f t="shared" si="9"/>
        <v>194</v>
      </c>
      <c r="C199">
        <v>71495.921057188971</v>
      </c>
      <c r="D199">
        <v>73233.546014541018</v>
      </c>
      <c r="E199">
        <v>42764127.544267982</v>
      </c>
      <c r="F199">
        <v>1737.6249573520472</v>
      </c>
      <c r="G199">
        <v>192415525.67503142</v>
      </c>
      <c r="H199" s="6">
        <f>E199-G199-'Recalled prostheses cost'!$F$23</f>
        <v>-173403222.59765461</v>
      </c>
      <c r="I199" s="112">
        <v>23890107.513703816</v>
      </c>
      <c r="J199" s="112">
        <v>73117899.756511956</v>
      </c>
      <c r="K199" s="112">
        <f>I199-J199-(0.38*'Recalled prostheses cost'!$F$23)</f>
        <v>-58253485.540226787</v>
      </c>
      <c r="L199" s="11">
        <f t="shared" si="10"/>
        <v>1</v>
      </c>
    </row>
    <row r="200" spans="1:12" x14ac:dyDescent="0.25">
      <c r="A200">
        <f t="shared" ref="A200:A263" si="11">1+A199</f>
        <v>195</v>
      </c>
      <c r="C200">
        <v>54895.79041137029</v>
      </c>
      <c r="D200">
        <v>56314.040455454393</v>
      </c>
      <c r="E200">
        <v>52042506.503714748</v>
      </c>
      <c r="F200">
        <v>1418.2500440841031</v>
      </c>
      <c r="G200">
        <v>267960056.65637958</v>
      </c>
      <c r="H200" s="6">
        <f>E200-G200-'Recalled prostheses cost'!$F$23</f>
        <v>-239669374.61955601</v>
      </c>
      <c r="I200" s="112">
        <v>28581668.112998188</v>
      </c>
      <c r="J200" s="112">
        <v>101824821.52942424</v>
      </c>
      <c r="K200" s="112">
        <f>I200-J200-(0.38*'Recalled prostheses cost'!$F$23)</f>
        <v>-82268846.713844687</v>
      </c>
      <c r="L200" s="11">
        <f t="shared" si="10"/>
        <v>1</v>
      </c>
    </row>
    <row r="201" spans="1:12" x14ac:dyDescent="0.25">
      <c r="A201">
        <f t="shared" si="11"/>
        <v>196</v>
      </c>
      <c r="C201">
        <v>58427.352117049391</v>
      </c>
      <c r="D201">
        <v>59788.881430731934</v>
      </c>
      <c r="E201">
        <v>45400669.226690225</v>
      </c>
      <c r="F201">
        <v>1361.5293136825421</v>
      </c>
      <c r="G201">
        <v>246246246.66738734</v>
      </c>
      <c r="H201" s="6">
        <f>E201-G201-'Recalled prostheses cost'!$F$23</f>
        <v>-224597401.90758827</v>
      </c>
      <c r="I201" s="112">
        <v>25510880.343552109</v>
      </c>
      <c r="J201" s="112">
        <v>93573573.733607173</v>
      </c>
      <c r="K201" s="112">
        <f>I201-J201-(0.38*'Recalled prostheses cost'!$F$23)</f>
        <v>-77088386.687473714</v>
      </c>
      <c r="L201" s="11">
        <f t="shared" si="10"/>
        <v>1</v>
      </c>
    </row>
    <row r="202" spans="1:12" x14ac:dyDescent="0.25">
      <c r="A202">
        <f t="shared" si="11"/>
        <v>197</v>
      </c>
      <c r="C202">
        <v>60617.798131773845</v>
      </c>
      <c r="D202">
        <v>62663.11908456817</v>
      </c>
      <c r="E202">
        <v>45098276.683605291</v>
      </c>
      <c r="F202">
        <v>2045.3209527943254</v>
      </c>
      <c r="G202">
        <v>323374428.13960558</v>
      </c>
      <c r="H202" s="6">
        <f>E202-G202-'Recalled prostheses cost'!$F$23</f>
        <v>-302027975.92289144</v>
      </c>
      <c r="I202" s="112">
        <v>25082175.755071152</v>
      </c>
      <c r="J202" s="112">
        <v>122882282.69305012</v>
      </c>
      <c r="K202" s="112">
        <f>I202-J202-(0.38*'Recalled prostheses cost'!$F$23)</f>
        <v>-106825800.23539761</v>
      </c>
      <c r="L202" s="11">
        <f t="shared" si="10"/>
        <v>1</v>
      </c>
    </row>
    <row r="203" spans="1:12" x14ac:dyDescent="0.25">
      <c r="A203">
        <f t="shared" si="11"/>
        <v>198</v>
      </c>
      <c r="C203">
        <v>51352.765239722641</v>
      </c>
      <c r="D203">
        <v>52169.486642107586</v>
      </c>
      <c r="E203">
        <v>44955900.702706613</v>
      </c>
      <c r="F203">
        <v>816.72140238494467</v>
      </c>
      <c r="G203">
        <v>144171555.33347067</v>
      </c>
      <c r="H203" s="6">
        <f>E203-G203-'Recalled prostheses cost'!$F$23</f>
        <v>-122967479.09765524</v>
      </c>
      <c r="I203" s="112">
        <v>25546342.604718134</v>
      </c>
      <c r="J203" s="112">
        <v>54785191.02671887</v>
      </c>
      <c r="K203" s="112">
        <f>I203-J203-(0.38*'Recalled prostheses cost'!$F$23)</f>
        <v>-38264541.719419383</v>
      </c>
      <c r="L203" s="11">
        <f t="shared" si="10"/>
        <v>1</v>
      </c>
    </row>
    <row r="204" spans="1:12" x14ac:dyDescent="0.25">
      <c r="A204">
        <f t="shared" si="11"/>
        <v>199</v>
      </c>
      <c r="C204">
        <v>68262.079464315088</v>
      </c>
      <c r="D204">
        <v>70995.491590755817</v>
      </c>
      <c r="E204">
        <v>68098286.284499273</v>
      </c>
      <c r="F204">
        <v>2733.4121264407295</v>
      </c>
      <c r="G204">
        <v>639094063.28688431</v>
      </c>
      <c r="H204" s="6">
        <f>E204-G204-'Recalled prostheses cost'!$F$23</f>
        <v>-594747601.46927619</v>
      </c>
      <c r="I204" s="112">
        <v>37808513.388992809</v>
      </c>
      <c r="J204" s="112">
        <v>242855744.04901612</v>
      </c>
      <c r="K204" s="112">
        <f>I204-J204-(0.38*'Recalled prostheses cost'!$F$23)</f>
        <v>-214072923.95744196</v>
      </c>
      <c r="L204" s="11">
        <f t="shared" si="10"/>
        <v>1</v>
      </c>
    </row>
    <row r="205" spans="1:12" x14ac:dyDescent="0.25">
      <c r="A205">
        <f t="shared" si="11"/>
        <v>200</v>
      </c>
      <c r="C205">
        <v>63640.322985815779</v>
      </c>
      <c r="D205">
        <v>66193.849197632517</v>
      </c>
      <c r="E205">
        <v>44938359.653006643</v>
      </c>
      <c r="F205">
        <v>2553.5262118167375</v>
      </c>
      <c r="G205">
        <v>411061549.55531901</v>
      </c>
      <c r="H205" s="6">
        <f>E205-G205-'Recalled prostheses cost'!$F$23</f>
        <v>-389875014.36920357</v>
      </c>
      <c r="I205" s="112">
        <v>24937419.959213693</v>
      </c>
      <c r="J205" s="112">
        <v>156203388.83102122</v>
      </c>
      <c r="K205" s="112">
        <f>I205-J205-(0.38*'Recalled prostheses cost'!$F$23)</f>
        <v>-140291662.16922617</v>
      </c>
      <c r="L205" s="11">
        <f t="shared" si="10"/>
        <v>1</v>
      </c>
    </row>
    <row r="206" spans="1:12" x14ac:dyDescent="0.25">
      <c r="A206">
        <f t="shared" si="11"/>
        <v>201</v>
      </c>
      <c r="C206">
        <v>54962.61330645829</v>
      </c>
      <c r="D206">
        <v>56727.672228460491</v>
      </c>
      <c r="E206">
        <v>51480628.16426754</v>
      </c>
      <c r="F206">
        <v>1765.0589220022011</v>
      </c>
      <c r="G206">
        <v>438069195.87797242</v>
      </c>
      <c r="H206" s="6">
        <f>E206-G206-'Recalled prostheses cost'!$F$23</f>
        <v>-410340392.18059605</v>
      </c>
      <c r="I206" s="112">
        <v>28427326.582971975</v>
      </c>
      <c r="J206" s="112">
        <v>166466294.43362954</v>
      </c>
      <c r="K206" s="112">
        <f>I206-J206-(0.38*'Recalled prostheses cost'!$F$23)</f>
        <v>-147064661.14807624</v>
      </c>
      <c r="L206" s="11">
        <f t="shared" si="10"/>
        <v>1</v>
      </c>
    </row>
    <row r="207" spans="1:12" x14ac:dyDescent="0.25">
      <c r="A207">
        <f t="shared" si="11"/>
        <v>202</v>
      </c>
      <c r="C207">
        <v>50801.697359163132</v>
      </c>
      <c r="D207">
        <v>52039.78617419779</v>
      </c>
      <c r="E207">
        <v>47515681.863786578</v>
      </c>
      <c r="F207">
        <v>1238.0888150346582</v>
      </c>
      <c r="G207">
        <v>246874728.72187445</v>
      </c>
      <c r="H207" s="6">
        <f>E207-G207-'Recalled prostheses cost'!$F$23</f>
        <v>-223110871.32497904</v>
      </c>
      <c r="I207" s="112">
        <v>26438021.450166695</v>
      </c>
      <c r="J207" s="112">
        <v>93812396.914312273</v>
      </c>
      <c r="K207" s="112">
        <f>I207-J207-(0.38*'Recalled prostheses cost'!$F$23)</f>
        <v>-76400068.761564225</v>
      </c>
      <c r="L207" s="11">
        <f t="shared" si="10"/>
        <v>1</v>
      </c>
    </row>
    <row r="208" spans="1:12" x14ac:dyDescent="0.25">
      <c r="A208">
        <f t="shared" si="11"/>
        <v>203</v>
      </c>
      <c r="C208">
        <v>56393.994598851765</v>
      </c>
      <c r="D208">
        <v>57601.177480741622</v>
      </c>
      <c r="E208">
        <v>67145743.555048212</v>
      </c>
      <c r="F208">
        <v>1207.1828818898575</v>
      </c>
      <c r="G208">
        <v>405342653.29608703</v>
      </c>
      <c r="H208" s="6">
        <f>E208-G208-'Recalled prostheses cost'!$F$23</f>
        <v>-361948734.20792997</v>
      </c>
      <c r="I208" s="112">
        <v>36844472.197199643</v>
      </c>
      <c r="J208" s="112">
        <v>154030208.25251311</v>
      </c>
      <c r="K208" s="112">
        <f>I208-J208-(0.38*'Recalled prostheses cost'!$F$23)</f>
        <v>-126211429.35273212</v>
      </c>
      <c r="L208" s="11">
        <f t="shared" si="10"/>
        <v>1</v>
      </c>
    </row>
    <row r="209" spans="1:12" x14ac:dyDescent="0.25">
      <c r="A209">
        <f t="shared" si="11"/>
        <v>204</v>
      </c>
      <c r="C209">
        <v>69994.45457249145</v>
      </c>
      <c r="D209">
        <v>71851.578288034245</v>
      </c>
      <c r="E209">
        <v>49500769.684984177</v>
      </c>
      <c r="F209">
        <v>1857.1237155427953</v>
      </c>
      <c r="G209">
        <v>260361471.97009504</v>
      </c>
      <c r="H209" s="6">
        <f>E209-G209-'Recalled prostheses cost'!$F$23</f>
        <v>-234612526.75200203</v>
      </c>
      <c r="I209" s="112">
        <v>27514225.071952105</v>
      </c>
      <c r="J209" s="112">
        <v>98937359.348636135</v>
      </c>
      <c r="K209" s="112">
        <f>I209-J209-(0.38*'Recalled prostheses cost'!$F$23)</f>
        <v>-80448827.57410267</v>
      </c>
      <c r="L209" s="11">
        <f t="shared" si="10"/>
        <v>1</v>
      </c>
    </row>
    <row r="210" spans="1:12" x14ac:dyDescent="0.25">
      <c r="A210">
        <f t="shared" si="11"/>
        <v>205</v>
      </c>
      <c r="C210">
        <v>71415.585864168053</v>
      </c>
      <c r="D210">
        <v>73734.438682161795</v>
      </c>
      <c r="E210">
        <v>47103269.916035093</v>
      </c>
      <c r="F210">
        <v>2318.8528179937421</v>
      </c>
      <c r="G210">
        <v>295311264.36048663</v>
      </c>
      <c r="H210" s="6">
        <f>E210-G210-'Recalled prostheses cost'!$F$23</f>
        <v>-271959818.91134274</v>
      </c>
      <c r="I210" s="112">
        <v>26050773.042902686</v>
      </c>
      <c r="J210" s="112">
        <v>112218280.45698492</v>
      </c>
      <c r="K210" s="112">
        <f>I210-J210-(0.38*'Recalled prostheses cost'!$F$23)</f>
        <v>-95193200.711500883</v>
      </c>
      <c r="L210" s="11">
        <f t="shared" si="10"/>
        <v>1</v>
      </c>
    </row>
    <row r="211" spans="1:12" x14ac:dyDescent="0.25">
      <c r="A211">
        <f t="shared" si="11"/>
        <v>206</v>
      </c>
      <c r="C211">
        <v>56520.342626383557</v>
      </c>
      <c r="D211">
        <v>58628.749657352935</v>
      </c>
      <c r="E211">
        <v>51229681.359193802</v>
      </c>
      <c r="F211">
        <v>2108.407030969378</v>
      </c>
      <c r="G211">
        <v>429125842.4719162</v>
      </c>
      <c r="H211" s="6">
        <f>E211-G211-'Recalled prostheses cost'!$F$23</f>
        <v>-401647985.57961357</v>
      </c>
      <c r="I211" s="112">
        <v>28614926.498032168</v>
      </c>
      <c r="J211" s="112">
        <v>163067820.13932815</v>
      </c>
      <c r="K211" s="112">
        <f>I211-J211-(0.38*'Recalled prostheses cost'!$F$23)</f>
        <v>-143478586.93871462</v>
      </c>
      <c r="L211" s="11">
        <f t="shared" si="10"/>
        <v>1</v>
      </c>
    </row>
    <row r="212" spans="1:12" x14ac:dyDescent="0.25">
      <c r="A212">
        <f t="shared" si="11"/>
        <v>207</v>
      </c>
      <c r="C212">
        <v>50451.288417744116</v>
      </c>
      <c r="D212">
        <v>51970.333897740275</v>
      </c>
      <c r="E212">
        <v>64438908.879369482</v>
      </c>
      <c r="F212">
        <v>1519.045479996159</v>
      </c>
      <c r="G212">
        <v>454868376.23374707</v>
      </c>
      <c r="H212" s="6">
        <f>E212-G212-'Recalled prostheses cost'!$F$23</f>
        <v>-414181291.82126874</v>
      </c>
      <c r="I212" s="112">
        <v>35724587.879663661</v>
      </c>
      <c r="J212" s="112">
        <v>172849982.96882391</v>
      </c>
      <c r="K212" s="112">
        <f>I212-J212-(0.38*'Recalled prostheses cost'!$F$23)</f>
        <v>-146151088.38657892</v>
      </c>
      <c r="L212" s="11">
        <f t="shared" si="10"/>
        <v>1</v>
      </c>
    </row>
    <row r="213" spans="1:12" x14ac:dyDescent="0.25">
      <c r="A213">
        <f t="shared" si="11"/>
        <v>208</v>
      </c>
      <c r="C213">
        <v>56871.957266168647</v>
      </c>
      <c r="D213">
        <v>59115.729901441016</v>
      </c>
      <c r="E213">
        <v>52232954.806416005</v>
      </c>
      <c r="F213">
        <v>2243.7726352723694</v>
      </c>
      <c r="G213">
        <v>511239434.82208002</v>
      </c>
      <c r="H213" s="6">
        <f>E213-G213-'Recalled prostheses cost'!$F$23</f>
        <v>-482758304.48255515</v>
      </c>
      <c r="I213" s="112">
        <v>29510450.836924288</v>
      </c>
      <c r="J213" s="112">
        <v>194270985.23239043</v>
      </c>
      <c r="K213" s="112">
        <f>I213-J213-(0.38*'Recalled prostheses cost'!$F$23)</f>
        <v>-173786227.6928848</v>
      </c>
      <c r="L213" s="11">
        <f t="shared" si="10"/>
        <v>1</v>
      </c>
    </row>
    <row r="214" spans="1:12" x14ac:dyDescent="0.25">
      <c r="A214">
        <f t="shared" si="11"/>
        <v>209</v>
      </c>
      <c r="C214">
        <v>49600.940379020481</v>
      </c>
      <c r="D214">
        <v>50624.749327458201</v>
      </c>
      <c r="E214">
        <v>50637648.220916308</v>
      </c>
      <c r="F214">
        <v>1023.8089484377197</v>
      </c>
      <c r="G214">
        <v>262212460.24067169</v>
      </c>
      <c r="H214" s="6">
        <f>E214-G214-'Recalled prostheses cost'!$F$23</f>
        <v>-235326636.48664656</v>
      </c>
      <c r="I214" s="112">
        <v>27998292.239288352</v>
      </c>
      <c r="J214" s="112">
        <v>99640734.891455263</v>
      </c>
      <c r="K214" s="112">
        <f>I214-J214-(0.38*'Recalled prostheses cost'!$F$23)</f>
        <v>-80668135.949585557</v>
      </c>
      <c r="L214" s="11">
        <f t="shared" si="10"/>
        <v>1</v>
      </c>
    </row>
    <row r="215" spans="1:12" x14ac:dyDescent="0.25">
      <c r="A215">
        <f t="shared" si="11"/>
        <v>210</v>
      </c>
      <c r="C215">
        <v>53924.704680532246</v>
      </c>
      <c r="D215">
        <v>55604.2651232239</v>
      </c>
      <c r="E215">
        <v>47195940.423975803</v>
      </c>
      <c r="F215">
        <v>1679.5604426916543</v>
      </c>
      <c r="G215">
        <v>364527639.68992007</v>
      </c>
      <c r="H215" s="6">
        <f>E215-G215-'Recalled prostheses cost'!$F$23</f>
        <v>-341083523.73283541</v>
      </c>
      <c r="I215" s="112">
        <v>26030868.326667268</v>
      </c>
      <c r="J215" s="112">
        <v>138520503.08216959</v>
      </c>
      <c r="K215" s="112">
        <f>I215-J215-(0.38*'Recalled prostheses cost'!$F$23)</f>
        <v>-121515328.05292097</v>
      </c>
      <c r="L215" s="11">
        <f t="shared" si="10"/>
        <v>1</v>
      </c>
    </row>
    <row r="216" spans="1:12" x14ac:dyDescent="0.25">
      <c r="A216">
        <f t="shared" si="11"/>
        <v>211</v>
      </c>
      <c r="C216">
        <v>57846.135530795073</v>
      </c>
      <c r="D216">
        <v>59056.164070839201</v>
      </c>
      <c r="E216">
        <v>42617830.684329651</v>
      </c>
      <c r="F216">
        <v>1210.028540044128</v>
      </c>
      <c r="G216">
        <v>187548288.27830723</v>
      </c>
      <c r="H216" s="6">
        <f>E216-G216-'Recalled prostheses cost'!$F$23</f>
        <v>-168682282.06086874</v>
      </c>
      <c r="I216" s="112">
        <v>23758853.302976169</v>
      </c>
      <c r="J216" s="112">
        <v>71268349.545756757</v>
      </c>
      <c r="K216" s="112">
        <f>I216-J216-(0.38*'Recalled prostheses cost'!$F$23)</f>
        <v>-56535189.540199235</v>
      </c>
      <c r="L216" s="11">
        <f t="shared" si="10"/>
        <v>1</v>
      </c>
    </row>
    <row r="217" spans="1:12" x14ac:dyDescent="0.25">
      <c r="A217">
        <f t="shared" si="11"/>
        <v>212</v>
      </c>
      <c r="C217">
        <v>71467.066705532881</v>
      </c>
      <c r="D217">
        <v>74016.439412019899</v>
      </c>
      <c r="E217">
        <v>60841442.645016886</v>
      </c>
      <c r="F217">
        <v>2549.3727064870181</v>
      </c>
      <c r="G217">
        <v>508362249.45323575</v>
      </c>
      <c r="H217" s="6">
        <f>E217-G217-'Recalled prostheses cost'!$F$23</f>
        <v>-471272631.27511001</v>
      </c>
      <c r="I217" s="112">
        <v>33928602.523819424</v>
      </c>
      <c r="J217" s="112">
        <v>193177654.79222959</v>
      </c>
      <c r="K217" s="112">
        <f>I217-J217-(0.38*'Recalled prostheses cost'!$F$23)</f>
        <v>-168274745.56582883</v>
      </c>
      <c r="L217" s="11">
        <f t="shared" si="10"/>
        <v>1</v>
      </c>
    </row>
    <row r="218" spans="1:12" x14ac:dyDescent="0.25">
      <c r="A218">
        <f t="shared" si="11"/>
        <v>213</v>
      </c>
      <c r="C218">
        <v>55621.557365944835</v>
      </c>
      <c r="D218">
        <v>57235.772914557587</v>
      </c>
      <c r="E218">
        <v>57523556.355817445</v>
      </c>
      <c r="F218">
        <v>1614.2155486127522</v>
      </c>
      <c r="G218">
        <v>376931127.66207081</v>
      </c>
      <c r="H218" s="6">
        <f>E218-G218-'Recalled prostheses cost'!$F$23</f>
        <v>-343159395.77314454</v>
      </c>
      <c r="I218" s="112">
        <v>31802668.824612547</v>
      </c>
      <c r="J218" s="112">
        <v>143233828.51158693</v>
      </c>
      <c r="K218" s="112">
        <f>I218-J218-(0.38*'Recalled prostheses cost'!$F$23)</f>
        <v>-120456852.98439303</v>
      </c>
      <c r="L218" s="11">
        <f t="shared" si="10"/>
        <v>1</v>
      </c>
    </row>
    <row r="219" spans="1:12" x14ac:dyDescent="0.25">
      <c r="A219">
        <f t="shared" si="11"/>
        <v>214</v>
      </c>
      <c r="C219">
        <v>57344.202139800276</v>
      </c>
      <c r="D219">
        <v>59018.709755362834</v>
      </c>
      <c r="E219">
        <v>44604462.548750669</v>
      </c>
      <c r="F219">
        <v>1674.5076155625575</v>
      </c>
      <c r="G219">
        <v>328964629.67720246</v>
      </c>
      <c r="H219" s="6">
        <f>E219-G219-'Recalled prostheses cost'!$F$23</f>
        <v>-308111991.59534299</v>
      </c>
      <c r="I219" s="112">
        <v>24423872.950996798</v>
      </c>
      <c r="J219" s="112">
        <v>125006559.27733694</v>
      </c>
      <c r="K219" s="112">
        <f>I219-J219-(0.38*'Recalled prostheses cost'!$F$23)</f>
        <v>-109608379.62375879</v>
      </c>
      <c r="L219" s="11">
        <f t="shared" si="10"/>
        <v>1</v>
      </c>
    </row>
    <row r="220" spans="1:12" x14ac:dyDescent="0.25">
      <c r="A220">
        <f t="shared" si="11"/>
        <v>215</v>
      </c>
      <c r="C220">
        <v>51735.192737345664</v>
      </c>
      <c r="D220">
        <v>52991.83377919878</v>
      </c>
      <c r="E220">
        <v>49497988.908305921</v>
      </c>
      <c r="F220">
        <v>1256.6410418531159</v>
      </c>
      <c r="G220">
        <v>329233642.62323749</v>
      </c>
      <c r="H220" s="6">
        <f>E220-G220-'Recalled prostheses cost'!$F$23</f>
        <v>-303487478.18182272</v>
      </c>
      <c r="I220" s="112">
        <v>27191270.236223992</v>
      </c>
      <c r="J220" s="112">
        <v>125108784.19683024</v>
      </c>
      <c r="K220" s="112">
        <f>I220-J220-(0.38*'Recalled prostheses cost'!$F$23)</f>
        <v>-106943207.2580249</v>
      </c>
      <c r="L220" s="11">
        <f t="shared" si="10"/>
        <v>1</v>
      </c>
    </row>
    <row r="221" spans="1:12" x14ac:dyDescent="0.25">
      <c r="A221">
        <f t="shared" si="11"/>
        <v>216</v>
      </c>
      <c r="C221">
        <v>68629.0055777245</v>
      </c>
      <c r="D221">
        <v>70061.422564844223</v>
      </c>
      <c r="E221">
        <v>62470503.260241829</v>
      </c>
      <c r="F221">
        <v>1432.4169871197228</v>
      </c>
      <c r="G221">
        <v>239870471.64861467</v>
      </c>
      <c r="H221" s="6">
        <f>E221-G221-'Recalled prostheses cost'!$F$23</f>
        <v>-201151792.85526401</v>
      </c>
      <c r="I221" s="112">
        <v>34274774.754953086</v>
      </c>
      <c r="J221" s="112">
        <v>91150779.226473555</v>
      </c>
      <c r="K221" s="112">
        <f>I221-J221-(0.38*'Recalled prostheses cost'!$F$23)</f>
        <v>-65901697.768939115</v>
      </c>
      <c r="L221" s="11">
        <f t="shared" si="10"/>
        <v>1</v>
      </c>
    </row>
    <row r="222" spans="1:12" x14ac:dyDescent="0.25">
      <c r="A222">
        <f t="shared" si="11"/>
        <v>217</v>
      </c>
      <c r="C222">
        <v>53322.284596343823</v>
      </c>
      <c r="D222">
        <v>54996.577568476707</v>
      </c>
      <c r="E222">
        <v>50961875.17941986</v>
      </c>
      <c r="F222">
        <v>1674.2929721328837</v>
      </c>
      <c r="G222">
        <v>435807563.43382633</v>
      </c>
      <c r="H222" s="6">
        <f>E222-G222-'Recalled prostheses cost'!$F$23</f>
        <v>-408597512.72129762</v>
      </c>
      <c r="I222" s="112">
        <v>28373872.781270225</v>
      </c>
      <c r="J222" s="112">
        <v>165606874.10485402</v>
      </c>
      <c r="K222" s="112">
        <f>I222-J222-(0.38*'Recalled prostheses cost'!$F$23)</f>
        <v>-146258694.62100244</v>
      </c>
      <c r="L222" s="11">
        <f t="shared" si="10"/>
        <v>1</v>
      </c>
    </row>
    <row r="223" spans="1:12" x14ac:dyDescent="0.25">
      <c r="A223">
        <f t="shared" si="11"/>
        <v>218</v>
      </c>
      <c r="C223">
        <v>51745.147344862198</v>
      </c>
      <c r="D223">
        <v>52973.569979722983</v>
      </c>
      <c r="E223">
        <v>55191037.255813189</v>
      </c>
      <c r="F223">
        <v>1228.4226348607845</v>
      </c>
      <c r="G223">
        <v>370627452.61433476</v>
      </c>
      <c r="H223" s="6">
        <f>E223-G223-'Recalled prostheses cost'!$F$23</f>
        <v>-339188239.82541275</v>
      </c>
      <c r="I223" s="112">
        <v>30457955.616773754</v>
      </c>
      <c r="J223" s="112">
        <v>140838431.99344721</v>
      </c>
      <c r="K223" s="112">
        <f>I223-J223-(0.38*'Recalled prostheses cost'!$F$23)</f>
        <v>-119406169.67409211</v>
      </c>
      <c r="L223" s="11">
        <f t="shared" si="10"/>
        <v>1</v>
      </c>
    </row>
    <row r="224" spans="1:12" x14ac:dyDescent="0.25">
      <c r="A224">
        <f t="shared" si="11"/>
        <v>219</v>
      </c>
      <c r="C224">
        <v>61391.177620997434</v>
      </c>
      <c r="D224">
        <v>63159.011751357335</v>
      </c>
      <c r="E224">
        <v>43012615.313122727</v>
      </c>
      <c r="F224">
        <v>1767.8341303599009</v>
      </c>
      <c r="G224">
        <v>232294136.73483503</v>
      </c>
      <c r="H224" s="6">
        <f>E224-G224-'Recalled prostheses cost'!$F$23</f>
        <v>-213033345.88860348</v>
      </c>
      <c r="I224" s="112">
        <v>24466211.823147085</v>
      </c>
      <c r="J224" s="112">
        <v>88271771.959237322</v>
      </c>
      <c r="K224" s="112">
        <f>I224-J224-(0.38*'Recalled prostheses cost'!$F$23)</f>
        <v>-72831253.433508873</v>
      </c>
      <c r="L224" s="11">
        <f t="shared" si="10"/>
        <v>1</v>
      </c>
    </row>
    <row r="225" spans="1:12" x14ac:dyDescent="0.25">
      <c r="A225">
        <f t="shared" si="11"/>
        <v>220</v>
      </c>
      <c r="C225">
        <v>53637.647994362582</v>
      </c>
      <c r="D225">
        <v>55649.243217800926</v>
      </c>
      <c r="E225">
        <v>53279202.180306911</v>
      </c>
      <c r="F225">
        <v>2011.595223438344</v>
      </c>
      <c r="G225">
        <v>472258606.75100642</v>
      </c>
      <c r="H225" s="6">
        <f>E225-G225-'Recalled prostheses cost'!$F$23</f>
        <v>-442731229.03759068</v>
      </c>
      <c r="I225" s="112">
        <v>29484263.456205029</v>
      </c>
      <c r="J225" s="112">
        <v>179458270.56538245</v>
      </c>
      <c r="K225" s="112">
        <f>I225-J225-(0.38*'Recalled prostheses cost'!$F$23)</f>
        <v>-158999700.40659606</v>
      </c>
      <c r="L225" s="11">
        <f t="shared" si="10"/>
        <v>1</v>
      </c>
    </row>
    <row r="226" spans="1:12" x14ac:dyDescent="0.25">
      <c r="A226">
        <f t="shared" si="11"/>
        <v>221</v>
      </c>
      <c r="C226">
        <v>62480.256430217458</v>
      </c>
      <c r="D226">
        <v>63610.511596035067</v>
      </c>
      <c r="E226">
        <v>44779104.540810153</v>
      </c>
      <c r="F226">
        <v>1130.2551658176089</v>
      </c>
      <c r="G226">
        <v>194007386.55619261</v>
      </c>
      <c r="H226" s="6">
        <f>E226-G226-'Recalled prostheses cost'!$F$23</f>
        <v>-172980106.48227364</v>
      </c>
      <c r="I226" s="112">
        <v>24703127.956267551</v>
      </c>
      <c r="J226" s="112">
        <v>73722806.89135319</v>
      </c>
      <c r="K226" s="112">
        <f>I226-J226-(0.38*'Recalled prostheses cost'!$F$23)</f>
        <v>-58045372.232504286</v>
      </c>
      <c r="L226" s="11">
        <f t="shared" si="10"/>
        <v>1</v>
      </c>
    </row>
    <row r="227" spans="1:12" x14ac:dyDescent="0.25">
      <c r="A227">
        <f t="shared" si="11"/>
        <v>222</v>
      </c>
      <c r="C227">
        <v>62669.86440426451</v>
      </c>
      <c r="D227">
        <v>64913.663884549009</v>
      </c>
      <c r="E227">
        <v>44842677.179324985</v>
      </c>
      <c r="F227">
        <v>2243.7994802844987</v>
      </c>
      <c r="G227">
        <v>429802329.00468564</v>
      </c>
      <c r="H227" s="6">
        <f>E227-G227-'Recalled prostheses cost'!$F$23</f>
        <v>-408711476.29225183</v>
      </c>
      <c r="I227" s="112">
        <v>25249657.614226423</v>
      </c>
      <c r="J227" s="112">
        <v>163324885.02178052</v>
      </c>
      <c r="K227" s="112">
        <f>I227-J227-(0.38*'Recalled prostheses cost'!$F$23)</f>
        <v>-147100920.70497274</v>
      </c>
      <c r="L227" s="11">
        <f t="shared" si="10"/>
        <v>1</v>
      </c>
    </row>
    <row r="228" spans="1:12" x14ac:dyDescent="0.25">
      <c r="A228">
        <f t="shared" si="11"/>
        <v>223</v>
      </c>
      <c r="C228">
        <v>65070.73218350541</v>
      </c>
      <c r="D228">
        <v>66710.224636621293</v>
      </c>
      <c r="E228">
        <v>64666375.438512087</v>
      </c>
      <c r="F228">
        <v>1639.4924531158831</v>
      </c>
      <c r="G228">
        <v>368215565.79940253</v>
      </c>
      <c r="H228" s="6">
        <f>E228-G228-'Recalled prostheses cost'!$F$23</f>
        <v>-327301014.82778162</v>
      </c>
      <c r="I228" s="112">
        <v>35657761.18296808</v>
      </c>
      <c r="J228" s="112">
        <v>139921915.003773</v>
      </c>
      <c r="K228" s="112">
        <f>I228-J228-(0.38*'Recalled prostheses cost'!$F$23)</f>
        <v>-113289847.11822358</v>
      </c>
      <c r="L228" s="11">
        <f t="shared" si="10"/>
        <v>1</v>
      </c>
    </row>
    <row r="229" spans="1:12" x14ac:dyDescent="0.25">
      <c r="A229">
        <f t="shared" si="11"/>
        <v>224</v>
      </c>
      <c r="C229">
        <v>56102.228818906711</v>
      </c>
      <c r="D229">
        <v>58018.226608830235</v>
      </c>
      <c r="E229">
        <v>73826494.851680964</v>
      </c>
      <c r="F229">
        <v>1915.9977899235237</v>
      </c>
      <c r="G229">
        <v>696160102.65575874</v>
      </c>
      <c r="H229" s="6">
        <f>E229-G229-'Recalled prostheses cost'!$F$23</f>
        <v>-646085432.27096891</v>
      </c>
      <c r="I229" s="112">
        <v>40854542.752056085</v>
      </c>
      <c r="J229" s="112">
        <v>264540839.00918829</v>
      </c>
      <c r="K229" s="112">
        <f>I229-J229-(0.38*'Recalled prostheses cost'!$F$23)</f>
        <v>-232711989.55455086</v>
      </c>
      <c r="L229" s="11">
        <f t="shared" si="10"/>
        <v>1</v>
      </c>
    </row>
    <row r="230" spans="1:12" x14ac:dyDescent="0.25">
      <c r="A230">
        <f t="shared" si="11"/>
        <v>225</v>
      </c>
      <c r="C230">
        <v>60494.8577641015</v>
      </c>
      <c r="D230">
        <v>62527.954134249339</v>
      </c>
      <c r="E230">
        <v>43160165.579760782</v>
      </c>
      <c r="F230">
        <v>2033.0963701478395</v>
      </c>
      <c r="G230">
        <v>306524433.52423072</v>
      </c>
      <c r="H230" s="6">
        <f>E230-G230-'Recalled prostheses cost'!$F$23</f>
        <v>-287116092.4113611</v>
      </c>
      <c r="I230" s="112">
        <v>23895843.691083767</v>
      </c>
      <c r="J230" s="112">
        <v>116479284.73920766</v>
      </c>
      <c r="K230" s="112">
        <f>I230-J230-(0.38*'Recalled prostheses cost'!$F$23)</f>
        <v>-101609134.34554255</v>
      </c>
      <c r="L230" s="11">
        <f t="shared" si="10"/>
        <v>1</v>
      </c>
    </row>
    <row r="231" spans="1:12" x14ac:dyDescent="0.25">
      <c r="A231">
        <f t="shared" si="11"/>
        <v>226</v>
      </c>
      <c r="C231">
        <v>51382.541892401205</v>
      </c>
      <c r="D231">
        <v>52972.028775629165</v>
      </c>
      <c r="E231">
        <v>40732358.320535034</v>
      </c>
      <c r="F231">
        <v>1589.4868832279608</v>
      </c>
      <c r="G231">
        <v>292177070.76933599</v>
      </c>
      <c r="H231" s="6">
        <f>E231-G231-'Recalled prostheses cost'!$F$23</f>
        <v>-275196536.91569215</v>
      </c>
      <c r="I231" s="112">
        <v>22756705.849346302</v>
      </c>
      <c r="J231" s="112">
        <v>111027286.89234768</v>
      </c>
      <c r="K231" s="112">
        <f>I231-J231-(0.38*'Recalled prostheses cost'!$F$23)</f>
        <v>-97296274.340420038</v>
      </c>
      <c r="L231" s="11">
        <f t="shared" si="10"/>
        <v>1</v>
      </c>
    </row>
    <row r="232" spans="1:12" x14ac:dyDescent="0.25">
      <c r="A232">
        <f t="shared" si="11"/>
        <v>227</v>
      </c>
      <c r="C232">
        <v>57351.739772741588</v>
      </c>
      <c r="D232">
        <v>59502.734965854375</v>
      </c>
      <c r="E232">
        <v>56705205.088083327</v>
      </c>
      <c r="F232">
        <v>2150.9951931127871</v>
      </c>
      <c r="G232">
        <v>522803146.11857539</v>
      </c>
      <c r="H232" s="6">
        <f>E232-G232-'Recalled prostheses cost'!$F$23</f>
        <v>-489849765.49738324</v>
      </c>
      <c r="I232" s="112">
        <v>31278918.114229605</v>
      </c>
      <c r="J232" s="112">
        <v>198665195.52505863</v>
      </c>
      <c r="K232" s="112">
        <f>I232-J232-(0.38*'Recalled prostheses cost'!$F$23)</f>
        <v>-176411970.70824766</v>
      </c>
      <c r="L232" s="11">
        <f t="shared" si="10"/>
        <v>1</v>
      </c>
    </row>
    <row r="233" spans="1:12" x14ac:dyDescent="0.25">
      <c r="A233">
        <f t="shared" si="11"/>
        <v>228</v>
      </c>
      <c r="C233">
        <v>53791.879666298286</v>
      </c>
      <c r="D233">
        <v>55342.526121668539</v>
      </c>
      <c r="E233">
        <v>38855197.961611249</v>
      </c>
      <c r="F233">
        <v>1550.6464553702535</v>
      </c>
      <c r="G233">
        <v>226970471.21680576</v>
      </c>
      <c r="H233" s="6">
        <f>E233-G233-'Recalled prostheses cost'!$F$23</f>
        <v>-211867097.72208568</v>
      </c>
      <c r="I233" s="112">
        <v>21712854.546677377</v>
      </c>
      <c r="J233" s="112">
        <v>86248779.0623862</v>
      </c>
      <c r="K233" s="112">
        <f>I233-J233-(0.38*'Recalled prostheses cost'!$F$23)</f>
        <v>-73561617.813127458</v>
      </c>
      <c r="L233" s="11">
        <f t="shared" si="10"/>
        <v>1</v>
      </c>
    </row>
    <row r="234" spans="1:12" x14ac:dyDescent="0.25">
      <c r="A234">
        <f t="shared" si="11"/>
        <v>229</v>
      </c>
      <c r="C234">
        <v>64053.091036715545</v>
      </c>
      <c r="D234">
        <v>65344.773480081982</v>
      </c>
      <c r="E234">
        <v>50144735.726009898</v>
      </c>
      <c r="F234">
        <v>1291.6824433664369</v>
      </c>
      <c r="G234">
        <v>209948214.74915498</v>
      </c>
      <c r="H234" s="6">
        <f>E234-G234-'Recalled prostheses cost'!$F$23</f>
        <v>-183555303.49003625</v>
      </c>
      <c r="I234" s="112">
        <v>27977419.989346862</v>
      </c>
      <c r="J234" s="112">
        <v>79780321.604678899</v>
      </c>
      <c r="K234" s="112">
        <f>I234-J234-(0.38*'Recalled prostheses cost'!$F$23)</f>
        <v>-60828594.912750684</v>
      </c>
      <c r="L234" s="11">
        <f t="shared" si="10"/>
        <v>1</v>
      </c>
    </row>
    <row r="235" spans="1:12" x14ac:dyDescent="0.25">
      <c r="A235">
        <f t="shared" si="11"/>
        <v>230</v>
      </c>
      <c r="C235">
        <v>53942.617635078306</v>
      </c>
      <c r="D235">
        <v>55566.921410820185</v>
      </c>
      <c r="E235">
        <v>61710260.607515715</v>
      </c>
      <c r="F235">
        <v>1624.3037757418788</v>
      </c>
      <c r="G235">
        <v>515303482.50973445</v>
      </c>
      <c r="H235" s="6">
        <f>E235-G235-'Recalled prostheses cost'!$F$23</f>
        <v>-477345046.36910993</v>
      </c>
      <c r="I235" s="112">
        <v>34288074.594401449</v>
      </c>
      <c r="J235" s="112">
        <v>195815323.35369906</v>
      </c>
      <c r="K235" s="112">
        <f>I235-J235-(0.38*'Recalled prostheses cost'!$F$23)</f>
        <v>-170552942.05671626</v>
      </c>
      <c r="L235" s="11">
        <f t="shared" si="10"/>
        <v>1</v>
      </c>
    </row>
    <row r="236" spans="1:12" x14ac:dyDescent="0.25">
      <c r="A236">
        <f t="shared" si="11"/>
        <v>231</v>
      </c>
      <c r="C236">
        <v>52026.405811064578</v>
      </c>
      <c r="D236">
        <v>53176.355582254946</v>
      </c>
      <c r="E236">
        <v>51460918.313377321</v>
      </c>
      <c r="F236">
        <v>1149.9497711903678</v>
      </c>
      <c r="G236">
        <v>254335760.4707461</v>
      </c>
      <c r="H236" s="6">
        <f>E236-G236-'Recalled prostheses cost'!$F$23</f>
        <v>-226626666.62425995</v>
      </c>
      <c r="I236" s="112">
        <v>28406844.942028243</v>
      </c>
      <c r="J236" s="112">
        <v>96647588.978883535</v>
      </c>
      <c r="K236" s="112">
        <f>I236-J236-(0.38*'Recalled prostheses cost'!$F$23)</f>
        <v>-77266437.334273934</v>
      </c>
      <c r="L236" s="11">
        <f t="shared" si="10"/>
        <v>1</v>
      </c>
    </row>
    <row r="237" spans="1:12" x14ac:dyDescent="0.25">
      <c r="A237">
        <f t="shared" si="11"/>
        <v>232</v>
      </c>
      <c r="C237">
        <v>70361.27950845068</v>
      </c>
      <c r="D237">
        <v>73137.710165285811</v>
      </c>
      <c r="E237">
        <v>45302234.720841587</v>
      </c>
      <c r="F237">
        <v>2776.4306568351312</v>
      </c>
      <c r="G237">
        <v>359772732.93060446</v>
      </c>
      <c r="H237" s="6">
        <f>E237-G237-'Recalled prostheses cost'!$F$23</f>
        <v>-338222322.67665404</v>
      </c>
      <c r="I237" s="112">
        <v>25420492.331343003</v>
      </c>
      <c r="J237" s="112">
        <v>136713638.51362967</v>
      </c>
      <c r="K237" s="112">
        <f>I237-J237-(0.38*'Recalled prostheses cost'!$F$23)</f>
        <v>-120318839.47970533</v>
      </c>
      <c r="L237" s="11">
        <f t="shared" si="10"/>
        <v>1</v>
      </c>
    </row>
    <row r="238" spans="1:12" x14ac:dyDescent="0.25">
      <c r="A238">
        <f t="shared" si="11"/>
        <v>233</v>
      </c>
      <c r="C238">
        <v>82408.841945734486</v>
      </c>
      <c r="D238">
        <v>85101.494161932569</v>
      </c>
      <c r="E238">
        <v>45090958.752995998</v>
      </c>
      <c r="F238">
        <v>2692.6522161980829</v>
      </c>
      <c r="G238">
        <v>307500121.2805078</v>
      </c>
      <c r="H238" s="6">
        <f>E238-G238-'Recalled prostheses cost'!$F$23</f>
        <v>-286160986.994403</v>
      </c>
      <c r="I238" s="112">
        <v>25164824.626043223</v>
      </c>
      <c r="J238" s="112">
        <v>116850046.08659294</v>
      </c>
      <c r="K238" s="112">
        <f>I238-J238-(0.38*'Recalled prostheses cost'!$F$23)</f>
        <v>-100710914.75796837</v>
      </c>
      <c r="L238" s="11">
        <f t="shared" si="10"/>
        <v>1</v>
      </c>
    </row>
    <row r="239" spans="1:12" x14ac:dyDescent="0.25">
      <c r="A239">
        <f t="shared" si="11"/>
        <v>234</v>
      </c>
      <c r="C239">
        <v>49261.306774368764</v>
      </c>
      <c r="D239">
        <v>50126.149646210528</v>
      </c>
      <c r="E239">
        <v>53006681.182313532</v>
      </c>
      <c r="F239">
        <v>864.84287184176355</v>
      </c>
      <c r="G239">
        <v>199378788.22459477</v>
      </c>
      <c r="H239" s="6">
        <f>E239-G239-'Recalled prostheses cost'!$F$23</f>
        <v>-170123931.50917241</v>
      </c>
      <c r="I239" s="112">
        <v>29241760.947855338</v>
      </c>
      <c r="J239" s="112">
        <v>75763939.525346011</v>
      </c>
      <c r="K239" s="112">
        <f>I239-J239-(0.38*'Recalled prostheses cost'!$F$23)</f>
        <v>-55547871.874909319</v>
      </c>
      <c r="L239" s="11">
        <f t="shared" si="10"/>
        <v>1</v>
      </c>
    </row>
    <row r="240" spans="1:12" x14ac:dyDescent="0.25">
      <c r="A240">
        <f t="shared" si="11"/>
        <v>235</v>
      </c>
      <c r="C240">
        <v>57936.031294890774</v>
      </c>
      <c r="D240">
        <v>59338.512960121596</v>
      </c>
      <c r="E240">
        <v>43208852.332381979</v>
      </c>
      <c r="F240">
        <v>1402.4816652308218</v>
      </c>
      <c r="G240">
        <v>210222140.60718992</v>
      </c>
      <c r="H240" s="6">
        <f>E240-G240-'Recalled prostheses cost'!$F$23</f>
        <v>-190765112.7416991</v>
      </c>
      <c r="I240" s="112">
        <v>24273242.272603273</v>
      </c>
      <c r="J240" s="112">
        <v>79884413.430732176</v>
      </c>
      <c r="K240" s="112">
        <f>I240-J240-(0.38*'Recalled prostheses cost'!$F$23)</f>
        <v>-64636864.455547549</v>
      </c>
      <c r="L240" s="11">
        <f t="shared" si="10"/>
        <v>1</v>
      </c>
    </row>
    <row r="241" spans="1:12" x14ac:dyDescent="0.25">
      <c r="A241">
        <f t="shared" si="11"/>
        <v>236</v>
      </c>
      <c r="C241">
        <v>64662.087570333839</v>
      </c>
      <c r="D241">
        <v>66946.759156527551</v>
      </c>
      <c r="E241">
        <v>44398256.780534305</v>
      </c>
      <c r="F241">
        <v>2284.6715861937118</v>
      </c>
      <c r="G241">
        <v>291081584.0807184</v>
      </c>
      <c r="H241" s="6">
        <f>E241-G241-'Recalled prostheses cost'!$F$23</f>
        <v>-270435151.7670753</v>
      </c>
      <c r="I241" s="112">
        <v>24525731.893256981</v>
      </c>
      <c r="J241" s="112">
        <v>110611001.950673</v>
      </c>
      <c r="K241" s="112">
        <f>I241-J241-(0.38*'Recalled prostheses cost'!$F$23)</f>
        <v>-95110963.354834676</v>
      </c>
      <c r="L241" s="11">
        <f t="shared" si="10"/>
        <v>1</v>
      </c>
    </row>
    <row r="242" spans="1:12" x14ac:dyDescent="0.25">
      <c r="A242">
        <f t="shared" si="11"/>
        <v>237</v>
      </c>
      <c r="C242">
        <v>50478.446293005334</v>
      </c>
      <c r="D242">
        <v>51720.863353773268</v>
      </c>
      <c r="E242">
        <v>58247159.88732551</v>
      </c>
      <c r="F242">
        <v>1242.4170607679334</v>
      </c>
      <c r="G242">
        <v>361951380.13661718</v>
      </c>
      <c r="H242" s="6">
        <f>E242-G242-'Recalled prostheses cost'!$F$23</f>
        <v>-327456044.71618283</v>
      </c>
      <c r="I242" s="112">
        <v>31860839.061453834</v>
      </c>
      <c r="J242" s="112">
        <v>137541524.45191455</v>
      </c>
      <c r="K242" s="112">
        <f>I242-J242-(0.38*'Recalled prostheses cost'!$F$23)</f>
        <v>-114706378.68787935</v>
      </c>
      <c r="L242" s="11">
        <f t="shared" si="10"/>
        <v>1</v>
      </c>
    </row>
    <row r="243" spans="1:12" x14ac:dyDescent="0.25">
      <c r="A243">
        <f t="shared" si="11"/>
        <v>238</v>
      </c>
      <c r="C243">
        <v>59959.973004656633</v>
      </c>
      <c r="D243">
        <v>61359.429154643003</v>
      </c>
      <c r="E243">
        <v>60664821.327634335</v>
      </c>
      <c r="F243">
        <v>1399.4561499863703</v>
      </c>
      <c r="G243">
        <v>302590225.66517639</v>
      </c>
      <c r="H243" s="6">
        <f>E243-G243-'Recalled prostheses cost'!$F$23</f>
        <v>-265677228.80443323</v>
      </c>
      <c r="I243" s="112">
        <v>33427586.520183749</v>
      </c>
      <c r="J243" s="112">
        <v>114984285.75276703</v>
      </c>
      <c r="K243" s="112">
        <f>I243-J243-(0.38*'Recalled prostheses cost'!$F$23)</f>
        <v>-90582392.530001938</v>
      </c>
      <c r="L243" s="11">
        <f t="shared" si="10"/>
        <v>1</v>
      </c>
    </row>
    <row r="244" spans="1:12" x14ac:dyDescent="0.25">
      <c r="A244">
        <f t="shared" si="11"/>
        <v>239</v>
      </c>
      <c r="C244">
        <v>54624.950289950059</v>
      </c>
      <c r="D244">
        <v>55998.052631559127</v>
      </c>
      <c r="E244">
        <v>48973577.871969901</v>
      </c>
      <c r="F244">
        <v>1373.1023416090684</v>
      </c>
      <c r="G244">
        <v>293585358.80237222</v>
      </c>
      <c r="H244" s="6">
        <f>E244-G244-'Recalled prostheses cost'!$F$23</f>
        <v>-268363605.39729348</v>
      </c>
      <c r="I244" s="112">
        <v>27173191.651150238</v>
      </c>
      <c r="J244" s="112">
        <v>111562436.34490144</v>
      </c>
      <c r="K244" s="112">
        <f>I244-J244-(0.38*'Recalled prostheses cost'!$F$23)</f>
        <v>-93414937.99116984</v>
      </c>
      <c r="L244" s="11">
        <f t="shared" si="10"/>
        <v>1</v>
      </c>
    </row>
    <row r="245" spans="1:12" x14ac:dyDescent="0.25">
      <c r="A245">
        <f t="shared" si="11"/>
        <v>240</v>
      </c>
      <c r="C245">
        <v>59192.884682999073</v>
      </c>
      <c r="D245">
        <v>61225.706300796483</v>
      </c>
      <c r="E245">
        <v>62156473.841050588</v>
      </c>
      <c r="F245">
        <v>2032.82161779741</v>
      </c>
      <c r="G245">
        <v>601273794.57158411</v>
      </c>
      <c r="H245" s="6">
        <f>E245-G245-'Recalled prostheses cost'!$F$23</f>
        <v>-562869145.19742465</v>
      </c>
      <c r="I245" s="112">
        <v>34355228.355460368</v>
      </c>
      <c r="J245" s="112">
        <v>228484041.93720192</v>
      </c>
      <c r="K245" s="112">
        <f>I245-J245-(0.38*'Recalled prostheses cost'!$F$23)</f>
        <v>-203154506.8791602</v>
      </c>
      <c r="L245" s="11">
        <f t="shared" si="10"/>
        <v>1</v>
      </c>
    </row>
    <row r="246" spans="1:12" x14ac:dyDescent="0.25">
      <c r="A246">
        <f t="shared" si="11"/>
        <v>241</v>
      </c>
      <c r="C246">
        <v>74091.62988580305</v>
      </c>
      <c r="D246">
        <v>77374.334366292285</v>
      </c>
      <c r="E246">
        <v>39810147.225557268</v>
      </c>
      <c r="F246">
        <v>3282.7044804892357</v>
      </c>
      <c r="G246">
        <v>406220975.79159576</v>
      </c>
      <c r="H246" s="6">
        <f>E246-G246-'Recalled prostheses cost'!$F$23</f>
        <v>-390162653.03292966</v>
      </c>
      <c r="I246" s="112">
        <v>21606537.576096397</v>
      </c>
      <c r="J246" s="112">
        <v>154363970.80080643</v>
      </c>
      <c r="K246" s="112">
        <f>I246-J246-(0.38*'Recalled prostheses cost'!$F$23)</f>
        <v>-141783126.52212867</v>
      </c>
      <c r="L246" s="11">
        <f t="shared" si="10"/>
        <v>1</v>
      </c>
    </row>
    <row r="247" spans="1:12" x14ac:dyDescent="0.25">
      <c r="A247">
        <f t="shared" si="11"/>
        <v>242</v>
      </c>
      <c r="C247">
        <v>55408.555211041203</v>
      </c>
      <c r="D247">
        <v>57592.560038056297</v>
      </c>
      <c r="E247">
        <v>57774969.940814123</v>
      </c>
      <c r="F247">
        <v>2184.0048270150946</v>
      </c>
      <c r="G247">
        <v>666182822.26961994</v>
      </c>
      <c r="H247" s="6">
        <f>E247-G247-'Recalled prostheses cost'!$F$23</f>
        <v>-632159676.79569697</v>
      </c>
      <c r="I247" s="112">
        <v>31962213.453185309</v>
      </c>
      <c r="J247" s="112">
        <v>253149472.46245557</v>
      </c>
      <c r="K247" s="112">
        <f>I247-J247-(0.38*'Recalled prostheses cost'!$F$23)</f>
        <v>-230212952.3066889</v>
      </c>
      <c r="L247" s="11">
        <f t="shared" si="10"/>
        <v>1</v>
      </c>
    </row>
    <row r="248" spans="1:12" x14ac:dyDescent="0.25">
      <c r="A248">
        <f t="shared" si="11"/>
        <v>243</v>
      </c>
      <c r="C248">
        <v>61158.751437654428</v>
      </c>
      <c r="D248">
        <v>62218.041946179015</v>
      </c>
      <c r="E248">
        <v>57603605.00347019</v>
      </c>
      <c r="F248">
        <v>1059.2905085245875</v>
      </c>
      <c r="G248">
        <v>256094975.11756283</v>
      </c>
      <c r="H248" s="6">
        <f>E248-G248-'Recalled prostheses cost'!$F$23</f>
        <v>-222243194.58098382</v>
      </c>
      <c r="I248" s="112">
        <v>32097911.444158271</v>
      </c>
      <c r="J248" s="112">
        <v>97316090.544673875</v>
      </c>
      <c r="K248" s="112">
        <f>I248-J248-(0.38*'Recalled prostheses cost'!$F$23)</f>
        <v>-74243872.397934258</v>
      </c>
      <c r="L248" s="11">
        <f t="shared" si="10"/>
        <v>1</v>
      </c>
    </row>
    <row r="249" spans="1:12" x14ac:dyDescent="0.25">
      <c r="A249">
        <f t="shared" si="11"/>
        <v>244</v>
      </c>
      <c r="C249">
        <v>65572.752842406</v>
      </c>
      <c r="D249">
        <v>66735.156396861596</v>
      </c>
      <c r="E249">
        <v>48976990.282413393</v>
      </c>
      <c r="F249">
        <v>1162.4035544555954</v>
      </c>
      <c r="G249">
        <v>186071198.51298749</v>
      </c>
      <c r="H249" s="6">
        <f>E249-G249-'Recalled prostheses cost'!$F$23</f>
        <v>-160846032.69746527</v>
      </c>
      <c r="I249" s="112">
        <v>27211011.248602536</v>
      </c>
      <c r="J249" s="112">
        <v>70707055.434935242</v>
      </c>
      <c r="K249" s="112">
        <f>I249-J249-(0.38*'Recalled prostheses cost'!$F$23)</f>
        <v>-52521737.483751349</v>
      </c>
      <c r="L249" s="11">
        <f t="shared" si="10"/>
        <v>1</v>
      </c>
    </row>
    <row r="250" spans="1:12" x14ac:dyDescent="0.25">
      <c r="A250">
        <f t="shared" si="11"/>
        <v>245</v>
      </c>
      <c r="C250">
        <v>84982.824703301303</v>
      </c>
      <c r="D250">
        <v>87600.247327657024</v>
      </c>
      <c r="E250">
        <v>40611357.468573019</v>
      </c>
      <c r="F250">
        <v>2617.4226243557205</v>
      </c>
      <c r="G250">
        <v>235565294.7791298</v>
      </c>
      <c r="H250" s="6">
        <f>E250-G250-'Recalled prostheses cost'!$F$23</f>
        <v>-218705761.77744794</v>
      </c>
      <c r="I250" s="112">
        <v>22650925.776237782</v>
      </c>
      <c r="J250" s="112">
        <v>89514812.016069323</v>
      </c>
      <c r="K250" s="112">
        <f>I250-J250-(0.38*'Recalled prostheses cost'!$F$23)</f>
        <v>-75889579.537250191</v>
      </c>
      <c r="L250" s="11">
        <f t="shared" si="10"/>
        <v>1</v>
      </c>
    </row>
    <row r="251" spans="1:12" x14ac:dyDescent="0.25">
      <c r="A251">
        <f t="shared" si="11"/>
        <v>246</v>
      </c>
      <c r="C251">
        <v>56450.808249822367</v>
      </c>
      <c r="D251">
        <v>58310.93663889914</v>
      </c>
      <c r="E251">
        <v>44557037.148429453</v>
      </c>
      <c r="F251">
        <v>1860.1283890767736</v>
      </c>
      <c r="G251">
        <v>369115550.50496274</v>
      </c>
      <c r="H251" s="6">
        <f>E251-G251-'Recalled prostheses cost'!$F$23</f>
        <v>-348310337.82342446</v>
      </c>
      <c r="I251" s="112">
        <v>24446181.226285763</v>
      </c>
      <c r="J251" s="112">
        <v>140263909.19188586</v>
      </c>
      <c r="K251" s="112">
        <f>I251-J251-(0.38*'Recalled prostheses cost'!$F$23)</f>
        <v>-124843421.26301876</v>
      </c>
      <c r="L251" s="11">
        <f t="shared" si="10"/>
        <v>1</v>
      </c>
    </row>
    <row r="252" spans="1:12" x14ac:dyDescent="0.25">
      <c r="A252">
        <f t="shared" si="11"/>
        <v>247</v>
      </c>
      <c r="C252">
        <v>59383.992374762638</v>
      </c>
      <c r="D252">
        <v>61181.512096624087</v>
      </c>
      <c r="E252">
        <v>53144563.298806451</v>
      </c>
      <c r="F252">
        <v>1797.5197218614485</v>
      </c>
      <c r="G252">
        <v>348839912.18132448</v>
      </c>
      <c r="H252" s="6">
        <f>E252-G252-'Recalled prostheses cost'!$F$23</f>
        <v>-319447173.34940922</v>
      </c>
      <c r="I252" s="112">
        <v>29589084.787481878</v>
      </c>
      <c r="J252" s="112">
        <v>132559166.6289033</v>
      </c>
      <c r="K252" s="112">
        <f>I252-J252-(0.38*'Recalled prostheses cost'!$F$23)</f>
        <v>-111995775.13884008</v>
      </c>
      <c r="L252" s="11">
        <f t="shared" si="10"/>
        <v>1</v>
      </c>
    </row>
    <row r="253" spans="1:12" x14ac:dyDescent="0.25">
      <c r="A253">
        <f t="shared" si="11"/>
        <v>248</v>
      </c>
      <c r="C253">
        <v>64353.482293769528</v>
      </c>
      <c r="D253">
        <v>66517.295865007021</v>
      </c>
      <c r="E253">
        <v>53192231.875933915</v>
      </c>
      <c r="F253">
        <v>2163.8135712374933</v>
      </c>
      <c r="G253">
        <v>432766917.01224208</v>
      </c>
      <c r="H253" s="6">
        <f>E253-G253-'Recalled prostheses cost'!$F$23</f>
        <v>-403326509.60319936</v>
      </c>
      <c r="I253" s="112">
        <v>29798227.12555445</v>
      </c>
      <c r="J253" s="112">
        <v>164451428.46465197</v>
      </c>
      <c r="K253" s="112">
        <f>I253-J253-(0.38*'Recalled prostheses cost'!$F$23)</f>
        <v>-143678894.63651618</v>
      </c>
      <c r="L253" s="11">
        <f t="shared" si="10"/>
        <v>1</v>
      </c>
    </row>
    <row r="254" spans="1:12" x14ac:dyDescent="0.25">
      <c r="A254">
        <f t="shared" si="11"/>
        <v>249</v>
      </c>
      <c r="C254">
        <v>52565.744865554836</v>
      </c>
      <c r="D254">
        <v>53961.911839751512</v>
      </c>
      <c r="E254">
        <v>55341374.79217039</v>
      </c>
      <c r="F254">
        <v>1396.1669741966762</v>
      </c>
      <c r="G254">
        <v>367277355.12822294</v>
      </c>
      <c r="H254" s="6">
        <f>E254-G254-'Recalled prostheses cost'!$F$23</f>
        <v>-335687804.80294371</v>
      </c>
      <c r="I254" s="112">
        <v>30994380.177378185</v>
      </c>
      <c r="J254" s="112">
        <v>139565394.94872472</v>
      </c>
      <c r="K254" s="112">
        <f>I254-J254-(0.38*'Recalled prostheses cost'!$F$23)</f>
        <v>-117596708.06876519</v>
      </c>
      <c r="L254" s="11">
        <f t="shared" si="10"/>
        <v>1</v>
      </c>
    </row>
    <row r="255" spans="1:12" x14ac:dyDescent="0.25">
      <c r="A255">
        <f t="shared" si="11"/>
        <v>250</v>
      </c>
      <c r="C255">
        <v>69808.989617110929</v>
      </c>
      <c r="D255">
        <v>72823.012151856659</v>
      </c>
      <c r="E255">
        <v>39915117.645508394</v>
      </c>
      <c r="F255">
        <v>3014.0225347457308</v>
      </c>
      <c r="G255">
        <v>343744519.86987209</v>
      </c>
      <c r="H255" s="6">
        <f>E255-G255-'Recalled prostheses cost'!$F$23</f>
        <v>-327581226.69125485</v>
      </c>
      <c r="I255" s="112">
        <v>21864335.64533807</v>
      </c>
      <c r="J255" s="112">
        <v>130622917.55055138</v>
      </c>
      <c r="K255" s="112">
        <f>I255-J255-(0.38*'Recalled prostheses cost'!$F$23)</f>
        <v>-117784275.20263195</v>
      </c>
      <c r="L255" s="11">
        <f t="shared" si="10"/>
        <v>1</v>
      </c>
    </row>
    <row r="256" spans="1:12" x14ac:dyDescent="0.25">
      <c r="A256">
        <f t="shared" si="11"/>
        <v>251</v>
      </c>
      <c r="C256">
        <v>54955.687670564235</v>
      </c>
      <c r="D256">
        <v>56343.262921642367</v>
      </c>
      <c r="E256">
        <v>42497561.726379737</v>
      </c>
      <c r="F256">
        <v>1387.5752510781313</v>
      </c>
      <c r="G256">
        <v>261524681.03946251</v>
      </c>
      <c r="H256" s="6">
        <f>E256-G256-'Recalled prostheses cost'!$F$23</f>
        <v>-242778943.77997392</v>
      </c>
      <c r="I256" s="112">
        <v>23618945.137011804</v>
      </c>
      <c r="J256" s="112">
        <v>99379378.794995755</v>
      </c>
      <c r="K256" s="112">
        <f>I256-J256-(0.38*'Recalled prostheses cost'!$F$23)</f>
        <v>-84786126.955402613</v>
      </c>
      <c r="L256" s="11">
        <f t="shared" si="10"/>
        <v>1</v>
      </c>
    </row>
    <row r="257" spans="1:12" x14ac:dyDescent="0.25">
      <c r="A257">
        <f t="shared" si="11"/>
        <v>252</v>
      </c>
      <c r="C257">
        <v>79114.467513373456</v>
      </c>
      <c r="D257">
        <v>82213.263213150931</v>
      </c>
      <c r="E257">
        <v>66209551.250864297</v>
      </c>
      <c r="F257">
        <v>3098.7956997774745</v>
      </c>
      <c r="G257">
        <v>755378134.20093322</v>
      </c>
      <c r="H257" s="6">
        <f>E257-G257-'Recalled prostheses cost'!$F$23</f>
        <v>-712920407.41696012</v>
      </c>
      <c r="I257" s="112">
        <v>36377381.767041095</v>
      </c>
      <c r="J257" s="112">
        <v>287043690.99635464</v>
      </c>
      <c r="K257" s="112">
        <f>I257-J257-(0.38*'Recalled prostheses cost'!$F$23)</f>
        <v>-259692002.52673221</v>
      </c>
      <c r="L257" s="11">
        <f t="shared" si="10"/>
        <v>1</v>
      </c>
    </row>
    <row r="258" spans="1:12" x14ac:dyDescent="0.25">
      <c r="A258">
        <f t="shared" si="11"/>
        <v>253</v>
      </c>
      <c r="C258">
        <v>66893.231045476234</v>
      </c>
      <c r="D258">
        <v>68667.416736073515</v>
      </c>
      <c r="E258">
        <v>71684446.384622008</v>
      </c>
      <c r="F258">
        <v>1774.1856905972818</v>
      </c>
      <c r="G258">
        <v>522112008.06836444</v>
      </c>
      <c r="H258" s="6">
        <f>E258-G258-'Recalled prostheses cost'!$F$23</f>
        <v>-474179386.15063357</v>
      </c>
      <c r="I258" s="112">
        <v>40093003.690130152</v>
      </c>
      <c r="J258" s="112">
        <v>198402563.06597844</v>
      </c>
      <c r="K258" s="112">
        <f>I258-J258-(0.38*'Recalled prostheses cost'!$F$23)</f>
        <v>-167335252.67326695</v>
      </c>
      <c r="L258" s="11">
        <f t="shared" si="10"/>
        <v>1</v>
      </c>
    </row>
    <row r="259" spans="1:12" x14ac:dyDescent="0.25">
      <c r="A259">
        <f t="shared" si="11"/>
        <v>254</v>
      </c>
      <c r="C259">
        <v>54904.494231026532</v>
      </c>
      <c r="D259">
        <v>56896.401626727085</v>
      </c>
      <c r="E259">
        <v>44312607.356989175</v>
      </c>
      <c r="F259">
        <v>1991.907395700553</v>
      </c>
      <c r="G259">
        <v>367218237.95452821</v>
      </c>
      <c r="H259" s="6">
        <f>E259-G259-'Recalled prostheses cost'!$F$23</f>
        <v>-346657455.06443024</v>
      </c>
      <c r="I259" s="112">
        <v>24794304.785595454</v>
      </c>
      <c r="J259" s="112">
        <v>139542930.4227207</v>
      </c>
      <c r="K259" s="112">
        <f>I259-J259-(0.38*'Recalled prostheses cost'!$F$23)</f>
        <v>-123774318.93454391</v>
      </c>
      <c r="L259" s="11">
        <f t="shared" si="10"/>
        <v>1</v>
      </c>
    </row>
    <row r="260" spans="1:12" x14ac:dyDescent="0.25">
      <c r="A260">
        <f t="shared" si="11"/>
        <v>255</v>
      </c>
      <c r="C260">
        <v>50610.863663439122</v>
      </c>
      <c r="D260">
        <v>51837.043007651024</v>
      </c>
      <c r="E260">
        <v>43737562.649423391</v>
      </c>
      <c r="F260">
        <v>1226.1793442119015</v>
      </c>
      <c r="G260">
        <v>239018179.25924623</v>
      </c>
      <c r="H260" s="6">
        <f>E260-G260-'Recalled prostheses cost'!$F$23</f>
        <v>-219032441.07671401</v>
      </c>
      <c r="I260" s="112">
        <v>24165311.40277499</v>
      </c>
      <c r="J260" s="112">
        <v>90826908.118513569</v>
      </c>
      <c r="K260" s="112">
        <f>I260-J260-(0.38*'Recalled prostheses cost'!$F$23)</f>
        <v>-75687290.013157219</v>
      </c>
      <c r="L260" s="11">
        <f t="shared" si="10"/>
        <v>1</v>
      </c>
    </row>
    <row r="261" spans="1:12" x14ac:dyDescent="0.25">
      <c r="A261">
        <f t="shared" si="11"/>
        <v>256</v>
      </c>
      <c r="C261">
        <v>55773.16083634911</v>
      </c>
      <c r="D261">
        <v>58196.779693252851</v>
      </c>
      <c r="E261">
        <v>47857678.000746049</v>
      </c>
      <c r="F261">
        <v>2423.6188569037404</v>
      </c>
      <c r="G261">
        <v>521635972.67141223</v>
      </c>
      <c r="H261" s="6">
        <f>E261-G261-'Recalled prostheses cost'!$F$23</f>
        <v>-497530119.13755733</v>
      </c>
      <c r="I261" s="112">
        <v>26865761.815779369</v>
      </c>
      <c r="J261" s="112">
        <v>198221669.61513665</v>
      </c>
      <c r="K261" s="112">
        <f>I261-J261-(0.38*'Recalled prostheses cost'!$F$23)</f>
        <v>-180381601.09677595</v>
      </c>
      <c r="L261" s="11">
        <f t="shared" si="10"/>
        <v>1</v>
      </c>
    </row>
    <row r="262" spans="1:12" x14ac:dyDescent="0.25">
      <c r="A262">
        <f t="shared" si="11"/>
        <v>257</v>
      </c>
      <c r="C262">
        <v>60456.311334227939</v>
      </c>
      <c r="D262">
        <v>62105.628668717807</v>
      </c>
      <c r="E262">
        <v>50531107.165546499</v>
      </c>
      <c r="F262">
        <v>1649.3173344898678</v>
      </c>
      <c r="G262">
        <v>311637748.23929948</v>
      </c>
      <c r="H262" s="6">
        <f>E262-G262-'Recalled prostheses cost'!$F$23</f>
        <v>-284858465.54064417</v>
      </c>
      <c r="I262" s="112">
        <v>28032058.555082381</v>
      </c>
      <c r="J262" s="112">
        <v>118422344.33093379</v>
      </c>
      <c r="K262" s="112">
        <f>I262-J262-(0.38*'Recalled prostheses cost'!$F$23)</f>
        <v>-99415979.073270053</v>
      </c>
      <c r="L262" s="11">
        <f t="shared" ref="L262:L325" si="12">IF(H262/$H$1&lt;=F262,1,0)</f>
        <v>1</v>
      </c>
    </row>
    <row r="263" spans="1:12" x14ac:dyDescent="0.25">
      <c r="A263">
        <f t="shared" si="11"/>
        <v>258</v>
      </c>
      <c r="C263">
        <v>57536.690596263878</v>
      </c>
      <c r="D263">
        <v>59579.09062276865</v>
      </c>
      <c r="E263">
        <v>47530838.149172507</v>
      </c>
      <c r="F263">
        <v>2042.4000265047725</v>
      </c>
      <c r="G263">
        <v>384148432.21772498</v>
      </c>
      <c r="H263" s="6">
        <f>E263-G263-'Recalled prostheses cost'!$F$23</f>
        <v>-360369418.53544366</v>
      </c>
      <c r="I263" s="112">
        <v>26229203.020638339</v>
      </c>
      <c r="J263" s="112">
        <v>145976404.24273551</v>
      </c>
      <c r="K263" s="112">
        <f>I263-J263-(0.38*'Recalled prostheses cost'!$F$23)</f>
        <v>-128772894.51951581</v>
      </c>
      <c r="L263" s="11">
        <f t="shared" si="12"/>
        <v>1</v>
      </c>
    </row>
    <row r="264" spans="1:12" x14ac:dyDescent="0.25">
      <c r="A264">
        <f t="shared" ref="A264:A327" si="13">1+A263</f>
        <v>259</v>
      </c>
      <c r="C264">
        <v>53323.739280153874</v>
      </c>
      <c r="D264">
        <v>54845.951574231367</v>
      </c>
      <c r="E264">
        <v>45306720.913226046</v>
      </c>
      <c r="F264">
        <v>1522.2122940774934</v>
      </c>
      <c r="G264">
        <v>301162107.74673623</v>
      </c>
      <c r="H264" s="6">
        <f>E264-G264-'Recalled prostheses cost'!$F$23</f>
        <v>-279607211.30040139</v>
      </c>
      <c r="I264" s="112">
        <v>25208676.026185688</v>
      </c>
      <c r="J264" s="112">
        <v>114441600.94375977</v>
      </c>
      <c r="K264" s="112">
        <f>I264-J264-(0.38*'Recalled prostheses cost'!$F$23)</f>
        <v>-98258618.214992732</v>
      </c>
      <c r="L264" s="11">
        <f t="shared" si="12"/>
        <v>1</v>
      </c>
    </row>
    <row r="265" spans="1:12" x14ac:dyDescent="0.25">
      <c r="A265">
        <f t="shared" si="13"/>
        <v>260</v>
      </c>
      <c r="C265">
        <v>58821.630367754959</v>
      </c>
      <c r="D265">
        <v>60870.446755806239</v>
      </c>
      <c r="E265">
        <v>50360039.311426215</v>
      </c>
      <c r="F265">
        <v>2048.8163880512802</v>
      </c>
      <c r="G265">
        <v>434496046.83695352</v>
      </c>
      <c r="H265" s="6">
        <f>E265-G265-'Recalled prostheses cost'!$F$23</f>
        <v>-407887831.99241847</v>
      </c>
      <c r="I265" s="112">
        <v>28184652.932858475</v>
      </c>
      <c r="J265" s="112">
        <v>165108497.79804236</v>
      </c>
      <c r="K265" s="112">
        <f>I265-J265-(0.38*'Recalled prostheses cost'!$F$23)</f>
        <v>-145949538.16260254</v>
      </c>
      <c r="L265" s="11">
        <f t="shared" si="12"/>
        <v>1</v>
      </c>
    </row>
    <row r="266" spans="1:12" x14ac:dyDescent="0.25">
      <c r="A266">
        <f t="shared" si="13"/>
        <v>261</v>
      </c>
      <c r="C266">
        <v>69124.528871349277</v>
      </c>
      <c r="D266">
        <v>71385.49877932058</v>
      </c>
      <c r="E266">
        <v>45895573.906556748</v>
      </c>
      <c r="F266">
        <v>2260.9699079713027</v>
      </c>
      <c r="G266">
        <v>327871212.73269558</v>
      </c>
      <c r="H266" s="6">
        <f>E266-G266-'Recalled prostheses cost'!$F$23</f>
        <v>-305727463.29303002</v>
      </c>
      <c r="I266" s="112">
        <v>25576746.518871427</v>
      </c>
      <c r="J266" s="112">
        <v>124591060.83842432</v>
      </c>
      <c r="K266" s="112">
        <f>I266-J266-(0.38*'Recalled prostheses cost'!$F$23)</f>
        <v>-108040007.61697155</v>
      </c>
      <c r="L266" s="11">
        <f t="shared" si="12"/>
        <v>1</v>
      </c>
    </row>
    <row r="267" spans="1:12" x14ac:dyDescent="0.25">
      <c r="A267">
        <f t="shared" si="13"/>
        <v>262</v>
      </c>
      <c r="C267">
        <v>50959.79035040897</v>
      </c>
      <c r="D267">
        <v>52719.610924360415</v>
      </c>
      <c r="E267">
        <v>51391773.416121058</v>
      </c>
      <c r="F267">
        <v>1759.8205739514451</v>
      </c>
      <c r="G267">
        <v>396888652.00344491</v>
      </c>
      <c r="H267" s="6">
        <f>E267-G267-'Recalled prostheses cost'!$F$23</f>
        <v>-369248703.05421501</v>
      </c>
      <c r="I267" s="112">
        <v>28450040.546667553</v>
      </c>
      <c r="J267" s="112">
        <v>150817687.76130909</v>
      </c>
      <c r="K267" s="112">
        <f>I267-J267-(0.38*'Recalled prostheses cost'!$F$23)</f>
        <v>-131393340.5120602</v>
      </c>
      <c r="L267" s="11">
        <f t="shared" si="12"/>
        <v>1</v>
      </c>
    </row>
    <row r="268" spans="1:12" x14ac:dyDescent="0.25">
      <c r="A268">
        <f t="shared" si="13"/>
        <v>263</v>
      </c>
      <c r="C268">
        <v>49578.989013241706</v>
      </c>
      <c r="D268">
        <v>50920.354576762002</v>
      </c>
      <c r="E268">
        <v>43008967.653943777</v>
      </c>
      <c r="F268">
        <v>1341.3655635202958</v>
      </c>
      <c r="G268">
        <v>307049702.25528896</v>
      </c>
      <c r="H268" s="6">
        <f>E268-G268-'Recalled prostheses cost'!$F$23</f>
        <v>-287792559.06823635</v>
      </c>
      <c r="I268" s="112">
        <v>24394302.047036689</v>
      </c>
      <c r="J268" s="112">
        <v>116678886.85700978</v>
      </c>
      <c r="K268" s="112">
        <f>I268-J268-(0.38*'Recalled prostheses cost'!$F$23)</f>
        <v>-101310278.10739174</v>
      </c>
      <c r="L268" s="11">
        <f t="shared" si="12"/>
        <v>1</v>
      </c>
    </row>
    <row r="269" spans="1:12" x14ac:dyDescent="0.25">
      <c r="A269">
        <f t="shared" si="13"/>
        <v>264</v>
      </c>
      <c r="C269">
        <v>50226.709863757867</v>
      </c>
      <c r="D269">
        <v>51196.621848029419</v>
      </c>
      <c r="E269">
        <v>55453786.355103523</v>
      </c>
      <c r="F269">
        <v>969.91198427155177</v>
      </c>
      <c r="G269">
        <v>250114974.1809516</v>
      </c>
      <c r="H269" s="6">
        <f>E269-G269-'Recalled prostheses cost'!$F$23</f>
        <v>-218413012.29273924</v>
      </c>
      <c r="I269" s="112">
        <v>30604637.133294754</v>
      </c>
      <c r="J269" s="112">
        <v>95043690.188761592</v>
      </c>
      <c r="K269" s="112">
        <f>I269-J269-(0.38*'Recalled prostheses cost'!$F$23)</f>
        <v>-73464746.352885485</v>
      </c>
      <c r="L269" s="11">
        <f t="shared" si="12"/>
        <v>1</v>
      </c>
    </row>
    <row r="270" spans="1:12" x14ac:dyDescent="0.25">
      <c r="A270">
        <f t="shared" si="13"/>
        <v>265</v>
      </c>
      <c r="C270">
        <v>61106.073584217571</v>
      </c>
      <c r="D270">
        <v>62111.194883800461</v>
      </c>
      <c r="E270">
        <v>44882125.95874314</v>
      </c>
      <c r="F270">
        <v>1005.1212995828901</v>
      </c>
      <c r="G270">
        <v>138871107.36383155</v>
      </c>
      <c r="H270" s="6">
        <f>E270-G270-'Recalled prostheses cost'!$F$23</f>
        <v>-117740805.87197958</v>
      </c>
      <c r="I270" s="112">
        <v>24863033.802718505</v>
      </c>
      <c r="J270" s="112">
        <v>52771020.79825598</v>
      </c>
      <c r="K270" s="112">
        <f>I270-J270-(0.38*'Recalled prostheses cost'!$F$23)</f>
        <v>-36933680.292956121</v>
      </c>
      <c r="L270" s="11">
        <f t="shared" si="12"/>
        <v>1</v>
      </c>
    </row>
    <row r="271" spans="1:12" x14ac:dyDescent="0.25">
      <c r="A271">
        <f t="shared" si="13"/>
        <v>266</v>
      </c>
      <c r="C271">
        <v>57160.629815008913</v>
      </c>
      <c r="D271">
        <v>59287.693991000495</v>
      </c>
      <c r="E271">
        <v>54957287.187633485</v>
      </c>
      <c r="F271">
        <v>2127.0641759915816</v>
      </c>
      <c r="G271">
        <v>474460759.16128039</v>
      </c>
      <c r="H271" s="6">
        <f>E271-G271-'Recalled prostheses cost'!$F$23</f>
        <v>-443255296.44053805</v>
      </c>
      <c r="I271" s="112">
        <v>30136991.58958007</v>
      </c>
      <c r="J271" s="112">
        <v>180295088.48128656</v>
      </c>
      <c r="K271" s="112">
        <f>I271-J271-(0.38*'Recalled prostheses cost'!$F$23)</f>
        <v>-159183790.18912515</v>
      </c>
      <c r="L271" s="11">
        <f t="shared" si="12"/>
        <v>1</v>
      </c>
    </row>
    <row r="272" spans="1:12" x14ac:dyDescent="0.25">
      <c r="A272">
        <f t="shared" si="13"/>
        <v>267</v>
      </c>
      <c r="C272">
        <v>63772.987488969855</v>
      </c>
      <c r="D272">
        <v>65784.074626360816</v>
      </c>
      <c r="E272">
        <v>52855318.494560808</v>
      </c>
      <c r="F272">
        <v>2011.0871373909613</v>
      </c>
      <c r="G272">
        <v>408553895.9875769</v>
      </c>
      <c r="H272" s="6">
        <f>E272-G272-'Recalled prostheses cost'!$F$23</f>
        <v>-379450401.95990729</v>
      </c>
      <c r="I272" s="112">
        <v>29578242.353593748</v>
      </c>
      <c r="J272" s="112">
        <v>155250480.47527924</v>
      </c>
      <c r="K272" s="112">
        <f>I272-J272-(0.38*'Recalled prostheses cost'!$F$23)</f>
        <v>-134697931.41910413</v>
      </c>
      <c r="L272" s="11">
        <f t="shared" si="12"/>
        <v>1</v>
      </c>
    </row>
    <row r="273" spans="1:12" x14ac:dyDescent="0.25">
      <c r="A273">
        <f t="shared" si="13"/>
        <v>268</v>
      </c>
      <c r="C273">
        <v>71269.815269011655</v>
      </c>
      <c r="D273">
        <v>73648.537361689581</v>
      </c>
      <c r="E273">
        <v>45856726.461748734</v>
      </c>
      <c r="F273">
        <v>2378.7220926779264</v>
      </c>
      <c r="G273">
        <v>342937427.54644078</v>
      </c>
      <c r="H273" s="6">
        <f>E273-G273-'Recalled prostheses cost'!$F$23</f>
        <v>-320832525.55158323</v>
      </c>
      <c r="I273" s="112">
        <v>25539603.674322367</v>
      </c>
      <c r="J273" s="112">
        <v>130316222.46764754</v>
      </c>
      <c r="K273" s="112">
        <f>I273-J273-(0.38*'Recalled prostheses cost'!$F$23)</f>
        <v>-113802312.09074381</v>
      </c>
      <c r="L273" s="11">
        <f t="shared" si="12"/>
        <v>1</v>
      </c>
    </row>
    <row r="274" spans="1:12" x14ac:dyDescent="0.25">
      <c r="A274">
        <f t="shared" si="13"/>
        <v>269</v>
      </c>
      <c r="C274">
        <v>65859.050813234004</v>
      </c>
      <c r="D274">
        <v>67823.984840140154</v>
      </c>
      <c r="E274">
        <v>41463014.105486132</v>
      </c>
      <c r="F274">
        <v>1964.9340269061504</v>
      </c>
      <c r="G274">
        <v>306902794.2720381</v>
      </c>
      <c r="H274" s="6">
        <f>E274-G274-'Recalled prostheses cost'!$F$23</f>
        <v>-289191604.63344318</v>
      </c>
      <c r="I274" s="112">
        <v>22675404.287183248</v>
      </c>
      <c r="J274" s="112">
        <v>116623061.82337448</v>
      </c>
      <c r="K274" s="112">
        <f>I274-J274-(0.38*'Recalled prostheses cost'!$F$23)</f>
        <v>-102973350.83360988</v>
      </c>
      <c r="L274" s="11">
        <f t="shared" si="12"/>
        <v>1</v>
      </c>
    </row>
    <row r="275" spans="1:12" x14ac:dyDescent="0.25">
      <c r="A275">
        <f t="shared" si="13"/>
        <v>270</v>
      </c>
      <c r="C275">
        <v>53147.986942516771</v>
      </c>
      <c r="D275">
        <v>54352.231652730603</v>
      </c>
      <c r="E275">
        <v>50996606.457798772</v>
      </c>
      <c r="F275">
        <v>1204.2447102138321</v>
      </c>
      <c r="G275">
        <v>226639576.01675308</v>
      </c>
      <c r="H275" s="6">
        <f>E275-G275-'Recalled prostheses cost'!$F$23</f>
        <v>-199394794.02584547</v>
      </c>
      <c r="I275" s="112">
        <v>28223464.493787553</v>
      </c>
      <c r="J275" s="112">
        <v>86123038.886366189</v>
      </c>
      <c r="K275" s="112">
        <f>I275-J275-(0.38*'Recalled prostheses cost'!$F$23)</f>
        <v>-66925267.689997278</v>
      </c>
      <c r="L275" s="11">
        <f t="shared" si="12"/>
        <v>1</v>
      </c>
    </row>
    <row r="276" spans="1:12" x14ac:dyDescent="0.25">
      <c r="A276">
        <f t="shared" si="13"/>
        <v>271</v>
      </c>
      <c r="C276">
        <v>52511.795415661596</v>
      </c>
      <c r="D276">
        <v>53715.514509110959</v>
      </c>
      <c r="E276">
        <v>65352748.805309318</v>
      </c>
      <c r="F276">
        <v>1203.7190934493628</v>
      </c>
      <c r="G276">
        <v>392791119.09417272</v>
      </c>
      <c r="H276" s="6">
        <f>E276-G276-'Recalled prostheses cost'!$F$23</f>
        <v>-351190194.75575459</v>
      </c>
      <c r="I276" s="112">
        <v>35968847.628741764</v>
      </c>
      <c r="J276" s="112">
        <v>149260625.25578564</v>
      </c>
      <c r="K276" s="112">
        <f>I276-J276-(0.38*'Recalled prostheses cost'!$F$23)</f>
        <v>-122317470.92446253</v>
      </c>
      <c r="L276" s="11">
        <f t="shared" si="12"/>
        <v>1</v>
      </c>
    </row>
    <row r="277" spans="1:12" x14ac:dyDescent="0.25">
      <c r="A277">
        <f t="shared" si="13"/>
        <v>272</v>
      </c>
      <c r="C277">
        <v>60893.091033560711</v>
      </c>
      <c r="D277">
        <v>62546.742643209262</v>
      </c>
      <c r="E277">
        <v>48933256.157383375</v>
      </c>
      <c r="F277">
        <v>1653.6516096485502</v>
      </c>
      <c r="G277">
        <v>299484090.41249943</v>
      </c>
      <c r="H277" s="6">
        <f>E277-G277-'Recalled prostheses cost'!$F$23</f>
        <v>-274302658.72200722</v>
      </c>
      <c r="I277" s="112">
        <v>27157583.760073137</v>
      </c>
      <c r="J277" s="112">
        <v>113803954.35674979</v>
      </c>
      <c r="K277" s="112">
        <f>I277-J277-(0.38*'Recalled prostheses cost'!$F$23)</f>
        <v>-95672063.894095302</v>
      </c>
      <c r="L277" s="11">
        <f t="shared" si="12"/>
        <v>1</v>
      </c>
    </row>
    <row r="278" spans="1:12" x14ac:dyDescent="0.25">
      <c r="A278">
        <f t="shared" si="13"/>
        <v>273</v>
      </c>
      <c r="C278">
        <v>49149.181591032378</v>
      </c>
      <c r="D278">
        <v>50473.488307308689</v>
      </c>
      <c r="E278">
        <v>49648348.415479057</v>
      </c>
      <c r="F278">
        <v>1324.3067162763109</v>
      </c>
      <c r="G278">
        <v>361272392.90171933</v>
      </c>
      <c r="H278" s="6">
        <f>E278-G278-'Recalled prostheses cost'!$F$23</f>
        <v>-335375868.95313144</v>
      </c>
      <c r="I278" s="112">
        <v>27599097.828676809</v>
      </c>
      <c r="J278" s="112">
        <v>137283509.30265334</v>
      </c>
      <c r="K278" s="112">
        <f>I278-J278-(0.38*'Recalled prostheses cost'!$F$23)</f>
        <v>-118710104.77139518</v>
      </c>
      <c r="L278" s="11">
        <f t="shared" si="12"/>
        <v>1</v>
      </c>
    </row>
    <row r="279" spans="1:12" x14ac:dyDescent="0.25">
      <c r="A279">
        <f t="shared" si="13"/>
        <v>274</v>
      </c>
      <c r="C279">
        <v>57266.258617904496</v>
      </c>
      <c r="D279">
        <v>59546.165403762789</v>
      </c>
      <c r="E279">
        <v>46143108.439572811</v>
      </c>
      <c r="F279">
        <v>2279.906785858293</v>
      </c>
      <c r="G279">
        <v>379475678.21587229</v>
      </c>
      <c r="H279" s="6">
        <f>E279-G279-'Recalled prostheses cost'!$F$23</f>
        <v>-357084394.24319065</v>
      </c>
      <c r="I279" s="112">
        <v>26005211.201065991</v>
      </c>
      <c r="J279" s="112">
        <v>144200757.72203144</v>
      </c>
      <c r="K279" s="112">
        <f>I279-J279-(0.38*'Recalled prostheses cost'!$F$23)</f>
        <v>-127221239.81838411</v>
      </c>
      <c r="L279" s="11">
        <f t="shared" si="12"/>
        <v>1</v>
      </c>
    </row>
    <row r="280" spans="1:12" x14ac:dyDescent="0.25">
      <c r="A280">
        <f t="shared" si="13"/>
        <v>275</v>
      </c>
      <c r="C280">
        <v>53062.892444708603</v>
      </c>
      <c r="D280">
        <v>55529.0543988258</v>
      </c>
      <c r="E280">
        <v>50849674.709639378</v>
      </c>
      <c r="F280">
        <v>2466.1619541171967</v>
      </c>
      <c r="G280">
        <v>540537041.3348397</v>
      </c>
      <c r="H280" s="6">
        <f>E280-G280-'Recalled prostheses cost'!$F$23</f>
        <v>-513439191.0920915</v>
      </c>
      <c r="I280" s="112">
        <v>27882450.750123799</v>
      </c>
      <c r="J280" s="112">
        <v>205404075.70723906</v>
      </c>
      <c r="K280" s="112">
        <f>I280-J280-(0.38*'Recalled prostheses cost'!$F$23)</f>
        <v>-186547318.25453392</v>
      </c>
      <c r="L280" s="11">
        <f t="shared" si="12"/>
        <v>1</v>
      </c>
    </row>
    <row r="281" spans="1:12" x14ac:dyDescent="0.25">
      <c r="A281">
        <f t="shared" si="13"/>
        <v>276</v>
      </c>
      <c r="C281">
        <v>57518.746176199609</v>
      </c>
      <c r="D281">
        <v>59334.565484087965</v>
      </c>
      <c r="E281">
        <v>52284189.11944408</v>
      </c>
      <c r="F281">
        <v>1815.819307888356</v>
      </c>
      <c r="G281">
        <v>385946765.01662636</v>
      </c>
      <c r="H281" s="6">
        <f>E281-G281-'Recalled prostheses cost'!$F$23</f>
        <v>-357414400.36407346</v>
      </c>
      <c r="I281" s="112">
        <v>28646816.841666404</v>
      </c>
      <c r="J281" s="112">
        <v>146659770.70631802</v>
      </c>
      <c r="K281" s="112">
        <f>I281-J281-(0.38*'Recalled prostheses cost'!$F$23)</f>
        <v>-127038647.16207027</v>
      </c>
      <c r="L281" s="11">
        <f t="shared" si="12"/>
        <v>1</v>
      </c>
    </row>
    <row r="282" spans="1:12" x14ac:dyDescent="0.25">
      <c r="A282">
        <f t="shared" si="13"/>
        <v>277</v>
      </c>
      <c r="C282">
        <v>49821.327635517475</v>
      </c>
      <c r="D282">
        <v>51158.328859158188</v>
      </c>
      <c r="E282">
        <v>45418803.677757233</v>
      </c>
      <c r="F282">
        <v>1337.0012236407129</v>
      </c>
      <c r="G282">
        <v>240687652.75274995</v>
      </c>
      <c r="H282" s="6">
        <f>E282-G282-'Recalled prostheses cost'!$F$23</f>
        <v>-219020673.54188389</v>
      </c>
      <c r="I282" s="112">
        <v>25354504.888212286</v>
      </c>
      <c r="J282" s="112">
        <v>91461308.04604499</v>
      </c>
      <c r="K282" s="112">
        <f>I282-J282-(0.38*'Recalled prostheses cost'!$F$23)</f>
        <v>-75132496.455251351</v>
      </c>
      <c r="L282" s="11">
        <f t="shared" si="12"/>
        <v>1</v>
      </c>
    </row>
    <row r="283" spans="1:12" x14ac:dyDescent="0.25">
      <c r="A283">
        <f t="shared" si="13"/>
        <v>278</v>
      </c>
      <c r="C283">
        <v>57138.260994947552</v>
      </c>
      <c r="D283">
        <v>58691.449180743541</v>
      </c>
      <c r="E283">
        <v>47498059.51819326</v>
      </c>
      <c r="F283">
        <v>1553.1881857959888</v>
      </c>
      <c r="G283">
        <v>285907183.30223668</v>
      </c>
      <c r="H283" s="6">
        <f>E283-G283-'Recalled prostheses cost'!$F$23</f>
        <v>-262160948.2509346</v>
      </c>
      <c r="I283" s="112">
        <v>26208193.615811981</v>
      </c>
      <c r="J283" s="112">
        <v>108644729.65484993</v>
      </c>
      <c r="K283" s="112">
        <f>I283-J283-(0.38*'Recalled prostheses cost'!$F$23)</f>
        <v>-91462229.336456597</v>
      </c>
      <c r="L283" s="11">
        <f t="shared" si="12"/>
        <v>1</v>
      </c>
    </row>
    <row r="284" spans="1:12" x14ac:dyDescent="0.25">
      <c r="A284">
        <f t="shared" si="13"/>
        <v>279</v>
      </c>
      <c r="C284">
        <v>57753.555254374623</v>
      </c>
      <c r="D284">
        <v>59960.67739652835</v>
      </c>
      <c r="E284">
        <v>47131764.659534529</v>
      </c>
      <c r="F284">
        <v>2207.1221421537266</v>
      </c>
      <c r="G284">
        <v>406489189.44401467</v>
      </c>
      <c r="H284" s="6">
        <f>E284-G284-'Recalled prostheses cost'!$F$23</f>
        <v>-383109249.25137132</v>
      </c>
      <c r="I284" s="112">
        <v>26007634.769702353</v>
      </c>
      <c r="J284" s="112">
        <v>154465891.98872554</v>
      </c>
      <c r="K284" s="112">
        <f>I284-J284-(0.38*'Recalled prostheses cost'!$F$23)</f>
        <v>-137483950.51644185</v>
      </c>
      <c r="L284" s="11">
        <f t="shared" si="12"/>
        <v>1</v>
      </c>
    </row>
    <row r="285" spans="1:12" x14ac:dyDescent="0.25">
      <c r="A285">
        <f t="shared" si="13"/>
        <v>280</v>
      </c>
      <c r="C285">
        <v>54635.77290017093</v>
      </c>
      <c r="D285">
        <v>56250.612172792527</v>
      </c>
      <c r="E285">
        <v>55938121.252799697</v>
      </c>
      <c r="F285">
        <v>1614.839272621597</v>
      </c>
      <c r="G285">
        <v>392535431.83702743</v>
      </c>
      <c r="H285" s="6">
        <f>E285-G285-'Recalled prostheses cost'!$F$23</f>
        <v>-360349135.05111891</v>
      </c>
      <c r="I285" s="112">
        <v>30979284.695359044</v>
      </c>
      <c r="J285" s="112">
        <v>149163464.09807038</v>
      </c>
      <c r="K285" s="112">
        <f>I285-J285-(0.38*'Recalled prostheses cost'!$F$23)</f>
        <v>-127209872.70012999</v>
      </c>
      <c r="L285" s="11">
        <f t="shared" si="12"/>
        <v>1</v>
      </c>
    </row>
    <row r="286" spans="1:12" x14ac:dyDescent="0.25">
      <c r="A286">
        <f t="shared" si="13"/>
        <v>281</v>
      </c>
      <c r="C286">
        <v>58525.552129137759</v>
      </c>
      <c r="D286">
        <v>60229.181216885583</v>
      </c>
      <c r="E286">
        <v>42421041.949486636</v>
      </c>
      <c r="F286">
        <v>1703.6290877478241</v>
      </c>
      <c r="G286">
        <v>244925234.34836379</v>
      </c>
      <c r="H286" s="6">
        <f>E286-G286-'Recalled prostheses cost'!$F$23</f>
        <v>-226256016.86576831</v>
      </c>
      <c r="I286" s="112">
        <v>23999359.417253628</v>
      </c>
      <c r="J286" s="112">
        <v>93071589.052378237</v>
      </c>
      <c r="K286" s="112">
        <f>I286-J286-(0.38*'Recalled prostheses cost'!$F$23)</f>
        <v>-78097922.932543248</v>
      </c>
      <c r="L286" s="11">
        <f t="shared" si="12"/>
        <v>1</v>
      </c>
    </row>
    <row r="287" spans="1:12" x14ac:dyDescent="0.25">
      <c r="A287">
        <f t="shared" si="13"/>
        <v>282</v>
      </c>
      <c r="C287">
        <v>54651.292977551282</v>
      </c>
      <c r="D287">
        <v>56686.391952872131</v>
      </c>
      <c r="E287">
        <v>54069474.603106335</v>
      </c>
      <c r="F287">
        <v>2035.0989753208487</v>
      </c>
      <c r="G287">
        <v>468746845.4152419</v>
      </c>
      <c r="H287" s="6">
        <f>E287-G287-'Recalled prostheses cost'!$F$23</f>
        <v>-438429195.27902675</v>
      </c>
      <c r="I287" s="112">
        <v>30107426.895668935</v>
      </c>
      <c r="J287" s="112">
        <v>178123801.25779194</v>
      </c>
      <c r="K287" s="112">
        <f>I287-J287-(0.38*'Recalled prostheses cost'!$F$23)</f>
        <v>-157042067.65954167</v>
      </c>
      <c r="L287" s="11">
        <f t="shared" si="12"/>
        <v>1</v>
      </c>
    </row>
    <row r="288" spans="1:12" x14ac:dyDescent="0.25">
      <c r="A288">
        <f t="shared" si="13"/>
        <v>283</v>
      </c>
      <c r="C288">
        <v>61763.531446838992</v>
      </c>
      <c r="D288">
        <v>63188.359734675279</v>
      </c>
      <c r="E288">
        <v>60785498.082064286</v>
      </c>
      <c r="F288">
        <v>1424.8282878362879</v>
      </c>
      <c r="G288">
        <v>303062953.57167399</v>
      </c>
      <c r="H288" s="6">
        <f>E288-G288-'Recalled prostheses cost'!$F$23</f>
        <v>-266029279.95650089</v>
      </c>
      <c r="I288" s="112">
        <v>33495147.116251178</v>
      </c>
      <c r="J288" s="112">
        <v>115163922.35723615</v>
      </c>
      <c r="K288" s="112">
        <f>I288-J288-(0.38*'Recalled prostheses cost'!$F$23)</f>
        <v>-90694468.53840363</v>
      </c>
      <c r="L288" s="11">
        <f t="shared" si="12"/>
        <v>1</v>
      </c>
    </row>
    <row r="289" spans="1:12" x14ac:dyDescent="0.25">
      <c r="A289">
        <f t="shared" si="13"/>
        <v>284</v>
      </c>
      <c r="C289">
        <v>56228.065233451853</v>
      </c>
      <c r="D289">
        <v>58249.663892741431</v>
      </c>
      <c r="E289">
        <v>53430425.341254354</v>
      </c>
      <c r="F289">
        <v>2021.5986592895788</v>
      </c>
      <c r="G289">
        <v>553172379.15128779</v>
      </c>
      <c r="H289" s="6">
        <f>E289-G289-'Recalled prostheses cost'!$F$23</f>
        <v>-523493778.27692461</v>
      </c>
      <c r="I289" s="112">
        <v>29250409.338941004</v>
      </c>
      <c r="J289" s="112">
        <v>210205504.07748935</v>
      </c>
      <c r="K289" s="112">
        <f>I289-J289-(0.38*'Recalled prostheses cost'!$F$23)</f>
        <v>-189980788.03596699</v>
      </c>
      <c r="L289" s="11">
        <f t="shared" si="12"/>
        <v>1</v>
      </c>
    </row>
    <row r="290" spans="1:12" x14ac:dyDescent="0.25">
      <c r="A290">
        <f t="shared" si="13"/>
        <v>285</v>
      </c>
      <c r="C290">
        <v>52042.326030875156</v>
      </c>
      <c r="D290">
        <v>53536.067900360104</v>
      </c>
      <c r="E290">
        <v>43747109.328434542</v>
      </c>
      <c r="F290">
        <v>1493.7418694849475</v>
      </c>
      <c r="G290">
        <v>278419412.20056868</v>
      </c>
      <c r="H290" s="6">
        <f>E290-G290-'Recalled prostheses cost'!$F$23</f>
        <v>-258424127.33902532</v>
      </c>
      <c r="I290" s="112">
        <v>24443935.344366085</v>
      </c>
      <c r="J290" s="112">
        <v>105799376.6362161</v>
      </c>
      <c r="K290" s="112">
        <f>I290-J290-(0.38*'Recalled prostheses cost'!$F$23)</f>
        <v>-90381134.589268655</v>
      </c>
      <c r="L290" s="11">
        <f t="shared" si="12"/>
        <v>1</v>
      </c>
    </row>
    <row r="291" spans="1:12" x14ac:dyDescent="0.25">
      <c r="A291">
        <f t="shared" si="13"/>
        <v>286</v>
      </c>
      <c r="C291">
        <v>49734.714336626872</v>
      </c>
      <c r="D291">
        <v>50913.415288897748</v>
      </c>
      <c r="E291">
        <v>49442770.995751269</v>
      </c>
      <c r="F291">
        <v>1178.7009522708759</v>
      </c>
      <c r="G291">
        <v>267675600.66744429</v>
      </c>
      <c r="H291" s="6">
        <f>E291-G291-'Recalled prostheses cost'!$F$23</f>
        <v>-241984654.1385842</v>
      </c>
      <c r="I291" s="112">
        <v>27426292.327189419</v>
      </c>
      <c r="J291" s="112">
        <v>101716728.25362885</v>
      </c>
      <c r="K291" s="112">
        <f>I291-J291-(0.38*'Recalled prostheses cost'!$F$23)</f>
        <v>-83316129.223858088</v>
      </c>
      <c r="L291" s="11">
        <f t="shared" si="12"/>
        <v>1</v>
      </c>
    </row>
    <row r="292" spans="1:12" x14ac:dyDescent="0.25">
      <c r="A292">
        <f t="shared" si="13"/>
        <v>287</v>
      </c>
      <c r="C292">
        <v>55992.393192832191</v>
      </c>
      <c r="D292">
        <v>57468.336615284577</v>
      </c>
      <c r="E292">
        <v>44647376.9163865</v>
      </c>
      <c r="F292">
        <v>1475.9434224523866</v>
      </c>
      <c r="G292">
        <v>267248668.17142013</v>
      </c>
      <c r="H292" s="6">
        <f>E292-G292-'Recalled prostheses cost'!$F$23</f>
        <v>-246353115.72192478</v>
      </c>
      <c r="I292" s="112">
        <v>24706342.49841607</v>
      </c>
      <c r="J292" s="112">
        <v>101554493.90513965</v>
      </c>
      <c r="K292" s="112">
        <f>I292-J292-(0.38*'Recalled prostheses cost'!$F$23)</f>
        <v>-85873844.704142243</v>
      </c>
      <c r="L292" s="11">
        <f t="shared" si="12"/>
        <v>1</v>
      </c>
    </row>
    <row r="293" spans="1:12" x14ac:dyDescent="0.25">
      <c r="A293">
        <f t="shared" si="13"/>
        <v>288</v>
      </c>
      <c r="C293">
        <v>53053.722311965234</v>
      </c>
      <c r="D293">
        <v>54511.63102157299</v>
      </c>
      <c r="E293">
        <v>39973132.119816653</v>
      </c>
      <c r="F293">
        <v>1457.9087096077565</v>
      </c>
      <c r="G293">
        <v>236942110.26132569</v>
      </c>
      <c r="H293" s="6">
        <f>E293-G293-'Recalled prostheses cost'!$F$23</f>
        <v>-220720802.6084002</v>
      </c>
      <c r="I293" s="112">
        <v>22602004.101187579</v>
      </c>
      <c r="J293" s="112">
        <v>90038001.899303749</v>
      </c>
      <c r="K293" s="112">
        <f>I293-J293-(0.38*'Recalled prostheses cost'!$F$23)</f>
        <v>-76461691.095534831</v>
      </c>
      <c r="L293" s="11">
        <f t="shared" si="12"/>
        <v>1</v>
      </c>
    </row>
    <row r="294" spans="1:12" x14ac:dyDescent="0.25">
      <c r="A294">
        <f t="shared" si="13"/>
        <v>289</v>
      </c>
      <c r="C294">
        <v>88171.821129028103</v>
      </c>
      <c r="D294">
        <v>90022.736153359932</v>
      </c>
      <c r="E294">
        <v>51658732.670370378</v>
      </c>
      <c r="F294">
        <v>1850.915024331829</v>
      </c>
      <c r="G294">
        <v>208287169.8928009</v>
      </c>
      <c r="H294" s="6">
        <f>E294-G294-'Recalled prostheses cost'!$F$23</f>
        <v>-180380261.6893217</v>
      </c>
      <c r="I294" s="112">
        <v>28620490.192699257</v>
      </c>
      <c r="J294" s="112">
        <v>79149124.559264362</v>
      </c>
      <c r="K294" s="112">
        <f>I294-J294-(0.38*'Recalled prostheses cost'!$F$23)</f>
        <v>-59554327.663983755</v>
      </c>
      <c r="L294" s="11">
        <f t="shared" si="12"/>
        <v>1</v>
      </c>
    </row>
    <row r="295" spans="1:12" x14ac:dyDescent="0.25">
      <c r="A295">
        <f t="shared" si="13"/>
        <v>290</v>
      </c>
      <c r="C295">
        <v>73253.349422916828</v>
      </c>
      <c r="D295">
        <v>75042.802161373038</v>
      </c>
      <c r="E295">
        <v>40196325.091136485</v>
      </c>
      <c r="F295">
        <v>1789.4527384562098</v>
      </c>
      <c r="G295">
        <v>199086273.79333186</v>
      </c>
      <c r="H295" s="6">
        <f>E295-G295-'Recalled prostheses cost'!$F$23</f>
        <v>-182641773.16908655</v>
      </c>
      <c r="I295" s="112">
        <v>22170483.239483643</v>
      </c>
      <c r="J295" s="112">
        <v>75652784.041466087</v>
      </c>
      <c r="K295" s="112">
        <f>I295-J295-(0.38*'Recalled prostheses cost'!$F$23)</f>
        <v>-62507994.099401094</v>
      </c>
      <c r="L295" s="11">
        <f t="shared" si="12"/>
        <v>1</v>
      </c>
    </row>
    <row r="296" spans="1:12" x14ac:dyDescent="0.25">
      <c r="A296">
        <f t="shared" si="13"/>
        <v>291</v>
      </c>
      <c r="C296">
        <v>52246.264018254573</v>
      </c>
      <c r="D296">
        <v>54702.773985519452</v>
      </c>
      <c r="E296">
        <v>46374416.503178492</v>
      </c>
      <c r="F296">
        <v>2456.5099672648794</v>
      </c>
      <c r="G296">
        <v>486169856.53379631</v>
      </c>
      <c r="H296" s="6">
        <f>E296-G296-'Recalled prostheses cost'!$F$23</f>
        <v>-463547264.497509</v>
      </c>
      <c r="I296" s="112">
        <v>25496830.2166721</v>
      </c>
      <c r="J296" s="112">
        <v>184744545.48284262</v>
      </c>
      <c r="K296" s="112">
        <f>I296-J296-(0.38*'Recalled prostheses cost'!$F$23)</f>
        <v>-168273408.56358919</v>
      </c>
      <c r="L296" s="11">
        <f t="shared" si="12"/>
        <v>1</v>
      </c>
    </row>
    <row r="297" spans="1:12" x14ac:dyDescent="0.25">
      <c r="A297">
        <f t="shared" si="13"/>
        <v>292</v>
      </c>
      <c r="C297">
        <v>64118.021305312956</v>
      </c>
      <c r="D297">
        <v>67331.52379191728</v>
      </c>
      <c r="E297">
        <v>62660385.26420112</v>
      </c>
      <c r="F297">
        <v>3213.5024866043241</v>
      </c>
      <c r="G297">
        <v>670556204.21219242</v>
      </c>
      <c r="H297" s="6">
        <f>E297-G297-'Recalled prostheses cost'!$F$23</f>
        <v>-631647643.41488242</v>
      </c>
      <c r="I297" s="112">
        <v>34996960.869519591</v>
      </c>
      <c r="J297" s="112">
        <v>254811357.60063314</v>
      </c>
      <c r="K297" s="112">
        <f>I297-J297-(0.38*'Recalled prostheses cost'!$F$23)</f>
        <v>-228840090.02853221</v>
      </c>
      <c r="L297" s="11">
        <f t="shared" si="12"/>
        <v>1</v>
      </c>
    </row>
    <row r="298" spans="1:12" x14ac:dyDescent="0.25">
      <c r="A298">
        <f t="shared" si="13"/>
        <v>293</v>
      </c>
      <c r="C298">
        <v>73548.007278094519</v>
      </c>
      <c r="D298">
        <v>76067.084092146833</v>
      </c>
      <c r="E298">
        <v>49949057.310913123</v>
      </c>
      <c r="F298">
        <v>2519.0768140523141</v>
      </c>
      <c r="G298">
        <v>319195272.86014885</v>
      </c>
      <c r="H298" s="6">
        <f>E298-G298-'Recalled prostheses cost'!$F$23</f>
        <v>-292998040.01612687</v>
      </c>
      <c r="I298" s="112">
        <v>27839819.543332625</v>
      </c>
      <c r="J298" s="112">
        <v>121294203.68685658</v>
      </c>
      <c r="K298" s="112">
        <f>I298-J298-(0.38*'Recalled prostheses cost'!$F$23)</f>
        <v>-102480077.44094262</v>
      </c>
      <c r="L298" s="11">
        <f t="shared" si="12"/>
        <v>1</v>
      </c>
    </row>
    <row r="299" spans="1:12" x14ac:dyDescent="0.25">
      <c r="A299">
        <f t="shared" si="13"/>
        <v>294</v>
      </c>
      <c r="C299">
        <v>51021.425678080181</v>
      </c>
      <c r="D299">
        <v>52262.291168090029</v>
      </c>
      <c r="E299">
        <v>51987821.258456282</v>
      </c>
      <c r="F299">
        <v>1240.8654900098481</v>
      </c>
      <c r="G299">
        <v>318448534.27981472</v>
      </c>
      <c r="H299" s="6">
        <f>E299-G299-'Recalled prostheses cost'!$F$23</f>
        <v>-290212537.4882496</v>
      </c>
      <c r="I299" s="112">
        <v>28956313.437298276</v>
      </c>
      <c r="J299" s="112">
        <v>121010443.02632958</v>
      </c>
      <c r="K299" s="112">
        <f>I299-J299-(0.38*'Recalled prostheses cost'!$F$23)</f>
        <v>-101079822.88644996</v>
      </c>
      <c r="L299" s="11">
        <f t="shared" si="12"/>
        <v>1</v>
      </c>
    </row>
    <row r="300" spans="1:12" x14ac:dyDescent="0.25">
      <c r="A300">
        <f t="shared" si="13"/>
        <v>295</v>
      </c>
      <c r="C300">
        <v>54265.859594929731</v>
      </c>
      <c r="D300">
        <v>56453.692895500964</v>
      </c>
      <c r="E300">
        <v>44978834.960928574</v>
      </c>
      <c r="F300">
        <v>2187.8333005712338</v>
      </c>
      <c r="G300">
        <v>434999868.94729835</v>
      </c>
      <c r="H300" s="6">
        <f>E300-G300-'Recalled prostheses cost'!$F$23</f>
        <v>-413772858.45326096</v>
      </c>
      <c r="I300" s="112">
        <v>25248995.134292711</v>
      </c>
      <c r="J300" s="112">
        <v>165299950.1999734</v>
      </c>
      <c r="K300" s="112">
        <f>I300-J300-(0.38*'Recalled prostheses cost'!$F$23)</f>
        <v>-149076648.36309934</v>
      </c>
      <c r="L300" s="11">
        <f t="shared" si="12"/>
        <v>1</v>
      </c>
    </row>
    <row r="301" spans="1:12" x14ac:dyDescent="0.25">
      <c r="A301">
        <f t="shared" si="13"/>
        <v>296</v>
      </c>
      <c r="C301">
        <v>69912.081528192532</v>
      </c>
      <c r="D301">
        <v>73723.769079134407</v>
      </c>
      <c r="E301">
        <v>40628030.149750181</v>
      </c>
      <c r="F301">
        <v>3811.6875509418751</v>
      </c>
      <c r="G301">
        <v>438312788.1902222</v>
      </c>
      <c r="H301" s="6">
        <f>E301-G301-'Recalled prostheses cost'!$F$23</f>
        <v>-421436582.5073632</v>
      </c>
      <c r="I301" s="112">
        <v>22874432.459837634</v>
      </c>
      <c r="J301" s="112">
        <v>166558859.51228443</v>
      </c>
      <c r="K301" s="112">
        <f>I301-J301-(0.38*'Recalled prostheses cost'!$F$23)</f>
        <v>-152710120.34986544</v>
      </c>
      <c r="L301" s="11">
        <f t="shared" si="12"/>
        <v>1</v>
      </c>
    </row>
    <row r="302" spans="1:12" x14ac:dyDescent="0.25">
      <c r="A302">
        <f t="shared" si="13"/>
        <v>297</v>
      </c>
      <c r="C302">
        <v>58299.177742143002</v>
      </c>
      <c r="D302">
        <v>59749.836767657136</v>
      </c>
      <c r="E302">
        <v>51720016.292495422</v>
      </c>
      <c r="F302">
        <v>1450.6590255141346</v>
      </c>
      <c r="G302">
        <v>268645249.88022971</v>
      </c>
      <c r="H302" s="6">
        <f>E302-G302-'Recalled prostheses cost'!$F$23</f>
        <v>-240677058.05462545</v>
      </c>
      <c r="I302" s="112">
        <v>28916951.373704333</v>
      </c>
      <c r="J302" s="112">
        <v>102085194.95448729</v>
      </c>
      <c r="K302" s="112">
        <f>I302-J302-(0.38*'Recalled prostheses cost'!$F$23)</f>
        <v>-82193936.878201604</v>
      </c>
      <c r="L302" s="11">
        <f t="shared" si="12"/>
        <v>1</v>
      </c>
    </row>
    <row r="303" spans="1:12" x14ac:dyDescent="0.25">
      <c r="A303">
        <f t="shared" si="13"/>
        <v>298</v>
      </c>
      <c r="C303">
        <v>56982.292589445424</v>
      </c>
      <c r="D303">
        <v>59456.04192112841</v>
      </c>
      <c r="E303">
        <v>57592605.433313206</v>
      </c>
      <c r="F303">
        <v>2473.7493316829859</v>
      </c>
      <c r="G303">
        <v>650087791.10219073</v>
      </c>
      <c r="H303" s="6">
        <f>E303-G303-'Recalled prostheses cost'!$F$23</f>
        <v>-616247010.13576865</v>
      </c>
      <c r="I303" s="112">
        <v>32112508.669610444</v>
      </c>
      <c r="J303" s="112">
        <v>247033360.61883247</v>
      </c>
      <c r="K303" s="112">
        <f>I303-J303-(0.38*'Recalled prostheses cost'!$F$23)</f>
        <v>-223946545.24664068</v>
      </c>
      <c r="L303" s="11">
        <f t="shared" si="12"/>
        <v>1</v>
      </c>
    </row>
    <row r="304" spans="1:12" x14ac:dyDescent="0.25">
      <c r="A304">
        <f t="shared" si="13"/>
        <v>299</v>
      </c>
      <c r="C304">
        <v>68989.393008945292</v>
      </c>
      <c r="D304">
        <v>71231.019681294594</v>
      </c>
      <c r="E304">
        <v>48171076.368819937</v>
      </c>
      <c r="F304">
        <v>2241.6266723493027</v>
      </c>
      <c r="G304">
        <v>318838897.18336755</v>
      </c>
      <c r="H304" s="6">
        <f>E304-G304-'Recalled prostheses cost'!$F$23</f>
        <v>-294419645.28143877</v>
      </c>
      <c r="I304" s="112">
        <v>26921290.275555804</v>
      </c>
      <c r="J304" s="112">
        <v>121158780.92967968</v>
      </c>
      <c r="K304" s="112">
        <f>I304-J304-(0.38*'Recalled prostheses cost'!$F$23)</f>
        <v>-103263183.95154253</v>
      </c>
      <c r="L304" s="11">
        <f t="shared" si="12"/>
        <v>1</v>
      </c>
    </row>
    <row r="305" spans="1:12" x14ac:dyDescent="0.25">
      <c r="A305">
        <f t="shared" si="13"/>
        <v>300</v>
      </c>
      <c r="C305">
        <v>79425.375612248201</v>
      </c>
      <c r="D305">
        <v>81069.173141034771</v>
      </c>
      <c r="E305">
        <v>49318092.046269752</v>
      </c>
      <c r="F305">
        <v>1643.7975287865702</v>
      </c>
      <c r="G305">
        <v>219056784.1896646</v>
      </c>
      <c r="H305" s="6">
        <f>E305-G305-'Recalled prostheses cost'!$F$23</f>
        <v>-193490516.61028603</v>
      </c>
      <c r="I305" s="112">
        <v>27561159.6935452</v>
      </c>
      <c r="J305" s="112">
        <v>83241577.992072567</v>
      </c>
      <c r="K305" s="112">
        <f>I305-J305-(0.38*'Recalled prostheses cost'!$F$23)</f>
        <v>-64706111.595946014</v>
      </c>
      <c r="L305" s="11">
        <f t="shared" si="12"/>
        <v>1</v>
      </c>
    </row>
    <row r="306" spans="1:12" x14ac:dyDescent="0.25">
      <c r="A306">
        <f t="shared" si="13"/>
        <v>301</v>
      </c>
      <c r="C306">
        <v>52343.513464834366</v>
      </c>
      <c r="D306">
        <v>53897.542636442806</v>
      </c>
      <c r="E306">
        <v>52826628.133701064</v>
      </c>
      <c r="F306">
        <v>1554.0291716084394</v>
      </c>
      <c r="G306">
        <v>316578496.7467683</v>
      </c>
      <c r="H306" s="6">
        <f>E306-G306-'Recalled prostheses cost'!$F$23</f>
        <v>-287503693.07995844</v>
      </c>
      <c r="I306" s="112">
        <v>29186848.42260908</v>
      </c>
      <c r="J306" s="112">
        <v>120299828.76377192</v>
      </c>
      <c r="K306" s="112">
        <f>I306-J306-(0.38*'Recalled prostheses cost'!$F$23)</f>
        <v>-100138673.63858148</v>
      </c>
      <c r="L306" s="11">
        <f t="shared" si="12"/>
        <v>1</v>
      </c>
    </row>
    <row r="307" spans="1:12" x14ac:dyDescent="0.25">
      <c r="A307">
        <f t="shared" si="13"/>
        <v>302</v>
      </c>
      <c r="C307">
        <v>74841.179556133808</v>
      </c>
      <c r="D307">
        <v>78349.289218279155</v>
      </c>
      <c r="E307">
        <v>39196612.778639957</v>
      </c>
      <c r="F307">
        <v>3508.1096621453471</v>
      </c>
      <c r="G307">
        <v>404748887.90304607</v>
      </c>
      <c r="H307" s="6">
        <f>E307-G307-'Recalled prostheses cost'!$F$23</f>
        <v>-389304099.59129727</v>
      </c>
      <c r="I307" s="112">
        <v>21466632.564382665</v>
      </c>
      <c r="J307" s="112">
        <v>153804577.40315753</v>
      </c>
      <c r="K307" s="112">
        <f>I307-J307-(0.38*'Recalled prostheses cost'!$F$23)</f>
        <v>-141363638.13619351</v>
      </c>
      <c r="L307" s="11">
        <f t="shared" si="12"/>
        <v>1</v>
      </c>
    </row>
    <row r="308" spans="1:12" x14ac:dyDescent="0.25">
      <c r="A308">
        <f t="shared" si="13"/>
        <v>303</v>
      </c>
      <c r="C308">
        <v>56139.544526394886</v>
      </c>
      <c r="D308">
        <v>58373.284050424532</v>
      </c>
      <c r="E308">
        <v>55331003.221694835</v>
      </c>
      <c r="F308">
        <v>2233.7395240296464</v>
      </c>
      <c r="G308">
        <v>507814575.70460463</v>
      </c>
      <c r="H308" s="6">
        <f>E308-G308-'Recalled prostheses cost'!$F$23</f>
        <v>-476235396.94980097</v>
      </c>
      <c r="I308" s="112">
        <v>30776435.299451623</v>
      </c>
      <c r="J308" s="112">
        <v>192969538.76774979</v>
      </c>
      <c r="K308" s="112">
        <f>I308-J308-(0.38*'Recalled prostheses cost'!$F$23)</f>
        <v>-171218796.76571682</v>
      </c>
      <c r="L308" s="11">
        <f t="shared" si="12"/>
        <v>1</v>
      </c>
    </row>
    <row r="309" spans="1:12" x14ac:dyDescent="0.25">
      <c r="A309">
        <f t="shared" si="13"/>
        <v>304</v>
      </c>
      <c r="C309">
        <v>56526.46517308797</v>
      </c>
      <c r="D309">
        <v>58159.09653364047</v>
      </c>
      <c r="E309">
        <v>60453776.665696338</v>
      </c>
      <c r="F309">
        <v>1632.6313605524992</v>
      </c>
      <c r="G309">
        <v>441025323.33207101</v>
      </c>
      <c r="H309" s="6">
        <f>E309-G309-'Recalled prostheses cost'!$F$23</f>
        <v>-404323371.13326585</v>
      </c>
      <c r="I309" s="112">
        <v>33396245.481637154</v>
      </c>
      <c r="J309" s="112">
        <v>167589622.86618701</v>
      </c>
      <c r="K309" s="112">
        <f>I309-J309-(0.38*'Recalled prostheses cost'!$F$23)</f>
        <v>-143219070.68196851</v>
      </c>
      <c r="L309" s="11">
        <f t="shared" si="12"/>
        <v>1</v>
      </c>
    </row>
    <row r="310" spans="1:12" x14ac:dyDescent="0.25">
      <c r="A310">
        <f t="shared" si="13"/>
        <v>305</v>
      </c>
      <c r="C310">
        <v>64801.07869935091</v>
      </c>
      <c r="D310">
        <v>66777.494376069371</v>
      </c>
      <c r="E310">
        <v>50955792.116390981</v>
      </c>
      <c r="F310">
        <v>1976.4156767184613</v>
      </c>
      <c r="G310">
        <v>389647872.50353092</v>
      </c>
      <c r="H310" s="6">
        <f>E310-G310-'Recalled prostheses cost'!$F$23</f>
        <v>-362443904.85403109</v>
      </c>
      <c r="I310" s="112">
        <v>28380881.91512594</v>
      </c>
      <c r="J310" s="112">
        <v>148066191.55134174</v>
      </c>
      <c r="K310" s="112">
        <f>I310-J310-(0.38*'Recalled prostheses cost'!$F$23)</f>
        <v>-128711002.93363446</v>
      </c>
      <c r="L310" s="11">
        <f t="shared" si="12"/>
        <v>1</v>
      </c>
    </row>
    <row r="311" spans="1:12" x14ac:dyDescent="0.25">
      <c r="A311">
        <f t="shared" si="13"/>
        <v>306</v>
      </c>
      <c r="C311">
        <v>60922.959936172119</v>
      </c>
      <c r="D311">
        <v>63053.634604347746</v>
      </c>
      <c r="E311">
        <v>52717241.137989961</v>
      </c>
      <c r="F311">
        <v>2130.6746681756267</v>
      </c>
      <c r="G311">
        <v>412834428.60371459</v>
      </c>
      <c r="H311" s="6">
        <f>E311-G311-'Recalled prostheses cost'!$F$23</f>
        <v>-383869011.93261582</v>
      </c>
      <c r="I311" s="112">
        <v>28960476.011779062</v>
      </c>
      <c r="J311" s="112">
        <v>156877082.86941153</v>
      </c>
      <c r="K311" s="112">
        <f>I311-J311-(0.38*'Recalled prostheses cost'!$F$23)</f>
        <v>-136942300.15505111</v>
      </c>
      <c r="L311" s="11">
        <f t="shared" si="12"/>
        <v>1</v>
      </c>
    </row>
    <row r="312" spans="1:12" x14ac:dyDescent="0.25">
      <c r="A312">
        <f t="shared" si="13"/>
        <v>307</v>
      </c>
      <c r="C312">
        <v>72864.533236660398</v>
      </c>
      <c r="D312">
        <v>75085.095865234718</v>
      </c>
      <c r="E312">
        <v>60244231.112485029</v>
      </c>
      <c r="F312">
        <v>2220.5626285743201</v>
      </c>
      <c r="G312">
        <v>448581498.96659911</v>
      </c>
      <c r="H312" s="6">
        <f>E312-G312-'Recalled prostheses cost'!$F$23</f>
        <v>-412089092.32100523</v>
      </c>
      <c r="I312" s="112">
        <v>33238666.253821839</v>
      </c>
      <c r="J312" s="112">
        <v>170460969.6073077</v>
      </c>
      <c r="K312" s="112">
        <f>I312-J312-(0.38*'Recalled prostheses cost'!$F$23)</f>
        <v>-146247996.65090451</v>
      </c>
      <c r="L312" s="11">
        <f t="shared" si="12"/>
        <v>1</v>
      </c>
    </row>
    <row r="313" spans="1:12" x14ac:dyDescent="0.25">
      <c r="A313">
        <f t="shared" si="13"/>
        <v>308</v>
      </c>
      <c r="C313">
        <v>51461.498276375336</v>
      </c>
      <c r="D313">
        <v>53082.114695222815</v>
      </c>
      <c r="E313">
        <v>56070741.807234667</v>
      </c>
      <c r="F313">
        <v>1620.6164188474795</v>
      </c>
      <c r="G313">
        <v>434927978.36597753</v>
      </c>
      <c r="H313" s="6">
        <f>E313-G313-'Recalled prostheses cost'!$F$23</f>
        <v>-402609061.02563405</v>
      </c>
      <c r="I313" s="112">
        <v>30955899.250832587</v>
      </c>
      <c r="J313" s="112">
        <v>165272631.77907145</v>
      </c>
      <c r="K313" s="112">
        <f>I313-J313-(0.38*'Recalled prostheses cost'!$F$23)</f>
        <v>-143342425.82565752</v>
      </c>
      <c r="L313" s="11">
        <f t="shared" si="12"/>
        <v>1</v>
      </c>
    </row>
    <row r="314" spans="1:12" x14ac:dyDescent="0.25">
      <c r="A314">
        <f t="shared" si="13"/>
        <v>309</v>
      </c>
      <c r="C314">
        <v>60472.257276339464</v>
      </c>
      <c r="D314">
        <v>62227.310763596121</v>
      </c>
      <c r="E314">
        <v>51974517.313932084</v>
      </c>
      <c r="F314">
        <v>1755.0534872566568</v>
      </c>
      <c r="G314">
        <v>382798484.02337921</v>
      </c>
      <c r="H314" s="6">
        <f>E314-G314-'Recalled prostheses cost'!$F$23</f>
        <v>-354575791.17633832</v>
      </c>
      <c r="I314" s="112">
        <v>29245273.641307458</v>
      </c>
      <c r="J314" s="112">
        <v>145463423.92888412</v>
      </c>
      <c r="K314" s="112">
        <f>I314-J314-(0.38*'Recalled prostheses cost'!$F$23)</f>
        <v>-125243843.5849953</v>
      </c>
      <c r="L314" s="11">
        <f t="shared" si="12"/>
        <v>1</v>
      </c>
    </row>
    <row r="315" spans="1:12" x14ac:dyDescent="0.25">
      <c r="A315">
        <f t="shared" si="13"/>
        <v>310</v>
      </c>
      <c r="C315">
        <v>57567.503822993851</v>
      </c>
      <c r="D315">
        <v>59422.836023206444</v>
      </c>
      <c r="E315">
        <v>48208717.16294504</v>
      </c>
      <c r="F315">
        <v>1855.3322002125933</v>
      </c>
      <c r="G315">
        <v>365851193.29241902</v>
      </c>
      <c r="H315" s="6">
        <f>E315-G315-'Recalled prostheses cost'!$F$23</f>
        <v>-341394300.59636515</v>
      </c>
      <c r="I315" s="112">
        <v>26618169.376560535</v>
      </c>
      <c r="J315" s="112">
        <v>139023453.45111924</v>
      </c>
      <c r="K315" s="112">
        <f>I315-J315-(0.38*'Recalled prostheses cost'!$F$23)</f>
        <v>-121430977.37197736</v>
      </c>
      <c r="L315" s="11">
        <f t="shared" si="12"/>
        <v>1</v>
      </c>
    </row>
    <row r="316" spans="1:12" x14ac:dyDescent="0.25">
      <c r="A316">
        <f t="shared" si="13"/>
        <v>311</v>
      </c>
      <c r="C316">
        <v>63692.563338124193</v>
      </c>
      <c r="D316">
        <v>65979.586084538925</v>
      </c>
      <c r="E316">
        <v>61735860.917014599</v>
      </c>
      <c r="F316">
        <v>2287.022746414732</v>
      </c>
      <c r="G316">
        <v>583780461.35138929</v>
      </c>
      <c r="H316" s="6">
        <f>E316-G316-'Recalled prostheses cost'!$F$23</f>
        <v>-545796424.90126586</v>
      </c>
      <c r="I316" s="112">
        <v>34510534.908900931</v>
      </c>
      <c r="J316" s="112">
        <v>221836575.31352791</v>
      </c>
      <c r="K316" s="112">
        <f>I316-J316-(0.38*'Recalled prostheses cost'!$F$23)</f>
        <v>-196351733.70204562</v>
      </c>
      <c r="L316" s="11">
        <f t="shared" si="12"/>
        <v>1</v>
      </c>
    </row>
    <row r="317" spans="1:12" x14ac:dyDescent="0.25">
      <c r="A317">
        <f t="shared" si="13"/>
        <v>312</v>
      </c>
      <c r="C317">
        <v>51931.303925984495</v>
      </c>
      <c r="D317">
        <v>53551.278660451477</v>
      </c>
      <c r="E317">
        <v>55421746.514627799</v>
      </c>
      <c r="F317">
        <v>1619.9747344669813</v>
      </c>
      <c r="G317">
        <v>440838500.22707534</v>
      </c>
      <c r="H317" s="6">
        <f>E317-G317-'Recalled prostheses cost'!$F$23</f>
        <v>-409168578.17933869</v>
      </c>
      <c r="I317" s="112">
        <v>30553711.483293105</v>
      </c>
      <c r="J317" s="112">
        <v>167518630.0862886</v>
      </c>
      <c r="K317" s="112">
        <f>I317-J317-(0.38*'Recalled prostheses cost'!$F$23)</f>
        <v>-145990611.90041414</v>
      </c>
      <c r="L317" s="11">
        <f t="shared" si="12"/>
        <v>1</v>
      </c>
    </row>
    <row r="318" spans="1:12" x14ac:dyDescent="0.25">
      <c r="A318">
        <f t="shared" si="13"/>
        <v>313</v>
      </c>
      <c r="C318">
        <v>61128.98445709722</v>
      </c>
      <c r="D318">
        <v>62458.88426211632</v>
      </c>
      <c r="E318">
        <v>50353916.378155477</v>
      </c>
      <c r="F318">
        <v>1329.8998050191003</v>
      </c>
      <c r="G318">
        <v>244854872.80649266</v>
      </c>
      <c r="H318" s="6">
        <f>E318-G318-'Recalled prostheses cost'!$F$23</f>
        <v>-218252780.89522836</v>
      </c>
      <c r="I318" s="112">
        <v>28171247.810312174</v>
      </c>
      <c r="J318" s="112">
        <v>93044851.666467234</v>
      </c>
      <c r="K318" s="112">
        <f>I318-J318-(0.38*'Recalled prostheses cost'!$F$23)</f>
        <v>-73899297.153573707</v>
      </c>
      <c r="L318" s="11">
        <f t="shared" si="12"/>
        <v>1</v>
      </c>
    </row>
    <row r="319" spans="1:12" x14ac:dyDescent="0.25">
      <c r="A319">
        <f t="shared" si="13"/>
        <v>314</v>
      </c>
      <c r="C319">
        <v>57234.027512199857</v>
      </c>
      <c r="D319">
        <v>58165.150704084772</v>
      </c>
      <c r="E319">
        <v>42309224.008964606</v>
      </c>
      <c r="F319">
        <v>931.12319188491529</v>
      </c>
      <c r="G319">
        <v>118019303.85268526</v>
      </c>
      <c r="H319" s="6">
        <f>E319-G319-'Recalled prostheses cost'!$F$23</f>
        <v>-99461904.310611814</v>
      </c>
      <c r="I319" s="112">
        <v>23995216.139095142</v>
      </c>
      <c r="J319" s="112">
        <v>44847335.464020409</v>
      </c>
      <c r="K319" s="112">
        <f>I319-J319-(0.38*'Recalled prostheses cost'!$F$23)</f>
        <v>-29877812.622343913</v>
      </c>
      <c r="L319" s="11">
        <f t="shared" si="12"/>
        <v>1</v>
      </c>
    </row>
    <row r="320" spans="1:12" x14ac:dyDescent="0.25">
      <c r="A320">
        <f t="shared" si="13"/>
        <v>315</v>
      </c>
      <c r="C320">
        <v>49586.541923856799</v>
      </c>
      <c r="D320">
        <v>50780.190197674412</v>
      </c>
      <c r="E320">
        <v>51726753.003811315</v>
      </c>
      <c r="F320">
        <v>1193.6482738176128</v>
      </c>
      <c r="G320">
        <v>288308738.89490724</v>
      </c>
      <c r="H320" s="6">
        <f>E320-G320-'Recalled prostheses cost'!$F$23</f>
        <v>-260333810.35798711</v>
      </c>
      <c r="I320" s="112">
        <v>28296146.146449201</v>
      </c>
      <c r="J320" s="112">
        <v>109557320.78006476</v>
      </c>
      <c r="K320" s="112">
        <f>I320-J320-(0.38*'Recalled prostheses cost'!$F$23)</f>
        <v>-90286867.931034207</v>
      </c>
      <c r="L320" s="11">
        <f t="shared" si="12"/>
        <v>1</v>
      </c>
    </row>
    <row r="321" spans="1:12" x14ac:dyDescent="0.25">
      <c r="A321">
        <f t="shared" si="13"/>
        <v>316</v>
      </c>
      <c r="C321">
        <v>62202.635371949546</v>
      </c>
      <c r="D321">
        <v>63185.422553745026</v>
      </c>
      <c r="E321">
        <v>54106284.023303315</v>
      </c>
      <c r="F321">
        <v>982.78718179548014</v>
      </c>
      <c r="G321">
        <v>168272048.51718536</v>
      </c>
      <c r="H321" s="6">
        <f>E321-G321-'Recalled prostheses cost'!$F$23</f>
        <v>-137917588.96077323</v>
      </c>
      <c r="I321" s="112">
        <v>30510025.934487011</v>
      </c>
      <c r="J321" s="112">
        <v>63943378.436530426</v>
      </c>
      <c r="K321" s="112">
        <f>I321-J321-(0.38*'Recalled prostheses cost'!$F$23)</f>
        <v>-42459045.799462065</v>
      </c>
      <c r="L321" s="11">
        <f t="shared" si="12"/>
        <v>1</v>
      </c>
    </row>
    <row r="322" spans="1:12" x14ac:dyDescent="0.25">
      <c r="A322">
        <f t="shared" si="13"/>
        <v>317</v>
      </c>
      <c r="C322">
        <v>53673.782291020616</v>
      </c>
      <c r="D322">
        <v>54949.817253703579</v>
      </c>
      <c r="E322">
        <v>43591752.044373095</v>
      </c>
      <c r="F322">
        <v>1276.0349626829629</v>
      </c>
      <c r="G322">
        <v>205461696.79894429</v>
      </c>
      <c r="H322" s="6">
        <f>E322-G322-'Recalled prostheses cost'!$F$23</f>
        <v>-185621769.22146237</v>
      </c>
      <c r="I322" s="112">
        <v>24427000.389003113</v>
      </c>
      <c r="J322" s="112">
        <v>78075444.78359884</v>
      </c>
      <c r="K322" s="112">
        <f>I322-J322-(0.38*'Recalled prostheses cost'!$F$23)</f>
        <v>-62674137.692014374</v>
      </c>
      <c r="L322" s="11">
        <f t="shared" si="12"/>
        <v>1</v>
      </c>
    </row>
    <row r="323" spans="1:12" x14ac:dyDescent="0.25">
      <c r="A323">
        <f t="shared" si="13"/>
        <v>318</v>
      </c>
      <c r="C323">
        <v>67888.523425759151</v>
      </c>
      <c r="D323">
        <v>70153.366079501313</v>
      </c>
      <c r="E323">
        <v>58351339.264499351</v>
      </c>
      <c r="F323">
        <v>2264.8426537421619</v>
      </c>
      <c r="G323">
        <v>419534846.24795115</v>
      </c>
      <c r="H323" s="6">
        <f>E323-G323-'Recalled prostheses cost'!$F$23</f>
        <v>-384935331.45034295</v>
      </c>
      <c r="I323" s="112">
        <v>32512961.460074227</v>
      </c>
      <c r="J323" s="112">
        <v>159423241.57422143</v>
      </c>
      <c r="K323" s="112">
        <f>I323-J323-(0.38*'Recalled prostheses cost'!$F$23)</f>
        <v>-135935973.41156584</v>
      </c>
      <c r="L323" s="11">
        <f t="shared" si="12"/>
        <v>1</v>
      </c>
    </row>
    <row r="324" spans="1:12" x14ac:dyDescent="0.25">
      <c r="A324">
        <f t="shared" si="13"/>
        <v>319</v>
      </c>
      <c r="C324">
        <v>67410.875755965622</v>
      </c>
      <c r="D324">
        <v>69575.458115584101</v>
      </c>
      <c r="E324">
        <v>45281877.31250412</v>
      </c>
      <c r="F324">
        <v>2164.5823596184782</v>
      </c>
      <c r="G324">
        <v>305158921.1755566</v>
      </c>
      <c r="H324" s="6">
        <f>E324-G324-'Recalled prostheses cost'!$F$23</f>
        <v>-283628868.32994366</v>
      </c>
      <c r="I324" s="112">
        <v>25163242.394037601</v>
      </c>
      <c r="J324" s="112">
        <v>115960390.04671147</v>
      </c>
      <c r="K324" s="112">
        <f>I324-J324-(0.38*'Recalled prostheses cost'!$F$23)</f>
        <v>-99822840.950092524</v>
      </c>
      <c r="L324" s="11">
        <f t="shared" si="12"/>
        <v>1</v>
      </c>
    </row>
    <row r="325" spans="1:12" x14ac:dyDescent="0.25">
      <c r="A325">
        <f t="shared" si="13"/>
        <v>320</v>
      </c>
      <c r="C325">
        <v>61563.889310671759</v>
      </c>
      <c r="D325">
        <v>64352.996879459279</v>
      </c>
      <c r="E325">
        <v>52662907.347608231</v>
      </c>
      <c r="F325">
        <v>2789.10756878752</v>
      </c>
      <c r="G325">
        <v>546429509.20230532</v>
      </c>
      <c r="H325" s="6">
        <f>E325-G325-'Recalled prostheses cost'!$F$23</f>
        <v>-517518426.32158828</v>
      </c>
      <c r="I325" s="112">
        <v>29416594.713872548</v>
      </c>
      <c r="J325" s="112">
        <v>207643213.49687606</v>
      </c>
      <c r="K325" s="112">
        <f>I325-J325-(0.38*'Recalled prostheses cost'!$F$23)</f>
        <v>-187252312.08042216</v>
      </c>
      <c r="L325" s="11">
        <f t="shared" si="12"/>
        <v>1</v>
      </c>
    </row>
    <row r="326" spans="1:12" x14ac:dyDescent="0.25">
      <c r="A326">
        <f t="shared" si="13"/>
        <v>321</v>
      </c>
      <c r="C326">
        <v>56832.632735430729</v>
      </c>
      <c r="D326">
        <v>58265.634383999801</v>
      </c>
      <c r="E326">
        <v>47604860.794489413</v>
      </c>
      <c r="F326">
        <v>1433.0016485690721</v>
      </c>
      <c r="G326">
        <v>271403455.5196715</v>
      </c>
      <c r="H326" s="6">
        <f>E326-G326-'Recalled prostheses cost'!$F$23</f>
        <v>-247550419.19207326</v>
      </c>
      <c r="I326" s="112">
        <v>26833372.241489377</v>
      </c>
      <c r="J326" s="112">
        <v>103133313.09747519</v>
      </c>
      <c r="K326" s="112">
        <f>I326-J326-(0.38*'Recalled prostheses cost'!$F$23)</f>
        <v>-85325634.153404444</v>
      </c>
      <c r="L326" s="11">
        <f t="shared" ref="L326:L389" si="14">IF(H326/$H$1&lt;=F326,1,0)</f>
        <v>1</v>
      </c>
    </row>
    <row r="327" spans="1:12" x14ac:dyDescent="0.25">
      <c r="A327">
        <f t="shared" si="13"/>
        <v>322</v>
      </c>
      <c r="C327">
        <v>56709.287568080566</v>
      </c>
      <c r="D327">
        <v>58869.362786145357</v>
      </c>
      <c r="E327">
        <v>54781517.386075646</v>
      </c>
      <c r="F327">
        <v>2160.0752180647905</v>
      </c>
      <c r="G327">
        <v>522646011.83094698</v>
      </c>
      <c r="H327" s="6">
        <f>E327-G327-'Recalled prostheses cost'!$F$23</f>
        <v>-491616318.91176248</v>
      </c>
      <c r="I327" s="112">
        <v>30045571.357587691</v>
      </c>
      <c r="J327" s="112">
        <v>198605484.49575984</v>
      </c>
      <c r="K327" s="112">
        <f>I327-J327-(0.38*'Recalled prostheses cost'!$F$23)</f>
        <v>-177585606.4355908</v>
      </c>
      <c r="L327" s="11">
        <f t="shared" si="14"/>
        <v>1</v>
      </c>
    </row>
    <row r="328" spans="1:12" x14ac:dyDescent="0.25">
      <c r="A328">
        <f t="shared" ref="A328:A391" si="15">1+A327</f>
        <v>323</v>
      </c>
      <c r="C328">
        <v>63761.92447105451</v>
      </c>
      <c r="D328">
        <v>65334.619535070531</v>
      </c>
      <c r="E328">
        <v>70218694.442875192</v>
      </c>
      <c r="F328">
        <v>1572.6950640160212</v>
      </c>
      <c r="G328">
        <v>356007499.8382619</v>
      </c>
      <c r="H328" s="6">
        <f>E328-G328-'Recalled prostheses cost'!$F$23</f>
        <v>-309540629.86227787</v>
      </c>
      <c r="I328" s="112">
        <v>38977597.388626419</v>
      </c>
      <c r="J328" s="112">
        <v>135282849.93853953</v>
      </c>
      <c r="K328" s="112">
        <f>I328-J328-(0.38*'Recalled prostheses cost'!$F$23)</f>
        <v>-105330945.84733176</v>
      </c>
      <c r="L328" s="11">
        <f t="shared" si="14"/>
        <v>1</v>
      </c>
    </row>
    <row r="329" spans="1:12" x14ac:dyDescent="0.25">
      <c r="A329">
        <f t="shared" si="15"/>
        <v>324</v>
      </c>
      <c r="C329">
        <v>75449.872902630348</v>
      </c>
      <c r="D329">
        <v>79798.795782691683</v>
      </c>
      <c r="E329">
        <v>42295285.680343986</v>
      </c>
      <c r="F329">
        <v>4348.9228800613346</v>
      </c>
      <c r="G329">
        <v>518736842.74796468</v>
      </c>
      <c r="H329" s="6">
        <f>E329-G329-'Recalled prostheses cost'!$F$23</f>
        <v>-500193381.53451186</v>
      </c>
      <c r="I329" s="112">
        <v>23445556.985394605</v>
      </c>
      <c r="J329" s="112">
        <v>197120000.24422655</v>
      </c>
      <c r="K329" s="112">
        <f>I329-J329-(0.38*'Recalled prostheses cost'!$F$23)</f>
        <v>-182700136.5562506</v>
      </c>
      <c r="L329" s="11">
        <f t="shared" si="14"/>
        <v>1</v>
      </c>
    </row>
    <row r="330" spans="1:12" x14ac:dyDescent="0.25">
      <c r="A330">
        <f t="shared" si="15"/>
        <v>325</v>
      </c>
      <c r="C330">
        <v>57623.14785340587</v>
      </c>
      <c r="D330">
        <v>60453.7660227944</v>
      </c>
      <c r="E330">
        <v>46422311.831942372</v>
      </c>
      <c r="F330">
        <v>2830.6181693885301</v>
      </c>
      <c r="G330">
        <v>410840207.49722421</v>
      </c>
      <c r="H330" s="6">
        <f>E330-G330-'Recalled prostheses cost'!$F$23</f>
        <v>-388169720.132173</v>
      </c>
      <c r="I330" s="112">
        <v>26009617.996245045</v>
      </c>
      <c r="J330" s="112">
        <v>156119278.84894523</v>
      </c>
      <c r="K330" s="112">
        <f>I330-J330-(0.38*'Recalled prostheses cost'!$F$23)</f>
        <v>-139135354.15011883</v>
      </c>
      <c r="L330" s="11">
        <f t="shared" si="14"/>
        <v>1</v>
      </c>
    </row>
    <row r="331" spans="1:12" x14ac:dyDescent="0.25">
      <c r="A331">
        <f t="shared" si="15"/>
        <v>326</v>
      </c>
      <c r="C331">
        <v>57779.220060044325</v>
      </c>
      <c r="D331">
        <v>59071.17707308838</v>
      </c>
      <c r="E331">
        <v>54452244.102190845</v>
      </c>
      <c r="F331">
        <v>1291.9570130440552</v>
      </c>
      <c r="G331">
        <v>342645813.46592492</v>
      </c>
      <c r="H331" s="6">
        <f>E331-G331-'Recalled prostheses cost'!$F$23</f>
        <v>-311945393.83062524</v>
      </c>
      <c r="I331" s="112">
        <v>29911887.777014323</v>
      </c>
      <c r="J331" s="112">
        <v>130205409.11705147</v>
      </c>
      <c r="K331" s="112">
        <f>I331-J331-(0.38*'Recalled prostheses cost'!$F$23)</f>
        <v>-109319214.63745579</v>
      </c>
      <c r="L331" s="11">
        <f t="shared" si="14"/>
        <v>1</v>
      </c>
    </row>
    <row r="332" spans="1:12" x14ac:dyDescent="0.25">
      <c r="A332">
        <f t="shared" si="15"/>
        <v>327</v>
      </c>
      <c r="C332">
        <v>73859.297560120773</v>
      </c>
      <c r="D332">
        <v>77299.356499445305</v>
      </c>
      <c r="E332">
        <v>44220759.700662002</v>
      </c>
      <c r="F332">
        <v>3440.0589393245318</v>
      </c>
      <c r="G332">
        <v>336853000.75523329</v>
      </c>
      <c r="H332" s="6">
        <f>E332-G332-'Recalled prostheses cost'!$F$23</f>
        <v>-316384065.52146244</v>
      </c>
      <c r="I332" s="112">
        <v>24473867.074972384</v>
      </c>
      <c r="J332" s="112">
        <v>128004140.28698866</v>
      </c>
      <c r="K332" s="112">
        <f>I332-J332-(0.38*'Recalled prostheses cost'!$F$23)</f>
        <v>-112555966.50943494</v>
      </c>
      <c r="L332" s="11">
        <f t="shared" si="14"/>
        <v>1</v>
      </c>
    </row>
    <row r="333" spans="1:12" x14ac:dyDescent="0.25">
      <c r="A333">
        <f t="shared" si="15"/>
        <v>328</v>
      </c>
      <c r="C333">
        <v>63652.688724356987</v>
      </c>
      <c r="D333">
        <v>65688.22891731096</v>
      </c>
      <c r="E333">
        <v>40495054.551355772</v>
      </c>
      <c r="F333">
        <v>2035.540192953973</v>
      </c>
      <c r="G333">
        <v>215297900.09906355</v>
      </c>
      <c r="H333" s="6">
        <f>E333-G333-'Recalled prostheses cost'!$F$23</f>
        <v>-198554670.01459894</v>
      </c>
      <c r="I333" s="112">
        <v>22990327.983190741</v>
      </c>
      <c r="J333" s="112">
        <v>81813202.037644163</v>
      </c>
      <c r="K333" s="112">
        <f>I333-J333-(0.38*'Recalled prostheses cost'!$F$23)</f>
        <v>-67848567.351872057</v>
      </c>
      <c r="L333" s="11">
        <f t="shared" si="14"/>
        <v>1</v>
      </c>
    </row>
    <row r="334" spans="1:12" x14ac:dyDescent="0.25">
      <c r="A334">
        <f t="shared" si="15"/>
        <v>329</v>
      </c>
      <c r="C334">
        <v>55837.338792751361</v>
      </c>
      <c r="D334">
        <v>57573.564892786992</v>
      </c>
      <c r="E334">
        <v>42655364.798469178</v>
      </c>
      <c r="F334">
        <v>1736.2261000356302</v>
      </c>
      <c r="G334">
        <v>303440570.18325418</v>
      </c>
      <c r="H334" s="6">
        <f>E334-G334-'Recalled prostheses cost'!$F$23</f>
        <v>-284537029.85167617</v>
      </c>
      <c r="I334" s="112">
        <v>23341267.081003703</v>
      </c>
      <c r="J334" s="112">
        <v>115307416.66963658</v>
      </c>
      <c r="K334" s="112">
        <f>I334-J334-(0.38*'Recalled prostheses cost'!$F$23)</f>
        <v>-100991842.88605154</v>
      </c>
      <c r="L334" s="11">
        <f t="shared" si="14"/>
        <v>1</v>
      </c>
    </row>
    <row r="335" spans="1:12" x14ac:dyDescent="0.25">
      <c r="A335">
        <f t="shared" si="15"/>
        <v>330</v>
      </c>
      <c r="C335">
        <v>65799.10194632718</v>
      </c>
      <c r="D335">
        <v>67462.637223605489</v>
      </c>
      <c r="E335">
        <v>46295874.93644122</v>
      </c>
      <c r="F335">
        <v>1663.5352772783081</v>
      </c>
      <c r="G335">
        <v>276438849.69471616</v>
      </c>
      <c r="H335" s="6">
        <f>E335-G335-'Recalled prostheses cost'!$F$23</f>
        <v>-253894799.22516611</v>
      </c>
      <c r="I335" s="112">
        <v>25941399.142448254</v>
      </c>
      <c r="J335" s="112">
        <v>105046762.88399214</v>
      </c>
      <c r="K335" s="112">
        <f>I335-J335-(0.38*'Recalled prostheses cost'!$F$23)</f>
        <v>-88131057.038962543</v>
      </c>
      <c r="L335" s="11">
        <f t="shared" si="14"/>
        <v>1</v>
      </c>
    </row>
    <row r="336" spans="1:12" x14ac:dyDescent="0.25">
      <c r="A336">
        <f t="shared" si="15"/>
        <v>331</v>
      </c>
      <c r="C336">
        <v>52535.386253553115</v>
      </c>
      <c r="D336">
        <v>54219.643829972658</v>
      </c>
      <c r="E336">
        <v>44809493.279664904</v>
      </c>
      <c r="F336">
        <v>1684.2575764195426</v>
      </c>
      <c r="G336">
        <v>281498711.6244123</v>
      </c>
      <c r="H336" s="6">
        <f>E336-G336-'Recalled prostheses cost'!$F$23</f>
        <v>-260441042.81163856</v>
      </c>
      <c r="I336" s="112">
        <v>25330282.464728899</v>
      </c>
      <c r="J336" s="112">
        <v>106969510.41727668</v>
      </c>
      <c r="K336" s="112">
        <f>I336-J336-(0.38*'Recalled prostheses cost'!$F$23)</f>
        <v>-90664921.249966443</v>
      </c>
      <c r="L336" s="11">
        <f t="shared" si="14"/>
        <v>1</v>
      </c>
    </row>
    <row r="337" spans="1:12" x14ac:dyDescent="0.25">
      <c r="A337">
        <f t="shared" si="15"/>
        <v>332</v>
      </c>
      <c r="C337">
        <v>73917.467693163213</v>
      </c>
      <c r="D337">
        <v>76650.288379362697</v>
      </c>
      <c r="E337">
        <v>47943814.463920891</v>
      </c>
      <c r="F337">
        <v>2732.820686199484</v>
      </c>
      <c r="G337">
        <v>437541466.47909957</v>
      </c>
      <c r="H337" s="6">
        <f>E337-G337-'Recalled prostheses cost'!$F$23</f>
        <v>-413349476.48206985</v>
      </c>
      <c r="I337" s="112">
        <v>26686934.984500308</v>
      </c>
      <c r="J337" s="112">
        <v>166265757.26205784</v>
      </c>
      <c r="K337" s="112">
        <f>I337-J337-(0.38*'Recalled prostheses cost'!$F$23)</f>
        <v>-148604515.57497618</v>
      </c>
      <c r="L337" s="11">
        <f t="shared" si="14"/>
        <v>1</v>
      </c>
    </row>
    <row r="338" spans="1:12" x14ac:dyDescent="0.25">
      <c r="A338">
        <f t="shared" si="15"/>
        <v>333</v>
      </c>
      <c r="C338">
        <v>62429.560773733465</v>
      </c>
      <c r="D338">
        <v>64429.0790460399</v>
      </c>
      <c r="E338">
        <v>53280377.47033301</v>
      </c>
      <c r="F338">
        <v>1999.5182723064354</v>
      </c>
      <c r="G338">
        <v>338356234.80305642</v>
      </c>
      <c r="H338" s="6">
        <f>E338-G338-'Recalled prostheses cost'!$F$23</f>
        <v>-308827681.79961455</v>
      </c>
      <c r="I338" s="112">
        <v>29738889.6130758</v>
      </c>
      <c r="J338" s="112">
        <v>128575369.22516143</v>
      </c>
      <c r="K338" s="112">
        <f>I338-J338-(0.38*'Recalled prostheses cost'!$F$23)</f>
        <v>-107862172.90950429</v>
      </c>
      <c r="L338" s="11">
        <f t="shared" si="14"/>
        <v>1</v>
      </c>
    </row>
    <row r="339" spans="1:12" x14ac:dyDescent="0.25">
      <c r="A339">
        <f t="shared" si="15"/>
        <v>334</v>
      </c>
      <c r="C339">
        <v>61334.065812570101</v>
      </c>
      <c r="D339">
        <v>63556.758838806258</v>
      </c>
      <c r="E339">
        <v>50220507.639122538</v>
      </c>
      <c r="F339">
        <v>2222.6930262361566</v>
      </c>
      <c r="G339">
        <v>477131012.39334565</v>
      </c>
      <c r="H339" s="6">
        <f>E339-G339-'Recalled prostheses cost'!$F$23</f>
        <v>-450662329.22111428</v>
      </c>
      <c r="I339" s="112">
        <v>27548194.742079884</v>
      </c>
      <c r="J339" s="112">
        <v>181309784.70947132</v>
      </c>
      <c r="K339" s="112">
        <f>I339-J339-(0.38*'Recalled prostheses cost'!$F$23)</f>
        <v>-162787283.26481009</v>
      </c>
      <c r="L339" s="11">
        <f t="shared" si="14"/>
        <v>1</v>
      </c>
    </row>
    <row r="340" spans="1:12" x14ac:dyDescent="0.25">
      <c r="A340">
        <f t="shared" si="15"/>
        <v>335</v>
      </c>
      <c r="C340">
        <v>52298.790142003229</v>
      </c>
      <c r="D340">
        <v>53732.199606171045</v>
      </c>
      <c r="E340">
        <v>43631213.629056223</v>
      </c>
      <c r="F340">
        <v>1433.4094641678166</v>
      </c>
      <c r="G340">
        <v>299802953.52704203</v>
      </c>
      <c r="H340" s="6">
        <f>E340-G340-'Recalled prostheses cost'!$F$23</f>
        <v>-279923564.36487699</v>
      </c>
      <c r="I340" s="112">
        <v>23975645.039756145</v>
      </c>
      <c r="J340" s="112">
        <v>113925122.34027597</v>
      </c>
      <c r="K340" s="112">
        <f>I340-J340-(0.38*'Recalled prostheses cost'!$F$23)</f>
        <v>-98975170.597938478</v>
      </c>
      <c r="L340" s="11">
        <f t="shared" si="14"/>
        <v>1</v>
      </c>
    </row>
    <row r="341" spans="1:12" x14ac:dyDescent="0.25">
      <c r="A341">
        <f t="shared" si="15"/>
        <v>336</v>
      </c>
      <c r="C341">
        <v>49310.57419171829</v>
      </c>
      <c r="D341">
        <v>50264.535167999406</v>
      </c>
      <c r="E341">
        <v>58512476.070423596</v>
      </c>
      <c r="F341">
        <v>953.96097628111602</v>
      </c>
      <c r="G341">
        <v>297290253.62637764</v>
      </c>
      <c r="H341" s="6">
        <f>E341-G341-'Recalled prostheses cost'!$F$23</f>
        <v>-262529602.02284521</v>
      </c>
      <c r="I341" s="112">
        <v>32524117.556447636</v>
      </c>
      <c r="J341" s="112">
        <v>112970296.37802349</v>
      </c>
      <c r="K341" s="112">
        <f>I341-J341-(0.38*'Recalled prostheses cost'!$F$23)</f>
        <v>-89471872.118994504</v>
      </c>
      <c r="L341" s="11">
        <f t="shared" si="14"/>
        <v>1</v>
      </c>
    </row>
    <row r="342" spans="1:12" x14ac:dyDescent="0.25">
      <c r="A342">
        <f t="shared" si="15"/>
        <v>337</v>
      </c>
      <c r="C342">
        <v>50892.639666491712</v>
      </c>
      <c r="D342">
        <v>52379.65346650553</v>
      </c>
      <c r="E342">
        <v>46213517.518858559</v>
      </c>
      <c r="F342">
        <v>1487.0138000138177</v>
      </c>
      <c r="G342">
        <v>279112357.04353905</v>
      </c>
      <c r="H342" s="6">
        <f>E342-G342-'Recalled prostheses cost'!$F$23</f>
        <v>-256650663.99157166</v>
      </c>
      <c r="I342" s="112">
        <v>25454106.555411883</v>
      </c>
      <c r="J342" s="112">
        <v>106062695.6765448</v>
      </c>
      <c r="K342" s="112">
        <f>I342-J342-(0.38*'Recalled prostheses cost'!$F$23)</f>
        <v>-89634282.418551564</v>
      </c>
      <c r="L342" s="11">
        <f t="shared" si="14"/>
        <v>1</v>
      </c>
    </row>
    <row r="343" spans="1:12" x14ac:dyDescent="0.25">
      <c r="A343">
        <f t="shared" si="15"/>
        <v>338</v>
      </c>
      <c r="C343">
        <v>50520.84375372855</v>
      </c>
      <c r="D343">
        <v>51678.658818134361</v>
      </c>
      <c r="E343">
        <v>54022705.372975998</v>
      </c>
      <c r="F343">
        <v>1157.8150644058114</v>
      </c>
      <c r="G343">
        <v>257253756.62458983</v>
      </c>
      <c r="H343" s="6">
        <f>E343-G343-'Recalled prostheses cost'!$F$23</f>
        <v>-226982875.718505</v>
      </c>
      <c r="I343" s="112">
        <v>30272030.459956285</v>
      </c>
      <c r="J343" s="112">
        <v>97756427.517344147</v>
      </c>
      <c r="K343" s="112">
        <f>I343-J343-(0.38*'Recalled prostheses cost'!$F$23)</f>
        <v>-76510090.354806513</v>
      </c>
      <c r="L343" s="11">
        <f t="shared" si="14"/>
        <v>1</v>
      </c>
    </row>
    <row r="344" spans="1:12" x14ac:dyDescent="0.25">
      <c r="A344">
        <f t="shared" si="15"/>
        <v>339</v>
      </c>
      <c r="C344">
        <v>66614.435926013655</v>
      </c>
      <c r="D344">
        <v>68718.324262228532</v>
      </c>
      <c r="E344">
        <v>54662757.043003552</v>
      </c>
      <c r="F344">
        <v>2103.8883362148772</v>
      </c>
      <c r="G344">
        <v>367636442.19002378</v>
      </c>
      <c r="H344" s="6">
        <f>E344-G344-'Recalled prostheses cost'!$F$23</f>
        <v>-336725509.61391139</v>
      </c>
      <c r="I344" s="112">
        <v>30214167.902157299</v>
      </c>
      <c r="J344" s="112">
        <v>139701848.03220904</v>
      </c>
      <c r="K344" s="112">
        <f>I344-J344-(0.38*'Recalled prostheses cost'!$F$23)</f>
        <v>-118513373.42747039</v>
      </c>
      <c r="L344" s="11">
        <f t="shared" si="14"/>
        <v>1</v>
      </c>
    </row>
    <row r="345" spans="1:12" x14ac:dyDescent="0.25">
      <c r="A345">
        <f t="shared" si="15"/>
        <v>340</v>
      </c>
      <c r="C345">
        <v>64757.061677937774</v>
      </c>
      <c r="D345">
        <v>66497.856113687347</v>
      </c>
      <c r="E345">
        <v>43926868.435209684</v>
      </c>
      <c r="F345">
        <v>1740.7944357495726</v>
      </c>
      <c r="G345">
        <v>261995960.35349855</v>
      </c>
      <c r="H345" s="6">
        <f>E345-G345-'Recalled prostheses cost'!$F$23</f>
        <v>-241820916.38518003</v>
      </c>
      <c r="I345" s="112">
        <v>24059522.124974553</v>
      </c>
      <c r="J345" s="112">
        <v>99558464.934329465</v>
      </c>
      <c r="K345" s="112">
        <f>I345-J345-(0.38*'Recalled prostheses cost'!$F$23)</f>
        <v>-84524636.106773555</v>
      </c>
      <c r="L345" s="11">
        <f t="shared" si="14"/>
        <v>1</v>
      </c>
    </row>
    <row r="346" spans="1:12" x14ac:dyDescent="0.25">
      <c r="A346">
        <f t="shared" si="15"/>
        <v>341</v>
      </c>
      <c r="C346">
        <v>49047.849138540259</v>
      </c>
      <c r="D346">
        <v>50115.306808320536</v>
      </c>
      <c r="E346">
        <v>49992009.004144005</v>
      </c>
      <c r="F346">
        <v>1067.4576697802768</v>
      </c>
      <c r="G346">
        <v>307874716.31276786</v>
      </c>
      <c r="H346" s="6">
        <f>E346-G346-'Recalled prostheses cost'!$F$23</f>
        <v>-281634531.77551502</v>
      </c>
      <c r="I346" s="112">
        <v>27456550.094150811</v>
      </c>
      <c r="J346" s="112">
        <v>116992392.19885181</v>
      </c>
      <c r="K346" s="112">
        <f>I346-J346-(0.38*'Recalled prostheses cost'!$F$23)</f>
        <v>-98561535.402119637</v>
      </c>
      <c r="L346" s="11">
        <f t="shared" si="14"/>
        <v>1</v>
      </c>
    </row>
    <row r="347" spans="1:12" x14ac:dyDescent="0.25">
      <c r="A347">
        <f t="shared" si="15"/>
        <v>342</v>
      </c>
      <c r="C347">
        <v>56257.288856590319</v>
      </c>
      <c r="D347">
        <v>57832.430433233676</v>
      </c>
      <c r="E347">
        <v>48184189.524517246</v>
      </c>
      <c r="F347">
        <v>1575.1415766433565</v>
      </c>
      <c r="G347">
        <v>352253221.21616083</v>
      </c>
      <c r="H347" s="6">
        <f>E347-G347-'Recalled prostheses cost'!$F$23</f>
        <v>-327820856.15853477</v>
      </c>
      <c r="I347" s="112">
        <v>26969485.418843616</v>
      </c>
      <c r="J347" s="112">
        <v>133856224.06214109</v>
      </c>
      <c r="K347" s="112">
        <f>I347-J347-(0.38*'Recalled prostheses cost'!$F$23)</f>
        <v>-115912431.94071612</v>
      </c>
      <c r="L347" s="11">
        <f t="shared" si="14"/>
        <v>1</v>
      </c>
    </row>
    <row r="348" spans="1:12" x14ac:dyDescent="0.25">
      <c r="A348">
        <f t="shared" si="15"/>
        <v>343</v>
      </c>
      <c r="C348">
        <v>54728.27106590449</v>
      </c>
      <c r="D348">
        <v>56731.899778111299</v>
      </c>
      <c r="E348">
        <v>46660222.898966454</v>
      </c>
      <c r="F348">
        <v>2003.6287122068097</v>
      </c>
      <c r="G348">
        <v>403784040.83981931</v>
      </c>
      <c r="H348" s="6">
        <f>E348-G348-'Recalled prostheses cost'!$F$23</f>
        <v>-380875642.40774405</v>
      </c>
      <c r="I348" s="112">
        <v>25624125.238009494</v>
      </c>
      <c r="J348" s="112">
        <v>153437935.51913136</v>
      </c>
      <c r="K348" s="112">
        <f>I348-J348-(0.38*'Recalled prostheses cost'!$F$23)</f>
        <v>-136839503.5785405</v>
      </c>
      <c r="L348" s="11">
        <f t="shared" si="14"/>
        <v>1</v>
      </c>
    </row>
    <row r="349" spans="1:12" x14ac:dyDescent="0.25">
      <c r="A349">
        <f t="shared" si="15"/>
        <v>344</v>
      </c>
      <c r="C349">
        <v>56407.280113687724</v>
      </c>
      <c r="D349">
        <v>57439.605126415641</v>
      </c>
      <c r="E349">
        <v>72058784.82087341</v>
      </c>
      <c r="F349">
        <v>1032.3250127279171</v>
      </c>
      <c r="G349">
        <v>361859116.7614761</v>
      </c>
      <c r="H349" s="6">
        <f>E349-G349-'Recalled prostheses cost'!$F$23</f>
        <v>-313552156.40749383</v>
      </c>
      <c r="I349" s="112">
        <v>39703864.946834274</v>
      </c>
      <c r="J349" s="112">
        <v>137506464.36936089</v>
      </c>
      <c r="K349" s="112">
        <f>I349-J349-(0.38*'Recalled prostheses cost'!$F$23)</f>
        <v>-106828292.71994528</v>
      </c>
      <c r="L349" s="11">
        <f t="shared" si="14"/>
        <v>1</v>
      </c>
    </row>
    <row r="350" spans="1:12" x14ac:dyDescent="0.25">
      <c r="A350">
        <f t="shared" si="15"/>
        <v>345</v>
      </c>
      <c r="C350">
        <v>53243.00376911385</v>
      </c>
      <c r="D350">
        <v>54850.179506563691</v>
      </c>
      <c r="E350">
        <v>46944972.780778416</v>
      </c>
      <c r="F350">
        <v>1607.1757374498411</v>
      </c>
      <c r="G350">
        <v>393538973.38636643</v>
      </c>
      <c r="H350" s="6">
        <f>E350-G350-'Recalled prostheses cost'!$F$23</f>
        <v>-370345825.07247919</v>
      </c>
      <c r="I350" s="112">
        <v>26287616.444189243</v>
      </c>
      <c r="J350" s="112">
        <v>149544809.88681924</v>
      </c>
      <c r="K350" s="112">
        <f>I350-J350-(0.38*'Recalled prostheses cost'!$F$23)</f>
        <v>-132282886.74004865</v>
      </c>
      <c r="L350" s="11">
        <f t="shared" si="14"/>
        <v>1</v>
      </c>
    </row>
    <row r="351" spans="1:12" x14ac:dyDescent="0.25">
      <c r="A351">
        <f t="shared" si="15"/>
        <v>346</v>
      </c>
      <c r="C351">
        <v>66137.025403171283</v>
      </c>
      <c r="D351">
        <v>68036.529103241279</v>
      </c>
      <c r="E351">
        <v>62174128.417104691</v>
      </c>
      <c r="F351">
        <v>1899.5037000699958</v>
      </c>
      <c r="G351">
        <v>494701516.94610465</v>
      </c>
      <c r="H351" s="6">
        <f>E351-G351-'Recalled prostheses cost'!$F$23</f>
        <v>-456279212.99589109</v>
      </c>
      <c r="I351" s="112">
        <v>34569891.508868568</v>
      </c>
      <c r="J351" s="112">
        <v>187986576.43951979</v>
      </c>
      <c r="K351" s="112">
        <f>I351-J351-(0.38*'Recalled prostheses cost'!$F$23)</f>
        <v>-162442378.22806987</v>
      </c>
      <c r="L351" s="11">
        <f t="shared" si="14"/>
        <v>1</v>
      </c>
    </row>
    <row r="352" spans="1:12" x14ac:dyDescent="0.25">
      <c r="A352">
        <f t="shared" si="15"/>
        <v>347</v>
      </c>
      <c r="C352">
        <v>64258.600393855326</v>
      </c>
      <c r="D352">
        <v>66226.032293447148</v>
      </c>
      <c r="E352">
        <v>41394926.965742283</v>
      </c>
      <c r="F352">
        <v>1967.431899591822</v>
      </c>
      <c r="G352">
        <v>299219201.48897249</v>
      </c>
      <c r="H352" s="6">
        <f>E352-G352-'Recalled prostheses cost'!$F$23</f>
        <v>-281576098.99012136</v>
      </c>
      <c r="I352" s="112">
        <v>22840523.352102455</v>
      </c>
      <c r="J352" s="112">
        <v>113703296.56580956</v>
      </c>
      <c r="K352" s="112">
        <f>I352-J352-(0.38*'Recalled prostheses cost'!$F$23)</f>
        <v>-99888466.511125743</v>
      </c>
      <c r="L352" s="11">
        <f t="shared" si="14"/>
        <v>1</v>
      </c>
    </row>
    <row r="353" spans="1:12" x14ac:dyDescent="0.25">
      <c r="A353">
        <f t="shared" si="15"/>
        <v>348</v>
      </c>
      <c r="C353">
        <v>80314.485582844442</v>
      </c>
      <c r="D353">
        <v>82215.307433667476</v>
      </c>
      <c r="E353">
        <v>52446932.214900464</v>
      </c>
      <c r="F353">
        <v>1900.8218508230348</v>
      </c>
      <c r="G353">
        <v>273939595.53052759</v>
      </c>
      <c r="H353" s="6">
        <f>E353-G353-'Recalled prostheses cost'!$F$23</f>
        <v>-245244487.7825183</v>
      </c>
      <c r="I353" s="112">
        <v>28907812.579430431</v>
      </c>
      <c r="J353" s="112">
        <v>104097046.30160049</v>
      </c>
      <c r="K353" s="112">
        <f>I353-J353-(0.38*'Recalled prostheses cost'!$F$23)</f>
        <v>-84214927.019588709</v>
      </c>
      <c r="L353" s="11">
        <f t="shared" si="14"/>
        <v>1</v>
      </c>
    </row>
    <row r="354" spans="1:12" x14ac:dyDescent="0.25">
      <c r="A354">
        <f t="shared" si="15"/>
        <v>349</v>
      </c>
      <c r="C354">
        <v>50273.537481793268</v>
      </c>
      <c r="D354">
        <v>52083.964758899761</v>
      </c>
      <c r="E354">
        <v>66655345.626941942</v>
      </c>
      <c r="F354">
        <v>1810.4272771064934</v>
      </c>
      <c r="G354">
        <v>702202407.90879917</v>
      </c>
      <c r="H354" s="6">
        <f>E354-G354-'Recalled prostheses cost'!$F$23</f>
        <v>-659298886.74874842</v>
      </c>
      <c r="I354" s="112">
        <v>36951083.33670266</v>
      </c>
      <c r="J354" s="112">
        <v>266836915.00534371</v>
      </c>
      <c r="K354" s="112">
        <f>I354-J354-(0.38*'Recalled prostheses cost'!$F$23)</f>
        <v>-238911524.96605968</v>
      </c>
      <c r="L354" s="11">
        <f t="shared" si="14"/>
        <v>1</v>
      </c>
    </row>
    <row r="355" spans="1:12" x14ac:dyDescent="0.25">
      <c r="A355">
        <f t="shared" si="15"/>
        <v>350</v>
      </c>
      <c r="C355">
        <v>63050.275360228574</v>
      </c>
      <c r="D355">
        <v>65406.96393533951</v>
      </c>
      <c r="E355">
        <v>42820286.500527419</v>
      </c>
      <c r="F355">
        <v>2356.6885751109367</v>
      </c>
      <c r="G355">
        <v>366299109.83878976</v>
      </c>
      <c r="H355" s="6">
        <f>E355-G355-'Recalled prostheses cost'!$F$23</f>
        <v>-347230647.80515349</v>
      </c>
      <c r="I355" s="112">
        <v>23916859.853544887</v>
      </c>
      <c r="J355" s="112">
        <v>139193661.73874009</v>
      </c>
      <c r="K355" s="112">
        <f>I355-J355-(0.38*'Recalled prostheses cost'!$F$23)</f>
        <v>-124302495.18261385</v>
      </c>
      <c r="L355" s="11">
        <f t="shared" si="14"/>
        <v>1</v>
      </c>
    </row>
    <row r="356" spans="1:12" x14ac:dyDescent="0.25">
      <c r="A356">
        <f t="shared" si="15"/>
        <v>351</v>
      </c>
      <c r="C356">
        <v>65256.426403198886</v>
      </c>
      <c r="D356">
        <v>67226.872539973643</v>
      </c>
      <c r="E356">
        <v>58915108.989592396</v>
      </c>
      <c r="F356">
        <v>1970.4461367747572</v>
      </c>
      <c r="G356">
        <v>520739590.27047211</v>
      </c>
      <c r="H356" s="6">
        <f>E356-G356-'Recalled prostheses cost'!$F$23</f>
        <v>-485576305.74777091</v>
      </c>
      <c r="I356" s="112">
        <v>32492657.447180152</v>
      </c>
      <c r="J356" s="112">
        <v>197881044.30277944</v>
      </c>
      <c r="K356" s="112">
        <f>I356-J356-(0.38*'Recalled prostheses cost'!$F$23)</f>
        <v>-174414080.15301794</v>
      </c>
      <c r="L356" s="11">
        <f t="shared" si="14"/>
        <v>1</v>
      </c>
    </row>
    <row r="357" spans="1:12" x14ac:dyDescent="0.25">
      <c r="A357">
        <f t="shared" si="15"/>
        <v>352</v>
      </c>
      <c r="C357">
        <v>57692.576165729392</v>
      </c>
      <c r="D357">
        <v>59217.353789045323</v>
      </c>
      <c r="E357">
        <v>50185868.503068008</v>
      </c>
      <c r="F357">
        <v>1524.7776233159311</v>
      </c>
      <c r="G357">
        <v>233356762.74742037</v>
      </c>
      <c r="H357" s="6">
        <f>E357-G357-'Recalled prostheses cost'!$F$23</f>
        <v>-206922718.71124354</v>
      </c>
      <c r="I357" s="112">
        <v>27985871.862714864</v>
      </c>
      <c r="J357" s="112">
        <v>88675569.844019741</v>
      </c>
      <c r="K357" s="112">
        <f>I357-J357-(0.38*'Recalled prostheses cost'!$F$23)</f>
        <v>-69715391.278723523</v>
      </c>
      <c r="L357" s="11">
        <f t="shared" si="14"/>
        <v>1</v>
      </c>
    </row>
    <row r="358" spans="1:12" x14ac:dyDescent="0.25">
      <c r="A358">
        <f t="shared" si="15"/>
        <v>353</v>
      </c>
      <c r="C358">
        <v>53409.993489709414</v>
      </c>
      <c r="D358">
        <v>54596.066732352279</v>
      </c>
      <c r="E358">
        <v>41423585.209345795</v>
      </c>
      <c r="F358">
        <v>1186.0732426428658</v>
      </c>
      <c r="G358">
        <v>203586702.75840724</v>
      </c>
      <c r="H358" s="6">
        <f>E358-G358-'Recalled prostheses cost'!$F$23</f>
        <v>-185914942.01595262</v>
      </c>
      <c r="I358" s="112">
        <v>22796716.712735321</v>
      </c>
      <c r="J358" s="112">
        <v>77362947.048194766</v>
      </c>
      <c r="K358" s="112">
        <f>I358-J358-(0.38*'Recalled prostheses cost'!$F$23)</f>
        <v>-63591923.632878087</v>
      </c>
      <c r="L358" s="11">
        <f t="shared" si="14"/>
        <v>1</v>
      </c>
    </row>
    <row r="359" spans="1:12" x14ac:dyDescent="0.25">
      <c r="A359">
        <f t="shared" si="15"/>
        <v>354</v>
      </c>
      <c r="C359">
        <v>70661.346749205972</v>
      </c>
      <c r="D359">
        <v>72955.440030301193</v>
      </c>
      <c r="E359">
        <v>49424654.409639984</v>
      </c>
      <c r="F359">
        <v>2294.0932810952218</v>
      </c>
      <c r="G359">
        <v>356367163.82720703</v>
      </c>
      <c r="H359" s="6">
        <f>E359-G359-'Recalled prostheses cost'!$F$23</f>
        <v>-330694333.88445818</v>
      </c>
      <c r="I359" s="112">
        <v>26906304.330195248</v>
      </c>
      <c r="J359" s="112">
        <v>135419522.25433865</v>
      </c>
      <c r="K359" s="112">
        <f>I359-J359-(0.38*'Recalled prostheses cost'!$F$23)</f>
        <v>-117538911.22156206</v>
      </c>
      <c r="L359" s="11">
        <f t="shared" si="14"/>
        <v>1</v>
      </c>
    </row>
    <row r="360" spans="1:12" x14ac:dyDescent="0.25">
      <c r="A360">
        <f t="shared" si="15"/>
        <v>355</v>
      </c>
      <c r="C360">
        <v>59200.044589087265</v>
      </c>
      <c r="D360">
        <v>60904.515016895224</v>
      </c>
      <c r="E360">
        <v>57167858.83455456</v>
      </c>
      <c r="F360">
        <v>1704.4704278079589</v>
      </c>
      <c r="G360">
        <v>373210819.19340849</v>
      </c>
      <c r="H360" s="6">
        <f>E360-G360-'Recalled prostheses cost'!$F$23</f>
        <v>-339794784.82574511</v>
      </c>
      <c r="I360" s="112">
        <v>31829147.368740719</v>
      </c>
      <c r="J360" s="112">
        <v>141820111.29349521</v>
      </c>
      <c r="K360" s="112">
        <f>I360-J360-(0.38*'Recalled prostheses cost'!$F$23)</f>
        <v>-119016657.22217312</v>
      </c>
      <c r="L360" s="11">
        <f t="shared" si="14"/>
        <v>1</v>
      </c>
    </row>
    <row r="361" spans="1:12" x14ac:dyDescent="0.25">
      <c r="A361">
        <f t="shared" si="15"/>
        <v>356</v>
      </c>
      <c r="C361">
        <v>49287.331930015011</v>
      </c>
      <c r="D361">
        <v>50569.856994853391</v>
      </c>
      <c r="E361">
        <v>43285685.983468823</v>
      </c>
      <c r="F361">
        <v>1282.5250648383808</v>
      </c>
      <c r="G361">
        <v>216935710.82467091</v>
      </c>
      <c r="H361" s="6">
        <f>E361-G361-'Recalled prostheses cost'!$F$23</f>
        <v>-197401849.30809325</v>
      </c>
      <c r="I361" s="112">
        <v>24209551.391319457</v>
      </c>
      <c r="J361" s="112">
        <v>82435570.113374934</v>
      </c>
      <c r="K361" s="112">
        <f>I361-J361-(0.38*'Recalled prostheses cost'!$F$23)</f>
        <v>-67251712.019474119</v>
      </c>
      <c r="L361" s="11">
        <f t="shared" si="14"/>
        <v>1</v>
      </c>
    </row>
    <row r="362" spans="1:12" x14ac:dyDescent="0.25">
      <c r="A362">
        <f t="shared" si="15"/>
        <v>357</v>
      </c>
      <c r="C362">
        <v>71908.784227496493</v>
      </c>
      <c r="D362">
        <v>75033.69631140276</v>
      </c>
      <c r="E362">
        <v>47982458.489912823</v>
      </c>
      <c r="F362">
        <v>3124.9120839062671</v>
      </c>
      <c r="G362">
        <v>536810662.47853792</v>
      </c>
      <c r="H362" s="6">
        <f>E362-G362-'Recalled prostheses cost'!$F$23</f>
        <v>-512580028.45551628</v>
      </c>
      <c r="I362" s="112">
        <v>26633914.450248815</v>
      </c>
      <c r="J362" s="112">
        <v>203988051.74184442</v>
      </c>
      <c r="K362" s="112">
        <f>I362-J362-(0.38*'Recalled prostheses cost'!$F$23)</f>
        <v>-186379830.58901426</v>
      </c>
      <c r="L362" s="11">
        <f t="shared" si="14"/>
        <v>1</v>
      </c>
    </row>
    <row r="363" spans="1:12" x14ac:dyDescent="0.25">
      <c r="A363">
        <f t="shared" si="15"/>
        <v>358</v>
      </c>
      <c r="C363">
        <v>68632.06863722342</v>
      </c>
      <c r="D363">
        <v>70686.946527322725</v>
      </c>
      <c r="E363">
        <v>44630307.997835994</v>
      </c>
      <c r="F363">
        <v>2054.8778900993057</v>
      </c>
      <c r="G363">
        <v>263995164.67473453</v>
      </c>
      <c r="H363" s="6">
        <f>E363-G363-'Recalled prostheses cost'!$F$23</f>
        <v>-243116681.14378971</v>
      </c>
      <c r="I363" s="112">
        <v>24577592.481513053</v>
      </c>
      <c r="J363" s="112">
        <v>100318162.57639912</v>
      </c>
      <c r="K363" s="112">
        <f>I363-J363-(0.38*'Recalled prostheses cost'!$F$23)</f>
        <v>-84766263.392304718</v>
      </c>
      <c r="L363" s="11">
        <f t="shared" si="14"/>
        <v>1</v>
      </c>
    </row>
    <row r="364" spans="1:12" x14ac:dyDescent="0.25">
      <c r="A364">
        <f t="shared" si="15"/>
        <v>359</v>
      </c>
      <c r="C364">
        <v>62145.585085007027</v>
      </c>
      <c r="D364">
        <v>64063.755574233503</v>
      </c>
      <c r="E364">
        <v>58104809.953102343</v>
      </c>
      <c r="F364">
        <v>1918.1704892264752</v>
      </c>
      <c r="G364">
        <v>429357844.34143901</v>
      </c>
      <c r="H364" s="6">
        <f>E364-G364-'Recalled prostheses cost'!$F$23</f>
        <v>-395004858.85522783</v>
      </c>
      <c r="I364" s="112">
        <v>32535696.434662588</v>
      </c>
      <c r="J364" s="112">
        <v>163155980.84974685</v>
      </c>
      <c r="K364" s="112">
        <f>I364-J364-(0.38*'Recalled prostheses cost'!$F$23)</f>
        <v>-139645977.71250293</v>
      </c>
      <c r="L364" s="11">
        <f t="shared" si="14"/>
        <v>1</v>
      </c>
    </row>
    <row r="365" spans="1:12" x14ac:dyDescent="0.25">
      <c r="A365">
        <f t="shared" si="15"/>
        <v>360</v>
      </c>
      <c r="C365">
        <v>63842.472077581762</v>
      </c>
      <c r="D365">
        <v>66418.768569120701</v>
      </c>
      <c r="E365">
        <v>56816216.813104458</v>
      </c>
      <c r="F365">
        <v>2576.2964915389384</v>
      </c>
      <c r="G365">
        <v>489906882.95080715</v>
      </c>
      <c r="H365" s="6">
        <f>E365-G365-'Recalled prostheses cost'!$F$23</f>
        <v>-456842490.60459387</v>
      </c>
      <c r="I365" s="112">
        <v>31272528.228506561</v>
      </c>
      <c r="J365" s="112">
        <v>186164615.52130675</v>
      </c>
      <c r="K365" s="112">
        <f>I365-J365-(0.38*'Recalled prostheses cost'!$F$23)</f>
        <v>-163917780.59021884</v>
      </c>
      <c r="L365" s="11">
        <f t="shared" si="14"/>
        <v>1</v>
      </c>
    </row>
    <row r="366" spans="1:12" x14ac:dyDescent="0.25">
      <c r="A366">
        <f t="shared" si="15"/>
        <v>361</v>
      </c>
      <c r="C366">
        <v>79590.907507468597</v>
      </c>
      <c r="D366">
        <v>83043.178978702388</v>
      </c>
      <c r="E366">
        <v>40432926.592772618</v>
      </c>
      <c r="F366">
        <v>3452.2714712337911</v>
      </c>
      <c r="G366">
        <v>382938903.36964476</v>
      </c>
      <c r="H366" s="6">
        <f>E366-G366-'Recalled prostheses cost'!$F$23</f>
        <v>-366257801.24376333</v>
      </c>
      <c r="I366" s="112">
        <v>22355043.969953477</v>
      </c>
      <c r="J366" s="112">
        <v>145516783.28046501</v>
      </c>
      <c r="K366" s="112">
        <f>I366-J366-(0.38*'Recalled prostheses cost'!$F$23)</f>
        <v>-132187432.60793018</v>
      </c>
      <c r="L366" s="11">
        <f t="shared" si="14"/>
        <v>1</v>
      </c>
    </row>
    <row r="367" spans="1:12" x14ac:dyDescent="0.25">
      <c r="A367">
        <f t="shared" si="15"/>
        <v>362</v>
      </c>
      <c r="C367">
        <v>63358.935407483048</v>
      </c>
      <c r="D367">
        <v>64949.784835347018</v>
      </c>
      <c r="E367">
        <v>48528092.686086543</v>
      </c>
      <c r="F367">
        <v>1590.84942786397</v>
      </c>
      <c r="G367">
        <v>247682631.4621869</v>
      </c>
      <c r="H367" s="6">
        <f>E367-G367-'Recalled prostheses cost'!$F$23</f>
        <v>-222906363.24299154</v>
      </c>
      <c r="I367" s="112">
        <v>27130197.063128851</v>
      </c>
      <c r="J367" s="112">
        <v>94119399.955631033</v>
      </c>
      <c r="K367" s="112">
        <f>I367-J367-(0.38*'Recalled prostheses cost'!$F$23)</f>
        <v>-76014896.189920828</v>
      </c>
      <c r="L367" s="11">
        <f t="shared" si="14"/>
        <v>1</v>
      </c>
    </row>
    <row r="368" spans="1:12" x14ac:dyDescent="0.25">
      <c r="A368">
        <f t="shared" si="15"/>
        <v>363</v>
      </c>
      <c r="C368">
        <v>60675.340353343934</v>
      </c>
      <c r="D368">
        <v>62818.007017144097</v>
      </c>
      <c r="E368">
        <v>44682530.628429949</v>
      </c>
      <c r="F368">
        <v>2142.6666638001625</v>
      </c>
      <c r="G368">
        <v>398382665.53033531</v>
      </c>
      <c r="H368" s="6">
        <f>E368-G368-'Recalled prostheses cost'!$F$23</f>
        <v>-377451959.36879653</v>
      </c>
      <c r="I368" s="112">
        <v>24919125.167428244</v>
      </c>
      <c r="J368" s="112">
        <v>151385412.90152743</v>
      </c>
      <c r="K368" s="112">
        <f>I368-J368-(0.38*'Recalled prostheses cost'!$F$23)</f>
        <v>-135491981.03151783</v>
      </c>
      <c r="L368" s="11">
        <f t="shared" si="14"/>
        <v>1</v>
      </c>
    </row>
    <row r="369" spans="1:12" x14ac:dyDescent="0.25">
      <c r="A369">
        <f t="shared" si="15"/>
        <v>364</v>
      </c>
      <c r="C369">
        <v>55079.817770358619</v>
      </c>
      <c r="D369">
        <v>56780.128303502657</v>
      </c>
      <c r="E369">
        <v>45471703.481613852</v>
      </c>
      <c r="F369">
        <v>1700.3105331440383</v>
      </c>
      <c r="G369">
        <v>429706061.34918821</v>
      </c>
      <c r="H369" s="6">
        <f>E369-G369-'Recalled prostheses cost'!$F$23</f>
        <v>-407986182.3344655</v>
      </c>
      <c r="I369" s="112">
        <v>25234618.302088831</v>
      </c>
      <c r="J369" s="112">
        <v>163288303.31269151</v>
      </c>
      <c r="K369" s="112">
        <f>I369-J369-(0.38*'Recalled prostheses cost'!$F$23)</f>
        <v>-147079378.30802134</v>
      </c>
      <c r="L369" s="11">
        <f t="shared" si="14"/>
        <v>1</v>
      </c>
    </row>
    <row r="370" spans="1:12" x14ac:dyDescent="0.25">
      <c r="A370">
        <f t="shared" si="15"/>
        <v>365</v>
      </c>
      <c r="C370">
        <v>67691.542925188784</v>
      </c>
      <c r="D370">
        <v>69106.670285703454</v>
      </c>
      <c r="E370">
        <v>48033966.51357767</v>
      </c>
      <c r="F370">
        <v>1415.1273605146707</v>
      </c>
      <c r="G370">
        <v>206602513.17479995</v>
      </c>
      <c r="H370" s="6">
        <f>E370-G370-'Recalled prostheses cost'!$F$23</f>
        <v>-182320371.12811345</v>
      </c>
      <c r="I370" s="112">
        <v>26205518.612049278</v>
      </c>
      <c r="J370" s="112">
        <v>78508955.006423965</v>
      </c>
      <c r="K370" s="112">
        <f>I370-J370-(0.38*'Recalled prostheses cost'!$F$23)</f>
        <v>-61329129.69179333</v>
      </c>
      <c r="L370" s="11">
        <f t="shared" si="14"/>
        <v>1</v>
      </c>
    </row>
    <row r="371" spans="1:12" x14ac:dyDescent="0.25">
      <c r="A371">
        <f t="shared" si="15"/>
        <v>366</v>
      </c>
      <c r="C371">
        <v>58809.850676244838</v>
      </c>
      <c r="D371">
        <v>60330.492800403903</v>
      </c>
      <c r="E371">
        <v>43819129.199268281</v>
      </c>
      <c r="F371">
        <v>1520.6421241590651</v>
      </c>
      <c r="G371">
        <v>259811901.88619804</v>
      </c>
      <c r="H371" s="6">
        <f>E371-G371-'Recalled prostheses cost'!$F$23</f>
        <v>-239744597.15382093</v>
      </c>
      <c r="I371" s="112">
        <v>24552704.248980578</v>
      </c>
      <c r="J371" s="112">
        <v>98728522.716755271</v>
      </c>
      <c r="K371" s="112">
        <f>I371-J371-(0.38*'Recalled prostheses cost'!$F$23)</f>
        <v>-83201511.765193343</v>
      </c>
      <c r="L371" s="11">
        <f t="shared" si="14"/>
        <v>1</v>
      </c>
    </row>
    <row r="372" spans="1:12" x14ac:dyDescent="0.25">
      <c r="A372">
        <f t="shared" si="15"/>
        <v>367</v>
      </c>
      <c r="C372">
        <v>69497.292847750461</v>
      </c>
      <c r="D372">
        <v>71759.858131195098</v>
      </c>
      <c r="E372">
        <v>41827343.364271909</v>
      </c>
      <c r="F372">
        <v>2262.5652834446373</v>
      </c>
      <c r="G372">
        <v>284158160.46471798</v>
      </c>
      <c r="H372" s="6">
        <f>E372-G372-'Recalled prostheses cost'!$F$23</f>
        <v>-266082641.56733724</v>
      </c>
      <c r="I372" s="112">
        <v>23223132.441324007</v>
      </c>
      <c r="J372" s="112">
        <v>107980100.97659284</v>
      </c>
      <c r="K372" s="112">
        <f>I372-J372-(0.38*'Recalled prostheses cost'!$F$23)</f>
        <v>-93782661.832687467</v>
      </c>
      <c r="L372" s="11">
        <f t="shared" si="14"/>
        <v>1</v>
      </c>
    </row>
    <row r="373" spans="1:12" x14ac:dyDescent="0.25">
      <c r="A373">
        <f t="shared" si="15"/>
        <v>368</v>
      </c>
      <c r="C373">
        <v>52782.857151511213</v>
      </c>
      <c r="D373">
        <v>54216.982062471427</v>
      </c>
      <c r="E373">
        <v>57832152.619691305</v>
      </c>
      <c r="F373">
        <v>1434.124910960214</v>
      </c>
      <c r="G373">
        <v>401057682.9071027</v>
      </c>
      <c r="H373" s="6">
        <f>E373-G373-'Recalled prostheses cost'!$F$23</f>
        <v>-366977354.75430256</v>
      </c>
      <c r="I373" s="112">
        <v>31786501.183853414</v>
      </c>
      <c r="J373" s="112">
        <v>152401919.50469905</v>
      </c>
      <c r="K373" s="112">
        <f>I373-J373-(0.38*'Recalled prostheses cost'!$F$23)</f>
        <v>-129641111.61826429</v>
      </c>
      <c r="L373" s="11">
        <f t="shared" si="14"/>
        <v>1</v>
      </c>
    </row>
    <row r="374" spans="1:12" x14ac:dyDescent="0.25">
      <c r="A374">
        <f t="shared" si="15"/>
        <v>369</v>
      </c>
      <c r="C374">
        <v>53694.37782073424</v>
      </c>
      <c r="D374">
        <v>55370.990282179533</v>
      </c>
      <c r="E374">
        <v>41784931.698414981</v>
      </c>
      <c r="F374">
        <v>1676.6124614452929</v>
      </c>
      <c r="G374">
        <v>269649451.38920164</v>
      </c>
      <c r="H374" s="6">
        <f>E374-G374-'Recalled prostheses cost'!$F$23</f>
        <v>-251616344.15767783</v>
      </c>
      <c r="I374" s="112">
        <v>22915331.513735935</v>
      </c>
      <c r="J374" s="112">
        <v>102466791.52789663</v>
      </c>
      <c r="K374" s="112">
        <f>I374-J374-(0.38*'Recalled prostheses cost'!$F$23)</f>
        <v>-88577153.311579347</v>
      </c>
      <c r="L374" s="11">
        <f t="shared" si="14"/>
        <v>1</v>
      </c>
    </row>
    <row r="375" spans="1:12" x14ac:dyDescent="0.25">
      <c r="A375">
        <f t="shared" si="15"/>
        <v>370</v>
      </c>
      <c r="C375">
        <v>53190.250760485389</v>
      </c>
      <c r="D375">
        <v>55101.625764301956</v>
      </c>
      <c r="E375">
        <v>47817119.090953767</v>
      </c>
      <c r="F375">
        <v>1911.3750038165672</v>
      </c>
      <c r="G375">
        <v>405577774.10361612</v>
      </c>
      <c r="H375" s="6">
        <f>E375-G375-'Recalled prostheses cost'!$F$23</f>
        <v>-381512479.47955352</v>
      </c>
      <c r="I375" s="112">
        <v>26443998.427374143</v>
      </c>
      <c r="J375" s="112">
        <v>154119554.15937418</v>
      </c>
      <c r="K375" s="112">
        <f>I375-J375-(0.38*'Recalled prostheses cost'!$F$23)</f>
        <v>-136701249.02941868</v>
      </c>
      <c r="L375" s="11">
        <f t="shared" si="14"/>
        <v>1</v>
      </c>
    </row>
    <row r="376" spans="1:12" x14ac:dyDescent="0.25">
      <c r="A376">
        <f t="shared" si="15"/>
        <v>371</v>
      </c>
      <c r="C376">
        <v>54120.59666992366</v>
      </c>
      <c r="D376">
        <v>55828.899307908796</v>
      </c>
      <c r="E376">
        <v>48561414.291722469</v>
      </c>
      <c r="F376">
        <v>1708.3026379851362</v>
      </c>
      <c r="G376">
        <v>361905395.79537278</v>
      </c>
      <c r="H376" s="6">
        <f>E376-G376-'Recalled prostheses cost'!$F$23</f>
        <v>-337095805.97054148</v>
      </c>
      <c r="I376" s="112">
        <v>27228085.855006263</v>
      </c>
      <c r="J376" s="112">
        <v>137524050.40224165</v>
      </c>
      <c r="K376" s="112">
        <f>I376-J376-(0.38*'Recalled prostheses cost'!$F$23)</f>
        <v>-119321657.84465402</v>
      </c>
      <c r="L376" s="11">
        <f t="shared" si="14"/>
        <v>1</v>
      </c>
    </row>
    <row r="377" spans="1:12" x14ac:dyDescent="0.25">
      <c r="A377">
        <f t="shared" si="15"/>
        <v>372</v>
      </c>
      <c r="C377">
        <v>53984.108666158892</v>
      </c>
      <c r="D377">
        <v>55276.523282135131</v>
      </c>
      <c r="E377">
        <v>45195183.959144942</v>
      </c>
      <c r="F377">
        <v>1292.4146159762386</v>
      </c>
      <c r="G377">
        <v>248156124.36003697</v>
      </c>
      <c r="H377" s="6">
        <f>E377-G377-'Recalled prostheses cost'!$F$23</f>
        <v>-226712764.86778319</v>
      </c>
      <c r="I377" s="112">
        <v>25039845.037414018</v>
      </c>
      <c r="J377" s="112">
        <v>94299327.256814033</v>
      </c>
      <c r="K377" s="112">
        <f>I377-J377-(0.38*'Recalled prostheses cost'!$F$23)</f>
        <v>-78285175.516818672</v>
      </c>
      <c r="L377" s="11">
        <f t="shared" si="14"/>
        <v>1</v>
      </c>
    </row>
    <row r="378" spans="1:12" x14ac:dyDescent="0.25">
      <c r="A378">
        <f t="shared" si="15"/>
        <v>373</v>
      </c>
      <c r="C378">
        <v>63428.910366997879</v>
      </c>
      <c r="D378">
        <v>65375.420789667121</v>
      </c>
      <c r="E378">
        <v>40084136.679380871</v>
      </c>
      <c r="F378">
        <v>1946.510422669242</v>
      </c>
      <c r="G378">
        <v>275421487.90379608</v>
      </c>
      <c r="H378" s="6">
        <f>E378-G378-'Recalled prostheses cost'!$F$23</f>
        <v>-259089175.69130638</v>
      </c>
      <c r="I378" s="112">
        <v>22206793.662371933</v>
      </c>
      <c r="J378" s="112">
        <v>104660165.4034425</v>
      </c>
      <c r="K378" s="112">
        <f>I378-J378-(0.38*'Recalled prostheses cost'!$F$23)</f>
        <v>-91479065.038489223</v>
      </c>
      <c r="L378" s="11">
        <f t="shared" si="14"/>
        <v>1</v>
      </c>
    </row>
    <row r="379" spans="1:12" x14ac:dyDescent="0.25">
      <c r="A379">
        <f t="shared" si="15"/>
        <v>374</v>
      </c>
      <c r="C379">
        <v>58668.917927695707</v>
      </c>
      <c r="D379">
        <v>61015.272857370677</v>
      </c>
      <c r="E379">
        <v>59710913.725012094</v>
      </c>
      <c r="F379">
        <v>2346.3549296749698</v>
      </c>
      <c r="G379">
        <v>637618067.56089628</v>
      </c>
      <c r="H379" s="6">
        <f>E379-G379-'Recalled prostheses cost'!$F$23</f>
        <v>-601658978.30277538</v>
      </c>
      <c r="I379" s="112">
        <v>33322020.555338897</v>
      </c>
      <c r="J379" s="112">
        <v>242294865.67314065</v>
      </c>
      <c r="K379" s="112">
        <f>I379-J379-(0.38*'Recalled prostheses cost'!$F$23)</f>
        <v>-217998538.41522041</v>
      </c>
      <c r="L379" s="11">
        <f t="shared" si="14"/>
        <v>1</v>
      </c>
    </row>
    <row r="380" spans="1:12" x14ac:dyDescent="0.25">
      <c r="A380">
        <f t="shared" si="15"/>
        <v>375</v>
      </c>
      <c r="C380">
        <v>67060.355637937944</v>
      </c>
      <c r="D380">
        <v>69771.279907179152</v>
      </c>
      <c r="E380">
        <v>40333302.479082927</v>
      </c>
      <c r="F380">
        <v>2710.9242692412081</v>
      </c>
      <c r="G380">
        <v>350586151.88255984</v>
      </c>
      <c r="H380" s="6">
        <f>E380-G380-'Recalled prostheses cost'!$F$23</f>
        <v>-334004673.87036806</v>
      </c>
      <c r="I380" s="112">
        <v>22570451.085409258</v>
      </c>
      <c r="J380" s="112">
        <v>133222737.71537277</v>
      </c>
      <c r="K380" s="112">
        <f>I380-J380-(0.38*'Recalled prostheses cost'!$F$23)</f>
        <v>-119677979.92738217</v>
      </c>
      <c r="L380" s="11">
        <f t="shared" si="14"/>
        <v>1</v>
      </c>
    </row>
    <row r="381" spans="1:12" x14ac:dyDescent="0.25">
      <c r="A381">
        <f t="shared" si="15"/>
        <v>376</v>
      </c>
      <c r="C381">
        <v>80363.319613011292</v>
      </c>
      <c r="D381">
        <v>82766.702003478058</v>
      </c>
      <c r="E381">
        <v>47696702.52585347</v>
      </c>
      <c r="F381">
        <v>2403.3823904667661</v>
      </c>
      <c r="G381">
        <v>306159159.36940283</v>
      </c>
      <c r="H381" s="6">
        <f>E381-G381-'Recalled prostheses cost'!$F$23</f>
        <v>-282214281.31044054</v>
      </c>
      <c r="I381" s="112">
        <v>26039778.315519627</v>
      </c>
      <c r="J381" s="112">
        <v>116340480.56037307</v>
      </c>
      <c r="K381" s="112">
        <f>I381-J381-(0.38*'Recalled prostheses cost'!$F$23)</f>
        <v>-99326395.542272091</v>
      </c>
      <c r="L381" s="11">
        <f t="shared" si="14"/>
        <v>1</v>
      </c>
    </row>
    <row r="382" spans="1:12" x14ac:dyDescent="0.25">
      <c r="A382">
        <f t="shared" si="15"/>
        <v>377</v>
      </c>
      <c r="C382">
        <v>51651.59050781346</v>
      </c>
      <c r="D382">
        <v>53564.283739341619</v>
      </c>
      <c r="E382">
        <v>47639543.511056192</v>
      </c>
      <c r="F382">
        <v>1912.6932315281592</v>
      </c>
      <c r="G382">
        <v>440608960.33638966</v>
      </c>
      <c r="H382" s="6">
        <f>E382-G382-'Recalled prostheses cost'!$F$23</f>
        <v>-416721241.29222465</v>
      </c>
      <c r="I382" s="112">
        <v>26282936.533328433</v>
      </c>
      <c r="J382" s="112">
        <v>167431404.92782804</v>
      </c>
      <c r="K382" s="112">
        <f>I382-J382-(0.38*'Recalled prostheses cost'!$F$23)</f>
        <v>-150174161.69191825</v>
      </c>
      <c r="L382" s="11">
        <f t="shared" si="14"/>
        <v>1</v>
      </c>
    </row>
    <row r="383" spans="1:12" x14ac:dyDescent="0.25">
      <c r="A383">
        <f t="shared" si="15"/>
        <v>378</v>
      </c>
      <c r="C383">
        <v>55512.683174606333</v>
      </c>
      <c r="D383">
        <v>57169.812109773055</v>
      </c>
      <c r="E383">
        <v>45417239.748754382</v>
      </c>
      <c r="F383">
        <v>1657.1289351667219</v>
      </c>
      <c r="G383">
        <v>330964931.02086389</v>
      </c>
      <c r="H383" s="6">
        <f>E383-G383-'Recalled prostheses cost'!$F$23</f>
        <v>-309299515.73900068</v>
      </c>
      <c r="I383" s="112">
        <v>25716720.679882802</v>
      </c>
      <c r="J383" s="112">
        <v>125766673.7879283</v>
      </c>
      <c r="K383" s="112">
        <f>I383-J383-(0.38*'Recalled prostheses cost'!$F$23)</f>
        <v>-109075646.40546414</v>
      </c>
      <c r="L383" s="11">
        <f t="shared" si="14"/>
        <v>1</v>
      </c>
    </row>
    <row r="384" spans="1:12" x14ac:dyDescent="0.25">
      <c r="A384">
        <f t="shared" si="15"/>
        <v>379</v>
      </c>
      <c r="C384">
        <v>52607.048535115944</v>
      </c>
      <c r="D384">
        <v>54629.969219760598</v>
      </c>
      <c r="E384">
        <v>50246461.490908086</v>
      </c>
      <c r="F384">
        <v>2022.9206846446541</v>
      </c>
      <c r="G384">
        <v>474333071.84169191</v>
      </c>
      <c r="H384" s="6">
        <f>E384-G384-'Recalled prostheses cost'!$F$23</f>
        <v>-447838434.81767499</v>
      </c>
      <c r="I384" s="112">
        <v>27879051.375384718</v>
      </c>
      <c r="J384" s="112">
        <v>180246567.29984295</v>
      </c>
      <c r="K384" s="112">
        <f>I384-J384-(0.38*'Recalled prostheses cost'!$F$23)</f>
        <v>-161393209.22187689</v>
      </c>
      <c r="L384" s="11">
        <f t="shared" si="14"/>
        <v>1</v>
      </c>
    </row>
    <row r="385" spans="1:12" x14ac:dyDescent="0.25">
      <c r="A385">
        <f t="shared" si="15"/>
        <v>380</v>
      </c>
      <c r="C385">
        <v>66562.877943594896</v>
      </c>
      <c r="D385">
        <v>69156.202430445279</v>
      </c>
      <c r="E385">
        <v>45194796.656737573</v>
      </c>
      <c r="F385">
        <v>2593.3244868503825</v>
      </c>
      <c r="G385">
        <v>347762667.93680507</v>
      </c>
      <c r="H385" s="6">
        <f>E385-G385-'Recalled prostheses cost'!$F$23</f>
        <v>-326319695.74695867</v>
      </c>
      <c r="I385" s="112">
        <v>24946070.02321364</v>
      </c>
      <c r="J385" s="112">
        <v>132149813.81598592</v>
      </c>
      <c r="K385" s="112">
        <f>I385-J385-(0.38*'Recalled prostheses cost'!$F$23)</f>
        <v>-116229437.09019092</v>
      </c>
      <c r="L385" s="11">
        <f t="shared" si="14"/>
        <v>1</v>
      </c>
    </row>
    <row r="386" spans="1:12" x14ac:dyDescent="0.25">
      <c r="A386">
        <f t="shared" si="15"/>
        <v>381</v>
      </c>
      <c r="C386">
        <v>50875.02336270568</v>
      </c>
      <c r="D386">
        <v>52434.779877297107</v>
      </c>
      <c r="E386">
        <v>69326128.445768267</v>
      </c>
      <c r="F386">
        <v>1559.7565145914268</v>
      </c>
      <c r="G386">
        <v>529647826.6953361</v>
      </c>
      <c r="H386" s="6">
        <f>E386-G386-'Recalled prostheses cost'!$F$23</f>
        <v>-484073522.71645904</v>
      </c>
      <c r="I386" s="112">
        <v>38484096.557416983</v>
      </c>
      <c r="J386" s="112">
        <v>201266174.14422771</v>
      </c>
      <c r="K386" s="112">
        <f>I386-J386-(0.38*'Recalled prostheses cost'!$F$23)</f>
        <v>-171807770.88422939</v>
      </c>
      <c r="L386" s="11">
        <f t="shared" si="14"/>
        <v>1</v>
      </c>
    </row>
    <row r="387" spans="1:12" x14ac:dyDescent="0.25">
      <c r="A387">
        <f t="shared" si="15"/>
        <v>382</v>
      </c>
      <c r="C387">
        <v>62114.227381152683</v>
      </c>
      <c r="D387">
        <v>64020.36825963101</v>
      </c>
      <c r="E387">
        <v>59467627.119843587</v>
      </c>
      <c r="F387">
        <v>1906.1408784783271</v>
      </c>
      <c r="G387">
        <v>490616507.63165927</v>
      </c>
      <c r="H387" s="6">
        <f>E387-G387-'Recalled prostheses cost'!$F$23</f>
        <v>-454900704.97870684</v>
      </c>
      <c r="I387" s="112">
        <v>32883116.764534589</v>
      </c>
      <c r="J387" s="112">
        <v>186434272.90003052</v>
      </c>
      <c r="K387" s="112">
        <f>I387-J387-(0.38*'Recalled prostheses cost'!$F$23)</f>
        <v>-162576849.43291458</v>
      </c>
      <c r="L387" s="11">
        <f t="shared" si="14"/>
        <v>1</v>
      </c>
    </row>
    <row r="388" spans="1:12" x14ac:dyDescent="0.25">
      <c r="A388">
        <f t="shared" si="15"/>
        <v>383</v>
      </c>
      <c r="C388">
        <v>55656.416261788152</v>
      </c>
      <c r="D388">
        <v>57683.227042699167</v>
      </c>
      <c r="E388">
        <v>46329691.570409954</v>
      </c>
      <c r="F388">
        <v>2026.8107809110152</v>
      </c>
      <c r="G388">
        <v>429615594.55948794</v>
      </c>
      <c r="H388" s="6">
        <f>E388-G388-'Recalled prostheses cost'!$F$23</f>
        <v>-407037727.45596915</v>
      </c>
      <c r="I388" s="112">
        <v>25608844.157053202</v>
      </c>
      <c r="J388" s="112">
        <v>163253925.93260545</v>
      </c>
      <c r="K388" s="112">
        <f>I388-J388-(0.38*'Recalled prostheses cost'!$F$23)</f>
        <v>-146670775.0729709</v>
      </c>
      <c r="L388" s="11">
        <f t="shared" si="14"/>
        <v>1</v>
      </c>
    </row>
    <row r="389" spans="1:12" x14ac:dyDescent="0.25">
      <c r="A389">
        <f t="shared" si="15"/>
        <v>384</v>
      </c>
      <c r="C389">
        <v>53011.641029547209</v>
      </c>
      <c r="D389">
        <v>54829.365547822483</v>
      </c>
      <c r="E389">
        <v>49965358.759918883</v>
      </c>
      <c r="F389">
        <v>1817.724518275274</v>
      </c>
      <c r="G389">
        <v>391239220.92294097</v>
      </c>
      <c r="H389" s="6">
        <f>E389-G389-'Recalled prostheses cost'!$F$23</f>
        <v>-365025686.62991327</v>
      </c>
      <c r="I389" s="112">
        <v>27554181.946504138</v>
      </c>
      <c r="J389" s="112">
        <v>148670903.95071757</v>
      </c>
      <c r="K389" s="112">
        <f>I389-J389-(0.38*'Recalled prostheses cost'!$F$23)</f>
        <v>-130142415.30163208</v>
      </c>
      <c r="L389" s="11">
        <f t="shared" si="14"/>
        <v>1</v>
      </c>
    </row>
    <row r="390" spans="1:12" x14ac:dyDescent="0.25">
      <c r="A390">
        <f t="shared" si="15"/>
        <v>385</v>
      </c>
      <c r="C390">
        <v>52617.285555768605</v>
      </c>
      <c r="D390">
        <v>53863.780340344303</v>
      </c>
      <c r="E390">
        <v>51706709.889553562</v>
      </c>
      <c r="F390">
        <v>1246.4947845756978</v>
      </c>
      <c r="G390">
        <v>275829138.19073737</v>
      </c>
      <c r="H390" s="6">
        <f>E390-G390-'Recalled prostheses cost'!$F$23</f>
        <v>-247874252.76807499</v>
      </c>
      <c r="I390" s="112">
        <v>28600524.061033309</v>
      </c>
      <c r="J390" s="112">
        <v>104815072.51248023</v>
      </c>
      <c r="K390" s="112">
        <f>I390-J390-(0.38*'Recalled prostheses cost'!$F$23)</f>
        <v>-85240241.748865575</v>
      </c>
      <c r="L390" s="11">
        <f t="shared" ref="L390:L453" si="16">IF(H390/$H$1&lt;=F390,1,0)</f>
        <v>1</v>
      </c>
    </row>
    <row r="391" spans="1:12" x14ac:dyDescent="0.25">
      <c r="A391">
        <f t="shared" si="15"/>
        <v>386</v>
      </c>
      <c r="C391">
        <v>49608.412590456326</v>
      </c>
      <c r="D391">
        <v>51225.805864276001</v>
      </c>
      <c r="E391">
        <v>45235209.501783259</v>
      </c>
      <c r="F391">
        <v>1617.3932738196745</v>
      </c>
      <c r="G391">
        <v>338455337.65950763</v>
      </c>
      <c r="H391" s="6">
        <f>E391-G391-'Recalled prostheses cost'!$F$23</f>
        <v>-316971952.62461555</v>
      </c>
      <c r="I391" s="112">
        <v>24977547.017682694</v>
      </c>
      <c r="J391" s="112">
        <v>128613028.31061292</v>
      </c>
      <c r="K391" s="112">
        <f>I391-J391-(0.38*'Recalled prostheses cost'!$F$23)</f>
        <v>-112661174.59034887</v>
      </c>
      <c r="L391" s="11">
        <f t="shared" si="16"/>
        <v>1</v>
      </c>
    </row>
    <row r="392" spans="1:12" x14ac:dyDescent="0.25">
      <c r="A392">
        <f t="shared" ref="A392:A455" si="17">1+A391</f>
        <v>387</v>
      </c>
      <c r="C392">
        <v>65012.785762664993</v>
      </c>
      <c r="D392">
        <v>67383.454492622259</v>
      </c>
      <c r="E392">
        <v>61338447.187600002</v>
      </c>
      <c r="F392">
        <v>2370.6687299572659</v>
      </c>
      <c r="G392">
        <v>427464360.58567071</v>
      </c>
      <c r="H392" s="6">
        <f>E392-G392-'Recalled prostheses cost'!$F$23</f>
        <v>-389877737.86496186</v>
      </c>
      <c r="I392" s="112">
        <v>34045141.25014665</v>
      </c>
      <c r="J392" s="112">
        <v>162436457.02255487</v>
      </c>
      <c r="K392" s="112">
        <f>I392-J392-(0.38*'Recalled prostheses cost'!$F$23)</f>
        <v>-137417009.06982687</v>
      </c>
      <c r="L392" s="11">
        <f t="shared" si="16"/>
        <v>1</v>
      </c>
    </row>
    <row r="393" spans="1:12" x14ac:dyDescent="0.25">
      <c r="A393">
        <f t="shared" si="17"/>
        <v>388</v>
      </c>
      <c r="C393">
        <v>69441.386639869263</v>
      </c>
      <c r="D393">
        <v>71783.59858441948</v>
      </c>
      <c r="E393">
        <v>52571262.373550266</v>
      </c>
      <c r="F393">
        <v>2342.2119445502176</v>
      </c>
      <c r="G393">
        <v>410036445.33513784</v>
      </c>
      <c r="H393" s="6">
        <f>E393-G393-'Recalled prostheses cost'!$F$23</f>
        <v>-381217007.42847872</v>
      </c>
      <c r="I393" s="112">
        <v>29051434.192877017</v>
      </c>
      <c r="J393" s="112">
        <v>155813849.22735238</v>
      </c>
      <c r="K393" s="112">
        <f>I393-J393-(0.38*'Recalled prostheses cost'!$F$23)</f>
        <v>-135788108.33189401</v>
      </c>
      <c r="L393" s="11">
        <f t="shared" si="16"/>
        <v>1</v>
      </c>
    </row>
    <row r="394" spans="1:12" x14ac:dyDescent="0.25">
      <c r="A394">
        <f t="shared" si="17"/>
        <v>389</v>
      </c>
      <c r="C394">
        <v>61616.930999129778</v>
      </c>
      <c r="D394">
        <v>64359.505595233313</v>
      </c>
      <c r="E394">
        <v>71178125.137574241</v>
      </c>
      <c r="F394">
        <v>2742.5745961035354</v>
      </c>
      <c r="G394">
        <v>737102207.84855187</v>
      </c>
      <c r="H394" s="6">
        <f>E394-G394-'Recalled prostheses cost'!$F$23</f>
        <v>-689675907.17786884</v>
      </c>
      <c r="I394" s="112">
        <v>39262941.013798945</v>
      </c>
      <c r="J394" s="112">
        <v>280098838.98244971</v>
      </c>
      <c r="K394" s="112">
        <f>I394-J394-(0.38*'Recalled prostheses cost'!$F$23)</f>
        <v>-249861591.26606941</v>
      </c>
      <c r="L394" s="11">
        <f t="shared" si="16"/>
        <v>1</v>
      </c>
    </row>
    <row r="395" spans="1:12" x14ac:dyDescent="0.25">
      <c r="A395">
        <f t="shared" si="17"/>
        <v>390</v>
      </c>
      <c r="C395">
        <v>59296.757252069379</v>
      </c>
      <c r="D395">
        <v>61258.81153860451</v>
      </c>
      <c r="E395">
        <v>46466877.948688865</v>
      </c>
      <c r="F395">
        <v>1962.0542865351308</v>
      </c>
      <c r="G395">
        <v>359241127.45011944</v>
      </c>
      <c r="H395" s="6">
        <f>E395-G395-'Recalled prostheses cost'!$F$23</f>
        <v>-336526073.96832174</v>
      </c>
      <c r="I395" s="112">
        <v>25812775.845219575</v>
      </c>
      <c r="J395" s="112">
        <v>136511628.43104538</v>
      </c>
      <c r="K395" s="112">
        <f>I395-J395-(0.38*'Recalled prostheses cost'!$F$23)</f>
        <v>-119724545.88324445</v>
      </c>
      <c r="L395" s="11">
        <f t="shared" si="16"/>
        <v>1</v>
      </c>
    </row>
    <row r="396" spans="1:12" x14ac:dyDescent="0.25">
      <c r="A396">
        <f t="shared" si="17"/>
        <v>391</v>
      </c>
      <c r="C396">
        <v>76988.770510349801</v>
      </c>
      <c r="D396">
        <v>80579.485040318265</v>
      </c>
      <c r="E396">
        <v>53549253.277972899</v>
      </c>
      <c r="F396">
        <v>3590.7145299684635</v>
      </c>
      <c r="G396">
        <v>673128272.7931422</v>
      </c>
      <c r="H396" s="6">
        <f>E396-G396-'Recalled prostheses cost'!$F$23</f>
        <v>-643330843.98206043</v>
      </c>
      <c r="I396" s="112">
        <v>29582127.182298049</v>
      </c>
      <c r="J396" s="112">
        <v>255788743.66139403</v>
      </c>
      <c r="K396" s="112">
        <f>I396-J396-(0.38*'Recalled prostheses cost'!$F$23)</f>
        <v>-235232309.77651465</v>
      </c>
      <c r="L396" s="11">
        <f t="shared" si="16"/>
        <v>1</v>
      </c>
    </row>
    <row r="397" spans="1:12" x14ac:dyDescent="0.25">
      <c r="A397">
        <f t="shared" si="17"/>
        <v>392</v>
      </c>
      <c r="C397">
        <v>53119.922800054454</v>
      </c>
      <c r="D397">
        <v>54256.764324964977</v>
      </c>
      <c r="E397">
        <v>47366343.434322469</v>
      </c>
      <c r="F397">
        <v>1136.8415249105237</v>
      </c>
      <c r="G397">
        <v>212106012.82838187</v>
      </c>
      <c r="H397" s="6">
        <f>E397-G397-'Recalled prostheses cost'!$F$23</f>
        <v>-188491493.86095056</v>
      </c>
      <c r="I397" s="112">
        <v>26186665.84385952</v>
      </c>
      <c r="J397" s="112">
        <v>80600284.874785095</v>
      </c>
      <c r="K397" s="112">
        <f>I397-J397-(0.38*'Recalled prostheses cost'!$F$23)</f>
        <v>-63439312.328344218</v>
      </c>
      <c r="L397" s="11">
        <f t="shared" si="16"/>
        <v>1</v>
      </c>
    </row>
    <row r="398" spans="1:12" x14ac:dyDescent="0.25">
      <c r="A398">
        <f t="shared" si="17"/>
        <v>393</v>
      </c>
      <c r="C398">
        <v>65277.712224314077</v>
      </c>
      <c r="D398">
        <v>67108.574543937226</v>
      </c>
      <c r="E398">
        <v>57290386.878912941</v>
      </c>
      <c r="F398">
        <v>1830.8623196231492</v>
      </c>
      <c r="G398">
        <v>290265461.9858458</v>
      </c>
      <c r="H398" s="6">
        <f>E398-G398-'Recalled prostheses cost'!$F$23</f>
        <v>-256726899.57382405</v>
      </c>
      <c r="I398" s="112">
        <v>31618856.614590019</v>
      </c>
      <c r="J398" s="112">
        <v>110300875.5546214</v>
      </c>
      <c r="K398" s="112">
        <f>I398-J398-(0.38*'Recalled prostheses cost'!$F$23)</f>
        <v>-87707712.237450033</v>
      </c>
      <c r="L398" s="11">
        <f t="shared" si="16"/>
        <v>1</v>
      </c>
    </row>
    <row r="399" spans="1:12" x14ac:dyDescent="0.25">
      <c r="A399">
        <f t="shared" si="17"/>
        <v>394</v>
      </c>
      <c r="C399">
        <v>63787.850620878286</v>
      </c>
      <c r="D399">
        <v>65100.959794730159</v>
      </c>
      <c r="E399">
        <v>69762326.460577488</v>
      </c>
      <c r="F399">
        <v>1313.1091738518735</v>
      </c>
      <c r="G399">
        <v>386412510.07736623</v>
      </c>
      <c r="H399" s="6">
        <f>E399-G399-'Recalled prostheses cost'!$F$23</f>
        <v>-340402008.08367991</v>
      </c>
      <c r="I399" s="112">
        <v>38594089.826819129</v>
      </c>
      <c r="J399" s="112">
        <v>146836753.8293992</v>
      </c>
      <c r="K399" s="112">
        <f>I399-J399-(0.38*'Recalled prostheses cost'!$F$23)</f>
        <v>-117268357.29999873</v>
      </c>
      <c r="L399" s="11">
        <f t="shared" si="16"/>
        <v>1</v>
      </c>
    </row>
    <row r="400" spans="1:12" x14ac:dyDescent="0.25">
      <c r="A400">
        <f t="shared" si="17"/>
        <v>395</v>
      </c>
      <c r="C400">
        <v>60675.53905232167</v>
      </c>
      <c r="D400">
        <v>63283.988920293661</v>
      </c>
      <c r="E400">
        <v>55071037.440279864</v>
      </c>
      <c r="F400">
        <v>2608.4498679719909</v>
      </c>
      <c r="G400">
        <v>539642242.55582356</v>
      </c>
      <c r="H400" s="6">
        <f>E400-G400-'Recalled prostheses cost'!$F$23</f>
        <v>-508323029.58243489</v>
      </c>
      <c r="I400" s="112">
        <v>30391684.725412436</v>
      </c>
      <c r="J400" s="112">
        <v>205064052.17121297</v>
      </c>
      <c r="K400" s="112">
        <f>I400-J400-(0.38*'Recalled prostheses cost'!$F$23)</f>
        <v>-183698060.7432192</v>
      </c>
      <c r="L400" s="11">
        <f t="shared" si="16"/>
        <v>1</v>
      </c>
    </row>
    <row r="401" spans="1:12" x14ac:dyDescent="0.25">
      <c r="A401">
        <f t="shared" si="17"/>
        <v>396</v>
      </c>
      <c r="C401">
        <v>65639.07875948587</v>
      </c>
      <c r="D401">
        <v>67378.87972699228</v>
      </c>
      <c r="E401">
        <v>66337853.416690283</v>
      </c>
      <c r="F401">
        <v>1739.8009675064095</v>
      </c>
      <c r="G401">
        <v>416972068.13296837</v>
      </c>
      <c r="H401" s="6">
        <f>E401-G401-'Recalled prostheses cost'!$F$23</f>
        <v>-374386039.18316925</v>
      </c>
      <c r="I401" s="112">
        <v>36417974.469905928</v>
      </c>
      <c r="J401" s="112">
        <v>158449385.89052796</v>
      </c>
      <c r="K401" s="112">
        <f>I401-J401-(0.38*'Recalled prostheses cost'!$F$23)</f>
        <v>-131057104.71804067</v>
      </c>
      <c r="L401" s="11">
        <f t="shared" si="16"/>
        <v>1</v>
      </c>
    </row>
    <row r="402" spans="1:12" x14ac:dyDescent="0.25">
      <c r="A402">
        <f t="shared" si="17"/>
        <v>397</v>
      </c>
      <c r="C402">
        <v>52648.380483353641</v>
      </c>
      <c r="D402">
        <v>54315.10925407333</v>
      </c>
      <c r="E402">
        <v>39635678.467702828</v>
      </c>
      <c r="F402">
        <v>1666.7287707196883</v>
      </c>
      <c r="G402">
        <v>275660218.61507046</v>
      </c>
      <c r="H402" s="6">
        <f>E402-G402-'Recalled prostheses cost'!$F$23</f>
        <v>-259776364.6142588</v>
      </c>
      <c r="I402" s="112">
        <v>22393323.718755696</v>
      </c>
      <c r="J402" s="112">
        <v>104750883.07372677</v>
      </c>
      <c r="K402" s="112">
        <f>I402-J402-(0.38*'Recalled prostheses cost'!$F$23)</f>
        <v>-91383252.652389735</v>
      </c>
      <c r="L402" s="11">
        <f t="shared" si="16"/>
        <v>1</v>
      </c>
    </row>
    <row r="403" spans="1:12" x14ac:dyDescent="0.25">
      <c r="A403">
        <f t="shared" si="17"/>
        <v>398</v>
      </c>
      <c r="C403">
        <v>65214.006199920193</v>
      </c>
      <c r="D403">
        <v>67011.45323439817</v>
      </c>
      <c r="E403">
        <v>39747926.43233712</v>
      </c>
      <c r="F403">
        <v>1797.4470344779766</v>
      </c>
      <c r="G403">
        <v>197421996.31210649</v>
      </c>
      <c r="H403" s="6">
        <f>E403-G403-'Recalled prostheses cost'!$F$23</f>
        <v>-181425894.34666055</v>
      </c>
      <c r="I403" s="112">
        <v>22182359.007640839</v>
      </c>
      <c r="J403" s="112">
        <v>75020358.598600477</v>
      </c>
      <c r="K403" s="112">
        <f>I403-J403-(0.38*'Recalled prostheses cost'!$F$23)</f>
        <v>-61863692.888378285</v>
      </c>
      <c r="L403" s="11">
        <f t="shared" si="16"/>
        <v>1</v>
      </c>
    </row>
    <row r="404" spans="1:12" x14ac:dyDescent="0.25">
      <c r="A404">
        <f t="shared" si="17"/>
        <v>399</v>
      </c>
      <c r="C404">
        <v>55144.334829687155</v>
      </c>
      <c r="D404">
        <v>56042.893275425449</v>
      </c>
      <c r="E404">
        <v>52130742.602148414</v>
      </c>
      <c r="F404">
        <v>898.55844573829381</v>
      </c>
      <c r="G404">
        <v>210529943.89069685</v>
      </c>
      <c r="H404" s="6">
        <f>E404-G404-'Recalled prostheses cost'!$F$23</f>
        <v>-182151025.75543961</v>
      </c>
      <c r="I404" s="112">
        <v>29136901.210152641</v>
      </c>
      <c r="J404" s="112">
        <v>80001378.6784648</v>
      </c>
      <c r="K404" s="112">
        <f>I404-J404-(0.38*'Recalled prostheses cost'!$F$23)</f>
        <v>-59890170.765730806</v>
      </c>
      <c r="L404" s="11">
        <f t="shared" si="16"/>
        <v>1</v>
      </c>
    </row>
    <row r="405" spans="1:12" x14ac:dyDescent="0.25">
      <c r="A405">
        <f t="shared" si="17"/>
        <v>400</v>
      </c>
      <c r="C405">
        <v>50788.549668367312</v>
      </c>
      <c r="D405">
        <v>52157.429126345851</v>
      </c>
      <c r="E405">
        <v>42452770.389457621</v>
      </c>
      <c r="F405">
        <v>1368.879457978539</v>
      </c>
      <c r="G405">
        <v>240280288.56923994</v>
      </c>
      <c r="H405" s="6">
        <f>E405-G405-'Recalled prostheses cost'!$F$23</f>
        <v>-221579342.6466735</v>
      </c>
      <c r="I405" s="112">
        <v>23941684.692730341</v>
      </c>
      <c r="J405" s="112">
        <v>91306509.656311184</v>
      </c>
      <c r="K405" s="112">
        <f>I405-J405-(0.38*'Recalled prostheses cost'!$F$23)</f>
        <v>-76390518.260999501</v>
      </c>
      <c r="L405" s="11">
        <f t="shared" si="16"/>
        <v>1</v>
      </c>
    </row>
    <row r="406" spans="1:12" x14ac:dyDescent="0.25">
      <c r="A406">
        <f t="shared" si="17"/>
        <v>401</v>
      </c>
      <c r="C406">
        <v>73064.407519698085</v>
      </c>
      <c r="D406">
        <v>76196.289398861278</v>
      </c>
      <c r="E406">
        <v>63782615.328600213</v>
      </c>
      <c r="F406">
        <v>3131.8818791631929</v>
      </c>
      <c r="G406">
        <v>610258300.54578769</v>
      </c>
      <c r="H406" s="6">
        <f>E406-G406-'Recalled prostheses cost'!$F$23</f>
        <v>-570227509.68407869</v>
      </c>
      <c r="I406" s="112">
        <v>35598577.878640153</v>
      </c>
      <c r="J406" s="112">
        <v>231898154.20739928</v>
      </c>
      <c r="K406" s="112">
        <f>I406-J406-(0.38*'Recalled prostheses cost'!$F$23)</f>
        <v>-205325269.62617779</v>
      </c>
      <c r="L406" s="11">
        <f t="shared" si="16"/>
        <v>1</v>
      </c>
    </row>
    <row r="407" spans="1:12" x14ac:dyDescent="0.25">
      <c r="A407">
        <f t="shared" si="17"/>
        <v>402</v>
      </c>
      <c r="C407">
        <v>54542.380090786479</v>
      </c>
      <c r="D407">
        <v>57067.786762083691</v>
      </c>
      <c r="E407">
        <v>47756305.657599762</v>
      </c>
      <c r="F407">
        <v>2525.4066712972126</v>
      </c>
      <c r="G407">
        <v>454262114.96119869</v>
      </c>
      <c r="H407" s="6">
        <f>E407-G407-'Recalled prostheses cost'!$F$23</f>
        <v>-430257633.77049011</v>
      </c>
      <c r="I407" s="112">
        <v>26671168.513414457</v>
      </c>
      <c r="J407" s="112">
        <v>172619603.68525556</v>
      </c>
      <c r="K407" s="112">
        <f>I407-J407-(0.38*'Recalled prostheses cost'!$F$23)</f>
        <v>-154974128.46925974</v>
      </c>
      <c r="L407" s="11">
        <f t="shared" si="16"/>
        <v>1</v>
      </c>
    </row>
    <row r="408" spans="1:12" x14ac:dyDescent="0.25">
      <c r="A408">
        <f t="shared" si="17"/>
        <v>403</v>
      </c>
      <c r="C408">
        <v>56458.147304851991</v>
      </c>
      <c r="D408">
        <v>57884.985618231258</v>
      </c>
      <c r="E408">
        <v>47952778.317205638</v>
      </c>
      <c r="F408">
        <v>1426.8383133792668</v>
      </c>
      <c r="G408">
        <v>236404207.43198395</v>
      </c>
      <c r="H408" s="6">
        <f>E408-G408-'Recalled prostheses cost'!$F$23</f>
        <v>-212203253.58166948</v>
      </c>
      <c r="I408" s="112">
        <v>27029665.743165419</v>
      </c>
      <c r="J408" s="112">
        <v>89833598.8241539</v>
      </c>
      <c r="K408" s="112">
        <f>I408-J408-(0.38*'Recalled prostheses cost'!$F$23)</f>
        <v>-71829626.378407121</v>
      </c>
      <c r="L408" s="11">
        <f t="shared" si="16"/>
        <v>1</v>
      </c>
    </row>
    <row r="409" spans="1:12" x14ac:dyDescent="0.25">
      <c r="A409">
        <f t="shared" si="17"/>
        <v>404</v>
      </c>
      <c r="C409">
        <v>51653.52691496547</v>
      </c>
      <c r="D409">
        <v>52909.211914827152</v>
      </c>
      <c r="E409">
        <v>47374456.912149906</v>
      </c>
      <c r="F409">
        <v>1255.6849998616817</v>
      </c>
      <c r="G409">
        <v>337090603.72907019</v>
      </c>
      <c r="H409" s="6">
        <f>E409-G409-'Recalled prostheses cost'!$F$23</f>
        <v>-313467971.28381145</v>
      </c>
      <c r="I409" s="112">
        <v>26292112.30511887</v>
      </c>
      <c r="J409" s="112">
        <v>128094429.41704668</v>
      </c>
      <c r="K409" s="112">
        <f>I409-J409-(0.38*'Recalled prostheses cost'!$F$23)</f>
        <v>-110828010.40934646</v>
      </c>
      <c r="L409" s="11">
        <f t="shared" si="16"/>
        <v>1</v>
      </c>
    </row>
    <row r="410" spans="1:12" x14ac:dyDescent="0.25">
      <c r="A410">
        <f t="shared" si="17"/>
        <v>405</v>
      </c>
      <c r="C410">
        <v>70238.370069223121</v>
      </c>
      <c r="D410">
        <v>71766.983865748029</v>
      </c>
      <c r="E410">
        <v>45321619.951377824</v>
      </c>
      <c r="F410">
        <v>1528.6137965249072</v>
      </c>
      <c r="G410">
        <v>192652342.21280149</v>
      </c>
      <c r="H410" s="6">
        <f>E410-G410-'Recalled prostheses cost'!$F$23</f>
        <v>-171082546.72831482</v>
      </c>
      <c r="I410" s="112">
        <v>25087872.708571788</v>
      </c>
      <c r="J410" s="112">
        <v>73207890.040864557</v>
      </c>
      <c r="K410" s="112">
        <f>I410-J410-(0.38*'Recalled prostheses cost'!$F$23)</f>
        <v>-57145710.629711412</v>
      </c>
      <c r="L410" s="11">
        <f t="shared" si="16"/>
        <v>1</v>
      </c>
    </row>
    <row r="411" spans="1:12" x14ac:dyDescent="0.25">
      <c r="A411">
        <f t="shared" si="17"/>
        <v>406</v>
      </c>
      <c r="C411">
        <v>63407.737088970796</v>
      </c>
      <c r="D411">
        <v>65141.198870269851</v>
      </c>
      <c r="E411">
        <v>46145451.364175439</v>
      </c>
      <c r="F411">
        <v>1733.4617812990546</v>
      </c>
      <c r="G411">
        <v>279799346.20092303</v>
      </c>
      <c r="H411" s="6">
        <f>E411-G411-'Recalled prostheses cost'!$F$23</f>
        <v>-257405719.30363876</v>
      </c>
      <c r="I411" s="112">
        <v>25249040.631910071</v>
      </c>
      <c r="J411" s="112">
        <v>106323751.55635077</v>
      </c>
      <c r="K411" s="112">
        <f>I411-J411-(0.38*'Recalled prostheses cost'!$F$23)</f>
        <v>-90100404.221859336</v>
      </c>
      <c r="L411" s="11">
        <f t="shared" si="16"/>
        <v>1</v>
      </c>
    </row>
    <row r="412" spans="1:12" x14ac:dyDescent="0.25">
      <c r="A412">
        <f t="shared" si="17"/>
        <v>407</v>
      </c>
      <c r="C412">
        <v>53084.980665704461</v>
      </c>
      <c r="D412">
        <v>54592.068339329278</v>
      </c>
      <c r="E412">
        <v>46744777.185651161</v>
      </c>
      <c r="F412">
        <v>1507.0876736248174</v>
      </c>
      <c r="G412">
        <v>305211016.8546986</v>
      </c>
      <c r="H412" s="6">
        <f>E412-G412-'Recalled prostheses cost'!$F$23</f>
        <v>-282218064.13593864</v>
      </c>
      <c r="I412" s="112">
        <v>26518957.031455215</v>
      </c>
      <c r="J412" s="112">
        <v>115980186.40478548</v>
      </c>
      <c r="K412" s="112">
        <f>I412-J412-(0.38*'Recalled prostheses cost'!$F$23)</f>
        <v>-98486922.670748919</v>
      </c>
      <c r="L412" s="11">
        <f t="shared" si="16"/>
        <v>1</v>
      </c>
    </row>
    <row r="413" spans="1:12" x14ac:dyDescent="0.25">
      <c r="A413">
        <f t="shared" si="17"/>
        <v>408</v>
      </c>
      <c r="C413">
        <v>55382.132162848378</v>
      </c>
      <c r="D413">
        <v>56922.087896876248</v>
      </c>
      <c r="E413">
        <v>44939096.406322628</v>
      </c>
      <c r="F413">
        <v>1539.9557340278698</v>
      </c>
      <c r="G413">
        <v>315369208.60459036</v>
      </c>
      <c r="H413" s="6">
        <f>E413-G413-'Recalled prostheses cost'!$F$23</f>
        <v>-294181936.66515887</v>
      </c>
      <c r="I413" s="112">
        <v>24864626.967292912</v>
      </c>
      <c r="J413" s="112">
        <v>119840299.26974434</v>
      </c>
      <c r="K413" s="112">
        <f>I413-J413-(0.38*'Recalled prostheses cost'!$F$23)</f>
        <v>-104001365.59987009</v>
      </c>
      <c r="L413" s="11">
        <f t="shared" si="16"/>
        <v>1</v>
      </c>
    </row>
    <row r="414" spans="1:12" x14ac:dyDescent="0.25">
      <c r="A414">
        <f t="shared" si="17"/>
        <v>409</v>
      </c>
      <c r="C414">
        <v>62532.888840561936</v>
      </c>
      <c r="D414">
        <v>65509.804159435153</v>
      </c>
      <c r="E414">
        <v>64905624.276891761</v>
      </c>
      <c r="F414">
        <v>2976.9153188732162</v>
      </c>
      <c r="G414">
        <v>810969542.13784719</v>
      </c>
      <c r="H414" s="6">
        <f>E414-G414-'Recalled prostheses cost'!$F$23</f>
        <v>-769815742.32784665</v>
      </c>
      <c r="I414" s="112">
        <v>35717605.230869636</v>
      </c>
      <c r="J414" s="112">
        <v>308168426.01238191</v>
      </c>
      <c r="K414" s="112">
        <f>I414-J414-(0.38*'Recalled prostheses cost'!$F$23)</f>
        <v>-281476514.07893091</v>
      </c>
      <c r="L414" s="11">
        <f t="shared" si="16"/>
        <v>1</v>
      </c>
    </row>
    <row r="415" spans="1:12" x14ac:dyDescent="0.25">
      <c r="A415">
        <f t="shared" si="17"/>
        <v>410</v>
      </c>
      <c r="C415">
        <v>64117.904647502175</v>
      </c>
      <c r="D415">
        <v>66419.527208445215</v>
      </c>
      <c r="E415">
        <v>59135704.9972082</v>
      </c>
      <c r="F415">
        <v>2301.6225609430403</v>
      </c>
      <c r="G415">
        <v>465114058.07198417</v>
      </c>
      <c r="H415" s="6">
        <f>E415-G415-'Recalled prostheses cost'!$F$23</f>
        <v>-429730177.54166716</v>
      </c>
      <c r="I415" s="112">
        <v>33188878.14360442</v>
      </c>
      <c r="J415" s="112">
        <v>176743342.06735399</v>
      </c>
      <c r="K415" s="112">
        <f>I415-J415-(0.38*'Recalled prostheses cost'!$F$23)</f>
        <v>-152580157.22116822</v>
      </c>
      <c r="L415" s="11">
        <f t="shared" si="16"/>
        <v>1</v>
      </c>
    </row>
    <row r="416" spans="1:12" x14ac:dyDescent="0.25">
      <c r="A416">
        <f t="shared" si="17"/>
        <v>411</v>
      </c>
      <c r="C416">
        <v>70133.175227355343</v>
      </c>
      <c r="D416">
        <v>72920.896083342799</v>
      </c>
      <c r="E416">
        <v>64574335.659274049</v>
      </c>
      <c r="F416">
        <v>2787.7208559874562</v>
      </c>
      <c r="G416">
        <v>629853338.94852936</v>
      </c>
      <c r="H416" s="6">
        <f>E416-G416-'Recalled prostheses cost'!$F$23</f>
        <v>-589030827.75614643</v>
      </c>
      <c r="I416" s="112">
        <v>35252042.562214144</v>
      </c>
      <c r="J416" s="112">
        <v>239344268.80044118</v>
      </c>
      <c r="K416" s="112">
        <f>I416-J416-(0.38*'Recalled prostheses cost'!$F$23)</f>
        <v>-213117919.53564569</v>
      </c>
      <c r="L416" s="11">
        <f t="shared" si="16"/>
        <v>1</v>
      </c>
    </row>
    <row r="417" spans="1:12" x14ac:dyDescent="0.25">
      <c r="A417">
        <f t="shared" si="17"/>
        <v>412</v>
      </c>
      <c r="C417">
        <v>52734.617819868916</v>
      </c>
      <c r="D417">
        <v>53815.030410858308</v>
      </c>
      <c r="E417">
        <v>58359910.09923625</v>
      </c>
      <c r="F417">
        <v>1080.4125909893919</v>
      </c>
      <c r="G417">
        <v>312680333.00454319</v>
      </c>
      <c r="H417" s="6">
        <f>E417-G417-'Recalled prostheses cost'!$F$23</f>
        <v>-278072247.3721981</v>
      </c>
      <c r="I417" s="112">
        <v>32510635.787409309</v>
      </c>
      <c r="J417" s="112">
        <v>118818526.54172641</v>
      </c>
      <c r="K417" s="112">
        <f>I417-J417-(0.38*'Recalled prostheses cost'!$F$23)</f>
        <v>-95333584.051735759</v>
      </c>
      <c r="L417" s="11">
        <f t="shared" si="16"/>
        <v>1</v>
      </c>
    </row>
    <row r="418" spans="1:12" x14ac:dyDescent="0.25">
      <c r="A418">
        <f t="shared" si="17"/>
        <v>413</v>
      </c>
      <c r="C418">
        <v>64577.144899482897</v>
      </c>
      <c r="D418">
        <v>65968.871392702829</v>
      </c>
      <c r="E418">
        <v>55642885.690666474</v>
      </c>
      <c r="F418">
        <v>1391.7264932199323</v>
      </c>
      <c r="G418">
        <v>230354301.40386933</v>
      </c>
      <c r="H418" s="6">
        <f>E418-G418-'Recalled prostheses cost'!$F$23</f>
        <v>-198463240.18009403</v>
      </c>
      <c r="I418" s="112">
        <v>30831700.918253828</v>
      </c>
      <c r="J418" s="112">
        <v>87534634.533470333</v>
      </c>
      <c r="K418" s="112">
        <f>I418-J418-(0.38*'Recalled prostheses cost'!$F$23)</f>
        <v>-65728626.912635155</v>
      </c>
      <c r="L418" s="11">
        <f t="shared" si="16"/>
        <v>1</v>
      </c>
    </row>
    <row r="419" spans="1:12" x14ac:dyDescent="0.25">
      <c r="A419">
        <f t="shared" si="17"/>
        <v>414</v>
      </c>
      <c r="C419">
        <v>76158.179785025583</v>
      </c>
      <c r="D419">
        <v>78412.664447583884</v>
      </c>
      <c r="E419">
        <v>43973272.151965618</v>
      </c>
      <c r="F419">
        <v>2254.4846625583014</v>
      </c>
      <c r="G419">
        <v>279128453.59365821</v>
      </c>
      <c r="H419" s="6">
        <f>E419-G419-'Recalled prostheses cost'!$F$23</f>
        <v>-258907005.90858376</v>
      </c>
      <c r="I419" s="112">
        <v>24410584.33467254</v>
      </c>
      <c r="J419" s="112">
        <v>106068812.36559014</v>
      </c>
      <c r="K419" s="112">
        <f>I419-J419-(0.38*'Recalled prostheses cost'!$F$23)</f>
        <v>-90683921.328336239</v>
      </c>
      <c r="L419" s="11">
        <f t="shared" si="16"/>
        <v>1</v>
      </c>
    </row>
    <row r="420" spans="1:12" x14ac:dyDescent="0.25">
      <c r="A420">
        <f t="shared" si="17"/>
        <v>415</v>
      </c>
      <c r="C420">
        <v>57221.113458984779</v>
      </c>
      <c r="D420">
        <v>59081.584892476036</v>
      </c>
      <c r="E420">
        <v>63742677.985711128</v>
      </c>
      <c r="F420">
        <v>1860.4714334912569</v>
      </c>
      <c r="G420">
        <v>444360606.9547981</v>
      </c>
      <c r="H420" s="6">
        <f>E420-G420-'Recalled prostheses cost'!$F$23</f>
        <v>-404369753.43597817</v>
      </c>
      <c r="I420" s="112">
        <v>35336720.240137525</v>
      </c>
      <c r="J420" s="112">
        <v>168857030.64282328</v>
      </c>
      <c r="K420" s="112">
        <f>I420-J420-(0.38*'Recalled prostheses cost'!$F$23)</f>
        <v>-142546003.70010442</v>
      </c>
      <c r="L420" s="11">
        <f t="shared" si="16"/>
        <v>1</v>
      </c>
    </row>
    <row r="421" spans="1:12" x14ac:dyDescent="0.25">
      <c r="A421">
        <f t="shared" si="17"/>
        <v>416</v>
      </c>
      <c r="C421">
        <v>64184.283834958958</v>
      </c>
      <c r="D421">
        <v>65788.868918467808</v>
      </c>
      <c r="E421">
        <v>50953506.002319165</v>
      </c>
      <c r="F421">
        <v>1604.5850835088495</v>
      </c>
      <c r="G421">
        <v>262836060.8332943</v>
      </c>
      <c r="H421" s="6">
        <f>E421-G421-'Recalled prostheses cost'!$F$23</f>
        <v>-235634379.29786631</v>
      </c>
      <c r="I421" s="112">
        <v>28730523.452910047</v>
      </c>
      <c r="J421" s="112">
        <v>99877703.116651833</v>
      </c>
      <c r="K421" s="112">
        <f>I421-J421-(0.38*'Recalled prostheses cost'!$F$23)</f>
        <v>-80172872.961160421</v>
      </c>
      <c r="L421" s="11">
        <f t="shared" si="16"/>
        <v>1</v>
      </c>
    </row>
    <row r="422" spans="1:12" x14ac:dyDescent="0.25">
      <c r="A422">
        <f t="shared" si="17"/>
        <v>417</v>
      </c>
      <c r="C422">
        <v>68595.312127251469</v>
      </c>
      <c r="D422">
        <v>71289.974491570669</v>
      </c>
      <c r="E422">
        <v>45758870.644732557</v>
      </c>
      <c r="F422">
        <v>2694.6623643191997</v>
      </c>
      <c r="G422">
        <v>369627575.67346442</v>
      </c>
      <c r="H422" s="6">
        <f>E422-G422-'Recalled prostheses cost'!$F$23</f>
        <v>-347620529.49562305</v>
      </c>
      <c r="I422" s="112">
        <v>25677094.821764112</v>
      </c>
      <c r="J422" s="112">
        <v>140458478.75591645</v>
      </c>
      <c r="K422" s="112">
        <f>I422-J422-(0.38*'Recalled prostheses cost'!$F$23)</f>
        <v>-123807077.23157099</v>
      </c>
      <c r="L422" s="11">
        <f t="shared" si="16"/>
        <v>1</v>
      </c>
    </row>
    <row r="423" spans="1:12" x14ac:dyDescent="0.25">
      <c r="A423">
        <f t="shared" si="17"/>
        <v>418</v>
      </c>
      <c r="C423">
        <v>79493.779309891805</v>
      </c>
      <c r="D423">
        <v>82774.705148084438</v>
      </c>
      <c r="E423">
        <v>52218575.914899483</v>
      </c>
      <c r="F423">
        <v>3280.9258381926338</v>
      </c>
      <c r="G423">
        <v>567881485.84555781</v>
      </c>
      <c r="H423" s="6">
        <f>E423-G423-'Recalled prostheses cost'!$F$23</f>
        <v>-539414734.39754951</v>
      </c>
      <c r="I423" s="112">
        <v>28601070.920337964</v>
      </c>
      <c r="J423" s="112">
        <v>215794964.62131193</v>
      </c>
      <c r="K423" s="112">
        <f>I423-J423-(0.38*'Recalled prostheses cost'!$F$23)</f>
        <v>-196219586.99839261</v>
      </c>
      <c r="L423" s="11">
        <f t="shared" si="16"/>
        <v>1</v>
      </c>
    </row>
    <row r="424" spans="1:12" x14ac:dyDescent="0.25">
      <c r="A424">
        <f t="shared" si="17"/>
        <v>419</v>
      </c>
      <c r="C424">
        <v>65980.714147650026</v>
      </c>
      <c r="D424">
        <v>69242.700936266439</v>
      </c>
      <c r="E424">
        <v>76425027.941634476</v>
      </c>
      <c r="F424">
        <v>3261.9867886164138</v>
      </c>
      <c r="G424">
        <v>1029918561.1164565</v>
      </c>
      <c r="H424" s="6">
        <f>E424-G424-'Recalled prostheses cost'!$F$23</f>
        <v>-977245357.64171326</v>
      </c>
      <c r="I424" s="112">
        <v>41872842.800310358</v>
      </c>
      <c r="J424" s="112">
        <v>391369053.22425348</v>
      </c>
      <c r="K424" s="112">
        <f>I424-J424-(0.38*'Recalled prostheses cost'!$F$23)</f>
        <v>-358521903.72136176</v>
      </c>
      <c r="L424" s="11">
        <f t="shared" si="16"/>
        <v>1</v>
      </c>
    </row>
    <row r="425" spans="1:12" x14ac:dyDescent="0.25">
      <c r="A425">
        <f t="shared" si="17"/>
        <v>420</v>
      </c>
      <c r="C425">
        <v>55429.901829747054</v>
      </c>
      <c r="D425">
        <v>56937.889583994976</v>
      </c>
      <c r="E425">
        <v>65362950.918747716</v>
      </c>
      <c r="F425">
        <v>1507.9877542479226</v>
      </c>
      <c r="G425">
        <v>460853063.88903904</v>
      </c>
      <c r="H425" s="6">
        <f>E425-G425-'Recalled prostheses cost'!$F$23</f>
        <v>-419241937.43718249</v>
      </c>
      <c r="I425" s="112">
        <v>36023289.81664896</v>
      </c>
      <c r="J425" s="112">
        <v>175124164.27783483</v>
      </c>
      <c r="K425" s="112">
        <f>I425-J425-(0.38*'Recalled prostheses cost'!$F$23)</f>
        <v>-148126567.75860453</v>
      </c>
      <c r="L425" s="11">
        <f t="shared" si="16"/>
        <v>1</v>
      </c>
    </row>
    <row r="426" spans="1:12" x14ac:dyDescent="0.25">
      <c r="A426">
        <f t="shared" si="17"/>
        <v>421</v>
      </c>
      <c r="C426">
        <v>56322.344544056839</v>
      </c>
      <c r="D426">
        <v>57838.841559534594</v>
      </c>
      <c r="E426">
        <v>54017763.028900504</v>
      </c>
      <c r="F426">
        <v>1516.4970154777548</v>
      </c>
      <c r="G426">
        <v>306773937.63473767</v>
      </c>
      <c r="H426" s="6">
        <f>E426-G426-'Recalled prostheses cost'!$F$23</f>
        <v>-276507999.07272834</v>
      </c>
      <c r="I426" s="112">
        <v>30109048.79715905</v>
      </c>
      <c r="J426" s="112">
        <v>116574096.30120032</v>
      </c>
      <c r="K426" s="112">
        <f>I426-J426-(0.38*'Recalled prostheses cost'!$F$23)</f>
        <v>-95490740.801459908</v>
      </c>
      <c r="L426" s="11">
        <f t="shared" si="16"/>
        <v>1</v>
      </c>
    </row>
    <row r="427" spans="1:12" x14ac:dyDescent="0.25">
      <c r="A427">
        <f t="shared" si="17"/>
        <v>422</v>
      </c>
      <c r="C427">
        <v>60367.944525543717</v>
      </c>
      <c r="D427">
        <v>62757.848351016553</v>
      </c>
      <c r="E427">
        <v>54373499.184320956</v>
      </c>
      <c r="F427">
        <v>2389.9038254728366</v>
      </c>
      <c r="G427">
        <v>550111835.37959754</v>
      </c>
      <c r="H427" s="6">
        <f>E427-G427-'Recalled prostheses cost'!$F$23</f>
        <v>-519490160.66216779</v>
      </c>
      <c r="I427" s="112">
        <v>30346049.69515349</v>
      </c>
      <c r="J427" s="112">
        <v>209042497.4442471</v>
      </c>
      <c r="K427" s="112">
        <f>I427-J427-(0.38*'Recalled prostheses cost'!$F$23)</f>
        <v>-187722141.04651225</v>
      </c>
      <c r="L427" s="11">
        <f t="shared" si="16"/>
        <v>1</v>
      </c>
    </row>
    <row r="428" spans="1:12" x14ac:dyDescent="0.25">
      <c r="A428">
        <f t="shared" si="17"/>
        <v>423</v>
      </c>
      <c r="C428">
        <v>72911.969418316643</v>
      </c>
      <c r="D428">
        <v>76205.541443370457</v>
      </c>
      <c r="E428">
        <v>58893980.783415303</v>
      </c>
      <c r="F428">
        <v>3293.5720250538143</v>
      </c>
      <c r="G428">
        <v>517282351.65731305</v>
      </c>
      <c r="H428" s="6">
        <f>E428-G428-'Recalled prostheses cost'!$F$23</f>
        <v>-482140195.3407889</v>
      </c>
      <c r="I428" s="112">
        <v>32668669.885679375</v>
      </c>
      <c r="J428" s="112">
        <v>196567293.62977898</v>
      </c>
      <c r="K428" s="112">
        <f>I428-J428-(0.38*'Recalled prostheses cost'!$F$23)</f>
        <v>-172924317.04151827</v>
      </c>
      <c r="L428" s="11">
        <f t="shared" si="16"/>
        <v>1</v>
      </c>
    </row>
    <row r="429" spans="1:12" x14ac:dyDescent="0.25">
      <c r="A429">
        <f t="shared" si="17"/>
        <v>424</v>
      </c>
      <c r="C429">
        <v>73972.585737128873</v>
      </c>
      <c r="D429">
        <v>77230.27109643117</v>
      </c>
      <c r="E429">
        <v>50647957.150990881</v>
      </c>
      <c r="F429">
        <v>3257.685359302297</v>
      </c>
      <c r="G429">
        <v>487960820.59572726</v>
      </c>
      <c r="H429" s="6">
        <f>E429-G429-'Recalled prostheses cost'!$F$23</f>
        <v>-461064687.91162753</v>
      </c>
      <c r="I429" s="112">
        <v>27943385.530248586</v>
      </c>
      <c r="J429" s="112">
        <v>185425111.82637632</v>
      </c>
      <c r="K429" s="112">
        <f>I429-J429-(0.38*'Recalled prostheses cost'!$F$23)</f>
        <v>-166507419.59354639</v>
      </c>
      <c r="L429" s="11">
        <f t="shared" si="16"/>
        <v>1</v>
      </c>
    </row>
    <row r="430" spans="1:12" x14ac:dyDescent="0.25">
      <c r="A430">
        <f t="shared" si="17"/>
        <v>425</v>
      </c>
      <c r="C430">
        <v>51090.372457108031</v>
      </c>
      <c r="D430">
        <v>52338.636786394301</v>
      </c>
      <c r="E430">
        <v>71949747.855053321</v>
      </c>
      <c r="F430">
        <v>1248.2643292862704</v>
      </c>
      <c r="G430">
        <v>479970212.05281281</v>
      </c>
      <c r="H430" s="6">
        <f>E430-G430-'Recalled prostheses cost'!$F$23</f>
        <v>-431772288.66465068</v>
      </c>
      <c r="I430" s="112">
        <v>39603879.704192743</v>
      </c>
      <c r="J430" s="112">
        <v>182388680.58006889</v>
      </c>
      <c r="K430" s="112">
        <f>I430-J430-(0.38*'Recalled prostheses cost'!$F$23)</f>
        <v>-151810494.17329478</v>
      </c>
      <c r="L430" s="11">
        <f t="shared" si="16"/>
        <v>1</v>
      </c>
    </row>
    <row r="431" spans="1:12" x14ac:dyDescent="0.25">
      <c r="A431">
        <f t="shared" si="17"/>
        <v>426</v>
      </c>
      <c r="C431">
        <v>59158.128185725422</v>
      </c>
      <c r="D431">
        <v>60951.000718968149</v>
      </c>
      <c r="E431">
        <v>50204549.709085405</v>
      </c>
      <c r="F431">
        <v>1792.8725332427275</v>
      </c>
      <c r="G431">
        <v>387902984.81296355</v>
      </c>
      <c r="H431" s="6">
        <f>E431-G431-'Recalled prostheses cost'!$F$23</f>
        <v>-361450259.57076931</v>
      </c>
      <c r="I431" s="112">
        <v>27536293.246122725</v>
      </c>
      <c r="J431" s="112">
        <v>147403134.22892615</v>
      </c>
      <c r="K431" s="112">
        <f>I431-J431-(0.38*'Recalled prostheses cost'!$F$23)</f>
        <v>-128892534.28022209</v>
      </c>
      <c r="L431" s="11">
        <f t="shared" si="16"/>
        <v>1</v>
      </c>
    </row>
    <row r="432" spans="1:12" x14ac:dyDescent="0.25">
      <c r="A432">
        <f t="shared" si="17"/>
        <v>427</v>
      </c>
      <c r="C432">
        <v>52859.925905883378</v>
      </c>
      <c r="D432">
        <v>54509.99758400624</v>
      </c>
      <c r="E432">
        <v>50761375.875694044</v>
      </c>
      <c r="F432">
        <v>1650.0716781228621</v>
      </c>
      <c r="G432">
        <v>366705516.33513588</v>
      </c>
      <c r="H432" s="6">
        <f>E432-G432-'Recalled prostheses cost'!$F$23</f>
        <v>-339695964.92633301</v>
      </c>
      <c r="I432" s="112">
        <v>28368995.036918774</v>
      </c>
      <c r="J432" s="112">
        <v>139348096.20735165</v>
      </c>
      <c r="K432" s="112">
        <f>I432-J432-(0.38*'Recalled prostheses cost'!$F$23)</f>
        <v>-120004794.46785152</v>
      </c>
      <c r="L432" s="11">
        <f t="shared" si="16"/>
        <v>1</v>
      </c>
    </row>
    <row r="433" spans="1:12" x14ac:dyDescent="0.25">
      <c r="A433">
        <f t="shared" si="17"/>
        <v>428</v>
      </c>
      <c r="C433">
        <v>61136.982637477289</v>
      </c>
      <c r="D433">
        <v>62644.623616719931</v>
      </c>
      <c r="E433">
        <v>39733994.978808232</v>
      </c>
      <c r="F433">
        <v>1507.6409792426421</v>
      </c>
      <c r="G433">
        <v>188827120.34000963</v>
      </c>
      <c r="H433" s="6">
        <f>E433-G433-'Recalled prostheses cost'!$F$23</f>
        <v>-172844949.82809258</v>
      </c>
      <c r="I433" s="112">
        <v>21849356.83964381</v>
      </c>
      <c r="J433" s="112">
        <v>71754305.729203641</v>
      </c>
      <c r="K433" s="112">
        <f>I433-J433-(0.38*'Recalled prostheses cost'!$F$23)</f>
        <v>-58930642.186978482</v>
      </c>
      <c r="L433" s="11">
        <f t="shared" si="16"/>
        <v>1</v>
      </c>
    </row>
    <row r="434" spans="1:12" x14ac:dyDescent="0.25">
      <c r="A434">
        <f t="shared" si="17"/>
        <v>429</v>
      </c>
      <c r="C434">
        <v>53795.500667968969</v>
      </c>
      <c r="D434">
        <v>55834.183358803522</v>
      </c>
      <c r="E434">
        <v>42100258.97766798</v>
      </c>
      <c r="F434">
        <v>2038.6826908345538</v>
      </c>
      <c r="G434">
        <v>386809751.68285275</v>
      </c>
      <c r="H434" s="6">
        <f>E434-G434-'Recalled prostheses cost'!$F$23</f>
        <v>-368461317.17207593</v>
      </c>
      <c r="I434" s="112">
        <v>23489953.122863583</v>
      </c>
      <c r="J434" s="112">
        <v>146987705.63948405</v>
      </c>
      <c r="K434" s="112">
        <f>I434-J434-(0.38*'Recalled prostheses cost'!$F$23)</f>
        <v>-132523445.81403911</v>
      </c>
      <c r="L434" s="11">
        <f t="shared" si="16"/>
        <v>1</v>
      </c>
    </row>
    <row r="435" spans="1:12" x14ac:dyDescent="0.25">
      <c r="A435">
        <f t="shared" si="17"/>
        <v>430</v>
      </c>
      <c r="C435">
        <v>62917.806188855524</v>
      </c>
      <c r="D435">
        <v>64577.874533518909</v>
      </c>
      <c r="E435">
        <v>50085282.939616196</v>
      </c>
      <c r="F435">
        <v>1660.0683446633848</v>
      </c>
      <c r="G435">
        <v>270405597.67521411</v>
      </c>
      <c r="H435" s="6">
        <f>E435-G435-'Recalled prostheses cost'!$F$23</f>
        <v>-244072139.20248908</v>
      </c>
      <c r="I435" s="112">
        <v>28008207.163838297</v>
      </c>
      <c r="J435" s="112">
        <v>102754127.11658138</v>
      </c>
      <c r="K435" s="112">
        <f>I435-J435-(0.38*'Recalled prostheses cost'!$F$23)</f>
        <v>-83771613.250161737</v>
      </c>
      <c r="L435" s="11">
        <f t="shared" si="16"/>
        <v>1</v>
      </c>
    </row>
    <row r="436" spans="1:12" x14ac:dyDescent="0.25">
      <c r="A436">
        <f t="shared" si="17"/>
        <v>431</v>
      </c>
      <c r="C436">
        <v>55718.337692136563</v>
      </c>
      <c r="D436">
        <v>57291.770606142112</v>
      </c>
      <c r="E436">
        <v>62219969.151317336</v>
      </c>
      <c r="F436">
        <v>1573.4329140055488</v>
      </c>
      <c r="G436">
        <v>407049248.81310618</v>
      </c>
      <c r="H436" s="6">
        <f>E436-G436-'Recalled prostheses cost'!$F$23</f>
        <v>-368581104.12867999</v>
      </c>
      <c r="I436" s="112">
        <v>34531722.043561459</v>
      </c>
      <c r="J436" s="112">
        <v>154678714.54898033</v>
      </c>
      <c r="K436" s="112">
        <f>I436-J436-(0.38*'Recalled prostheses cost'!$F$23)</f>
        <v>-129172685.80283752</v>
      </c>
      <c r="L436" s="11">
        <f t="shared" si="16"/>
        <v>1</v>
      </c>
    </row>
    <row r="437" spans="1:12" x14ac:dyDescent="0.25">
      <c r="A437">
        <f t="shared" si="17"/>
        <v>432</v>
      </c>
      <c r="C437">
        <v>70814.081559482307</v>
      </c>
      <c r="D437">
        <v>72357.330190472989</v>
      </c>
      <c r="E437">
        <v>55458483.313183129</v>
      </c>
      <c r="F437">
        <v>1543.2486309906817</v>
      </c>
      <c r="G437">
        <v>287229387.97474515</v>
      </c>
      <c r="H437" s="6">
        <f>E437-G437-'Recalled prostheses cost'!$F$23</f>
        <v>-255522729.1284532</v>
      </c>
      <c r="I437" s="112">
        <v>30455792.099221107</v>
      </c>
      <c r="J437" s="112">
        <v>109147167.43040317</v>
      </c>
      <c r="K437" s="112">
        <f>I437-J437-(0.38*'Recalled prostheses cost'!$F$23)</f>
        <v>-87717068.628600717</v>
      </c>
      <c r="L437" s="11">
        <f t="shared" si="16"/>
        <v>1</v>
      </c>
    </row>
    <row r="438" spans="1:12" x14ac:dyDescent="0.25">
      <c r="A438">
        <f t="shared" si="17"/>
        <v>433</v>
      </c>
      <c r="C438">
        <v>66193.823851171168</v>
      </c>
      <c r="D438">
        <v>67728.202751892735</v>
      </c>
      <c r="E438">
        <v>57529993.194238044</v>
      </c>
      <c r="F438">
        <v>1534.3789007215673</v>
      </c>
      <c r="G438">
        <v>279168093.23704797</v>
      </c>
      <c r="H438" s="6">
        <f>E438-G438-'Recalled prostheses cost'!$F$23</f>
        <v>-245389924.5097011</v>
      </c>
      <c r="I438" s="112">
        <v>31937224.8661399</v>
      </c>
      <c r="J438" s="112">
        <v>106083875.43007824</v>
      </c>
      <c r="K438" s="112">
        <f>I438-J438-(0.38*'Recalled prostheses cost'!$F$23)</f>
        <v>-83172343.861356974</v>
      </c>
      <c r="L438" s="11">
        <f t="shared" si="16"/>
        <v>1</v>
      </c>
    </row>
    <row r="439" spans="1:12" x14ac:dyDescent="0.25">
      <c r="A439">
        <f t="shared" si="17"/>
        <v>434</v>
      </c>
      <c r="C439">
        <v>58594.850001404069</v>
      </c>
      <c r="D439">
        <v>60778.601054312843</v>
      </c>
      <c r="E439">
        <v>54159718.985469922</v>
      </c>
      <c r="F439">
        <v>2183.751052908774</v>
      </c>
      <c r="G439">
        <v>537122006.67210376</v>
      </c>
      <c r="H439" s="6">
        <f>E439-G439-'Recalled prostheses cost'!$F$23</f>
        <v>-506714112.15352499</v>
      </c>
      <c r="I439" s="112">
        <v>30085319.188611452</v>
      </c>
      <c r="J439" s="112">
        <v>204106362.53539941</v>
      </c>
      <c r="K439" s="112">
        <f>I439-J439-(0.38*'Recalled prostheses cost'!$F$23)</f>
        <v>-183046736.64420661</v>
      </c>
      <c r="L439" s="11">
        <f t="shared" si="16"/>
        <v>1</v>
      </c>
    </row>
    <row r="440" spans="1:12" x14ac:dyDescent="0.25">
      <c r="A440">
        <f t="shared" si="17"/>
        <v>435</v>
      </c>
      <c r="C440">
        <v>57755.502895698075</v>
      </c>
      <c r="D440">
        <v>59088.627613579047</v>
      </c>
      <c r="E440">
        <v>68882165.789945945</v>
      </c>
      <c r="F440">
        <v>1333.1247178809717</v>
      </c>
      <c r="G440">
        <v>401820575.61703455</v>
      </c>
      <c r="H440" s="6">
        <f>E440-G440-'Recalled prostheses cost'!$F$23</f>
        <v>-356690234.29397976</v>
      </c>
      <c r="I440" s="112">
        <v>38411085.220821865</v>
      </c>
      <c r="J440" s="112">
        <v>152691818.73447317</v>
      </c>
      <c r="K440" s="112">
        <f>I440-J440-(0.38*'Recalled prostheses cost'!$F$23)</f>
        <v>-123306426.81106997</v>
      </c>
      <c r="L440" s="11">
        <f t="shared" si="16"/>
        <v>1</v>
      </c>
    </row>
    <row r="441" spans="1:12" x14ac:dyDescent="0.25">
      <c r="A441">
        <f t="shared" si="17"/>
        <v>436</v>
      </c>
      <c r="C441">
        <v>55847.310227500609</v>
      </c>
      <c r="D441">
        <v>57544.622203321713</v>
      </c>
      <c r="E441">
        <v>46152462.48312889</v>
      </c>
      <c r="F441">
        <v>1697.3119758211033</v>
      </c>
      <c r="G441">
        <v>361597843.50999862</v>
      </c>
      <c r="H441" s="6">
        <f>E441-G441-'Recalled prostheses cost'!$F$23</f>
        <v>-339197205.49376088</v>
      </c>
      <c r="I441" s="112">
        <v>25782716.62652541</v>
      </c>
      <c r="J441" s="112">
        <v>137407180.53379947</v>
      </c>
      <c r="K441" s="112">
        <f>I441-J441-(0.38*'Recalled prostheses cost'!$F$23)</f>
        <v>-120650157.20469272</v>
      </c>
      <c r="L441" s="11">
        <f t="shared" si="16"/>
        <v>1</v>
      </c>
    </row>
    <row r="442" spans="1:12" x14ac:dyDescent="0.25">
      <c r="A442">
        <f t="shared" si="17"/>
        <v>437</v>
      </c>
      <c r="C442">
        <v>55731.609632474603</v>
      </c>
      <c r="D442">
        <v>57035.352106605838</v>
      </c>
      <c r="E442">
        <v>43147272.242872931</v>
      </c>
      <c r="F442">
        <v>1303.7424741312352</v>
      </c>
      <c r="G442">
        <v>195874971.69980574</v>
      </c>
      <c r="H442" s="6">
        <f>E442-G442-'Recalled prostheses cost'!$F$23</f>
        <v>-176479523.92382398</v>
      </c>
      <c r="I442" s="112">
        <v>24143082.435059991</v>
      </c>
      <c r="J442" s="112">
        <v>74432489.245926186</v>
      </c>
      <c r="K442" s="112">
        <f>I442-J442-(0.38*'Recalled prostheses cost'!$F$23)</f>
        <v>-59315100.108284838</v>
      </c>
      <c r="L442" s="11">
        <f t="shared" si="16"/>
        <v>1</v>
      </c>
    </row>
    <row r="443" spans="1:12" x14ac:dyDescent="0.25">
      <c r="A443">
        <f t="shared" si="17"/>
        <v>438</v>
      </c>
      <c r="C443">
        <v>54364.141104967523</v>
      </c>
      <c r="D443">
        <v>55375.99420957992</v>
      </c>
      <c r="E443">
        <v>45958972.963540547</v>
      </c>
      <c r="F443">
        <v>1011.8531046123971</v>
      </c>
      <c r="G443">
        <v>210923080.06930035</v>
      </c>
      <c r="H443" s="6">
        <f>E443-G443-'Recalled prostheses cost'!$F$23</f>
        <v>-188715931.57265097</v>
      </c>
      <c r="I443" s="112">
        <v>25473741.656994913</v>
      </c>
      <c r="J443" s="112">
        <v>80150770.426334128</v>
      </c>
      <c r="K443" s="112">
        <f>I443-J443-(0.38*'Recalled prostheses cost'!$F$23)</f>
        <v>-63702722.066757865</v>
      </c>
      <c r="L443" s="11">
        <f t="shared" si="16"/>
        <v>1</v>
      </c>
    </row>
    <row r="444" spans="1:12" x14ac:dyDescent="0.25">
      <c r="A444">
        <f t="shared" si="17"/>
        <v>439</v>
      </c>
      <c r="C444">
        <v>61990.042797017843</v>
      </c>
      <c r="D444">
        <v>63485.298808471169</v>
      </c>
      <c r="E444">
        <v>48152287.88497787</v>
      </c>
      <c r="F444">
        <v>1495.2560114533262</v>
      </c>
      <c r="G444">
        <v>228714973.59952509</v>
      </c>
      <c r="H444" s="6">
        <f>E444-G444-'Recalled prostheses cost'!$F$23</f>
        <v>-204314510.18143839</v>
      </c>
      <c r="I444" s="112">
        <v>27012071.709591009</v>
      </c>
      <c r="J444" s="112">
        <v>86911689.967819542</v>
      </c>
      <c r="K444" s="112">
        <f>I444-J444-(0.38*'Recalled prostheses cost'!$F$23)</f>
        <v>-68925311.555647179</v>
      </c>
      <c r="L444" s="11">
        <f t="shared" si="16"/>
        <v>1</v>
      </c>
    </row>
    <row r="445" spans="1:12" x14ac:dyDescent="0.25">
      <c r="A445">
        <f t="shared" si="17"/>
        <v>440</v>
      </c>
      <c r="C445">
        <v>53733.770114898143</v>
      </c>
      <c r="D445">
        <v>55107.385683468536</v>
      </c>
      <c r="E445">
        <v>44976439.64155592</v>
      </c>
      <c r="F445">
        <v>1373.6155685703925</v>
      </c>
      <c r="G445">
        <v>250521906.39851922</v>
      </c>
      <c r="H445" s="6">
        <f>E445-G445-'Recalled prostheses cost'!$F$23</f>
        <v>-229297291.22385448</v>
      </c>
      <c r="I445" s="112">
        <v>25302145.548078414</v>
      </c>
      <c r="J445" s="112">
        <v>95198324.431437314</v>
      </c>
      <c r="K445" s="112">
        <f>I445-J445-(0.38*'Recalled prostheses cost'!$F$23)</f>
        <v>-78921872.18077755</v>
      </c>
      <c r="L445" s="11">
        <f t="shared" si="16"/>
        <v>1</v>
      </c>
    </row>
    <row r="446" spans="1:12" x14ac:dyDescent="0.25">
      <c r="A446">
        <f t="shared" si="17"/>
        <v>441</v>
      </c>
      <c r="C446">
        <v>75701.832557685411</v>
      </c>
      <c r="D446">
        <v>78191.378175410995</v>
      </c>
      <c r="E446">
        <v>42220749.396969087</v>
      </c>
      <c r="F446">
        <v>2489.5456177255837</v>
      </c>
      <c r="G446">
        <v>256894187.51878721</v>
      </c>
      <c r="H446" s="6">
        <f>E446-G446-'Recalled prostheses cost'!$F$23</f>
        <v>-238425262.58870929</v>
      </c>
      <c r="I446" s="112">
        <v>23621830.546665389</v>
      </c>
      <c r="J446" s="112">
        <v>97619791.257139146</v>
      </c>
      <c r="K446" s="112">
        <f>I446-J446-(0.38*'Recalled prostheses cost'!$F$23)</f>
        <v>-83023654.0078924</v>
      </c>
      <c r="L446" s="11">
        <f t="shared" si="16"/>
        <v>1</v>
      </c>
    </row>
    <row r="447" spans="1:12" x14ac:dyDescent="0.25">
      <c r="A447">
        <f t="shared" si="17"/>
        <v>442</v>
      </c>
      <c r="C447">
        <v>61870.133966522626</v>
      </c>
      <c r="D447">
        <v>64381.087758744739</v>
      </c>
      <c r="E447">
        <v>59798863.543128096</v>
      </c>
      <c r="F447">
        <v>2510.9537922221134</v>
      </c>
      <c r="G447">
        <v>519799846.95319897</v>
      </c>
      <c r="H447" s="6">
        <f>E447-G447-'Recalled prostheses cost'!$F$23</f>
        <v>-483752807.87696207</v>
      </c>
      <c r="I447" s="112">
        <v>32929584.927779783</v>
      </c>
      <c r="J447" s="112">
        <v>197523941.8422156</v>
      </c>
      <c r="K447" s="112">
        <f>I447-J447-(0.38*'Recalled prostheses cost'!$F$23)</f>
        <v>-173620050.21185446</v>
      </c>
      <c r="L447" s="11">
        <f t="shared" si="16"/>
        <v>1</v>
      </c>
    </row>
    <row r="448" spans="1:12" x14ac:dyDescent="0.25">
      <c r="A448">
        <f t="shared" si="17"/>
        <v>443</v>
      </c>
      <c r="C448">
        <v>55449.027737787655</v>
      </c>
      <c r="D448">
        <v>57466.641020600066</v>
      </c>
      <c r="E448">
        <v>41695998.131526418</v>
      </c>
      <c r="F448">
        <v>2017.61328281241</v>
      </c>
      <c r="G448">
        <v>330815217.04223311</v>
      </c>
      <c r="H448" s="6">
        <f>E448-G448-'Recalled prostheses cost'!$F$23</f>
        <v>-312871043.37759787</v>
      </c>
      <c r="I448" s="112">
        <v>23461464.470174048</v>
      </c>
      <c r="J448" s="112">
        <v>125709782.47604859</v>
      </c>
      <c r="K448" s="112">
        <f>I448-J448-(0.38*'Recalled prostheses cost'!$F$23)</f>
        <v>-111274011.3032932</v>
      </c>
      <c r="L448" s="11">
        <f t="shared" si="16"/>
        <v>1</v>
      </c>
    </row>
    <row r="449" spans="1:12" x14ac:dyDescent="0.25">
      <c r="A449">
        <f t="shared" si="17"/>
        <v>444</v>
      </c>
      <c r="C449">
        <v>72954.559754361355</v>
      </c>
      <c r="D449">
        <v>74587.852157613816</v>
      </c>
      <c r="E449">
        <v>42924289.879177161</v>
      </c>
      <c r="F449">
        <v>1633.2924032524606</v>
      </c>
      <c r="G449">
        <v>227853175.93024021</v>
      </c>
      <c r="H449" s="6">
        <f>E449-G449-'Recalled prostheses cost'!$F$23</f>
        <v>-208680710.51795423</v>
      </c>
      <c r="I449" s="112">
        <v>23872937.840813871</v>
      </c>
      <c r="J449" s="112">
        <v>86584206.853491277</v>
      </c>
      <c r="K449" s="112">
        <f>I449-J449-(0.38*'Recalled prostheses cost'!$F$23)</f>
        <v>-71736962.310096055</v>
      </c>
      <c r="L449" s="11">
        <f t="shared" si="16"/>
        <v>1</v>
      </c>
    </row>
    <row r="450" spans="1:12" x14ac:dyDescent="0.25">
      <c r="A450">
        <f t="shared" si="17"/>
        <v>445</v>
      </c>
      <c r="C450">
        <v>76764.534715011425</v>
      </c>
      <c r="D450">
        <v>79042.658369293131</v>
      </c>
      <c r="E450">
        <v>42374142.96527119</v>
      </c>
      <c r="F450">
        <v>2278.123654281706</v>
      </c>
      <c r="G450">
        <v>222145960.12526226</v>
      </c>
      <c r="H450" s="6">
        <f>E450-G450-'Recalled prostheses cost'!$F$23</f>
        <v>-203523641.62688226</v>
      </c>
      <c r="I450" s="112">
        <v>23517694.415777378</v>
      </c>
      <c r="J450" s="112">
        <v>84415464.84759967</v>
      </c>
      <c r="K450" s="112">
        <f>I450-J450-(0.38*'Recalled prostheses cost'!$F$23)</f>
        <v>-69923463.729240939</v>
      </c>
      <c r="L450" s="11">
        <f t="shared" si="16"/>
        <v>1</v>
      </c>
    </row>
    <row r="451" spans="1:12" x14ac:dyDescent="0.25">
      <c r="A451">
        <f t="shared" si="17"/>
        <v>446</v>
      </c>
      <c r="C451">
        <v>65711.122341940325</v>
      </c>
      <c r="D451">
        <v>67508.390122601471</v>
      </c>
      <c r="E451">
        <v>43384018.913893387</v>
      </c>
      <c r="F451">
        <v>1797.2677806611464</v>
      </c>
      <c r="G451">
        <v>278656592.65969676</v>
      </c>
      <c r="H451" s="6">
        <f>E451-G451-'Recalled prostheses cost'!$F$23</f>
        <v>-259024398.21269453</v>
      </c>
      <c r="I451" s="112">
        <v>24255619.050689489</v>
      </c>
      <c r="J451" s="112">
        <v>105889505.21068475</v>
      </c>
      <c r="K451" s="112">
        <f>I451-J451-(0.38*'Recalled prostheses cost'!$F$23)</f>
        <v>-90659579.457413912</v>
      </c>
      <c r="L451" s="11">
        <f t="shared" si="16"/>
        <v>1</v>
      </c>
    </row>
    <row r="452" spans="1:12" x14ac:dyDescent="0.25">
      <c r="A452">
        <f t="shared" si="17"/>
        <v>447</v>
      </c>
      <c r="C452">
        <v>59765.235869867909</v>
      </c>
      <c r="D452">
        <v>61642.876831789959</v>
      </c>
      <c r="E452">
        <v>56145897.14340768</v>
      </c>
      <c r="F452">
        <v>1877.6409619220503</v>
      </c>
      <c r="G452">
        <v>426281109.06892079</v>
      </c>
      <c r="H452" s="6">
        <f>E452-G452-'Recalled prostheses cost'!$F$23</f>
        <v>-393887036.39240426</v>
      </c>
      <c r="I452" s="112">
        <v>31240920.18566535</v>
      </c>
      <c r="J452" s="112">
        <v>161986821.44618991</v>
      </c>
      <c r="K452" s="112">
        <f>I452-J452-(0.38*'Recalled prostheses cost'!$F$23)</f>
        <v>-139771594.5579432</v>
      </c>
      <c r="L452" s="11">
        <f t="shared" si="16"/>
        <v>1</v>
      </c>
    </row>
    <row r="453" spans="1:12" x14ac:dyDescent="0.25">
      <c r="A453">
        <f t="shared" si="17"/>
        <v>448</v>
      </c>
      <c r="C453">
        <v>88383.903147461271</v>
      </c>
      <c r="D453">
        <v>90964.915527009667</v>
      </c>
      <c r="E453">
        <v>57017866.00890933</v>
      </c>
      <c r="F453">
        <v>2581.012379548396</v>
      </c>
      <c r="G453">
        <v>373415793.32816255</v>
      </c>
      <c r="H453" s="6">
        <f>E453-G453-'Recalled prostheses cost'!$F$23</f>
        <v>-340149751.78614438</v>
      </c>
      <c r="I453" s="112">
        <v>31784023.89377249</v>
      </c>
      <c r="J453" s="112">
        <v>141898001.46470177</v>
      </c>
      <c r="K453" s="112">
        <f>I453-J453-(0.38*'Recalled prostheses cost'!$F$23)</f>
        <v>-119139670.86834794</v>
      </c>
      <c r="L453" s="11">
        <f t="shared" si="16"/>
        <v>1</v>
      </c>
    </row>
    <row r="454" spans="1:12" x14ac:dyDescent="0.25">
      <c r="A454">
        <f t="shared" si="17"/>
        <v>449</v>
      </c>
      <c r="C454">
        <v>59539.613689130529</v>
      </c>
      <c r="D454">
        <v>61366.040714285846</v>
      </c>
      <c r="E454">
        <v>48891975.298673242</v>
      </c>
      <c r="F454">
        <v>1826.4270251553171</v>
      </c>
      <c r="G454">
        <v>306801378.79866773</v>
      </c>
      <c r="H454" s="6">
        <f>E454-G454-'Recalled prostheses cost'!$F$23</f>
        <v>-281661227.96688569</v>
      </c>
      <c r="I454" s="112">
        <v>27042748.460540824</v>
      </c>
      <c r="J454" s="112">
        <v>116584523.94349377</v>
      </c>
      <c r="K454" s="112">
        <f>I454-J454-(0.38*'Recalled prostheses cost'!$F$23)</f>
        <v>-98567468.780371606</v>
      </c>
      <c r="L454" s="11">
        <f t="shared" ref="L454:L517" si="18">IF(H454/$H$1&lt;=F454,1,0)</f>
        <v>1</v>
      </c>
    </row>
    <row r="455" spans="1:12" x14ac:dyDescent="0.25">
      <c r="A455">
        <f t="shared" si="17"/>
        <v>450</v>
      </c>
      <c r="C455">
        <v>49545.134372526598</v>
      </c>
      <c r="D455">
        <v>50772.616218260606</v>
      </c>
      <c r="E455">
        <v>59397020.135915838</v>
      </c>
      <c r="F455">
        <v>1227.4818457340079</v>
      </c>
      <c r="G455">
        <v>438732354.59120536</v>
      </c>
      <c r="H455" s="6">
        <f>E455-G455-'Recalled prostheses cost'!$F$23</f>
        <v>-403087158.92218071</v>
      </c>
      <c r="I455" s="112">
        <v>32973610.397456214</v>
      </c>
      <c r="J455" s="112">
        <v>166718294.74465802</v>
      </c>
      <c r="K455" s="112">
        <f>I455-J455-(0.38*'Recalled prostheses cost'!$F$23)</f>
        <v>-142770377.64462045</v>
      </c>
      <c r="L455" s="11">
        <f t="shared" si="18"/>
        <v>1</v>
      </c>
    </row>
    <row r="456" spans="1:12" x14ac:dyDescent="0.25">
      <c r="A456">
        <f t="shared" ref="A456:A519" si="19">1+A455</f>
        <v>451</v>
      </c>
      <c r="C456">
        <v>48775.290531561433</v>
      </c>
      <c r="D456">
        <v>50176.260528616665</v>
      </c>
      <c r="E456">
        <v>41419499.654070295</v>
      </c>
      <c r="F456">
        <v>1400.9699970552319</v>
      </c>
      <c r="G456">
        <v>243779200.54347035</v>
      </c>
      <c r="H456" s="6">
        <f>E456-G456-'Recalled prostheses cost'!$F$23</f>
        <v>-226111525.35629123</v>
      </c>
      <c r="I456" s="112">
        <v>23414945.613471128</v>
      </c>
      <c r="J456" s="112">
        <v>92636096.206518739</v>
      </c>
      <c r="K456" s="112">
        <f>I456-J456-(0.38*'Recalled prostheses cost'!$F$23)</f>
        <v>-78246843.890466273</v>
      </c>
      <c r="L456" s="11">
        <f t="shared" si="18"/>
        <v>1</v>
      </c>
    </row>
    <row r="457" spans="1:12" x14ac:dyDescent="0.25">
      <c r="A457">
        <f t="shared" si="19"/>
        <v>452</v>
      </c>
      <c r="C457">
        <v>69605.962738479939</v>
      </c>
      <c r="D457">
        <v>71173.227166654702</v>
      </c>
      <c r="E457">
        <v>49799575.71096091</v>
      </c>
      <c r="F457">
        <v>1567.2644281747635</v>
      </c>
      <c r="G457">
        <v>214731665.70990333</v>
      </c>
      <c r="H457" s="6">
        <f>E457-G457-'Recalled prostheses cost'!$F$23</f>
        <v>-188683914.4658336</v>
      </c>
      <c r="I457" s="112">
        <v>27716244.289505526</v>
      </c>
      <c r="J457" s="112">
        <v>81598032.969763249</v>
      </c>
      <c r="K457" s="112">
        <f>I457-J457-(0.38*'Recalled prostheses cost'!$F$23)</f>
        <v>-62907481.977676369</v>
      </c>
      <c r="L457" s="11">
        <f t="shared" si="18"/>
        <v>1</v>
      </c>
    </row>
    <row r="458" spans="1:12" x14ac:dyDescent="0.25">
      <c r="A458">
        <f t="shared" si="19"/>
        <v>453</v>
      </c>
      <c r="C458">
        <v>54122.515471429346</v>
      </c>
      <c r="D458">
        <v>56192.073545358231</v>
      </c>
      <c r="E458">
        <v>44349391.808917716</v>
      </c>
      <c r="F458">
        <v>2069.5580739288853</v>
      </c>
      <c r="G458">
        <v>370319039.63476503</v>
      </c>
      <c r="H458" s="6">
        <f>E458-G458-'Recalled prostheses cost'!$F$23</f>
        <v>-349721472.2927385</v>
      </c>
      <c r="I458" s="112">
        <v>24856788.300515119</v>
      </c>
      <c r="J458" s="112">
        <v>140721235.06121072</v>
      </c>
      <c r="K458" s="112">
        <f>I458-J458-(0.38*'Recalled prostheses cost'!$F$23)</f>
        <v>-124890140.05811426</v>
      </c>
      <c r="L458" s="11">
        <f t="shared" si="18"/>
        <v>1</v>
      </c>
    </row>
    <row r="459" spans="1:12" x14ac:dyDescent="0.25">
      <c r="A459">
        <f t="shared" si="19"/>
        <v>454</v>
      </c>
      <c r="C459">
        <v>47692.062195743958</v>
      </c>
      <c r="D459">
        <v>48396.580060616194</v>
      </c>
      <c r="E459">
        <v>42322125.719721772</v>
      </c>
      <c r="F459">
        <v>704.5178648722358</v>
      </c>
      <c r="G459">
        <v>152218085.2741197</v>
      </c>
      <c r="H459" s="6">
        <f>E459-G459-'Recalled prostheses cost'!$F$23</f>
        <v>-133647784.02128911</v>
      </c>
      <c r="I459" s="112">
        <v>23562626.007278711</v>
      </c>
      <c r="J459" s="112">
        <v>57842872.404165484</v>
      </c>
      <c r="K459" s="112">
        <f>I459-J459-(0.38*'Recalled prostheses cost'!$F$23)</f>
        <v>-43305939.69430542</v>
      </c>
      <c r="L459" s="11">
        <f t="shared" si="18"/>
        <v>1</v>
      </c>
    </row>
    <row r="460" spans="1:12" x14ac:dyDescent="0.25">
      <c r="A460">
        <f t="shared" si="19"/>
        <v>455</v>
      </c>
      <c r="C460">
        <v>66125.119736759982</v>
      </c>
      <c r="D460">
        <v>68821.203032746896</v>
      </c>
      <c r="E460">
        <v>56908561.405776039</v>
      </c>
      <c r="F460">
        <v>2696.0832959869149</v>
      </c>
      <c r="G460">
        <v>454047163.3151843</v>
      </c>
      <c r="H460" s="6">
        <f>E460-G460-'Recalled prostheses cost'!$F$23</f>
        <v>-420890426.37629944</v>
      </c>
      <c r="I460" s="112">
        <v>31485643.247076567</v>
      </c>
      <c r="J460" s="112">
        <v>172537922.05977002</v>
      </c>
      <c r="K460" s="112">
        <f>I460-J460-(0.38*'Recalled prostheses cost'!$F$23)</f>
        <v>-150077972.1101121</v>
      </c>
      <c r="L460" s="11">
        <f t="shared" si="18"/>
        <v>1</v>
      </c>
    </row>
    <row r="461" spans="1:12" x14ac:dyDescent="0.25">
      <c r="A461">
        <f t="shared" si="19"/>
        <v>456</v>
      </c>
      <c r="C461">
        <v>76918.911276229395</v>
      </c>
      <c r="D461">
        <v>80703.950218380734</v>
      </c>
      <c r="E461">
        <v>66691088.08319883</v>
      </c>
      <c r="F461">
        <v>3785.0389421513391</v>
      </c>
      <c r="G461">
        <v>663075433.1065166</v>
      </c>
      <c r="H461" s="6">
        <f>E461-G461-'Recalled prostheses cost'!$F$23</f>
        <v>-620136169.49020898</v>
      </c>
      <c r="I461" s="112">
        <v>37011339.574306622</v>
      </c>
      <c r="J461" s="112">
        <v>251968664.58047628</v>
      </c>
      <c r="K461" s="112">
        <f>I461-J461-(0.38*'Recalled prostheses cost'!$F$23)</f>
        <v>-223983018.30358833</v>
      </c>
      <c r="L461" s="11">
        <f t="shared" si="18"/>
        <v>1</v>
      </c>
    </row>
    <row r="462" spans="1:12" x14ac:dyDescent="0.25">
      <c r="A462">
        <f t="shared" si="19"/>
        <v>457</v>
      </c>
      <c r="C462">
        <v>67512.88228830247</v>
      </c>
      <c r="D462">
        <v>69317.500275152444</v>
      </c>
      <c r="E462">
        <v>61030010.727158442</v>
      </c>
      <c r="F462">
        <v>1804.6179868499748</v>
      </c>
      <c r="G462">
        <v>414049221.7333678</v>
      </c>
      <c r="H462" s="6">
        <f>E462-G462-'Recalled prostheses cost'!$F$23</f>
        <v>-376771035.47310054</v>
      </c>
      <c r="I462" s="112">
        <v>33493810.588110119</v>
      </c>
      <c r="J462" s="112">
        <v>157338704.25867978</v>
      </c>
      <c r="K462" s="112">
        <f>I462-J462-(0.38*'Recalled prostheses cost'!$F$23)</f>
        <v>-132870586.96798831</v>
      </c>
      <c r="L462" s="11">
        <f t="shared" si="18"/>
        <v>1</v>
      </c>
    </row>
    <row r="463" spans="1:12" x14ac:dyDescent="0.25">
      <c r="A463">
        <f t="shared" si="19"/>
        <v>458</v>
      </c>
      <c r="C463">
        <v>57613.077957771427</v>
      </c>
      <c r="D463">
        <v>58985.906159600585</v>
      </c>
      <c r="E463">
        <v>49884354.875578918</v>
      </c>
      <c r="F463">
        <v>1372.8282018291575</v>
      </c>
      <c r="G463">
        <v>227834256.06536418</v>
      </c>
      <c r="H463" s="6">
        <f>E463-G463-'Recalled prostheses cost'!$F$23</f>
        <v>-201701725.65667644</v>
      </c>
      <c r="I463" s="112">
        <v>27737272.378567468</v>
      </c>
      <c r="J463" s="112">
        <v>86577017.304838389</v>
      </c>
      <c r="K463" s="112">
        <f>I463-J463-(0.38*'Recalled prostheses cost'!$F$23)</f>
        <v>-67865438.223689556</v>
      </c>
      <c r="L463" s="11">
        <f t="shared" si="18"/>
        <v>1</v>
      </c>
    </row>
    <row r="464" spans="1:12" x14ac:dyDescent="0.25">
      <c r="A464">
        <f t="shared" si="19"/>
        <v>459</v>
      </c>
      <c r="C464">
        <v>57005.700773027937</v>
      </c>
      <c r="D464">
        <v>59383.878941848627</v>
      </c>
      <c r="E464">
        <v>58918485.714625061</v>
      </c>
      <c r="F464">
        <v>2378.1781688206902</v>
      </c>
      <c r="G464">
        <v>812535602.85307062</v>
      </c>
      <c r="H464" s="6">
        <f>E464-G464-'Recalled prostheses cost'!$F$23</f>
        <v>-777368941.60533679</v>
      </c>
      <c r="I464" s="112">
        <v>32762313.887295596</v>
      </c>
      <c r="J464" s="112">
        <v>308763529.08416677</v>
      </c>
      <c r="K464" s="112">
        <f>I464-J464-(0.38*'Recalled prostheses cost'!$F$23)</f>
        <v>-285026908.49428982</v>
      </c>
      <c r="L464" s="11">
        <f t="shared" si="18"/>
        <v>1</v>
      </c>
    </row>
    <row r="465" spans="1:12" x14ac:dyDescent="0.25">
      <c r="A465">
        <f t="shared" si="19"/>
        <v>460</v>
      </c>
      <c r="C465">
        <v>52055.995292898617</v>
      </c>
      <c r="D465">
        <v>53600.958854596567</v>
      </c>
      <c r="E465">
        <v>62068738.208369657</v>
      </c>
      <c r="F465">
        <v>1544.9635616979504</v>
      </c>
      <c r="G465">
        <v>444915724.60110754</v>
      </c>
      <c r="H465" s="6">
        <f>E465-G465-'Recalled prostheses cost'!$F$23</f>
        <v>-406598810.85962903</v>
      </c>
      <c r="I465" s="112">
        <v>34232290.665898457</v>
      </c>
      <c r="J465" s="112">
        <v>169067975.34842086</v>
      </c>
      <c r="K465" s="112">
        <f>I465-J465-(0.38*'Recalled prostheses cost'!$F$23)</f>
        <v>-143861377.97994107</v>
      </c>
      <c r="L465" s="11">
        <f t="shared" si="18"/>
        <v>1</v>
      </c>
    </row>
    <row r="466" spans="1:12" x14ac:dyDescent="0.25">
      <c r="A466">
        <f t="shared" si="19"/>
        <v>461</v>
      </c>
      <c r="C466">
        <v>85660.302083927934</v>
      </c>
      <c r="D466">
        <v>88655.035514114687</v>
      </c>
      <c r="E466">
        <v>45221498.361974835</v>
      </c>
      <c r="F466">
        <v>2994.7334301867522</v>
      </c>
      <c r="G466">
        <v>298183665.48201066</v>
      </c>
      <c r="H466" s="6">
        <f>E466-G466-'Recalled prostheses cost'!$F$23</f>
        <v>-276713991.586927</v>
      </c>
      <c r="I466" s="112">
        <v>25102582.957882755</v>
      </c>
      <c r="J466" s="112">
        <v>113309792.88316408</v>
      </c>
      <c r="K466" s="112">
        <f>I466-J466-(0.38*'Recalled prostheses cost'!$F$23)</f>
        <v>-97232903.22269997</v>
      </c>
      <c r="L466" s="11">
        <f t="shared" si="18"/>
        <v>1</v>
      </c>
    </row>
    <row r="467" spans="1:12" x14ac:dyDescent="0.25">
      <c r="A467">
        <f t="shared" si="19"/>
        <v>462</v>
      </c>
      <c r="C467">
        <v>53821.370145235102</v>
      </c>
      <c r="D467">
        <v>55980.879413850824</v>
      </c>
      <c r="E467">
        <v>52411963.369962424</v>
      </c>
      <c r="F467">
        <v>2159.5092686157222</v>
      </c>
      <c r="G467">
        <v>473588867.32343477</v>
      </c>
      <c r="H467" s="6">
        <f>E467-G467-'Recalled prostheses cost'!$F$23</f>
        <v>-444928728.42036355</v>
      </c>
      <c r="I467" s="112">
        <v>29004204.038653847</v>
      </c>
      <c r="J467" s="112">
        <v>179963769.58290523</v>
      </c>
      <c r="K467" s="112">
        <f>I467-J467-(0.38*'Recalled prostheses cost'!$F$23)</f>
        <v>-159985258.84167004</v>
      </c>
      <c r="L467" s="11">
        <f t="shared" si="18"/>
        <v>1</v>
      </c>
    </row>
    <row r="468" spans="1:12" x14ac:dyDescent="0.25">
      <c r="A468">
        <f t="shared" si="19"/>
        <v>463</v>
      </c>
      <c r="C468">
        <v>82123.349285864242</v>
      </c>
      <c r="D468">
        <v>84715.996376546522</v>
      </c>
      <c r="E468">
        <v>49273912.212436855</v>
      </c>
      <c r="F468">
        <v>2592.6470906822797</v>
      </c>
      <c r="G468">
        <v>345824912.26007122</v>
      </c>
      <c r="H468" s="6">
        <f>E468-G468-'Recalled prostheses cost'!$F$23</f>
        <v>-320302824.51452553</v>
      </c>
      <c r="I468" s="112">
        <v>27280854.075096697</v>
      </c>
      <c r="J468" s="112">
        <v>131413466.65882704</v>
      </c>
      <c r="K468" s="112">
        <f>I468-J468-(0.38*'Recalled prostheses cost'!$F$23)</f>
        <v>-113158305.88114899</v>
      </c>
      <c r="L468" s="11">
        <f t="shared" si="18"/>
        <v>1</v>
      </c>
    </row>
    <row r="469" spans="1:12" x14ac:dyDescent="0.25">
      <c r="A469">
        <f t="shared" si="19"/>
        <v>464</v>
      </c>
      <c r="C469">
        <v>52505.808903723198</v>
      </c>
      <c r="D469">
        <v>54566.429354768807</v>
      </c>
      <c r="E469">
        <v>42525218.639471442</v>
      </c>
      <c r="F469">
        <v>2060.6204510456082</v>
      </c>
      <c r="G469">
        <v>409889523.11407453</v>
      </c>
      <c r="H469" s="6">
        <f>E469-G469-'Recalled prostheses cost'!$F$23</f>
        <v>-391116128.94149423</v>
      </c>
      <c r="I469" s="112">
        <v>23627664.454351004</v>
      </c>
      <c r="J469" s="112">
        <v>155758018.78334832</v>
      </c>
      <c r="K469" s="112">
        <f>I469-J469-(0.38*'Recalled prostheses cost'!$F$23)</f>
        <v>-141156047.62641597</v>
      </c>
      <c r="L469" s="11">
        <f t="shared" si="18"/>
        <v>1</v>
      </c>
    </row>
    <row r="470" spans="1:12" x14ac:dyDescent="0.25">
      <c r="A470">
        <f t="shared" si="19"/>
        <v>465</v>
      </c>
      <c r="C470">
        <v>86154.406279082017</v>
      </c>
      <c r="D470">
        <v>89346.514068008779</v>
      </c>
      <c r="E470">
        <v>43559774.662955567</v>
      </c>
      <c r="F470">
        <v>3192.1077889267617</v>
      </c>
      <c r="G470">
        <v>256557117.36228636</v>
      </c>
      <c r="H470" s="6">
        <f>E470-G470-'Recalled prostheses cost'!$F$23</f>
        <v>-236749167.16622198</v>
      </c>
      <c r="I470" s="112">
        <v>24180033.149202976</v>
      </c>
      <c r="J470" s="112">
        <v>97491704.597668827</v>
      </c>
      <c r="K470" s="112">
        <f>I470-J470-(0.38*'Recalled prostheses cost'!$F$23)</f>
        <v>-82337364.745884508</v>
      </c>
      <c r="L470" s="11">
        <f t="shared" si="18"/>
        <v>1</v>
      </c>
    </row>
    <row r="471" spans="1:12" x14ac:dyDescent="0.25">
      <c r="A471">
        <f t="shared" si="19"/>
        <v>466</v>
      </c>
      <c r="C471">
        <v>64693.90931152238</v>
      </c>
      <c r="D471">
        <v>66625.87761045451</v>
      </c>
      <c r="E471">
        <v>48174770.180538617</v>
      </c>
      <c r="F471">
        <v>1931.96829893213</v>
      </c>
      <c r="G471">
        <v>314567032.43322921</v>
      </c>
      <c r="H471" s="6">
        <f>E471-G471-'Recalled prostheses cost'!$F$23</f>
        <v>-290144086.71958178</v>
      </c>
      <c r="I471" s="112">
        <v>27010084.562084816</v>
      </c>
      <c r="J471" s="112">
        <v>119535472.32462709</v>
      </c>
      <c r="K471" s="112">
        <f>I471-J471-(0.38*'Recalled prostheses cost'!$F$23)</f>
        <v>-101551081.05996093</v>
      </c>
      <c r="L471" s="11">
        <f t="shared" si="18"/>
        <v>1</v>
      </c>
    </row>
    <row r="472" spans="1:12" x14ac:dyDescent="0.25">
      <c r="A472">
        <f t="shared" si="19"/>
        <v>467</v>
      </c>
      <c r="C472">
        <v>71192.624345877048</v>
      </c>
      <c r="D472">
        <v>75288.883671147691</v>
      </c>
      <c r="E472">
        <v>42155473.313816316</v>
      </c>
      <c r="F472">
        <v>4096.2593252706429</v>
      </c>
      <c r="G472">
        <v>540362512.9572916</v>
      </c>
      <c r="H472" s="6">
        <f>E472-G472-'Recalled prostheses cost'!$F$23</f>
        <v>-521958864.11036646</v>
      </c>
      <c r="I472" s="112">
        <v>23493039.529116131</v>
      </c>
      <c r="J472" s="112">
        <v>205337754.92377082</v>
      </c>
      <c r="K472" s="112">
        <f>I472-J472-(0.38*'Recalled prostheses cost'!$F$23)</f>
        <v>-190870408.69207335</v>
      </c>
      <c r="L472" s="11">
        <f t="shared" si="18"/>
        <v>1</v>
      </c>
    </row>
    <row r="473" spans="1:12" x14ac:dyDescent="0.25">
      <c r="A473">
        <f t="shared" si="19"/>
        <v>468</v>
      </c>
      <c r="C473">
        <v>55811.603893858723</v>
      </c>
      <c r="D473">
        <v>57882.205006607415</v>
      </c>
      <c r="E473">
        <v>56495406.022733569</v>
      </c>
      <c r="F473">
        <v>2070.6011127486927</v>
      </c>
      <c r="G473">
        <v>445772220.56712294</v>
      </c>
      <c r="H473" s="6">
        <f>E473-G473-'Recalled prostheses cost'!$F$23</f>
        <v>-413028639.01128054</v>
      </c>
      <c r="I473" s="112">
        <v>31412265.702514928</v>
      </c>
      <c r="J473" s="112">
        <v>169393443.81550676</v>
      </c>
      <c r="K473" s="112">
        <f>I473-J473-(0.38*'Recalled prostheses cost'!$F$23)</f>
        <v>-147006871.41041049</v>
      </c>
      <c r="L473" s="11">
        <f t="shared" si="18"/>
        <v>1</v>
      </c>
    </row>
    <row r="474" spans="1:12" x14ac:dyDescent="0.25">
      <c r="A474">
        <f t="shared" si="19"/>
        <v>469</v>
      </c>
      <c r="C474">
        <v>68128.890959166849</v>
      </c>
      <c r="D474">
        <v>70088.685559021804</v>
      </c>
      <c r="E474">
        <v>45117860.460365482</v>
      </c>
      <c r="F474">
        <v>1959.7945998549549</v>
      </c>
      <c r="G474">
        <v>260594346.57892138</v>
      </c>
      <c r="H474" s="6">
        <f>E474-G474-'Recalled prostheses cost'!$F$23</f>
        <v>-239228310.58544707</v>
      </c>
      <c r="I474" s="112">
        <v>25211683.148270532</v>
      </c>
      <c r="J474" s="112">
        <v>99025851.699990124</v>
      </c>
      <c r="K474" s="112">
        <f>I474-J474-(0.38*'Recalled prostheses cost'!$F$23)</f>
        <v>-82839861.84913823</v>
      </c>
      <c r="L474" s="11">
        <f t="shared" si="18"/>
        <v>1</v>
      </c>
    </row>
    <row r="475" spans="1:12" x14ac:dyDescent="0.25">
      <c r="A475">
        <f t="shared" si="19"/>
        <v>470</v>
      </c>
      <c r="C475">
        <v>50412.538138959251</v>
      </c>
      <c r="D475">
        <v>51542.175378734195</v>
      </c>
      <c r="E475">
        <v>52633918.170573458</v>
      </c>
      <c r="F475">
        <v>1129.6372397749437</v>
      </c>
      <c r="G475">
        <v>329051284.25848401</v>
      </c>
      <c r="H475" s="6">
        <f>E475-G475-'Recalled prostheses cost'!$F$23</f>
        <v>-300169190.5548017</v>
      </c>
      <c r="I475" s="112">
        <v>29365275.446116783</v>
      </c>
      <c r="J475" s="112">
        <v>125039488.01822396</v>
      </c>
      <c r="K475" s="112">
        <f>I475-J475-(0.38*'Recalled prostheses cost'!$F$23)</f>
        <v>-104699905.86952582</v>
      </c>
      <c r="L475" s="11">
        <f t="shared" si="18"/>
        <v>1</v>
      </c>
    </row>
    <row r="476" spans="1:12" x14ac:dyDescent="0.25">
      <c r="A476">
        <f t="shared" si="19"/>
        <v>471</v>
      </c>
      <c r="C476">
        <v>51873.741153105067</v>
      </c>
      <c r="D476">
        <v>54010.24945885739</v>
      </c>
      <c r="E476">
        <v>46147908.856877439</v>
      </c>
      <c r="F476">
        <v>2136.5083057523225</v>
      </c>
      <c r="G476">
        <v>422552650.23613465</v>
      </c>
      <c r="H476" s="6">
        <f>E476-G476-'Recalled prostheses cost'!$F$23</f>
        <v>-400156565.84614837</v>
      </c>
      <c r="I476" s="112">
        <v>25241162.268956359</v>
      </c>
      <c r="J476" s="112">
        <v>160570007.08973119</v>
      </c>
      <c r="K476" s="112">
        <f>I476-J476-(0.38*'Recalled prostheses cost'!$F$23)</f>
        <v>-144354538.11819348</v>
      </c>
      <c r="L476" s="11">
        <f t="shared" si="18"/>
        <v>1</v>
      </c>
    </row>
    <row r="477" spans="1:12" x14ac:dyDescent="0.25">
      <c r="A477">
        <f t="shared" si="19"/>
        <v>472</v>
      </c>
      <c r="C477">
        <v>49937.270782584208</v>
      </c>
      <c r="D477">
        <v>51094.899230613679</v>
      </c>
      <c r="E477">
        <v>42606923.949972361</v>
      </c>
      <c r="F477">
        <v>1157.6284480294707</v>
      </c>
      <c r="G477">
        <v>243638357.84467936</v>
      </c>
      <c r="H477" s="6">
        <f>E477-G477-'Recalled prostheses cost'!$F$23</f>
        <v>-224783258.36159816</v>
      </c>
      <c r="I477" s="112">
        <v>23711768.388003547</v>
      </c>
      <c r="J477" s="112">
        <v>92582575.980978161</v>
      </c>
      <c r="K477" s="112">
        <f>I477-J477-(0.38*'Recalled prostheses cost'!$F$23)</f>
        <v>-77896500.890393257</v>
      </c>
      <c r="L477" s="11">
        <f t="shared" si="18"/>
        <v>1</v>
      </c>
    </row>
    <row r="478" spans="1:12" x14ac:dyDescent="0.25">
      <c r="A478">
        <f t="shared" si="19"/>
        <v>473</v>
      </c>
      <c r="C478">
        <v>82996.568548015115</v>
      </c>
      <c r="D478">
        <v>87208.71165597823</v>
      </c>
      <c r="E478">
        <v>42025117.382895656</v>
      </c>
      <c r="F478">
        <v>4212.1431079631147</v>
      </c>
      <c r="G478">
        <v>429675097.08485276</v>
      </c>
      <c r="H478" s="6">
        <f>E478-G478-'Recalled prostheses cost'!$F$23</f>
        <v>-411401804.16884828</v>
      </c>
      <c r="I478" s="112">
        <v>23696803.365760218</v>
      </c>
      <c r="J478" s="112">
        <v>163276536.89224404</v>
      </c>
      <c r="K478" s="112">
        <f>I478-J478-(0.38*'Recalled prostheses cost'!$F$23)</f>
        <v>-148605426.82390249</v>
      </c>
      <c r="L478" s="11">
        <f t="shared" si="18"/>
        <v>1</v>
      </c>
    </row>
    <row r="479" spans="1:12" x14ac:dyDescent="0.25">
      <c r="A479">
        <f t="shared" si="19"/>
        <v>474</v>
      </c>
      <c r="C479">
        <v>61658.691404797006</v>
      </c>
      <c r="D479">
        <v>62535.206735245825</v>
      </c>
      <c r="E479">
        <v>49013854.069048449</v>
      </c>
      <c r="F479">
        <v>876.51533044881944</v>
      </c>
      <c r="G479">
        <v>148708506.91148323</v>
      </c>
      <c r="H479" s="6">
        <f>E479-G479-'Recalled prostheses cost'!$F$23</f>
        <v>-123446477.30932595</v>
      </c>
      <c r="I479" s="112">
        <v>27340686.138054766</v>
      </c>
      <c r="J479" s="112">
        <v>56509232.626363635</v>
      </c>
      <c r="K479" s="112">
        <f>I479-J479-(0.38*'Recalled prostheses cost'!$F$23)</f>
        <v>-38194239.785727516</v>
      </c>
      <c r="L479" s="11">
        <f t="shared" si="18"/>
        <v>1</v>
      </c>
    </row>
    <row r="480" spans="1:12" x14ac:dyDescent="0.25">
      <c r="A480">
        <f t="shared" si="19"/>
        <v>475</v>
      </c>
      <c r="C480">
        <v>54730.955838794725</v>
      </c>
      <c r="D480">
        <v>56180.165152215421</v>
      </c>
      <c r="E480">
        <v>44428279.077073947</v>
      </c>
      <c r="F480">
        <v>1449.2093134206953</v>
      </c>
      <c r="G480">
        <v>241485194.8201054</v>
      </c>
      <c r="H480" s="6">
        <f>E480-G480-'Recalled prostheses cost'!$F$23</f>
        <v>-220808740.20992261</v>
      </c>
      <c r="I480" s="112">
        <v>24623741.028102327</v>
      </c>
      <c r="J480" s="112">
        <v>91764374.031640038</v>
      </c>
      <c r="K480" s="112">
        <f>I480-J480-(0.38*'Recalled prostheses cost'!$F$23)</f>
        <v>-76166326.300956368</v>
      </c>
      <c r="L480" s="11">
        <f t="shared" si="18"/>
        <v>1</v>
      </c>
    </row>
    <row r="481" spans="1:12" x14ac:dyDescent="0.25">
      <c r="A481">
        <f t="shared" si="19"/>
        <v>476</v>
      </c>
      <c r="C481">
        <v>50973.805650859853</v>
      </c>
      <c r="D481">
        <v>52453.583131456777</v>
      </c>
      <c r="E481">
        <v>58660649.51056473</v>
      </c>
      <c r="F481">
        <v>1479.7774805969239</v>
      </c>
      <c r="G481">
        <v>390382350.14082867</v>
      </c>
      <c r="H481" s="6">
        <f>E481-G481-'Recalled prostheses cost'!$F$23</f>
        <v>-355473525.09715509</v>
      </c>
      <c r="I481" s="112">
        <v>32550325.413867705</v>
      </c>
      <c r="J481" s="112">
        <v>148345293.05351493</v>
      </c>
      <c r="K481" s="112">
        <f>I481-J481-(0.38*'Recalled prostheses cost'!$F$23)</f>
        <v>-124820660.93706587</v>
      </c>
      <c r="L481" s="11">
        <f t="shared" si="18"/>
        <v>1</v>
      </c>
    </row>
    <row r="482" spans="1:12" x14ac:dyDescent="0.25">
      <c r="A482">
        <f t="shared" si="19"/>
        <v>477</v>
      </c>
      <c r="C482">
        <v>56859.560796348625</v>
      </c>
      <c r="D482">
        <v>59309.091409216409</v>
      </c>
      <c r="E482">
        <v>47008185.757257901</v>
      </c>
      <c r="F482">
        <v>2449.5306128677839</v>
      </c>
      <c r="G482">
        <v>545219118.24993038</v>
      </c>
      <c r="H482" s="6">
        <f>E482-G482-'Recalled prostheses cost'!$F$23</f>
        <v>-521962756.95956367</v>
      </c>
      <c r="I482" s="112">
        <v>26497797.887903173</v>
      </c>
      <c r="J482" s="112">
        <v>207183264.9349736</v>
      </c>
      <c r="K482" s="112">
        <f>I482-J482-(0.38*'Recalled prostheses cost'!$F$23)</f>
        <v>-189711160.34448907</v>
      </c>
      <c r="L482" s="11">
        <f t="shared" si="18"/>
        <v>1</v>
      </c>
    </row>
    <row r="483" spans="1:12" x14ac:dyDescent="0.25">
      <c r="A483">
        <f t="shared" si="19"/>
        <v>478</v>
      </c>
      <c r="C483">
        <v>54535.116231379216</v>
      </c>
      <c r="D483">
        <v>56592.102883379979</v>
      </c>
      <c r="E483">
        <v>54030789.999198839</v>
      </c>
      <c r="F483">
        <v>2056.9866520007636</v>
      </c>
      <c r="G483">
        <v>529682813.90284884</v>
      </c>
      <c r="H483" s="6">
        <f>E483-G483-'Recalled prostheses cost'!$F$23</f>
        <v>-499403848.37054116</v>
      </c>
      <c r="I483" s="112">
        <v>29642660.012027051</v>
      </c>
      <c r="J483" s="112">
        <v>201279469.28308257</v>
      </c>
      <c r="K483" s="112">
        <f>I483-J483-(0.38*'Recalled prostheses cost'!$F$23)</f>
        <v>-180662502.56847417</v>
      </c>
      <c r="L483" s="11">
        <f t="shared" si="18"/>
        <v>1</v>
      </c>
    </row>
    <row r="484" spans="1:12" x14ac:dyDescent="0.25">
      <c r="A484">
        <f t="shared" si="19"/>
        <v>479</v>
      </c>
      <c r="C484">
        <v>64304.110987024651</v>
      </c>
      <c r="D484">
        <v>65739.754107602974</v>
      </c>
      <c r="E484">
        <v>49766368.873722687</v>
      </c>
      <c r="F484">
        <v>1435.6431205783229</v>
      </c>
      <c r="G484">
        <v>290914889.0120042</v>
      </c>
      <c r="H484" s="6">
        <f>E484-G484-'Recalled prostheses cost'!$F$23</f>
        <v>-264900344.60517269</v>
      </c>
      <c r="I484" s="112">
        <v>27825819.440674447</v>
      </c>
      <c r="J484" s="112">
        <v>110547657.8245616</v>
      </c>
      <c r="K484" s="112">
        <f>I484-J484-(0.38*'Recalled prostheses cost'!$F$23)</f>
        <v>-91747531.681305796</v>
      </c>
      <c r="L484" s="11">
        <f t="shared" si="18"/>
        <v>1</v>
      </c>
    </row>
    <row r="485" spans="1:12" x14ac:dyDescent="0.25">
      <c r="A485">
        <f t="shared" si="19"/>
        <v>480</v>
      </c>
      <c r="C485">
        <v>77940.005758447282</v>
      </c>
      <c r="D485">
        <v>80848.713230363413</v>
      </c>
      <c r="E485">
        <v>65601362.916740604</v>
      </c>
      <c r="F485">
        <v>2908.7074719161319</v>
      </c>
      <c r="G485">
        <v>575904849.89320254</v>
      </c>
      <c r="H485" s="6">
        <f>E485-G485-'Recalled prostheses cost'!$F$23</f>
        <v>-534055311.44335312</v>
      </c>
      <c r="I485" s="112">
        <v>36334936.074459232</v>
      </c>
      <c r="J485" s="112">
        <v>218843842.95941696</v>
      </c>
      <c r="K485" s="112">
        <f>I485-J485-(0.38*'Recalled prostheses cost'!$F$23)</f>
        <v>-191534600.18237638</v>
      </c>
      <c r="L485" s="11">
        <f t="shared" si="18"/>
        <v>1</v>
      </c>
    </row>
    <row r="486" spans="1:12" x14ac:dyDescent="0.25">
      <c r="A486">
        <f t="shared" si="19"/>
        <v>481</v>
      </c>
      <c r="C486">
        <v>79844.796383559617</v>
      </c>
      <c r="D486">
        <v>83447.151345430044</v>
      </c>
      <c r="E486">
        <v>45375609.188507579</v>
      </c>
      <c r="F486">
        <v>3602.3549618704274</v>
      </c>
      <c r="G486">
        <v>425274798.80445212</v>
      </c>
      <c r="H486" s="6">
        <f>E486-G486-'Recalled prostheses cost'!$F$23</f>
        <v>-403651014.08283573</v>
      </c>
      <c r="I486" s="112">
        <v>25456474.441806313</v>
      </c>
      <c r="J486" s="112">
        <v>161604423.54569182</v>
      </c>
      <c r="K486" s="112">
        <f>I486-J486-(0.38*'Recalled prostheses cost'!$F$23)</f>
        <v>-145173642.40130416</v>
      </c>
      <c r="L486" s="11">
        <f t="shared" si="18"/>
        <v>1</v>
      </c>
    </row>
    <row r="487" spans="1:12" x14ac:dyDescent="0.25">
      <c r="A487">
        <f t="shared" si="19"/>
        <v>482</v>
      </c>
      <c r="C487">
        <v>73131.413420276309</v>
      </c>
      <c r="D487">
        <v>75609.314546696522</v>
      </c>
      <c r="E487">
        <v>50466382.678300969</v>
      </c>
      <c r="F487">
        <v>2477.9011264202127</v>
      </c>
      <c r="G487">
        <v>414594742.61964929</v>
      </c>
      <c r="H487" s="6">
        <f>E487-G487-'Recalled prostheses cost'!$F$23</f>
        <v>-387880184.40823948</v>
      </c>
      <c r="I487" s="112">
        <v>28365400.005875707</v>
      </c>
      <c r="J487" s="112">
        <v>157546002.19546673</v>
      </c>
      <c r="K487" s="112">
        <f>I487-J487-(0.38*'Recalled prostheses cost'!$F$23)</f>
        <v>-138206295.48700967</v>
      </c>
      <c r="L487" s="11">
        <f t="shared" si="18"/>
        <v>1</v>
      </c>
    </row>
    <row r="488" spans="1:12" x14ac:dyDescent="0.25">
      <c r="A488">
        <f t="shared" si="19"/>
        <v>483</v>
      </c>
      <c r="C488">
        <v>59319.874685777373</v>
      </c>
      <c r="D488">
        <v>60669.234868463653</v>
      </c>
      <c r="E488">
        <v>55632159.425991975</v>
      </c>
      <c r="F488">
        <v>1349.3601826862796</v>
      </c>
      <c r="G488">
        <v>290888318.41773516</v>
      </c>
      <c r="H488" s="6">
        <f>E488-G488-'Recalled prostheses cost'!$F$23</f>
        <v>-259007983.45863435</v>
      </c>
      <c r="I488" s="112">
        <v>31057871.854350645</v>
      </c>
      <c r="J488" s="112">
        <v>110537560.99873936</v>
      </c>
      <c r="K488" s="112">
        <f>I488-J488-(0.38*'Recalled prostheses cost'!$F$23)</f>
        <v>-88505382.441807359</v>
      </c>
      <c r="L488" s="11">
        <f t="shared" si="18"/>
        <v>1</v>
      </c>
    </row>
    <row r="489" spans="1:12" x14ac:dyDescent="0.25">
      <c r="A489">
        <f t="shared" si="19"/>
        <v>484</v>
      </c>
      <c r="C489">
        <v>65223.921026128526</v>
      </c>
      <c r="D489">
        <v>67111.235201069358</v>
      </c>
      <c r="E489">
        <v>49408480.190820999</v>
      </c>
      <c r="F489">
        <v>1887.3141749408314</v>
      </c>
      <c r="G489">
        <v>315688818.2211436</v>
      </c>
      <c r="H489" s="6">
        <f>E489-G489-'Recalled prostheses cost'!$F$23</f>
        <v>-290032162.49721378</v>
      </c>
      <c r="I489" s="112">
        <v>27209567.146114577</v>
      </c>
      <c r="J489" s="112">
        <v>119961750.92403457</v>
      </c>
      <c r="K489" s="112">
        <f>I489-J489-(0.38*'Recalled prostheses cost'!$F$23)</f>
        <v>-101777877.07533863</v>
      </c>
      <c r="L489" s="11">
        <f t="shared" si="18"/>
        <v>1</v>
      </c>
    </row>
    <row r="490" spans="1:12" x14ac:dyDescent="0.25">
      <c r="A490">
        <f t="shared" si="19"/>
        <v>485</v>
      </c>
      <c r="C490">
        <v>51433.75975862702</v>
      </c>
      <c r="D490">
        <v>53034.257776571423</v>
      </c>
      <c r="E490">
        <v>48753514.360417761</v>
      </c>
      <c r="F490">
        <v>1600.4980179444028</v>
      </c>
      <c r="G490">
        <v>398231045.47213268</v>
      </c>
      <c r="H490" s="6">
        <f>E490-G490-'Recalled prostheses cost'!$F$23</f>
        <v>-373229355.57860607</v>
      </c>
      <c r="I490" s="112">
        <v>26973786.331204161</v>
      </c>
      <c r="J490" s="112">
        <v>151327797.27941039</v>
      </c>
      <c r="K490" s="112">
        <f>I490-J490-(0.38*'Recalled prostheses cost'!$F$23)</f>
        <v>-133379704.24562487</v>
      </c>
      <c r="L490" s="11">
        <f t="shared" si="18"/>
        <v>1</v>
      </c>
    </row>
    <row r="491" spans="1:12" x14ac:dyDescent="0.25">
      <c r="A491">
        <f t="shared" si="19"/>
        <v>486</v>
      </c>
      <c r="C491">
        <v>57419.183100642666</v>
      </c>
      <c r="D491">
        <v>59085.718526080578</v>
      </c>
      <c r="E491">
        <v>39523271.821246393</v>
      </c>
      <c r="F491">
        <v>1666.5354254379126</v>
      </c>
      <c r="G491">
        <v>219116215.90254527</v>
      </c>
      <c r="H491" s="6">
        <f>E491-G491-'Recalled prostheses cost'!$F$23</f>
        <v>-203344768.54819006</v>
      </c>
      <c r="I491" s="112">
        <v>22284953.326927934</v>
      </c>
      <c r="J491" s="112">
        <v>83264162.042967215</v>
      </c>
      <c r="K491" s="112">
        <f>I491-J491-(0.38*'Recalled prostheses cost'!$F$23)</f>
        <v>-70004902.013457924</v>
      </c>
      <c r="L491" s="11">
        <f t="shared" si="18"/>
        <v>1</v>
      </c>
    </row>
    <row r="492" spans="1:12" x14ac:dyDescent="0.25">
      <c r="A492">
        <f t="shared" si="19"/>
        <v>487</v>
      </c>
      <c r="C492">
        <v>67041.687711528401</v>
      </c>
      <c r="D492">
        <v>68814.730497634984</v>
      </c>
      <c r="E492">
        <v>56542612.468279421</v>
      </c>
      <c r="F492">
        <v>1773.0427861065837</v>
      </c>
      <c r="G492">
        <v>327027689.59255868</v>
      </c>
      <c r="H492" s="6">
        <f>E492-G492-'Recalled prostheses cost'!$F$23</f>
        <v>-294236901.59117043</v>
      </c>
      <c r="I492" s="112">
        <v>31440094.614289217</v>
      </c>
      <c r="J492" s="112">
        <v>124270522.04517227</v>
      </c>
      <c r="K492" s="112">
        <f>I492-J492-(0.38*'Recalled prostheses cost'!$F$23)</f>
        <v>-101856120.7283017</v>
      </c>
      <c r="L492" s="11">
        <f t="shared" si="18"/>
        <v>1</v>
      </c>
    </row>
    <row r="493" spans="1:12" x14ac:dyDescent="0.25">
      <c r="A493">
        <f t="shared" si="19"/>
        <v>488</v>
      </c>
      <c r="C493">
        <v>74093.769856757644</v>
      </c>
      <c r="D493">
        <v>76925.475774695748</v>
      </c>
      <c r="E493">
        <v>44719133.661903933</v>
      </c>
      <c r="F493">
        <v>2831.7059179381031</v>
      </c>
      <c r="G493">
        <v>366817345.65498018</v>
      </c>
      <c r="H493" s="6">
        <f>E493-G493-'Recalled prostheses cost'!$F$23</f>
        <v>-345850036.45996743</v>
      </c>
      <c r="I493" s="112">
        <v>25195485.547102883</v>
      </c>
      <c r="J493" s="112">
        <v>139390591.34889248</v>
      </c>
      <c r="K493" s="112">
        <f>I493-J493-(0.38*'Recalled prostheses cost'!$F$23)</f>
        <v>-123220799.09920824</v>
      </c>
      <c r="L493" s="11">
        <f t="shared" si="18"/>
        <v>1</v>
      </c>
    </row>
    <row r="494" spans="1:12" x14ac:dyDescent="0.25">
      <c r="A494">
        <f t="shared" si="19"/>
        <v>489</v>
      </c>
      <c r="C494">
        <v>60051.139360851354</v>
      </c>
      <c r="D494">
        <v>62114.130808262096</v>
      </c>
      <c r="E494">
        <v>43138058.231961392</v>
      </c>
      <c r="F494">
        <v>2062.9914474107427</v>
      </c>
      <c r="G494">
        <v>268557308.9996565</v>
      </c>
      <c r="H494" s="6">
        <f>E494-G494-'Recalled prostheses cost'!$F$23</f>
        <v>-249171075.23458627</v>
      </c>
      <c r="I494" s="112">
        <v>24190236.102989007</v>
      </c>
      <c r="J494" s="112">
        <v>102051777.41986945</v>
      </c>
      <c r="K494" s="112">
        <f>I494-J494-(0.38*'Recalled prostheses cost'!$F$23)</f>
        <v>-86887234.614299089</v>
      </c>
      <c r="L494" s="11">
        <f t="shared" si="18"/>
        <v>1</v>
      </c>
    </row>
    <row r="495" spans="1:12" x14ac:dyDescent="0.25">
      <c r="A495">
        <f t="shared" si="19"/>
        <v>490</v>
      </c>
      <c r="C495">
        <v>51203.989937870872</v>
      </c>
      <c r="D495">
        <v>52929.578911184857</v>
      </c>
      <c r="E495">
        <v>51637127.374887094</v>
      </c>
      <c r="F495">
        <v>1725.5889733139848</v>
      </c>
      <c r="G495">
        <v>425765936.5886929</v>
      </c>
      <c r="H495" s="6">
        <f>E495-G495-'Recalled prostheses cost'!$F$23</f>
        <v>-397880633.68069696</v>
      </c>
      <c r="I495" s="112">
        <v>28617517.075391646</v>
      </c>
      <c r="J495" s="112">
        <v>161791055.9037033</v>
      </c>
      <c r="K495" s="112">
        <f>I495-J495-(0.38*'Recalled prostheses cost'!$F$23)</f>
        <v>-142199232.12573031</v>
      </c>
      <c r="L495" s="11">
        <f t="shared" si="18"/>
        <v>1</v>
      </c>
    </row>
    <row r="496" spans="1:12" x14ac:dyDescent="0.25">
      <c r="A496">
        <f t="shared" si="19"/>
        <v>491</v>
      </c>
      <c r="C496">
        <v>68596.323476660124</v>
      </c>
      <c r="D496">
        <v>71100.294570961967</v>
      </c>
      <c r="E496">
        <v>65522393.595416203</v>
      </c>
      <c r="F496">
        <v>2503.9710943018436</v>
      </c>
      <c r="G496">
        <v>531638235.48633868</v>
      </c>
      <c r="H496" s="6">
        <f>E496-G496-'Recalled prostheses cost'!$F$23</f>
        <v>-489867666.35781366</v>
      </c>
      <c r="I496" s="112">
        <v>35965256.38751211</v>
      </c>
      <c r="J496" s="112">
        <v>202022529.48480862</v>
      </c>
      <c r="K496" s="112">
        <f>I496-J496-(0.38*'Recalled prostheses cost'!$F$23)</f>
        <v>-175082966.39471516</v>
      </c>
      <c r="L496" s="11">
        <f t="shared" si="18"/>
        <v>1</v>
      </c>
    </row>
    <row r="497" spans="1:12" x14ac:dyDescent="0.25">
      <c r="A497">
        <f t="shared" si="19"/>
        <v>492</v>
      </c>
      <c r="C497">
        <v>71425.503014927774</v>
      </c>
      <c r="D497">
        <v>74034.788952613846</v>
      </c>
      <c r="E497">
        <v>56337821.857697561</v>
      </c>
      <c r="F497">
        <v>2609.2859376860724</v>
      </c>
      <c r="G497">
        <v>450699389.98308504</v>
      </c>
      <c r="H497" s="6">
        <f>E497-G497-'Recalled prostheses cost'!$F$23</f>
        <v>-418113392.59227866</v>
      </c>
      <c r="I497" s="112">
        <v>31721107.666479573</v>
      </c>
      <c r="J497" s="112">
        <v>171265768.19357234</v>
      </c>
      <c r="K497" s="112">
        <f>I497-J497-(0.38*'Recalled prostheses cost'!$F$23)</f>
        <v>-148570353.82451141</v>
      </c>
      <c r="L497" s="11">
        <f t="shared" si="18"/>
        <v>1</v>
      </c>
    </row>
    <row r="498" spans="1:12" x14ac:dyDescent="0.25">
      <c r="A498">
        <f t="shared" si="19"/>
        <v>493</v>
      </c>
      <c r="C498">
        <v>49435.732856428316</v>
      </c>
      <c r="D498">
        <v>50893.91528152195</v>
      </c>
      <c r="E498">
        <v>54412196.991651706</v>
      </c>
      <c r="F498">
        <v>1458.1824250936334</v>
      </c>
      <c r="G498">
        <v>419896769.04080087</v>
      </c>
      <c r="H498" s="6">
        <f>E498-G498-'Recalled prostheses cost'!$F$23</f>
        <v>-389236396.51604033</v>
      </c>
      <c r="I498" s="112">
        <v>30024788.65853804</v>
      </c>
      <c r="J498" s="112">
        <v>159560772.2355043</v>
      </c>
      <c r="K498" s="112">
        <f>I498-J498-(0.38*'Recalled prostheses cost'!$F$23)</f>
        <v>-138561676.87438491</v>
      </c>
      <c r="L498" s="11">
        <f t="shared" si="18"/>
        <v>1</v>
      </c>
    </row>
    <row r="499" spans="1:12" x14ac:dyDescent="0.25">
      <c r="A499">
        <f t="shared" si="19"/>
        <v>494</v>
      </c>
      <c r="C499">
        <v>81159.750701442972</v>
      </c>
      <c r="D499">
        <v>83345.835439753602</v>
      </c>
      <c r="E499">
        <v>43256645.781258836</v>
      </c>
      <c r="F499">
        <v>2186.0847383106302</v>
      </c>
      <c r="G499">
        <v>222102195.8072139</v>
      </c>
      <c r="H499" s="6">
        <f>E499-G499-'Recalled prostheses cost'!$F$23</f>
        <v>-202597374.49284625</v>
      </c>
      <c r="I499" s="112">
        <v>23881130.430598039</v>
      </c>
      <c r="J499" s="112">
        <v>84398834.406741276</v>
      </c>
      <c r="K499" s="112">
        <f>I499-J499-(0.38*'Recalled prostheses cost'!$F$23)</f>
        <v>-69543397.273561895</v>
      </c>
      <c r="L499" s="11">
        <f t="shared" si="18"/>
        <v>1</v>
      </c>
    </row>
    <row r="500" spans="1:12" x14ac:dyDescent="0.25">
      <c r="A500">
        <f t="shared" si="19"/>
        <v>495</v>
      </c>
      <c r="C500">
        <v>66543.217022487588</v>
      </c>
      <c r="D500">
        <v>68516.889412378281</v>
      </c>
      <c r="E500">
        <v>65015132.40337415</v>
      </c>
      <c r="F500">
        <v>1973.672389890693</v>
      </c>
      <c r="G500">
        <v>468271066.99537611</v>
      </c>
      <c r="H500" s="6">
        <f>E500-G500-'Recalled prostheses cost'!$F$23</f>
        <v>-427007759.05889314</v>
      </c>
      <c r="I500" s="112">
        <v>35698216.919585526</v>
      </c>
      <c r="J500" s="112">
        <v>177943005.45824292</v>
      </c>
      <c r="K500" s="112">
        <f>I500-J500-(0.38*'Recalled prostheses cost'!$F$23)</f>
        <v>-151270481.83607605</v>
      </c>
      <c r="L500" s="11">
        <f t="shared" si="18"/>
        <v>1</v>
      </c>
    </row>
    <row r="501" spans="1:12" x14ac:dyDescent="0.25">
      <c r="A501">
        <f t="shared" si="19"/>
        <v>496</v>
      </c>
      <c r="C501">
        <v>85323.687822299966</v>
      </c>
      <c r="D501">
        <v>87486.718235846405</v>
      </c>
      <c r="E501">
        <v>54391140.858483724</v>
      </c>
      <c r="F501">
        <v>2163.0304135464394</v>
      </c>
      <c r="G501">
        <v>290857699.41621876</v>
      </c>
      <c r="H501" s="6">
        <f>E501-G501-'Recalled prostheses cost'!$F$23</f>
        <v>-260218383.0246262</v>
      </c>
      <c r="I501" s="112">
        <v>30380963.752119537</v>
      </c>
      <c r="J501" s="112">
        <v>110525925.77816314</v>
      </c>
      <c r="K501" s="112">
        <f>I501-J501-(0.38*'Recalled prostheses cost'!$F$23)</f>
        <v>-89170655.323462248</v>
      </c>
      <c r="L501" s="11">
        <f t="shared" si="18"/>
        <v>1</v>
      </c>
    </row>
    <row r="502" spans="1:12" x14ac:dyDescent="0.25">
      <c r="A502">
        <f t="shared" si="19"/>
        <v>497</v>
      </c>
      <c r="C502">
        <v>58156.757174590741</v>
      </c>
      <c r="D502">
        <v>59645.314463364215</v>
      </c>
      <c r="E502">
        <v>47708689.527914338</v>
      </c>
      <c r="F502">
        <v>1488.5572887734743</v>
      </c>
      <c r="G502">
        <v>301106914.84347343</v>
      </c>
      <c r="H502" s="6">
        <f>E502-G502-'Recalled prostheses cost'!$F$23</f>
        <v>-277150049.78245026</v>
      </c>
      <c r="I502" s="112">
        <v>26438697.942230832</v>
      </c>
      <c r="J502" s="112">
        <v>114420627.64051989</v>
      </c>
      <c r="K502" s="112">
        <f>I502-J502-(0.38*'Recalled prostheses cost'!$F$23)</f>
        <v>-97007622.995707691</v>
      </c>
      <c r="L502" s="11">
        <f t="shared" si="18"/>
        <v>1</v>
      </c>
    </row>
    <row r="503" spans="1:12" x14ac:dyDescent="0.25">
      <c r="A503">
        <f t="shared" si="19"/>
        <v>498</v>
      </c>
      <c r="C503">
        <v>76035.969723841205</v>
      </c>
      <c r="D503">
        <v>78998.501244610132</v>
      </c>
      <c r="E503">
        <v>43056136.129607409</v>
      </c>
      <c r="F503">
        <v>2962.5315207689273</v>
      </c>
      <c r="G503">
        <v>326559286.01417577</v>
      </c>
      <c r="H503" s="6">
        <f>E503-G503-'Recalled prostheses cost'!$F$23</f>
        <v>-307254974.3514595</v>
      </c>
      <c r="I503" s="112">
        <v>24178518.524735421</v>
      </c>
      <c r="J503" s="112">
        <v>124092528.68538678</v>
      </c>
      <c r="K503" s="112">
        <f>I503-J503-(0.38*'Recalled prostheses cost'!$F$23)</f>
        <v>-108939703.45807001</v>
      </c>
      <c r="L503" s="11">
        <f t="shared" si="18"/>
        <v>1</v>
      </c>
    </row>
    <row r="504" spans="1:12" x14ac:dyDescent="0.25">
      <c r="A504">
        <f t="shared" si="19"/>
        <v>499</v>
      </c>
      <c r="C504">
        <v>78240.850274894663</v>
      </c>
      <c r="D504">
        <v>80639.206480089691</v>
      </c>
      <c r="E504">
        <v>42929240.55826281</v>
      </c>
      <c r="F504">
        <v>2398.3562051950285</v>
      </c>
      <c r="G504">
        <v>279538622.03234428</v>
      </c>
      <c r="H504" s="6">
        <f>E504-G504-'Recalled prostheses cost'!$F$23</f>
        <v>-260361205.94097263</v>
      </c>
      <c r="I504" s="112">
        <v>23934054.21560711</v>
      </c>
      <c r="J504" s="112">
        <v>106224676.37229083</v>
      </c>
      <c r="K504" s="112">
        <f>I504-J504-(0.38*'Recalled prostheses cost'!$F$23)</f>
        <v>-91316315.454102367</v>
      </c>
      <c r="L504" s="11">
        <f t="shared" si="18"/>
        <v>1</v>
      </c>
    </row>
    <row r="505" spans="1:12" x14ac:dyDescent="0.25">
      <c r="A505">
        <f t="shared" si="19"/>
        <v>500</v>
      </c>
      <c r="C505">
        <v>58053.607438412502</v>
      </c>
      <c r="D505">
        <v>60171.504848059165</v>
      </c>
      <c r="E505">
        <v>38379461.35491924</v>
      </c>
      <c r="F505">
        <v>2117.8974096466627</v>
      </c>
      <c r="G505">
        <v>339541795.90736175</v>
      </c>
      <c r="H505" s="6">
        <f>E505-G505-'Recalled prostheses cost'!$F$23</f>
        <v>-324914159.01933366</v>
      </c>
      <c r="I505" s="112">
        <v>21049592.891394172</v>
      </c>
      <c r="J505" s="112">
        <v>129025882.44479747</v>
      </c>
      <c r="K505" s="112">
        <f>I505-J505-(0.38*'Recalled prostheses cost'!$F$23)</f>
        <v>-117001982.85082194</v>
      </c>
      <c r="L505" s="11">
        <f t="shared" si="18"/>
        <v>1</v>
      </c>
    </row>
    <row r="506" spans="1:12" x14ac:dyDescent="0.25">
      <c r="A506">
        <f t="shared" si="19"/>
        <v>501</v>
      </c>
      <c r="C506">
        <v>68779.355923875322</v>
      </c>
      <c r="D506">
        <v>70762.768333472224</v>
      </c>
      <c r="E506">
        <v>59231513.947714135</v>
      </c>
      <c r="F506">
        <v>1983.4124095969019</v>
      </c>
      <c r="G506">
        <v>361932147.23984271</v>
      </c>
      <c r="H506" s="6">
        <f>E506-G506-'Recalled prostheses cost'!$F$23</f>
        <v>-326452457.75901973</v>
      </c>
      <c r="I506" s="112">
        <v>32765506.561337095</v>
      </c>
      <c r="J506" s="112">
        <v>137534215.95114022</v>
      </c>
      <c r="K506" s="112">
        <f>I506-J506-(0.38*'Recalled prostheses cost'!$F$23)</f>
        <v>-113794402.68722177</v>
      </c>
      <c r="L506" s="11">
        <f t="shared" si="18"/>
        <v>1</v>
      </c>
    </row>
    <row r="507" spans="1:12" x14ac:dyDescent="0.25">
      <c r="A507">
        <f t="shared" si="19"/>
        <v>502</v>
      </c>
      <c r="C507">
        <v>56092.669750684014</v>
      </c>
      <c r="D507">
        <v>58340.364177283052</v>
      </c>
      <c r="E507">
        <v>41384402.719735295</v>
      </c>
      <c r="F507">
        <v>2247.6944265990387</v>
      </c>
      <c r="G507">
        <v>357017198.78190523</v>
      </c>
      <c r="H507" s="6">
        <f>E507-G507-'Recalled prostheses cost'!$F$23</f>
        <v>-339384620.52906108</v>
      </c>
      <c r="I507" s="112">
        <v>22940700.394420926</v>
      </c>
      <c r="J507" s="112">
        <v>135666535.53712401</v>
      </c>
      <c r="K507" s="112">
        <f>I507-J507-(0.38*'Recalled prostheses cost'!$F$23)</f>
        <v>-121751528.44012174</v>
      </c>
      <c r="L507" s="11">
        <f t="shared" si="18"/>
        <v>1</v>
      </c>
    </row>
    <row r="508" spans="1:12" x14ac:dyDescent="0.25">
      <c r="A508">
        <f t="shared" si="19"/>
        <v>503</v>
      </c>
      <c r="C508">
        <v>70982.313549684564</v>
      </c>
      <c r="D508">
        <v>73074.401569224414</v>
      </c>
      <c r="E508">
        <v>43471689.39287921</v>
      </c>
      <c r="F508">
        <v>2092.0880195398495</v>
      </c>
      <c r="G508">
        <v>277105586.91899806</v>
      </c>
      <c r="H508" s="6">
        <f>E508-G508-'Recalled prostheses cost'!$F$23</f>
        <v>-257385721.99301001</v>
      </c>
      <c r="I508" s="112">
        <v>24126094.878324028</v>
      </c>
      <c r="J508" s="112">
        <v>105300123.02921927</v>
      </c>
      <c r="K508" s="112">
        <f>I508-J508-(0.38*'Recalled prostheses cost'!$F$23)</f>
        <v>-90199721.448313892</v>
      </c>
      <c r="L508" s="11">
        <f t="shared" si="18"/>
        <v>1</v>
      </c>
    </row>
    <row r="509" spans="1:12" x14ac:dyDescent="0.25">
      <c r="A509">
        <f t="shared" si="19"/>
        <v>504</v>
      </c>
      <c r="C509">
        <v>89288.562395909423</v>
      </c>
      <c r="D509">
        <v>93306.512458643236</v>
      </c>
      <c r="E509">
        <v>39645392.659765445</v>
      </c>
      <c r="F509">
        <v>4017.950062733813</v>
      </c>
      <c r="G509">
        <v>285438987.10285747</v>
      </c>
      <c r="H509" s="6">
        <f>E509-G509-'Recalled prostheses cost'!$F$23</f>
        <v>-269545418.90998322</v>
      </c>
      <c r="I509" s="112">
        <v>21989126.024905581</v>
      </c>
      <c r="J509" s="112">
        <v>108466815.09908584</v>
      </c>
      <c r="K509" s="112">
        <f>I509-J509-(0.38*'Recalled prostheses cost'!$F$23)</f>
        <v>-95503382.371598899</v>
      </c>
      <c r="L509" s="11">
        <f t="shared" si="18"/>
        <v>1</v>
      </c>
    </row>
    <row r="510" spans="1:12" x14ac:dyDescent="0.25">
      <c r="A510">
        <f t="shared" si="19"/>
        <v>505</v>
      </c>
      <c r="C510">
        <v>70759.293686141013</v>
      </c>
      <c r="D510">
        <v>73006.096975510096</v>
      </c>
      <c r="E510">
        <v>45756592.898736805</v>
      </c>
      <c r="F510">
        <v>2246.8032893690834</v>
      </c>
      <c r="G510">
        <v>283032815.25496483</v>
      </c>
      <c r="H510" s="6">
        <f>E510-G510-'Recalled prostheses cost'!$F$23</f>
        <v>-261028046.82311919</v>
      </c>
      <c r="I510" s="112">
        <v>25796224.092068754</v>
      </c>
      <c r="J510" s="112">
        <v>107552469.79688662</v>
      </c>
      <c r="K510" s="112">
        <f>I510-J510-(0.38*'Recalled prostheses cost'!$F$23)</f>
        <v>-90781939.002236515</v>
      </c>
      <c r="L510" s="11">
        <f t="shared" si="18"/>
        <v>1</v>
      </c>
    </row>
    <row r="511" spans="1:12" x14ac:dyDescent="0.25">
      <c r="A511">
        <f t="shared" si="19"/>
        <v>506</v>
      </c>
      <c r="C511">
        <v>49331.975897325763</v>
      </c>
      <c r="D511">
        <v>50541.727509236851</v>
      </c>
      <c r="E511">
        <v>69053111.476565883</v>
      </c>
      <c r="F511">
        <v>1209.7516119110878</v>
      </c>
      <c r="G511">
        <v>474731213.58270001</v>
      </c>
      <c r="H511" s="6">
        <f>E511-G511-'Recalled prostheses cost'!$F$23</f>
        <v>-429429926.57302529</v>
      </c>
      <c r="I511" s="112">
        <v>38362146.106482796</v>
      </c>
      <c r="J511" s="112">
        <v>180397861.16142601</v>
      </c>
      <c r="K511" s="112">
        <f>I511-J511-(0.38*'Recalled prostheses cost'!$F$23)</f>
        <v>-151061408.35236186</v>
      </c>
      <c r="L511" s="11">
        <f t="shared" si="18"/>
        <v>1</v>
      </c>
    </row>
    <row r="512" spans="1:12" x14ac:dyDescent="0.25">
      <c r="A512">
        <f t="shared" si="19"/>
        <v>507</v>
      </c>
      <c r="C512">
        <v>66865.649183273228</v>
      </c>
      <c r="D512">
        <v>70157.314006995308</v>
      </c>
      <c r="E512">
        <v>44313518.275371633</v>
      </c>
      <c r="F512">
        <v>3291.6648237220797</v>
      </c>
      <c r="G512">
        <v>467806057.44516277</v>
      </c>
      <c r="H512" s="6">
        <f>E512-G512-'Recalled prostheses cost'!$F$23</f>
        <v>-447244363.63668233</v>
      </c>
      <c r="I512" s="112">
        <v>24295893.984442439</v>
      </c>
      <c r="J512" s="112">
        <v>177766301.82916188</v>
      </c>
      <c r="K512" s="112">
        <f>I512-J512-(0.38*'Recalled prostheses cost'!$F$23)</f>
        <v>-162496101.14213809</v>
      </c>
      <c r="L512" s="11">
        <f t="shared" si="18"/>
        <v>1</v>
      </c>
    </row>
    <row r="513" spans="1:12" x14ac:dyDescent="0.25">
      <c r="A513">
        <f t="shared" si="19"/>
        <v>508</v>
      </c>
      <c r="C513">
        <v>59839.367374939386</v>
      </c>
      <c r="D513">
        <v>61546.093189829495</v>
      </c>
      <c r="E513">
        <v>65783660.344093323</v>
      </c>
      <c r="F513">
        <v>1706.7258148901092</v>
      </c>
      <c r="G513">
        <v>495144636.53797561</v>
      </c>
      <c r="H513" s="6">
        <f>E513-G513-'Recalled prostheses cost'!$F$23</f>
        <v>-453112800.66077346</v>
      </c>
      <c r="I513" s="112">
        <v>36245231.493914999</v>
      </c>
      <c r="J513" s="112">
        <v>188154961.88443071</v>
      </c>
      <c r="K513" s="112">
        <f>I513-J513-(0.38*'Recalled prostheses cost'!$F$23)</f>
        <v>-160935423.68793437</v>
      </c>
      <c r="L513" s="11">
        <f t="shared" si="18"/>
        <v>1</v>
      </c>
    </row>
    <row r="514" spans="1:12" x14ac:dyDescent="0.25">
      <c r="A514">
        <f t="shared" si="19"/>
        <v>509</v>
      </c>
      <c r="C514">
        <v>55372.319766789275</v>
      </c>
      <c r="D514">
        <v>57204.23770769425</v>
      </c>
      <c r="E514">
        <v>38803372.882913545</v>
      </c>
      <c r="F514">
        <v>1831.9179409049757</v>
      </c>
      <c r="G514">
        <v>281899719.95392078</v>
      </c>
      <c r="H514" s="6">
        <f>E514-G514-'Recalled prostheses cost'!$F$23</f>
        <v>-266848171.53789842</v>
      </c>
      <c r="I514" s="112">
        <v>21501948.629519094</v>
      </c>
      <c r="J514" s="112">
        <v>107121893.58248991</v>
      </c>
      <c r="K514" s="112">
        <f>I514-J514-(0.38*'Recalled prostheses cost'!$F$23)</f>
        <v>-94645638.250389457</v>
      </c>
      <c r="L514" s="11">
        <f t="shared" si="18"/>
        <v>1</v>
      </c>
    </row>
    <row r="515" spans="1:12" x14ac:dyDescent="0.25">
      <c r="A515">
        <f t="shared" si="19"/>
        <v>510</v>
      </c>
      <c r="C515">
        <v>53744.953853417603</v>
      </c>
      <c r="D515">
        <v>55443.088947447039</v>
      </c>
      <c r="E515">
        <v>59965196.6956928</v>
      </c>
      <c r="F515">
        <v>1698.135094029436</v>
      </c>
      <c r="G515">
        <v>509278430.30462968</v>
      </c>
      <c r="H515" s="6">
        <f>E515-G515-'Recalled prostheses cost'!$F$23</f>
        <v>-473065058.07582808</v>
      </c>
      <c r="I515" s="112">
        <v>33477095.935252476</v>
      </c>
      <c r="J515" s="112">
        <v>193525803.51575926</v>
      </c>
      <c r="K515" s="112">
        <f>I515-J515-(0.38*'Recalled prostheses cost'!$F$23)</f>
        <v>-169074400.87792543</v>
      </c>
      <c r="L515" s="11">
        <f t="shared" si="18"/>
        <v>1</v>
      </c>
    </row>
    <row r="516" spans="1:12" x14ac:dyDescent="0.25">
      <c r="A516">
        <f t="shared" si="19"/>
        <v>511</v>
      </c>
      <c r="C516">
        <v>49689.676392970709</v>
      </c>
      <c r="D516">
        <v>50484.674042620602</v>
      </c>
      <c r="E516">
        <v>43968443.213712126</v>
      </c>
      <c r="F516">
        <v>794.99764964989299</v>
      </c>
      <c r="G516">
        <v>150821852.66370127</v>
      </c>
      <c r="H516" s="6">
        <f>E516-G516-'Recalled prostheses cost'!$F$23</f>
        <v>-130605233.91688031</v>
      </c>
      <c r="I516" s="112">
        <v>24709519.198575009</v>
      </c>
      <c r="J516" s="112">
        <v>57312304.01220648</v>
      </c>
      <c r="K516" s="112">
        <f>I516-J516-(0.38*'Recalled prostheses cost'!$F$23)</f>
        <v>-41628478.111050114</v>
      </c>
      <c r="L516" s="11">
        <f t="shared" si="18"/>
        <v>1</v>
      </c>
    </row>
    <row r="517" spans="1:12" x14ac:dyDescent="0.25">
      <c r="A517">
        <f t="shared" si="19"/>
        <v>512</v>
      </c>
      <c r="C517">
        <v>58211.838641049471</v>
      </c>
      <c r="D517">
        <v>59999.527902970149</v>
      </c>
      <c r="E517">
        <v>66251759.389929228</v>
      </c>
      <c r="F517">
        <v>1787.6892619206774</v>
      </c>
      <c r="G517">
        <v>572652529.50224209</v>
      </c>
      <c r="H517" s="6">
        <f>E517-G517-'Recalled prostheses cost'!$F$23</f>
        <v>-530152594.57920402</v>
      </c>
      <c r="I517" s="112">
        <v>36747020.06210351</v>
      </c>
      <c r="J517" s="112">
        <v>217607961.21085203</v>
      </c>
      <c r="K517" s="112">
        <f>I517-J517-(0.38*'Recalled prostheses cost'!$F$23)</f>
        <v>-189886634.44616717</v>
      </c>
      <c r="L517" s="11">
        <f t="shared" si="18"/>
        <v>1</v>
      </c>
    </row>
    <row r="518" spans="1:12" x14ac:dyDescent="0.25">
      <c r="A518">
        <f t="shared" si="19"/>
        <v>513</v>
      </c>
      <c r="C518">
        <v>79852.458602524581</v>
      </c>
      <c r="D518">
        <v>82196.565129385373</v>
      </c>
      <c r="E518">
        <v>44469491.13996993</v>
      </c>
      <c r="F518">
        <v>2344.1065268607927</v>
      </c>
      <c r="G518">
        <v>263580360.34604141</v>
      </c>
      <c r="H518" s="6">
        <f>E518-G518-'Recalled prostheses cost'!$F$23</f>
        <v>-242862693.67296267</v>
      </c>
      <c r="I518" s="112">
        <v>24494082.785410576</v>
      </c>
      <c r="J518" s="112">
        <v>100160536.93149574</v>
      </c>
      <c r="K518" s="112">
        <f>I518-J518-(0.38*'Recalled prostheses cost'!$F$23)</f>
        <v>-84692147.443503827</v>
      </c>
      <c r="L518" s="11">
        <f t="shared" ref="L518:L581" si="20">IF(H518/$H$1&lt;=F518,1,0)</f>
        <v>1</v>
      </c>
    </row>
    <row r="519" spans="1:12" x14ac:dyDescent="0.25">
      <c r="A519">
        <f t="shared" si="19"/>
        <v>514</v>
      </c>
      <c r="C519">
        <v>70736.956690633204</v>
      </c>
      <c r="D519">
        <v>72364.40285228609</v>
      </c>
      <c r="E519">
        <v>55394020.97223103</v>
      </c>
      <c r="F519">
        <v>1627.4461616528861</v>
      </c>
      <c r="G519">
        <v>242438421.90893906</v>
      </c>
      <c r="H519" s="6">
        <f>E519-G519-'Recalled prostheses cost'!$F$23</f>
        <v>-210796225.4035992</v>
      </c>
      <c r="I519" s="112">
        <v>30746242.833286908</v>
      </c>
      <c r="J519" s="112">
        <v>92126600.325396836</v>
      </c>
      <c r="K519" s="112">
        <f>I519-J519-(0.38*'Recalled prostheses cost'!$F$23)</f>
        <v>-70406050.789528579</v>
      </c>
      <c r="L519" s="11">
        <f t="shared" si="20"/>
        <v>1</v>
      </c>
    </row>
    <row r="520" spans="1:12" x14ac:dyDescent="0.25">
      <c r="A520">
        <f t="shared" ref="A520:A583" si="21">1+A519</f>
        <v>515</v>
      </c>
      <c r="C520">
        <v>61325.146975692929</v>
      </c>
      <c r="D520">
        <v>63094.542845161704</v>
      </c>
      <c r="E520">
        <v>48675054.888342254</v>
      </c>
      <c r="F520">
        <v>1769.3958694687753</v>
      </c>
      <c r="G520">
        <v>337361880.47524637</v>
      </c>
      <c r="H520" s="6">
        <f>E520-G520-'Recalled prostheses cost'!$F$23</f>
        <v>-312438650.05379528</v>
      </c>
      <c r="I520" s="112">
        <v>27036167.886400826</v>
      </c>
      <c r="J520" s="112">
        <v>128197514.58059362</v>
      </c>
      <c r="K520" s="112">
        <f>I520-J520-(0.38*'Recalled prostheses cost'!$F$23)</f>
        <v>-110187039.99161145</v>
      </c>
      <c r="L520" s="11">
        <f t="shared" si="20"/>
        <v>1</v>
      </c>
    </row>
    <row r="521" spans="1:12" x14ac:dyDescent="0.25">
      <c r="A521">
        <f t="shared" si="21"/>
        <v>516</v>
      </c>
      <c r="C521">
        <v>59027.338942346294</v>
      </c>
      <c r="D521">
        <v>61193.214365256601</v>
      </c>
      <c r="E521">
        <v>54352422.796588823</v>
      </c>
      <c r="F521">
        <v>2165.875422910307</v>
      </c>
      <c r="G521">
        <v>420046062.1024673</v>
      </c>
      <c r="H521" s="6">
        <f>E521-G521-'Recalled prostheses cost'!$F$23</f>
        <v>-389445463.77276963</v>
      </c>
      <c r="I521" s="112">
        <v>30582332.764513899</v>
      </c>
      <c r="J521" s="112">
        <v>159617503.5989376</v>
      </c>
      <c r="K521" s="112">
        <f>I521-J521-(0.38*'Recalled prostheses cost'!$F$23)</f>
        <v>-138060864.13184234</v>
      </c>
      <c r="L521" s="11">
        <f t="shared" si="20"/>
        <v>1</v>
      </c>
    </row>
    <row r="522" spans="1:12" x14ac:dyDescent="0.25">
      <c r="A522">
        <f t="shared" si="21"/>
        <v>517</v>
      </c>
      <c r="C522">
        <v>66021.256642957174</v>
      </c>
      <c r="D522">
        <v>68056.545043596911</v>
      </c>
      <c r="E522">
        <v>43060149.956333861</v>
      </c>
      <c r="F522">
        <v>2035.2884006397362</v>
      </c>
      <c r="G522">
        <v>250304139.4634738</v>
      </c>
      <c r="H522" s="6">
        <f>E522-G522-'Recalled prostheses cost'!$F$23</f>
        <v>-230995813.97403109</v>
      </c>
      <c r="I522" s="112">
        <v>23930513.427811041</v>
      </c>
      <c r="J522" s="112">
        <v>95115572.99612008</v>
      </c>
      <c r="K522" s="112">
        <f>I522-J522-(0.38*'Recalled prostheses cost'!$F$23)</f>
        <v>-80210752.865727693</v>
      </c>
      <c r="L522" s="11">
        <f t="shared" si="20"/>
        <v>1</v>
      </c>
    </row>
    <row r="523" spans="1:12" x14ac:dyDescent="0.25">
      <c r="A523">
        <f t="shared" si="21"/>
        <v>518</v>
      </c>
      <c r="C523">
        <v>64473.82911849318</v>
      </c>
      <c r="D523">
        <v>66184.798181588878</v>
      </c>
      <c r="E523">
        <v>44481699.262689948</v>
      </c>
      <c r="F523">
        <v>1710.9690630956975</v>
      </c>
      <c r="G523">
        <v>247797093.24294567</v>
      </c>
      <c r="H523" s="6">
        <f>E523-G523-'Recalled prostheses cost'!$F$23</f>
        <v>-227067218.44714689</v>
      </c>
      <c r="I523" s="112">
        <v>24977737.961914796</v>
      </c>
      <c r="J523" s="112">
        <v>94162895.432319343</v>
      </c>
      <c r="K523" s="112">
        <f>I523-J523-(0.38*'Recalled prostheses cost'!$F$23)</f>
        <v>-78210850.767823189</v>
      </c>
      <c r="L523" s="11">
        <f t="shared" si="20"/>
        <v>1</v>
      </c>
    </row>
    <row r="524" spans="1:12" x14ac:dyDescent="0.25">
      <c r="A524">
        <f t="shared" si="21"/>
        <v>519</v>
      </c>
      <c r="C524">
        <v>57837.950473494755</v>
      </c>
      <c r="D524">
        <v>59782.586568536441</v>
      </c>
      <c r="E524">
        <v>45499084.436036795</v>
      </c>
      <c r="F524">
        <v>1944.6360950416856</v>
      </c>
      <c r="G524">
        <v>353050143.82688284</v>
      </c>
      <c r="H524" s="6">
        <f>E524-G524-'Recalled prostheses cost'!$F$23</f>
        <v>-331302883.85773718</v>
      </c>
      <c r="I524" s="112">
        <v>25515009.564673103</v>
      </c>
      <c r="J524" s="112">
        <v>134159054.6542155</v>
      </c>
      <c r="K524" s="112">
        <f>I524-J524-(0.38*'Recalled prostheses cost'!$F$23)</f>
        <v>-117669738.38696104</v>
      </c>
      <c r="L524" s="11">
        <f t="shared" si="20"/>
        <v>1</v>
      </c>
    </row>
    <row r="525" spans="1:12" x14ac:dyDescent="0.25">
      <c r="A525">
        <f t="shared" si="21"/>
        <v>520</v>
      </c>
      <c r="C525">
        <v>56560.116430281632</v>
      </c>
      <c r="D525">
        <v>57977.492788407719</v>
      </c>
      <c r="E525">
        <v>42918131.66261746</v>
      </c>
      <c r="F525">
        <v>1417.3763581260864</v>
      </c>
      <c r="G525">
        <v>291409596.8959018</v>
      </c>
      <c r="H525" s="6">
        <f>E525-G525-'Recalled prostheses cost'!$F$23</f>
        <v>-272243289.70017552</v>
      </c>
      <c r="I525" s="112">
        <v>23620139.287762132</v>
      </c>
      <c r="J525" s="112">
        <v>110735646.82044269</v>
      </c>
      <c r="K525" s="112">
        <f>I525-J525-(0.38*'Recalled prostheses cost'!$F$23)</f>
        <v>-96141200.830099195</v>
      </c>
      <c r="L525" s="11">
        <f t="shared" si="20"/>
        <v>1</v>
      </c>
    </row>
    <row r="526" spans="1:12" x14ac:dyDescent="0.25">
      <c r="A526">
        <f t="shared" si="21"/>
        <v>521</v>
      </c>
      <c r="C526">
        <v>53428.363383131189</v>
      </c>
      <c r="D526">
        <v>54855.254415762371</v>
      </c>
      <c r="E526">
        <v>62218500.902342521</v>
      </c>
      <c r="F526">
        <v>1426.8910326311816</v>
      </c>
      <c r="G526">
        <v>461379161.87665069</v>
      </c>
      <c r="H526" s="6">
        <f>E526-G526-'Recalled prostheses cost'!$F$23</f>
        <v>-422912485.44119936</v>
      </c>
      <c r="I526" s="112">
        <v>34208393.280311227</v>
      </c>
      <c r="J526" s="112">
        <v>175324081.51312727</v>
      </c>
      <c r="K526" s="112">
        <f>I526-J526-(0.38*'Recalled prostheses cost'!$F$23)</f>
        <v>-150141381.53023469</v>
      </c>
      <c r="L526" s="11">
        <f t="shared" si="20"/>
        <v>1</v>
      </c>
    </row>
    <row r="527" spans="1:12" x14ac:dyDescent="0.25">
      <c r="A527">
        <f t="shared" si="21"/>
        <v>522</v>
      </c>
      <c r="C527">
        <v>66791.788018716004</v>
      </c>
      <c r="D527">
        <v>68205.503659049326</v>
      </c>
      <c r="E527">
        <v>63541952.02666539</v>
      </c>
      <c r="F527">
        <v>1413.7156403333211</v>
      </c>
      <c r="G527">
        <v>285604876.8119213</v>
      </c>
      <c r="H527" s="6">
        <f>E527-G527-'Recalled prostheses cost'!$F$23</f>
        <v>-245814749.25214708</v>
      </c>
      <c r="I527" s="112">
        <v>34826791.566731416</v>
      </c>
      <c r="J527" s="112">
        <v>108529853.18853012</v>
      </c>
      <c r="K527" s="112">
        <f>I527-J527-(0.38*'Recalled prostheses cost'!$F$23)</f>
        <v>-82728754.919217348</v>
      </c>
      <c r="L527" s="11">
        <f t="shared" si="20"/>
        <v>1</v>
      </c>
    </row>
    <row r="528" spans="1:12" x14ac:dyDescent="0.25">
      <c r="A528">
        <f t="shared" si="21"/>
        <v>523</v>
      </c>
      <c r="C528">
        <v>62223.443754378313</v>
      </c>
      <c r="D528">
        <v>64775.200940611641</v>
      </c>
      <c r="E528">
        <v>50245788.936981626</v>
      </c>
      <c r="F528">
        <v>2551.757186233328</v>
      </c>
      <c r="G528">
        <v>469623730.40588075</v>
      </c>
      <c r="H528" s="6">
        <f>E528-G528-'Recalled prostheses cost'!$F$23</f>
        <v>-443129765.9357903</v>
      </c>
      <c r="I528" s="112">
        <v>28034948.391945623</v>
      </c>
      <c r="J528" s="112">
        <v>178457017.55423465</v>
      </c>
      <c r="K528" s="112">
        <f>I528-J528-(0.38*'Recalled prostheses cost'!$F$23)</f>
        <v>-159447762.45970768</v>
      </c>
      <c r="L528" s="11">
        <f t="shared" si="20"/>
        <v>1</v>
      </c>
    </row>
    <row r="529" spans="1:12" x14ac:dyDescent="0.25">
      <c r="A529">
        <f t="shared" si="21"/>
        <v>524</v>
      </c>
      <c r="C529">
        <v>68056.762987345428</v>
      </c>
      <c r="D529">
        <v>70515.035953873667</v>
      </c>
      <c r="E529">
        <v>48175118.438917316</v>
      </c>
      <c r="F529">
        <v>2458.2729665282386</v>
      </c>
      <c r="G529">
        <v>346440282.92422062</v>
      </c>
      <c r="H529" s="6">
        <f>E529-G529-'Recalled prostheses cost'!$F$23</f>
        <v>-322016988.95219445</v>
      </c>
      <c r="I529" s="112">
        <v>26605342.305330977</v>
      </c>
      <c r="J529" s="112">
        <v>131647307.51120384</v>
      </c>
      <c r="K529" s="112">
        <f>I529-J529-(0.38*'Recalled prostheses cost'!$F$23)</f>
        <v>-114067658.50329152</v>
      </c>
      <c r="L529" s="11">
        <f t="shared" si="20"/>
        <v>1</v>
      </c>
    </row>
    <row r="530" spans="1:12" x14ac:dyDescent="0.25">
      <c r="A530">
        <f t="shared" si="21"/>
        <v>525</v>
      </c>
      <c r="C530">
        <v>46738.13732371982</v>
      </c>
      <c r="D530">
        <v>47736.835283912085</v>
      </c>
      <c r="E530">
        <v>43190696.106865764</v>
      </c>
      <c r="F530">
        <v>998.69796019226487</v>
      </c>
      <c r="G530">
        <v>229425983.93082392</v>
      </c>
      <c r="H530" s="6">
        <f>E530-G530-'Recalled prostheses cost'!$F$23</f>
        <v>-209987112.29084933</v>
      </c>
      <c r="I530" s="112">
        <v>23780918.340262435</v>
      </c>
      <c r="J530" s="112">
        <v>87181873.893713102</v>
      </c>
      <c r="K530" s="112">
        <f>I530-J530-(0.38*'Recalled prostheses cost'!$F$23)</f>
        <v>-72426648.850869313</v>
      </c>
      <c r="L530" s="11">
        <f t="shared" si="20"/>
        <v>1</v>
      </c>
    </row>
    <row r="531" spans="1:12" x14ac:dyDescent="0.25">
      <c r="A531">
        <f t="shared" si="21"/>
        <v>526</v>
      </c>
      <c r="C531">
        <v>71984.030937829695</v>
      </c>
      <c r="D531">
        <v>73935.587849542222</v>
      </c>
      <c r="E531">
        <v>48945470.125691377</v>
      </c>
      <c r="F531">
        <v>1951.5569117125269</v>
      </c>
      <c r="G531">
        <v>274763741.86670333</v>
      </c>
      <c r="H531" s="6">
        <f>E531-G531-'Recalled prostheses cost'!$F$23</f>
        <v>-249570096.20790312</v>
      </c>
      <c r="I531" s="112">
        <v>26957559.955461044</v>
      </c>
      <c r="J531" s="112">
        <v>104410221.90934728</v>
      </c>
      <c r="K531" s="112">
        <f>I531-J531-(0.38*'Recalled prostheses cost'!$F$23)</f>
        <v>-86478355.251304895</v>
      </c>
      <c r="L531" s="11">
        <f t="shared" si="20"/>
        <v>1</v>
      </c>
    </row>
    <row r="532" spans="1:12" x14ac:dyDescent="0.25">
      <c r="A532">
        <f t="shared" si="21"/>
        <v>527</v>
      </c>
      <c r="C532">
        <v>66608.244013074567</v>
      </c>
      <c r="D532">
        <v>69441.615899730794</v>
      </c>
      <c r="E532">
        <v>45499719.20937673</v>
      </c>
      <c r="F532">
        <v>2833.3718866562267</v>
      </c>
      <c r="G532">
        <v>450548929.03807378</v>
      </c>
      <c r="H532" s="6">
        <f>E532-G532-'Recalled prostheses cost'!$F$23</f>
        <v>-428801034.2955882</v>
      </c>
      <c r="I532" s="112">
        <v>25321402.093101162</v>
      </c>
      <c r="J532" s="112">
        <v>171208593.03446805</v>
      </c>
      <c r="K532" s="112">
        <f>I532-J532-(0.38*'Recalled prostheses cost'!$F$23)</f>
        <v>-154912884.23878554</v>
      </c>
      <c r="L532" s="11">
        <f t="shared" si="20"/>
        <v>1</v>
      </c>
    </row>
    <row r="533" spans="1:12" x14ac:dyDescent="0.25">
      <c r="A533">
        <f t="shared" si="21"/>
        <v>528</v>
      </c>
      <c r="C533">
        <v>56066.312419643487</v>
      </c>
      <c r="D533">
        <v>58264.341730385888</v>
      </c>
      <c r="E533">
        <v>68144141.848915309</v>
      </c>
      <c r="F533">
        <v>2198.0293107424004</v>
      </c>
      <c r="G533">
        <v>666103142.58173549</v>
      </c>
      <c r="H533" s="6">
        <f>E533-G533-'Recalled prostheses cost'!$F$23</f>
        <v>-621710825.19971132</v>
      </c>
      <c r="I533" s="112">
        <v>37650252.692756765</v>
      </c>
      <c r="J533" s="112">
        <v>253119194.18105948</v>
      </c>
      <c r="K533" s="112">
        <f>I533-J533-(0.38*'Recalled prostheses cost'!$F$23)</f>
        <v>-224494634.78572136</v>
      </c>
      <c r="L533" s="11">
        <f t="shared" si="20"/>
        <v>1</v>
      </c>
    </row>
    <row r="534" spans="1:12" x14ac:dyDescent="0.25">
      <c r="A534">
        <f t="shared" si="21"/>
        <v>529</v>
      </c>
      <c r="C534">
        <v>56603.642297662853</v>
      </c>
      <c r="D534">
        <v>59156.625308058028</v>
      </c>
      <c r="E534">
        <v>41602976.205401272</v>
      </c>
      <c r="F534">
        <v>2552.9830103951754</v>
      </c>
      <c r="G534">
        <v>428315023.3339231</v>
      </c>
      <c r="H534" s="6">
        <f>E534-G534-'Recalled prostheses cost'!$F$23</f>
        <v>-410463871.59541297</v>
      </c>
      <c r="I534" s="112">
        <v>23196221.153677318</v>
      </c>
      <c r="J534" s="112">
        <v>162759708.86689076</v>
      </c>
      <c r="K534" s="112">
        <f>I534-J534-(0.38*'Recalled prostheses cost'!$F$23)</f>
        <v>-148589181.0106321</v>
      </c>
      <c r="L534" s="11">
        <f t="shared" si="20"/>
        <v>1</v>
      </c>
    </row>
    <row r="535" spans="1:12" x14ac:dyDescent="0.25">
      <c r="A535">
        <f t="shared" si="21"/>
        <v>530</v>
      </c>
      <c r="C535">
        <v>58645.346253277581</v>
      </c>
      <c r="D535">
        <v>60536.003343519544</v>
      </c>
      <c r="E535">
        <v>44276616.110559896</v>
      </c>
      <c r="F535">
        <v>1890.6570902419626</v>
      </c>
      <c r="G535">
        <v>320397566.97027409</v>
      </c>
      <c r="H535" s="6">
        <f>E535-G535-'Recalled prostheses cost'!$F$23</f>
        <v>-299872775.32660538</v>
      </c>
      <c r="I535" s="112">
        <v>24134331.387391079</v>
      </c>
      <c r="J535" s="112">
        <v>121751075.44870417</v>
      </c>
      <c r="K535" s="112">
        <f>I535-J535-(0.38*'Recalled prostheses cost'!$F$23)</f>
        <v>-106642437.35873175</v>
      </c>
      <c r="L535" s="11">
        <f t="shared" si="20"/>
        <v>1</v>
      </c>
    </row>
    <row r="536" spans="1:12" x14ac:dyDescent="0.25">
      <c r="A536">
        <f t="shared" si="21"/>
        <v>531</v>
      </c>
      <c r="C536">
        <v>84248.315098507344</v>
      </c>
      <c r="D536">
        <v>86956.171837815607</v>
      </c>
      <c r="E536">
        <v>41228161.179368131</v>
      </c>
      <c r="F536">
        <v>2707.8567393082631</v>
      </c>
      <c r="G536">
        <v>234257486.63641053</v>
      </c>
      <c r="H536" s="6">
        <f>E536-G536-'Recalled prostheses cost'!$F$23</f>
        <v>-216781149.92393357</v>
      </c>
      <c r="I536" s="112">
        <v>23057363.345990591</v>
      </c>
      <c r="J536" s="112">
        <v>89017844.921836033</v>
      </c>
      <c r="K536" s="112">
        <f>I536-J536-(0.38*'Recalled prostheses cost'!$F$23)</f>
        <v>-74986174.873264089</v>
      </c>
      <c r="L536" s="11">
        <f t="shared" si="20"/>
        <v>1</v>
      </c>
    </row>
    <row r="537" spans="1:12" x14ac:dyDescent="0.25">
      <c r="A537">
        <f t="shared" si="21"/>
        <v>532</v>
      </c>
      <c r="C537">
        <v>57040.57115439581</v>
      </c>
      <c r="D537">
        <v>58971.446438885447</v>
      </c>
      <c r="E537">
        <v>39548170.402266681</v>
      </c>
      <c r="F537">
        <v>1930.8752844896371</v>
      </c>
      <c r="G537">
        <v>270411111.05652058</v>
      </c>
      <c r="H537" s="6">
        <f>E537-G537-'Recalled prostheses cost'!$F$23</f>
        <v>-254614765.12114507</v>
      </c>
      <c r="I537" s="112">
        <v>21902031.944847446</v>
      </c>
      <c r="J537" s="112">
        <v>102756222.20147783</v>
      </c>
      <c r="K537" s="112">
        <f>I537-J537-(0.38*'Recalled prostheses cost'!$F$23)</f>
        <v>-89879883.554049015</v>
      </c>
      <c r="L537" s="11">
        <f t="shared" si="20"/>
        <v>1</v>
      </c>
    </row>
    <row r="538" spans="1:12" x14ac:dyDescent="0.25">
      <c r="A538">
        <f t="shared" si="21"/>
        <v>533</v>
      </c>
      <c r="C538">
        <v>63139.431693270075</v>
      </c>
      <c r="D538">
        <v>65572.158717179162</v>
      </c>
      <c r="E538">
        <v>51125171.757728428</v>
      </c>
      <c r="F538">
        <v>2432.7270239090867</v>
      </c>
      <c r="G538">
        <v>470783439.30374837</v>
      </c>
      <c r="H538" s="6">
        <f>E538-G538-'Recalled prostheses cost'!$F$23</f>
        <v>-443410092.01291108</v>
      </c>
      <c r="I538" s="112">
        <v>28417772.067630108</v>
      </c>
      <c r="J538" s="112">
        <v>178897706.93542439</v>
      </c>
      <c r="K538" s="112">
        <f>I538-J538-(0.38*'Recalled prostheses cost'!$F$23)</f>
        <v>-159505628.16521293</v>
      </c>
      <c r="L538" s="11">
        <f t="shared" si="20"/>
        <v>1</v>
      </c>
    </row>
    <row r="539" spans="1:12" x14ac:dyDescent="0.25">
      <c r="A539">
        <f t="shared" si="21"/>
        <v>534</v>
      </c>
      <c r="C539">
        <v>66640.654632477468</v>
      </c>
      <c r="D539">
        <v>68355.395292476431</v>
      </c>
      <c r="E539">
        <v>64639987.484016865</v>
      </c>
      <c r="F539">
        <v>1714.7406599989627</v>
      </c>
      <c r="G539">
        <v>387402882.15905291</v>
      </c>
      <c r="H539" s="6">
        <f>E539-G539-'Recalled prostheses cost'!$F$23</f>
        <v>-346514719.14192724</v>
      </c>
      <c r="I539" s="112">
        <v>36110770.356226325</v>
      </c>
      <c r="J539" s="112">
        <v>147213095.22044012</v>
      </c>
      <c r="K539" s="112">
        <f>I539-J539-(0.38*'Recalled prostheses cost'!$F$23)</f>
        <v>-120128018.16163245</v>
      </c>
      <c r="L539" s="11">
        <f t="shared" si="20"/>
        <v>1</v>
      </c>
    </row>
    <row r="540" spans="1:12" x14ac:dyDescent="0.25">
      <c r="A540">
        <f t="shared" si="21"/>
        <v>535</v>
      </c>
      <c r="C540">
        <v>60876.494067990971</v>
      </c>
      <c r="D540">
        <v>62545.939399510658</v>
      </c>
      <c r="E540">
        <v>54661835.006704703</v>
      </c>
      <c r="F540">
        <v>1669.4453315196879</v>
      </c>
      <c r="G540">
        <v>276855881.66817856</v>
      </c>
      <c r="H540" s="6">
        <f>E540-G540-'Recalled prostheses cost'!$F$23</f>
        <v>-245945871.12836504</v>
      </c>
      <c r="I540" s="112">
        <v>29989204.454762887</v>
      </c>
      <c r="J540" s="112">
        <v>105205235.03390785</v>
      </c>
      <c r="K540" s="112">
        <f>I540-J540-(0.38*'Recalled prostheses cost'!$F$23)</f>
        <v>-84241723.876563609</v>
      </c>
      <c r="L540" s="11">
        <f t="shared" si="20"/>
        <v>1</v>
      </c>
    </row>
    <row r="541" spans="1:12" x14ac:dyDescent="0.25">
      <c r="A541">
        <f t="shared" si="21"/>
        <v>536</v>
      </c>
      <c r="C541">
        <v>47841.894758758055</v>
      </c>
      <c r="D541">
        <v>48852.043189800141</v>
      </c>
      <c r="E541">
        <v>48911066.914705068</v>
      </c>
      <c r="F541">
        <v>1010.1484310420856</v>
      </c>
      <c r="G541">
        <v>242799607.99549338</v>
      </c>
      <c r="H541" s="6">
        <f>E541-G541-'Recalled prostheses cost'!$F$23</f>
        <v>-217640365.54767948</v>
      </c>
      <c r="I541" s="112">
        <v>26909752.100439992</v>
      </c>
      <c r="J541" s="112">
        <v>92263851.03828752</v>
      </c>
      <c r="K541" s="112">
        <f>I541-J541-(0.38*'Recalled prostheses cost'!$F$23)</f>
        <v>-74379792.235266179</v>
      </c>
      <c r="L541" s="11">
        <f t="shared" si="20"/>
        <v>1</v>
      </c>
    </row>
    <row r="542" spans="1:12" x14ac:dyDescent="0.25">
      <c r="A542">
        <f t="shared" si="21"/>
        <v>537</v>
      </c>
      <c r="C542">
        <v>80766.634214186823</v>
      </c>
      <c r="D542">
        <v>83045.090130267388</v>
      </c>
      <c r="E542">
        <v>47113076.569589145</v>
      </c>
      <c r="F542">
        <v>2278.4559160805657</v>
      </c>
      <c r="G542">
        <v>268954747.05855441</v>
      </c>
      <c r="H542" s="6">
        <f>E542-G542-'Recalled prostheses cost'!$F$23</f>
        <v>-245593494.95585644</v>
      </c>
      <c r="I542" s="112">
        <v>26304477.598276474</v>
      </c>
      <c r="J542" s="112">
        <v>102202803.88225068</v>
      </c>
      <c r="K542" s="112">
        <f>I542-J542-(0.38*'Recalled prostheses cost'!$F$23)</f>
        <v>-84924019.581392854</v>
      </c>
      <c r="L542" s="11">
        <f t="shared" si="20"/>
        <v>1</v>
      </c>
    </row>
    <row r="543" spans="1:12" x14ac:dyDescent="0.25">
      <c r="A543">
        <f t="shared" si="21"/>
        <v>538</v>
      </c>
      <c r="C543">
        <v>53065.856767832978</v>
      </c>
      <c r="D543">
        <v>54815.46977312924</v>
      </c>
      <c r="E543">
        <v>42533398.863685049</v>
      </c>
      <c r="F543">
        <v>1749.6130052962617</v>
      </c>
      <c r="G543">
        <v>314745461.40321767</v>
      </c>
      <c r="H543" s="6">
        <f>E543-G543-'Recalled prostheses cost'!$F$23</f>
        <v>-295963887.00642377</v>
      </c>
      <c r="I543" s="112">
        <v>23657192.817985341</v>
      </c>
      <c r="J543" s="112">
        <v>119603275.33322272</v>
      </c>
      <c r="K543" s="112">
        <f>I543-J543-(0.38*'Recalled prostheses cost'!$F$23)</f>
        <v>-104971775.81265602</v>
      </c>
      <c r="L543" s="11">
        <f t="shared" si="20"/>
        <v>1</v>
      </c>
    </row>
    <row r="544" spans="1:12" x14ac:dyDescent="0.25">
      <c r="A544">
        <f t="shared" si="21"/>
        <v>539</v>
      </c>
      <c r="C544">
        <v>73340.442405020454</v>
      </c>
      <c r="D544">
        <v>75391.163597617138</v>
      </c>
      <c r="E544">
        <v>44834520.109760612</v>
      </c>
      <c r="F544">
        <v>2050.721192596684</v>
      </c>
      <c r="G544">
        <v>262247460.02297133</v>
      </c>
      <c r="H544" s="6">
        <f>E544-G544-'Recalled prostheses cost'!$F$23</f>
        <v>-241164764.38010189</v>
      </c>
      <c r="I544" s="112">
        <v>24670573.262598433</v>
      </c>
      <c r="J544" s="112">
        <v>99654034.808729112</v>
      </c>
      <c r="K544" s="112">
        <f>I544-J544-(0.38*'Recalled prostheses cost'!$F$23)</f>
        <v>-84009154.843549341</v>
      </c>
      <c r="L544" s="11">
        <f t="shared" si="20"/>
        <v>1</v>
      </c>
    </row>
    <row r="545" spans="1:12" x14ac:dyDescent="0.25">
      <c r="A545">
        <f t="shared" si="21"/>
        <v>540</v>
      </c>
      <c r="C545">
        <v>49557.255412730119</v>
      </c>
      <c r="D545">
        <v>51202.08812702696</v>
      </c>
      <c r="E545">
        <v>56319293.715927325</v>
      </c>
      <c r="F545">
        <v>1644.832714296841</v>
      </c>
      <c r="G545">
        <v>563076482.70028698</v>
      </c>
      <c r="H545" s="6">
        <f>E545-G545-'Recalled prostheses cost'!$F$23</f>
        <v>-530509013.45125085</v>
      </c>
      <c r="I545" s="112">
        <v>31229404.715274502</v>
      </c>
      <c r="J545" s="112">
        <v>213969063.42610911</v>
      </c>
      <c r="K545" s="112">
        <f>I545-J545-(0.38*'Recalled prostheses cost'!$F$23)</f>
        <v>-191765352.00825325</v>
      </c>
      <c r="L545" s="11">
        <f t="shared" si="20"/>
        <v>1</v>
      </c>
    </row>
    <row r="546" spans="1:12" x14ac:dyDescent="0.25">
      <c r="A546">
        <f t="shared" si="21"/>
        <v>541</v>
      </c>
      <c r="C546">
        <v>62280.413062444939</v>
      </c>
      <c r="D546">
        <v>63657.998238192798</v>
      </c>
      <c r="E546">
        <v>40918595.257414468</v>
      </c>
      <c r="F546">
        <v>1377.5851757478595</v>
      </c>
      <c r="G546">
        <v>205842449.79385182</v>
      </c>
      <c r="H546" s="6">
        <f>E546-G546-'Recalled prostheses cost'!$F$23</f>
        <v>-188675679.00332853</v>
      </c>
      <c r="I546" s="112">
        <v>22714854.192126542</v>
      </c>
      <c r="J546" s="112">
        <v>78220130.921663702</v>
      </c>
      <c r="K546" s="112">
        <f>I546-J546-(0.38*'Recalled prostheses cost'!$F$23)</f>
        <v>-64530970.026955806</v>
      </c>
      <c r="L546" s="11">
        <f t="shared" si="20"/>
        <v>1</v>
      </c>
    </row>
    <row r="547" spans="1:12" x14ac:dyDescent="0.25">
      <c r="A547">
        <f t="shared" si="21"/>
        <v>542</v>
      </c>
      <c r="C547">
        <v>52495.475817383369</v>
      </c>
      <c r="D547">
        <v>54037.521330078736</v>
      </c>
      <c r="E547">
        <v>49716273.888298191</v>
      </c>
      <c r="F547">
        <v>1542.0455126953675</v>
      </c>
      <c r="G547">
        <v>361457933.0582906</v>
      </c>
      <c r="H547" s="6">
        <f>E547-G547-'Recalled prostheses cost'!$F$23</f>
        <v>-335493483.63688356</v>
      </c>
      <c r="I547" s="112">
        <v>27707755.144451234</v>
      </c>
      <c r="J547" s="112">
        <v>137354014.56215042</v>
      </c>
      <c r="K547" s="112">
        <f>I547-J547-(0.38*'Recalled prostheses cost'!$F$23)</f>
        <v>-118671952.71511784</v>
      </c>
      <c r="L547" s="11">
        <f t="shared" si="20"/>
        <v>1</v>
      </c>
    </row>
    <row r="548" spans="1:12" x14ac:dyDescent="0.25">
      <c r="A548">
        <f t="shared" si="21"/>
        <v>543</v>
      </c>
      <c r="C548">
        <v>49159.926022327636</v>
      </c>
      <c r="D548">
        <v>50825.928726162972</v>
      </c>
      <c r="E548">
        <v>47127041.770466618</v>
      </c>
      <c r="F548">
        <v>1666.0027038353364</v>
      </c>
      <c r="G548">
        <v>328916014.15040046</v>
      </c>
      <c r="H548" s="6">
        <f>E548-G548-'Recalled prostheses cost'!$F$23</f>
        <v>-305540796.846825</v>
      </c>
      <c r="I548" s="112">
        <v>26367359.941780526</v>
      </c>
      <c r="J548" s="112">
        <v>124988085.37715217</v>
      </c>
      <c r="K548" s="112">
        <f>I548-J548-(0.38*'Recalled prostheses cost'!$F$23)</f>
        <v>-107646418.73279029</v>
      </c>
      <c r="L548" s="11">
        <f t="shared" si="20"/>
        <v>1</v>
      </c>
    </row>
    <row r="549" spans="1:12" x14ac:dyDescent="0.25">
      <c r="A549">
        <f t="shared" si="21"/>
        <v>544</v>
      </c>
      <c r="C549">
        <v>69324.421547034042</v>
      </c>
      <c r="D549">
        <v>71440.629033272955</v>
      </c>
      <c r="E549">
        <v>52301611.082068406</v>
      </c>
      <c r="F549">
        <v>2116.2074862389127</v>
      </c>
      <c r="G549">
        <v>320697152.77723497</v>
      </c>
      <c r="H549" s="6">
        <f>E549-G549-'Recalled prostheses cost'!$F$23</f>
        <v>-292147366.16205776</v>
      </c>
      <c r="I549" s="112">
        <v>28857204.443814371</v>
      </c>
      <c r="J549" s="112">
        <v>121864918.05534929</v>
      </c>
      <c r="K549" s="112">
        <f>I549-J549-(0.38*'Recalled prostheses cost'!$F$23)</f>
        <v>-102033406.90895358</v>
      </c>
      <c r="L549" s="11">
        <f t="shared" si="20"/>
        <v>1</v>
      </c>
    </row>
    <row r="550" spans="1:12" x14ac:dyDescent="0.25">
      <c r="A550">
        <f t="shared" si="21"/>
        <v>545</v>
      </c>
      <c r="C550">
        <v>51216.21787206766</v>
      </c>
      <c r="D550">
        <v>52304.272528243368</v>
      </c>
      <c r="E550">
        <v>45529714.969693221</v>
      </c>
      <c r="F550">
        <v>1088.0546561757074</v>
      </c>
      <c r="G550">
        <v>238819610.40668356</v>
      </c>
      <c r="H550" s="6">
        <f>E550-G550-'Recalled prostheses cost'!$F$23</f>
        <v>-217041719.90388152</v>
      </c>
      <c r="I550" s="112">
        <v>24890984.696619093</v>
      </c>
      <c r="J550" s="112">
        <v>90751451.954539731</v>
      </c>
      <c r="K550" s="112">
        <f>I550-J550-(0.38*'Recalled prostheses cost'!$F$23)</f>
        <v>-74886160.555339277</v>
      </c>
      <c r="L550" s="11">
        <f t="shared" si="20"/>
        <v>1</v>
      </c>
    </row>
    <row r="551" spans="1:12" x14ac:dyDescent="0.25">
      <c r="A551">
        <f t="shared" si="21"/>
        <v>546</v>
      </c>
      <c r="C551">
        <v>62550.339041749452</v>
      </c>
      <c r="D551">
        <v>64155.499196114739</v>
      </c>
      <c r="E551">
        <v>49880383.38856063</v>
      </c>
      <c r="F551">
        <v>1605.1601543652869</v>
      </c>
      <c r="G551">
        <v>311162686.25635231</v>
      </c>
      <c r="H551" s="6">
        <f>E551-G551-'Recalled prostheses cost'!$F$23</f>
        <v>-285034127.33468288</v>
      </c>
      <c r="I551" s="112">
        <v>27711296.534690518</v>
      </c>
      <c r="J551" s="112">
        <v>118241820.77741389</v>
      </c>
      <c r="K551" s="112">
        <f>I551-J551-(0.38*'Recalled prostheses cost'!$F$23)</f>
        <v>-99556217.54014203</v>
      </c>
      <c r="L551" s="11">
        <f t="shared" si="20"/>
        <v>1</v>
      </c>
    </row>
    <row r="552" spans="1:12" x14ac:dyDescent="0.25">
      <c r="A552">
        <f t="shared" si="21"/>
        <v>547</v>
      </c>
      <c r="C552">
        <v>53673.192913391271</v>
      </c>
      <c r="D552">
        <v>55412.808562934588</v>
      </c>
      <c r="E552">
        <v>53119509.035785951</v>
      </c>
      <c r="F552">
        <v>1739.615649543317</v>
      </c>
      <c r="G552">
        <v>573213918.47036445</v>
      </c>
      <c r="H552" s="6">
        <f>E552-G552-'Recalled prostheses cost'!$F$23</f>
        <v>-543846233.90146971</v>
      </c>
      <c r="I552" s="112">
        <v>29648401.44276185</v>
      </c>
      <c r="J552" s="112">
        <v>217821289.01873851</v>
      </c>
      <c r="K552" s="112">
        <f>I552-J552-(0.38*'Recalled prostheses cost'!$F$23)</f>
        <v>-197198580.87339532</v>
      </c>
      <c r="L552" s="11">
        <f t="shared" si="20"/>
        <v>1</v>
      </c>
    </row>
    <row r="553" spans="1:12" x14ac:dyDescent="0.25">
      <c r="A553">
        <f t="shared" si="21"/>
        <v>548</v>
      </c>
      <c r="C553">
        <v>50712.514009321159</v>
      </c>
      <c r="D553">
        <v>51860.905391773384</v>
      </c>
      <c r="E553">
        <v>54572211.417510472</v>
      </c>
      <c r="F553">
        <v>1148.3913824522242</v>
      </c>
      <c r="G553">
        <v>311937918.67393011</v>
      </c>
      <c r="H553" s="6">
        <f>E553-G553-'Recalled prostheses cost'!$F$23</f>
        <v>-281117531.72331083</v>
      </c>
      <c r="I553" s="112">
        <v>30233912.351557113</v>
      </c>
      <c r="J553" s="112">
        <v>118536409.09609345</v>
      </c>
      <c r="K553" s="112">
        <f>I553-J553-(0.38*'Recalled prostheses cost'!$F$23)</f>
        <v>-97328190.041954994</v>
      </c>
      <c r="L553" s="11">
        <f t="shared" si="20"/>
        <v>1</v>
      </c>
    </row>
    <row r="554" spans="1:12" x14ac:dyDescent="0.25">
      <c r="A554">
        <f t="shared" si="21"/>
        <v>549</v>
      </c>
      <c r="C554">
        <v>54713.925603469841</v>
      </c>
      <c r="D554">
        <v>55976.4362374552</v>
      </c>
      <c r="E554">
        <v>57399642.138890244</v>
      </c>
      <c r="F554">
        <v>1262.5106339853592</v>
      </c>
      <c r="G554">
        <v>274482136.44654799</v>
      </c>
      <c r="H554" s="6">
        <f>E554-G554-'Recalled prostheses cost'!$F$23</f>
        <v>-240834318.77454892</v>
      </c>
      <c r="I554" s="112">
        <v>31635927.088050809</v>
      </c>
      <c r="J554" s="112">
        <v>104303211.84968826</v>
      </c>
      <c r="K554" s="112">
        <f>I554-J554-(0.38*'Recalled prostheses cost'!$F$23)</f>
        <v>-81692978.059056103</v>
      </c>
      <c r="L554" s="11">
        <f t="shared" si="20"/>
        <v>1</v>
      </c>
    </row>
    <row r="555" spans="1:12" x14ac:dyDescent="0.25">
      <c r="A555">
        <f t="shared" si="21"/>
        <v>550</v>
      </c>
      <c r="C555">
        <v>51771.368792482652</v>
      </c>
      <c r="D555">
        <v>53189.741727973371</v>
      </c>
      <c r="E555">
        <v>66087540.336661696</v>
      </c>
      <c r="F555">
        <v>1418.3729354907191</v>
      </c>
      <c r="G555">
        <v>467954278.32435447</v>
      </c>
      <c r="H555" s="6">
        <f>E555-G555-'Recalled prostheses cost'!$F$23</f>
        <v>-425618562.45458394</v>
      </c>
      <c r="I555" s="112">
        <v>36306612.781085029</v>
      </c>
      <c r="J555" s="112">
        <v>177822625.7632547</v>
      </c>
      <c r="K555" s="112">
        <f>I555-J555-(0.38*'Recalled prostheses cost'!$F$23)</f>
        <v>-150541706.27958834</v>
      </c>
      <c r="L555" s="11">
        <f t="shared" si="20"/>
        <v>1</v>
      </c>
    </row>
    <row r="556" spans="1:12" x14ac:dyDescent="0.25">
      <c r="A556">
        <f t="shared" si="21"/>
        <v>551</v>
      </c>
      <c r="C556">
        <v>56395.997519928183</v>
      </c>
      <c r="D556">
        <v>57780.022429542085</v>
      </c>
      <c r="E556">
        <v>42556556.957389131</v>
      </c>
      <c r="F556">
        <v>1384.0249096139014</v>
      </c>
      <c r="G556">
        <v>234629076.80614895</v>
      </c>
      <c r="H556" s="6">
        <f>E556-G556-'Recalled prostheses cost'!$F$23</f>
        <v>-215824344.315651</v>
      </c>
      <c r="I556" s="112">
        <v>23568652.958753355</v>
      </c>
      <c r="J556" s="112">
        <v>89159049.186336622</v>
      </c>
      <c r="K556" s="112">
        <f>I556-J556-(0.38*'Recalled prostheses cost'!$F$23)</f>
        <v>-74616089.525001913</v>
      </c>
      <c r="L556" s="11">
        <f t="shared" si="20"/>
        <v>1</v>
      </c>
    </row>
    <row r="557" spans="1:12" x14ac:dyDescent="0.25">
      <c r="A557">
        <f t="shared" si="21"/>
        <v>552</v>
      </c>
      <c r="C557">
        <v>87484.489283397226</v>
      </c>
      <c r="D557">
        <v>91010.948751379503</v>
      </c>
      <c r="E557">
        <v>43062575.770947926</v>
      </c>
      <c r="F557">
        <v>3526.4594679822767</v>
      </c>
      <c r="G557">
        <v>319603572.33455044</v>
      </c>
      <c r="H557" s="6">
        <f>E557-G557-'Recalled prostheses cost'!$F$23</f>
        <v>-300292821.03049368</v>
      </c>
      <c r="I557" s="112">
        <v>24110483.183857914</v>
      </c>
      <c r="J557" s="112">
        <v>121449357.48712912</v>
      </c>
      <c r="K557" s="112">
        <f>I557-J557-(0.38*'Recalled prostheses cost'!$F$23)</f>
        <v>-106364567.60068986</v>
      </c>
      <c r="L557" s="11">
        <f t="shared" si="20"/>
        <v>1</v>
      </c>
    </row>
    <row r="558" spans="1:12" x14ac:dyDescent="0.25">
      <c r="A558">
        <f t="shared" si="21"/>
        <v>553</v>
      </c>
      <c r="C558">
        <v>53886.947332550422</v>
      </c>
      <c r="D558">
        <v>54907.115992988416</v>
      </c>
      <c r="E558">
        <v>40644713.561085142</v>
      </c>
      <c r="F558">
        <v>1020.1686604379938</v>
      </c>
      <c r="G558">
        <v>151260892.73595601</v>
      </c>
      <c r="H558" s="6">
        <f>E558-G558-'Recalled prostheses cost'!$F$23</f>
        <v>-134368003.64176205</v>
      </c>
      <c r="I558" s="112">
        <v>22524271.859011181</v>
      </c>
      <c r="J558" s="112">
        <v>57479139.239663288</v>
      </c>
      <c r="K558" s="112">
        <f>I558-J558-(0.38*'Recalled prostheses cost'!$F$23)</f>
        <v>-43980560.678070754</v>
      </c>
      <c r="L558" s="11">
        <f t="shared" si="20"/>
        <v>1</v>
      </c>
    </row>
    <row r="559" spans="1:12" x14ac:dyDescent="0.25">
      <c r="A559">
        <f t="shared" si="21"/>
        <v>554</v>
      </c>
      <c r="C559">
        <v>57936.76844911334</v>
      </c>
      <c r="D559">
        <v>58910.89860809056</v>
      </c>
      <c r="E559">
        <v>48412407.741919532</v>
      </c>
      <c r="F559">
        <v>974.13015897721925</v>
      </c>
      <c r="G559">
        <v>175492613.40689874</v>
      </c>
      <c r="H559" s="6">
        <f>E559-G559-'Recalled prostheses cost'!$F$23</f>
        <v>-150832030.13187039</v>
      </c>
      <c r="I559" s="112">
        <v>27042328.184892815</v>
      </c>
      <c r="J559" s="112">
        <v>66687193.094621532</v>
      </c>
      <c r="K559" s="112">
        <f>I559-J559-(0.38*'Recalled prostheses cost'!$F$23)</f>
        <v>-48670558.207147367</v>
      </c>
      <c r="L559" s="11">
        <f t="shared" si="20"/>
        <v>1</v>
      </c>
    </row>
    <row r="560" spans="1:12" x14ac:dyDescent="0.25">
      <c r="A560">
        <f t="shared" si="21"/>
        <v>555</v>
      </c>
      <c r="C560">
        <v>56887.252478677663</v>
      </c>
      <c r="D560">
        <v>57895.766158612088</v>
      </c>
      <c r="E560">
        <v>44335290.250382513</v>
      </c>
      <c r="F560">
        <v>1008.5136799344255</v>
      </c>
      <c r="G560">
        <v>172273846.93238127</v>
      </c>
      <c r="H560" s="6">
        <f>E560-G560-'Recalled prostheses cost'!$F$23</f>
        <v>-151690381.14888993</v>
      </c>
      <c r="I560" s="112">
        <v>24814730.522910085</v>
      </c>
      <c r="J560" s="112">
        <v>65464061.834304884</v>
      </c>
      <c r="K560" s="112">
        <f>I560-J560-(0.38*'Recalled prostheses cost'!$F$23)</f>
        <v>-49675024.608813442</v>
      </c>
      <c r="L560" s="11">
        <f t="shared" si="20"/>
        <v>1</v>
      </c>
    </row>
    <row r="561" spans="1:12" x14ac:dyDescent="0.25">
      <c r="A561">
        <f t="shared" si="21"/>
        <v>556</v>
      </c>
      <c r="C561">
        <v>76211.351944540438</v>
      </c>
      <c r="D561">
        <v>78918.642453980865</v>
      </c>
      <c r="E561">
        <v>41548931.978031024</v>
      </c>
      <c r="F561">
        <v>2707.2905094404268</v>
      </c>
      <c r="G561">
        <v>291903785.05925155</v>
      </c>
      <c r="H561" s="6">
        <f>E561-G561-'Recalled prostheses cost'!$F$23</f>
        <v>-274106677.54811168</v>
      </c>
      <c r="I561" s="112">
        <v>23278201.460300095</v>
      </c>
      <c r="J561" s="112">
        <v>110923438.32251559</v>
      </c>
      <c r="K561" s="112">
        <f>I561-J561-(0.38*'Recalled prostheses cost'!$F$23)</f>
        <v>-96670930.159634143</v>
      </c>
      <c r="L561" s="11">
        <f t="shared" si="20"/>
        <v>1</v>
      </c>
    </row>
    <row r="562" spans="1:12" x14ac:dyDescent="0.25">
      <c r="A562">
        <f t="shared" si="21"/>
        <v>557</v>
      </c>
      <c r="C562">
        <v>54225.518394935512</v>
      </c>
      <c r="D562">
        <v>56249.202815319586</v>
      </c>
      <c r="E562">
        <v>51831373.95940721</v>
      </c>
      <c r="F562">
        <v>2023.6844203840737</v>
      </c>
      <c r="G562">
        <v>397712063.46634871</v>
      </c>
      <c r="H562" s="6">
        <f>E562-G562-'Recalled prostheses cost'!$F$23</f>
        <v>-369632513.97383267</v>
      </c>
      <c r="I562" s="112">
        <v>29021026.250097398</v>
      </c>
      <c r="J562" s="112">
        <v>151130584.11721253</v>
      </c>
      <c r="K562" s="112">
        <f>I562-J562-(0.38*'Recalled prostheses cost'!$F$23)</f>
        <v>-131135251.16453379</v>
      </c>
      <c r="L562" s="11">
        <f t="shared" si="20"/>
        <v>1</v>
      </c>
    </row>
    <row r="563" spans="1:12" x14ac:dyDescent="0.25">
      <c r="A563">
        <f t="shared" si="21"/>
        <v>558</v>
      </c>
      <c r="C563">
        <v>60048.37693005531</v>
      </c>
      <c r="D563">
        <v>61974.012864455864</v>
      </c>
      <c r="E563">
        <v>65350595.734109864</v>
      </c>
      <c r="F563">
        <v>1925.6359344005541</v>
      </c>
      <c r="G563">
        <v>590933224.25860965</v>
      </c>
      <c r="H563" s="6">
        <f>E563-G563-'Recalled prostheses cost'!$F$23</f>
        <v>-549334452.99139094</v>
      </c>
      <c r="I563" s="112">
        <v>36388078.288192429</v>
      </c>
      <c r="J563" s="112">
        <v>224554625.21827167</v>
      </c>
      <c r="K563" s="112">
        <f>I563-J563-(0.38*'Recalled prostheses cost'!$F$23)</f>
        <v>-197192240.22749791</v>
      </c>
      <c r="L563" s="11">
        <f t="shared" si="20"/>
        <v>1</v>
      </c>
    </row>
    <row r="564" spans="1:12" x14ac:dyDescent="0.25">
      <c r="A564">
        <f t="shared" si="21"/>
        <v>559</v>
      </c>
      <c r="C564">
        <v>61597.04305156038</v>
      </c>
      <c r="D564">
        <v>63252.826827206925</v>
      </c>
      <c r="E564">
        <v>47701947.596497044</v>
      </c>
      <c r="F564">
        <v>1655.7837756465451</v>
      </c>
      <c r="G564">
        <v>303804711.37576991</v>
      </c>
      <c r="H564" s="6">
        <f>E564-G564-'Recalled prostheses cost'!$F$23</f>
        <v>-279854588.24616402</v>
      </c>
      <c r="I564" s="112">
        <v>26557382.588434033</v>
      </c>
      <c r="J564" s="112">
        <v>115445790.32279257</v>
      </c>
      <c r="K564" s="112">
        <f>I564-J564-(0.38*'Recalled prostheses cost'!$F$23)</f>
        <v>-97914101.031777203</v>
      </c>
      <c r="L564" s="11">
        <f t="shared" si="20"/>
        <v>1</v>
      </c>
    </row>
    <row r="565" spans="1:12" x14ac:dyDescent="0.25">
      <c r="A565">
        <f t="shared" si="21"/>
        <v>560</v>
      </c>
      <c r="C565">
        <v>67528.573550703673</v>
      </c>
      <c r="D565">
        <v>69383.684927672104</v>
      </c>
      <c r="E565">
        <v>48607217.502283938</v>
      </c>
      <c r="F565">
        <v>1855.1113769684307</v>
      </c>
      <c r="G565">
        <v>324237652.98572105</v>
      </c>
      <c r="H565" s="6">
        <f>E565-G565-'Recalled prostheses cost'!$F$23</f>
        <v>-299382259.95032829</v>
      </c>
      <c r="I565" s="112">
        <v>27197994.308552742</v>
      </c>
      <c r="J565" s="112">
        <v>123210308.13457403</v>
      </c>
      <c r="K565" s="112">
        <f>I565-J565-(0.38*'Recalled prostheses cost'!$F$23)</f>
        <v>-105038007.12343994</v>
      </c>
      <c r="L565" s="11">
        <f t="shared" si="20"/>
        <v>1</v>
      </c>
    </row>
    <row r="566" spans="1:12" x14ac:dyDescent="0.25">
      <c r="A566">
        <f t="shared" si="21"/>
        <v>561</v>
      </c>
      <c r="C566">
        <v>67559.380755285165</v>
      </c>
      <c r="D566">
        <v>70733.040043896821</v>
      </c>
      <c r="E566">
        <v>44720906.416734271</v>
      </c>
      <c r="F566">
        <v>3173.6592886116559</v>
      </c>
      <c r="G566">
        <v>455258295.36897159</v>
      </c>
      <c r="H566" s="6">
        <f>E566-G566-'Recalled prostheses cost'!$F$23</f>
        <v>-434289213.41912848</v>
      </c>
      <c r="I566" s="112">
        <v>25106405.991975624</v>
      </c>
      <c r="J566" s="112">
        <v>172998152.24020919</v>
      </c>
      <c r="K566" s="112">
        <f>I566-J566-(0.38*'Recalled prostheses cost'!$F$23)</f>
        <v>-156917439.54565221</v>
      </c>
      <c r="L566" s="11">
        <f t="shared" si="20"/>
        <v>1</v>
      </c>
    </row>
    <row r="567" spans="1:12" x14ac:dyDescent="0.25">
      <c r="A567">
        <f t="shared" si="21"/>
        <v>562</v>
      </c>
      <c r="C567">
        <v>54617.078129067639</v>
      </c>
      <c r="D567">
        <v>56642.567995945654</v>
      </c>
      <c r="E567">
        <v>40626539.045545861</v>
      </c>
      <c r="F567">
        <v>2025.4898668780152</v>
      </c>
      <c r="G567">
        <v>349770614.60589206</v>
      </c>
      <c r="H567" s="6">
        <f>E567-G567-'Recalled prostheses cost'!$F$23</f>
        <v>-332895900.02723736</v>
      </c>
      <c r="I567" s="112">
        <v>22615279.301558807</v>
      </c>
      <c r="J567" s="112">
        <v>132912833.550239</v>
      </c>
      <c r="K567" s="112">
        <f>I567-J567-(0.38*'Recalled prostheses cost'!$F$23)</f>
        <v>-119323247.54609883</v>
      </c>
      <c r="L567" s="11">
        <f t="shared" si="20"/>
        <v>1</v>
      </c>
    </row>
    <row r="568" spans="1:12" x14ac:dyDescent="0.25">
      <c r="A568">
        <f t="shared" si="21"/>
        <v>563</v>
      </c>
      <c r="C568">
        <v>64545.994010793242</v>
      </c>
      <c r="D568">
        <v>67495.391532402238</v>
      </c>
      <c r="E568">
        <v>43385045.501972795</v>
      </c>
      <c r="F568">
        <v>2949.3975216089966</v>
      </c>
      <c r="G568">
        <v>405528366.29062974</v>
      </c>
      <c r="H568" s="6">
        <f>E568-G568-'Recalled prostheses cost'!$F$23</f>
        <v>-385895145.25554812</v>
      </c>
      <c r="I568" s="112">
        <v>23998841.397995867</v>
      </c>
      <c r="J568" s="112">
        <v>154100779.19043931</v>
      </c>
      <c r="K568" s="112">
        <f>I568-J568-(0.38*'Recalled prostheses cost'!$F$23)</f>
        <v>-139127631.08986211</v>
      </c>
      <c r="L568" s="11">
        <f t="shared" si="20"/>
        <v>1</v>
      </c>
    </row>
    <row r="569" spans="1:12" x14ac:dyDescent="0.25">
      <c r="A569">
        <f t="shared" si="21"/>
        <v>564</v>
      </c>
      <c r="C569">
        <v>53309.984876557195</v>
      </c>
      <c r="D569">
        <v>54502.792438575445</v>
      </c>
      <c r="E569">
        <v>42742349.259874187</v>
      </c>
      <c r="F569">
        <v>1192.8075620182499</v>
      </c>
      <c r="G569">
        <v>223769908.83615574</v>
      </c>
      <c r="H569" s="6">
        <f>E569-G569-'Recalled prostheses cost'!$F$23</f>
        <v>-204779384.04317272</v>
      </c>
      <c r="I569" s="112">
        <v>23396637.98492891</v>
      </c>
      <c r="J569" s="112">
        <v>85032565.357739195</v>
      </c>
      <c r="K569" s="112">
        <f>I569-J569-(0.38*'Recalled prostheses cost'!$F$23)</f>
        <v>-70661620.670228928</v>
      </c>
      <c r="L569" s="11">
        <f t="shared" si="20"/>
        <v>1</v>
      </c>
    </row>
    <row r="570" spans="1:12" x14ac:dyDescent="0.25">
      <c r="A570">
        <f t="shared" si="21"/>
        <v>565</v>
      </c>
      <c r="C570">
        <v>57261.477820552755</v>
      </c>
      <c r="D570">
        <v>59579.558952411317</v>
      </c>
      <c r="E570">
        <v>44177120.334718533</v>
      </c>
      <c r="F570">
        <v>2318.081131858562</v>
      </c>
      <c r="G570">
        <v>389357184.02269179</v>
      </c>
      <c r="H570" s="6">
        <f>E570-G570-'Recalled prostheses cost'!$F$23</f>
        <v>-368931888.15486443</v>
      </c>
      <c r="I570" s="112">
        <v>24482500.620857045</v>
      </c>
      <c r="J570" s="112">
        <v>147955729.92862287</v>
      </c>
      <c r="K570" s="112">
        <f>I570-J570-(0.38*'Recalled prostheses cost'!$F$23)</f>
        <v>-132498922.60518447</v>
      </c>
      <c r="L570" s="11">
        <f t="shared" si="20"/>
        <v>1</v>
      </c>
    </row>
    <row r="571" spans="1:12" x14ac:dyDescent="0.25">
      <c r="A571">
        <f t="shared" si="21"/>
        <v>566</v>
      </c>
      <c r="C571">
        <v>50420.640978559029</v>
      </c>
      <c r="D571">
        <v>51461.302636171124</v>
      </c>
      <c r="E571">
        <v>45978254.14796634</v>
      </c>
      <c r="F571">
        <v>1040.6616576120941</v>
      </c>
      <c r="G571">
        <v>239914149.5174689</v>
      </c>
      <c r="H571" s="6">
        <f>E571-G571-'Recalled prostheses cost'!$F$23</f>
        <v>-217687719.83639371</v>
      </c>
      <c r="I571" s="112">
        <v>25479760.037384629</v>
      </c>
      <c r="J571" s="112">
        <v>91167376.816638201</v>
      </c>
      <c r="K571" s="112">
        <f>I571-J571-(0.38*'Recalled prostheses cost'!$F$23)</f>
        <v>-74713310.076672226</v>
      </c>
      <c r="L571" s="11">
        <f t="shared" si="20"/>
        <v>1</v>
      </c>
    </row>
    <row r="572" spans="1:12" x14ac:dyDescent="0.25">
      <c r="A572">
        <f t="shared" si="21"/>
        <v>567</v>
      </c>
      <c r="C572">
        <v>62779.190355820159</v>
      </c>
      <c r="D572">
        <v>65453.986430840589</v>
      </c>
      <c r="E572">
        <v>46773161.233407438</v>
      </c>
      <c r="F572">
        <v>2674.7960750204293</v>
      </c>
      <c r="G572">
        <v>401847815.72800291</v>
      </c>
      <c r="H572" s="6">
        <f>E572-G572-'Recalled prostheses cost'!$F$23</f>
        <v>-378826478.96148664</v>
      </c>
      <c r="I572" s="112">
        <v>25937990.681580294</v>
      </c>
      <c r="J572" s="112">
        <v>152702169.97664112</v>
      </c>
      <c r="K572" s="112">
        <f>I572-J572-(0.38*'Recalled prostheses cost'!$F$23)</f>
        <v>-135789872.59247947</v>
      </c>
      <c r="L572" s="11">
        <f t="shared" si="20"/>
        <v>1</v>
      </c>
    </row>
    <row r="573" spans="1:12" x14ac:dyDescent="0.25">
      <c r="A573">
        <f t="shared" si="21"/>
        <v>568</v>
      </c>
      <c r="C573">
        <v>58559.161733116896</v>
      </c>
      <c r="D573">
        <v>60663.103076167827</v>
      </c>
      <c r="E573">
        <v>57130762.174498409</v>
      </c>
      <c r="F573">
        <v>2103.9413430509303</v>
      </c>
      <c r="G573">
        <v>501562131.09952652</v>
      </c>
      <c r="H573" s="6">
        <f>E573-G573-'Recalled prostheses cost'!$F$23</f>
        <v>-468183193.39191926</v>
      </c>
      <c r="I573" s="112">
        <v>32093185.82806595</v>
      </c>
      <c r="J573" s="112">
        <v>190593609.8178201</v>
      </c>
      <c r="K573" s="112">
        <f>I573-J573-(0.38*'Recalled prostheses cost'!$F$23)</f>
        <v>-167526117.28717279</v>
      </c>
      <c r="L573" s="11">
        <f t="shared" si="20"/>
        <v>1</v>
      </c>
    </row>
    <row r="574" spans="1:12" x14ac:dyDescent="0.25">
      <c r="A574">
        <f t="shared" si="21"/>
        <v>569</v>
      </c>
      <c r="C574">
        <v>65194.622723143999</v>
      </c>
      <c r="D574">
        <v>67004.412504688415</v>
      </c>
      <c r="E574">
        <v>56896751.081311829</v>
      </c>
      <c r="F574">
        <v>1809.7897815444157</v>
      </c>
      <c r="G574">
        <v>336719395.5633378</v>
      </c>
      <c r="H574" s="6">
        <f>E574-G574-'Recalled prostheses cost'!$F$23</f>
        <v>-303574468.94891715</v>
      </c>
      <c r="I574" s="112">
        <v>31654430.25131844</v>
      </c>
      <c r="J574" s="112">
        <v>127953370.31406839</v>
      </c>
      <c r="K574" s="112">
        <f>I574-J574-(0.38*'Recalled prostheses cost'!$F$23)</f>
        <v>-105324633.36016861</v>
      </c>
      <c r="L574" s="11">
        <f t="shared" si="20"/>
        <v>1</v>
      </c>
    </row>
    <row r="575" spans="1:12" x14ac:dyDescent="0.25">
      <c r="A575">
        <f t="shared" si="21"/>
        <v>570</v>
      </c>
      <c r="C575">
        <v>59386.002446000995</v>
      </c>
      <c r="D575">
        <v>60817.03031237275</v>
      </c>
      <c r="E575">
        <v>45498208.205275498</v>
      </c>
      <c r="F575">
        <v>1431.0278663717545</v>
      </c>
      <c r="G575">
        <v>261673719.80315197</v>
      </c>
      <c r="H575" s="6">
        <f>E575-G575-'Recalled prostheses cost'!$F$23</f>
        <v>-239927336.06476763</v>
      </c>
      <c r="I575" s="112">
        <v>25549244.641767226</v>
      </c>
      <c r="J575" s="112">
        <v>99436013.525197759</v>
      </c>
      <c r="K575" s="112">
        <f>I575-J575-(0.38*'Recalled prostheses cost'!$F$23)</f>
        <v>-82912462.180849195</v>
      </c>
      <c r="L575" s="11">
        <f t="shared" si="20"/>
        <v>1</v>
      </c>
    </row>
    <row r="576" spans="1:12" x14ac:dyDescent="0.25">
      <c r="A576">
        <f t="shared" si="21"/>
        <v>571</v>
      </c>
      <c r="C576">
        <v>64454.65311406157</v>
      </c>
      <c r="D576">
        <v>66883.018522327271</v>
      </c>
      <c r="E576">
        <v>50114375.596787654</v>
      </c>
      <c r="F576">
        <v>2428.3654082657013</v>
      </c>
      <c r="G576">
        <v>471848016.5882768</v>
      </c>
      <c r="H576" s="6">
        <f>E576-G576-'Recalled prostheses cost'!$F$23</f>
        <v>-445485465.45838034</v>
      </c>
      <c r="I576" s="112">
        <v>27990614.7573472</v>
      </c>
      <c r="J576" s="112">
        <v>179302246.30354521</v>
      </c>
      <c r="K576" s="112">
        <f>I576-J576-(0.38*'Recalled prostheses cost'!$F$23)</f>
        <v>-160337324.84361666</v>
      </c>
      <c r="L576" s="11">
        <f t="shared" si="20"/>
        <v>1</v>
      </c>
    </row>
    <row r="577" spans="1:12" x14ac:dyDescent="0.25">
      <c r="A577">
        <f t="shared" si="21"/>
        <v>572</v>
      </c>
      <c r="C577">
        <v>63385.68369180787</v>
      </c>
      <c r="D577">
        <v>65126.995675399899</v>
      </c>
      <c r="E577">
        <v>68425691.344914615</v>
      </c>
      <c r="F577">
        <v>1741.3119835920297</v>
      </c>
      <c r="G577">
        <v>385400271.96395856</v>
      </c>
      <c r="H577" s="6">
        <f>E577-G577-'Recalled prostheses cost'!$F$23</f>
        <v>-340726405.08593512</v>
      </c>
      <c r="I577" s="112">
        <v>37961459.430244878</v>
      </c>
      <c r="J577" s="112">
        <v>146452103.34630427</v>
      </c>
      <c r="K577" s="112">
        <f>I577-J577-(0.38*'Recalled prostheses cost'!$F$23)</f>
        <v>-117516337.21347803</v>
      </c>
      <c r="L577" s="11">
        <f t="shared" si="20"/>
        <v>1</v>
      </c>
    </row>
    <row r="578" spans="1:12" x14ac:dyDescent="0.25">
      <c r="A578">
        <f t="shared" si="21"/>
        <v>573</v>
      </c>
      <c r="C578">
        <v>69107.21752443882</v>
      </c>
      <c r="D578">
        <v>71085.675830670181</v>
      </c>
      <c r="E578">
        <v>64887226.80029799</v>
      </c>
      <c r="F578">
        <v>1978.4583062313613</v>
      </c>
      <c r="G578">
        <v>492069988.56122321</v>
      </c>
      <c r="H578" s="6">
        <f>E578-G578-'Recalled prostheses cost'!$F$23</f>
        <v>-450934586.2278164</v>
      </c>
      <c r="I578" s="112">
        <v>36108650.662936695</v>
      </c>
      <c r="J578" s="112">
        <v>186986595.65326479</v>
      </c>
      <c r="K578" s="112">
        <f>I578-J578-(0.38*'Recalled prostheses cost'!$F$23)</f>
        <v>-159903638.28774676</v>
      </c>
      <c r="L578" s="11">
        <f t="shared" si="20"/>
        <v>1</v>
      </c>
    </row>
    <row r="579" spans="1:12" x14ac:dyDescent="0.25">
      <c r="A579">
        <f t="shared" si="21"/>
        <v>574</v>
      </c>
      <c r="C579">
        <v>55538.80394149942</v>
      </c>
      <c r="D579">
        <v>58150.785128525749</v>
      </c>
      <c r="E579">
        <v>42454433.941210926</v>
      </c>
      <c r="F579">
        <v>2611.9811870263293</v>
      </c>
      <c r="G579">
        <v>411787466.88522506</v>
      </c>
      <c r="H579" s="6">
        <f>E579-G579-'Recalled prostheses cost'!$F$23</f>
        <v>-393084857.4109053</v>
      </c>
      <c r="I579" s="112">
        <v>23813725.158858843</v>
      </c>
      <c r="J579" s="112">
        <v>156479237.4163855</v>
      </c>
      <c r="K579" s="112">
        <f>I579-J579-(0.38*'Recalled prostheses cost'!$F$23)</f>
        <v>-141691205.55494532</v>
      </c>
      <c r="L579" s="11">
        <f t="shared" si="20"/>
        <v>1</v>
      </c>
    </row>
    <row r="580" spans="1:12" x14ac:dyDescent="0.25">
      <c r="A580">
        <f t="shared" si="21"/>
        <v>575</v>
      </c>
      <c r="C580">
        <v>53058.939076479895</v>
      </c>
      <c r="D580">
        <v>55150.521618390936</v>
      </c>
      <c r="E580">
        <v>50788412.552306481</v>
      </c>
      <c r="F580">
        <v>2091.5825419110406</v>
      </c>
      <c r="G580">
        <v>490232120.32345265</v>
      </c>
      <c r="H580" s="6">
        <f>E580-G580-'Recalled prostheses cost'!$F$23</f>
        <v>-463195532.23803735</v>
      </c>
      <c r="I580" s="112">
        <v>27679746.933123671</v>
      </c>
      <c r="J580" s="112">
        <v>186288205.72291201</v>
      </c>
      <c r="K580" s="112">
        <f>I580-J580-(0.38*'Recalled prostheses cost'!$F$23)</f>
        <v>-167634152.08720699</v>
      </c>
      <c r="L580" s="11">
        <f t="shared" si="20"/>
        <v>1</v>
      </c>
    </row>
    <row r="581" spans="1:12" x14ac:dyDescent="0.25">
      <c r="A581">
        <f t="shared" si="21"/>
        <v>576</v>
      </c>
      <c r="C581">
        <v>61940.499349610807</v>
      </c>
      <c r="D581">
        <v>63456.427285775186</v>
      </c>
      <c r="E581">
        <v>42360012.472613998</v>
      </c>
      <c r="F581">
        <v>1515.9279361643785</v>
      </c>
      <c r="G581">
        <v>189513189.95899478</v>
      </c>
      <c r="H581" s="6">
        <f>E581-G581-'Recalled prostheses cost'!$F$23</f>
        <v>-170905001.95327196</v>
      </c>
      <c r="I581" s="112">
        <v>23635424.437977824</v>
      </c>
      <c r="J581" s="112">
        <v>72015012.184418008</v>
      </c>
      <c r="K581" s="112">
        <f>I581-J581-(0.38*'Recalled prostheses cost'!$F$23)</f>
        <v>-57405281.043858834</v>
      </c>
      <c r="L581" s="11">
        <f t="shared" si="20"/>
        <v>1</v>
      </c>
    </row>
    <row r="582" spans="1:12" x14ac:dyDescent="0.25">
      <c r="A582">
        <f t="shared" si="21"/>
        <v>577</v>
      </c>
      <c r="C582">
        <v>55245.149391972649</v>
      </c>
      <c r="D582">
        <v>56590.126697453714</v>
      </c>
      <c r="E582">
        <v>40907285.641191125</v>
      </c>
      <c r="F582">
        <v>1344.9773054810648</v>
      </c>
      <c r="G582">
        <v>247884834.80790201</v>
      </c>
      <c r="H582" s="6">
        <f>E582-G582-'Recalled prostheses cost'!$F$23</f>
        <v>-230729373.63360205</v>
      </c>
      <c r="I582" s="112">
        <v>22788010.171743836</v>
      </c>
      <c r="J582" s="112">
        <v>94196237.2270028</v>
      </c>
      <c r="K582" s="112">
        <f>I582-J582-(0.38*'Recalled prostheses cost'!$F$23)</f>
        <v>-80433920.352677613</v>
      </c>
      <c r="L582" s="11">
        <f t="shared" ref="L582:L645" si="22">IF(H582/$H$1&lt;=F582,1,0)</f>
        <v>1</v>
      </c>
    </row>
    <row r="583" spans="1:12" x14ac:dyDescent="0.25">
      <c r="A583">
        <f t="shared" si="21"/>
        <v>578</v>
      </c>
      <c r="C583">
        <v>61286.414593953908</v>
      </c>
      <c r="D583">
        <v>62958.459106626826</v>
      </c>
      <c r="E583">
        <v>38938186.632041231</v>
      </c>
      <c r="F583">
        <v>1672.0445126729173</v>
      </c>
      <c r="G583">
        <v>228478092.75487188</v>
      </c>
      <c r="H583" s="6">
        <f>E583-G583-'Recalled prostheses cost'!$F$23</f>
        <v>-213291730.5897218</v>
      </c>
      <c r="I583" s="112">
        <v>21520480.08601474</v>
      </c>
      <c r="J583" s="112">
        <v>86821675.246851325</v>
      </c>
      <c r="K583" s="112">
        <f>I583-J583-(0.38*'Recalled prostheses cost'!$F$23)</f>
        <v>-74326888.458255231</v>
      </c>
      <c r="L583" s="11">
        <f t="shared" si="22"/>
        <v>1</v>
      </c>
    </row>
    <row r="584" spans="1:12" x14ac:dyDescent="0.25">
      <c r="A584">
        <f t="shared" ref="A584:A647" si="23">1+A583</f>
        <v>579</v>
      </c>
      <c r="C584">
        <v>63478.155729085433</v>
      </c>
      <c r="D584">
        <v>65298.547184491777</v>
      </c>
      <c r="E584">
        <v>42044266.40768078</v>
      </c>
      <c r="F584">
        <v>1820.3914554063449</v>
      </c>
      <c r="G584">
        <v>221774468.52687356</v>
      </c>
      <c r="H584" s="6">
        <f>E584-G584-'Recalled prostheses cost'!$F$23</f>
        <v>-203482026.58608395</v>
      </c>
      <c r="I584" s="112">
        <v>23314744.207017466</v>
      </c>
      <c r="J584" s="112">
        <v>84274298.040211946</v>
      </c>
      <c r="K584" s="112">
        <f>I584-J584-(0.38*'Recalled prostheses cost'!$F$23)</f>
        <v>-69985247.130613118</v>
      </c>
      <c r="L584" s="11">
        <f t="shared" si="22"/>
        <v>1</v>
      </c>
    </row>
    <row r="585" spans="1:12" x14ac:dyDescent="0.25">
      <c r="A585">
        <f t="shared" si="23"/>
        <v>580</v>
      </c>
      <c r="C585">
        <v>63339.6785826126</v>
      </c>
      <c r="D585">
        <v>64940.537064151176</v>
      </c>
      <c r="E585">
        <v>47883592.40545024</v>
      </c>
      <c r="F585">
        <v>1600.8584815385766</v>
      </c>
      <c r="G585">
        <v>263677941.06591052</v>
      </c>
      <c r="H585" s="6">
        <f>E585-G585-'Recalled prostheses cost'!$F$23</f>
        <v>-239546173.12735146</v>
      </c>
      <c r="I585" s="112">
        <v>26132021.422826238</v>
      </c>
      <c r="J585" s="112">
        <v>100197617.60504597</v>
      </c>
      <c r="K585" s="112">
        <f>I585-J585-(0.38*'Recalled prostheses cost'!$F$23)</f>
        <v>-83091289.479638398</v>
      </c>
      <c r="L585" s="11">
        <f t="shared" si="22"/>
        <v>1</v>
      </c>
    </row>
    <row r="586" spans="1:12" x14ac:dyDescent="0.25">
      <c r="A586">
        <f t="shared" si="23"/>
        <v>581</v>
      </c>
      <c r="C586">
        <v>57406.80158239782</v>
      </c>
      <c r="D586">
        <v>59134.876886331804</v>
      </c>
      <c r="E586">
        <v>48699501.559537314</v>
      </c>
      <c r="F586">
        <v>1728.0753039339834</v>
      </c>
      <c r="G586">
        <v>408721510.57316661</v>
      </c>
      <c r="H586" s="6">
        <f>E586-G586-'Recalled prostheses cost'!$F$23</f>
        <v>-383773833.48052049</v>
      </c>
      <c r="I586" s="112">
        <v>27502933.031504437</v>
      </c>
      <c r="J586" s="112">
        <v>155314174.01780328</v>
      </c>
      <c r="K586" s="112">
        <f>I586-J586-(0.38*'Recalled prostheses cost'!$F$23)</f>
        <v>-136836934.28371748</v>
      </c>
      <c r="L586" s="11">
        <f t="shared" si="22"/>
        <v>1</v>
      </c>
    </row>
    <row r="587" spans="1:12" x14ac:dyDescent="0.25">
      <c r="A587">
        <f t="shared" si="23"/>
        <v>582</v>
      </c>
      <c r="C587">
        <v>58034.194021883668</v>
      </c>
      <c r="D587">
        <v>59263.769348427704</v>
      </c>
      <c r="E587">
        <v>43004635.551140152</v>
      </c>
      <c r="F587">
        <v>1229.5753265440362</v>
      </c>
      <c r="G587">
        <v>189886992.95825446</v>
      </c>
      <c r="H587" s="6">
        <f>E587-G587-'Recalled prostheses cost'!$F$23</f>
        <v>-170634181.87400547</v>
      </c>
      <c r="I587" s="112">
        <v>23733371.090345029</v>
      </c>
      <c r="J587" s="112">
        <v>72157057.324136704</v>
      </c>
      <c r="K587" s="112">
        <f>I587-J587-(0.38*'Recalled prostheses cost'!$F$23)</f>
        <v>-57449379.531210326</v>
      </c>
      <c r="L587" s="11">
        <f t="shared" si="22"/>
        <v>1</v>
      </c>
    </row>
    <row r="588" spans="1:12" x14ac:dyDescent="0.25">
      <c r="A588">
        <f t="shared" si="23"/>
        <v>583</v>
      </c>
      <c r="C588">
        <v>63926.594177229221</v>
      </c>
      <c r="D588">
        <v>66109.641355749205</v>
      </c>
      <c r="E588">
        <v>43253334.312604383</v>
      </c>
      <c r="F588">
        <v>2183.0471785199843</v>
      </c>
      <c r="G588">
        <v>294879432.50035369</v>
      </c>
      <c r="H588" s="6">
        <f>E588-G588-'Recalled prostheses cost'!$F$23</f>
        <v>-275377922.6546405</v>
      </c>
      <c r="I588" s="112">
        <v>23791908.054393753</v>
      </c>
      <c r="J588" s="112">
        <v>112054184.35013442</v>
      </c>
      <c r="K588" s="112">
        <f>I588-J588-(0.38*'Recalled prostheses cost'!$F$23)</f>
        <v>-97287969.593159318</v>
      </c>
      <c r="L588" s="11">
        <f t="shared" si="22"/>
        <v>1</v>
      </c>
    </row>
    <row r="589" spans="1:12" x14ac:dyDescent="0.25">
      <c r="A589">
        <f t="shared" si="23"/>
        <v>584</v>
      </c>
      <c r="C589">
        <v>61495.459740982464</v>
      </c>
      <c r="D589">
        <v>63002.369633684459</v>
      </c>
      <c r="E589">
        <v>47242907.400224656</v>
      </c>
      <c r="F589">
        <v>1506.909892701995</v>
      </c>
      <c r="G589">
        <v>235966064.83777493</v>
      </c>
      <c r="H589" s="6">
        <f>E589-G589-'Recalled prostheses cost'!$F$23</f>
        <v>-212474981.90444145</v>
      </c>
      <c r="I589" s="112">
        <v>26279643.988348078</v>
      </c>
      <c r="J589" s="112">
        <v>89667104.63835448</v>
      </c>
      <c r="K589" s="112">
        <f>I589-J589-(0.38*'Recalled prostheses cost'!$F$23)</f>
        <v>-72413153.947425038</v>
      </c>
      <c r="L589" s="11">
        <f t="shared" si="22"/>
        <v>1</v>
      </c>
    </row>
    <row r="590" spans="1:12" x14ac:dyDescent="0.25">
      <c r="A590">
        <f t="shared" si="23"/>
        <v>585</v>
      </c>
      <c r="C590">
        <v>73718.02524981997</v>
      </c>
      <c r="D590">
        <v>77121.194894584667</v>
      </c>
      <c r="E590">
        <v>42735299.356907688</v>
      </c>
      <c r="F590">
        <v>3403.1696447646973</v>
      </c>
      <c r="G590">
        <v>359280811.15109622</v>
      </c>
      <c r="H590" s="6">
        <f>E590-G590-'Recalled prostheses cost'!$F$23</f>
        <v>-340297336.26107973</v>
      </c>
      <c r="I590" s="112">
        <v>23678747.276331156</v>
      </c>
      <c r="J590" s="112">
        <v>136526708.23741654</v>
      </c>
      <c r="K590" s="112">
        <f>I590-J590-(0.38*'Recalled prostheses cost'!$F$23)</f>
        <v>-121873654.25850403</v>
      </c>
      <c r="L590" s="11">
        <f t="shared" si="22"/>
        <v>1</v>
      </c>
    </row>
    <row r="591" spans="1:12" x14ac:dyDescent="0.25">
      <c r="A591">
        <f t="shared" si="23"/>
        <v>586</v>
      </c>
      <c r="C591">
        <v>66205.220271555561</v>
      </c>
      <c r="D591">
        <v>68279.054640749062</v>
      </c>
      <c r="E591">
        <v>45081211.072140187</v>
      </c>
      <c r="F591">
        <v>2073.8343691935006</v>
      </c>
      <c r="G591">
        <v>309266463.76064277</v>
      </c>
      <c r="H591" s="6">
        <f>E591-G591-'Recalled prostheses cost'!$F$23</f>
        <v>-287937077.15539378</v>
      </c>
      <c r="I591" s="112">
        <v>25122085.079920851</v>
      </c>
      <c r="J591" s="112">
        <v>117521256.22904424</v>
      </c>
      <c r="K591" s="112">
        <f>I591-J591-(0.38*'Recalled prostheses cost'!$F$23)</f>
        <v>-101424864.44654205</v>
      </c>
      <c r="L591" s="11">
        <f t="shared" si="22"/>
        <v>1</v>
      </c>
    </row>
    <row r="592" spans="1:12" x14ac:dyDescent="0.25">
      <c r="A592">
        <f t="shared" si="23"/>
        <v>587</v>
      </c>
      <c r="C592">
        <v>65071.546278658148</v>
      </c>
      <c r="D592">
        <v>66925.589711600842</v>
      </c>
      <c r="E592">
        <v>48841178.91770722</v>
      </c>
      <c r="F592">
        <v>1854.0434329426935</v>
      </c>
      <c r="G592">
        <v>335544932.49233258</v>
      </c>
      <c r="H592" s="6">
        <f>E592-G592-'Recalled prostheses cost'!$F$23</f>
        <v>-310455578.04151654</v>
      </c>
      <c r="I592" s="112">
        <v>26737393.378027212</v>
      </c>
      <c r="J592" s="112">
        <v>127507074.34708637</v>
      </c>
      <c r="K592" s="112">
        <f>I592-J592-(0.38*'Recalled prostheses cost'!$F$23)</f>
        <v>-109795374.26647779</v>
      </c>
      <c r="L592" s="11">
        <f t="shared" si="22"/>
        <v>1</v>
      </c>
    </row>
    <row r="593" spans="1:12" x14ac:dyDescent="0.25">
      <c r="A593">
        <f t="shared" si="23"/>
        <v>588</v>
      </c>
      <c r="C593">
        <v>68857.144424300132</v>
      </c>
      <c r="D593">
        <v>70949.76755049832</v>
      </c>
      <c r="E593">
        <v>45813331.142955214</v>
      </c>
      <c r="F593">
        <v>2092.6231261981884</v>
      </c>
      <c r="G593">
        <v>342992254.15572107</v>
      </c>
      <c r="H593" s="6">
        <f>E593-G593-'Recalled prostheses cost'!$F$23</f>
        <v>-320930747.47965705</v>
      </c>
      <c r="I593" s="112">
        <v>25540357.993479013</v>
      </c>
      <c r="J593" s="112">
        <v>130337056.57917401</v>
      </c>
      <c r="K593" s="112">
        <f>I593-J593-(0.38*'Recalled prostheses cost'!$F$23)</f>
        <v>-113822391.88311365</v>
      </c>
      <c r="L593" s="11">
        <f t="shared" si="22"/>
        <v>1</v>
      </c>
    </row>
    <row r="594" spans="1:12" x14ac:dyDescent="0.25">
      <c r="A594">
        <f t="shared" si="23"/>
        <v>589</v>
      </c>
      <c r="C594">
        <v>59782.962202097668</v>
      </c>
      <c r="D594">
        <v>61200.437863040257</v>
      </c>
      <c r="E594">
        <v>44598820.589752227</v>
      </c>
      <c r="F594">
        <v>1417.4756609425895</v>
      </c>
      <c r="G594">
        <v>238858855.60703933</v>
      </c>
      <c r="H594" s="6">
        <f>E594-G594-'Recalled prostheses cost'!$F$23</f>
        <v>-218011859.48417827</v>
      </c>
      <c r="I594" s="112">
        <v>24897599.112648688</v>
      </c>
      <c r="J594" s="112">
        <v>90766365.130674943</v>
      </c>
      <c r="K594" s="112">
        <f>I594-J594-(0.38*'Recalled prostheses cost'!$F$23)</f>
        <v>-74894459.315444902</v>
      </c>
      <c r="L594" s="11">
        <f t="shared" si="22"/>
        <v>1</v>
      </c>
    </row>
    <row r="595" spans="1:12" x14ac:dyDescent="0.25">
      <c r="A595">
        <f t="shared" si="23"/>
        <v>590</v>
      </c>
      <c r="C595">
        <v>67392.319330025581</v>
      </c>
      <c r="D595">
        <v>69335.506229109553</v>
      </c>
      <c r="E595">
        <v>52581084.717379458</v>
      </c>
      <c r="F595">
        <v>1943.1868990839721</v>
      </c>
      <c r="G595">
        <v>361859804.68751484</v>
      </c>
      <c r="H595" s="6">
        <f>E595-G595-'Recalled prostheses cost'!$F$23</f>
        <v>-333030544.43702656</v>
      </c>
      <c r="I595" s="112">
        <v>29246806.825776592</v>
      </c>
      <c r="J595" s="112">
        <v>137506725.78125566</v>
      </c>
      <c r="K595" s="112">
        <f>I595-J595-(0.38*'Recalled prostheses cost'!$F$23)</f>
        <v>-117285612.25289771</v>
      </c>
      <c r="L595" s="11">
        <f t="shared" si="22"/>
        <v>1</v>
      </c>
    </row>
    <row r="596" spans="1:12" x14ac:dyDescent="0.25">
      <c r="A596">
        <f t="shared" si="23"/>
        <v>591</v>
      </c>
      <c r="C596">
        <v>90902.825323955054</v>
      </c>
      <c r="D596">
        <v>94213.954495737882</v>
      </c>
      <c r="E596">
        <v>45963974.324928284</v>
      </c>
      <c r="F596">
        <v>3311.1291717828281</v>
      </c>
      <c r="G596">
        <v>314229713.38169992</v>
      </c>
      <c r="H596" s="6">
        <f>E596-G596-'Recalled prostheses cost'!$F$23</f>
        <v>-292017563.52366281</v>
      </c>
      <c r="I596" s="112">
        <v>25691601.197817869</v>
      </c>
      <c r="J596" s="112">
        <v>119407291.08504599</v>
      </c>
      <c r="K596" s="112">
        <f>I596-J596-(0.38*'Recalled prostheses cost'!$F$23)</f>
        <v>-102741383.18464679</v>
      </c>
      <c r="L596" s="11">
        <f t="shared" si="22"/>
        <v>1</v>
      </c>
    </row>
    <row r="597" spans="1:12" x14ac:dyDescent="0.25">
      <c r="A597">
        <f t="shared" si="23"/>
        <v>592</v>
      </c>
      <c r="C597">
        <v>57594.634003391897</v>
      </c>
      <c r="D597">
        <v>59850.606774498308</v>
      </c>
      <c r="E597">
        <v>56226550.102303125</v>
      </c>
      <c r="F597">
        <v>2255.9727711064115</v>
      </c>
      <c r="G597">
        <v>599137773.72561097</v>
      </c>
      <c r="H597" s="6">
        <f>E597-G597-'Recalled prostheses cost'!$F$23</f>
        <v>-566663048.09019899</v>
      </c>
      <c r="I597" s="112">
        <v>31198085.291276887</v>
      </c>
      <c r="J597" s="112">
        <v>227672354.01573214</v>
      </c>
      <c r="K597" s="112">
        <f>I597-J597-(0.38*'Recalled prostheses cost'!$F$23)</f>
        <v>-205499962.02187389</v>
      </c>
      <c r="L597" s="11">
        <f t="shared" si="22"/>
        <v>1</v>
      </c>
    </row>
    <row r="598" spans="1:12" x14ac:dyDescent="0.25">
      <c r="A598">
        <f t="shared" si="23"/>
        <v>593</v>
      </c>
      <c r="C598">
        <v>55378.359324844954</v>
      </c>
      <c r="D598">
        <v>56894.333717631358</v>
      </c>
      <c r="E598">
        <v>45540871.594703898</v>
      </c>
      <c r="F598">
        <v>1515.9743927864038</v>
      </c>
      <c r="G598">
        <v>292242994.47310787</v>
      </c>
      <c r="H598" s="6">
        <f>E598-G598-'Recalled prostheses cost'!$F$23</f>
        <v>-270453947.34529513</v>
      </c>
      <c r="I598" s="112">
        <v>25015104.441376995</v>
      </c>
      <c r="J598" s="112">
        <v>111052337.89978099</v>
      </c>
      <c r="K598" s="112">
        <f>I598-J598-(0.38*'Recalled prostheses cost'!$F$23)</f>
        <v>-95062926.755822629</v>
      </c>
      <c r="L598" s="11">
        <f t="shared" si="22"/>
        <v>1</v>
      </c>
    </row>
    <row r="599" spans="1:12" x14ac:dyDescent="0.25">
      <c r="A599">
        <f t="shared" si="23"/>
        <v>594</v>
      </c>
      <c r="C599">
        <v>51442.036919045328</v>
      </c>
      <c r="D599">
        <v>53129.70381440279</v>
      </c>
      <c r="E599">
        <v>41166888.348520204</v>
      </c>
      <c r="F599">
        <v>1687.6668953574626</v>
      </c>
      <c r="G599">
        <v>283810976.14775944</v>
      </c>
      <c r="H599" s="6">
        <f>E599-G599-'Recalled prostheses cost'!$F$23</f>
        <v>-266395912.26613039</v>
      </c>
      <c r="I599" s="112">
        <v>22714580.053862814</v>
      </c>
      <c r="J599" s="112">
        <v>107848170.93614857</v>
      </c>
      <c r="K599" s="112">
        <f>I599-J599-(0.38*'Recalled prostheses cost'!$F$23)</f>
        <v>-94159284.179704398</v>
      </c>
      <c r="L599" s="11">
        <f t="shared" si="22"/>
        <v>1</v>
      </c>
    </row>
    <row r="600" spans="1:12" x14ac:dyDescent="0.25">
      <c r="A600">
        <f t="shared" si="23"/>
        <v>595</v>
      </c>
      <c r="C600">
        <v>58444.532177063847</v>
      </c>
      <c r="D600">
        <v>60577.480232642789</v>
      </c>
      <c r="E600">
        <v>54209400.158011205</v>
      </c>
      <c r="F600">
        <v>2132.9480555789414</v>
      </c>
      <c r="G600">
        <v>452154421.23435998</v>
      </c>
      <c r="H600" s="6">
        <f>E600-G600-'Recalled prostheses cost'!$F$23</f>
        <v>-421696845.54323995</v>
      </c>
      <c r="I600" s="112">
        <v>29990156.038439702</v>
      </c>
      <c r="J600" s="112">
        <v>171818680.06905681</v>
      </c>
      <c r="K600" s="112">
        <f>I600-J600-(0.38*'Recalled prostheses cost'!$F$23)</f>
        <v>-150854217.32803577</v>
      </c>
      <c r="L600" s="11">
        <f t="shared" si="22"/>
        <v>1</v>
      </c>
    </row>
    <row r="601" spans="1:12" x14ac:dyDescent="0.25">
      <c r="A601">
        <f t="shared" si="23"/>
        <v>596</v>
      </c>
      <c r="C601">
        <v>61392.249638754343</v>
      </c>
      <c r="D601">
        <v>63347.018754704499</v>
      </c>
      <c r="E601">
        <v>61913476.38010212</v>
      </c>
      <c r="F601">
        <v>1954.7691159501555</v>
      </c>
      <c r="G601">
        <v>420511432.78951138</v>
      </c>
      <c r="H601" s="6">
        <f>E601-G601-'Recalled prostheses cost'!$F$23</f>
        <v>-382349780.87630045</v>
      </c>
      <c r="I601" s="112">
        <v>34600879.941161767</v>
      </c>
      <c r="J601" s="112">
        <v>159794344.46001431</v>
      </c>
      <c r="K601" s="112">
        <f>I601-J601-(0.38*'Recalled prostheses cost'!$F$23)</f>
        <v>-134219157.81627119</v>
      </c>
      <c r="L601" s="11">
        <f t="shared" si="22"/>
        <v>1</v>
      </c>
    </row>
    <row r="602" spans="1:12" x14ac:dyDescent="0.25">
      <c r="A602">
        <f t="shared" si="23"/>
        <v>597</v>
      </c>
      <c r="C602">
        <v>57515.87867465047</v>
      </c>
      <c r="D602">
        <v>59334.248592118718</v>
      </c>
      <c r="E602">
        <v>41661521.050080463</v>
      </c>
      <c r="F602">
        <v>1818.3699174682479</v>
      </c>
      <c r="G602">
        <v>286210324.09233785</v>
      </c>
      <c r="H602" s="6">
        <f>E602-G602-'Recalled prostheses cost'!$F$23</f>
        <v>-268300627.50914854</v>
      </c>
      <c r="I602" s="112">
        <v>23335660.83747901</v>
      </c>
      <c r="J602" s="112">
        <v>108759923.15508837</v>
      </c>
      <c r="K602" s="112">
        <f>I602-J602-(0.38*'Recalled prostheses cost'!$F$23)</f>
        <v>-94449955.615027994</v>
      </c>
      <c r="L602" s="11">
        <f t="shared" si="22"/>
        <v>1</v>
      </c>
    </row>
    <row r="603" spans="1:12" x14ac:dyDescent="0.25">
      <c r="A603">
        <f t="shared" si="23"/>
        <v>598</v>
      </c>
      <c r="C603">
        <v>57551.484639627452</v>
      </c>
      <c r="D603">
        <v>58912.106922060608</v>
      </c>
      <c r="E603">
        <v>44046563.834370472</v>
      </c>
      <c r="F603">
        <v>1360.6222824331562</v>
      </c>
      <c r="G603">
        <v>201270894.01024467</v>
      </c>
      <c r="H603" s="6">
        <f>E603-G603-'Recalled prostheses cost'!$F$23</f>
        <v>-180976154.64276537</v>
      </c>
      <c r="I603" s="112">
        <v>24286665.970600884</v>
      </c>
      <c r="J603" s="112">
        <v>76482939.723892972</v>
      </c>
      <c r="K603" s="112">
        <f>I603-J603-(0.38*'Recalled prostheses cost'!$F$23)</f>
        <v>-61221967.05071073</v>
      </c>
      <c r="L603" s="11">
        <f t="shared" si="22"/>
        <v>1</v>
      </c>
    </row>
    <row r="604" spans="1:12" x14ac:dyDescent="0.25">
      <c r="A604">
        <f t="shared" si="23"/>
        <v>599</v>
      </c>
      <c r="C604">
        <v>65141.032935207564</v>
      </c>
      <c r="D604">
        <v>66500.096589858338</v>
      </c>
      <c r="E604">
        <v>51514226.59497124</v>
      </c>
      <c r="F604">
        <v>1359.063654650774</v>
      </c>
      <c r="G604">
        <v>222283676.03394675</v>
      </c>
      <c r="H604" s="6">
        <f>E604-G604-'Recalled prostheses cost'!$F$23</f>
        <v>-194521273.90586668</v>
      </c>
      <c r="I604" s="112">
        <v>28606215.405500967</v>
      </c>
      <c r="J604" s="112">
        <v>84467796.892899767</v>
      </c>
      <c r="K604" s="112">
        <f>I604-J604-(0.38*'Recalled prostheses cost'!$F$23)</f>
        <v>-64887274.78481745</v>
      </c>
      <c r="L604" s="11">
        <f t="shared" si="22"/>
        <v>1</v>
      </c>
    </row>
    <row r="605" spans="1:12" x14ac:dyDescent="0.25">
      <c r="A605">
        <f t="shared" si="23"/>
        <v>600</v>
      </c>
      <c r="C605">
        <v>81087.264387229807</v>
      </c>
      <c r="D605">
        <v>83354.083679622025</v>
      </c>
      <c r="E605">
        <v>57557966.643969819</v>
      </c>
      <c r="F605">
        <v>2266.8192923922179</v>
      </c>
      <c r="G605">
        <v>348935019.01248282</v>
      </c>
      <c r="H605" s="6">
        <f>E605-G605-'Recalled prostheses cost'!$F$23</f>
        <v>-315128876.83540416</v>
      </c>
      <c r="I605" s="112">
        <v>32018580.196436666</v>
      </c>
      <c r="J605" s="112">
        <v>132595307.22474343</v>
      </c>
      <c r="K605" s="112">
        <f>I605-J605-(0.38*'Recalled prostheses cost'!$F$23)</f>
        <v>-109602420.32572541</v>
      </c>
      <c r="L605" s="11">
        <f t="shared" si="22"/>
        <v>1</v>
      </c>
    </row>
    <row r="606" spans="1:12" x14ac:dyDescent="0.25">
      <c r="A606">
        <f t="shared" si="23"/>
        <v>601</v>
      </c>
      <c r="C606">
        <v>58885.301558307197</v>
      </c>
      <c r="D606">
        <v>60175.190455493161</v>
      </c>
      <c r="E606">
        <v>51728216.635859355</v>
      </c>
      <c r="F606">
        <v>1289.8888971859633</v>
      </c>
      <c r="G606">
        <v>258360929.41077697</v>
      </c>
      <c r="H606" s="6">
        <f>E606-G606-'Recalled prostheses cost'!$F$23</f>
        <v>-230384537.24180877</v>
      </c>
      <c r="I606" s="112">
        <v>28591038.994547989</v>
      </c>
      <c r="J606" s="112">
        <v>98177153.176095262</v>
      </c>
      <c r="K606" s="112">
        <f>I606-J606-(0.38*'Recalled prostheses cost'!$F$23)</f>
        <v>-78611807.478965908</v>
      </c>
      <c r="L606" s="11">
        <f t="shared" si="22"/>
        <v>1</v>
      </c>
    </row>
    <row r="607" spans="1:12" x14ac:dyDescent="0.25">
      <c r="A607">
        <f t="shared" si="23"/>
        <v>602</v>
      </c>
      <c r="C607">
        <v>78175.479907574249</v>
      </c>
      <c r="D607">
        <v>80289.349890697951</v>
      </c>
      <c r="E607">
        <v>59675334.95195815</v>
      </c>
      <c r="F607">
        <v>2113.8699831237027</v>
      </c>
      <c r="G607">
        <v>305670090.90065348</v>
      </c>
      <c r="H607" s="6">
        <f>E607-G607-'Recalled prostheses cost'!$F$23</f>
        <v>-269746580.41558653</v>
      </c>
      <c r="I607" s="112">
        <v>33369773.696599718</v>
      </c>
      <c r="J607" s="112">
        <v>116154634.54224832</v>
      </c>
      <c r="K607" s="112">
        <f>I607-J607-(0.38*'Recalled prostheses cost'!$F$23)</f>
        <v>-91810554.143067241</v>
      </c>
      <c r="L607" s="11">
        <f t="shared" si="22"/>
        <v>1</v>
      </c>
    </row>
    <row r="608" spans="1:12" x14ac:dyDescent="0.25">
      <c r="A608">
        <f t="shared" si="23"/>
        <v>603</v>
      </c>
      <c r="C608">
        <v>58961.52456921096</v>
      </c>
      <c r="D608">
        <v>60316.07839481836</v>
      </c>
      <c r="E608">
        <v>63263545.731276534</v>
      </c>
      <c r="F608">
        <v>1354.5538256073996</v>
      </c>
      <c r="G608">
        <v>347841512.19191062</v>
      </c>
      <c r="H608" s="6">
        <f>E608-G608-'Recalled prostheses cost'!$F$23</f>
        <v>-308329790.92752528</v>
      </c>
      <c r="I608" s="112">
        <v>34662618.593856879</v>
      </c>
      <c r="J608" s="112">
        <v>132179774.63292603</v>
      </c>
      <c r="K608" s="112">
        <f>I608-J608-(0.38*'Recalled prostheses cost'!$F$23)</f>
        <v>-106542849.3364878</v>
      </c>
      <c r="L608" s="11">
        <f t="shared" si="22"/>
        <v>1</v>
      </c>
    </row>
    <row r="609" spans="1:12" x14ac:dyDescent="0.25">
      <c r="A609">
        <f t="shared" si="23"/>
        <v>604</v>
      </c>
      <c r="C609">
        <v>86964.804688449847</v>
      </c>
      <c r="D609">
        <v>90986.850120598479</v>
      </c>
      <c r="E609">
        <v>64591755.137517393</v>
      </c>
      <c r="F609">
        <v>4022.0454321486322</v>
      </c>
      <c r="G609">
        <v>625021268.2459079</v>
      </c>
      <c r="H609" s="6">
        <f>E609-G609-'Recalled prostheses cost'!$F$23</f>
        <v>-584181337.57528174</v>
      </c>
      <c r="I609" s="112">
        <v>36168127.060511768</v>
      </c>
      <c r="J609" s="112">
        <v>237508081.93344501</v>
      </c>
      <c r="K609" s="112">
        <f>I609-J609-(0.38*'Recalled prostheses cost'!$F$23)</f>
        <v>-210365648.17035189</v>
      </c>
      <c r="L609" s="11">
        <f t="shared" si="22"/>
        <v>1</v>
      </c>
    </row>
    <row r="610" spans="1:12" x14ac:dyDescent="0.25">
      <c r="A610">
        <f t="shared" si="23"/>
        <v>605</v>
      </c>
      <c r="C610">
        <v>50916.579828825066</v>
      </c>
      <c r="D610">
        <v>52290.097762593694</v>
      </c>
      <c r="E610">
        <v>43992780.399130285</v>
      </c>
      <c r="F610">
        <v>1373.5179337686277</v>
      </c>
      <c r="G610">
        <v>305303202.71212667</v>
      </c>
      <c r="H610" s="6">
        <f>E610-G610-'Recalled prostheses cost'!$F$23</f>
        <v>-285062246.77988756</v>
      </c>
      <c r="I610" s="112">
        <v>24564798.362846468</v>
      </c>
      <c r="J610" s="112">
        <v>116015217.03060815</v>
      </c>
      <c r="K610" s="112">
        <f>I610-J610-(0.38*'Recalled prostheses cost'!$F$23)</f>
        <v>-100476111.96518034</v>
      </c>
      <c r="L610" s="11">
        <f t="shared" si="22"/>
        <v>1</v>
      </c>
    </row>
    <row r="611" spans="1:12" x14ac:dyDescent="0.25">
      <c r="A611">
        <f t="shared" si="23"/>
        <v>606</v>
      </c>
      <c r="C611">
        <v>61532.68870567609</v>
      </c>
      <c r="D611">
        <v>63447.21061241514</v>
      </c>
      <c r="E611">
        <v>59145540.017145708</v>
      </c>
      <c r="F611">
        <v>1914.5219067390499</v>
      </c>
      <c r="G611">
        <v>479169003.42524308</v>
      </c>
      <c r="H611" s="6">
        <f>E611-G611-'Recalled prostheses cost'!$F$23</f>
        <v>-443775287.87498856</v>
      </c>
      <c r="I611" s="112">
        <v>32986573.453226089</v>
      </c>
      <c r="J611" s="112">
        <v>182084221.30159241</v>
      </c>
      <c r="K611" s="112">
        <f>I611-J611-(0.38*'Recalled prostheses cost'!$F$23)</f>
        <v>-158123341.14578497</v>
      </c>
      <c r="L611" s="11">
        <f t="shared" si="22"/>
        <v>1</v>
      </c>
    </row>
    <row r="612" spans="1:12" x14ac:dyDescent="0.25">
      <c r="A612">
        <f t="shared" si="23"/>
        <v>607</v>
      </c>
      <c r="C612">
        <v>74210.410618316644</v>
      </c>
      <c r="D612">
        <v>76462.28290102887</v>
      </c>
      <c r="E612">
        <v>41964823.18449682</v>
      </c>
      <c r="F612">
        <v>2251.8722827122256</v>
      </c>
      <c r="G612">
        <v>265595598.79155725</v>
      </c>
      <c r="H612" s="6">
        <f>E612-G612-'Recalled prostheses cost'!$F$23</f>
        <v>-247382600.0739516</v>
      </c>
      <c r="I612" s="112">
        <v>23386917.558784444</v>
      </c>
      <c r="J612" s="112">
        <v>100926327.54079178</v>
      </c>
      <c r="K612" s="112">
        <f>I612-J612-(0.38*'Recalled prostheses cost'!$F$23)</f>
        <v>-86565103.279425979</v>
      </c>
      <c r="L612" s="11">
        <f t="shared" si="22"/>
        <v>1</v>
      </c>
    </row>
    <row r="613" spans="1:12" x14ac:dyDescent="0.25">
      <c r="A613">
        <f t="shared" si="23"/>
        <v>608</v>
      </c>
      <c r="C613">
        <v>55555.523747714462</v>
      </c>
      <c r="D613">
        <v>57374.735553431077</v>
      </c>
      <c r="E613">
        <v>46171260.090140037</v>
      </c>
      <c r="F613">
        <v>1819.2118057166153</v>
      </c>
      <c r="G613">
        <v>312542883.8507874</v>
      </c>
      <c r="H613" s="6">
        <f>E613-G613-'Recalled prostheses cost'!$F$23</f>
        <v>-290123448.22753853</v>
      </c>
      <c r="I613" s="112">
        <v>25372166.507133655</v>
      </c>
      <c r="J613" s="112">
        <v>118766295.86329919</v>
      </c>
      <c r="K613" s="112">
        <f>I613-J613-(0.38*'Recalled prostheses cost'!$F$23)</f>
        <v>-102419822.65358418</v>
      </c>
      <c r="L613" s="11">
        <f t="shared" si="22"/>
        <v>1</v>
      </c>
    </row>
    <row r="614" spans="1:12" x14ac:dyDescent="0.25">
      <c r="A614">
        <f t="shared" si="23"/>
        <v>609</v>
      </c>
      <c r="C614">
        <v>80573.146949651389</v>
      </c>
      <c r="D614">
        <v>83650.829132876141</v>
      </c>
      <c r="E614">
        <v>39362090.462862074</v>
      </c>
      <c r="F614">
        <v>3077.6821832247515</v>
      </c>
      <c r="G614">
        <v>283850376.12322021</v>
      </c>
      <c r="H614" s="6">
        <f>E614-G614-'Recalled prostheses cost'!$F$23</f>
        <v>-268240110.1272493</v>
      </c>
      <c r="I614" s="112">
        <v>21522805.134821955</v>
      </c>
      <c r="J614" s="112">
        <v>107863142.92682369</v>
      </c>
      <c r="K614" s="112">
        <f>I614-J614-(0.38*'Recalled prostheses cost'!$F$23)</f>
        <v>-95366031.089420378</v>
      </c>
      <c r="L614" s="11">
        <f t="shared" si="22"/>
        <v>1</v>
      </c>
    </row>
    <row r="615" spans="1:12" x14ac:dyDescent="0.25">
      <c r="A615">
        <f t="shared" si="23"/>
        <v>610</v>
      </c>
      <c r="C615">
        <v>60227.787934253363</v>
      </c>
      <c r="D615">
        <v>62207.888693635767</v>
      </c>
      <c r="E615">
        <v>50334906.133744255</v>
      </c>
      <c r="F615">
        <v>1980.1007593824033</v>
      </c>
      <c r="G615">
        <v>331322705.59150666</v>
      </c>
      <c r="H615" s="6">
        <f>E615-G615-'Recalled prostheses cost'!$F$23</f>
        <v>-304739623.92465359</v>
      </c>
      <c r="I615" s="112">
        <v>27995386.590323295</v>
      </c>
      <c r="J615" s="112">
        <v>125902628.12477255</v>
      </c>
      <c r="K615" s="112">
        <f>I615-J615-(0.38*'Recalled prostheses cost'!$F$23)</f>
        <v>-106932934.8318679</v>
      </c>
      <c r="L615" s="11">
        <f t="shared" si="22"/>
        <v>1</v>
      </c>
    </row>
    <row r="616" spans="1:12" x14ac:dyDescent="0.25">
      <c r="A616">
        <f t="shared" si="23"/>
        <v>611</v>
      </c>
      <c r="C616">
        <v>70300.960668717133</v>
      </c>
      <c r="D616">
        <v>72923.99651318822</v>
      </c>
      <c r="E616">
        <v>57779848.13273675</v>
      </c>
      <c r="F616">
        <v>2623.0358444710873</v>
      </c>
      <c r="G616">
        <v>520756349.00850159</v>
      </c>
      <c r="H616" s="6">
        <f>E616-G616-'Recalled prostheses cost'!$F$23</f>
        <v>-486728325.34265602</v>
      </c>
      <c r="I616" s="112">
        <v>32010414.329806212</v>
      </c>
      <c r="J616" s="112">
        <v>197887412.62323064</v>
      </c>
      <c r="K616" s="112">
        <f>I616-J616-(0.38*'Recalled prostheses cost'!$F$23)</f>
        <v>-174902691.59084308</v>
      </c>
      <c r="L616" s="11">
        <f t="shared" si="22"/>
        <v>1</v>
      </c>
    </row>
    <row r="617" spans="1:12" x14ac:dyDescent="0.25">
      <c r="A617">
        <f t="shared" si="23"/>
        <v>612</v>
      </c>
      <c r="C617">
        <v>55945.165319578533</v>
      </c>
      <c r="D617">
        <v>57584.514308313213</v>
      </c>
      <c r="E617">
        <v>43445080.823238015</v>
      </c>
      <c r="F617">
        <v>1639.3489887346805</v>
      </c>
      <c r="G617">
        <v>321127408.89378166</v>
      </c>
      <c r="H617" s="6">
        <f>E617-G617-'Recalled prostheses cost'!$F$23</f>
        <v>-301434152.53743482</v>
      </c>
      <c r="I617" s="112">
        <v>24148820.154542074</v>
      </c>
      <c r="J617" s="112">
        <v>122028415.37963702</v>
      </c>
      <c r="K617" s="112">
        <f>I617-J617-(0.38*'Recalled prostheses cost'!$F$23)</f>
        <v>-106905288.5225136</v>
      </c>
      <c r="L617" s="11">
        <f t="shared" si="22"/>
        <v>1</v>
      </c>
    </row>
    <row r="618" spans="1:12" x14ac:dyDescent="0.25">
      <c r="A618">
        <f t="shared" si="23"/>
        <v>613</v>
      </c>
      <c r="C618">
        <v>80349.269871250814</v>
      </c>
      <c r="D618">
        <v>83993.162718156222</v>
      </c>
      <c r="E618">
        <v>52474843.088832267</v>
      </c>
      <c r="F618">
        <v>3643.8928469054081</v>
      </c>
      <c r="G618">
        <v>442865372.58579749</v>
      </c>
      <c r="H618" s="6">
        <f>E618-G618-'Recalled prostheses cost'!$F$23</f>
        <v>-414142353.9638564</v>
      </c>
      <c r="I618" s="112">
        <v>29168749.494880307</v>
      </c>
      <c r="J618" s="112">
        <v>168288841.58260304</v>
      </c>
      <c r="K618" s="112">
        <f>I618-J618-(0.38*'Recalled prostheses cost'!$F$23)</f>
        <v>-148145785.38514137</v>
      </c>
      <c r="L618" s="11">
        <f t="shared" si="22"/>
        <v>1</v>
      </c>
    </row>
    <row r="619" spans="1:12" x14ac:dyDescent="0.25">
      <c r="A619">
        <f t="shared" si="23"/>
        <v>614</v>
      </c>
      <c r="C619">
        <v>75994.725589665555</v>
      </c>
      <c r="D619">
        <v>79393.794581739508</v>
      </c>
      <c r="E619">
        <v>42669147.052390017</v>
      </c>
      <c r="F619">
        <v>3399.0689920739533</v>
      </c>
      <c r="G619">
        <v>471723381.40414917</v>
      </c>
      <c r="H619" s="6">
        <f>E619-G619-'Recalled prostheses cost'!$F$23</f>
        <v>-452806058.81865031</v>
      </c>
      <c r="I619" s="112">
        <v>23385408.440581966</v>
      </c>
      <c r="J619" s="112">
        <v>179254884.93357664</v>
      </c>
      <c r="K619" s="112">
        <f>I619-J619-(0.38*'Recalled prostheses cost'!$F$23)</f>
        <v>-164895169.79041332</v>
      </c>
      <c r="L619" s="11">
        <f t="shared" si="22"/>
        <v>1</v>
      </c>
    </row>
    <row r="620" spans="1:12" x14ac:dyDescent="0.25">
      <c r="A620">
        <f t="shared" si="23"/>
        <v>615</v>
      </c>
      <c r="C620">
        <v>69051.535062436364</v>
      </c>
      <c r="D620">
        <v>71156.458960340809</v>
      </c>
      <c r="E620">
        <v>41914872.383725844</v>
      </c>
      <c r="F620">
        <v>2104.9238979044458</v>
      </c>
      <c r="G620">
        <v>279617707.03602052</v>
      </c>
      <c r="H620" s="6">
        <f>E620-G620-'Recalled prostheses cost'!$F$23</f>
        <v>-261454659.11918584</v>
      </c>
      <c r="I620" s="112">
        <v>23210959.489011414</v>
      </c>
      <c r="J620" s="112">
        <v>106254728.67368782</v>
      </c>
      <c r="K620" s="112">
        <f>I620-J620-(0.38*'Recalled prostheses cost'!$F$23)</f>
        <v>-92069462.482095063</v>
      </c>
      <c r="L620" s="11">
        <f t="shared" si="22"/>
        <v>1</v>
      </c>
    </row>
    <row r="621" spans="1:12" x14ac:dyDescent="0.25">
      <c r="A621">
        <f t="shared" si="23"/>
        <v>616</v>
      </c>
      <c r="C621">
        <v>61679.96875749436</v>
      </c>
      <c r="D621">
        <v>63387.812912372334</v>
      </c>
      <c r="E621">
        <v>44170453.038906127</v>
      </c>
      <c r="F621">
        <v>1707.8441548779738</v>
      </c>
      <c r="G621">
        <v>251953970.83737421</v>
      </c>
      <c r="H621" s="6">
        <f>E621-G621-'Recalled prostheses cost'!$F$23</f>
        <v>-231535342.26535925</v>
      </c>
      <c r="I621" s="112">
        <v>24138054.220403414</v>
      </c>
      <c r="J621" s="112">
        <v>95742508.918202206</v>
      </c>
      <c r="K621" s="112">
        <f>I621-J621-(0.38*'Recalled prostheses cost'!$F$23)</f>
        <v>-80630147.995217443</v>
      </c>
      <c r="L621" s="11">
        <f t="shared" si="22"/>
        <v>1</v>
      </c>
    </row>
    <row r="622" spans="1:12" x14ac:dyDescent="0.25">
      <c r="A622">
        <f t="shared" si="23"/>
        <v>617</v>
      </c>
      <c r="C622">
        <v>60930.684681323342</v>
      </c>
      <c r="D622">
        <v>62484.031557105634</v>
      </c>
      <c r="E622">
        <v>62571365.70837573</v>
      </c>
      <c r="F622">
        <v>1553.346875782292</v>
      </c>
      <c r="G622">
        <v>350250301.59355754</v>
      </c>
      <c r="H622" s="6">
        <f>E622-G622-'Recalled prostheses cost'!$F$23</f>
        <v>-311430760.35207295</v>
      </c>
      <c r="I622" s="112">
        <v>34890109.54342559</v>
      </c>
      <c r="J622" s="112">
        <v>133095114.60555187</v>
      </c>
      <c r="K622" s="112">
        <f>I622-J622-(0.38*'Recalled prostheses cost'!$F$23)</f>
        <v>-107230698.35954493</v>
      </c>
      <c r="L622" s="11">
        <f t="shared" si="22"/>
        <v>1</v>
      </c>
    </row>
    <row r="623" spans="1:12" x14ac:dyDescent="0.25">
      <c r="A623">
        <f t="shared" si="23"/>
        <v>618</v>
      </c>
      <c r="C623">
        <v>64909.408728163726</v>
      </c>
      <c r="D623">
        <v>67434.775938182283</v>
      </c>
      <c r="E623">
        <v>45683015.95168183</v>
      </c>
      <c r="F623">
        <v>2525.3672100185577</v>
      </c>
      <c r="G623">
        <v>385284030.70526707</v>
      </c>
      <c r="H623" s="6">
        <f>E623-G623-'Recalled prostheses cost'!$F$23</f>
        <v>-363352839.22047639</v>
      </c>
      <c r="I623" s="112">
        <v>25570229.129649494</v>
      </c>
      <c r="J623" s="112">
        <v>146407931.66800144</v>
      </c>
      <c r="K623" s="112">
        <f>I623-J623-(0.38*'Recalled prostheses cost'!$F$23)</f>
        <v>-129863395.83577061</v>
      </c>
      <c r="L623" s="11">
        <f t="shared" si="22"/>
        <v>1</v>
      </c>
    </row>
    <row r="624" spans="1:12" x14ac:dyDescent="0.25">
      <c r="A624">
        <f t="shared" si="23"/>
        <v>619</v>
      </c>
      <c r="C624">
        <v>64538.145226125103</v>
      </c>
      <c r="D624">
        <v>67221.45108933677</v>
      </c>
      <c r="E624">
        <v>61466168.509248972</v>
      </c>
      <c r="F624">
        <v>2683.3058632116663</v>
      </c>
      <c r="G624">
        <v>546647543.70579481</v>
      </c>
      <c r="H624" s="6">
        <f>E624-G624-'Recalled prostheses cost'!$F$23</f>
        <v>-508933199.66343701</v>
      </c>
      <c r="I624" s="112">
        <v>34309809.933332786</v>
      </c>
      <c r="J624" s="112">
        <v>207726066.60820207</v>
      </c>
      <c r="K624" s="112">
        <f>I624-J624-(0.38*'Recalled prostheses cost'!$F$23)</f>
        <v>-182441949.97228795</v>
      </c>
      <c r="L624" s="11">
        <f t="shared" si="22"/>
        <v>1</v>
      </c>
    </row>
    <row r="625" spans="1:12" x14ac:dyDescent="0.25">
      <c r="A625">
        <f t="shared" si="23"/>
        <v>620</v>
      </c>
      <c r="C625">
        <v>70277.845634035824</v>
      </c>
      <c r="D625">
        <v>74157.0107479859</v>
      </c>
      <c r="E625">
        <v>61780030.680768669</v>
      </c>
      <c r="F625">
        <v>3879.1651139500755</v>
      </c>
      <c r="G625">
        <v>682037098.13212943</v>
      </c>
      <c r="H625" s="6">
        <f>E625-G625-'Recalled prostheses cost'!$F$23</f>
        <v>-644008891.91825187</v>
      </c>
      <c r="I625" s="112">
        <v>34273820.754274912</v>
      </c>
      <c r="J625" s="112">
        <v>259174097.29020923</v>
      </c>
      <c r="K625" s="112">
        <f>I625-J625-(0.38*'Recalled prostheses cost'!$F$23)</f>
        <v>-233925969.83335298</v>
      </c>
      <c r="L625" s="11">
        <f t="shared" si="22"/>
        <v>1</v>
      </c>
    </row>
    <row r="626" spans="1:12" x14ac:dyDescent="0.25">
      <c r="A626">
        <f t="shared" si="23"/>
        <v>621</v>
      </c>
      <c r="C626">
        <v>80995.522779310733</v>
      </c>
      <c r="D626">
        <v>84117.185583163897</v>
      </c>
      <c r="E626">
        <v>66756014.980249085</v>
      </c>
      <c r="F626">
        <v>3121.6628038531635</v>
      </c>
      <c r="G626">
        <v>571997768.3352536</v>
      </c>
      <c r="H626" s="6">
        <f>E626-G626-'Recalled prostheses cost'!$F$23</f>
        <v>-528993577.82189566</v>
      </c>
      <c r="I626" s="112">
        <v>36835458.126830094</v>
      </c>
      <c r="J626" s="112">
        <v>217359151.96739635</v>
      </c>
      <c r="K626" s="112">
        <f>I626-J626-(0.38*'Recalled prostheses cost'!$F$23)</f>
        <v>-189549387.1379849</v>
      </c>
      <c r="L626" s="11">
        <f t="shared" si="22"/>
        <v>1</v>
      </c>
    </row>
    <row r="627" spans="1:12" x14ac:dyDescent="0.25">
      <c r="A627">
        <f t="shared" si="23"/>
        <v>622</v>
      </c>
      <c r="C627">
        <v>68069.581445747812</v>
      </c>
      <c r="D627">
        <v>70693.339742153737</v>
      </c>
      <c r="E627">
        <v>63159290.185807191</v>
      </c>
      <c r="F627">
        <v>2623.7582964059256</v>
      </c>
      <c r="G627">
        <v>511382467.13736194</v>
      </c>
      <c r="H627" s="6">
        <f>E627-G627-'Recalled prostheses cost'!$F$23</f>
        <v>-471975001.41844594</v>
      </c>
      <c r="I627" s="112">
        <v>34668272.196490541</v>
      </c>
      <c r="J627" s="112">
        <v>194325337.51219749</v>
      </c>
      <c r="K627" s="112">
        <f>I627-J627-(0.38*'Recalled prostheses cost'!$F$23)</f>
        <v>-168682758.61312562</v>
      </c>
      <c r="L627" s="11">
        <f t="shared" si="22"/>
        <v>1</v>
      </c>
    </row>
    <row r="628" spans="1:12" x14ac:dyDescent="0.25">
      <c r="A628">
        <f t="shared" si="23"/>
        <v>623</v>
      </c>
      <c r="C628">
        <v>71049.368518560979</v>
      </c>
      <c r="D628">
        <v>72844.90594442116</v>
      </c>
      <c r="E628">
        <v>47677516.905288935</v>
      </c>
      <c r="F628">
        <v>1795.5374258601805</v>
      </c>
      <c r="G628">
        <v>303324388.77172089</v>
      </c>
      <c r="H628" s="6">
        <f>E628-G628-'Recalled prostheses cost'!$F$23</f>
        <v>-279398696.33332312</v>
      </c>
      <c r="I628" s="112">
        <v>26259361.197471164</v>
      </c>
      <c r="J628" s="112">
        <v>115263267.73325393</v>
      </c>
      <c r="K628" s="112">
        <f>I628-J628-(0.38*'Recalled prostheses cost'!$F$23)</f>
        <v>-98029599.833201408</v>
      </c>
      <c r="L628" s="11">
        <f t="shared" si="22"/>
        <v>1</v>
      </c>
    </row>
    <row r="629" spans="1:12" x14ac:dyDescent="0.25">
      <c r="A629">
        <f t="shared" si="23"/>
        <v>624</v>
      </c>
      <c r="C629">
        <v>50786.373746734127</v>
      </c>
      <c r="D629">
        <v>52630.869416875641</v>
      </c>
      <c r="E629">
        <v>43488286.637595892</v>
      </c>
      <c r="F629">
        <v>1844.495670141514</v>
      </c>
      <c r="G629">
        <v>382074157.15549672</v>
      </c>
      <c r="H629" s="6">
        <f>E629-G629-'Recalled prostheses cost'!$F$23</f>
        <v>-362337694.98479199</v>
      </c>
      <c r="I629" s="112">
        <v>24084109.435273323</v>
      </c>
      <c r="J629" s="112">
        <v>145188179.71908879</v>
      </c>
      <c r="K629" s="112">
        <f>I629-J629-(0.38*'Recalled prostheses cost'!$F$23)</f>
        <v>-130129763.58123413</v>
      </c>
      <c r="L629" s="11">
        <f t="shared" si="22"/>
        <v>1</v>
      </c>
    </row>
    <row r="630" spans="1:12" x14ac:dyDescent="0.25">
      <c r="A630">
        <f t="shared" si="23"/>
        <v>625</v>
      </c>
      <c r="C630">
        <v>57919.978354506238</v>
      </c>
      <c r="D630">
        <v>59915.760841182739</v>
      </c>
      <c r="E630">
        <v>50032575.662547044</v>
      </c>
      <c r="F630">
        <v>1995.7824866765004</v>
      </c>
      <c r="G630">
        <v>379486060.401748</v>
      </c>
      <c r="H630" s="6">
        <f>E630-G630-'Recalled prostheses cost'!$F$23</f>
        <v>-353205309.20609212</v>
      </c>
      <c r="I630" s="112">
        <v>27833187.813730288</v>
      </c>
      <c r="J630" s="112">
        <v>144204702.95266426</v>
      </c>
      <c r="K630" s="112">
        <f>I630-J630-(0.38*'Recalled prostheses cost'!$F$23)</f>
        <v>-125397208.43635261</v>
      </c>
      <c r="L630" s="11">
        <f t="shared" si="22"/>
        <v>1</v>
      </c>
    </row>
    <row r="631" spans="1:12" x14ac:dyDescent="0.25">
      <c r="A631">
        <f t="shared" si="23"/>
        <v>626</v>
      </c>
      <c r="C631">
        <v>54056.710868496237</v>
      </c>
      <c r="D631">
        <v>55630.427727502276</v>
      </c>
      <c r="E631">
        <v>47001868.575366698</v>
      </c>
      <c r="F631">
        <v>1573.7168590060392</v>
      </c>
      <c r="G631">
        <v>281132445.22033131</v>
      </c>
      <c r="H631" s="6">
        <f>E631-G631-'Recalled prostheses cost'!$F$23</f>
        <v>-257882401.11185578</v>
      </c>
      <c r="I631" s="112">
        <v>26242141.470732722</v>
      </c>
      <c r="J631" s="112">
        <v>106830329.18372589</v>
      </c>
      <c r="K631" s="112">
        <f>I631-J631-(0.38*'Recalled prostheses cost'!$F$23)</f>
        <v>-89613881.010411829</v>
      </c>
      <c r="L631" s="11">
        <f t="shared" si="22"/>
        <v>1</v>
      </c>
    </row>
    <row r="632" spans="1:12" x14ac:dyDescent="0.25">
      <c r="A632">
        <f t="shared" si="23"/>
        <v>627</v>
      </c>
      <c r="C632">
        <v>80748.568784011295</v>
      </c>
      <c r="D632">
        <v>83397.161379888654</v>
      </c>
      <c r="E632">
        <v>42696345.598373197</v>
      </c>
      <c r="F632">
        <v>2648.5925958773587</v>
      </c>
      <c r="G632">
        <v>259011294.10774907</v>
      </c>
      <c r="H632" s="6">
        <f>E632-G632-'Recalled prostheses cost'!$F$23</f>
        <v>-240066772.97626704</v>
      </c>
      <c r="I632" s="112">
        <v>23881562.381069131</v>
      </c>
      <c r="J632" s="112">
        <v>98424291.76094465</v>
      </c>
      <c r="K632" s="112">
        <f>I632-J632-(0.38*'Recalled prostheses cost'!$F$23)</f>
        <v>-83568422.677294165</v>
      </c>
      <c r="L632" s="11">
        <f t="shared" si="22"/>
        <v>1</v>
      </c>
    </row>
    <row r="633" spans="1:12" x14ac:dyDescent="0.25">
      <c r="A633">
        <f t="shared" si="23"/>
        <v>628</v>
      </c>
      <c r="C633">
        <v>56994.866749238514</v>
      </c>
      <c r="D633">
        <v>59316.764666859628</v>
      </c>
      <c r="E633">
        <v>40411268.747110941</v>
      </c>
      <c r="F633">
        <v>2321.8979176211142</v>
      </c>
      <c r="G633">
        <v>415861271.7907567</v>
      </c>
      <c r="H633" s="6">
        <f>E633-G633-'Recalled prostheses cost'!$F$23</f>
        <v>-399201827.51053691</v>
      </c>
      <c r="I633" s="112">
        <v>22296476.188292053</v>
      </c>
      <c r="J633" s="112">
        <v>158027283.28048757</v>
      </c>
      <c r="K633" s="112">
        <f>I633-J633-(0.38*'Recalled prostheses cost'!$F$23)</f>
        <v>-144756500.38961416</v>
      </c>
      <c r="L633" s="11">
        <f t="shared" si="22"/>
        <v>1</v>
      </c>
    </row>
    <row r="634" spans="1:12" x14ac:dyDescent="0.25">
      <c r="A634">
        <f t="shared" si="23"/>
        <v>629</v>
      </c>
      <c r="C634">
        <v>68873.240802494838</v>
      </c>
      <c r="D634">
        <v>71488.170903702325</v>
      </c>
      <c r="E634">
        <v>53313034.848278463</v>
      </c>
      <c r="F634">
        <v>2614.9301012074866</v>
      </c>
      <c r="G634">
        <v>392438021.48518497</v>
      </c>
      <c r="H634" s="6">
        <f>E634-G634-'Recalled prostheses cost'!$F$23</f>
        <v>-362876811.10379767</v>
      </c>
      <c r="I634" s="112">
        <v>29311771.908147413</v>
      </c>
      <c r="J634" s="112">
        <v>149126448.1643703</v>
      </c>
      <c r="K634" s="112">
        <f>I634-J634-(0.38*'Recalled prostheses cost'!$F$23)</f>
        <v>-128840369.55364153</v>
      </c>
      <c r="L634" s="11">
        <f t="shared" si="22"/>
        <v>1</v>
      </c>
    </row>
    <row r="635" spans="1:12" x14ac:dyDescent="0.25">
      <c r="A635">
        <f t="shared" si="23"/>
        <v>630</v>
      </c>
      <c r="C635">
        <v>53640.234365349148</v>
      </c>
      <c r="D635">
        <v>56122.346155045227</v>
      </c>
      <c r="E635">
        <v>47874667.181509569</v>
      </c>
      <c r="F635">
        <v>2482.1117896960786</v>
      </c>
      <c r="G635">
        <v>484921079.15669203</v>
      </c>
      <c r="H635" s="6">
        <f>E635-G635-'Recalled prostheses cost'!$F$23</f>
        <v>-460798236.44207364</v>
      </c>
      <c r="I635" s="112">
        <v>26616274.597928189</v>
      </c>
      <c r="J635" s="112">
        <v>184270010.07954299</v>
      </c>
      <c r="K635" s="112">
        <f>I635-J635-(0.38*'Recalled prostheses cost'!$F$23)</f>
        <v>-166679428.77903345</v>
      </c>
      <c r="L635" s="11">
        <f t="shared" si="22"/>
        <v>1</v>
      </c>
    </row>
    <row r="636" spans="1:12" x14ac:dyDescent="0.25">
      <c r="A636">
        <f t="shared" si="23"/>
        <v>631</v>
      </c>
      <c r="C636">
        <v>53745.668816449899</v>
      </c>
      <c r="D636">
        <v>55735.19976622377</v>
      </c>
      <c r="E636">
        <v>45519792.68886438</v>
      </c>
      <c r="F636">
        <v>1989.5309497738708</v>
      </c>
      <c r="G636">
        <v>417257426.80399823</v>
      </c>
      <c r="H636" s="6">
        <f>E636-G636-'Recalled prostheses cost'!$F$23</f>
        <v>-395489458.58202505</v>
      </c>
      <c r="I636" s="112">
        <v>25402079.338525187</v>
      </c>
      <c r="J636" s="112">
        <v>158557822.18551934</v>
      </c>
      <c r="K636" s="112">
        <f>I636-J636-(0.38*'Recalled prostheses cost'!$F$23)</f>
        <v>-142181436.14441279</v>
      </c>
      <c r="L636" s="11">
        <f t="shared" si="22"/>
        <v>1</v>
      </c>
    </row>
    <row r="637" spans="1:12" x14ac:dyDescent="0.25">
      <c r="A637">
        <f t="shared" si="23"/>
        <v>632</v>
      </c>
      <c r="C637">
        <v>51630.136366949482</v>
      </c>
      <c r="D637">
        <v>53541.200932235981</v>
      </c>
      <c r="E637">
        <v>57267723.813418254</v>
      </c>
      <c r="F637">
        <v>1911.0645652864987</v>
      </c>
      <c r="G637">
        <v>484513396.80133206</v>
      </c>
      <c r="H637" s="6">
        <f>E637-G637-'Recalled prostheses cost'!$F$23</f>
        <v>-450997497.45480496</v>
      </c>
      <c r="I637" s="112">
        <v>31871130.697828319</v>
      </c>
      <c r="J637" s="112">
        <v>184115090.7845062</v>
      </c>
      <c r="K637" s="112">
        <f>I637-J637-(0.38*'Recalled prostheses cost'!$F$23)</f>
        <v>-161269653.38409653</v>
      </c>
      <c r="L637" s="11">
        <f t="shared" si="22"/>
        <v>1</v>
      </c>
    </row>
    <row r="638" spans="1:12" x14ac:dyDescent="0.25">
      <c r="A638">
        <f t="shared" si="23"/>
        <v>633</v>
      </c>
      <c r="C638">
        <v>54060.717677048699</v>
      </c>
      <c r="D638">
        <v>56026.345977701007</v>
      </c>
      <c r="E638">
        <v>48451816.675653659</v>
      </c>
      <c r="F638">
        <v>1965.6283006523081</v>
      </c>
      <c r="G638">
        <v>410548116.25963312</v>
      </c>
      <c r="H638" s="6">
        <f>E638-G638-'Recalled prostheses cost'!$F$23</f>
        <v>-385848124.05087066</v>
      </c>
      <c r="I638" s="112">
        <v>26844926.83101353</v>
      </c>
      <c r="J638" s="112">
        <v>156008284.17866063</v>
      </c>
      <c r="K638" s="112">
        <f>I638-J638-(0.38*'Recalled prostheses cost'!$F$23)</f>
        <v>-138189050.64506575</v>
      </c>
      <c r="L638" s="11">
        <f t="shared" si="22"/>
        <v>1</v>
      </c>
    </row>
    <row r="639" spans="1:12" x14ac:dyDescent="0.25">
      <c r="A639">
        <f t="shared" si="23"/>
        <v>634</v>
      </c>
      <c r="C639">
        <v>57009.83737839145</v>
      </c>
      <c r="D639">
        <v>59316.082907470096</v>
      </c>
      <c r="E639">
        <v>63821192.20665466</v>
      </c>
      <c r="F639">
        <v>2306.2455290786456</v>
      </c>
      <c r="G639">
        <v>776486131.53864312</v>
      </c>
      <c r="H639" s="6">
        <f>E639-G639-'Recalled prostheses cost'!$F$23</f>
        <v>-736416763.79887962</v>
      </c>
      <c r="I639" s="112">
        <v>35369523.92990119</v>
      </c>
      <c r="J639" s="112">
        <v>295064729.98468441</v>
      </c>
      <c r="K639" s="112">
        <f>I639-J639-(0.38*'Recalled prostheses cost'!$F$23)</f>
        <v>-268720899.35220188</v>
      </c>
      <c r="L639" s="11">
        <f t="shared" si="22"/>
        <v>1</v>
      </c>
    </row>
    <row r="640" spans="1:12" x14ac:dyDescent="0.25">
      <c r="A640">
        <f t="shared" si="23"/>
        <v>635</v>
      </c>
      <c r="C640">
        <v>58325.337242041169</v>
      </c>
      <c r="D640">
        <v>59628.349526128972</v>
      </c>
      <c r="E640">
        <v>61383740.970710494</v>
      </c>
      <c r="F640">
        <v>1303.012284087803</v>
      </c>
      <c r="G640">
        <v>358337091.17364007</v>
      </c>
      <c r="H640" s="6">
        <f>E640-G640-'Recalled prostheses cost'!$F$23</f>
        <v>-320705174.66982073</v>
      </c>
      <c r="I640" s="112">
        <v>34326030.87542659</v>
      </c>
      <c r="J640" s="112">
        <v>136168094.64598322</v>
      </c>
      <c r="K640" s="112">
        <f>I640-J640-(0.38*'Recalled prostheses cost'!$F$23)</f>
        <v>-110867757.06797528</v>
      </c>
      <c r="L640" s="11">
        <f t="shared" si="22"/>
        <v>1</v>
      </c>
    </row>
    <row r="641" spans="1:12" x14ac:dyDescent="0.25">
      <c r="A641">
        <f t="shared" si="23"/>
        <v>636</v>
      </c>
      <c r="C641">
        <v>65030.904624904782</v>
      </c>
      <c r="D641">
        <v>67078.714177937582</v>
      </c>
      <c r="E641">
        <v>46039230.943206944</v>
      </c>
      <c r="F641">
        <v>2047.8095530327992</v>
      </c>
      <c r="G641">
        <v>369278312.37955868</v>
      </c>
      <c r="H641" s="6">
        <f>E641-G641-'Recalled prostheses cost'!$F$23</f>
        <v>-346990905.90324289</v>
      </c>
      <c r="I641" s="112">
        <v>25045981.175729714</v>
      </c>
      <c r="J641" s="112">
        <v>140325758.70423231</v>
      </c>
      <c r="K641" s="112">
        <f>I641-J641-(0.38*'Recalled prostheses cost'!$F$23)</f>
        <v>-124305470.82592124</v>
      </c>
      <c r="L641" s="11">
        <f t="shared" si="22"/>
        <v>1</v>
      </c>
    </row>
    <row r="642" spans="1:12" x14ac:dyDescent="0.25">
      <c r="A642">
        <f t="shared" si="23"/>
        <v>637</v>
      </c>
      <c r="C642">
        <v>77876.092295707262</v>
      </c>
      <c r="D642">
        <v>80509.03843659845</v>
      </c>
      <c r="E642">
        <v>51937071.957941525</v>
      </c>
      <c r="F642">
        <v>2632.9461408911884</v>
      </c>
      <c r="G642">
        <v>332859834.75039023</v>
      </c>
      <c r="H642" s="6">
        <f>E642-G642-'Recalled prostheses cost'!$F$23</f>
        <v>-304674587.25933987</v>
      </c>
      <c r="I642" s="112">
        <v>29202259.327677131</v>
      </c>
      <c r="J642" s="112">
        <v>126486737.20514828</v>
      </c>
      <c r="K642" s="112">
        <f>I642-J642-(0.38*'Recalled prostheses cost'!$F$23)</f>
        <v>-106310171.1748898</v>
      </c>
      <c r="L642" s="11">
        <f t="shared" si="22"/>
        <v>1</v>
      </c>
    </row>
    <row r="643" spans="1:12" x14ac:dyDescent="0.25">
      <c r="A643">
        <f t="shared" si="23"/>
        <v>638</v>
      </c>
      <c r="C643">
        <v>82805.419224075056</v>
      </c>
      <c r="D643">
        <v>86847.239954877805</v>
      </c>
      <c r="E643">
        <v>53432824.61530339</v>
      </c>
      <c r="F643">
        <v>4041.8207308027486</v>
      </c>
      <c r="G643">
        <v>470386937.63808501</v>
      </c>
      <c r="H643" s="6">
        <f>E643-G643-'Recalled prostheses cost'!$F$23</f>
        <v>-440705937.48967278</v>
      </c>
      <c r="I643" s="112">
        <v>29838441.064417019</v>
      </c>
      <c r="J643" s="112">
        <v>178747036.30247232</v>
      </c>
      <c r="K643" s="112">
        <f>I643-J643-(0.38*'Recalled prostheses cost'!$F$23)</f>
        <v>-157934288.53547394</v>
      </c>
      <c r="L643" s="11">
        <f t="shared" si="22"/>
        <v>1</v>
      </c>
    </row>
    <row r="644" spans="1:12" x14ac:dyDescent="0.25">
      <c r="A644">
        <f t="shared" si="23"/>
        <v>639</v>
      </c>
      <c r="C644">
        <v>55757.019476089736</v>
      </c>
      <c r="D644">
        <v>57027.178994515532</v>
      </c>
      <c r="E644">
        <v>73697492.636253431</v>
      </c>
      <c r="F644">
        <v>1270.1595184257967</v>
      </c>
      <c r="G644">
        <v>386336539.78165215</v>
      </c>
      <c r="H644" s="6">
        <f>E644-G644-'Recalled prostheses cost'!$F$23</f>
        <v>-336390871.61228991</v>
      </c>
      <c r="I644" s="112">
        <v>40953767.510991141</v>
      </c>
      <c r="J644" s="112">
        <v>146807885.11702779</v>
      </c>
      <c r="K644" s="112">
        <f>I644-J644-(0.38*'Recalled prostheses cost'!$F$23)</f>
        <v>-114879810.90345529</v>
      </c>
      <c r="L644" s="11">
        <f t="shared" si="22"/>
        <v>1</v>
      </c>
    </row>
    <row r="645" spans="1:12" x14ac:dyDescent="0.25">
      <c r="A645">
        <f t="shared" si="23"/>
        <v>640</v>
      </c>
      <c r="C645">
        <v>54544.738238441802</v>
      </c>
      <c r="D645">
        <v>55845.194936746491</v>
      </c>
      <c r="E645">
        <v>50423841.630360067</v>
      </c>
      <c r="F645">
        <v>1300.4566983046898</v>
      </c>
      <c r="G645">
        <v>235497189.65154234</v>
      </c>
      <c r="H645" s="6">
        <f>E645-G645-'Recalled prostheses cost'!$F$23</f>
        <v>-208825172.48807344</v>
      </c>
      <c r="I645" s="112">
        <v>27761812.703482073</v>
      </c>
      <c r="J645" s="112">
        <v>89488932.067586079</v>
      </c>
      <c r="K645" s="112">
        <f>I645-J645-(0.38*'Recalled prostheses cost'!$F$23)</f>
        <v>-70752812.661522657</v>
      </c>
      <c r="L645" s="11">
        <f t="shared" si="22"/>
        <v>1</v>
      </c>
    </row>
    <row r="646" spans="1:12" x14ac:dyDescent="0.25">
      <c r="A646">
        <f t="shared" si="23"/>
        <v>641</v>
      </c>
      <c r="C646">
        <v>60822.14890841554</v>
      </c>
      <c r="D646">
        <v>62446.734566614396</v>
      </c>
      <c r="E646">
        <v>64236171.696126409</v>
      </c>
      <c r="F646">
        <v>1624.5856581988555</v>
      </c>
      <c r="G646">
        <v>409142654.24184436</v>
      </c>
      <c r="H646" s="6">
        <f>E646-G646-'Recalled prostheses cost'!$F$23</f>
        <v>-368658307.01260912</v>
      </c>
      <c r="I646" s="112">
        <v>35362028.209613562</v>
      </c>
      <c r="J646" s="112">
        <v>155474208.61190087</v>
      </c>
      <c r="K646" s="112">
        <f>I646-J646-(0.38*'Recalled prostheses cost'!$F$23)</f>
        <v>-129137873.69970596</v>
      </c>
      <c r="L646" s="11">
        <f t="shared" ref="L646:L709" si="24">IF(H646/$H$1&lt;=F646,1,0)</f>
        <v>1</v>
      </c>
    </row>
    <row r="647" spans="1:12" x14ac:dyDescent="0.25">
      <c r="A647">
        <f t="shared" si="23"/>
        <v>642</v>
      </c>
      <c r="C647">
        <v>55754.022079059214</v>
      </c>
      <c r="D647">
        <v>57603.160989244774</v>
      </c>
      <c r="E647">
        <v>41239915.170581467</v>
      </c>
      <c r="F647">
        <v>1849.1389101855602</v>
      </c>
      <c r="G647">
        <v>275099945.3212145</v>
      </c>
      <c r="H647" s="6">
        <f>E647-G647-'Recalled prostheses cost'!$F$23</f>
        <v>-257611854.61752421</v>
      </c>
      <c r="I647" s="112">
        <v>23050808.009815592</v>
      </c>
      <c r="J647" s="112">
        <v>104537979.22206149</v>
      </c>
      <c r="K647" s="112">
        <f>I647-J647-(0.38*'Recalled prostheses cost'!$F$23)</f>
        <v>-90512864.509664536</v>
      </c>
      <c r="L647" s="11">
        <f t="shared" si="24"/>
        <v>1</v>
      </c>
    </row>
    <row r="648" spans="1:12" x14ac:dyDescent="0.25">
      <c r="A648">
        <f t="shared" ref="A648:A711" si="25">1+A647</f>
        <v>643</v>
      </c>
      <c r="C648">
        <v>77270.209519956989</v>
      </c>
      <c r="D648">
        <v>81245.956178481196</v>
      </c>
      <c r="E648">
        <v>56094071.499916315</v>
      </c>
      <c r="F648">
        <v>3975.7466585242073</v>
      </c>
      <c r="G648">
        <v>696934493.71330082</v>
      </c>
      <c r="H648" s="6">
        <f>E648-G648-'Recalled prostheses cost'!$F$23</f>
        <v>-664592246.68027568</v>
      </c>
      <c r="I648" s="112">
        <v>31119053.677925643</v>
      </c>
      <c r="J648" s="112">
        <v>264835107.61105427</v>
      </c>
      <c r="K648" s="112">
        <f>I648-J648-(0.38*'Recalled prostheses cost'!$F$23)</f>
        <v>-242741747.23054728</v>
      </c>
      <c r="L648" s="11">
        <f t="shared" si="24"/>
        <v>1</v>
      </c>
    </row>
    <row r="649" spans="1:12" x14ac:dyDescent="0.25">
      <c r="A649">
        <f t="shared" si="25"/>
        <v>644</v>
      </c>
      <c r="C649">
        <v>56597.057889100892</v>
      </c>
      <c r="D649">
        <v>58987.395554994873</v>
      </c>
      <c r="E649">
        <v>43479711.150469311</v>
      </c>
      <c r="F649">
        <v>2390.3376658939815</v>
      </c>
      <c r="G649">
        <v>407718040.67318708</v>
      </c>
      <c r="H649" s="6">
        <f>E649-G649-'Recalled prostheses cost'!$F$23</f>
        <v>-387990153.98960894</v>
      </c>
      <c r="I649" s="112">
        <v>23870808.669685911</v>
      </c>
      <c r="J649" s="112">
        <v>154932855.45581108</v>
      </c>
      <c r="K649" s="112">
        <f>I649-J649-(0.38*'Recalled prostheses cost'!$F$23)</f>
        <v>-140087740.08354381</v>
      </c>
      <c r="L649" s="11">
        <f t="shared" si="24"/>
        <v>1</v>
      </c>
    </row>
    <row r="650" spans="1:12" x14ac:dyDescent="0.25">
      <c r="A650">
        <f t="shared" si="25"/>
        <v>645</v>
      </c>
      <c r="C650">
        <v>58857.522976883236</v>
      </c>
      <c r="D650">
        <v>60466.536899149833</v>
      </c>
      <c r="E650">
        <v>70584525.990857303</v>
      </c>
      <c r="F650">
        <v>1609.0139222665966</v>
      </c>
      <c r="G650">
        <v>449085894.15533859</v>
      </c>
      <c r="H650" s="6">
        <f>E650-G650-'Recalled prostheses cost'!$F$23</f>
        <v>-402253192.63137245</v>
      </c>
      <c r="I650" s="112">
        <v>39190174.082091697</v>
      </c>
      <c r="J650" s="112">
        <v>170652639.77902868</v>
      </c>
      <c r="K650" s="112">
        <f>I650-J650-(0.38*'Recalled prostheses cost'!$F$23)</f>
        <v>-140488158.99435565</v>
      </c>
      <c r="L650" s="11">
        <f t="shared" si="24"/>
        <v>1</v>
      </c>
    </row>
    <row r="651" spans="1:12" x14ac:dyDescent="0.25">
      <c r="A651">
        <f t="shared" si="25"/>
        <v>646</v>
      </c>
      <c r="C651">
        <v>53503.089574127793</v>
      </c>
      <c r="D651">
        <v>54877.726416903279</v>
      </c>
      <c r="E651">
        <v>46608196.055552572</v>
      </c>
      <c r="F651">
        <v>1374.636842775486</v>
      </c>
      <c r="G651">
        <v>268381828.49453032</v>
      </c>
      <c r="H651" s="6">
        <f>E651-G651-'Recalled prostheses cost'!$F$23</f>
        <v>-245525456.90586892</v>
      </c>
      <c r="I651" s="112">
        <v>26051817.940539755</v>
      </c>
      <c r="J651" s="112">
        <v>101985094.82792152</v>
      </c>
      <c r="K651" s="112">
        <f>I651-J651-(0.38*'Recalled prostheses cost'!$F$23)</f>
        <v>-84958970.184800416</v>
      </c>
      <c r="L651" s="11">
        <f t="shared" si="24"/>
        <v>1</v>
      </c>
    </row>
    <row r="652" spans="1:12" x14ac:dyDescent="0.25">
      <c r="A652">
        <f t="shared" si="25"/>
        <v>647</v>
      </c>
      <c r="C652">
        <v>55258.283484520522</v>
      </c>
      <c r="D652">
        <v>56651.457731562077</v>
      </c>
      <c r="E652">
        <v>54085841.334921226</v>
      </c>
      <c r="F652">
        <v>1393.1742470415556</v>
      </c>
      <c r="G652">
        <v>307547695.02461851</v>
      </c>
      <c r="H652" s="6">
        <f>E652-G652-'Recalled prostheses cost'!$F$23</f>
        <v>-277213678.15658844</v>
      </c>
      <c r="I652" s="112">
        <v>29758100.810189679</v>
      </c>
      <c r="J652" s="112">
        <v>116868124.10935505</v>
      </c>
      <c r="K652" s="112">
        <f>I652-J652-(0.38*'Recalled prostheses cost'!$F$23)</f>
        <v>-96135716.596584022</v>
      </c>
      <c r="L652" s="11">
        <f t="shared" si="24"/>
        <v>1</v>
      </c>
    </row>
    <row r="653" spans="1:12" x14ac:dyDescent="0.25">
      <c r="A653">
        <f t="shared" si="25"/>
        <v>648</v>
      </c>
      <c r="C653">
        <v>68103.57751298316</v>
      </c>
      <c r="D653">
        <v>70419.040994626455</v>
      </c>
      <c r="E653">
        <v>39711567.038327709</v>
      </c>
      <c r="F653">
        <v>2315.4634816432954</v>
      </c>
      <c r="G653">
        <v>225040324.66482654</v>
      </c>
      <c r="H653" s="6">
        <f>E653-G653-'Recalled prostheses cost'!$F$23</f>
        <v>-209080582.09338999</v>
      </c>
      <c r="I653" s="112">
        <v>22284122.561785351</v>
      </c>
      <c r="J653" s="112">
        <v>85515323.372634098</v>
      </c>
      <c r="K653" s="112">
        <f>I653-J653-(0.38*'Recalled prostheses cost'!$F$23)</f>
        <v>-72256894.108267397</v>
      </c>
      <c r="L653" s="11">
        <f t="shared" si="24"/>
        <v>1</v>
      </c>
    </row>
    <row r="654" spans="1:12" x14ac:dyDescent="0.25">
      <c r="A654">
        <f t="shared" si="25"/>
        <v>649</v>
      </c>
      <c r="C654">
        <v>59952.478981472064</v>
      </c>
      <c r="D654">
        <v>61431.912067109341</v>
      </c>
      <c r="E654">
        <v>69126819.493792847</v>
      </c>
      <c r="F654">
        <v>1479.4330856372762</v>
      </c>
      <c r="G654">
        <v>400629498.04961038</v>
      </c>
      <c r="H654" s="6">
        <f>E654-G654-'Recalled prostheses cost'!$F$23</f>
        <v>-355254503.02270871</v>
      </c>
      <c r="I654" s="112">
        <v>38003354.696243733</v>
      </c>
      <c r="J654" s="112">
        <v>152239209.25885198</v>
      </c>
      <c r="K654" s="112">
        <f>I654-J654-(0.38*'Recalled prostheses cost'!$F$23)</f>
        <v>-123261547.8600269</v>
      </c>
      <c r="L654" s="11">
        <f t="shared" si="24"/>
        <v>1</v>
      </c>
    </row>
    <row r="655" spans="1:12" x14ac:dyDescent="0.25">
      <c r="A655">
        <f t="shared" si="25"/>
        <v>650</v>
      </c>
      <c r="C655">
        <v>56606.955219322881</v>
      </c>
      <c r="D655">
        <v>58405.480205620617</v>
      </c>
      <c r="E655">
        <v>37541275.76083605</v>
      </c>
      <c r="F655">
        <v>1798.5249862977362</v>
      </c>
      <c r="G655">
        <v>282149934.39885908</v>
      </c>
      <c r="H655" s="6">
        <f>E655-G655-'Recalled prostheses cost'!$F$23</f>
        <v>-268360483.10491419</v>
      </c>
      <c r="I655" s="112">
        <v>20675707.512383275</v>
      </c>
      <c r="J655" s="112">
        <v>107216975.07156645</v>
      </c>
      <c r="K655" s="112">
        <f>I655-J655-(0.38*'Recalled prostheses cost'!$F$23)</f>
        <v>-95566960.856601834</v>
      </c>
      <c r="L655" s="11">
        <f t="shared" si="24"/>
        <v>1</v>
      </c>
    </row>
    <row r="656" spans="1:12" x14ac:dyDescent="0.25">
      <c r="A656">
        <f t="shared" si="25"/>
        <v>651</v>
      </c>
      <c r="C656">
        <v>57619.994932454967</v>
      </c>
      <c r="D656">
        <v>59010.926289289615</v>
      </c>
      <c r="E656">
        <v>39571631.147329308</v>
      </c>
      <c r="F656">
        <v>1390.9313568346479</v>
      </c>
      <c r="G656">
        <v>175026458.37697122</v>
      </c>
      <c r="H656" s="6">
        <f>E656-G656-'Recalled prostheses cost'!$F$23</f>
        <v>-159206651.69653308</v>
      </c>
      <c r="I656" s="112">
        <v>22132168.84028079</v>
      </c>
      <c r="J656" s="112">
        <v>66510054.183249071</v>
      </c>
      <c r="K656" s="112">
        <f>I656-J656-(0.38*'Recalled prostheses cost'!$F$23)</f>
        <v>-53403578.640386932</v>
      </c>
      <c r="L656" s="11">
        <f t="shared" si="24"/>
        <v>1</v>
      </c>
    </row>
    <row r="657" spans="1:12" x14ac:dyDescent="0.25">
      <c r="A657">
        <f t="shared" si="25"/>
        <v>652</v>
      </c>
      <c r="C657">
        <v>65354.008540019553</v>
      </c>
      <c r="D657">
        <v>68456.959181311278</v>
      </c>
      <c r="E657">
        <v>43506649.432550631</v>
      </c>
      <c r="F657">
        <v>3102.9506412917253</v>
      </c>
      <c r="G657">
        <v>467673157.32457346</v>
      </c>
      <c r="H657" s="6">
        <f>E657-G657-'Recalled prostheses cost'!$F$23</f>
        <v>-447918332.35891402</v>
      </c>
      <c r="I657" s="112">
        <v>24207610.209440075</v>
      </c>
      <c r="J657" s="112">
        <v>177715799.78333792</v>
      </c>
      <c r="K657" s="112">
        <f>I657-J657-(0.38*'Recalled prostheses cost'!$F$23)</f>
        <v>-162533882.87131649</v>
      </c>
      <c r="L657" s="11">
        <f t="shared" si="24"/>
        <v>1</v>
      </c>
    </row>
    <row r="658" spans="1:12" x14ac:dyDescent="0.25">
      <c r="A658">
        <f t="shared" si="25"/>
        <v>653</v>
      </c>
      <c r="C658">
        <v>48978.654239061798</v>
      </c>
      <c r="D658">
        <v>50345.878566500171</v>
      </c>
      <c r="E658">
        <v>45608749.10338603</v>
      </c>
      <c r="F658">
        <v>1367.2243274383727</v>
      </c>
      <c r="G658">
        <v>269441031.89909172</v>
      </c>
      <c r="H658" s="6">
        <f>E658-G658-'Recalled prostheses cost'!$F$23</f>
        <v>-247584107.26259685</v>
      </c>
      <c r="I658" s="112">
        <v>25253260.957639411</v>
      </c>
      <c r="J658" s="112">
        <v>102387592.12165487</v>
      </c>
      <c r="K658" s="112">
        <f>I658-J658-(0.38*'Recalled prostheses cost'!$F$23)</f>
        <v>-86160024.461434096</v>
      </c>
      <c r="L658" s="11">
        <f t="shared" si="24"/>
        <v>1</v>
      </c>
    </row>
    <row r="659" spans="1:12" x14ac:dyDescent="0.25">
      <c r="A659">
        <f t="shared" si="25"/>
        <v>654</v>
      </c>
      <c r="C659">
        <v>66681.323923062708</v>
      </c>
      <c r="D659">
        <v>69308.707293309228</v>
      </c>
      <c r="E659">
        <v>43245515.430266023</v>
      </c>
      <c r="F659">
        <v>2627.3833702465199</v>
      </c>
      <c r="G659">
        <v>354096606.62737274</v>
      </c>
      <c r="H659" s="6">
        <f>E659-G659-'Recalled prostheses cost'!$F$23</f>
        <v>-334602915.66399789</v>
      </c>
      <c r="I659" s="112">
        <v>24020632.022574522</v>
      </c>
      <c r="J659" s="112">
        <v>134556710.51840165</v>
      </c>
      <c r="K659" s="112">
        <f>I659-J659-(0.38*'Recalled prostheses cost'!$F$23)</f>
        <v>-119561771.79324579</v>
      </c>
      <c r="L659" s="11">
        <f t="shared" si="24"/>
        <v>1</v>
      </c>
    </row>
    <row r="660" spans="1:12" x14ac:dyDescent="0.25">
      <c r="A660">
        <f t="shared" si="25"/>
        <v>655</v>
      </c>
      <c r="C660">
        <v>57451.624216024611</v>
      </c>
      <c r="D660">
        <v>59361.725962613928</v>
      </c>
      <c r="E660">
        <v>50566520.031910412</v>
      </c>
      <c r="F660">
        <v>1910.1017465893165</v>
      </c>
      <c r="G660">
        <v>431616844.5703485</v>
      </c>
      <c r="H660" s="6">
        <f>E660-G660-'Recalled prostheses cost'!$F$23</f>
        <v>-404802149.00532925</v>
      </c>
      <c r="I660" s="112">
        <v>28112760.736209221</v>
      </c>
      <c r="J660" s="112">
        <v>164014400.93673247</v>
      </c>
      <c r="K660" s="112">
        <f>I660-J660-(0.38*'Recalled prostheses cost'!$F$23)</f>
        <v>-144927333.49794191</v>
      </c>
      <c r="L660" s="11">
        <f t="shared" si="24"/>
        <v>1</v>
      </c>
    </row>
    <row r="661" spans="1:12" x14ac:dyDescent="0.25">
      <c r="A661">
        <f t="shared" si="25"/>
        <v>656</v>
      </c>
      <c r="C661">
        <v>57390.331436968758</v>
      </c>
      <c r="D661">
        <v>59261.663667077846</v>
      </c>
      <c r="E661">
        <v>51980014.77556394</v>
      </c>
      <c r="F661">
        <v>1871.3322301090884</v>
      </c>
      <c r="G661">
        <v>425421432.15295893</v>
      </c>
      <c r="H661" s="6">
        <f>E661-G661-'Recalled prostheses cost'!$F$23</f>
        <v>-397193241.84428614</v>
      </c>
      <c r="I661" s="112">
        <v>28393103.132105321</v>
      </c>
      <c r="J661" s="112">
        <v>161660144.21812442</v>
      </c>
      <c r="K661" s="112">
        <f>I661-J661-(0.38*'Recalled prostheses cost'!$F$23)</f>
        <v>-142292734.38343775</v>
      </c>
      <c r="L661" s="11">
        <f t="shared" si="24"/>
        <v>1</v>
      </c>
    </row>
    <row r="662" spans="1:12" x14ac:dyDescent="0.25">
      <c r="A662">
        <f t="shared" si="25"/>
        <v>657</v>
      </c>
      <c r="C662">
        <v>48602.758095251294</v>
      </c>
      <c r="D662">
        <v>49856.178318128004</v>
      </c>
      <c r="E662">
        <v>40992008.445178047</v>
      </c>
      <c r="F662">
        <v>1253.4202228767099</v>
      </c>
      <c r="G662">
        <v>276676189.39935237</v>
      </c>
      <c r="H662" s="6">
        <f>E662-G662-'Recalled prostheses cost'!$F$23</f>
        <v>-259436005.42106551</v>
      </c>
      <c r="I662" s="112">
        <v>23021476.016450759</v>
      </c>
      <c r="J662" s="112">
        <v>105136951.9717539</v>
      </c>
      <c r="K662" s="112">
        <f>I662-J662-(0.38*'Recalled prostheses cost'!$F$23)</f>
        <v>-91141169.252721786</v>
      </c>
      <c r="L662" s="11">
        <f t="shared" si="24"/>
        <v>1</v>
      </c>
    </row>
    <row r="663" spans="1:12" x14ac:dyDescent="0.25">
      <c r="A663">
        <f t="shared" si="25"/>
        <v>658</v>
      </c>
      <c r="C663">
        <v>62830.117804416419</v>
      </c>
      <c r="D663">
        <v>64392.92727886021</v>
      </c>
      <c r="E663">
        <v>40303134.760299347</v>
      </c>
      <c r="F663">
        <v>1562.8094744437913</v>
      </c>
      <c r="G663">
        <v>190280493.46825126</v>
      </c>
      <c r="H663" s="6">
        <f>E663-G663-'Recalled prostheses cost'!$F$23</f>
        <v>-173729183.17484307</v>
      </c>
      <c r="I663" s="112">
        <v>22361769.838920012</v>
      </c>
      <c r="J663" s="112">
        <v>72306587.517935485</v>
      </c>
      <c r="K663" s="112">
        <f>I663-J663-(0.38*'Recalled prostheses cost'!$F$23)</f>
        <v>-58970510.976434119</v>
      </c>
      <c r="L663" s="11">
        <f t="shared" si="24"/>
        <v>1</v>
      </c>
    </row>
    <row r="664" spans="1:12" x14ac:dyDescent="0.25">
      <c r="A664">
        <f t="shared" si="25"/>
        <v>659</v>
      </c>
      <c r="C664">
        <v>50509.568634825489</v>
      </c>
      <c r="D664">
        <v>51606.301151278734</v>
      </c>
      <c r="E664">
        <v>45849015.719694503</v>
      </c>
      <c r="F664">
        <v>1096.7325164532449</v>
      </c>
      <c r="G664">
        <v>213565534.90342146</v>
      </c>
      <c r="H664" s="6">
        <f>E664-G664-'Recalled prostheses cost'!$F$23</f>
        <v>-191468343.65061814</v>
      </c>
      <c r="I664" s="112">
        <v>25103551.428557366</v>
      </c>
      <c r="J664" s="112">
        <v>81154903.263300151</v>
      </c>
      <c r="K664" s="112">
        <f>I664-J664-(0.38*'Recalled prostheses cost'!$F$23)</f>
        <v>-65077045.132161431</v>
      </c>
      <c r="L664" s="11">
        <f t="shared" si="24"/>
        <v>1</v>
      </c>
    </row>
    <row r="665" spans="1:12" x14ac:dyDescent="0.25">
      <c r="A665">
        <f t="shared" si="25"/>
        <v>660</v>
      </c>
      <c r="C665">
        <v>53137.760791878427</v>
      </c>
      <c r="D665">
        <v>55007.035053126267</v>
      </c>
      <c r="E665">
        <v>44961169.179097548</v>
      </c>
      <c r="F665">
        <v>1869.2742612478396</v>
      </c>
      <c r="G665">
        <v>374231000.13396943</v>
      </c>
      <c r="H665" s="6">
        <f>E665-G665-'Recalled prostheses cost'!$F$23</f>
        <v>-353021655.42176306</v>
      </c>
      <c r="I665" s="112">
        <v>25359524.212562259</v>
      </c>
      <c r="J665" s="112">
        <v>142207780.05090839</v>
      </c>
      <c r="K665" s="112">
        <f>I665-J665-(0.38*'Recalled prostheses cost'!$F$23)</f>
        <v>-125873949.13576478</v>
      </c>
      <c r="L665" s="11">
        <f t="shared" si="24"/>
        <v>1</v>
      </c>
    </row>
    <row r="666" spans="1:12" x14ac:dyDescent="0.25">
      <c r="A666">
        <f t="shared" si="25"/>
        <v>661</v>
      </c>
      <c r="C666">
        <v>50117.425414522433</v>
      </c>
      <c r="D666">
        <v>52218.595231007763</v>
      </c>
      <c r="E666">
        <v>47856671.792528436</v>
      </c>
      <c r="F666">
        <v>2101.1698164853296</v>
      </c>
      <c r="G666">
        <v>408620574.43394244</v>
      </c>
      <c r="H666" s="6">
        <f>E666-G666-'Recalled prostheses cost'!$F$23</f>
        <v>-384515727.10830516</v>
      </c>
      <c r="I666" s="112">
        <v>26741496.803933438</v>
      </c>
      <c r="J666" s="112">
        <v>155275818.2848981</v>
      </c>
      <c r="K666" s="112">
        <f>I666-J666-(0.38*'Recalled prostheses cost'!$F$23)</f>
        <v>-137560014.77838331</v>
      </c>
      <c r="L666" s="11">
        <f t="shared" si="24"/>
        <v>1</v>
      </c>
    </row>
    <row r="667" spans="1:12" x14ac:dyDescent="0.25">
      <c r="A667">
        <f t="shared" si="25"/>
        <v>662</v>
      </c>
      <c r="C667">
        <v>62278.306310399865</v>
      </c>
      <c r="D667">
        <v>64228.285640438648</v>
      </c>
      <c r="E667">
        <v>42686184.641665816</v>
      </c>
      <c r="F667">
        <v>1949.9793300387828</v>
      </c>
      <c r="G667">
        <v>289339582.13587296</v>
      </c>
      <c r="H667" s="6">
        <f>E667-G667-'Recalled prostheses cost'!$F$23</f>
        <v>-270405221.96109831</v>
      </c>
      <c r="I667" s="112">
        <v>23257985.236711733</v>
      </c>
      <c r="J667" s="112">
        <v>109949041.21163175</v>
      </c>
      <c r="K667" s="112">
        <f>I667-J667-(0.38*'Recalled prostheses cost'!$F$23)</f>
        <v>-95716749.272338659</v>
      </c>
      <c r="L667" s="11">
        <f t="shared" si="24"/>
        <v>1</v>
      </c>
    </row>
    <row r="668" spans="1:12" x14ac:dyDescent="0.25">
      <c r="A668">
        <f t="shared" si="25"/>
        <v>663</v>
      </c>
      <c r="C668">
        <v>52818.123538899876</v>
      </c>
      <c r="D668">
        <v>54832.270669013997</v>
      </c>
      <c r="E668">
        <v>42339646.096465781</v>
      </c>
      <c r="F668">
        <v>2014.147130114121</v>
      </c>
      <c r="G668">
        <v>297967433.21598083</v>
      </c>
      <c r="H668" s="6">
        <f>E668-G668-'Recalled prostheses cost'!$F$23</f>
        <v>-279379611.58640623</v>
      </c>
      <c r="I668" s="112">
        <v>23643495.122810043</v>
      </c>
      <c r="J668" s="112">
        <v>113227624.62207273</v>
      </c>
      <c r="K668" s="112">
        <f>I668-J668-(0.38*'Recalled prostheses cost'!$F$23)</f>
        <v>-98609822.796681345</v>
      </c>
      <c r="L668" s="11">
        <f t="shared" si="24"/>
        <v>1</v>
      </c>
    </row>
    <row r="669" spans="1:12" x14ac:dyDescent="0.25">
      <c r="A669">
        <f t="shared" si="25"/>
        <v>664</v>
      </c>
      <c r="C669">
        <v>54866.827720756504</v>
      </c>
      <c r="D669">
        <v>56751.861607330306</v>
      </c>
      <c r="E669">
        <v>46518086.3185037</v>
      </c>
      <c r="F669">
        <v>1885.0338865738013</v>
      </c>
      <c r="G669">
        <v>363925046.70764679</v>
      </c>
      <c r="H669" s="6">
        <f>E669-G669-'Recalled prostheses cost'!$F$23</f>
        <v>-341158784.85603428</v>
      </c>
      <c r="I669" s="112">
        <v>25777288.827950057</v>
      </c>
      <c r="J669" s="112">
        <v>138291517.74890578</v>
      </c>
      <c r="K669" s="112">
        <f>I669-J669-(0.38*'Recalled prostheses cost'!$F$23)</f>
        <v>-121539922.21837437</v>
      </c>
      <c r="L669" s="11">
        <f t="shared" si="24"/>
        <v>1</v>
      </c>
    </row>
    <row r="670" spans="1:12" x14ac:dyDescent="0.25">
      <c r="A670">
        <f t="shared" si="25"/>
        <v>665</v>
      </c>
      <c r="C670">
        <v>52746.539583648198</v>
      </c>
      <c r="D670">
        <v>54706.440413185992</v>
      </c>
      <c r="E670">
        <v>40052177.126975268</v>
      </c>
      <c r="F670">
        <v>1959.9008295377935</v>
      </c>
      <c r="G670">
        <v>265877444.70530272</v>
      </c>
      <c r="H670" s="6">
        <f>E670-G670-'Recalled prostheses cost'!$F$23</f>
        <v>-249577092.04521862</v>
      </c>
      <c r="I670" s="112">
        <v>22041732.398780346</v>
      </c>
      <c r="J670" s="112">
        <v>101033428.98801503</v>
      </c>
      <c r="K670" s="112">
        <f>I670-J670-(0.38*'Recalled prostheses cost'!$F$23)</f>
        <v>-88017389.886653334</v>
      </c>
      <c r="L670" s="11">
        <f t="shared" si="24"/>
        <v>1</v>
      </c>
    </row>
    <row r="671" spans="1:12" x14ac:dyDescent="0.25">
      <c r="A671">
        <f t="shared" si="25"/>
        <v>666</v>
      </c>
      <c r="C671">
        <v>68495.340769592542</v>
      </c>
      <c r="D671">
        <v>70752.430977547076</v>
      </c>
      <c r="E671">
        <v>40672756.766065203</v>
      </c>
      <c r="F671">
        <v>2257.090207954534</v>
      </c>
      <c r="G671">
        <v>287574715.23248011</v>
      </c>
      <c r="H671" s="6">
        <f>E671-G671-'Recalled prostheses cost'!$F$23</f>
        <v>-270653782.9333061</v>
      </c>
      <c r="I671" s="112">
        <v>22459662.80999897</v>
      </c>
      <c r="J671" s="112">
        <v>109278391.78834246</v>
      </c>
      <c r="K671" s="112">
        <f>I671-J671-(0.38*'Recalled prostheses cost'!$F$23)</f>
        <v>-95844422.275762141</v>
      </c>
      <c r="L671" s="11">
        <f t="shared" si="24"/>
        <v>1</v>
      </c>
    </row>
    <row r="672" spans="1:12" x14ac:dyDescent="0.25">
      <c r="A672">
        <f t="shared" si="25"/>
        <v>667</v>
      </c>
      <c r="C672">
        <v>52227.498029836155</v>
      </c>
      <c r="D672">
        <v>53771.8524666905</v>
      </c>
      <c r="E672">
        <v>42026846.082482919</v>
      </c>
      <c r="F672">
        <v>1544.3544368543444</v>
      </c>
      <c r="G672">
        <v>228169192.03694731</v>
      </c>
      <c r="H672" s="6">
        <f>E672-G672-'Recalled prostheses cost'!$F$23</f>
        <v>-209894170.42135555</v>
      </c>
      <c r="I672" s="112">
        <v>23105486.869378377</v>
      </c>
      <c r="J672" s="112">
        <v>86704292.974040002</v>
      </c>
      <c r="K672" s="112">
        <f>I672-J672-(0.38*'Recalled prostheses cost'!$F$23)</f>
        <v>-72624499.402080268</v>
      </c>
      <c r="L672" s="11">
        <f t="shared" si="24"/>
        <v>1</v>
      </c>
    </row>
    <row r="673" spans="1:12" x14ac:dyDescent="0.25">
      <c r="A673">
        <f t="shared" si="25"/>
        <v>668</v>
      </c>
      <c r="C673">
        <v>62487.91629042667</v>
      </c>
      <c r="D673">
        <v>65008.557124207073</v>
      </c>
      <c r="E673">
        <v>46961918.740340687</v>
      </c>
      <c r="F673">
        <v>2520.6408337804023</v>
      </c>
      <c r="G673">
        <v>417238148.12918687</v>
      </c>
      <c r="H673" s="6">
        <f>E673-G673-'Recalled prostheses cost'!$F$23</f>
        <v>-394028053.85573733</v>
      </c>
      <c r="I673" s="112">
        <v>26283007.915985599</v>
      </c>
      <c r="J673" s="112">
        <v>158550496.28909105</v>
      </c>
      <c r="K673" s="112">
        <f>I673-J673-(0.38*'Recalled prostheses cost'!$F$23)</f>
        <v>-141293181.67052409</v>
      </c>
      <c r="L673" s="11">
        <f t="shared" si="24"/>
        <v>1</v>
      </c>
    </row>
    <row r="674" spans="1:12" x14ac:dyDescent="0.25">
      <c r="A674">
        <f t="shared" si="25"/>
        <v>669</v>
      </c>
      <c r="C674">
        <v>79442.810773350022</v>
      </c>
      <c r="D674">
        <v>81568.077558927092</v>
      </c>
      <c r="E674">
        <v>41774287.047047578</v>
      </c>
      <c r="F674">
        <v>2125.2667855770706</v>
      </c>
      <c r="G674">
        <v>205734434.73308495</v>
      </c>
      <c r="H674" s="6">
        <f>E674-G674-'Recalled prostheses cost'!$F$23</f>
        <v>-187711972.15292853</v>
      </c>
      <c r="I674" s="112">
        <v>22901888.229754392</v>
      </c>
      <c r="J674" s="112">
        <v>78179085.198572278</v>
      </c>
      <c r="K674" s="112">
        <f>I674-J674-(0.38*'Recalled prostheses cost'!$F$23)</f>
        <v>-64302890.266236536</v>
      </c>
      <c r="L674" s="11">
        <f t="shared" si="24"/>
        <v>1</v>
      </c>
    </row>
    <row r="675" spans="1:12" x14ac:dyDescent="0.25">
      <c r="A675">
        <f t="shared" si="25"/>
        <v>670</v>
      </c>
      <c r="C675">
        <v>56584.169233637775</v>
      </c>
      <c r="D675">
        <v>57960.21546804125</v>
      </c>
      <c r="E675">
        <v>64876801.844998404</v>
      </c>
      <c r="F675">
        <v>1376.046234403475</v>
      </c>
      <c r="G675">
        <v>374315942.7093994</v>
      </c>
      <c r="H675" s="6">
        <f>E675-G675-'Recalled prostheses cost'!$F$23</f>
        <v>-333190965.33129215</v>
      </c>
      <c r="I675" s="112">
        <v>36306732.574407578</v>
      </c>
      <c r="J675" s="112">
        <v>142240058.22957176</v>
      </c>
      <c r="K675" s="112">
        <f>I675-J675-(0.38*'Recalled prostheses cost'!$F$23)</f>
        <v>-114959018.95258284</v>
      </c>
      <c r="L675" s="11">
        <f t="shared" si="24"/>
        <v>1</v>
      </c>
    </row>
    <row r="676" spans="1:12" x14ac:dyDescent="0.25">
      <c r="A676">
        <f t="shared" si="25"/>
        <v>671</v>
      </c>
      <c r="C676">
        <v>58534.810119290771</v>
      </c>
      <c r="D676">
        <v>60352.113807695874</v>
      </c>
      <c r="E676">
        <v>51283418.834939659</v>
      </c>
      <c r="F676">
        <v>1817.3036884051035</v>
      </c>
      <c r="G676">
        <v>342044676.35161537</v>
      </c>
      <c r="H676" s="6">
        <f>E676-G676-'Recalled prostheses cost'!$F$23</f>
        <v>-314513081.98356688</v>
      </c>
      <c r="I676" s="112">
        <v>28791574.389024347</v>
      </c>
      <c r="J676" s="112">
        <v>129976977.01361383</v>
      </c>
      <c r="K676" s="112">
        <f>I676-J676-(0.38*'Recalled prostheses cost'!$F$23)</f>
        <v>-110211095.92200813</v>
      </c>
      <c r="L676" s="11">
        <f t="shared" si="24"/>
        <v>1</v>
      </c>
    </row>
    <row r="677" spans="1:12" x14ac:dyDescent="0.25">
      <c r="A677">
        <f t="shared" si="25"/>
        <v>672</v>
      </c>
      <c r="C677">
        <v>65868.854104971091</v>
      </c>
      <c r="D677">
        <v>68739.449888788629</v>
      </c>
      <c r="E677">
        <v>42415858.927520581</v>
      </c>
      <c r="F677">
        <v>2870.5957838175382</v>
      </c>
      <c r="G677">
        <v>382814686.54510123</v>
      </c>
      <c r="H677" s="6">
        <f>E677-G677-'Recalled prostheses cost'!$F$23</f>
        <v>-364150652.08447182</v>
      </c>
      <c r="I677" s="112">
        <v>23743545.411424194</v>
      </c>
      <c r="J677" s="112">
        <v>145469580.88713852</v>
      </c>
      <c r="K677" s="112">
        <f>I677-J677-(0.38*'Recalled prostheses cost'!$F$23)</f>
        <v>-130751728.77313298</v>
      </c>
      <c r="L677" s="11">
        <f t="shared" si="24"/>
        <v>1</v>
      </c>
    </row>
    <row r="678" spans="1:12" x14ac:dyDescent="0.25">
      <c r="A678">
        <f t="shared" si="25"/>
        <v>673</v>
      </c>
      <c r="C678">
        <v>71549.839374937161</v>
      </c>
      <c r="D678">
        <v>73966.344624311416</v>
      </c>
      <c r="E678">
        <v>64017793.918278016</v>
      </c>
      <c r="F678">
        <v>2416.5052493742551</v>
      </c>
      <c r="G678">
        <v>453628080.1056897</v>
      </c>
      <c r="H678" s="6">
        <f>E678-G678-'Recalled prostheses cost'!$F$23</f>
        <v>-413362110.65430284</v>
      </c>
      <c r="I678" s="112">
        <v>35359462.507675044</v>
      </c>
      <c r="J678" s="112">
        <v>172378670.44016209</v>
      </c>
      <c r="K678" s="112">
        <f>I678-J678-(0.38*'Recalled prostheses cost'!$F$23)</f>
        <v>-146044901.22990569</v>
      </c>
      <c r="L678" s="11">
        <f t="shared" si="24"/>
        <v>1</v>
      </c>
    </row>
    <row r="679" spans="1:12" x14ac:dyDescent="0.25">
      <c r="A679">
        <f t="shared" si="25"/>
        <v>674</v>
      </c>
      <c r="C679">
        <v>59242.718844701529</v>
      </c>
      <c r="D679">
        <v>61342.470161285237</v>
      </c>
      <c r="E679">
        <v>49482681.715332635</v>
      </c>
      <c r="F679">
        <v>2099.7513165837081</v>
      </c>
      <c r="G679">
        <v>330000761.39754558</v>
      </c>
      <c r="H679" s="6">
        <f>E679-G679-'Recalled prostheses cost'!$F$23</f>
        <v>-304269904.14910412</v>
      </c>
      <c r="I679" s="112">
        <v>27598121.019659732</v>
      </c>
      <c r="J679" s="112">
        <v>125400289.33106732</v>
      </c>
      <c r="K679" s="112">
        <f>I679-J679-(0.38*'Recalled prostheses cost'!$F$23)</f>
        <v>-106827861.60882625</v>
      </c>
      <c r="L679" s="11">
        <f t="shared" si="24"/>
        <v>1</v>
      </c>
    </row>
    <row r="680" spans="1:12" x14ac:dyDescent="0.25">
      <c r="A680">
        <f t="shared" si="25"/>
        <v>675</v>
      </c>
      <c r="C680">
        <v>66855.146678406702</v>
      </c>
      <c r="D680">
        <v>68769.991269285456</v>
      </c>
      <c r="E680">
        <v>45174372.689376429</v>
      </c>
      <c r="F680">
        <v>1914.8445908787544</v>
      </c>
      <c r="G680">
        <v>229726886.12232497</v>
      </c>
      <c r="H680" s="6">
        <f>E680-G680-'Recalled prostheses cost'!$F$23</f>
        <v>-208304337.8998397</v>
      </c>
      <c r="I680" s="112">
        <v>24856154.972366527</v>
      </c>
      <c r="J680" s="112">
        <v>87296216.726483479</v>
      </c>
      <c r="K680" s="112">
        <f>I680-J680-(0.38*'Recalled prostheses cost'!$F$23)</f>
        <v>-71465755.051535606</v>
      </c>
      <c r="L680" s="11">
        <f t="shared" si="24"/>
        <v>1</v>
      </c>
    </row>
    <row r="681" spans="1:12" x14ac:dyDescent="0.25">
      <c r="A681">
        <f t="shared" si="25"/>
        <v>676</v>
      </c>
      <c r="C681">
        <v>65001.886258969673</v>
      </c>
      <c r="D681">
        <v>67297.926845645969</v>
      </c>
      <c r="E681">
        <v>50049263.709676988</v>
      </c>
      <c r="F681">
        <v>2296.0405866762958</v>
      </c>
      <c r="G681">
        <v>416414483.94130945</v>
      </c>
      <c r="H681" s="6">
        <f>E681-G681-'Recalled prostheses cost'!$F$23</f>
        <v>-390117044.69852364</v>
      </c>
      <c r="I681" s="112">
        <v>28178704.092621807</v>
      </c>
      <c r="J681" s="112">
        <v>158237503.89769763</v>
      </c>
      <c r="K681" s="112">
        <f>I681-J681-(0.38*'Recalled prostheses cost'!$F$23)</f>
        <v>-139084493.10249448</v>
      </c>
      <c r="L681" s="11">
        <f t="shared" si="24"/>
        <v>1</v>
      </c>
    </row>
    <row r="682" spans="1:12" x14ac:dyDescent="0.25">
      <c r="A682">
        <f t="shared" si="25"/>
        <v>677</v>
      </c>
      <c r="C682">
        <v>63374.116958558618</v>
      </c>
      <c r="D682">
        <v>64804.113837252276</v>
      </c>
      <c r="E682">
        <v>53953127.325287685</v>
      </c>
      <c r="F682">
        <v>1429.9968786936588</v>
      </c>
      <c r="G682">
        <v>240514728.50149041</v>
      </c>
      <c r="H682" s="6">
        <f>E682-G682-'Recalled prostheses cost'!$F$23</f>
        <v>-210313425.64309388</v>
      </c>
      <c r="I682" s="112">
        <v>29602073.951742817</v>
      </c>
      <c r="J682" s="112">
        <v>91395596.830566347</v>
      </c>
      <c r="K682" s="112">
        <f>I682-J682-(0.38*'Recalled prostheses cost'!$F$23)</f>
        <v>-70819216.176242173</v>
      </c>
      <c r="L682" s="11">
        <f t="shared" si="24"/>
        <v>1</v>
      </c>
    </row>
    <row r="683" spans="1:12" x14ac:dyDescent="0.25">
      <c r="A683">
        <f t="shared" si="25"/>
        <v>678</v>
      </c>
      <c r="C683">
        <v>62430.428817649561</v>
      </c>
      <c r="D683">
        <v>64159.711074414779</v>
      </c>
      <c r="E683">
        <v>38898208.207870945</v>
      </c>
      <c r="F683">
        <v>1729.2822567652183</v>
      </c>
      <c r="G683">
        <v>214900822.68986067</v>
      </c>
      <c r="H683" s="6">
        <f>E683-G683-'Recalled prostheses cost'!$F$23</f>
        <v>-199754438.94888091</v>
      </c>
      <c r="I683" s="112">
        <v>21566506.212624338</v>
      </c>
      <c r="J683" s="112">
        <v>81662312.622147053</v>
      </c>
      <c r="K683" s="112">
        <f>I683-J683-(0.38*'Recalled prostheses cost'!$F$23)</f>
        <v>-69121499.706941366</v>
      </c>
      <c r="L683" s="11">
        <f t="shared" si="24"/>
        <v>1</v>
      </c>
    </row>
    <row r="684" spans="1:12" x14ac:dyDescent="0.25">
      <c r="A684">
        <f t="shared" si="25"/>
        <v>679</v>
      </c>
      <c r="C684">
        <v>64525.906059476714</v>
      </c>
      <c r="D684">
        <v>66179.752349671253</v>
      </c>
      <c r="E684">
        <v>41176419.362933844</v>
      </c>
      <c r="F684">
        <v>1653.8462901945386</v>
      </c>
      <c r="G684">
        <v>211572705.00157872</v>
      </c>
      <c r="H684" s="6">
        <f>E684-G684-'Recalled prostheses cost'!$F$23</f>
        <v>-194148110.10553604</v>
      </c>
      <c r="I684" s="112">
        <v>22778249.741996635</v>
      </c>
      <c r="J684" s="112">
        <v>80397627.900599912</v>
      </c>
      <c r="K684" s="112">
        <f>I684-J684-(0.38*'Recalled prostheses cost'!$F$23)</f>
        <v>-66645071.456021927</v>
      </c>
      <c r="L684" s="11">
        <f t="shared" si="24"/>
        <v>1</v>
      </c>
    </row>
    <row r="685" spans="1:12" x14ac:dyDescent="0.25">
      <c r="A685">
        <f t="shared" si="25"/>
        <v>680</v>
      </c>
      <c r="C685">
        <v>52060.173700596097</v>
      </c>
      <c r="D685">
        <v>54242.803944694148</v>
      </c>
      <c r="E685">
        <v>42520523.759772189</v>
      </c>
      <c r="F685">
        <v>2182.6302440980508</v>
      </c>
      <c r="G685">
        <v>378617667.40758669</v>
      </c>
      <c r="H685" s="6">
        <f>E685-G685-'Recalled prostheses cost'!$F$23</f>
        <v>-359848968.11470568</v>
      </c>
      <c r="I685" s="112">
        <v>23526583.986639749</v>
      </c>
      <c r="J685" s="112">
        <v>143874713.61488292</v>
      </c>
      <c r="K685" s="112">
        <f>I685-J685-(0.38*'Recalled prostheses cost'!$F$23)</f>
        <v>-129373822.9256618</v>
      </c>
      <c r="L685" s="11">
        <f t="shared" si="24"/>
        <v>1</v>
      </c>
    </row>
    <row r="686" spans="1:12" x14ac:dyDescent="0.25">
      <c r="A686">
        <f t="shared" si="25"/>
        <v>681</v>
      </c>
      <c r="C686">
        <v>58440.089193669766</v>
      </c>
      <c r="D686">
        <v>60490.122783732724</v>
      </c>
      <c r="E686">
        <v>48971691.931332707</v>
      </c>
      <c r="F686">
        <v>2050.033590062958</v>
      </c>
      <c r="G686">
        <v>401243794.09841615</v>
      </c>
      <c r="H686" s="6">
        <f>E686-G686-'Recalled prostheses cost'!$F$23</f>
        <v>-376023926.63397461</v>
      </c>
      <c r="I686" s="112">
        <v>27072636.273852754</v>
      </c>
      <c r="J686" s="112">
        <v>152472641.75739813</v>
      </c>
      <c r="K686" s="112">
        <f>I686-J686-(0.38*'Recalled prostheses cost'!$F$23)</f>
        <v>-134425698.78096402</v>
      </c>
      <c r="L686" s="11">
        <f t="shared" si="24"/>
        <v>1</v>
      </c>
    </row>
    <row r="687" spans="1:12" x14ac:dyDescent="0.25">
      <c r="A687">
        <f t="shared" si="25"/>
        <v>682</v>
      </c>
      <c r="C687">
        <v>53070.368201360296</v>
      </c>
      <c r="D687">
        <v>54314.530864519271</v>
      </c>
      <c r="E687">
        <v>64914935.058569066</v>
      </c>
      <c r="F687">
        <v>1244.1626631589752</v>
      </c>
      <c r="G687">
        <v>374563127.08686751</v>
      </c>
      <c r="H687" s="6">
        <f>E687-G687-'Recalled prostheses cost'!$F$23</f>
        <v>-333400016.49518961</v>
      </c>
      <c r="I687" s="112">
        <v>36200346.291448548</v>
      </c>
      <c r="J687" s="112">
        <v>142333988.29300967</v>
      </c>
      <c r="K687" s="112">
        <f>I687-J687-(0.38*'Recalled prostheses cost'!$F$23)</f>
        <v>-115159335.29897976</v>
      </c>
      <c r="L687" s="11">
        <f t="shared" si="24"/>
        <v>1</v>
      </c>
    </row>
    <row r="688" spans="1:12" x14ac:dyDescent="0.25">
      <c r="A688">
        <f t="shared" si="25"/>
        <v>683</v>
      </c>
      <c r="C688">
        <v>56589.438766219209</v>
      </c>
      <c r="D688">
        <v>58845.763406971637</v>
      </c>
      <c r="E688">
        <v>51110322.196651332</v>
      </c>
      <c r="F688">
        <v>2256.3246407524275</v>
      </c>
      <c r="G688">
        <v>535717076.13543546</v>
      </c>
      <c r="H688" s="6">
        <f>E688-G688-'Recalled prostheses cost'!$F$23</f>
        <v>-508358578.40567529</v>
      </c>
      <c r="I688" s="112">
        <v>27881439.074778102</v>
      </c>
      <c r="J688" s="112">
        <v>203572488.93146554</v>
      </c>
      <c r="K688" s="112">
        <f>I688-J688-(0.38*'Recalled prostheses cost'!$F$23)</f>
        <v>-184716743.15410608</v>
      </c>
      <c r="L688" s="11">
        <f t="shared" si="24"/>
        <v>1</v>
      </c>
    </row>
    <row r="689" spans="1:12" x14ac:dyDescent="0.25">
      <c r="A689">
        <f t="shared" si="25"/>
        <v>684</v>
      </c>
      <c r="C689">
        <v>79709.378085935648</v>
      </c>
      <c r="D689">
        <v>81278.523124229512</v>
      </c>
      <c r="E689">
        <v>49611708.293845594</v>
      </c>
      <c r="F689">
        <v>1569.1450382938638</v>
      </c>
      <c r="G689">
        <v>172275439.72073549</v>
      </c>
      <c r="H689" s="6">
        <f>E689-G689-'Recalled prostheses cost'!$F$23</f>
        <v>-146415555.89378107</v>
      </c>
      <c r="I689" s="112">
        <v>27368956.719341621</v>
      </c>
      <c r="J689" s="112">
        <v>65464667.093879484</v>
      </c>
      <c r="K689" s="112">
        <f>I689-J689-(0.38*'Recalled prostheses cost'!$F$23)</f>
        <v>-47121403.671956509</v>
      </c>
      <c r="L689" s="11">
        <f t="shared" si="24"/>
        <v>1</v>
      </c>
    </row>
    <row r="690" spans="1:12" x14ac:dyDescent="0.25">
      <c r="A690">
        <f t="shared" si="25"/>
        <v>685</v>
      </c>
      <c r="C690">
        <v>54240.483003738736</v>
      </c>
      <c r="D690">
        <v>56407.771582077883</v>
      </c>
      <c r="E690">
        <v>42813065.191000529</v>
      </c>
      <c r="F690">
        <v>2167.2885783391466</v>
      </c>
      <c r="G690">
        <v>456168698.02667731</v>
      </c>
      <c r="H690" s="6">
        <f>E690-G690-'Recalled prostheses cost'!$F$23</f>
        <v>-437107457.30256796</v>
      </c>
      <c r="I690" s="112">
        <v>23719265.122182313</v>
      </c>
      <c r="J690" s="112">
        <v>173344105.25013739</v>
      </c>
      <c r="K690" s="112">
        <f>I690-J690-(0.38*'Recalled prostheses cost'!$F$23)</f>
        <v>-158650533.42537373</v>
      </c>
      <c r="L690" s="11">
        <f t="shared" si="24"/>
        <v>1</v>
      </c>
    </row>
    <row r="691" spans="1:12" x14ac:dyDescent="0.25">
      <c r="A691">
        <f t="shared" si="25"/>
        <v>686</v>
      </c>
      <c r="C691">
        <v>58733.470341403699</v>
      </c>
      <c r="D691">
        <v>61091.866410306982</v>
      </c>
      <c r="E691">
        <v>44676183.542675912</v>
      </c>
      <c r="F691">
        <v>2358.3960689032829</v>
      </c>
      <c r="G691">
        <v>400593717.06224042</v>
      </c>
      <c r="H691" s="6">
        <f>E691-G691-'Recalled prostheses cost'!$F$23</f>
        <v>-379669357.98645568</v>
      </c>
      <c r="I691" s="112">
        <v>24773648.301438779</v>
      </c>
      <c r="J691" s="112">
        <v>152225612.48365131</v>
      </c>
      <c r="K691" s="112">
        <f>I691-J691-(0.38*'Recalled prostheses cost'!$F$23)</f>
        <v>-136477657.47963119</v>
      </c>
      <c r="L691" s="11">
        <f t="shared" si="24"/>
        <v>1</v>
      </c>
    </row>
    <row r="692" spans="1:12" x14ac:dyDescent="0.25">
      <c r="A692">
        <f t="shared" si="25"/>
        <v>687</v>
      </c>
      <c r="C692">
        <v>58846.338582150194</v>
      </c>
      <c r="D692">
        <v>60546.361517195866</v>
      </c>
      <c r="E692">
        <v>43436641.631347433</v>
      </c>
      <c r="F692">
        <v>1700.0229350456721</v>
      </c>
      <c r="G692">
        <v>268836648.765158</v>
      </c>
      <c r="H692" s="6">
        <f>E692-G692-'Recalled prostheses cost'!$F$23</f>
        <v>-249151831.60070175</v>
      </c>
      <c r="I692" s="112">
        <v>24159234.714058775</v>
      </c>
      <c r="J692" s="112">
        <v>102157926.53076003</v>
      </c>
      <c r="K692" s="112">
        <f>I692-J692-(0.38*'Recalled prostheses cost'!$F$23)</f>
        <v>-87024385.114119917</v>
      </c>
      <c r="L692" s="11">
        <f t="shared" si="24"/>
        <v>1</v>
      </c>
    </row>
    <row r="693" spans="1:12" x14ac:dyDescent="0.25">
      <c r="A693">
        <f t="shared" si="25"/>
        <v>688</v>
      </c>
      <c r="C693">
        <v>72940.268064805365</v>
      </c>
      <c r="D693">
        <v>75586.20109794251</v>
      </c>
      <c r="E693">
        <v>51129322.813739702</v>
      </c>
      <c r="F693">
        <v>2645.9330331371457</v>
      </c>
      <c r="G693">
        <v>382530425.17630625</v>
      </c>
      <c r="H693" s="6">
        <f>E693-G693-'Recalled prostheses cost'!$F$23</f>
        <v>-355152926.8294577</v>
      </c>
      <c r="I693" s="112">
        <v>28414312.2844593</v>
      </c>
      <c r="J693" s="112">
        <v>145361561.56699634</v>
      </c>
      <c r="K693" s="112">
        <f>I693-J693-(0.38*'Recalled prostheses cost'!$F$23)</f>
        <v>-125972942.5799557</v>
      </c>
      <c r="L693" s="11">
        <f t="shared" si="24"/>
        <v>1</v>
      </c>
    </row>
    <row r="694" spans="1:12" x14ac:dyDescent="0.25">
      <c r="A694">
        <f t="shared" si="25"/>
        <v>689</v>
      </c>
      <c r="C694">
        <v>51454.555056728503</v>
      </c>
      <c r="D694">
        <v>54232.645817884404</v>
      </c>
      <c r="E694">
        <v>40170548.347574942</v>
      </c>
      <c r="F694">
        <v>2778.0907611559014</v>
      </c>
      <c r="G694">
        <v>439353630.97855246</v>
      </c>
      <c r="H694" s="6">
        <f>E694-G694-'Recalled prostheses cost'!$F$23</f>
        <v>-422934907.09786868</v>
      </c>
      <c r="I694" s="112">
        <v>22360794.691413209</v>
      </c>
      <c r="J694" s="112">
        <v>166954379.77184996</v>
      </c>
      <c r="K694" s="112">
        <f>I694-J694-(0.38*'Recalled prostheses cost'!$F$23)</f>
        <v>-153619278.37785542</v>
      </c>
      <c r="L694" s="11">
        <f t="shared" si="24"/>
        <v>1</v>
      </c>
    </row>
    <row r="695" spans="1:12" x14ac:dyDescent="0.25">
      <c r="A695">
        <f t="shared" si="25"/>
        <v>690</v>
      </c>
      <c r="C695">
        <v>60600.836803088911</v>
      </c>
      <c r="D695">
        <v>62572.890545558403</v>
      </c>
      <c r="E695">
        <v>47714485.634908371</v>
      </c>
      <c r="F695">
        <v>1972.0537424694921</v>
      </c>
      <c r="G695">
        <v>396282259.31700253</v>
      </c>
      <c r="H695" s="6">
        <f>E695-G695-'Recalled prostheses cost'!$F$23</f>
        <v>-372319598.14898533</v>
      </c>
      <c r="I695" s="112">
        <v>26080744.839947443</v>
      </c>
      <c r="J695" s="112">
        <v>150587258.54046094</v>
      </c>
      <c r="K695" s="112">
        <f>I695-J695-(0.38*'Recalled prostheses cost'!$F$23)</f>
        <v>-133532206.99793214</v>
      </c>
      <c r="L695" s="11">
        <f t="shared" si="24"/>
        <v>1</v>
      </c>
    </row>
    <row r="696" spans="1:12" x14ac:dyDescent="0.25">
      <c r="A696">
        <f t="shared" si="25"/>
        <v>691</v>
      </c>
      <c r="C696">
        <v>51883.299740735107</v>
      </c>
      <c r="D696">
        <v>53427.138523942995</v>
      </c>
      <c r="E696">
        <v>42064989.979659028</v>
      </c>
      <c r="F696">
        <v>1543.8387832078879</v>
      </c>
      <c r="G696">
        <v>264988624.31995422</v>
      </c>
      <c r="H696" s="6">
        <f>E696-G696-'Recalled prostheses cost'!$F$23</f>
        <v>-246675458.80718637</v>
      </c>
      <c r="I696" s="112">
        <v>23390993.579267416</v>
      </c>
      <c r="J696" s="112">
        <v>100695677.24158257</v>
      </c>
      <c r="K696" s="112">
        <f>I696-J696-(0.38*'Recalled prostheses cost'!$F$23)</f>
        <v>-86330376.959733814</v>
      </c>
      <c r="L696" s="11">
        <f t="shared" si="24"/>
        <v>1</v>
      </c>
    </row>
    <row r="697" spans="1:12" x14ac:dyDescent="0.25">
      <c r="A697">
        <f t="shared" si="25"/>
        <v>692</v>
      </c>
      <c r="C697">
        <v>56120.773401834922</v>
      </c>
      <c r="D697">
        <v>58708.645624039076</v>
      </c>
      <c r="E697">
        <v>40978907.12552169</v>
      </c>
      <c r="F697">
        <v>2587.8722222041542</v>
      </c>
      <c r="G697">
        <v>450981453.36827719</v>
      </c>
      <c r="H697" s="6">
        <f>E697-G697-'Recalled prostheses cost'!$F$23</f>
        <v>-433754370.7096467</v>
      </c>
      <c r="I697" s="112">
        <v>23182663.14549315</v>
      </c>
      <c r="J697" s="112">
        <v>171372952.27994531</v>
      </c>
      <c r="K697" s="112">
        <f>I697-J697-(0.38*'Recalled prostheses cost'!$F$23)</f>
        <v>-157215982.43187082</v>
      </c>
      <c r="L697" s="11">
        <f t="shared" si="24"/>
        <v>1</v>
      </c>
    </row>
    <row r="698" spans="1:12" x14ac:dyDescent="0.25">
      <c r="A698">
        <f t="shared" si="25"/>
        <v>693</v>
      </c>
      <c r="C698">
        <v>73049.764868823389</v>
      </c>
      <c r="D698">
        <v>77342.433495739257</v>
      </c>
      <c r="E698">
        <v>43319593.030245729</v>
      </c>
      <c r="F698">
        <v>4292.6686269158672</v>
      </c>
      <c r="G698">
        <v>517913025.24270284</v>
      </c>
      <c r="H698" s="6">
        <f>E698-G698-'Recalled prostheses cost'!$F$23</f>
        <v>-498345256.67934829</v>
      </c>
      <c r="I698" s="112">
        <v>24501580.971738953</v>
      </c>
      <c r="J698" s="112">
        <v>196806949.59222707</v>
      </c>
      <c r="K698" s="112">
        <f>I698-J698-(0.38*'Recalled prostheses cost'!$F$23)</f>
        <v>-181331061.91790676</v>
      </c>
      <c r="L698" s="11">
        <f t="shared" si="24"/>
        <v>1</v>
      </c>
    </row>
    <row r="699" spans="1:12" x14ac:dyDescent="0.25">
      <c r="A699">
        <f t="shared" si="25"/>
        <v>694</v>
      </c>
      <c r="C699">
        <v>63674.8163619548</v>
      </c>
      <c r="D699">
        <v>65913.150805645753</v>
      </c>
      <c r="E699">
        <v>45591858.320714831</v>
      </c>
      <c r="F699">
        <v>2238.3344436909538</v>
      </c>
      <c r="G699">
        <v>316673053.23507851</v>
      </c>
      <c r="H699" s="6">
        <f>E699-G699-'Recalled prostheses cost'!$F$23</f>
        <v>-294833019.38125485</v>
      </c>
      <c r="I699" s="112">
        <v>25332208.037782557</v>
      </c>
      <c r="J699" s="112">
        <v>120335760.22932982</v>
      </c>
      <c r="K699" s="112">
        <f>I699-J699-(0.38*'Recalled prostheses cost'!$F$23)</f>
        <v>-104029245.48896593</v>
      </c>
      <c r="L699" s="11">
        <f t="shared" si="24"/>
        <v>1</v>
      </c>
    </row>
    <row r="700" spans="1:12" x14ac:dyDescent="0.25">
      <c r="A700">
        <f t="shared" si="25"/>
        <v>695</v>
      </c>
      <c r="C700">
        <v>51758.705322566151</v>
      </c>
      <c r="D700">
        <v>53161.249763627915</v>
      </c>
      <c r="E700">
        <v>47314039.381662264</v>
      </c>
      <c r="F700">
        <v>1402.5444410617638</v>
      </c>
      <c r="G700">
        <v>277527077.7161116</v>
      </c>
      <c r="H700" s="6">
        <f>E700-G700-'Recalled prostheses cost'!$F$23</f>
        <v>-253964862.80134052</v>
      </c>
      <c r="I700" s="112">
        <v>26415045.154850684</v>
      </c>
      <c r="J700" s="112">
        <v>105460289.53212242</v>
      </c>
      <c r="K700" s="112">
        <f>I700-J700-(0.38*'Recalled prostheses cost'!$F$23)</f>
        <v>-88070937.674690396</v>
      </c>
      <c r="L700" s="11">
        <f t="shared" si="24"/>
        <v>1</v>
      </c>
    </row>
    <row r="701" spans="1:12" x14ac:dyDescent="0.25">
      <c r="A701">
        <f t="shared" si="25"/>
        <v>696</v>
      </c>
      <c r="C701">
        <v>54865.544228834711</v>
      </c>
      <c r="D701">
        <v>56611.631141874692</v>
      </c>
      <c r="E701">
        <v>43727197.708767354</v>
      </c>
      <c r="F701">
        <v>1746.0869130399806</v>
      </c>
      <c r="G701">
        <v>306509701.60617375</v>
      </c>
      <c r="H701" s="6">
        <f>E701-G701-'Recalled prostheses cost'!$F$23</f>
        <v>-286534328.36429757</v>
      </c>
      <c r="I701" s="112">
        <v>24262679.952480461</v>
      </c>
      <c r="J701" s="112">
        <v>116473686.61034599</v>
      </c>
      <c r="K701" s="112">
        <f>I701-J701-(0.38*'Recalled prostheses cost'!$F$23)</f>
        <v>-101236699.95528418</v>
      </c>
      <c r="L701" s="11">
        <f t="shared" si="24"/>
        <v>1</v>
      </c>
    </row>
    <row r="702" spans="1:12" x14ac:dyDescent="0.25">
      <c r="A702">
        <f t="shared" si="25"/>
        <v>697</v>
      </c>
      <c r="C702">
        <v>74919.080556265442</v>
      </c>
      <c r="D702">
        <v>77478.171148203866</v>
      </c>
      <c r="E702">
        <v>49696068.313923135</v>
      </c>
      <c r="F702">
        <v>2559.090591938424</v>
      </c>
      <c r="G702">
        <v>355986219.96418762</v>
      </c>
      <c r="H702" s="6">
        <f>E702-G702-'Recalled prostheses cost'!$F$23</f>
        <v>-330041976.11715567</v>
      </c>
      <c r="I702" s="112">
        <v>27384079.456874099</v>
      </c>
      <c r="J702" s="112">
        <v>135274763.5863913</v>
      </c>
      <c r="K702" s="112">
        <f>I702-J702-(0.38*'Recalled prostheses cost'!$F$23)</f>
        <v>-116916377.42693585</v>
      </c>
      <c r="L702" s="11">
        <f t="shared" si="24"/>
        <v>1</v>
      </c>
    </row>
    <row r="703" spans="1:12" x14ac:dyDescent="0.25">
      <c r="A703">
        <f t="shared" si="25"/>
        <v>698</v>
      </c>
      <c r="C703">
        <v>53476.852810471777</v>
      </c>
      <c r="D703">
        <v>54552.421686855865</v>
      </c>
      <c r="E703">
        <v>62505912.704681285</v>
      </c>
      <c r="F703">
        <v>1075.5688763840881</v>
      </c>
      <c r="G703">
        <v>286275260.93750072</v>
      </c>
      <c r="H703" s="6">
        <f>E703-G703-'Recalled prostheses cost'!$F$23</f>
        <v>-247521172.69971061</v>
      </c>
      <c r="I703" s="112">
        <v>34555997.106621981</v>
      </c>
      <c r="J703" s="112">
        <v>108784599.15625028</v>
      </c>
      <c r="K703" s="112">
        <f>I703-J703-(0.38*'Recalled prostheses cost'!$F$23)</f>
        <v>-83254295.347046942</v>
      </c>
      <c r="L703" s="11">
        <f t="shared" si="24"/>
        <v>1</v>
      </c>
    </row>
    <row r="704" spans="1:12" x14ac:dyDescent="0.25">
      <c r="A704">
        <f t="shared" si="25"/>
        <v>699</v>
      </c>
      <c r="C704">
        <v>51278.210143829718</v>
      </c>
      <c r="D704">
        <v>53425.541866974017</v>
      </c>
      <c r="E704">
        <v>40097175.242844716</v>
      </c>
      <c r="F704">
        <v>2147.3317231442998</v>
      </c>
      <c r="G704">
        <v>442073370.75881469</v>
      </c>
      <c r="H704" s="6">
        <f>E704-G704-'Recalled prostheses cost'!$F$23</f>
        <v>-425728019.98286116</v>
      </c>
      <c r="I704" s="112">
        <v>22075828.559639975</v>
      </c>
      <c r="J704" s="112">
        <v>167987880.88834962</v>
      </c>
      <c r="K704" s="112">
        <f>I704-J704-(0.38*'Recalled prostheses cost'!$F$23)</f>
        <v>-154937745.62612832</v>
      </c>
      <c r="L704" s="11">
        <f t="shared" si="24"/>
        <v>1</v>
      </c>
    </row>
    <row r="705" spans="1:12" x14ac:dyDescent="0.25">
      <c r="A705">
        <f t="shared" si="25"/>
        <v>700</v>
      </c>
      <c r="C705">
        <v>51306.592267719469</v>
      </c>
      <c r="D705">
        <v>53086.620825910883</v>
      </c>
      <c r="E705">
        <v>65333266.385763571</v>
      </c>
      <c r="F705">
        <v>1780.028558191414</v>
      </c>
      <c r="G705">
        <v>729909767.46214175</v>
      </c>
      <c r="H705" s="6">
        <f>E705-G705-'Recalled prostheses cost'!$F$23</f>
        <v>-688328325.5432694</v>
      </c>
      <c r="I705" s="112">
        <v>35834218.665342271</v>
      </c>
      <c r="J705" s="112">
        <v>277365711.63561386</v>
      </c>
      <c r="K705" s="112">
        <f>I705-J705-(0.38*'Recalled prostheses cost'!$F$23)</f>
        <v>-250557186.26769024</v>
      </c>
      <c r="L705" s="11">
        <f t="shared" si="24"/>
        <v>1</v>
      </c>
    </row>
    <row r="706" spans="1:12" x14ac:dyDescent="0.25">
      <c r="A706">
        <f t="shared" si="25"/>
        <v>701</v>
      </c>
      <c r="C706">
        <v>71148.675143221175</v>
      </c>
      <c r="D706">
        <v>73272.246295233257</v>
      </c>
      <c r="E706">
        <v>42337955.061522469</v>
      </c>
      <c r="F706">
        <v>2123.5711520120822</v>
      </c>
      <c r="G706">
        <v>295090154.58994186</v>
      </c>
      <c r="H706" s="6">
        <f>E706-G706-'Recalled prostheses cost'!$F$23</f>
        <v>-276504023.99531054</v>
      </c>
      <c r="I706" s="112">
        <v>23088976.153701842</v>
      </c>
      <c r="J706" s="112">
        <v>112134258.74417789</v>
      </c>
      <c r="K706" s="112">
        <f>I706-J706-(0.38*'Recalled prostheses cost'!$F$23)</f>
        <v>-98070975.88789469</v>
      </c>
      <c r="L706" s="11">
        <f t="shared" si="24"/>
        <v>1</v>
      </c>
    </row>
    <row r="707" spans="1:12" x14ac:dyDescent="0.25">
      <c r="A707">
        <f t="shared" si="25"/>
        <v>702</v>
      </c>
      <c r="C707">
        <v>84541.871890811031</v>
      </c>
      <c r="D707">
        <v>87881.750846155148</v>
      </c>
      <c r="E707">
        <v>56374735.173193716</v>
      </c>
      <c r="F707">
        <v>3339.8789553441165</v>
      </c>
      <c r="G707">
        <v>492976250.80578691</v>
      </c>
      <c r="H707" s="6">
        <f>E707-G707-'Recalled prostheses cost'!$F$23</f>
        <v>-460353340.09948438</v>
      </c>
      <c r="I707" s="112">
        <v>31396969.570291996</v>
      </c>
      <c r="J707" s="112">
        <v>187330975.30619904</v>
      </c>
      <c r="K707" s="112">
        <f>I707-J707-(0.38*'Recalled prostheses cost'!$F$23)</f>
        <v>-164959699.0333257</v>
      </c>
      <c r="L707" s="11">
        <f t="shared" si="24"/>
        <v>1</v>
      </c>
    </row>
    <row r="708" spans="1:12" x14ac:dyDescent="0.25">
      <c r="A708">
        <f t="shared" si="25"/>
        <v>703</v>
      </c>
      <c r="C708">
        <v>58744.167777344104</v>
      </c>
      <c r="D708">
        <v>60055.058752224941</v>
      </c>
      <c r="E708">
        <v>42799067.708413966</v>
      </c>
      <c r="F708">
        <v>1310.8909748808364</v>
      </c>
      <c r="G708">
        <v>143946049.19022852</v>
      </c>
      <c r="H708" s="6">
        <f>E708-G708-'Recalled prostheses cost'!$F$23</f>
        <v>-124898805.94870573</v>
      </c>
      <c r="I708" s="112">
        <v>23924159.74637318</v>
      </c>
      <c r="J708" s="112">
        <v>54699498.692286834</v>
      </c>
      <c r="K708" s="112">
        <f>I708-J708-(0.38*'Recalled prostheses cost'!$F$23)</f>
        <v>-39801032.243332297</v>
      </c>
      <c r="L708" s="11">
        <f t="shared" si="24"/>
        <v>1</v>
      </c>
    </row>
    <row r="709" spans="1:12" x14ac:dyDescent="0.25">
      <c r="A709">
        <f t="shared" si="25"/>
        <v>704</v>
      </c>
      <c r="C709">
        <v>64955.299016211873</v>
      </c>
      <c r="D709">
        <v>67492.766785402913</v>
      </c>
      <c r="E709">
        <v>41880029.613928638</v>
      </c>
      <c r="F709">
        <v>2537.4677691910401</v>
      </c>
      <c r="G709">
        <v>341171669.37700313</v>
      </c>
      <c r="H709" s="6">
        <f>E709-G709-'Recalled prostheses cost'!$F$23</f>
        <v>-323043464.22996569</v>
      </c>
      <c r="I709" s="112">
        <v>23168865.527641937</v>
      </c>
      <c r="J709" s="112">
        <v>129645234.36326118</v>
      </c>
      <c r="K709" s="112">
        <f>I709-J709-(0.38*'Recalled prostheses cost'!$F$23)</f>
        <v>-115502062.13303789</v>
      </c>
      <c r="L709" s="11">
        <f t="shared" si="24"/>
        <v>1</v>
      </c>
    </row>
    <row r="710" spans="1:12" x14ac:dyDescent="0.25">
      <c r="A710">
        <f t="shared" si="25"/>
        <v>705</v>
      </c>
      <c r="C710">
        <v>57193.11636951752</v>
      </c>
      <c r="D710">
        <v>58910.101853664033</v>
      </c>
      <c r="E710">
        <v>55845962.06727057</v>
      </c>
      <c r="F710">
        <v>1716.985484146513</v>
      </c>
      <c r="G710">
        <v>490502336.12308961</v>
      </c>
      <c r="H710" s="6">
        <f>E710-G710-'Recalled prostheses cost'!$F$23</f>
        <v>-458408198.5227102</v>
      </c>
      <c r="I710" s="112">
        <v>30554626.608467501</v>
      </c>
      <c r="J710" s="112">
        <v>186390887.72677407</v>
      </c>
      <c r="K710" s="112">
        <f>I710-J710-(0.38*'Recalled prostheses cost'!$F$23)</f>
        <v>-164861954.41572523</v>
      </c>
      <c r="L710" s="11">
        <f t="shared" ref="L710:L773" si="26">IF(H710/$H$1&lt;=F710,1,0)</f>
        <v>1</v>
      </c>
    </row>
    <row r="711" spans="1:12" x14ac:dyDescent="0.25">
      <c r="A711">
        <f t="shared" si="25"/>
        <v>706</v>
      </c>
      <c r="C711">
        <v>60879.345455817071</v>
      </c>
      <c r="D711">
        <v>62741.153478939348</v>
      </c>
      <c r="E711">
        <v>50688861.420019418</v>
      </c>
      <c r="F711">
        <v>1861.8080231222775</v>
      </c>
      <c r="G711">
        <v>338042614.13336277</v>
      </c>
      <c r="H711" s="6">
        <f>E711-G711-'Recalled prostheses cost'!$F$23</f>
        <v>-311105577.18023455</v>
      </c>
      <c r="I711" s="112">
        <v>28206675.231716245</v>
      </c>
      <c r="J711" s="112">
        <v>128456193.37067784</v>
      </c>
      <c r="K711" s="112">
        <f>I711-J711-(0.38*'Recalled prostheses cost'!$F$23)</f>
        <v>-109275211.43638024</v>
      </c>
      <c r="L711" s="11">
        <f t="shared" si="26"/>
        <v>1</v>
      </c>
    </row>
    <row r="712" spans="1:12" x14ac:dyDescent="0.25">
      <c r="A712">
        <f t="shared" ref="A712:A775" si="27">1+A711</f>
        <v>707</v>
      </c>
      <c r="C712">
        <v>74680.007581458587</v>
      </c>
      <c r="D712">
        <v>79260.568598357961</v>
      </c>
      <c r="E712">
        <v>44009106.447010368</v>
      </c>
      <c r="F712">
        <v>4580.5610168993735</v>
      </c>
      <c r="G712">
        <v>646070141.80812228</v>
      </c>
      <c r="H712" s="6">
        <f>E712-G712-'Recalled prostheses cost'!$F$23</f>
        <v>-625812859.82800305</v>
      </c>
      <c r="I712" s="112">
        <v>24540134.145747237</v>
      </c>
      <c r="J712" s="112">
        <v>245506653.88708645</v>
      </c>
      <c r="K712" s="112">
        <f>I712-J712-(0.38*'Recalled prostheses cost'!$F$23)</f>
        <v>-229992213.03875786</v>
      </c>
      <c r="L712" s="11">
        <f t="shared" si="26"/>
        <v>1</v>
      </c>
    </row>
    <row r="713" spans="1:12" x14ac:dyDescent="0.25">
      <c r="A713">
        <f t="shared" si="27"/>
        <v>708</v>
      </c>
      <c r="C713">
        <v>51029.881004321185</v>
      </c>
      <c r="D713">
        <v>52508.08464329008</v>
      </c>
      <c r="E713">
        <v>64476603.891038269</v>
      </c>
      <c r="F713">
        <v>1478.2036389688947</v>
      </c>
      <c r="G713">
        <v>578967806.48901832</v>
      </c>
      <c r="H713" s="6">
        <f>E713-G713-'Recalled prostheses cost'!$F$23</f>
        <v>-538243027.06487119</v>
      </c>
      <c r="I713" s="112">
        <v>35907119.588015601</v>
      </c>
      <c r="J713" s="112">
        <v>220007766.46582693</v>
      </c>
      <c r="K713" s="112">
        <f>I713-J713-(0.38*'Recalled prostheses cost'!$F$23)</f>
        <v>-193126340.17522997</v>
      </c>
      <c r="L713" s="11">
        <f t="shared" si="26"/>
        <v>1</v>
      </c>
    </row>
    <row r="714" spans="1:12" x14ac:dyDescent="0.25">
      <c r="A714">
        <f t="shared" si="27"/>
        <v>709</v>
      </c>
      <c r="C714">
        <v>78880.967105954347</v>
      </c>
      <c r="D714">
        <v>81410.940199690027</v>
      </c>
      <c r="E714">
        <v>59659557.793735832</v>
      </c>
      <c r="F714">
        <v>2529.9730937356799</v>
      </c>
      <c r="G714">
        <v>377840645.78249151</v>
      </c>
      <c r="H714" s="6">
        <f>E714-G714-'Recalled prostheses cost'!$F$23</f>
        <v>-341932912.45564687</v>
      </c>
      <c r="I714" s="112">
        <v>32936900.951060377</v>
      </c>
      <c r="J714" s="112">
        <v>143579445.39734674</v>
      </c>
      <c r="K714" s="112">
        <f>I714-J714-(0.38*'Recalled prostheses cost'!$F$23)</f>
        <v>-119668237.743705</v>
      </c>
      <c r="L714" s="11">
        <f t="shared" si="26"/>
        <v>1</v>
      </c>
    </row>
    <row r="715" spans="1:12" x14ac:dyDescent="0.25">
      <c r="A715">
        <f t="shared" si="27"/>
        <v>710</v>
      </c>
      <c r="C715">
        <v>63417.356152333203</v>
      </c>
      <c r="D715">
        <v>66030.522695975757</v>
      </c>
      <c r="E715">
        <v>66863260.314075433</v>
      </c>
      <c r="F715">
        <v>2613.1665436425537</v>
      </c>
      <c r="G715">
        <v>661329476.41512108</v>
      </c>
      <c r="H715" s="6">
        <f>E715-G715-'Recalled prostheses cost'!$F$23</f>
        <v>-618218040.56793678</v>
      </c>
      <c r="I715" s="112">
        <v>37120487.565735601</v>
      </c>
      <c r="J715" s="112">
        <v>251305201.03774604</v>
      </c>
      <c r="K715" s="112">
        <f>I715-J715-(0.38*'Recalled prostheses cost'!$F$23)</f>
        <v>-223210406.76942909</v>
      </c>
      <c r="L715" s="11">
        <f t="shared" si="26"/>
        <v>1</v>
      </c>
    </row>
    <row r="716" spans="1:12" x14ac:dyDescent="0.25">
      <c r="A716">
        <f t="shared" si="27"/>
        <v>711</v>
      </c>
      <c r="C716">
        <v>87112.720651738753</v>
      </c>
      <c r="D716">
        <v>90789.470142639679</v>
      </c>
      <c r="E716">
        <v>45787826.442859903</v>
      </c>
      <c r="F716">
        <v>3676.7494909009256</v>
      </c>
      <c r="G716">
        <v>389288902.05350953</v>
      </c>
      <c r="H716" s="6">
        <f>E716-G716-'Recalled prostheses cost'!$F$23</f>
        <v>-367252900.07754081</v>
      </c>
      <c r="I716" s="112">
        <v>25367312.16357794</v>
      </c>
      <c r="J716" s="112">
        <v>147929782.78033364</v>
      </c>
      <c r="K716" s="112">
        <f>I716-J716-(0.38*'Recalled prostheses cost'!$F$23)</f>
        <v>-131588163.91417435</v>
      </c>
      <c r="L716" s="11">
        <f t="shared" si="26"/>
        <v>1</v>
      </c>
    </row>
    <row r="717" spans="1:12" x14ac:dyDescent="0.25">
      <c r="A717">
        <f t="shared" si="27"/>
        <v>712</v>
      </c>
      <c r="C717">
        <v>56596.176391008732</v>
      </c>
      <c r="D717">
        <v>58073.624167926762</v>
      </c>
      <c r="E717">
        <v>45213915.985351853</v>
      </c>
      <c r="F717">
        <v>1477.4477769180303</v>
      </c>
      <c r="G717">
        <v>247500706.11831617</v>
      </c>
      <c r="H717" s="6">
        <f>E717-G717-'Recalled prostheses cost'!$F$23</f>
        <v>-226038614.59985548</v>
      </c>
      <c r="I717" s="112">
        <v>25264133.222223755</v>
      </c>
      <c r="J717" s="112">
        <v>94050268.324960142</v>
      </c>
      <c r="K717" s="112">
        <f>I717-J717-(0.38*'Recalled prostheses cost'!$F$23)</f>
        <v>-77811828.400155038</v>
      </c>
      <c r="L717" s="11">
        <f t="shared" si="26"/>
        <v>1</v>
      </c>
    </row>
    <row r="718" spans="1:12" x14ac:dyDescent="0.25">
      <c r="A718">
        <f t="shared" si="27"/>
        <v>713</v>
      </c>
      <c r="C718">
        <v>69195.003360099072</v>
      </c>
      <c r="D718">
        <v>71011.323555155614</v>
      </c>
      <c r="E718">
        <v>50601993.180903032</v>
      </c>
      <c r="F718">
        <v>1816.3201950565417</v>
      </c>
      <c r="G718">
        <v>271911789.23402292</v>
      </c>
      <c r="H718" s="6">
        <f>E718-G718-'Recalled prostheses cost'!$F$23</f>
        <v>-245061620.52001107</v>
      </c>
      <c r="I718" s="112">
        <v>28299297.923944414</v>
      </c>
      <c r="J718" s="112">
        <v>103326479.90892869</v>
      </c>
      <c r="K718" s="112">
        <f>I718-J718-(0.38*'Recalled prostheses cost'!$F$23)</f>
        <v>-84052875.282402933</v>
      </c>
      <c r="L718" s="11">
        <f t="shared" si="26"/>
        <v>1</v>
      </c>
    </row>
    <row r="719" spans="1:12" x14ac:dyDescent="0.25">
      <c r="A719">
        <f t="shared" si="27"/>
        <v>714</v>
      </c>
      <c r="C719">
        <v>58216.241405520523</v>
      </c>
      <c r="D719">
        <v>60385.944288977684</v>
      </c>
      <c r="E719">
        <v>42551441.558962025</v>
      </c>
      <c r="F719">
        <v>2169.7028834571611</v>
      </c>
      <c r="G719">
        <v>373300349.81976891</v>
      </c>
      <c r="H719" s="6">
        <f>E719-G719-'Recalled prostheses cost'!$F$23</f>
        <v>-354500732.72769803</v>
      </c>
      <c r="I719" s="112">
        <v>23523915.238368392</v>
      </c>
      <c r="J719" s="112">
        <v>141854132.93151218</v>
      </c>
      <c r="K719" s="112">
        <f>I719-J719-(0.38*'Recalled prostheses cost'!$F$23)</f>
        <v>-127355910.99056244</v>
      </c>
      <c r="L719" s="11">
        <f t="shared" si="26"/>
        <v>1</v>
      </c>
    </row>
    <row r="720" spans="1:12" x14ac:dyDescent="0.25">
      <c r="A720">
        <f t="shared" si="27"/>
        <v>715</v>
      </c>
      <c r="C720">
        <v>64028.31107928892</v>
      </c>
      <c r="D720">
        <v>66014.898434545088</v>
      </c>
      <c r="E720">
        <v>66268917.936967544</v>
      </c>
      <c r="F720">
        <v>1986.5873552561679</v>
      </c>
      <c r="G720">
        <v>508278261.44937515</v>
      </c>
      <c r="H720" s="6">
        <f>E720-G720-'Recalled prostheses cost'!$F$23</f>
        <v>-465761167.97929877</v>
      </c>
      <c r="I720" s="112">
        <v>37046712.690024629</v>
      </c>
      <c r="J720" s="112">
        <v>193145739.35076261</v>
      </c>
      <c r="K720" s="112">
        <f>I720-J720-(0.38*'Recalled prostheses cost'!$F$23)</f>
        <v>-165124719.95815665</v>
      </c>
      <c r="L720" s="11">
        <f t="shared" si="26"/>
        <v>1</v>
      </c>
    </row>
    <row r="721" spans="1:12" x14ac:dyDescent="0.25">
      <c r="A721">
        <f t="shared" si="27"/>
        <v>716</v>
      </c>
      <c r="C721">
        <v>57387.418289409921</v>
      </c>
      <c r="D721">
        <v>59330.701398958117</v>
      </c>
      <c r="E721">
        <v>61379059.99322772</v>
      </c>
      <c r="F721">
        <v>1943.2831095481961</v>
      </c>
      <c r="G721">
        <v>554441125.79398143</v>
      </c>
      <c r="H721" s="6">
        <f>E721-G721-'Recalled prostheses cost'!$F$23</f>
        <v>-516813890.26764488</v>
      </c>
      <c r="I721" s="112">
        <v>33733449.421855018</v>
      </c>
      <c r="J721" s="112">
        <v>210687627.80171296</v>
      </c>
      <c r="K721" s="112">
        <f>I721-J721-(0.38*'Recalled prostheses cost'!$F$23)</f>
        <v>-185979871.67727661</v>
      </c>
      <c r="L721" s="11">
        <f t="shared" si="26"/>
        <v>1</v>
      </c>
    </row>
    <row r="722" spans="1:12" x14ac:dyDescent="0.25">
      <c r="A722">
        <f t="shared" si="27"/>
        <v>717</v>
      </c>
      <c r="C722">
        <v>61369.250781427487</v>
      </c>
      <c r="D722">
        <v>63141.592344838005</v>
      </c>
      <c r="E722">
        <v>46169466.678691767</v>
      </c>
      <c r="F722">
        <v>1772.3415634105186</v>
      </c>
      <c r="G722">
        <v>237612242.25234374</v>
      </c>
      <c r="H722" s="6">
        <f>E722-G722-'Recalled prostheses cost'!$F$23</f>
        <v>-215194600.04054314</v>
      </c>
      <c r="I722" s="112">
        <v>25583936.861600131</v>
      </c>
      <c r="J722" s="112">
        <v>90292652.055890635</v>
      </c>
      <c r="K722" s="112">
        <f>I722-J722-(0.38*'Recalled prostheses cost'!$F$23)</f>
        <v>-73734408.491709143</v>
      </c>
      <c r="L722" s="11">
        <f t="shared" si="26"/>
        <v>1</v>
      </c>
    </row>
    <row r="723" spans="1:12" x14ac:dyDescent="0.25">
      <c r="A723">
        <f t="shared" si="27"/>
        <v>718</v>
      </c>
      <c r="C723">
        <v>67344.777716140685</v>
      </c>
      <c r="D723">
        <v>70122.174072734153</v>
      </c>
      <c r="E723">
        <v>54484470.741649382</v>
      </c>
      <c r="F723">
        <v>2777.3963565934682</v>
      </c>
      <c r="G723">
        <v>500395709.24411929</v>
      </c>
      <c r="H723" s="6">
        <f>E723-G723-'Recalled prostheses cost'!$F$23</f>
        <v>-469663062.96936107</v>
      </c>
      <c r="I723" s="112">
        <v>30271595.934040312</v>
      </c>
      <c r="J723" s="112">
        <v>190150369.51276526</v>
      </c>
      <c r="K723" s="112">
        <f>I723-J723-(0.38*'Recalled prostheses cost'!$F$23)</f>
        <v>-168904466.8761436</v>
      </c>
      <c r="L723" s="11">
        <f t="shared" si="26"/>
        <v>1</v>
      </c>
    </row>
    <row r="724" spans="1:12" x14ac:dyDescent="0.25">
      <c r="A724">
        <f t="shared" si="27"/>
        <v>719</v>
      </c>
      <c r="C724">
        <v>79002.681209033879</v>
      </c>
      <c r="D724">
        <v>80637.538600032713</v>
      </c>
      <c r="E724">
        <v>48498202.981354855</v>
      </c>
      <c r="F724">
        <v>1634.8573909988336</v>
      </c>
      <c r="G724">
        <v>225854736.55680871</v>
      </c>
      <c r="H724" s="6">
        <f>E724-G724-'Recalled prostheses cost'!$F$23</f>
        <v>-201108358.04234502</v>
      </c>
      <c r="I724" s="112">
        <v>26643376.966883183</v>
      </c>
      <c r="J724" s="112">
        <v>85824799.891587317</v>
      </c>
      <c r="K724" s="112">
        <f>I724-J724-(0.38*'Recalled prostheses cost'!$F$23)</f>
        <v>-68207116.222122788</v>
      </c>
      <c r="L724" s="11">
        <f t="shared" si="26"/>
        <v>1</v>
      </c>
    </row>
    <row r="725" spans="1:12" x14ac:dyDescent="0.25">
      <c r="A725">
        <f t="shared" si="27"/>
        <v>720</v>
      </c>
      <c r="C725">
        <v>52793.639521005614</v>
      </c>
      <c r="D725">
        <v>53563.196204816217</v>
      </c>
      <c r="E725">
        <v>47042100.734167524</v>
      </c>
      <c r="F725">
        <v>769.55668381060241</v>
      </c>
      <c r="G725">
        <v>150877242.10250571</v>
      </c>
      <c r="H725" s="6">
        <f>E725-G725-'Recalled prostheses cost'!$F$23</f>
        <v>-127586965.83522937</v>
      </c>
      <c r="I725" s="112">
        <v>26352756.267996851</v>
      </c>
      <c r="J725" s="112">
        <v>57333351.998952173</v>
      </c>
      <c r="K725" s="112">
        <f>I725-J725-(0.38*'Recalled prostheses cost'!$F$23)</f>
        <v>-40006289.028373972</v>
      </c>
      <c r="L725" s="11">
        <f t="shared" si="26"/>
        <v>1</v>
      </c>
    </row>
    <row r="726" spans="1:12" x14ac:dyDescent="0.25">
      <c r="A726">
        <f t="shared" si="27"/>
        <v>721</v>
      </c>
      <c r="C726">
        <v>56536.193149483806</v>
      </c>
      <c r="D726">
        <v>58331.661822200091</v>
      </c>
      <c r="E726">
        <v>44173393.431454584</v>
      </c>
      <c r="F726">
        <v>1795.4686727162843</v>
      </c>
      <c r="G726">
        <v>367763306.5597164</v>
      </c>
      <c r="H726" s="6">
        <f>E726-G726-'Recalled prostheses cost'!$F$23</f>
        <v>-347341737.59515297</v>
      </c>
      <c r="I726" s="112">
        <v>24594083.266927779</v>
      </c>
      <c r="J726" s="112">
        <v>139750056.49269226</v>
      </c>
      <c r="K726" s="112">
        <f>I726-J726-(0.38*'Recalled prostheses cost'!$F$23)</f>
        <v>-124181666.52318314</v>
      </c>
      <c r="L726" s="11">
        <f t="shared" si="26"/>
        <v>1</v>
      </c>
    </row>
    <row r="727" spans="1:12" x14ac:dyDescent="0.25">
      <c r="A727">
        <f t="shared" si="27"/>
        <v>722</v>
      </c>
      <c r="C727">
        <v>52188.021860714827</v>
      </c>
      <c r="D727">
        <v>53185.526806670874</v>
      </c>
      <c r="E727">
        <v>38574663.188237034</v>
      </c>
      <c r="F727">
        <v>997.50494595604687</v>
      </c>
      <c r="G727">
        <v>163937964.43630576</v>
      </c>
      <c r="H727" s="6">
        <f>E727-G727-'Recalled prostheses cost'!$F$23</f>
        <v>-149115125.71495989</v>
      </c>
      <c r="I727" s="112">
        <v>21270121.947997499</v>
      </c>
      <c r="J727" s="112">
        <v>62296426.485796168</v>
      </c>
      <c r="K727" s="112">
        <f>I727-J727-(0.38*'Recalled prostheses cost'!$F$23)</f>
        <v>-50051997.835217319</v>
      </c>
      <c r="L727" s="11">
        <f t="shared" si="26"/>
        <v>1</v>
      </c>
    </row>
    <row r="728" spans="1:12" x14ac:dyDescent="0.25">
      <c r="A728">
        <f t="shared" si="27"/>
        <v>723</v>
      </c>
      <c r="C728">
        <v>57218.149527784619</v>
      </c>
      <c r="D728">
        <v>59475.627642423671</v>
      </c>
      <c r="E728">
        <v>45327544.059585333</v>
      </c>
      <c r="F728">
        <v>2257.4781146390524</v>
      </c>
      <c r="G728">
        <v>407680154.01069218</v>
      </c>
      <c r="H728" s="6">
        <f>E728-G728-'Recalled prostheses cost'!$F$23</f>
        <v>-386104434.41799802</v>
      </c>
      <c r="I728" s="112">
        <v>25407681.288705114</v>
      </c>
      <c r="J728" s="112">
        <v>154918458.52406302</v>
      </c>
      <c r="K728" s="112">
        <f>I728-J728-(0.38*'Recalled prostheses cost'!$F$23)</f>
        <v>-138536470.53277656</v>
      </c>
      <c r="L728" s="11">
        <f t="shared" si="26"/>
        <v>1</v>
      </c>
    </row>
    <row r="729" spans="1:12" x14ac:dyDescent="0.25">
      <c r="A729">
        <f t="shared" si="27"/>
        <v>724</v>
      </c>
      <c r="C729">
        <v>72982.022404542629</v>
      </c>
      <c r="D729">
        <v>74866.285930422382</v>
      </c>
      <c r="E729">
        <v>44127681.74469953</v>
      </c>
      <c r="F729">
        <v>1884.2635258797527</v>
      </c>
      <c r="G729">
        <v>211343706.75649449</v>
      </c>
      <c r="H729" s="6">
        <f>E729-G729-'Recalled prostheses cost'!$F$23</f>
        <v>-190967849.47868612</v>
      </c>
      <c r="I729" s="112">
        <v>24634486.388134532</v>
      </c>
      <c r="J729" s="112">
        <v>80310608.567467913</v>
      </c>
      <c r="K729" s="112">
        <f>I729-J729-(0.38*'Recalled prostheses cost'!$F$23)</f>
        <v>-64701815.476752028</v>
      </c>
      <c r="L729" s="11">
        <f t="shared" si="26"/>
        <v>1</v>
      </c>
    </row>
    <row r="730" spans="1:12" x14ac:dyDescent="0.25">
      <c r="A730">
        <f t="shared" si="27"/>
        <v>725</v>
      </c>
      <c r="C730">
        <v>78063.124407547657</v>
      </c>
      <c r="D730">
        <v>81152.476184545667</v>
      </c>
      <c r="E730">
        <v>64722700.591706455</v>
      </c>
      <c r="F730">
        <v>3089.3517769980099</v>
      </c>
      <c r="G730">
        <v>587587614.07900977</v>
      </c>
      <c r="H730" s="6">
        <f>E730-G730-'Recalled prostheses cost'!$F$23</f>
        <v>-546616737.95419455</v>
      </c>
      <c r="I730" s="112">
        <v>35964612.158003546</v>
      </c>
      <c r="J730" s="112">
        <v>223283293.35002372</v>
      </c>
      <c r="K730" s="112">
        <f>I730-J730-(0.38*'Recalled prostheses cost'!$F$23)</f>
        <v>-196344374.48943883</v>
      </c>
      <c r="L730" s="11">
        <f t="shared" si="26"/>
        <v>1</v>
      </c>
    </row>
    <row r="731" spans="1:12" x14ac:dyDescent="0.25">
      <c r="A731">
        <f t="shared" si="27"/>
        <v>726</v>
      </c>
      <c r="C731">
        <v>60258.186607369615</v>
      </c>
      <c r="D731">
        <v>62229.07469210733</v>
      </c>
      <c r="E731">
        <v>52917461.240981899</v>
      </c>
      <c r="F731">
        <v>1970.888084737715</v>
      </c>
      <c r="G731">
        <v>362031171.03387964</v>
      </c>
      <c r="H731" s="6">
        <f>E731-G731-'Recalled prostheses cost'!$F$23</f>
        <v>-332865534.25978893</v>
      </c>
      <c r="I731" s="112">
        <v>29602001.062069044</v>
      </c>
      <c r="J731" s="112">
        <v>137571844.99287426</v>
      </c>
      <c r="K731" s="112">
        <f>I731-J731-(0.38*'Recalled prostheses cost'!$F$23)</f>
        <v>-116995537.22822386</v>
      </c>
      <c r="L731" s="11">
        <f t="shared" si="26"/>
        <v>1</v>
      </c>
    </row>
    <row r="732" spans="1:12" x14ac:dyDescent="0.25">
      <c r="A732">
        <f t="shared" si="27"/>
        <v>727</v>
      </c>
      <c r="C732">
        <v>55291.433125315038</v>
      </c>
      <c r="D732">
        <v>57090.74596108379</v>
      </c>
      <c r="E732">
        <v>54508694.30122558</v>
      </c>
      <c r="F732">
        <v>1799.3128357687528</v>
      </c>
      <c r="G732">
        <v>461524577.09848547</v>
      </c>
      <c r="H732" s="6">
        <f>E732-G732-'Recalled prostheses cost'!$F$23</f>
        <v>-430767707.26415104</v>
      </c>
      <c r="I732" s="112">
        <v>29824285.096075032</v>
      </c>
      <c r="J732" s="112">
        <v>175379339.2974245</v>
      </c>
      <c r="K732" s="112">
        <f>I732-J732-(0.38*'Recalled prostheses cost'!$F$23)</f>
        <v>-154580747.49876812</v>
      </c>
      <c r="L732" s="11">
        <f t="shared" si="26"/>
        <v>1</v>
      </c>
    </row>
    <row r="733" spans="1:12" x14ac:dyDescent="0.25">
      <c r="A733">
        <f t="shared" si="27"/>
        <v>728</v>
      </c>
      <c r="C733">
        <v>58142.365956386413</v>
      </c>
      <c r="D733">
        <v>59733.030615003488</v>
      </c>
      <c r="E733">
        <v>45250171.647783972</v>
      </c>
      <c r="F733">
        <v>1590.6646586170755</v>
      </c>
      <c r="G733">
        <v>335954147.53444332</v>
      </c>
      <c r="H733" s="6">
        <f>E733-G733-'Recalled prostheses cost'!$F$23</f>
        <v>-314455800.35355049</v>
      </c>
      <c r="I733" s="112">
        <v>25176815.11815593</v>
      </c>
      <c r="J733" s="112">
        <v>127662576.06308846</v>
      </c>
      <c r="K733" s="112">
        <f>I733-J733-(0.38*'Recalled prostheses cost'!$F$23)</f>
        <v>-111511454.24235117</v>
      </c>
      <c r="L733" s="11">
        <f t="shared" si="26"/>
        <v>1</v>
      </c>
    </row>
    <row r="734" spans="1:12" x14ac:dyDescent="0.25">
      <c r="A734">
        <f t="shared" si="27"/>
        <v>729</v>
      </c>
      <c r="C734">
        <v>54077.712601054933</v>
      </c>
      <c r="D734">
        <v>55611.136366323997</v>
      </c>
      <c r="E734">
        <v>45408549.268132806</v>
      </c>
      <c r="F734">
        <v>1533.4237652690645</v>
      </c>
      <c r="G734">
        <v>351155058.25110769</v>
      </c>
      <c r="H734" s="6">
        <f>E734-G734-'Recalled prostheses cost'!$F$23</f>
        <v>-329498333.44986606</v>
      </c>
      <c r="I734" s="112">
        <v>24748641.19372898</v>
      </c>
      <c r="J734" s="112">
        <v>133438922.13542093</v>
      </c>
      <c r="K734" s="112">
        <f>I734-J734-(0.38*'Recalled prostheses cost'!$F$23)</f>
        <v>-117715974.23911059</v>
      </c>
      <c r="L734" s="11">
        <f t="shared" si="26"/>
        <v>1</v>
      </c>
    </row>
    <row r="735" spans="1:12" x14ac:dyDescent="0.25">
      <c r="A735">
        <f t="shared" si="27"/>
        <v>730</v>
      </c>
      <c r="C735">
        <v>48537.783869210667</v>
      </c>
      <c r="D735">
        <v>49705.301174524946</v>
      </c>
      <c r="E735">
        <v>46530892.390688024</v>
      </c>
      <c r="F735">
        <v>1167.5173053142789</v>
      </c>
      <c r="G735">
        <v>253727957.68968853</v>
      </c>
      <c r="H735" s="6">
        <f>E735-G735-'Recalled prostheses cost'!$F$23</f>
        <v>-230948889.76589167</v>
      </c>
      <c r="I735" s="112">
        <v>25861252.681892205</v>
      </c>
      <c r="J735" s="112">
        <v>96416623.922081634</v>
      </c>
      <c r="K735" s="112">
        <f>I735-J735-(0.38*'Recalled prostheses cost'!$F$23)</f>
        <v>-79581064.537608087</v>
      </c>
      <c r="L735" s="11">
        <f t="shared" si="26"/>
        <v>1</v>
      </c>
    </row>
    <row r="736" spans="1:12" x14ac:dyDescent="0.25">
      <c r="A736">
        <f t="shared" si="27"/>
        <v>731</v>
      </c>
      <c r="C736">
        <v>76747.94008335768</v>
      </c>
      <c r="D736">
        <v>79043.262629421472</v>
      </c>
      <c r="E736">
        <v>42687723.390054375</v>
      </c>
      <c r="F736">
        <v>2295.3225460637914</v>
      </c>
      <c r="G736">
        <v>285900641.92828727</v>
      </c>
      <c r="H736" s="6">
        <f>E736-G736-'Recalled prostheses cost'!$F$23</f>
        <v>-266964743.00512406</v>
      </c>
      <c r="I736" s="112">
        <v>23735014.668616507</v>
      </c>
      <c r="J736" s="112">
        <v>108642243.93274918</v>
      </c>
      <c r="K736" s="112">
        <f>I736-J736-(0.38*'Recalled prostheses cost'!$F$23)</f>
        <v>-93932922.561551332</v>
      </c>
      <c r="L736" s="11">
        <f t="shared" si="26"/>
        <v>1</v>
      </c>
    </row>
    <row r="737" spans="1:12" x14ac:dyDescent="0.25">
      <c r="A737">
        <f t="shared" si="27"/>
        <v>732</v>
      </c>
      <c r="C737">
        <v>55869.267409239168</v>
      </c>
      <c r="D737">
        <v>57847.183380016555</v>
      </c>
      <c r="E737">
        <v>42544564.219709083</v>
      </c>
      <c r="F737">
        <v>1977.915970777387</v>
      </c>
      <c r="G737">
        <v>390774958.21585643</v>
      </c>
      <c r="H737" s="6">
        <f>E737-G737-'Recalled prostheses cost'!$F$23</f>
        <v>-371982218.4630385</v>
      </c>
      <c r="I737" s="112">
        <v>23652183.957523849</v>
      </c>
      <c r="J737" s="112">
        <v>148494484.12202543</v>
      </c>
      <c r="K737" s="112">
        <f>I737-J737-(0.38*'Recalled prostheses cost'!$F$23)</f>
        <v>-133867993.46192023</v>
      </c>
      <c r="L737" s="11">
        <f t="shared" si="26"/>
        <v>1</v>
      </c>
    </row>
    <row r="738" spans="1:12" x14ac:dyDescent="0.25">
      <c r="A738">
        <f t="shared" si="27"/>
        <v>733</v>
      </c>
      <c r="C738">
        <v>53791.03420464279</v>
      </c>
      <c r="D738">
        <v>55678.314745004885</v>
      </c>
      <c r="E738">
        <v>41036783.499210827</v>
      </c>
      <c r="F738">
        <v>1887.2805403620951</v>
      </c>
      <c r="G738">
        <v>272771705.74328321</v>
      </c>
      <c r="H738" s="6">
        <f>E738-G738-'Recalled prostheses cost'!$F$23</f>
        <v>-255486746.71096355</v>
      </c>
      <c r="I738" s="112">
        <v>22896745.916594233</v>
      </c>
      <c r="J738" s="112">
        <v>103653248.18244764</v>
      </c>
      <c r="K738" s="112">
        <f>I738-J738-(0.38*'Recalled prostheses cost'!$F$23)</f>
        <v>-89782195.563272059</v>
      </c>
      <c r="L738" s="11">
        <f t="shared" si="26"/>
        <v>1</v>
      </c>
    </row>
    <row r="739" spans="1:12" x14ac:dyDescent="0.25">
      <c r="A739">
        <f t="shared" si="27"/>
        <v>734</v>
      </c>
      <c r="C739">
        <v>51936.485437448704</v>
      </c>
      <c r="D739">
        <v>52758.959809373569</v>
      </c>
      <c r="E739">
        <v>52341796.407205857</v>
      </c>
      <c r="F739">
        <v>822.47437192486541</v>
      </c>
      <c r="G739">
        <v>174729684.23061872</v>
      </c>
      <c r="H739" s="6">
        <f>E739-G739-'Recalled prostheses cost'!$F$23</f>
        <v>-146139712.29030403</v>
      </c>
      <c r="I739" s="112">
        <v>29078463.816035863</v>
      </c>
      <c r="J739" s="112">
        <v>66397280.007635117</v>
      </c>
      <c r="K739" s="112">
        <f>I739-J739-(0.38*'Recalled prostheses cost'!$F$23)</f>
        <v>-46344509.489017896</v>
      </c>
      <c r="L739" s="11">
        <f t="shared" si="26"/>
        <v>1</v>
      </c>
    </row>
    <row r="740" spans="1:12" x14ac:dyDescent="0.25">
      <c r="A740">
        <f t="shared" si="27"/>
        <v>735</v>
      </c>
      <c r="C740">
        <v>50850.325894190522</v>
      </c>
      <c r="D740">
        <v>52693.487336451275</v>
      </c>
      <c r="E740">
        <v>44254991.302766122</v>
      </c>
      <c r="F740">
        <v>1843.1614422607527</v>
      </c>
      <c r="G740">
        <v>342770513.20402241</v>
      </c>
      <c r="H740" s="6">
        <f>E740-G740-'Recalled prostheses cost'!$F$23</f>
        <v>-322267346.36814743</v>
      </c>
      <c r="I740" s="112">
        <v>24767929.089518137</v>
      </c>
      <c r="J740" s="112">
        <v>130252795.01752855</v>
      </c>
      <c r="K740" s="112">
        <f>I740-J740-(0.38*'Recalled prostheses cost'!$F$23)</f>
        <v>-114510559.22542906</v>
      </c>
      <c r="L740" s="11">
        <f t="shared" si="26"/>
        <v>1</v>
      </c>
    </row>
    <row r="741" spans="1:12" x14ac:dyDescent="0.25">
      <c r="A741">
        <f t="shared" si="27"/>
        <v>736</v>
      </c>
      <c r="C741">
        <v>71389.400532172731</v>
      </c>
      <c r="D741">
        <v>74518.560057534603</v>
      </c>
      <c r="E741">
        <v>47161334.190963998</v>
      </c>
      <c r="F741">
        <v>3129.1595253618725</v>
      </c>
      <c r="G741">
        <v>405881228.43599463</v>
      </c>
      <c r="H741" s="6">
        <f>E741-G741-'Recalled prostheses cost'!$F$23</f>
        <v>-382471718.71192181</v>
      </c>
      <c r="I741" s="112">
        <v>25923972.031886891</v>
      </c>
      <c r="J741" s="112">
        <v>154234866.80567795</v>
      </c>
      <c r="K741" s="112">
        <f>I741-J741-(0.38*'Recalled prostheses cost'!$F$23)</f>
        <v>-137336588.0712097</v>
      </c>
      <c r="L741" s="11">
        <f t="shared" si="26"/>
        <v>1</v>
      </c>
    </row>
    <row r="742" spans="1:12" x14ac:dyDescent="0.25">
      <c r="A742">
        <f t="shared" si="27"/>
        <v>737</v>
      </c>
      <c r="C742">
        <v>50377.509076910654</v>
      </c>
      <c r="D742">
        <v>51927.143832044276</v>
      </c>
      <c r="E742">
        <v>59230291.972314268</v>
      </c>
      <c r="F742">
        <v>1549.6347551336221</v>
      </c>
      <c r="G742">
        <v>507070428.3215245</v>
      </c>
      <c r="H742" s="6">
        <f>E742-G742-'Recalled prostheses cost'!$F$23</f>
        <v>-471591960.81610143</v>
      </c>
      <c r="I742" s="112">
        <v>33197320.07174531</v>
      </c>
      <c r="J742" s="112">
        <v>192686762.76217932</v>
      </c>
      <c r="K742" s="112">
        <f>I742-J742-(0.38*'Recalled prostheses cost'!$F$23)</f>
        <v>-168515135.98785266</v>
      </c>
      <c r="L742" s="11">
        <f t="shared" si="26"/>
        <v>1</v>
      </c>
    </row>
    <row r="743" spans="1:12" x14ac:dyDescent="0.25">
      <c r="A743">
        <f t="shared" si="27"/>
        <v>738</v>
      </c>
      <c r="C743">
        <v>55970.484418050815</v>
      </c>
      <c r="D743">
        <v>57832.711168936956</v>
      </c>
      <c r="E743">
        <v>47917990.699548066</v>
      </c>
      <c r="F743">
        <v>1862.2267508861405</v>
      </c>
      <c r="G743">
        <v>402861428.22600394</v>
      </c>
      <c r="H743" s="6">
        <f>E743-G743-'Recalled prostheses cost'!$F$23</f>
        <v>-378695261.99334705</v>
      </c>
      <c r="I743" s="112">
        <v>26578966.937721476</v>
      </c>
      <c r="J743" s="112">
        <v>153087342.72588146</v>
      </c>
      <c r="K743" s="112">
        <f>I743-J743-(0.38*'Recalled prostheses cost'!$F$23)</f>
        <v>-135534069.08557862</v>
      </c>
      <c r="L743" s="11">
        <f t="shared" si="26"/>
        <v>1</v>
      </c>
    </row>
    <row r="744" spans="1:12" x14ac:dyDescent="0.25">
      <c r="A744">
        <f t="shared" si="27"/>
        <v>739</v>
      </c>
      <c r="C744">
        <v>77405.133752461057</v>
      </c>
      <c r="D744">
        <v>79702.595398874837</v>
      </c>
      <c r="E744">
        <v>45700324.720515534</v>
      </c>
      <c r="F744">
        <v>2297.4616464137798</v>
      </c>
      <c r="G744">
        <v>297333533.59356308</v>
      </c>
      <c r="H744" s="6">
        <f>E744-G744-'Recalled prostheses cost'!$F$23</f>
        <v>-275385033.3399387</v>
      </c>
      <c r="I744" s="112">
        <v>25358902.103255101</v>
      </c>
      <c r="J744" s="112">
        <v>112986742.76555397</v>
      </c>
      <c r="K744" s="112">
        <f>I744-J744-(0.38*'Recalled prostheses cost'!$F$23)</f>
        <v>-96653533.959717512</v>
      </c>
      <c r="L744" s="11">
        <f t="shared" si="26"/>
        <v>1</v>
      </c>
    </row>
    <row r="745" spans="1:12" x14ac:dyDescent="0.25">
      <c r="A745">
        <f t="shared" si="27"/>
        <v>740</v>
      </c>
      <c r="C745">
        <v>66340.191148148559</v>
      </c>
      <c r="D745">
        <v>67578.169958240978</v>
      </c>
      <c r="E745">
        <v>43845557.770912103</v>
      </c>
      <c r="F745">
        <v>1237.9788100924197</v>
      </c>
      <c r="G745">
        <v>164666288.14817172</v>
      </c>
      <c r="H745" s="6">
        <f>E745-G745-'Recalled prostheses cost'!$F$23</f>
        <v>-144572554.84415078</v>
      </c>
      <c r="I745" s="112">
        <v>24271661.516474113</v>
      </c>
      <c r="J745" s="112">
        <v>62573189.496305265</v>
      </c>
      <c r="K745" s="112">
        <f>I745-J745-(0.38*'Recalled prostheses cost'!$F$23)</f>
        <v>-47327221.277249798</v>
      </c>
      <c r="L745" s="11">
        <f t="shared" si="26"/>
        <v>1</v>
      </c>
    </row>
    <row r="746" spans="1:12" x14ac:dyDescent="0.25">
      <c r="A746">
        <f t="shared" si="27"/>
        <v>741</v>
      </c>
      <c r="C746">
        <v>72225.482178054663</v>
      </c>
      <c r="D746">
        <v>76165.08310610817</v>
      </c>
      <c r="E746">
        <v>49307623.939024359</v>
      </c>
      <c r="F746">
        <v>3939.6009280535072</v>
      </c>
      <c r="G746">
        <v>513749336.20992368</v>
      </c>
      <c r="H746" s="6">
        <f>E746-G746-'Recalled prostheses cost'!$F$23</f>
        <v>-488193536.73779047</v>
      </c>
      <c r="I746" s="112">
        <v>27240758.621325865</v>
      </c>
      <c r="J746" s="112">
        <v>195224747.75977099</v>
      </c>
      <c r="K746" s="112">
        <f>I746-J746-(0.38*'Recalled prostheses cost'!$F$23)</f>
        <v>-177009682.43586379</v>
      </c>
      <c r="L746" s="11">
        <f t="shared" si="26"/>
        <v>1</v>
      </c>
    </row>
    <row r="747" spans="1:12" x14ac:dyDescent="0.25">
      <c r="A747">
        <f t="shared" si="27"/>
        <v>742</v>
      </c>
      <c r="C747">
        <v>47127.997658756518</v>
      </c>
      <c r="D747">
        <v>47986.166977974179</v>
      </c>
      <c r="E747">
        <v>50186151.158510834</v>
      </c>
      <c r="F747">
        <v>858.16931921766081</v>
      </c>
      <c r="G747">
        <v>227333689.10480654</v>
      </c>
      <c r="H747" s="6">
        <f>E747-G747-'Recalled prostheses cost'!$F$23</f>
        <v>-200899362.41318688</v>
      </c>
      <c r="I747" s="112">
        <v>27887800.317024898</v>
      </c>
      <c r="J747" s="112">
        <v>86386801.859826475</v>
      </c>
      <c r="K747" s="112">
        <f>I747-J747-(0.38*'Recalled prostheses cost'!$F$23)</f>
        <v>-67524694.840220213</v>
      </c>
      <c r="L747" s="11">
        <f t="shared" si="26"/>
        <v>1</v>
      </c>
    </row>
    <row r="748" spans="1:12" x14ac:dyDescent="0.25">
      <c r="A748">
        <f t="shared" si="27"/>
        <v>743</v>
      </c>
      <c r="C748">
        <v>54524.565132248063</v>
      </c>
      <c r="D748">
        <v>56616.118039497094</v>
      </c>
      <c r="E748">
        <v>50951795.57511685</v>
      </c>
      <c r="F748">
        <v>2091.5529072490317</v>
      </c>
      <c r="G748">
        <v>502780842.04138732</v>
      </c>
      <c r="H748" s="6">
        <f>E748-G748-'Recalled prostheses cost'!$F$23</f>
        <v>-475580870.93316162</v>
      </c>
      <c r="I748" s="112">
        <v>27968544.809474256</v>
      </c>
      <c r="J748" s="112">
        <v>191056719.97572714</v>
      </c>
      <c r="K748" s="112">
        <f>I748-J748-(0.38*'Recalled prostheses cost'!$F$23)</f>
        <v>-172113868.46367154</v>
      </c>
      <c r="L748" s="11">
        <f t="shared" si="26"/>
        <v>1</v>
      </c>
    </row>
    <row r="749" spans="1:12" x14ac:dyDescent="0.25">
      <c r="A749">
        <f t="shared" si="27"/>
        <v>744</v>
      </c>
      <c r="C749">
        <v>68357.913076040757</v>
      </c>
      <c r="D749">
        <v>70723.497361224945</v>
      </c>
      <c r="E749">
        <v>72572776.523346797</v>
      </c>
      <c r="F749">
        <v>2365.584285184188</v>
      </c>
      <c r="G749">
        <v>672918405.47508836</v>
      </c>
      <c r="H749" s="6">
        <f>E749-G749-'Recalled prostheses cost'!$F$23</f>
        <v>-624097453.41863275</v>
      </c>
      <c r="I749" s="112">
        <v>40058588.33325088</v>
      </c>
      <c r="J749" s="112">
        <v>255708994.08053362</v>
      </c>
      <c r="K749" s="112">
        <f>I749-J749-(0.38*'Recalled prostheses cost'!$F$23)</f>
        <v>-224676099.0447014</v>
      </c>
      <c r="L749" s="11">
        <f t="shared" si="26"/>
        <v>1</v>
      </c>
    </row>
    <row r="750" spans="1:12" x14ac:dyDescent="0.25">
      <c r="A750">
        <f t="shared" si="27"/>
        <v>745</v>
      </c>
      <c r="C750">
        <v>63737.204531373747</v>
      </c>
      <c r="D750">
        <v>66496.192112593752</v>
      </c>
      <c r="E750">
        <v>44942323.475733958</v>
      </c>
      <c r="F750">
        <v>2758.9875812200044</v>
      </c>
      <c r="G750">
        <v>523021609.0804764</v>
      </c>
      <c r="H750" s="6">
        <f>E750-G750-'Recalled prostheses cost'!$F$23</f>
        <v>-501831110.07163364</v>
      </c>
      <c r="I750" s="112">
        <v>25111190.598577</v>
      </c>
      <c r="J750" s="112">
        <v>198748211.45058098</v>
      </c>
      <c r="K750" s="112">
        <f>I750-J750-(0.38*'Recalled prostheses cost'!$F$23)</f>
        <v>-182662714.14942265</v>
      </c>
      <c r="L750" s="11">
        <f t="shared" si="26"/>
        <v>1</v>
      </c>
    </row>
    <row r="751" spans="1:12" x14ac:dyDescent="0.25">
      <c r="A751">
        <f t="shared" si="27"/>
        <v>746</v>
      </c>
      <c r="C751">
        <v>57210.612456444534</v>
      </c>
      <c r="D751">
        <v>58533.736360617317</v>
      </c>
      <c r="E751">
        <v>47355463.706734151</v>
      </c>
      <c r="F751">
        <v>1323.1239041727822</v>
      </c>
      <c r="G751">
        <v>250542311.73666197</v>
      </c>
      <c r="H751" s="6">
        <f>E751-G751-'Recalled prostheses cost'!$F$23</f>
        <v>-226938672.49681899</v>
      </c>
      <c r="I751" s="112">
        <v>26138946.681912854</v>
      </c>
      <c r="J751" s="112">
        <v>95206078.459931567</v>
      </c>
      <c r="K751" s="112">
        <f>I751-J751-(0.38*'Recalled prostheses cost'!$F$23)</f>
        <v>-78092825.075437367</v>
      </c>
      <c r="L751" s="11">
        <f t="shared" si="26"/>
        <v>1</v>
      </c>
    </row>
    <row r="752" spans="1:12" x14ac:dyDescent="0.25">
      <c r="A752">
        <f t="shared" si="27"/>
        <v>747</v>
      </c>
      <c r="C752">
        <v>57134.768903831427</v>
      </c>
      <c r="D752">
        <v>58819.106449369516</v>
      </c>
      <c r="E752">
        <v>42361820.95901721</v>
      </c>
      <c r="F752">
        <v>1684.3375455380883</v>
      </c>
      <c r="G752">
        <v>255303570.50291279</v>
      </c>
      <c r="H752" s="6">
        <f>E752-G752-'Recalled prostheses cost'!$F$23</f>
        <v>-236693574.01078674</v>
      </c>
      <c r="I752" s="112">
        <v>23289072.140699558</v>
      </c>
      <c r="J752" s="112">
        <v>97015356.79110685</v>
      </c>
      <c r="K752" s="112">
        <f>I752-J752-(0.38*'Recalled prostheses cost'!$F$23)</f>
        <v>-82751977.947825938</v>
      </c>
      <c r="L752" s="11">
        <f t="shared" si="26"/>
        <v>1</v>
      </c>
    </row>
    <row r="753" spans="1:12" x14ac:dyDescent="0.25">
      <c r="A753">
        <f t="shared" si="27"/>
        <v>748</v>
      </c>
      <c r="C753">
        <v>61050.014928309669</v>
      </c>
      <c r="D753">
        <v>62653.232749390911</v>
      </c>
      <c r="E753">
        <v>48432656.632869743</v>
      </c>
      <c r="F753">
        <v>1603.2178210812417</v>
      </c>
      <c r="G753">
        <v>262195650.2787531</v>
      </c>
      <c r="H753" s="6">
        <f>E753-G753-'Recalled prostheses cost'!$F$23</f>
        <v>-237514818.11277452</v>
      </c>
      <c r="I753" s="112">
        <v>26996995.990856428</v>
      </c>
      <c r="J753" s="112">
        <v>99634347.105926171</v>
      </c>
      <c r="K753" s="112">
        <f>I753-J753-(0.38*'Recalled prostheses cost'!$F$23)</f>
        <v>-81663044.412488401</v>
      </c>
      <c r="L753" s="11">
        <f t="shared" si="26"/>
        <v>1</v>
      </c>
    </row>
    <row r="754" spans="1:12" x14ac:dyDescent="0.25">
      <c r="A754">
        <f t="shared" si="27"/>
        <v>749</v>
      </c>
      <c r="C754">
        <v>68780.745624508185</v>
      </c>
      <c r="D754">
        <v>71353.87471020699</v>
      </c>
      <c r="E754">
        <v>71395217.626886964</v>
      </c>
      <c r="F754">
        <v>2573.1290856988053</v>
      </c>
      <c r="G754">
        <v>708740238.36463141</v>
      </c>
      <c r="H754" s="6">
        <f>E754-G754-'Recalled prostheses cost'!$F$23</f>
        <v>-661096845.20463562</v>
      </c>
      <c r="I754" s="112">
        <v>39574174.33402168</v>
      </c>
      <c r="J754" s="112">
        <v>269321290.57855999</v>
      </c>
      <c r="K754" s="112">
        <f>I754-J754-(0.38*'Recalled prostheses cost'!$F$23)</f>
        <v>-238772809.54195696</v>
      </c>
      <c r="L754" s="11">
        <f t="shared" si="26"/>
        <v>1</v>
      </c>
    </row>
    <row r="755" spans="1:12" x14ac:dyDescent="0.25">
      <c r="A755">
        <f t="shared" si="27"/>
        <v>750</v>
      </c>
      <c r="C755">
        <v>58959.040608357092</v>
      </c>
      <c r="D755">
        <v>61794.15700030994</v>
      </c>
      <c r="E755">
        <v>55322468.74961748</v>
      </c>
      <c r="F755">
        <v>2835.1163919528481</v>
      </c>
      <c r="G755">
        <v>688580668.18350005</v>
      </c>
      <c r="H755" s="6">
        <f>E755-G755-'Recalled prostheses cost'!$F$23</f>
        <v>-657010023.90077376</v>
      </c>
      <c r="I755" s="112">
        <v>30509247.304140843</v>
      </c>
      <c r="J755" s="112">
        <v>261660653.90973002</v>
      </c>
      <c r="K755" s="112">
        <f>I755-J755-(0.38*'Recalled prostheses cost'!$F$23)</f>
        <v>-240177099.90300784</v>
      </c>
      <c r="L755" s="11">
        <f t="shared" si="26"/>
        <v>1</v>
      </c>
    </row>
    <row r="756" spans="1:12" x14ac:dyDescent="0.25">
      <c r="A756">
        <f t="shared" si="27"/>
        <v>751</v>
      </c>
      <c r="C756">
        <v>52078.263805790004</v>
      </c>
      <c r="D756">
        <v>54090.168818591439</v>
      </c>
      <c r="E756">
        <v>59344317.174291037</v>
      </c>
      <c r="F756">
        <v>2011.9050128014351</v>
      </c>
      <c r="G756">
        <v>591234166.16028762</v>
      </c>
      <c r="H756" s="6">
        <f>E756-G756-'Recalled prostheses cost'!$F$23</f>
        <v>-555641673.45288777</v>
      </c>
      <c r="I756" s="112">
        <v>32758095.660644628</v>
      </c>
      <c r="J756" s="112">
        <v>224668983.14090919</v>
      </c>
      <c r="K756" s="112">
        <f>I756-J756-(0.38*'Recalled prostheses cost'!$F$23)</f>
        <v>-200936580.77768323</v>
      </c>
      <c r="L756" s="11">
        <f t="shared" si="26"/>
        <v>1</v>
      </c>
    </row>
    <row r="757" spans="1:12" x14ac:dyDescent="0.25">
      <c r="A757">
        <f t="shared" si="27"/>
        <v>752</v>
      </c>
      <c r="C757">
        <v>51615.001240447338</v>
      </c>
      <c r="D757">
        <v>52874.996449508828</v>
      </c>
      <c r="E757">
        <v>40142584.42769666</v>
      </c>
      <c r="F757">
        <v>1259.9952090614897</v>
      </c>
      <c r="G757">
        <v>228163073.68213072</v>
      </c>
      <c r="H757" s="6">
        <f>E757-G757-'Recalled prostheses cost'!$F$23</f>
        <v>-211772313.72132522</v>
      </c>
      <c r="I757" s="112">
        <v>22169426.742988434</v>
      </c>
      <c r="J757" s="112">
        <v>86701967.999209657</v>
      </c>
      <c r="K757" s="112">
        <f>I757-J757-(0.38*'Recalled prostheses cost'!$F$23)</f>
        <v>-73558234.553639859</v>
      </c>
      <c r="L757" s="11">
        <f t="shared" si="26"/>
        <v>1</v>
      </c>
    </row>
    <row r="758" spans="1:12" x14ac:dyDescent="0.25">
      <c r="A758">
        <f t="shared" si="27"/>
        <v>753</v>
      </c>
      <c r="C758">
        <v>52473.324592735778</v>
      </c>
      <c r="D758">
        <v>53736.4734408492</v>
      </c>
      <c r="E758">
        <v>45455066.257113852</v>
      </c>
      <c r="F758">
        <v>1263.148848113422</v>
      </c>
      <c r="G758">
        <v>247751383.9582383</v>
      </c>
      <c r="H758" s="6">
        <f>E758-G758-'Recalled prostheses cost'!$F$23</f>
        <v>-226048142.16801563</v>
      </c>
      <c r="I758" s="112">
        <v>25175791.818583228</v>
      </c>
      <c r="J758" s="112">
        <v>94145525.904130548</v>
      </c>
      <c r="K758" s="112">
        <f>I758-J758-(0.38*'Recalled prostheses cost'!$F$23)</f>
        <v>-77995427.382965982</v>
      </c>
      <c r="L758" s="11">
        <f t="shared" si="26"/>
        <v>1</v>
      </c>
    </row>
    <row r="759" spans="1:12" x14ac:dyDescent="0.25">
      <c r="A759">
        <f t="shared" si="27"/>
        <v>754</v>
      </c>
      <c r="C759">
        <v>61732.376992362369</v>
      </c>
      <c r="D759">
        <v>63192.158965345167</v>
      </c>
      <c r="E759">
        <v>54857831.862174287</v>
      </c>
      <c r="F759">
        <v>1459.781972982797</v>
      </c>
      <c r="G759">
        <v>259690843.81903994</v>
      </c>
      <c r="H759" s="6">
        <f>E759-G759-'Recalled prostheses cost'!$F$23</f>
        <v>-228584836.42375684</v>
      </c>
      <c r="I759" s="112">
        <v>30436141.984916471</v>
      </c>
      <c r="J759" s="112">
        <v>98682520.651235178</v>
      </c>
      <c r="K759" s="112">
        <f>I759-J759-(0.38*'Recalled prostheses cost'!$F$23)</f>
        <v>-77272071.963737369</v>
      </c>
      <c r="L759" s="11">
        <f t="shared" si="26"/>
        <v>1</v>
      </c>
    </row>
    <row r="760" spans="1:12" x14ac:dyDescent="0.25">
      <c r="A760">
        <f t="shared" si="27"/>
        <v>755</v>
      </c>
      <c r="C760">
        <v>58664.45025472861</v>
      </c>
      <c r="D760">
        <v>60232.041983335112</v>
      </c>
      <c r="E760">
        <v>56448611.029118419</v>
      </c>
      <c r="F760">
        <v>1567.5917286065014</v>
      </c>
      <c r="G760">
        <v>411354137.98649329</v>
      </c>
      <c r="H760" s="6">
        <f>E760-G760-'Recalled prostheses cost'!$F$23</f>
        <v>-378657351.42426604</v>
      </c>
      <c r="I760" s="112">
        <v>30891912.810322806</v>
      </c>
      <c r="J760" s="112">
        <v>156314572.43486747</v>
      </c>
      <c r="K760" s="112">
        <f>I760-J760-(0.38*'Recalled prostheses cost'!$F$23)</f>
        <v>-134448352.9219633</v>
      </c>
      <c r="L760" s="11">
        <f t="shared" si="26"/>
        <v>1</v>
      </c>
    </row>
    <row r="761" spans="1:12" x14ac:dyDescent="0.25">
      <c r="A761">
        <f t="shared" si="27"/>
        <v>756</v>
      </c>
      <c r="C761">
        <v>74167.939196067789</v>
      </c>
      <c r="D761">
        <v>76896.69311960401</v>
      </c>
      <c r="E761">
        <v>44080948.098610684</v>
      </c>
      <c r="F761">
        <v>2728.7539235362201</v>
      </c>
      <c r="G761">
        <v>353009341.21286219</v>
      </c>
      <c r="H761" s="6">
        <f>E761-G761-'Recalled prostheses cost'!$F$23</f>
        <v>-332680217.58114266</v>
      </c>
      <c r="I761" s="112">
        <v>24636801.908206481</v>
      </c>
      <c r="J761" s="112">
        <v>134143549.66088763</v>
      </c>
      <c r="K761" s="112">
        <f>I761-J761-(0.38*'Recalled prostheses cost'!$F$23)</f>
        <v>-118532441.05009979</v>
      </c>
      <c r="L761" s="11">
        <f t="shared" si="26"/>
        <v>1</v>
      </c>
    </row>
    <row r="762" spans="1:12" x14ac:dyDescent="0.25">
      <c r="A762">
        <f t="shared" si="27"/>
        <v>757</v>
      </c>
      <c r="C762">
        <v>57618.226414732329</v>
      </c>
      <c r="D762">
        <v>58951.547070342203</v>
      </c>
      <c r="E762">
        <v>61576830.718697041</v>
      </c>
      <c r="F762">
        <v>1333.3206556098739</v>
      </c>
      <c r="G762">
        <v>388150531.9964298</v>
      </c>
      <c r="H762" s="6">
        <f>E762-G762-'Recalled prostheses cost'!$F$23</f>
        <v>-350325525.7446239</v>
      </c>
      <c r="I762" s="112">
        <v>34002913.908473141</v>
      </c>
      <c r="J762" s="112">
        <v>147497202.15864334</v>
      </c>
      <c r="K762" s="112">
        <f>I762-J762-(0.38*'Recalled prostheses cost'!$F$23)</f>
        <v>-122519981.54758886</v>
      </c>
      <c r="L762" s="11">
        <f t="shared" si="26"/>
        <v>1</v>
      </c>
    </row>
    <row r="763" spans="1:12" x14ac:dyDescent="0.25">
      <c r="A763">
        <f t="shared" si="27"/>
        <v>758</v>
      </c>
      <c r="C763">
        <v>56313.707982974403</v>
      </c>
      <c r="D763">
        <v>58198.807653881624</v>
      </c>
      <c r="E763">
        <v>45987174.919930093</v>
      </c>
      <c r="F763">
        <v>1885.0996709072206</v>
      </c>
      <c r="G763">
        <v>414459710.81506449</v>
      </c>
      <c r="H763" s="6">
        <f>E763-G763-'Recalled prostheses cost'!$F$23</f>
        <v>-392224360.36202556</v>
      </c>
      <c r="I763" s="112">
        <v>25416736.546818022</v>
      </c>
      <c r="J763" s="112">
        <v>157494690.10972449</v>
      </c>
      <c r="K763" s="112">
        <f>I763-J763-(0.38*'Recalled prostheses cost'!$F$23)</f>
        <v>-141103646.86032513</v>
      </c>
      <c r="L763" s="11">
        <f t="shared" si="26"/>
        <v>1</v>
      </c>
    </row>
    <row r="764" spans="1:12" x14ac:dyDescent="0.25">
      <c r="A764">
        <f t="shared" si="27"/>
        <v>759</v>
      </c>
      <c r="C764">
        <v>51488.495247650346</v>
      </c>
      <c r="D764">
        <v>52864.205591532744</v>
      </c>
      <c r="E764">
        <v>42676960.967142932</v>
      </c>
      <c r="F764">
        <v>1375.7103438823979</v>
      </c>
      <c r="G764">
        <v>232790208.52533415</v>
      </c>
      <c r="H764" s="6">
        <f>E764-G764-'Recalled prostheses cost'!$F$23</f>
        <v>-213865072.02508238</v>
      </c>
      <c r="I764" s="112">
        <v>24075330.772153053</v>
      </c>
      <c r="J764" s="112">
        <v>88460279.239626974</v>
      </c>
      <c r="K764" s="112">
        <f>I764-J764-(0.38*'Recalled prostheses cost'!$F$23)</f>
        <v>-73410641.764892578</v>
      </c>
      <c r="L764" s="11">
        <f t="shared" si="26"/>
        <v>1</v>
      </c>
    </row>
    <row r="765" spans="1:12" x14ac:dyDescent="0.25">
      <c r="A765">
        <f t="shared" si="27"/>
        <v>760</v>
      </c>
      <c r="C765">
        <v>56892.18608610615</v>
      </c>
      <c r="D765">
        <v>58462.442514326744</v>
      </c>
      <c r="E765">
        <v>47464563.73009254</v>
      </c>
      <c r="F765">
        <v>1570.2564282205931</v>
      </c>
      <c r="G765">
        <v>302860318.421368</v>
      </c>
      <c r="H765" s="6">
        <f>E765-G765-'Recalled prostheses cost'!$F$23</f>
        <v>-279147579.15816665</v>
      </c>
      <c r="I765" s="112">
        <v>26007312.905725259</v>
      </c>
      <c r="J765" s="112">
        <v>115086921.00011982</v>
      </c>
      <c r="K765" s="112">
        <f>I765-J765-(0.38*'Recalled prostheses cost'!$F$23)</f>
        <v>-98105301.391813219</v>
      </c>
      <c r="L765" s="11">
        <f t="shared" si="26"/>
        <v>1</v>
      </c>
    </row>
    <row r="766" spans="1:12" x14ac:dyDescent="0.25">
      <c r="A766">
        <f t="shared" si="27"/>
        <v>761</v>
      </c>
      <c r="C766">
        <v>56411.148643038054</v>
      </c>
      <c r="D766">
        <v>58237.17738649252</v>
      </c>
      <c r="E766">
        <v>48698603.927391313</v>
      </c>
      <c r="F766">
        <v>1826.0287434544662</v>
      </c>
      <c r="G766">
        <v>419384934.01309913</v>
      </c>
      <c r="H766" s="6">
        <f>E766-G766-'Recalled prostheses cost'!$F$23</f>
        <v>-394438154.55259901</v>
      </c>
      <c r="I766" s="112">
        <v>27121746.255211469</v>
      </c>
      <c r="J766" s="112">
        <v>159366274.92497766</v>
      </c>
      <c r="K766" s="112">
        <f>I766-J766-(0.38*'Recalled prostheses cost'!$F$23)</f>
        <v>-141270221.96718484</v>
      </c>
      <c r="L766" s="11">
        <f t="shared" si="26"/>
        <v>1</v>
      </c>
    </row>
    <row r="767" spans="1:12" x14ac:dyDescent="0.25">
      <c r="A767">
        <f t="shared" si="27"/>
        <v>762</v>
      </c>
      <c r="C767">
        <v>59900.441057290212</v>
      </c>
      <c r="D767">
        <v>61780.632991271843</v>
      </c>
      <c r="E767">
        <v>44987621.116822958</v>
      </c>
      <c r="F767">
        <v>1880.1919339816304</v>
      </c>
      <c r="G767">
        <v>330043679.17519099</v>
      </c>
      <c r="H767" s="6">
        <f>E767-G767-'Recalled prostheses cost'!$F$23</f>
        <v>-308807882.5252592</v>
      </c>
      <c r="I767" s="112">
        <v>24939887.246230006</v>
      </c>
      <c r="J767" s="112">
        <v>125416598.08657254</v>
      </c>
      <c r="K767" s="112">
        <f>I767-J767-(0.38*'Recalled prostheses cost'!$F$23)</f>
        <v>-109502404.13776118</v>
      </c>
      <c r="L767" s="11">
        <f t="shared" si="26"/>
        <v>1</v>
      </c>
    </row>
    <row r="768" spans="1:12" x14ac:dyDescent="0.25">
      <c r="A768">
        <f t="shared" si="27"/>
        <v>763</v>
      </c>
      <c r="C768">
        <v>54414.281543333149</v>
      </c>
      <c r="D768">
        <v>55748.516755687306</v>
      </c>
      <c r="E768">
        <v>41607781.039782196</v>
      </c>
      <c r="F768">
        <v>1334.2352123541568</v>
      </c>
      <c r="G768">
        <v>228517090.44320118</v>
      </c>
      <c r="H768" s="6">
        <f>E768-G768-'Recalled prostheses cost'!$F$23</f>
        <v>-210661133.87031016</v>
      </c>
      <c r="I768" s="112">
        <v>23267659.151999135</v>
      </c>
      <c r="J768" s="112">
        <v>86836494.368416458</v>
      </c>
      <c r="K768" s="112">
        <f>I768-J768-(0.38*'Recalled prostheses cost'!$F$23)</f>
        <v>-72594528.513835967</v>
      </c>
      <c r="L768" s="11">
        <f t="shared" si="26"/>
        <v>1</v>
      </c>
    </row>
    <row r="769" spans="1:12" x14ac:dyDescent="0.25">
      <c r="A769">
        <f t="shared" si="27"/>
        <v>764</v>
      </c>
      <c r="C769">
        <v>60632.075088444071</v>
      </c>
      <c r="D769">
        <v>62439.398554483108</v>
      </c>
      <c r="E769">
        <v>41416371.41302406</v>
      </c>
      <c r="F769">
        <v>1807.3234660390372</v>
      </c>
      <c r="G769">
        <v>253602970.16595414</v>
      </c>
      <c r="H769" s="6">
        <f>E769-G769-'Recalled prostheses cost'!$F$23</f>
        <v>-235938423.21982124</v>
      </c>
      <c r="I769" s="112">
        <v>22889525.882517338</v>
      </c>
      <c r="J769" s="112">
        <v>96369128.663062543</v>
      </c>
      <c r="K769" s="112">
        <f>I769-J769-(0.38*'Recalled prostheses cost'!$F$23)</f>
        <v>-82505296.077963859</v>
      </c>
      <c r="L769" s="11">
        <f t="shared" si="26"/>
        <v>1</v>
      </c>
    </row>
    <row r="770" spans="1:12" x14ac:dyDescent="0.25">
      <c r="A770">
        <f t="shared" si="27"/>
        <v>765</v>
      </c>
      <c r="C770">
        <v>49238.881873378203</v>
      </c>
      <c r="D770">
        <v>50879.48187878004</v>
      </c>
      <c r="E770">
        <v>44786602.615816064</v>
      </c>
      <c r="F770">
        <v>1640.6000054018368</v>
      </c>
      <c r="G770">
        <v>310281527.5646292</v>
      </c>
      <c r="H770" s="6">
        <f>E770-G770-'Recalled prostheses cost'!$F$23</f>
        <v>-289246749.41570431</v>
      </c>
      <c r="I770" s="112">
        <v>24638705.299863726</v>
      </c>
      <c r="J770" s="112">
        <v>117906980.47455911</v>
      </c>
      <c r="K770" s="112">
        <f>I770-J770-(0.38*'Recalled prostheses cost'!$F$23)</f>
        <v>-102293968.47211403</v>
      </c>
      <c r="L770" s="11">
        <f t="shared" si="26"/>
        <v>1</v>
      </c>
    </row>
    <row r="771" spans="1:12" x14ac:dyDescent="0.25">
      <c r="A771">
        <f t="shared" si="27"/>
        <v>766</v>
      </c>
      <c r="C771">
        <v>56657.55953389599</v>
      </c>
      <c r="D771">
        <v>59131.161941189894</v>
      </c>
      <c r="E771">
        <v>46368514.015219197</v>
      </c>
      <c r="F771">
        <v>2473.6024072939035</v>
      </c>
      <c r="G771">
        <v>440379904.09802115</v>
      </c>
      <c r="H771" s="6">
        <f>E771-G771-'Recalled prostheses cost'!$F$23</f>
        <v>-417763214.54969311</v>
      </c>
      <c r="I771" s="112">
        <v>25763324.932819624</v>
      </c>
      <c r="J771" s="112">
        <v>167344363.55724803</v>
      </c>
      <c r="K771" s="112">
        <f>I771-J771-(0.38*'Recalled prostheses cost'!$F$23)</f>
        <v>-150606731.92184705</v>
      </c>
      <c r="L771" s="11">
        <f t="shared" si="26"/>
        <v>1</v>
      </c>
    </row>
    <row r="772" spans="1:12" x14ac:dyDescent="0.25">
      <c r="A772">
        <f t="shared" si="27"/>
        <v>767</v>
      </c>
      <c r="C772">
        <v>54023.830883518298</v>
      </c>
      <c r="D772">
        <v>55513.620681360415</v>
      </c>
      <c r="E772">
        <v>57975191.764619812</v>
      </c>
      <c r="F772">
        <v>1489.789797842117</v>
      </c>
      <c r="G772">
        <v>422307591.08242571</v>
      </c>
      <c r="H772" s="6">
        <f>E772-G772-'Recalled prostheses cost'!$F$23</f>
        <v>-388084223.78469706</v>
      </c>
      <c r="I772" s="112">
        <v>32323390.314401086</v>
      </c>
      <c r="J772" s="112">
        <v>160476884.61132175</v>
      </c>
      <c r="K772" s="112">
        <f>I772-J772-(0.38*'Recalled prostheses cost'!$F$23)</f>
        <v>-137179187.59433931</v>
      </c>
      <c r="L772" s="11">
        <f t="shared" si="26"/>
        <v>1</v>
      </c>
    </row>
    <row r="773" spans="1:12" x14ac:dyDescent="0.25">
      <c r="A773">
        <f t="shared" si="27"/>
        <v>768</v>
      </c>
      <c r="C773">
        <v>68686.622133182143</v>
      </c>
      <c r="D773">
        <v>71254.667876430976</v>
      </c>
      <c r="E773">
        <v>46025014.534156732</v>
      </c>
      <c r="F773">
        <v>2568.0457432488329</v>
      </c>
      <c r="G773">
        <v>348445447.18604767</v>
      </c>
      <c r="H773" s="6">
        <f>E773-G773-'Recalled prostheses cost'!$F$23</f>
        <v>-326172257.1187821</v>
      </c>
      <c r="I773" s="112">
        <v>25310813.992013291</v>
      </c>
      <c r="J773" s="112">
        <v>132409269.93069813</v>
      </c>
      <c r="K773" s="112">
        <f>I773-J773-(0.38*'Recalled prostheses cost'!$F$23)</f>
        <v>-116124149.23610348</v>
      </c>
      <c r="L773" s="11">
        <f t="shared" si="26"/>
        <v>1</v>
      </c>
    </row>
    <row r="774" spans="1:12" x14ac:dyDescent="0.25">
      <c r="A774">
        <f t="shared" si="27"/>
        <v>769</v>
      </c>
      <c r="C774">
        <v>63843.041241169762</v>
      </c>
      <c r="D774">
        <v>66106.29933653769</v>
      </c>
      <c r="E774">
        <v>50777332.364324063</v>
      </c>
      <c r="F774">
        <v>2263.258095367928</v>
      </c>
      <c r="G774">
        <v>445948814.44466722</v>
      </c>
      <c r="H774" s="6">
        <f>E774-G774-'Recalled prostheses cost'!$F$23</f>
        <v>-418923306.5472343</v>
      </c>
      <c r="I774" s="112">
        <v>28312910.74674999</v>
      </c>
      <c r="J774" s="112">
        <v>169460549.48897353</v>
      </c>
      <c r="K774" s="112">
        <f>I774-J774-(0.38*'Recalled prostheses cost'!$F$23)</f>
        <v>-150173332.03964218</v>
      </c>
      <c r="L774" s="11">
        <f t="shared" ref="L774:L837" si="28">IF(H774/$H$1&lt;=F774,1,0)</f>
        <v>1</v>
      </c>
    </row>
    <row r="775" spans="1:12" x14ac:dyDescent="0.25">
      <c r="A775">
        <f t="shared" si="27"/>
        <v>770</v>
      </c>
      <c r="C775">
        <v>51379.137546321508</v>
      </c>
      <c r="D775">
        <v>52616.376958040077</v>
      </c>
      <c r="E775">
        <v>45177052.338538602</v>
      </c>
      <c r="F775">
        <v>1237.2394117185686</v>
      </c>
      <c r="G775">
        <v>252360299.85033566</v>
      </c>
      <c r="H775" s="6">
        <f>E775-G775-'Recalled prostheses cost'!$F$23</f>
        <v>-230935071.97868824</v>
      </c>
      <c r="I775" s="112">
        <v>24912748.262003414</v>
      </c>
      <c r="J775" s="112">
        <v>95896913.943127543</v>
      </c>
      <c r="K775" s="112">
        <f>I775-J775-(0.38*'Recalled prostheses cost'!$F$23)</f>
        <v>-80009858.978542775</v>
      </c>
      <c r="L775" s="11">
        <f t="shared" si="28"/>
        <v>1</v>
      </c>
    </row>
    <row r="776" spans="1:12" x14ac:dyDescent="0.25">
      <c r="A776">
        <f t="shared" ref="A776:A839" si="29">1+A775</f>
        <v>771</v>
      </c>
      <c r="C776">
        <v>53899.147063989294</v>
      </c>
      <c r="D776">
        <v>55430.252648269307</v>
      </c>
      <c r="E776">
        <v>49098706.005016208</v>
      </c>
      <c r="F776">
        <v>1531.1055842800124</v>
      </c>
      <c r="G776">
        <v>322677984.28208226</v>
      </c>
      <c r="H776" s="6">
        <f>E776-G776-'Recalled prostheses cost'!$F$23</f>
        <v>-297331102.74395722</v>
      </c>
      <c r="I776" s="112">
        <v>27568513.864527579</v>
      </c>
      <c r="J776" s="112">
        <v>122617634.02719127</v>
      </c>
      <c r="K776" s="112">
        <f>I776-J776-(0.38*'Recalled prostheses cost'!$F$23)</f>
        <v>-104074813.46008232</v>
      </c>
      <c r="L776" s="11">
        <f t="shared" si="28"/>
        <v>1</v>
      </c>
    </row>
    <row r="777" spans="1:12" x14ac:dyDescent="0.25">
      <c r="A777">
        <f t="shared" si="29"/>
        <v>772</v>
      </c>
      <c r="C777">
        <v>61363.199242046459</v>
      </c>
      <c r="D777">
        <v>62663.905892879702</v>
      </c>
      <c r="E777">
        <v>63009243.784834415</v>
      </c>
      <c r="F777">
        <v>1300.7066508332427</v>
      </c>
      <c r="G777">
        <v>255681494.83460206</v>
      </c>
      <c r="H777" s="6">
        <f>E777-G777-'Recalled prostheses cost'!$F$23</f>
        <v>-216424075.51665881</v>
      </c>
      <c r="I777" s="112">
        <v>34753304.805924684</v>
      </c>
      <c r="J777" s="112">
        <v>97158968.037148803</v>
      </c>
      <c r="K777" s="112">
        <f>I777-J777-(0.38*'Recalled prostheses cost'!$F$23)</f>
        <v>-71431356.528642774</v>
      </c>
      <c r="L777" s="11">
        <f t="shared" si="28"/>
        <v>1</v>
      </c>
    </row>
    <row r="778" spans="1:12" x14ac:dyDescent="0.25">
      <c r="A778">
        <f t="shared" si="29"/>
        <v>773</v>
      </c>
      <c r="C778">
        <v>54994.579568126654</v>
      </c>
      <c r="D778">
        <v>56608.734550306232</v>
      </c>
      <c r="E778">
        <v>42950042.044233486</v>
      </c>
      <c r="F778">
        <v>1614.1549821795779</v>
      </c>
      <c r="G778">
        <v>300953793.00956869</v>
      </c>
      <c r="H778" s="6">
        <f>E778-G778-'Recalled prostheses cost'!$F$23</f>
        <v>-281755575.43222636</v>
      </c>
      <c r="I778" s="112">
        <v>23692663.234205276</v>
      </c>
      <c r="J778" s="112">
        <v>114362441.3436361</v>
      </c>
      <c r="K778" s="112">
        <f>I778-J778-(0.38*'Recalled prostheses cost'!$F$23)</f>
        <v>-99695471.406849474</v>
      </c>
      <c r="L778" s="11">
        <f t="shared" si="28"/>
        <v>1</v>
      </c>
    </row>
    <row r="779" spans="1:12" x14ac:dyDescent="0.25">
      <c r="A779">
        <f t="shared" si="29"/>
        <v>774</v>
      </c>
      <c r="C779">
        <v>71039.754726794956</v>
      </c>
      <c r="D779">
        <v>72887.906969509902</v>
      </c>
      <c r="E779">
        <v>57386710.827575333</v>
      </c>
      <c r="F779">
        <v>1848.1522427149466</v>
      </c>
      <c r="G779">
        <v>302990386.29644328</v>
      </c>
      <c r="H779" s="6">
        <f>E779-G779-'Recalled prostheses cost'!$F$23</f>
        <v>-269355499.93575913</v>
      </c>
      <c r="I779" s="112">
        <v>31947158.672285844</v>
      </c>
      <c r="J779" s="112">
        <v>115136346.79264846</v>
      </c>
      <c r="K779" s="112">
        <f>I779-J779-(0.38*'Recalled prostheses cost'!$F$23)</f>
        <v>-92214881.417781264</v>
      </c>
      <c r="L779" s="11">
        <f t="shared" si="28"/>
        <v>1</v>
      </c>
    </row>
    <row r="780" spans="1:12" x14ac:dyDescent="0.25">
      <c r="A780">
        <f t="shared" si="29"/>
        <v>775</v>
      </c>
      <c r="C780">
        <v>54592.068699332958</v>
      </c>
      <c r="D780">
        <v>56740.872777812314</v>
      </c>
      <c r="E780">
        <v>53200856.578588918</v>
      </c>
      <c r="F780">
        <v>2148.8040784793557</v>
      </c>
      <c r="G780">
        <v>594144876.97254658</v>
      </c>
      <c r="H780" s="6">
        <f>E780-G780-'Recalled prostheses cost'!$F$23</f>
        <v>-564695844.86084878</v>
      </c>
      <c r="I780" s="112">
        <v>29292752.614024021</v>
      </c>
      <c r="J780" s="112">
        <v>225775053.24956769</v>
      </c>
      <c r="K780" s="112">
        <f>I780-J780-(0.38*'Recalled prostheses cost'!$F$23)</f>
        <v>-205507993.93296233</v>
      </c>
      <c r="L780" s="11">
        <f t="shared" si="28"/>
        <v>1</v>
      </c>
    </row>
    <row r="781" spans="1:12" x14ac:dyDescent="0.25">
      <c r="A781">
        <f t="shared" si="29"/>
        <v>776</v>
      </c>
      <c r="C781">
        <v>51173.998705803577</v>
      </c>
      <c r="D781">
        <v>52967.334705346155</v>
      </c>
      <c r="E781">
        <v>42060898.190968744</v>
      </c>
      <c r="F781">
        <v>1793.3359995425781</v>
      </c>
      <c r="G781">
        <v>321200223.9779591</v>
      </c>
      <c r="H781" s="6">
        <f>E781-G781-'Recalled prostheses cost'!$F$23</f>
        <v>-302891150.25388151</v>
      </c>
      <c r="I781" s="112">
        <v>23373641.697206587</v>
      </c>
      <c r="J781" s="112">
        <v>122056085.11162446</v>
      </c>
      <c r="K781" s="112">
        <f>I781-J781-(0.38*'Recalled prostheses cost'!$F$23)</f>
        <v>-107708136.71183652</v>
      </c>
      <c r="L781" s="11">
        <f t="shared" si="28"/>
        <v>1</v>
      </c>
    </row>
    <row r="782" spans="1:12" x14ac:dyDescent="0.25">
      <c r="A782">
        <f t="shared" si="29"/>
        <v>777</v>
      </c>
      <c r="C782">
        <v>83618.975171535727</v>
      </c>
      <c r="D782">
        <v>87467.465912595275</v>
      </c>
      <c r="E782">
        <v>40455363.390107758</v>
      </c>
      <c r="F782">
        <v>3848.4907410595479</v>
      </c>
      <c r="G782">
        <v>341285107.05612952</v>
      </c>
      <c r="H782" s="6">
        <f>E782-G782-'Recalled prostheses cost'!$F$23</f>
        <v>-324581568.13291293</v>
      </c>
      <c r="I782" s="112">
        <v>22446773.376001582</v>
      </c>
      <c r="J782" s="112">
        <v>129688340.68132924</v>
      </c>
      <c r="K782" s="112">
        <f>I782-J782-(0.38*'Recalled prostheses cost'!$F$23)</f>
        <v>-116267260.60274631</v>
      </c>
      <c r="L782" s="11">
        <f t="shared" si="28"/>
        <v>1</v>
      </c>
    </row>
    <row r="783" spans="1:12" x14ac:dyDescent="0.25">
      <c r="A783">
        <f t="shared" si="29"/>
        <v>778</v>
      </c>
      <c r="C783">
        <v>56449.927844227939</v>
      </c>
      <c r="D783">
        <v>57875.770547582935</v>
      </c>
      <c r="E783">
        <v>68003938.425769806</v>
      </c>
      <c r="F783">
        <v>1425.842703354996</v>
      </c>
      <c r="G783">
        <v>399622039.16662276</v>
      </c>
      <c r="H783" s="6">
        <f>E783-G783-'Recalled prostheses cost'!$F$23</f>
        <v>-355369925.20774412</v>
      </c>
      <c r="I783" s="112">
        <v>37840358.088735268</v>
      </c>
      <c r="J783" s="112">
        <v>151856374.88331664</v>
      </c>
      <c r="K783" s="112">
        <f>I783-J783-(0.38*'Recalled prostheses cost'!$F$23)</f>
        <v>-123041710.09200001</v>
      </c>
      <c r="L783" s="11">
        <f t="shared" si="28"/>
        <v>1</v>
      </c>
    </row>
    <row r="784" spans="1:12" x14ac:dyDescent="0.25">
      <c r="A784">
        <f t="shared" si="29"/>
        <v>779</v>
      </c>
      <c r="C784">
        <v>54298.156700403175</v>
      </c>
      <c r="D784">
        <v>56258.993154073418</v>
      </c>
      <c r="E784">
        <v>40916991.103085347</v>
      </c>
      <c r="F784">
        <v>1960.8364536702429</v>
      </c>
      <c r="G784">
        <v>281622163.3314091</v>
      </c>
      <c r="H784" s="6">
        <f>E784-G784-'Recalled prostheses cost'!$F$23</f>
        <v>-264456996.69521493</v>
      </c>
      <c r="I784" s="112">
        <v>22918200.154739421</v>
      </c>
      <c r="J784" s="112">
        <v>107016422.06593546</v>
      </c>
      <c r="K784" s="112">
        <f>I784-J784-(0.38*'Recalled prostheses cost'!$F$23)</f>
        <v>-93123915.208614677</v>
      </c>
      <c r="L784" s="11">
        <f t="shared" si="28"/>
        <v>1</v>
      </c>
    </row>
    <row r="785" spans="1:12" x14ac:dyDescent="0.25">
      <c r="A785">
        <f t="shared" si="29"/>
        <v>780</v>
      </c>
      <c r="C785">
        <v>56633.372931056925</v>
      </c>
      <c r="D785">
        <v>58244.403175353786</v>
      </c>
      <c r="E785">
        <v>48466629.268459596</v>
      </c>
      <c r="F785">
        <v>1611.0302442968605</v>
      </c>
      <c r="G785">
        <v>353112825.38094246</v>
      </c>
      <c r="H785" s="6">
        <f>E785-G785-'Recalled prostheses cost'!$F$23</f>
        <v>-328398020.57937402</v>
      </c>
      <c r="I785" s="112">
        <v>26767292.73512388</v>
      </c>
      <c r="J785" s="112">
        <v>134182873.64475811</v>
      </c>
      <c r="K785" s="112">
        <f>I785-J785-(0.38*'Recalled prostheses cost'!$F$23)</f>
        <v>-116441274.20705289</v>
      </c>
      <c r="L785" s="11">
        <f t="shared" si="28"/>
        <v>1</v>
      </c>
    </row>
    <row r="786" spans="1:12" x14ac:dyDescent="0.25">
      <c r="A786">
        <f t="shared" si="29"/>
        <v>781</v>
      </c>
      <c r="C786">
        <v>54472.35914068485</v>
      </c>
      <c r="D786">
        <v>56633.832678583902</v>
      </c>
      <c r="E786">
        <v>54905244.627417356</v>
      </c>
      <c r="F786">
        <v>2161.4735378990517</v>
      </c>
      <c r="G786">
        <v>508356007.49045724</v>
      </c>
      <c r="H786" s="6">
        <f>E786-G786-'Recalled prostheses cost'!$F$23</f>
        <v>-477202587.32993102</v>
      </c>
      <c r="I786" s="112">
        <v>30136832.848679475</v>
      </c>
      <c r="J786" s="112">
        <v>193175282.84637374</v>
      </c>
      <c r="K786" s="112">
        <f>I786-J786-(0.38*'Recalled prostheses cost'!$F$23)</f>
        <v>-172064143.29511291</v>
      </c>
      <c r="L786" s="11">
        <f t="shared" si="28"/>
        <v>1</v>
      </c>
    </row>
    <row r="787" spans="1:12" x14ac:dyDescent="0.25">
      <c r="A787">
        <f t="shared" si="29"/>
        <v>782</v>
      </c>
      <c r="C787">
        <v>54481.000061611921</v>
      </c>
      <c r="D787">
        <v>56324.870892883206</v>
      </c>
      <c r="E787">
        <v>40873896.601059422</v>
      </c>
      <c r="F787">
        <v>1843.8708312712843</v>
      </c>
      <c r="G787">
        <v>325973842.24494147</v>
      </c>
      <c r="H787" s="6">
        <f>E787-G787-'Recalled prostheses cost'!$F$23</f>
        <v>-308851770.11077321</v>
      </c>
      <c r="I787" s="112">
        <v>22882689.839925744</v>
      </c>
      <c r="J787" s="112">
        <v>123870060.05307777</v>
      </c>
      <c r="K787" s="112">
        <f>I787-J787-(0.38*'Recalled prostheses cost'!$F$23)</f>
        <v>-110013063.51057068</v>
      </c>
      <c r="L787" s="11">
        <f t="shared" si="28"/>
        <v>1</v>
      </c>
    </row>
    <row r="788" spans="1:12" x14ac:dyDescent="0.25">
      <c r="A788">
        <f t="shared" si="29"/>
        <v>783</v>
      </c>
      <c r="C788">
        <v>57476.118490496745</v>
      </c>
      <c r="D788">
        <v>59095.110704417304</v>
      </c>
      <c r="E788">
        <v>50988412.116148576</v>
      </c>
      <c r="F788">
        <v>1618.9922139205592</v>
      </c>
      <c r="G788">
        <v>357003336.64206988</v>
      </c>
      <c r="H788" s="6">
        <f>E788-G788-'Recalled prostheses cost'!$F$23</f>
        <v>-329766748.99281245</v>
      </c>
      <c r="I788" s="112">
        <v>28517227.1841725</v>
      </c>
      <c r="J788" s="112">
        <v>135661267.92398655</v>
      </c>
      <c r="K788" s="112">
        <f>I788-J788-(0.38*'Recalled prostheses cost'!$F$23)</f>
        <v>-116169734.0372327</v>
      </c>
      <c r="L788" s="11">
        <f t="shared" si="28"/>
        <v>1</v>
      </c>
    </row>
    <row r="789" spans="1:12" x14ac:dyDescent="0.25">
      <c r="A789">
        <f t="shared" si="29"/>
        <v>784</v>
      </c>
      <c r="C789">
        <v>57356.485365413326</v>
      </c>
      <c r="D789">
        <v>59517.465064639808</v>
      </c>
      <c r="E789">
        <v>46314219.49917116</v>
      </c>
      <c r="F789">
        <v>2160.9796992264819</v>
      </c>
      <c r="G789">
        <v>409808071.11807376</v>
      </c>
      <c r="H789" s="6">
        <f>E789-G789-'Recalled prostheses cost'!$F$23</f>
        <v>-387245676.08579379</v>
      </c>
      <c r="I789" s="112">
        <v>26402936.718886074</v>
      </c>
      <c r="J789" s="112">
        <v>155727067.02486801</v>
      </c>
      <c r="K789" s="112">
        <f>I789-J789-(0.38*'Recalled prostheses cost'!$F$23)</f>
        <v>-138349823.60340059</v>
      </c>
      <c r="L789" s="11">
        <f t="shared" si="28"/>
        <v>1</v>
      </c>
    </row>
    <row r="790" spans="1:12" x14ac:dyDescent="0.25">
      <c r="A790">
        <f t="shared" si="29"/>
        <v>785</v>
      </c>
      <c r="C790">
        <v>51834.252290048695</v>
      </c>
      <c r="D790">
        <v>53030.178616053927</v>
      </c>
      <c r="E790">
        <v>41853736.921542749</v>
      </c>
      <c r="F790">
        <v>1195.9263260052321</v>
      </c>
      <c r="G790">
        <v>259271365.59704179</v>
      </c>
      <c r="H790" s="6">
        <f>E790-G790-'Recalled prostheses cost'!$F$23</f>
        <v>-241169453.14239019</v>
      </c>
      <c r="I790" s="112">
        <v>22978560.191654366</v>
      </c>
      <c r="J790" s="112">
        <v>98523118.926875859</v>
      </c>
      <c r="K790" s="112">
        <f>I790-J790-(0.38*'Recalled prostheses cost'!$F$23)</f>
        <v>-84570252.032640129</v>
      </c>
      <c r="L790" s="11">
        <f t="shared" si="28"/>
        <v>1</v>
      </c>
    </row>
    <row r="791" spans="1:12" x14ac:dyDescent="0.25">
      <c r="A791">
        <f t="shared" si="29"/>
        <v>786</v>
      </c>
      <c r="C791">
        <v>66689.199725288578</v>
      </c>
      <c r="D791">
        <v>68950.818729925755</v>
      </c>
      <c r="E791">
        <v>58859113.085249618</v>
      </c>
      <c r="F791">
        <v>2261.6190046371776</v>
      </c>
      <c r="G791">
        <v>505885103.96402627</v>
      </c>
      <c r="H791" s="6">
        <f>E791-G791-'Recalled prostheses cost'!$F$23</f>
        <v>-470777815.34566784</v>
      </c>
      <c r="I791" s="112">
        <v>32761027.330422275</v>
      </c>
      <c r="J791" s="112">
        <v>192236339.50632998</v>
      </c>
      <c r="K791" s="112">
        <f>I791-J791-(0.38*'Recalled prostheses cost'!$F$23)</f>
        <v>-168501005.47332636</v>
      </c>
      <c r="L791" s="11">
        <f t="shared" si="28"/>
        <v>1</v>
      </c>
    </row>
    <row r="792" spans="1:12" x14ac:dyDescent="0.25">
      <c r="A792">
        <f t="shared" si="29"/>
        <v>787</v>
      </c>
      <c r="C792">
        <v>66121.567895655564</v>
      </c>
      <c r="D792">
        <v>68159.038440978402</v>
      </c>
      <c r="E792">
        <v>60374158.172624148</v>
      </c>
      <c r="F792">
        <v>2037.470545322838</v>
      </c>
      <c r="G792">
        <v>423925482.7871142</v>
      </c>
      <c r="H792" s="6">
        <f>E792-G792-'Recalled prostheses cost'!$F$23</f>
        <v>-387303149.0813812</v>
      </c>
      <c r="I792" s="112">
        <v>33254362.395635821</v>
      </c>
      <c r="J792" s="112">
        <v>161091683.45910338</v>
      </c>
      <c r="K792" s="112">
        <f>I792-J792-(0.38*'Recalled prostheses cost'!$F$23)</f>
        <v>-136863014.36088622</v>
      </c>
      <c r="L792" s="11">
        <f t="shared" si="28"/>
        <v>1</v>
      </c>
    </row>
    <row r="793" spans="1:12" x14ac:dyDescent="0.25">
      <c r="A793">
        <f t="shared" si="29"/>
        <v>788</v>
      </c>
      <c r="C793">
        <v>59702.35225760562</v>
      </c>
      <c r="D793">
        <v>60491.19014165696</v>
      </c>
      <c r="E793">
        <v>40532339.461678483</v>
      </c>
      <c r="F793">
        <v>788.83788405133964</v>
      </c>
      <c r="G793">
        <v>113183777.48695523</v>
      </c>
      <c r="H793" s="6">
        <f>E793-G793-'Recalled prostheses cost'!$F$23</f>
        <v>-96403262.49216792</v>
      </c>
      <c r="I793" s="112">
        <v>22427724.564241864</v>
      </c>
      <c r="J793" s="112">
        <v>43009835.445042975</v>
      </c>
      <c r="K793" s="112">
        <f>I793-J793-(0.38*'Recalled prostheses cost'!$F$23)</f>
        <v>-29607804.178219758</v>
      </c>
      <c r="L793" s="11">
        <f t="shared" si="28"/>
        <v>1</v>
      </c>
    </row>
    <row r="794" spans="1:12" x14ac:dyDescent="0.25">
      <c r="A794">
        <f t="shared" si="29"/>
        <v>789</v>
      </c>
      <c r="C794">
        <v>69656.250150386841</v>
      </c>
      <c r="D794">
        <v>73202.375455696601</v>
      </c>
      <c r="E794">
        <v>44517863.507548958</v>
      </c>
      <c r="F794">
        <v>3546.1253053097607</v>
      </c>
      <c r="G794">
        <v>446287291.29334795</v>
      </c>
      <c r="H794" s="6">
        <f>E794-G794-'Recalled prostheses cost'!$F$23</f>
        <v>-425521252.2526902</v>
      </c>
      <c r="I794" s="112">
        <v>24796065.880273245</v>
      </c>
      <c r="J794" s="112">
        <v>169589170.69147217</v>
      </c>
      <c r="K794" s="112">
        <f>I794-J794-(0.38*'Recalled prostheses cost'!$F$23)</f>
        <v>-153818798.10861757</v>
      </c>
      <c r="L794" s="11">
        <f t="shared" si="28"/>
        <v>1</v>
      </c>
    </row>
    <row r="795" spans="1:12" x14ac:dyDescent="0.25">
      <c r="A795">
        <f t="shared" si="29"/>
        <v>790</v>
      </c>
      <c r="C795">
        <v>50985.811152133232</v>
      </c>
      <c r="D795">
        <v>53249.420535538797</v>
      </c>
      <c r="E795">
        <v>49829126.346272662</v>
      </c>
      <c r="F795">
        <v>2263.6093834055646</v>
      </c>
      <c r="G795">
        <v>552809395.33725512</v>
      </c>
      <c r="H795" s="6">
        <f>E795-G795-'Recalled prostheses cost'!$F$23</f>
        <v>-526732093.45787364</v>
      </c>
      <c r="I795" s="112">
        <v>27515533.88514683</v>
      </c>
      <c r="J795" s="112">
        <v>210067570.22815692</v>
      </c>
      <c r="K795" s="112">
        <f>I795-J795-(0.38*'Recalled prostheses cost'!$F$23)</f>
        <v>-191577729.64042875</v>
      </c>
      <c r="L795" s="11">
        <f t="shared" si="28"/>
        <v>1</v>
      </c>
    </row>
    <row r="796" spans="1:12" x14ac:dyDescent="0.25">
      <c r="A796">
        <f t="shared" si="29"/>
        <v>791</v>
      </c>
      <c r="C796">
        <v>48146.319756773431</v>
      </c>
      <c r="D796">
        <v>49114.353982929912</v>
      </c>
      <c r="E796">
        <v>50635928.732506514</v>
      </c>
      <c r="F796">
        <v>968.03422615648014</v>
      </c>
      <c r="G796">
        <v>284468464.63529944</v>
      </c>
      <c r="H796" s="6">
        <f>E796-G796-'Recalled prostheses cost'!$F$23</f>
        <v>-257584360.3696841</v>
      </c>
      <c r="I796" s="112">
        <v>28262467.785320502</v>
      </c>
      <c r="J796" s="112">
        <v>108098016.56141379</v>
      </c>
      <c r="K796" s="112">
        <f>I796-J796-(0.38*'Recalled prostheses cost'!$F$23)</f>
        <v>-88861242.073511928</v>
      </c>
      <c r="L796" s="11">
        <f t="shared" si="28"/>
        <v>1</v>
      </c>
    </row>
    <row r="797" spans="1:12" x14ac:dyDescent="0.25">
      <c r="A797">
        <f t="shared" si="29"/>
        <v>792</v>
      </c>
      <c r="C797">
        <v>60760.744941274548</v>
      </c>
      <c r="D797">
        <v>62156.418634369191</v>
      </c>
      <c r="E797">
        <v>40384327.212474853</v>
      </c>
      <c r="F797">
        <v>1395.6736930946427</v>
      </c>
      <c r="G797">
        <v>203798499.15461197</v>
      </c>
      <c r="H797" s="6">
        <f>E797-G797-'Recalled prostheses cost'!$F$23</f>
        <v>-187165996.40902829</v>
      </c>
      <c r="I797" s="112">
        <v>22503935.347241137</v>
      </c>
      <c r="J797" s="112">
        <v>77443429.678752527</v>
      </c>
      <c r="K797" s="112">
        <f>I797-J797-(0.38*'Recalled prostheses cost'!$F$23)</f>
        <v>-63965187.62893004</v>
      </c>
      <c r="L797" s="11">
        <f t="shared" si="28"/>
        <v>1</v>
      </c>
    </row>
    <row r="798" spans="1:12" x14ac:dyDescent="0.25">
      <c r="A798">
        <f t="shared" si="29"/>
        <v>793</v>
      </c>
      <c r="C798">
        <v>54808.782687476909</v>
      </c>
      <c r="D798">
        <v>57004.555218665068</v>
      </c>
      <c r="E798">
        <v>59274414.645831093</v>
      </c>
      <c r="F798">
        <v>2195.7725311881586</v>
      </c>
      <c r="G798">
        <v>842524171.06071424</v>
      </c>
      <c r="H798" s="6">
        <f>E798-G798-'Recalled prostheses cost'!$F$23</f>
        <v>-807001580.88177431</v>
      </c>
      <c r="I798" s="112">
        <v>32901105.695214242</v>
      </c>
      <c r="J798" s="112">
        <v>320159185.00307143</v>
      </c>
      <c r="K798" s="112">
        <f>I798-J798-(0.38*'Recalled prostheses cost'!$F$23)</f>
        <v>-296283772.60527581</v>
      </c>
      <c r="L798" s="11">
        <f t="shared" si="28"/>
        <v>1</v>
      </c>
    </row>
    <row r="799" spans="1:12" x14ac:dyDescent="0.25">
      <c r="A799">
        <f t="shared" si="29"/>
        <v>794</v>
      </c>
      <c r="C799">
        <v>69960.990403769232</v>
      </c>
      <c r="D799">
        <v>72494.330176513555</v>
      </c>
      <c r="E799">
        <v>44508295.350235924</v>
      </c>
      <c r="F799">
        <v>2533.3397727443225</v>
      </c>
      <c r="G799">
        <v>362804184.55453074</v>
      </c>
      <c r="H799" s="6">
        <f>E799-G799-'Recalled prostheses cost'!$F$23</f>
        <v>-342047713.67118597</v>
      </c>
      <c r="I799" s="112">
        <v>24717450.705080088</v>
      </c>
      <c r="J799" s="112">
        <v>137865590.13072172</v>
      </c>
      <c r="K799" s="112">
        <f>I799-J799-(0.38*'Recalled prostheses cost'!$F$23)</f>
        <v>-122173832.72306028</v>
      </c>
      <c r="L799" s="11">
        <f t="shared" si="28"/>
        <v>1</v>
      </c>
    </row>
    <row r="800" spans="1:12" x14ac:dyDescent="0.25">
      <c r="A800">
        <f t="shared" si="29"/>
        <v>795</v>
      </c>
      <c r="C800">
        <v>57198.799844383757</v>
      </c>
      <c r="D800">
        <v>59162.842537763092</v>
      </c>
      <c r="E800">
        <v>41948526.291348428</v>
      </c>
      <c r="F800">
        <v>1964.0426933793351</v>
      </c>
      <c r="G800">
        <v>316971254.32746494</v>
      </c>
      <c r="H800" s="6">
        <f>E800-G800-'Recalled prostheses cost'!$F$23</f>
        <v>-298774552.50300765</v>
      </c>
      <c r="I800" s="112">
        <v>23363340.763245348</v>
      </c>
      <c r="J800" s="112">
        <v>120449076.64443672</v>
      </c>
      <c r="K800" s="112">
        <f>I800-J800-(0.38*'Recalled prostheses cost'!$F$23)</f>
        <v>-106111429.17861003</v>
      </c>
      <c r="L800" s="11">
        <f t="shared" si="28"/>
        <v>1</v>
      </c>
    </row>
    <row r="801" spans="1:12" x14ac:dyDescent="0.25">
      <c r="A801">
        <f t="shared" si="29"/>
        <v>796</v>
      </c>
      <c r="C801">
        <v>58399.747950243356</v>
      </c>
      <c r="D801">
        <v>60792.429380259156</v>
      </c>
      <c r="E801">
        <v>62746333.287590429</v>
      </c>
      <c r="F801">
        <v>2392.6814300158003</v>
      </c>
      <c r="G801">
        <v>563447318.05383575</v>
      </c>
      <c r="H801" s="6">
        <f>E801-G801-'Recalled prostheses cost'!$F$23</f>
        <v>-524452809.23313648</v>
      </c>
      <c r="I801" s="112">
        <v>34374238.693956152</v>
      </c>
      <c r="J801" s="112">
        <v>214109980.8604576</v>
      </c>
      <c r="K801" s="112">
        <f>I801-J801-(0.38*'Recalled prostheses cost'!$F$23)</f>
        <v>-188761435.46392012</v>
      </c>
      <c r="L801" s="11">
        <f t="shared" si="28"/>
        <v>1</v>
      </c>
    </row>
    <row r="802" spans="1:12" x14ac:dyDescent="0.25">
      <c r="A802">
        <f t="shared" si="29"/>
        <v>797</v>
      </c>
      <c r="C802">
        <v>60884.816293836258</v>
      </c>
      <c r="D802">
        <v>62713.275347861418</v>
      </c>
      <c r="E802">
        <v>45152937.423675723</v>
      </c>
      <c r="F802">
        <v>1828.4590540251593</v>
      </c>
      <c r="G802">
        <v>340996196.66303611</v>
      </c>
      <c r="H802" s="6">
        <f>E802-G802-'Recalled prostheses cost'!$F$23</f>
        <v>-319595083.70625156</v>
      </c>
      <c r="I802" s="112">
        <v>24845905.950472262</v>
      </c>
      <c r="J802" s="112">
        <v>129578554.73195373</v>
      </c>
      <c r="K802" s="112">
        <f>I802-J802-(0.38*'Recalled prostheses cost'!$F$23)</f>
        <v>-113758342.0789001</v>
      </c>
      <c r="L802" s="11">
        <f t="shared" si="28"/>
        <v>1</v>
      </c>
    </row>
    <row r="803" spans="1:12" x14ac:dyDescent="0.25">
      <c r="A803">
        <f t="shared" si="29"/>
        <v>798</v>
      </c>
      <c r="C803">
        <v>56610.142724124482</v>
      </c>
      <c r="D803">
        <v>58069.753575915805</v>
      </c>
      <c r="E803">
        <v>40339062.745443404</v>
      </c>
      <c r="F803">
        <v>1459.6108517913235</v>
      </c>
      <c r="G803">
        <v>229973774.09715539</v>
      </c>
      <c r="H803" s="6">
        <f>E803-G803-'Recalled prostheses cost'!$F$23</f>
        <v>-213386535.81860316</v>
      </c>
      <c r="I803" s="112">
        <v>22294522.790156174</v>
      </c>
      <c r="J803" s="112">
        <v>87390034.156919047</v>
      </c>
      <c r="K803" s="112">
        <f>I803-J803-(0.38*'Recalled prostheses cost'!$F$23)</f>
        <v>-74121204.66418153</v>
      </c>
      <c r="L803" s="11">
        <f t="shared" si="28"/>
        <v>1</v>
      </c>
    </row>
    <row r="804" spans="1:12" x14ac:dyDescent="0.25">
      <c r="A804">
        <f t="shared" si="29"/>
        <v>799</v>
      </c>
      <c r="C804">
        <v>65695.242600377664</v>
      </c>
      <c r="D804">
        <v>67248.993676912578</v>
      </c>
      <c r="E804">
        <v>47899037.481180221</v>
      </c>
      <c r="F804">
        <v>1553.7510765349143</v>
      </c>
      <c r="G804">
        <v>237294822.15743762</v>
      </c>
      <c r="H804" s="6">
        <f>E804-G804-'Recalled prostheses cost'!$F$23</f>
        <v>-213147609.14314857</v>
      </c>
      <c r="I804" s="112">
        <v>26456087.2753927</v>
      </c>
      <c r="J804" s="112">
        <v>90172032.419826284</v>
      </c>
      <c r="K804" s="112">
        <f>I804-J804-(0.38*'Recalled prostheses cost'!$F$23)</f>
        <v>-72741638.441852242</v>
      </c>
      <c r="L804" s="11">
        <f t="shared" si="28"/>
        <v>1</v>
      </c>
    </row>
    <row r="805" spans="1:12" x14ac:dyDescent="0.25">
      <c r="A805">
        <f t="shared" si="29"/>
        <v>800</v>
      </c>
      <c r="C805">
        <v>52535.006173843205</v>
      </c>
      <c r="D805">
        <v>53830.168521401742</v>
      </c>
      <c r="E805">
        <v>39540408.537793204</v>
      </c>
      <c r="F805">
        <v>1295.1623475585366</v>
      </c>
      <c r="G805">
        <v>209667435.9663783</v>
      </c>
      <c r="H805" s="6">
        <f>E805-G805-'Recalled prostheses cost'!$F$23</f>
        <v>-193878851.89547628</v>
      </c>
      <c r="I805" s="112">
        <v>21898712.179872472</v>
      </c>
      <c r="J805" s="112">
        <v>79673625.667223766</v>
      </c>
      <c r="K805" s="112">
        <f>I805-J805-(0.38*'Recalled prostheses cost'!$F$23)</f>
        <v>-66800606.784769945</v>
      </c>
      <c r="L805" s="11">
        <f t="shared" si="28"/>
        <v>1</v>
      </c>
    </row>
    <row r="806" spans="1:12" x14ac:dyDescent="0.25">
      <c r="A806">
        <f t="shared" si="29"/>
        <v>801</v>
      </c>
      <c r="C806">
        <v>53475.329123594063</v>
      </c>
      <c r="D806">
        <v>55356.923529990374</v>
      </c>
      <c r="E806">
        <v>42975940.87082351</v>
      </c>
      <c r="F806">
        <v>1881.5944063963107</v>
      </c>
      <c r="G806">
        <v>375616468.33974117</v>
      </c>
      <c r="H806" s="6">
        <f>E806-G806-'Recalled prostheses cost'!$F$23</f>
        <v>-356392351.93580884</v>
      </c>
      <c r="I806" s="112">
        <v>23852144.076416038</v>
      </c>
      <c r="J806" s="112">
        <v>142734257.96910167</v>
      </c>
      <c r="K806" s="112">
        <f>I806-J806-(0.38*'Recalled prostheses cost'!$F$23)</f>
        <v>-127907807.19010428</v>
      </c>
      <c r="L806" s="11">
        <f t="shared" si="28"/>
        <v>1</v>
      </c>
    </row>
    <row r="807" spans="1:12" x14ac:dyDescent="0.25">
      <c r="A807">
        <f t="shared" si="29"/>
        <v>802</v>
      </c>
      <c r="C807">
        <v>47024.445954660165</v>
      </c>
      <c r="D807">
        <v>48243.669889509591</v>
      </c>
      <c r="E807">
        <v>49796039.719191782</v>
      </c>
      <c r="F807">
        <v>1219.2239348494259</v>
      </c>
      <c r="G807">
        <v>289743416.73550439</v>
      </c>
      <c r="H807" s="6">
        <f>E807-G807-'Recalled prostheses cost'!$F$23</f>
        <v>-263699201.48320377</v>
      </c>
      <c r="I807" s="112">
        <v>27937528.524659321</v>
      </c>
      <c r="J807" s="112">
        <v>110102498.35949168</v>
      </c>
      <c r="K807" s="112">
        <f>I807-J807-(0.38*'Recalled prostheses cost'!$F$23)</f>
        <v>-91190663.132250994</v>
      </c>
      <c r="L807" s="11">
        <f t="shared" si="28"/>
        <v>1</v>
      </c>
    </row>
    <row r="808" spans="1:12" x14ac:dyDescent="0.25">
      <c r="A808">
        <f t="shared" si="29"/>
        <v>803</v>
      </c>
      <c r="C808">
        <v>59047.218125941479</v>
      </c>
      <c r="D808">
        <v>61424.832145764798</v>
      </c>
      <c r="E808">
        <v>50769433.463356264</v>
      </c>
      <c r="F808">
        <v>2377.6140198233188</v>
      </c>
      <c r="G808">
        <v>506628161.69240808</v>
      </c>
      <c r="H808" s="6">
        <f>E808-G808-'Recalled prostheses cost'!$F$23</f>
        <v>-479610552.695943</v>
      </c>
      <c r="I808" s="112">
        <v>28053669.041084249</v>
      </c>
      <c r="J808" s="112">
        <v>192518701.44311509</v>
      </c>
      <c r="K808" s="112">
        <f>I808-J808-(0.38*'Recalled prostheses cost'!$F$23)</f>
        <v>-173490725.69944948</v>
      </c>
      <c r="L808" s="11">
        <f t="shared" si="28"/>
        <v>1</v>
      </c>
    </row>
    <row r="809" spans="1:12" x14ac:dyDescent="0.25">
      <c r="A809">
        <f t="shared" si="29"/>
        <v>804</v>
      </c>
      <c r="C809">
        <v>52874.856403822312</v>
      </c>
      <c r="D809">
        <v>54494.093505828911</v>
      </c>
      <c r="E809">
        <v>42805512.197075158</v>
      </c>
      <c r="F809">
        <v>1619.2371020065984</v>
      </c>
      <c r="G809">
        <v>327410058.55902648</v>
      </c>
      <c r="H809" s="6">
        <f>E809-G809-'Recalled prostheses cost'!$F$23</f>
        <v>-308356370.82884252</v>
      </c>
      <c r="I809" s="112">
        <v>23763170.704297032</v>
      </c>
      <c r="J809" s="112">
        <v>124415822.25243005</v>
      </c>
      <c r="K809" s="112">
        <f>I809-J809-(0.38*'Recalled prostheses cost'!$F$23)</f>
        <v>-109678344.84555167</v>
      </c>
      <c r="L809" s="11">
        <f t="shared" si="28"/>
        <v>1</v>
      </c>
    </row>
    <row r="810" spans="1:12" x14ac:dyDescent="0.25">
      <c r="A810">
        <f t="shared" si="29"/>
        <v>805</v>
      </c>
      <c r="C810">
        <v>53199.308919421004</v>
      </c>
      <c r="D810">
        <v>54646.79818536665</v>
      </c>
      <c r="E810">
        <v>67813657.484844252</v>
      </c>
      <c r="F810">
        <v>1447.4892659456455</v>
      </c>
      <c r="G810">
        <v>496303854.63651794</v>
      </c>
      <c r="H810" s="6">
        <f>E810-G810-'Recalled prostheses cost'!$F$23</f>
        <v>-452242021.61856484</v>
      </c>
      <c r="I810" s="112">
        <v>37236773.684126973</v>
      </c>
      <c r="J810" s="112">
        <v>188595464.76187685</v>
      </c>
      <c r="K810" s="112">
        <f>I810-J810-(0.38*'Recalled prostheses cost'!$F$23)</f>
        <v>-160384384.37516853</v>
      </c>
      <c r="L810" s="11">
        <f t="shared" si="28"/>
        <v>1</v>
      </c>
    </row>
    <row r="811" spans="1:12" x14ac:dyDescent="0.25">
      <c r="A811">
        <f t="shared" si="29"/>
        <v>806</v>
      </c>
      <c r="C811">
        <v>64309.548927915195</v>
      </c>
      <c r="D811">
        <v>66047.140600009006</v>
      </c>
      <c r="E811">
        <v>43562138.076353326</v>
      </c>
      <c r="F811">
        <v>1737.5916720938112</v>
      </c>
      <c r="G811">
        <v>240388074.94701502</v>
      </c>
      <c r="H811" s="6">
        <f>E811-G811-'Recalled prostheses cost'!$F$23</f>
        <v>-220577761.33755285</v>
      </c>
      <c r="I811" s="112">
        <v>24431941.213734724</v>
      </c>
      <c r="J811" s="112">
        <v>91347468.479865715</v>
      </c>
      <c r="K811" s="112">
        <f>I811-J811-(0.38*'Recalled prostheses cost'!$F$23)</f>
        <v>-75941220.563549638</v>
      </c>
      <c r="L811" s="11">
        <f t="shared" si="28"/>
        <v>1</v>
      </c>
    </row>
    <row r="812" spans="1:12" x14ac:dyDescent="0.25">
      <c r="A812">
        <f t="shared" si="29"/>
        <v>807</v>
      </c>
      <c r="C812">
        <v>54236.314681782387</v>
      </c>
      <c r="D812">
        <v>55699.533031713967</v>
      </c>
      <c r="E812">
        <v>43828001.812620252</v>
      </c>
      <c r="F812">
        <v>1463.2183499315797</v>
      </c>
      <c r="G812">
        <v>279294814.55481428</v>
      </c>
      <c r="H812" s="6">
        <f>E812-G812-'Recalled prostheses cost'!$F$23</f>
        <v>-259218637.2090852</v>
      </c>
      <c r="I812" s="112">
        <v>24324056.420273978</v>
      </c>
      <c r="J812" s="112">
        <v>106132029.53082943</v>
      </c>
      <c r="K812" s="112">
        <f>I812-J812-(0.38*'Recalled prostheses cost'!$F$23)</f>
        <v>-90833666.407974094</v>
      </c>
      <c r="L812" s="11">
        <f t="shared" si="28"/>
        <v>1</v>
      </c>
    </row>
    <row r="813" spans="1:12" x14ac:dyDescent="0.25">
      <c r="A813">
        <f t="shared" si="29"/>
        <v>808</v>
      </c>
      <c r="C813">
        <v>55834.820113306167</v>
      </c>
      <c r="D813">
        <v>57527.975047589767</v>
      </c>
      <c r="E813">
        <v>42985607.422779761</v>
      </c>
      <c r="F813">
        <v>1693.1549342836006</v>
      </c>
      <c r="G813">
        <v>275245633.11201155</v>
      </c>
      <c r="H813" s="6">
        <f>E813-G813-'Recalled prostheses cost'!$F$23</f>
        <v>-256011850.15612295</v>
      </c>
      <c r="I813" s="112">
        <v>24073666.661885351</v>
      </c>
      <c r="J813" s="112">
        <v>104593340.58256441</v>
      </c>
      <c r="K813" s="112">
        <f>I813-J813-(0.38*'Recalled prostheses cost'!$F$23)</f>
        <v>-89545367.218097717</v>
      </c>
      <c r="L813" s="11">
        <f t="shared" si="28"/>
        <v>1</v>
      </c>
    </row>
    <row r="814" spans="1:12" x14ac:dyDescent="0.25">
      <c r="A814">
        <f t="shared" si="29"/>
        <v>809</v>
      </c>
      <c r="C814">
        <v>66623.164758250845</v>
      </c>
      <c r="D814">
        <v>68641.060264371263</v>
      </c>
      <c r="E814">
        <v>50094202.831326365</v>
      </c>
      <c r="F814">
        <v>2017.8955061204178</v>
      </c>
      <c r="G814">
        <v>324234385.89676195</v>
      </c>
      <c r="H814" s="6">
        <f>E814-G814-'Recalled prostheses cost'!$F$23</f>
        <v>-297892007.53232676</v>
      </c>
      <c r="I814" s="112">
        <v>27825552.201202076</v>
      </c>
      <c r="J814" s="112">
        <v>123209066.64076953</v>
      </c>
      <c r="K814" s="112">
        <f>I814-J814-(0.38*'Recalled prostheses cost'!$F$23)</f>
        <v>-104409207.7369861</v>
      </c>
      <c r="L814" s="11">
        <f t="shared" si="28"/>
        <v>1</v>
      </c>
    </row>
    <row r="815" spans="1:12" x14ac:dyDescent="0.25">
      <c r="A815">
        <f t="shared" si="29"/>
        <v>810</v>
      </c>
      <c r="C815">
        <v>51244.499991715849</v>
      </c>
      <c r="D815">
        <v>52173.826698694604</v>
      </c>
      <c r="E815">
        <v>58559729.363179155</v>
      </c>
      <c r="F815">
        <v>929.32670697875437</v>
      </c>
      <c r="G815">
        <v>304980916.94775426</v>
      </c>
      <c r="H815" s="6">
        <f>E815-G815-'Recalled prostheses cost'!$F$23</f>
        <v>-270173012.05146629</v>
      </c>
      <c r="I815" s="112">
        <v>32355155.531534459</v>
      </c>
      <c r="J815" s="112">
        <v>115892748.44014663</v>
      </c>
      <c r="K815" s="112">
        <f>I815-J815-(0.38*'Recalled prostheses cost'!$F$23)</f>
        <v>-92563286.206030816</v>
      </c>
      <c r="L815" s="11">
        <f t="shared" si="28"/>
        <v>1</v>
      </c>
    </row>
    <row r="816" spans="1:12" x14ac:dyDescent="0.25">
      <c r="A816">
        <f t="shared" si="29"/>
        <v>811</v>
      </c>
      <c r="C816">
        <v>48824.066182133</v>
      </c>
      <c r="D816">
        <v>50442.692565875026</v>
      </c>
      <c r="E816">
        <v>57916319.832600966</v>
      </c>
      <c r="F816">
        <v>1618.6263837420265</v>
      </c>
      <c r="G816">
        <v>514385287.01394844</v>
      </c>
      <c r="H816" s="6">
        <f>E816-G816-'Recalled prostheses cost'!$F$23</f>
        <v>-480220791.64823866</v>
      </c>
      <c r="I816" s="112">
        <v>31945667.562848233</v>
      </c>
      <c r="J816" s="112">
        <v>195466409.06530043</v>
      </c>
      <c r="K816" s="112">
        <f>I816-J816-(0.38*'Recalled prostheses cost'!$F$23)</f>
        <v>-172546434.79987085</v>
      </c>
      <c r="L816" s="11">
        <f t="shared" si="28"/>
        <v>1</v>
      </c>
    </row>
    <row r="817" spans="1:12" x14ac:dyDescent="0.25">
      <c r="A817">
        <f t="shared" si="29"/>
        <v>812</v>
      </c>
      <c r="C817">
        <v>55298.957080763452</v>
      </c>
      <c r="D817">
        <v>56354.601919998539</v>
      </c>
      <c r="E817">
        <v>48913883.48144301</v>
      </c>
      <c r="F817">
        <v>1055.6448392350867</v>
      </c>
      <c r="G817">
        <v>216254451.7251212</v>
      </c>
      <c r="H817" s="6">
        <f>E817-G817-'Recalled prostheses cost'!$F$23</f>
        <v>-191092392.71056935</v>
      </c>
      <c r="I817" s="112">
        <v>27226258.021918315</v>
      </c>
      <c r="J817" s="112">
        <v>82176691.655546054</v>
      </c>
      <c r="K817" s="112">
        <f>I817-J817-(0.38*'Recalled prostheses cost'!$F$23)</f>
        <v>-63976126.931046389</v>
      </c>
      <c r="L817" s="11">
        <f t="shared" si="28"/>
        <v>1</v>
      </c>
    </row>
    <row r="818" spans="1:12" x14ac:dyDescent="0.25">
      <c r="A818">
        <f t="shared" si="29"/>
        <v>813</v>
      </c>
      <c r="C818">
        <v>54265.188408724542</v>
      </c>
      <c r="D818">
        <v>56028.526693004336</v>
      </c>
      <c r="E818">
        <v>59332409.724250413</v>
      </c>
      <c r="F818">
        <v>1763.3382842797946</v>
      </c>
      <c r="G818">
        <v>459982516.33268577</v>
      </c>
      <c r="H818" s="6">
        <f>E818-G818-'Recalled prostheses cost'!$F$23</f>
        <v>-424401931.0753265</v>
      </c>
      <c r="I818" s="112">
        <v>32499969.032766234</v>
      </c>
      <c r="J818" s="112">
        <v>174793356.2064206</v>
      </c>
      <c r="K818" s="112">
        <f>I818-J818-(0.38*'Recalled prostheses cost'!$F$23)</f>
        <v>-151319080.47107303</v>
      </c>
      <c r="L818" s="11">
        <f t="shared" si="28"/>
        <v>1</v>
      </c>
    </row>
    <row r="819" spans="1:12" x14ac:dyDescent="0.25">
      <c r="A819">
        <f t="shared" si="29"/>
        <v>814</v>
      </c>
      <c r="C819">
        <v>83681.230779073579</v>
      </c>
      <c r="D819">
        <v>87130.938254412831</v>
      </c>
      <c r="E819">
        <v>54541351.106720723</v>
      </c>
      <c r="F819">
        <v>3449.7074753392517</v>
      </c>
      <c r="G819">
        <v>502504621.3286286</v>
      </c>
      <c r="H819" s="6">
        <f>E819-G819-'Recalled prostheses cost'!$F$23</f>
        <v>-471715094.68879902</v>
      </c>
      <c r="I819" s="112">
        <v>30069269.674889132</v>
      </c>
      <c r="J819" s="112">
        <v>190951756.1048789</v>
      </c>
      <c r="K819" s="112">
        <f>I819-J819-(0.38*'Recalled prostheses cost'!$F$23)</f>
        <v>-169908179.72740841</v>
      </c>
      <c r="L819" s="11">
        <f t="shared" si="28"/>
        <v>1</v>
      </c>
    </row>
    <row r="820" spans="1:12" x14ac:dyDescent="0.25">
      <c r="A820">
        <f t="shared" si="29"/>
        <v>815</v>
      </c>
      <c r="C820">
        <v>69718.669306870856</v>
      </c>
      <c r="D820">
        <v>71880.847137580815</v>
      </c>
      <c r="E820">
        <v>63682969.066245779</v>
      </c>
      <c r="F820">
        <v>2162.1778307099594</v>
      </c>
      <c r="G820">
        <v>478301494.24391735</v>
      </c>
      <c r="H820" s="6">
        <f>E820-G820-'Recalled prostheses cost'!$F$23</f>
        <v>-438370349.64456272</v>
      </c>
      <c r="I820" s="112">
        <v>35711976.692437552</v>
      </c>
      <c r="J820" s="112">
        <v>181754567.81268856</v>
      </c>
      <c r="K820" s="112">
        <f>I820-J820-(0.38*'Recalled prostheses cost'!$F$23)</f>
        <v>-155068284.41766965</v>
      </c>
      <c r="L820" s="11">
        <f t="shared" si="28"/>
        <v>1</v>
      </c>
    </row>
    <row r="821" spans="1:12" x14ac:dyDescent="0.25">
      <c r="A821">
        <f t="shared" si="29"/>
        <v>816</v>
      </c>
      <c r="C821">
        <v>52741.398409845242</v>
      </c>
      <c r="D821">
        <v>53896.395173182653</v>
      </c>
      <c r="E821">
        <v>60213695.823334597</v>
      </c>
      <c r="F821">
        <v>1154.9967633374108</v>
      </c>
      <c r="G821">
        <v>352670128.54738587</v>
      </c>
      <c r="H821" s="6">
        <f>E821-G821-'Recalled prostheses cost'!$F$23</f>
        <v>-316208257.19094247</v>
      </c>
      <c r="I821" s="112">
        <v>33356507.224569723</v>
      </c>
      <c r="J821" s="112">
        <v>134014648.84800661</v>
      </c>
      <c r="K821" s="112">
        <f>I821-J821-(0.38*'Recalled prostheses cost'!$F$23)</f>
        <v>-109683834.92085552</v>
      </c>
      <c r="L821" s="11">
        <f t="shared" si="28"/>
        <v>1</v>
      </c>
    </row>
    <row r="822" spans="1:12" x14ac:dyDescent="0.25">
      <c r="A822">
        <f t="shared" si="29"/>
        <v>817</v>
      </c>
      <c r="C822">
        <v>61540.473830535593</v>
      </c>
      <c r="D822">
        <v>63725.234685455405</v>
      </c>
      <c r="E822">
        <v>43636173.909566544</v>
      </c>
      <c r="F822">
        <v>2184.7608549198121</v>
      </c>
      <c r="G822">
        <v>353344907.90781999</v>
      </c>
      <c r="H822" s="6">
        <f>E822-G822-'Recalled prostheses cost'!$F$23</f>
        <v>-333460558.46514463</v>
      </c>
      <c r="I822" s="112">
        <v>24381552.128684714</v>
      </c>
      <c r="J822" s="112">
        <v>134271065.00497159</v>
      </c>
      <c r="K822" s="112">
        <f>I822-J822-(0.38*'Recalled prostheses cost'!$F$23)</f>
        <v>-118915206.17370552</v>
      </c>
      <c r="L822" s="11">
        <f t="shared" si="28"/>
        <v>1</v>
      </c>
    </row>
    <row r="823" spans="1:12" x14ac:dyDescent="0.25">
      <c r="A823">
        <f t="shared" si="29"/>
        <v>818</v>
      </c>
      <c r="C823">
        <v>67929.722305806179</v>
      </c>
      <c r="D823">
        <v>69948.467922698939</v>
      </c>
      <c r="E823">
        <v>39065505.500525184</v>
      </c>
      <c r="F823">
        <v>2018.7456168927602</v>
      </c>
      <c r="G823">
        <v>217647084.74977481</v>
      </c>
      <c r="H823" s="6">
        <f>E823-G823-'Recalled prostheses cost'!$F$23</f>
        <v>-202333403.71614081</v>
      </c>
      <c r="I823" s="112">
        <v>21589860.271726105</v>
      </c>
      <c r="J823" s="112">
        <v>82705892.204914436</v>
      </c>
      <c r="K823" s="112">
        <f>I823-J823-(0.38*'Recalled prostheses cost'!$F$23)</f>
        <v>-70141725.230606973</v>
      </c>
      <c r="L823" s="11">
        <f t="shared" si="28"/>
        <v>1</v>
      </c>
    </row>
    <row r="824" spans="1:12" x14ac:dyDescent="0.25">
      <c r="A824">
        <f t="shared" si="29"/>
        <v>819</v>
      </c>
      <c r="C824">
        <v>83099.757146932068</v>
      </c>
      <c r="D824">
        <v>86746.731669854023</v>
      </c>
      <c r="E824">
        <v>57657192.615491405</v>
      </c>
      <c r="F824">
        <v>3646.9745229219552</v>
      </c>
      <c r="G824">
        <v>628018716.00587785</v>
      </c>
      <c r="H824" s="6">
        <f>E824-G824-'Recalled prostheses cost'!$F$23</f>
        <v>-594113347.85727763</v>
      </c>
      <c r="I824" s="112">
        <v>31594392.378143951</v>
      </c>
      <c r="J824" s="112">
        <v>238647112.08223355</v>
      </c>
      <c r="K824" s="112">
        <f>I824-J824-(0.38*'Recalled prostheses cost'!$F$23)</f>
        <v>-216078413.00150824</v>
      </c>
      <c r="L824" s="11">
        <f t="shared" si="28"/>
        <v>1</v>
      </c>
    </row>
    <row r="825" spans="1:12" x14ac:dyDescent="0.25">
      <c r="A825">
        <f t="shared" si="29"/>
        <v>820</v>
      </c>
      <c r="C825">
        <v>52281.331159351204</v>
      </c>
      <c r="D825">
        <v>53861.431697366024</v>
      </c>
      <c r="E825">
        <v>43838549.77767504</v>
      </c>
      <c r="F825">
        <v>1580.1005380148199</v>
      </c>
      <c r="G825">
        <v>310999559.63749444</v>
      </c>
      <c r="H825" s="6">
        <f>E825-G825-'Recalled prostheses cost'!$F$23</f>
        <v>-290912834.32671058</v>
      </c>
      <c r="I825" s="112">
        <v>23982022.328649033</v>
      </c>
      <c r="J825" s="112">
        <v>118179832.66224791</v>
      </c>
      <c r="K825" s="112">
        <f>I825-J825-(0.38*'Recalled prostheses cost'!$F$23)</f>
        <v>-103223503.63101754</v>
      </c>
      <c r="L825" s="11">
        <f t="shared" si="28"/>
        <v>1</v>
      </c>
    </row>
    <row r="826" spans="1:12" x14ac:dyDescent="0.25">
      <c r="A826">
        <f t="shared" si="29"/>
        <v>821</v>
      </c>
      <c r="C826">
        <v>76545.031624642084</v>
      </c>
      <c r="D826">
        <v>79968.356202786119</v>
      </c>
      <c r="E826">
        <v>55494886.57679829</v>
      </c>
      <c r="F826">
        <v>3423.3245781440346</v>
      </c>
      <c r="G826">
        <v>701915465.01620293</v>
      </c>
      <c r="H826" s="6">
        <f>E826-G826-'Recalled prostheses cost'!$F$23</f>
        <v>-670172402.90629578</v>
      </c>
      <c r="I826" s="112">
        <v>30473376.474445909</v>
      </c>
      <c r="J826" s="112">
        <v>266727876.70615706</v>
      </c>
      <c r="K826" s="112">
        <f>I826-J826-(0.38*'Recalled prostheses cost'!$F$23)</f>
        <v>-245280193.5291298</v>
      </c>
      <c r="L826" s="11">
        <f t="shared" si="28"/>
        <v>1</v>
      </c>
    </row>
    <row r="827" spans="1:12" x14ac:dyDescent="0.25">
      <c r="A827">
        <f t="shared" si="29"/>
        <v>822</v>
      </c>
      <c r="C827">
        <v>66528.586036641311</v>
      </c>
      <c r="D827">
        <v>68332.935189978001</v>
      </c>
      <c r="E827">
        <v>52461457.261416137</v>
      </c>
      <c r="F827">
        <v>1804.3491533366905</v>
      </c>
      <c r="G827">
        <v>342551926.42415667</v>
      </c>
      <c r="H827" s="6">
        <f>E827-G827-'Recalled prostheses cost'!$F$23</f>
        <v>-313842293.6296317</v>
      </c>
      <c r="I827" s="112">
        <v>29119514.951126441</v>
      </c>
      <c r="J827" s="112">
        <v>130169732.04117952</v>
      </c>
      <c r="K827" s="112">
        <f>I827-J827-(0.38*'Recalled prostheses cost'!$F$23)</f>
        <v>-110075910.38747174</v>
      </c>
      <c r="L827" s="11">
        <f t="shared" si="28"/>
        <v>1</v>
      </c>
    </row>
    <row r="828" spans="1:12" x14ac:dyDescent="0.25">
      <c r="A828">
        <f t="shared" si="29"/>
        <v>823</v>
      </c>
      <c r="C828">
        <v>65586.115520049541</v>
      </c>
      <c r="D828">
        <v>68717.650845332188</v>
      </c>
      <c r="E828">
        <v>42629847.473507546</v>
      </c>
      <c r="F828">
        <v>3131.5353252826462</v>
      </c>
      <c r="G828">
        <v>382088974.28356278</v>
      </c>
      <c r="H828" s="6">
        <f>E828-G828-'Recalled prostheses cost'!$F$23</f>
        <v>-363210951.27694643</v>
      </c>
      <c r="I828" s="112">
        <v>23730089.021895368</v>
      </c>
      <c r="J828" s="112">
        <v>145193810.22775385</v>
      </c>
      <c r="K828" s="112">
        <f>I828-J828-(0.38*'Recalled prostheses cost'!$F$23)</f>
        <v>-130489414.50327712</v>
      </c>
      <c r="L828" s="11">
        <f t="shared" si="28"/>
        <v>1</v>
      </c>
    </row>
    <row r="829" spans="1:12" x14ac:dyDescent="0.25">
      <c r="A829">
        <f t="shared" si="29"/>
        <v>824</v>
      </c>
      <c r="C829">
        <v>63520.916683790099</v>
      </c>
      <c r="D829">
        <v>65846.131722762162</v>
      </c>
      <c r="E829">
        <v>50500647.624489501</v>
      </c>
      <c r="F829">
        <v>2325.2150389720628</v>
      </c>
      <c r="G829">
        <v>465949587.69028538</v>
      </c>
      <c r="H829" s="6">
        <f>E829-G829-'Recalled prostheses cost'!$F$23</f>
        <v>-439200764.53268707</v>
      </c>
      <c r="I829" s="112">
        <v>27891095.234791394</v>
      </c>
      <c r="J829" s="112">
        <v>177060843.32230842</v>
      </c>
      <c r="K829" s="112">
        <f>I829-J829-(0.38*'Recalled prostheses cost'!$F$23)</f>
        <v>-158195441.38493568</v>
      </c>
      <c r="L829" s="11">
        <f t="shared" si="28"/>
        <v>1</v>
      </c>
    </row>
    <row r="830" spans="1:12" x14ac:dyDescent="0.25">
      <c r="A830">
        <f t="shared" si="29"/>
        <v>825</v>
      </c>
      <c r="C830">
        <v>53455.796386684771</v>
      </c>
      <c r="D830">
        <v>55010.668169261284</v>
      </c>
      <c r="E830">
        <v>52893375.402878895</v>
      </c>
      <c r="F830">
        <v>1554.8717825765125</v>
      </c>
      <c r="G830">
        <v>358352460.78464079</v>
      </c>
      <c r="H830" s="6">
        <f>E830-G830-'Recalled prostheses cost'!$F$23</f>
        <v>-329210909.84865308</v>
      </c>
      <c r="I830" s="112">
        <v>29106593.794973306</v>
      </c>
      <c r="J830" s="112">
        <v>136173935.09816349</v>
      </c>
      <c r="K830" s="112">
        <f>I830-J830-(0.38*'Recalled prostheses cost'!$F$23)</f>
        <v>-116093034.60060883</v>
      </c>
      <c r="L830" s="11">
        <f t="shared" si="28"/>
        <v>1</v>
      </c>
    </row>
    <row r="831" spans="1:12" x14ac:dyDescent="0.25">
      <c r="A831">
        <f t="shared" si="29"/>
        <v>826</v>
      </c>
      <c r="C831">
        <v>70468.977212979124</v>
      </c>
      <c r="D831">
        <v>72571.002733809786</v>
      </c>
      <c r="E831">
        <v>40894697.669808604</v>
      </c>
      <c r="F831">
        <v>2102.0255208306626</v>
      </c>
      <c r="G831">
        <v>245694865.57615742</v>
      </c>
      <c r="H831" s="6">
        <f>E831-G831-'Recalled prostheses cost'!$F$23</f>
        <v>-228551992.37323999</v>
      </c>
      <c r="I831" s="112">
        <v>22826259.447912257</v>
      </c>
      <c r="J831" s="112">
        <v>93364048.918939799</v>
      </c>
      <c r="K831" s="112">
        <f>I831-J831-(0.38*'Recalled prostheses cost'!$F$23)</f>
        <v>-79563482.768446177</v>
      </c>
      <c r="L831" s="11">
        <f t="shared" si="28"/>
        <v>1</v>
      </c>
    </row>
    <row r="832" spans="1:12" x14ac:dyDescent="0.25">
      <c r="A832">
        <f t="shared" si="29"/>
        <v>827</v>
      </c>
      <c r="C832">
        <v>54211.572365424683</v>
      </c>
      <c r="D832">
        <v>55922.101355765059</v>
      </c>
      <c r="E832">
        <v>38045456.12551523</v>
      </c>
      <c r="F832">
        <v>1710.5289903403755</v>
      </c>
      <c r="G832">
        <v>287071087.5189299</v>
      </c>
      <c r="H832" s="6">
        <f>E832-G832-'Recalled prostheses cost'!$F$23</f>
        <v>-272777455.86030585</v>
      </c>
      <c r="I832" s="112">
        <v>21133925.772310413</v>
      </c>
      <c r="J832" s="112">
        <v>109087013.25719337</v>
      </c>
      <c r="K832" s="112">
        <f>I832-J832-(0.38*'Recalled prostheses cost'!$F$23)</f>
        <v>-96978780.782301605</v>
      </c>
      <c r="L832" s="11">
        <f t="shared" si="28"/>
        <v>1</v>
      </c>
    </row>
    <row r="833" spans="1:12" x14ac:dyDescent="0.25">
      <c r="A833">
        <f t="shared" si="29"/>
        <v>828</v>
      </c>
      <c r="C833">
        <v>58016.367050016648</v>
      </c>
      <c r="D833">
        <v>59728.783152663658</v>
      </c>
      <c r="E833">
        <v>38950274.243175849</v>
      </c>
      <c r="F833">
        <v>1712.4161026470101</v>
      </c>
      <c r="G833">
        <v>241388622.22131678</v>
      </c>
      <c r="H833" s="6">
        <f>E833-G833-'Recalled prostheses cost'!$F$23</f>
        <v>-226190172.44503212</v>
      </c>
      <c r="I833" s="112">
        <v>21548903.762968179</v>
      </c>
      <c r="J833" s="112">
        <v>91727676.444100365</v>
      </c>
      <c r="K833" s="112">
        <f>I833-J833-(0.38*'Recalled prostheses cost'!$F$23)</f>
        <v>-79204465.978550822</v>
      </c>
      <c r="L833" s="11">
        <f t="shared" si="28"/>
        <v>1</v>
      </c>
    </row>
    <row r="834" spans="1:12" x14ac:dyDescent="0.25">
      <c r="A834">
        <f t="shared" si="29"/>
        <v>829</v>
      </c>
      <c r="C834">
        <v>54661.7454846935</v>
      </c>
      <c r="D834">
        <v>56287.648313827223</v>
      </c>
      <c r="E834">
        <v>40589648.942932487</v>
      </c>
      <c r="F834">
        <v>1625.9028291337236</v>
      </c>
      <c r="G834">
        <v>285584700.01275003</v>
      </c>
      <c r="H834" s="6">
        <f>E834-G834-'Recalled prostheses cost'!$F$23</f>
        <v>-268746875.53670871</v>
      </c>
      <c r="I834" s="112">
        <v>22296492.34168293</v>
      </c>
      <c r="J834" s="112">
        <v>108522186.00484502</v>
      </c>
      <c r="K834" s="112">
        <f>I834-J834-(0.38*'Recalled prostheses cost'!$F$23)</f>
        <v>-95251386.960580736</v>
      </c>
      <c r="L834" s="11">
        <f t="shared" si="28"/>
        <v>1</v>
      </c>
    </row>
    <row r="835" spans="1:12" x14ac:dyDescent="0.25">
      <c r="A835">
        <f t="shared" si="29"/>
        <v>830</v>
      </c>
      <c r="C835">
        <v>53445.559887792057</v>
      </c>
      <c r="D835">
        <v>55892.849638175736</v>
      </c>
      <c r="E835">
        <v>41798328.34685725</v>
      </c>
      <c r="F835">
        <v>2447.2897503836793</v>
      </c>
      <c r="G835">
        <v>500838603.83277023</v>
      </c>
      <c r="H835" s="6">
        <f>E835-G835-'Recalled prostheses cost'!$F$23</f>
        <v>-482792099.95280415</v>
      </c>
      <c r="I835" s="112">
        <v>23055105.743549585</v>
      </c>
      <c r="J835" s="112">
        <v>190318669.4564527</v>
      </c>
      <c r="K835" s="112">
        <f>I835-J835-(0.38*'Recalled prostheses cost'!$F$23)</f>
        <v>-176289257.01032177</v>
      </c>
      <c r="L835" s="11">
        <f t="shared" si="28"/>
        <v>1</v>
      </c>
    </row>
    <row r="836" spans="1:12" x14ac:dyDescent="0.25">
      <c r="A836">
        <f t="shared" si="29"/>
        <v>831</v>
      </c>
      <c r="C836">
        <v>55865.957234488305</v>
      </c>
      <c r="D836">
        <v>58663.110861004141</v>
      </c>
      <c r="E836">
        <v>63064308.249518037</v>
      </c>
      <c r="F836">
        <v>2797.1536265158356</v>
      </c>
      <c r="G836">
        <v>813188948.90245593</v>
      </c>
      <c r="H836" s="6">
        <f>E836-G836-'Recalled prostheses cost'!$F$23</f>
        <v>-773876465.11982906</v>
      </c>
      <c r="I836" s="112">
        <v>35157280.726617768</v>
      </c>
      <c r="J836" s="112">
        <v>309011800.58293325</v>
      </c>
      <c r="K836" s="112">
        <f>I836-J836-(0.38*'Recalled prostheses cost'!$F$23)</f>
        <v>-282880213.15373415</v>
      </c>
      <c r="L836" s="11">
        <f t="shared" si="28"/>
        <v>1</v>
      </c>
    </row>
    <row r="837" spans="1:12" x14ac:dyDescent="0.25">
      <c r="A837">
        <f t="shared" si="29"/>
        <v>832</v>
      </c>
      <c r="C837">
        <v>69333.686514956353</v>
      </c>
      <c r="D837">
        <v>71614.880120709553</v>
      </c>
      <c r="E837">
        <v>47055247.199541733</v>
      </c>
      <c r="F837">
        <v>2281.1936057532002</v>
      </c>
      <c r="G837">
        <v>300902800.83104438</v>
      </c>
      <c r="H837" s="6">
        <f>E837-G837-'Recalled prostheses cost'!$F$23</f>
        <v>-277599378.0983938</v>
      </c>
      <c r="I837" s="112">
        <v>26348319.804169521</v>
      </c>
      <c r="J837" s="112">
        <v>114343064.31579687</v>
      </c>
      <c r="K837" s="112">
        <f>I837-J837-(0.38*'Recalled prostheses cost'!$F$23)</f>
        <v>-97020437.809046</v>
      </c>
      <c r="L837" s="11">
        <f t="shared" si="28"/>
        <v>1</v>
      </c>
    </row>
    <row r="838" spans="1:12" x14ac:dyDescent="0.25">
      <c r="A838">
        <f t="shared" si="29"/>
        <v>833</v>
      </c>
      <c r="C838">
        <v>53041.274207314178</v>
      </c>
      <c r="D838">
        <v>54866.761341402729</v>
      </c>
      <c r="E838">
        <v>53956579.866214722</v>
      </c>
      <c r="F838">
        <v>1825.4871340885511</v>
      </c>
      <c r="G838">
        <v>384481357.66340578</v>
      </c>
      <c r="H838" s="6">
        <f>E838-G838-'Recalled prostheses cost'!$F$23</f>
        <v>-354276602.26408219</v>
      </c>
      <c r="I838" s="112">
        <v>29763429.130339153</v>
      </c>
      <c r="J838" s="112">
        <v>146102915.91209418</v>
      </c>
      <c r="K838" s="112">
        <f>I838-J838-(0.38*'Recalled prostheses cost'!$F$23)</f>
        <v>-125365180.07917368</v>
      </c>
      <c r="L838" s="11">
        <f t="shared" ref="L838:L901" si="30">IF(H838/$H$1&lt;=F838,1,0)</f>
        <v>1</v>
      </c>
    </row>
    <row r="839" spans="1:12" x14ac:dyDescent="0.25">
      <c r="A839">
        <f t="shared" si="29"/>
        <v>834</v>
      </c>
      <c r="C839">
        <v>72686.01060534484</v>
      </c>
      <c r="D839">
        <v>74990.302396517887</v>
      </c>
      <c r="E839">
        <v>47031187.382033646</v>
      </c>
      <c r="F839">
        <v>2304.2917911730474</v>
      </c>
      <c r="G839">
        <v>334529875.33621025</v>
      </c>
      <c r="H839" s="6">
        <f>E839-G839-'Recalled prostheses cost'!$F$23</f>
        <v>-311250512.42106777</v>
      </c>
      <c r="I839" s="112">
        <v>25848946.947180621</v>
      </c>
      <c r="J839" s="112">
        <v>127121352.62775987</v>
      </c>
      <c r="K839" s="112">
        <f>I839-J839-(0.38*'Recalled prostheses cost'!$F$23)</f>
        <v>-110298098.9779979</v>
      </c>
      <c r="L839" s="11">
        <f t="shared" si="30"/>
        <v>1</v>
      </c>
    </row>
    <row r="840" spans="1:12" x14ac:dyDescent="0.25">
      <c r="A840">
        <f t="shared" ref="A840:A903" si="31">1+A839</f>
        <v>835</v>
      </c>
      <c r="C840">
        <v>78178.970891852834</v>
      </c>
      <c r="D840">
        <v>80839.948732704492</v>
      </c>
      <c r="E840">
        <v>41719098.122599393</v>
      </c>
      <c r="F840">
        <v>2660.9778408516577</v>
      </c>
      <c r="G840">
        <v>292418701.55628163</v>
      </c>
      <c r="H840" s="6">
        <f>E840-G840-'Recalled prostheses cost'!$F$23</f>
        <v>-274451427.90057343</v>
      </c>
      <c r="I840" s="112">
        <v>23252064.010189466</v>
      </c>
      <c r="J840" s="112">
        <v>111119106.59138702</v>
      </c>
      <c r="K840" s="112">
        <f>I840-J840-(0.38*'Recalled prostheses cost'!$F$23)</f>
        <v>-96892735.878616214</v>
      </c>
      <c r="L840" s="11">
        <f t="shared" si="30"/>
        <v>1</v>
      </c>
    </row>
    <row r="841" spans="1:12" x14ac:dyDescent="0.25">
      <c r="A841">
        <f t="shared" si="31"/>
        <v>836</v>
      </c>
      <c r="C841">
        <v>70315.25347692272</v>
      </c>
      <c r="D841">
        <v>72981.066418870105</v>
      </c>
      <c r="E841">
        <v>54495482.63450183</v>
      </c>
      <c r="F841">
        <v>2665.8129419473844</v>
      </c>
      <c r="G841">
        <v>446204158.15483963</v>
      </c>
      <c r="H841" s="6">
        <f>E841-G841-'Recalled prostheses cost'!$F$23</f>
        <v>-415460499.98722899</v>
      </c>
      <c r="I841" s="112">
        <v>30170667.583555244</v>
      </c>
      <c r="J841" s="112">
        <v>169557580.09883907</v>
      </c>
      <c r="K841" s="112">
        <f>I841-J841-(0.38*'Recalled prostheses cost'!$F$23)</f>
        <v>-148412605.81270248</v>
      </c>
      <c r="L841" s="11">
        <f t="shared" si="30"/>
        <v>1</v>
      </c>
    </row>
    <row r="842" spans="1:12" x14ac:dyDescent="0.25">
      <c r="A842">
        <f t="shared" si="31"/>
        <v>837</v>
      </c>
      <c r="C842">
        <v>57268.670599104102</v>
      </c>
      <c r="D842">
        <v>58735.084983897897</v>
      </c>
      <c r="E842">
        <v>49078074.300616644</v>
      </c>
      <c r="F842">
        <v>1466.4143847937958</v>
      </c>
      <c r="G842">
        <v>263094434.96481586</v>
      </c>
      <c r="H842" s="6">
        <f>E842-G842-'Recalled prostheses cost'!$F$23</f>
        <v>-237768185.13109037</v>
      </c>
      <c r="I842" s="112">
        <v>27251393.251187198</v>
      </c>
      <c r="J842" s="112">
        <v>99975885.28663002</v>
      </c>
      <c r="K842" s="112">
        <f>I842-J842-(0.38*'Recalled prostheses cost'!$F$23)</f>
        <v>-81750185.332861483</v>
      </c>
      <c r="L842" s="11">
        <f t="shared" si="30"/>
        <v>1</v>
      </c>
    </row>
    <row r="843" spans="1:12" x14ac:dyDescent="0.25">
      <c r="A843">
        <f t="shared" si="31"/>
        <v>838</v>
      </c>
      <c r="C843">
        <v>59370.25481743805</v>
      </c>
      <c r="D843">
        <v>61174.113716176726</v>
      </c>
      <c r="E843">
        <v>46339926.228479475</v>
      </c>
      <c r="F843">
        <v>1803.8588987386756</v>
      </c>
      <c r="G843">
        <v>348240195.03378409</v>
      </c>
      <c r="H843" s="6">
        <f>E843-G843-'Recalled prostheses cost'!$F$23</f>
        <v>-325652093.27219582</v>
      </c>
      <c r="I843" s="112">
        <v>25507089.556949727</v>
      </c>
      <c r="J843" s="112">
        <v>132331274.11283794</v>
      </c>
      <c r="K843" s="112">
        <f>I843-J843-(0.38*'Recalled prostheses cost'!$F$23)</f>
        <v>-115849877.85330686</v>
      </c>
      <c r="L843" s="11">
        <f t="shared" si="30"/>
        <v>1</v>
      </c>
    </row>
    <row r="844" spans="1:12" x14ac:dyDescent="0.25">
      <c r="A844">
        <f t="shared" si="31"/>
        <v>839</v>
      </c>
      <c r="C844">
        <v>50317.245268376093</v>
      </c>
      <c r="D844">
        <v>51826.607840336947</v>
      </c>
      <c r="E844">
        <v>57440201.827450387</v>
      </c>
      <c r="F844">
        <v>1509.3625719608535</v>
      </c>
      <c r="G844">
        <v>511167095.63004214</v>
      </c>
      <c r="H844" s="6">
        <f>E844-G844-'Recalled prostheses cost'!$F$23</f>
        <v>-477478718.26948291</v>
      </c>
      <c r="I844" s="112">
        <v>31768536.119969763</v>
      </c>
      <c r="J844" s="112">
        <v>194243496.33941603</v>
      </c>
      <c r="K844" s="112">
        <f>I844-J844-(0.38*'Recalled prostheses cost'!$F$23)</f>
        <v>-171500653.51686493</v>
      </c>
      <c r="L844" s="11">
        <f t="shared" si="30"/>
        <v>1</v>
      </c>
    </row>
    <row r="845" spans="1:12" x14ac:dyDescent="0.25">
      <c r="A845">
        <f t="shared" si="31"/>
        <v>840</v>
      </c>
      <c r="C845">
        <v>70661.641463039239</v>
      </c>
      <c r="D845">
        <v>73614.841061801402</v>
      </c>
      <c r="E845">
        <v>65340683.577151187</v>
      </c>
      <c r="F845">
        <v>2953.1995987621631</v>
      </c>
      <c r="G845">
        <v>619421628.77322841</v>
      </c>
      <c r="H845" s="6">
        <f>E845-G845-'Recalled prostheses cost'!$F$23</f>
        <v>-577832769.6629684</v>
      </c>
      <c r="I845" s="112">
        <v>36071121.401967205</v>
      </c>
      <c r="J845" s="112">
        <v>235380218.93382677</v>
      </c>
      <c r="K845" s="112">
        <f>I845-J845-(0.38*'Recalled prostheses cost'!$F$23)</f>
        <v>-208334790.82927823</v>
      </c>
      <c r="L845" s="11">
        <f t="shared" si="30"/>
        <v>1</v>
      </c>
    </row>
    <row r="846" spans="1:12" x14ac:dyDescent="0.25">
      <c r="A846">
        <f t="shared" si="31"/>
        <v>841</v>
      </c>
      <c r="C846">
        <v>73639.253555556701</v>
      </c>
      <c r="D846">
        <v>75777.076468599946</v>
      </c>
      <c r="E846">
        <v>43914390.761065483</v>
      </c>
      <c r="F846">
        <v>2137.8229130432446</v>
      </c>
      <c r="G846">
        <v>228868988.92256099</v>
      </c>
      <c r="H846" s="6">
        <f>E846-G846-'Recalled prostheses cost'!$F$23</f>
        <v>-208706422.62838668</v>
      </c>
      <c r="I846" s="112">
        <v>24386781.311724026</v>
      </c>
      <c r="J846" s="112">
        <v>86970215.79057318</v>
      </c>
      <c r="K846" s="112">
        <f>I846-J846-(0.38*'Recalled prostheses cost'!$F$23)</f>
        <v>-71609127.776267797</v>
      </c>
      <c r="L846" s="11">
        <f t="shared" si="30"/>
        <v>1</v>
      </c>
    </row>
    <row r="847" spans="1:12" x14ac:dyDescent="0.25">
      <c r="A847">
        <f t="shared" si="31"/>
        <v>842</v>
      </c>
      <c r="C847">
        <v>56334.598149564335</v>
      </c>
      <c r="D847">
        <v>58005.634183746603</v>
      </c>
      <c r="E847">
        <v>49290722.983773768</v>
      </c>
      <c r="F847">
        <v>1671.036034182267</v>
      </c>
      <c r="G847">
        <v>322385652.85087019</v>
      </c>
      <c r="H847" s="6">
        <f>E847-G847-'Recalled prostheses cost'!$F$23</f>
        <v>-296846754.33398759</v>
      </c>
      <c r="I847" s="112">
        <v>27200492.809571397</v>
      </c>
      <c r="J847" s="112">
        <v>122506548.08333066</v>
      </c>
      <c r="K847" s="112">
        <f>I847-J847-(0.38*'Recalled prostheses cost'!$F$23)</f>
        <v>-104331748.5711779</v>
      </c>
      <c r="L847" s="11">
        <f t="shared" si="30"/>
        <v>1</v>
      </c>
    </row>
    <row r="848" spans="1:12" x14ac:dyDescent="0.25">
      <c r="A848">
        <f t="shared" si="31"/>
        <v>843</v>
      </c>
      <c r="C848">
        <v>56694.7631886811</v>
      </c>
      <c r="D848">
        <v>58905.36122813409</v>
      </c>
      <c r="E848">
        <v>69257190.154799879</v>
      </c>
      <c r="F848">
        <v>2210.5980394529906</v>
      </c>
      <c r="G848">
        <v>858646120.5325495</v>
      </c>
      <c r="H848" s="6">
        <f>E848-G848-'Recalled prostheses cost'!$F$23</f>
        <v>-813140754.84464085</v>
      </c>
      <c r="I848" s="112">
        <v>38388006.705040604</v>
      </c>
      <c r="J848" s="112">
        <v>326285525.80236876</v>
      </c>
      <c r="K848" s="112">
        <f>I848-J848-(0.38*'Recalled prostheses cost'!$F$23)</f>
        <v>-296923212.39474684</v>
      </c>
      <c r="L848" s="11">
        <f t="shared" si="30"/>
        <v>1</v>
      </c>
    </row>
    <row r="849" spans="1:12" x14ac:dyDescent="0.25">
      <c r="A849">
        <f t="shared" si="31"/>
        <v>844</v>
      </c>
      <c r="C849">
        <v>52251.688143688414</v>
      </c>
      <c r="D849">
        <v>53447.925074347193</v>
      </c>
      <c r="E849">
        <v>50663424.652208656</v>
      </c>
      <c r="F849">
        <v>1196.2369306587789</v>
      </c>
      <c r="G849">
        <v>273593382.52759635</v>
      </c>
      <c r="H849" s="6">
        <f>E849-G849-'Recalled prostheses cost'!$F$23</f>
        <v>-246681782.34227887</v>
      </c>
      <c r="I849" s="112">
        <v>28060124.238892138</v>
      </c>
      <c r="J849" s="112">
        <v>103965485.36048661</v>
      </c>
      <c r="K849" s="112">
        <f>I849-J849-(0.38*'Recalled prostheses cost'!$F$23)</f>
        <v>-84931054.419013113</v>
      </c>
      <c r="L849" s="11">
        <f t="shared" si="30"/>
        <v>1</v>
      </c>
    </row>
    <row r="850" spans="1:12" x14ac:dyDescent="0.25">
      <c r="A850">
        <f t="shared" si="31"/>
        <v>845</v>
      </c>
      <c r="C850">
        <v>85991.356692027664</v>
      </c>
      <c r="D850">
        <v>90298.45078059705</v>
      </c>
      <c r="E850">
        <v>40717153.920472778</v>
      </c>
      <c r="F850">
        <v>4307.0940885693853</v>
      </c>
      <c r="G850">
        <v>431656015.26569861</v>
      </c>
      <c r="H850" s="6">
        <f>E850-G850-'Recalled prostheses cost'!$F$23</f>
        <v>-414690685.81211698</v>
      </c>
      <c r="I850" s="112">
        <v>22558238.822429899</v>
      </c>
      <c r="J850" s="112">
        <v>164029285.80096549</v>
      </c>
      <c r="K850" s="112">
        <f>I850-J850-(0.38*'Recalled prostheses cost'!$F$23)</f>
        <v>-150496740.27595425</v>
      </c>
      <c r="L850" s="11">
        <f t="shared" si="30"/>
        <v>1</v>
      </c>
    </row>
    <row r="851" spans="1:12" x14ac:dyDescent="0.25">
      <c r="A851">
        <f t="shared" si="31"/>
        <v>846</v>
      </c>
      <c r="C851">
        <v>58001.584567316124</v>
      </c>
      <c r="D851">
        <v>59781.743323486706</v>
      </c>
      <c r="E851">
        <v>40118568.679848604</v>
      </c>
      <c r="F851">
        <v>1780.1587561705819</v>
      </c>
      <c r="G851">
        <v>238575987.34711799</v>
      </c>
      <c r="H851" s="6">
        <f>E851-G851-'Recalled prostheses cost'!$F$23</f>
        <v>-222209243.13416055</v>
      </c>
      <c r="I851" s="112">
        <v>22017261.885455482</v>
      </c>
      <c r="J851" s="112">
        <v>90658875.191904843</v>
      </c>
      <c r="K851" s="112">
        <f>I851-J851-(0.38*'Recalled prostheses cost'!$F$23)</f>
        <v>-77667306.603868008</v>
      </c>
      <c r="L851" s="11">
        <f t="shared" si="30"/>
        <v>1</v>
      </c>
    </row>
    <row r="852" spans="1:12" x14ac:dyDescent="0.25">
      <c r="A852">
        <f t="shared" si="31"/>
        <v>847</v>
      </c>
      <c r="C852">
        <v>70043.322030491414</v>
      </c>
      <c r="D852">
        <v>71961.376439840489</v>
      </c>
      <c r="E852">
        <v>45434370.81773407</v>
      </c>
      <c r="F852">
        <v>1918.0544093490753</v>
      </c>
      <c r="G852">
        <v>253466309.21958932</v>
      </c>
      <c r="H852" s="6">
        <f>E852-G852-'Recalled prostheses cost'!$F$23</f>
        <v>-231783762.86874643</v>
      </c>
      <c r="I852" s="112">
        <v>25448107.971005313</v>
      </c>
      <c r="J852" s="112">
        <v>96317197.503443941</v>
      </c>
      <c r="K852" s="112">
        <f>I852-J852-(0.38*'Recalled prostheses cost'!$F$23)</f>
        <v>-79894782.82985729</v>
      </c>
      <c r="L852" s="11">
        <f t="shared" si="30"/>
        <v>1</v>
      </c>
    </row>
    <row r="853" spans="1:12" x14ac:dyDescent="0.25">
      <c r="A853">
        <f t="shared" si="31"/>
        <v>848</v>
      </c>
      <c r="C853">
        <v>62577.338804885148</v>
      </c>
      <c r="D853">
        <v>64428.892541677036</v>
      </c>
      <c r="E853">
        <v>51715205.269926794</v>
      </c>
      <c r="F853">
        <v>1851.5537367918878</v>
      </c>
      <c r="G853">
        <v>360683382.33946085</v>
      </c>
      <c r="H853" s="6">
        <f>E853-G853-'Recalled prostheses cost'!$F$23</f>
        <v>-332720001.53642523</v>
      </c>
      <c r="I853" s="112">
        <v>28422948.084951356</v>
      </c>
      <c r="J853" s="112">
        <v>137059685.28899515</v>
      </c>
      <c r="K853" s="112">
        <f>I853-J853-(0.38*'Recalled prostheses cost'!$F$23)</f>
        <v>-117662430.50146243</v>
      </c>
      <c r="L853" s="11">
        <f t="shared" si="30"/>
        <v>1</v>
      </c>
    </row>
    <row r="854" spans="1:12" x14ac:dyDescent="0.25">
      <c r="A854">
        <f t="shared" si="31"/>
        <v>849</v>
      </c>
      <c r="C854">
        <v>53024.98845784297</v>
      </c>
      <c r="D854">
        <v>54605.236596901632</v>
      </c>
      <c r="E854">
        <v>46216408.909692451</v>
      </c>
      <c r="F854">
        <v>1580.2481390586618</v>
      </c>
      <c r="G854">
        <v>311960470.36758113</v>
      </c>
      <c r="H854" s="6">
        <f>E854-G854-'Recalled prostheses cost'!$F$23</f>
        <v>-289495885.92477983</v>
      </c>
      <c r="I854" s="112">
        <v>25364141.93227239</v>
      </c>
      <c r="J854" s="112">
        <v>118544978.73968081</v>
      </c>
      <c r="K854" s="112">
        <f>I854-J854-(0.38*'Recalled prostheses cost'!$F$23)</f>
        <v>-102206530.10482708</v>
      </c>
      <c r="L854" s="11">
        <f t="shared" si="30"/>
        <v>1</v>
      </c>
    </row>
    <row r="855" spans="1:12" x14ac:dyDescent="0.25">
      <c r="A855">
        <f t="shared" si="31"/>
        <v>850</v>
      </c>
      <c r="C855">
        <v>53009.602722958822</v>
      </c>
      <c r="D855">
        <v>54875.492022594946</v>
      </c>
      <c r="E855">
        <v>48408030.951598674</v>
      </c>
      <c r="F855">
        <v>1865.8892996361246</v>
      </c>
      <c r="G855">
        <v>463728288.21600676</v>
      </c>
      <c r="H855" s="6">
        <f>E855-G855-'Recalled prostheses cost'!$F$23</f>
        <v>-439072081.73129928</v>
      </c>
      <c r="I855" s="112">
        <v>26609763.536214866</v>
      </c>
      <c r="J855" s="112">
        <v>176216749.52208257</v>
      </c>
      <c r="K855" s="112">
        <f>I855-J855-(0.38*'Recalled prostheses cost'!$F$23)</f>
        <v>-158632679.28328636</v>
      </c>
      <c r="L855" s="11">
        <f t="shared" si="30"/>
        <v>1</v>
      </c>
    </row>
    <row r="856" spans="1:12" x14ac:dyDescent="0.25">
      <c r="A856">
        <f t="shared" si="31"/>
        <v>851</v>
      </c>
      <c r="C856">
        <v>52337.648826483142</v>
      </c>
      <c r="D856">
        <v>53666.948926356294</v>
      </c>
      <c r="E856">
        <v>40683503.942974515</v>
      </c>
      <c r="F856">
        <v>1329.3000998731513</v>
      </c>
      <c r="G856">
        <v>225663310.6678015</v>
      </c>
      <c r="H856" s="6">
        <f>E856-G856-'Recalled prostheses cost'!$F$23</f>
        <v>-208731631.19171816</v>
      </c>
      <c r="I856" s="112">
        <v>22312763.805503041</v>
      </c>
      <c r="J856" s="112">
        <v>85752058.053764582</v>
      </c>
      <c r="K856" s="112">
        <f>I856-J856-(0.38*'Recalled prostheses cost'!$F$23)</f>
        <v>-72464987.545680195</v>
      </c>
      <c r="L856" s="11">
        <f t="shared" si="30"/>
        <v>1</v>
      </c>
    </row>
    <row r="857" spans="1:12" x14ac:dyDescent="0.25">
      <c r="A857">
        <f t="shared" si="31"/>
        <v>852</v>
      </c>
      <c r="C857">
        <v>73627.23154027501</v>
      </c>
      <c r="D857">
        <v>75956.383101011583</v>
      </c>
      <c r="E857">
        <v>42937476.276848927</v>
      </c>
      <c r="F857">
        <v>2329.1515607365727</v>
      </c>
      <c r="G857">
        <v>291368121.46334356</v>
      </c>
      <c r="H857" s="6">
        <f>E857-G857-'Recalled prostheses cost'!$F$23</f>
        <v>-272182469.65338582</v>
      </c>
      <c r="I857" s="112">
        <v>23839215.669581641</v>
      </c>
      <c r="J857" s="112">
        <v>110719886.15607058</v>
      </c>
      <c r="K857" s="112">
        <f>I857-J857-(0.38*'Recalled prostheses cost'!$F$23)</f>
        <v>-95906363.783907592</v>
      </c>
      <c r="L857" s="11">
        <f t="shared" si="30"/>
        <v>1</v>
      </c>
    </row>
    <row r="858" spans="1:12" x14ac:dyDescent="0.25">
      <c r="A858">
        <f t="shared" si="31"/>
        <v>853</v>
      </c>
      <c r="C858">
        <v>56440.485538563757</v>
      </c>
      <c r="D858">
        <v>57967.575308850057</v>
      </c>
      <c r="E858">
        <v>50250721.260714293</v>
      </c>
      <c r="F858">
        <v>1527.0897702863003</v>
      </c>
      <c r="G858">
        <v>326006084.00939226</v>
      </c>
      <c r="H858" s="6">
        <f>E858-G858-'Recalled prostheses cost'!$F$23</f>
        <v>-299507187.21556914</v>
      </c>
      <c r="I858" s="112">
        <v>27946631.945140891</v>
      </c>
      <c r="J858" s="112">
        <v>123882311.92356907</v>
      </c>
      <c r="K858" s="112">
        <f>I858-J858-(0.38*'Recalled prostheses cost'!$F$23)</f>
        <v>-104961373.27584684</v>
      </c>
      <c r="L858" s="11">
        <f t="shared" si="30"/>
        <v>1</v>
      </c>
    </row>
    <row r="859" spans="1:12" x14ac:dyDescent="0.25">
      <c r="A859">
        <f t="shared" si="31"/>
        <v>854</v>
      </c>
      <c r="C859">
        <v>60308.368928111158</v>
      </c>
      <c r="D859">
        <v>61859.900844749107</v>
      </c>
      <c r="E859">
        <v>47087961.499618895</v>
      </c>
      <c r="F859">
        <v>1551.5319166379486</v>
      </c>
      <c r="G859">
        <v>285179328.28441286</v>
      </c>
      <c r="H859" s="6">
        <f>E859-G859-'Recalled prostheses cost'!$F$23</f>
        <v>-261843191.25168514</v>
      </c>
      <c r="I859" s="112">
        <v>26018919.987555996</v>
      </c>
      <c r="J859" s="112">
        <v>108368144.7480769</v>
      </c>
      <c r="K859" s="112">
        <f>I859-J859-(0.38*'Recalled prostheses cost'!$F$23)</f>
        <v>-91374918.057939559</v>
      </c>
      <c r="L859" s="11">
        <f t="shared" si="30"/>
        <v>1</v>
      </c>
    </row>
    <row r="860" spans="1:12" x14ac:dyDescent="0.25">
      <c r="A860">
        <f t="shared" si="31"/>
        <v>855</v>
      </c>
      <c r="C860">
        <v>66782.199091648756</v>
      </c>
      <c r="D860">
        <v>69179.731989554683</v>
      </c>
      <c r="E860">
        <v>74897944.415534019</v>
      </c>
      <c r="F860">
        <v>2397.5328979059268</v>
      </c>
      <c r="G860">
        <v>704136580.05476975</v>
      </c>
      <c r="H860" s="6">
        <f>E860-G860-'Recalled prostheses cost'!$F$23</f>
        <v>-652990460.1061269</v>
      </c>
      <c r="I860" s="112">
        <v>41166846.20256342</v>
      </c>
      <c r="J860" s="112">
        <v>267571900.42081246</v>
      </c>
      <c r="K860" s="112">
        <f>I860-J860-(0.38*'Recalled prostheses cost'!$F$23)</f>
        <v>-235430747.51566768</v>
      </c>
      <c r="L860" s="11">
        <f t="shared" si="30"/>
        <v>1</v>
      </c>
    </row>
    <row r="861" spans="1:12" x14ac:dyDescent="0.25">
      <c r="A861">
        <f t="shared" si="31"/>
        <v>856</v>
      </c>
      <c r="C861">
        <v>52210.805395286101</v>
      </c>
      <c r="D861">
        <v>53380.018193429474</v>
      </c>
      <c r="E861">
        <v>68410640.465673327</v>
      </c>
      <c r="F861">
        <v>1169.2127981433732</v>
      </c>
      <c r="G861">
        <v>382824914.3453021</v>
      </c>
      <c r="H861" s="6">
        <f>E861-G861-'Recalled prostheses cost'!$F$23</f>
        <v>-338166098.34651995</v>
      </c>
      <c r="I861" s="112">
        <v>37929146.253200822</v>
      </c>
      <c r="J861" s="112">
        <v>145473467.45121482</v>
      </c>
      <c r="K861" s="112">
        <f>I861-J861-(0.38*'Recalled prostheses cost'!$F$23)</f>
        <v>-116570014.49543265</v>
      </c>
      <c r="L861" s="11">
        <f t="shared" si="30"/>
        <v>1</v>
      </c>
    </row>
    <row r="862" spans="1:12" x14ac:dyDescent="0.25">
      <c r="A862">
        <f t="shared" si="31"/>
        <v>857</v>
      </c>
      <c r="C862">
        <v>61277.545244691821</v>
      </c>
      <c r="D862">
        <v>63512.46822969889</v>
      </c>
      <c r="E862">
        <v>41101508.761754811</v>
      </c>
      <c r="F862">
        <v>2234.9229850070697</v>
      </c>
      <c r="G862">
        <v>328114058.31361103</v>
      </c>
      <c r="H862" s="6">
        <f>E862-G862-'Recalled prostheses cost'!$F$23</f>
        <v>-310764374.01874739</v>
      </c>
      <c r="I862" s="112">
        <v>22950375.113221675</v>
      </c>
      <c r="J862" s="112">
        <v>124683342.15917221</v>
      </c>
      <c r="K862" s="112">
        <f>I862-J862-(0.38*'Recalled prostheses cost'!$F$23)</f>
        <v>-110758660.34336919</v>
      </c>
      <c r="L862" s="11">
        <f t="shared" si="30"/>
        <v>1</v>
      </c>
    </row>
    <row r="863" spans="1:12" x14ac:dyDescent="0.25">
      <c r="A863">
        <f t="shared" si="31"/>
        <v>858</v>
      </c>
      <c r="C863">
        <v>62280.129152112473</v>
      </c>
      <c r="D863">
        <v>65031.744432951346</v>
      </c>
      <c r="E863">
        <v>42288434.434149571</v>
      </c>
      <c r="F863">
        <v>2751.6152808388724</v>
      </c>
      <c r="G863">
        <v>365164804.6744535</v>
      </c>
      <c r="H863" s="6">
        <f>E863-G863-'Recalled prostheses cost'!$F$23</f>
        <v>-346628194.7071951</v>
      </c>
      <c r="I863" s="112">
        <v>23472957.224821772</v>
      </c>
      <c r="J863" s="112">
        <v>138762625.77629232</v>
      </c>
      <c r="K863" s="112">
        <f>I863-J863-(0.38*'Recalled prostheses cost'!$F$23)</f>
        <v>-124315361.8488892</v>
      </c>
      <c r="L863" s="11">
        <f t="shared" si="30"/>
        <v>1</v>
      </c>
    </row>
    <row r="864" spans="1:12" x14ac:dyDescent="0.25">
      <c r="A864">
        <f t="shared" si="31"/>
        <v>859</v>
      </c>
      <c r="C864">
        <v>56262.505912804561</v>
      </c>
      <c r="D864">
        <v>58755.893577432871</v>
      </c>
      <c r="E864">
        <v>48738432.477692731</v>
      </c>
      <c r="F864">
        <v>2493.3876646283097</v>
      </c>
      <c r="G864">
        <v>581052847.00842631</v>
      </c>
      <c r="H864" s="6">
        <f>E864-G864-'Recalled prostheses cost'!$F$23</f>
        <v>-556066238.99762475</v>
      </c>
      <c r="I864" s="112">
        <v>26960719.80420731</v>
      </c>
      <c r="J864" s="112">
        <v>220800081.86320201</v>
      </c>
      <c r="K864" s="112">
        <f>I864-J864-(0.38*'Recalled prostheses cost'!$F$23)</f>
        <v>-202865055.35641336</v>
      </c>
      <c r="L864" s="11">
        <f t="shared" si="30"/>
        <v>1</v>
      </c>
    </row>
    <row r="865" spans="1:12" x14ac:dyDescent="0.25">
      <c r="A865">
        <f t="shared" si="31"/>
        <v>860</v>
      </c>
      <c r="C865">
        <v>60657.803536675878</v>
      </c>
      <c r="D865">
        <v>62592.079094283879</v>
      </c>
      <c r="E865">
        <v>42981606.567664221</v>
      </c>
      <c r="F865">
        <v>1934.2755576080017</v>
      </c>
      <c r="G865">
        <v>289883502.1784336</v>
      </c>
      <c r="H865" s="6">
        <f>E865-G865-'Recalled prostheses cost'!$F$23</f>
        <v>-270653720.07766056</v>
      </c>
      <c r="I865" s="112">
        <v>24146478.369049273</v>
      </c>
      <c r="J865" s="112">
        <v>110155730.82780476</v>
      </c>
      <c r="K865" s="112">
        <f>I865-J865-(0.38*'Recalled prostheses cost'!$F$23)</f>
        <v>-95034945.756174147</v>
      </c>
      <c r="L865" s="11">
        <f t="shared" si="30"/>
        <v>1</v>
      </c>
    </row>
    <row r="866" spans="1:12" x14ac:dyDescent="0.25">
      <c r="A866">
        <f t="shared" si="31"/>
        <v>861</v>
      </c>
      <c r="C866">
        <v>60619.245760782163</v>
      </c>
      <c r="D866">
        <v>62223.107757041507</v>
      </c>
      <c r="E866">
        <v>48194783.838717647</v>
      </c>
      <c r="F866">
        <v>1603.8619962593439</v>
      </c>
      <c r="G866">
        <v>264748019.67681208</v>
      </c>
      <c r="H866" s="6">
        <f>E866-G866-'Recalled prostheses cost'!$F$23</f>
        <v>-240305060.30498561</v>
      </c>
      <c r="I866" s="112">
        <v>26802749.385785263</v>
      </c>
      <c r="J866" s="112">
        <v>100604247.4771886</v>
      </c>
      <c r="K866" s="112">
        <f>I866-J866-(0.38*'Recalled prostheses cost'!$F$23)</f>
        <v>-82827191.388821989</v>
      </c>
      <c r="L866" s="11">
        <f t="shared" si="30"/>
        <v>1</v>
      </c>
    </row>
    <row r="867" spans="1:12" x14ac:dyDescent="0.25">
      <c r="A867">
        <f t="shared" si="31"/>
        <v>862</v>
      </c>
      <c r="C867">
        <v>74603.693062549879</v>
      </c>
      <c r="D867">
        <v>76776.611909448286</v>
      </c>
      <c r="E867">
        <v>73806602.902124807</v>
      </c>
      <c r="F867">
        <v>2172.9188468984066</v>
      </c>
      <c r="G867">
        <v>447915799.65131974</v>
      </c>
      <c r="H867" s="6">
        <f>E867-G867-'Recalled prostheses cost'!$F$23</f>
        <v>-397861021.21608609</v>
      </c>
      <c r="I867" s="112">
        <v>40954355.348375976</v>
      </c>
      <c r="J867" s="112">
        <v>170208003.8675015</v>
      </c>
      <c r="K867" s="112">
        <f>I867-J867-(0.38*'Recalled prostheses cost'!$F$23)</f>
        <v>-138279341.81654418</v>
      </c>
      <c r="L867" s="11">
        <f t="shared" si="30"/>
        <v>1</v>
      </c>
    </row>
    <row r="868" spans="1:12" x14ac:dyDescent="0.25">
      <c r="A868">
        <f t="shared" si="31"/>
        <v>863</v>
      </c>
      <c r="C868">
        <v>58868.956212723984</v>
      </c>
      <c r="D868">
        <v>60733.743271410676</v>
      </c>
      <c r="E868">
        <v>43913509.387474783</v>
      </c>
      <c r="F868">
        <v>1864.787058686692</v>
      </c>
      <c r="G868">
        <v>310812310.91948223</v>
      </c>
      <c r="H868" s="6">
        <f>E868-G868-'Recalled prostheses cost'!$F$23</f>
        <v>-290650625.99889863</v>
      </c>
      <c r="I868" s="112">
        <v>24250557.964533627</v>
      </c>
      <c r="J868" s="112">
        <v>118108678.14940326</v>
      </c>
      <c r="K868" s="112">
        <f>I868-J868-(0.38*'Recalled prostheses cost'!$F$23)</f>
        <v>-102883813.48228827</v>
      </c>
      <c r="L868" s="11">
        <f t="shared" si="30"/>
        <v>1</v>
      </c>
    </row>
    <row r="869" spans="1:12" x14ac:dyDescent="0.25">
      <c r="A869">
        <f t="shared" si="31"/>
        <v>864</v>
      </c>
      <c r="C869">
        <v>62384.722384373534</v>
      </c>
      <c r="D869">
        <v>63811.403976183661</v>
      </c>
      <c r="E869">
        <v>43325171.430115297</v>
      </c>
      <c r="F869">
        <v>1426.6815918101274</v>
      </c>
      <c r="G869">
        <v>164519787.26351717</v>
      </c>
      <c r="H869" s="6">
        <f>E869-G869-'Recalled prostheses cost'!$F$23</f>
        <v>-144946440.30029306</v>
      </c>
      <c r="I869" s="112">
        <v>24128480.706075113</v>
      </c>
      <c r="J869" s="112">
        <v>62517519.160136521</v>
      </c>
      <c r="K869" s="112">
        <f>I869-J869-(0.38*'Recalled prostheses cost'!$F$23)</f>
        <v>-47414731.75148005</v>
      </c>
      <c r="L869" s="11">
        <f t="shared" si="30"/>
        <v>1</v>
      </c>
    </row>
    <row r="870" spans="1:12" x14ac:dyDescent="0.25">
      <c r="A870">
        <f t="shared" si="31"/>
        <v>865</v>
      </c>
      <c r="C870">
        <v>73555.580822779171</v>
      </c>
      <c r="D870">
        <v>76532.633954066216</v>
      </c>
      <c r="E870">
        <v>42122350.846862741</v>
      </c>
      <c r="F870">
        <v>2977.0531312870444</v>
      </c>
      <c r="G870">
        <v>345016766.80578226</v>
      </c>
      <c r="H870" s="6">
        <f>E870-G870-'Recalled prostheses cost'!$F$23</f>
        <v>-326646240.42581069</v>
      </c>
      <c r="I870" s="112">
        <v>23607997.081620157</v>
      </c>
      <c r="J870" s="112">
        <v>131106371.38619722</v>
      </c>
      <c r="K870" s="112">
        <f>I870-J870-(0.38*'Recalled prostheses cost'!$F$23)</f>
        <v>-116524067.60199571</v>
      </c>
      <c r="L870" s="11">
        <f t="shared" si="30"/>
        <v>1</v>
      </c>
    </row>
    <row r="871" spans="1:12" x14ac:dyDescent="0.25">
      <c r="A871">
        <f t="shared" si="31"/>
        <v>866</v>
      </c>
      <c r="C871">
        <v>51706.817813174181</v>
      </c>
      <c r="D871">
        <v>52985.699997703385</v>
      </c>
      <c r="E871">
        <v>44923192.774290867</v>
      </c>
      <c r="F871">
        <v>1278.8821845292041</v>
      </c>
      <c r="G871">
        <v>265641499.09184492</v>
      </c>
      <c r="H871" s="6">
        <f>E871-G871-'Recalled prostheses cost'!$F$23</f>
        <v>-244470130.78444523</v>
      </c>
      <c r="I871" s="112">
        <v>25317949.931478206</v>
      </c>
      <c r="J871" s="112">
        <v>100943769.65490106</v>
      </c>
      <c r="K871" s="112">
        <f>I871-J871-(0.38*'Recalled prostheses cost'!$F$23)</f>
        <v>-84651513.020841509</v>
      </c>
      <c r="L871" s="11">
        <f t="shared" si="30"/>
        <v>1</v>
      </c>
    </row>
    <row r="872" spans="1:12" x14ac:dyDescent="0.25">
      <c r="A872">
        <f t="shared" si="31"/>
        <v>867</v>
      </c>
      <c r="C872">
        <v>53514.016947352829</v>
      </c>
      <c r="D872">
        <v>54826.860264481918</v>
      </c>
      <c r="E872">
        <v>43545003.454014331</v>
      </c>
      <c r="F872">
        <v>1312.843317129089</v>
      </c>
      <c r="G872">
        <v>251729856.25573543</v>
      </c>
      <c r="H872" s="6">
        <f>E872-G872-'Recalled prostheses cost'!$F$23</f>
        <v>-231936677.26861227</v>
      </c>
      <c r="I872" s="112">
        <v>23978740.886307165</v>
      </c>
      <c r="J872" s="112">
        <v>95657345.377179489</v>
      </c>
      <c r="K872" s="112">
        <f>I872-J872-(0.38*'Recalled prostheses cost'!$F$23)</f>
        <v>-80704297.788290977</v>
      </c>
      <c r="L872" s="11">
        <f t="shared" si="30"/>
        <v>1</v>
      </c>
    </row>
    <row r="873" spans="1:12" x14ac:dyDescent="0.25">
      <c r="A873">
        <f t="shared" si="31"/>
        <v>868</v>
      </c>
      <c r="C873">
        <v>49666.115074494395</v>
      </c>
      <c r="D873">
        <v>50463.522948182377</v>
      </c>
      <c r="E873">
        <v>50022193.672441006</v>
      </c>
      <c r="F873">
        <v>797.40787368798192</v>
      </c>
      <c r="G873">
        <v>179316441.47464049</v>
      </c>
      <c r="H873" s="6">
        <f>E873-G873-'Recalled prostheses cost'!$F$23</f>
        <v>-153046072.26909065</v>
      </c>
      <c r="I873" s="112">
        <v>28089314.932136621</v>
      </c>
      <c r="J873" s="112">
        <v>68140247.760363385</v>
      </c>
      <c r="K873" s="112">
        <f>I873-J873-(0.38*'Recalled prostheses cost'!$F$23)</f>
        <v>-49076626.125645407</v>
      </c>
      <c r="L873" s="11">
        <f t="shared" si="30"/>
        <v>1</v>
      </c>
    </row>
    <row r="874" spans="1:12" x14ac:dyDescent="0.25">
      <c r="A874">
        <f t="shared" si="31"/>
        <v>869</v>
      </c>
      <c r="C874">
        <v>77636.862192174216</v>
      </c>
      <c r="D874">
        <v>80431.641571116023</v>
      </c>
      <c r="E874">
        <v>54972730.166292071</v>
      </c>
      <c r="F874">
        <v>2794.7793789418065</v>
      </c>
      <c r="G874">
        <v>483361593.78305787</v>
      </c>
      <c r="H874" s="6">
        <f>E874-G874-'Recalled prostheses cost'!$F$23</f>
        <v>-452140688.08365697</v>
      </c>
      <c r="I874" s="112">
        <v>30430955.80704964</v>
      </c>
      <c r="J874" s="112">
        <v>183677405.63756201</v>
      </c>
      <c r="K874" s="112">
        <f>I874-J874-(0.38*'Recalled prostheses cost'!$F$23)</f>
        <v>-162272143.12793103</v>
      </c>
      <c r="L874" s="11">
        <f t="shared" si="30"/>
        <v>1</v>
      </c>
    </row>
    <row r="875" spans="1:12" x14ac:dyDescent="0.25">
      <c r="A875">
        <f t="shared" si="31"/>
        <v>870</v>
      </c>
      <c r="C875">
        <v>72888.974560832838</v>
      </c>
      <c r="D875">
        <v>75676.491144131272</v>
      </c>
      <c r="E875">
        <v>48598929.9484424</v>
      </c>
      <c r="F875">
        <v>2787.5165832984349</v>
      </c>
      <c r="G875">
        <v>516958072.99408883</v>
      </c>
      <c r="H875" s="6">
        <f>E875-G875-'Recalled prostheses cost'!$F$23</f>
        <v>-492110967.5125376</v>
      </c>
      <c r="I875" s="112">
        <v>26818384.769096009</v>
      </c>
      <c r="J875" s="112">
        <v>196444067.73775375</v>
      </c>
      <c r="K875" s="112">
        <f>I875-J875-(0.38*'Recalled prostheses cost'!$F$23)</f>
        <v>-178651376.26607639</v>
      </c>
      <c r="L875" s="11">
        <f t="shared" si="30"/>
        <v>1</v>
      </c>
    </row>
    <row r="876" spans="1:12" x14ac:dyDescent="0.25">
      <c r="A876">
        <f t="shared" si="31"/>
        <v>871</v>
      </c>
      <c r="C876">
        <v>51324.899803954002</v>
      </c>
      <c r="D876">
        <v>52771.060043948557</v>
      </c>
      <c r="E876">
        <v>45166867.35490717</v>
      </c>
      <c r="F876">
        <v>1446.160239994555</v>
      </c>
      <c r="G876">
        <v>302534410.83759534</v>
      </c>
      <c r="H876" s="6">
        <f>E876-G876-'Recalled prostheses cost'!$F$23</f>
        <v>-281119367.94957936</v>
      </c>
      <c r="I876" s="112">
        <v>25292616.932773605</v>
      </c>
      <c r="J876" s="112">
        <v>114963076.11828622</v>
      </c>
      <c r="K876" s="112">
        <f>I876-J876-(0.38*'Recalled prostheses cost'!$F$23)</f>
        <v>-98696152.482931256</v>
      </c>
      <c r="L876" s="11">
        <f t="shared" si="30"/>
        <v>1</v>
      </c>
    </row>
    <row r="877" spans="1:12" x14ac:dyDescent="0.25">
      <c r="A877">
        <f t="shared" si="31"/>
        <v>872</v>
      </c>
      <c r="C877">
        <v>55701.372359760098</v>
      </c>
      <c r="D877">
        <v>57639.368584015021</v>
      </c>
      <c r="E877">
        <v>39570971.737318687</v>
      </c>
      <c r="F877">
        <v>1937.9962242549227</v>
      </c>
      <c r="G877">
        <v>275160038.38407671</v>
      </c>
      <c r="H877" s="6">
        <f>E877-G877-'Recalled prostheses cost'!$F$23</f>
        <v>-259340891.11364919</v>
      </c>
      <c r="I877" s="112">
        <v>22020336.534177817</v>
      </c>
      <c r="J877" s="112">
        <v>104560814.58594915</v>
      </c>
      <c r="K877" s="112">
        <f>I877-J877-(0.38*'Recalled prostheses cost'!$F$23)</f>
        <v>-91566171.349189997</v>
      </c>
      <c r="L877" s="11">
        <f t="shared" si="30"/>
        <v>1</v>
      </c>
    </row>
    <row r="878" spans="1:12" x14ac:dyDescent="0.25">
      <c r="A878">
        <f t="shared" si="31"/>
        <v>873</v>
      </c>
      <c r="C878">
        <v>58162.772617578092</v>
      </c>
      <c r="D878">
        <v>60017.738318956923</v>
      </c>
      <c r="E878">
        <v>52450628.467398986</v>
      </c>
      <c r="F878">
        <v>1854.965701378831</v>
      </c>
      <c r="G878">
        <v>367942830.51718116</v>
      </c>
      <c r="H878" s="6">
        <f>E878-G878-'Recalled prostheses cost'!$F$23</f>
        <v>-339244026.51667333</v>
      </c>
      <c r="I878" s="112">
        <v>29613060.28073208</v>
      </c>
      <c r="J878" s="112">
        <v>139818275.59652883</v>
      </c>
      <c r="K878" s="112">
        <f>I878-J878-(0.38*'Recalled prostheses cost'!$F$23)</f>
        <v>-119230908.61321539</v>
      </c>
      <c r="L878" s="11">
        <f t="shared" si="30"/>
        <v>1</v>
      </c>
    </row>
    <row r="879" spans="1:12" x14ac:dyDescent="0.25">
      <c r="A879">
        <f t="shared" si="31"/>
        <v>874</v>
      </c>
      <c r="C879">
        <v>74745.944480614417</v>
      </c>
      <c r="D879">
        <v>78013.07311262055</v>
      </c>
      <c r="E879">
        <v>63267786.048798822</v>
      </c>
      <c r="F879">
        <v>3267.1286320061336</v>
      </c>
      <c r="G879">
        <v>629018322.43324053</v>
      </c>
      <c r="H879" s="6">
        <f>E879-G879-'Recalled prostheses cost'!$F$23</f>
        <v>-589502360.8513329</v>
      </c>
      <c r="I879" s="112">
        <v>35065809.514393173</v>
      </c>
      <c r="J879" s="112">
        <v>239026962.52463141</v>
      </c>
      <c r="K879" s="112">
        <f>I879-J879-(0.38*'Recalled prostheses cost'!$F$23)</f>
        <v>-212986846.30765688</v>
      </c>
      <c r="L879" s="11">
        <f t="shared" si="30"/>
        <v>1</v>
      </c>
    </row>
    <row r="880" spans="1:12" x14ac:dyDescent="0.25">
      <c r="A880">
        <f t="shared" si="31"/>
        <v>875</v>
      </c>
      <c r="C880">
        <v>53607.337856403894</v>
      </c>
      <c r="D880">
        <v>55211.82855284457</v>
      </c>
      <c r="E880">
        <v>60904758.909055769</v>
      </c>
      <c r="F880">
        <v>1604.4906964406764</v>
      </c>
      <c r="G880">
        <v>418902996.04522401</v>
      </c>
      <c r="H880" s="6">
        <f>E880-G880-'Recalled prostheses cost'!$F$23</f>
        <v>-381750061.60305941</v>
      </c>
      <c r="I880" s="112">
        <v>33984765.762554049</v>
      </c>
      <c r="J880" s="112">
        <v>159183138.49718514</v>
      </c>
      <c r="K880" s="112">
        <f>I880-J880-(0.38*'Recalled prostheses cost'!$F$23)</f>
        <v>-134224066.03204975</v>
      </c>
      <c r="L880" s="11">
        <f t="shared" si="30"/>
        <v>1</v>
      </c>
    </row>
    <row r="881" spans="1:12" x14ac:dyDescent="0.25">
      <c r="A881">
        <f t="shared" si="31"/>
        <v>876</v>
      </c>
      <c r="C881">
        <v>66019.586475437463</v>
      </c>
      <c r="D881">
        <v>67768.182909492782</v>
      </c>
      <c r="E881">
        <v>47088591.934325002</v>
      </c>
      <c r="F881">
        <v>1748.5964340553182</v>
      </c>
      <c r="G881">
        <v>292638454.45029742</v>
      </c>
      <c r="H881" s="6">
        <f>E881-G881-'Recalled prostheses cost'!$F$23</f>
        <v>-269301686.98286361</v>
      </c>
      <c r="I881" s="112">
        <v>26024788.743732385</v>
      </c>
      <c r="J881" s="112">
        <v>111202612.69111302</v>
      </c>
      <c r="K881" s="112">
        <f>I881-J881-(0.38*'Recalled prostheses cost'!$F$23)</f>
        <v>-94203517.244799286</v>
      </c>
      <c r="L881" s="11">
        <f t="shared" si="30"/>
        <v>1</v>
      </c>
    </row>
    <row r="882" spans="1:12" x14ac:dyDescent="0.25">
      <c r="A882">
        <f t="shared" si="31"/>
        <v>877</v>
      </c>
      <c r="C882">
        <v>69690.864783194105</v>
      </c>
      <c r="D882">
        <v>71928.212527018259</v>
      </c>
      <c r="E882">
        <v>44677547.653000414</v>
      </c>
      <c r="F882">
        <v>2237.3477438241534</v>
      </c>
      <c r="G882">
        <v>281287394.4982233</v>
      </c>
      <c r="H882" s="6">
        <f>E882-G882-'Recalled prostheses cost'!$F$23</f>
        <v>-260361671.31211406</v>
      </c>
      <c r="I882" s="112">
        <v>24568359.022118315</v>
      </c>
      <c r="J882" s="112">
        <v>106889209.90932485</v>
      </c>
      <c r="K882" s="112">
        <f>I882-J882-(0.38*'Recalled prostheses cost'!$F$23)</f>
        <v>-91346544.184625179</v>
      </c>
      <c r="L882" s="11">
        <f t="shared" si="30"/>
        <v>1</v>
      </c>
    </row>
    <row r="883" spans="1:12" x14ac:dyDescent="0.25">
      <c r="A883">
        <f t="shared" si="31"/>
        <v>878</v>
      </c>
      <c r="C883">
        <v>52568.302303383185</v>
      </c>
      <c r="D883">
        <v>54046.268409151948</v>
      </c>
      <c r="E883">
        <v>67594716.117978603</v>
      </c>
      <c r="F883">
        <v>1477.9661057687626</v>
      </c>
      <c r="G883">
        <v>478475713.15130174</v>
      </c>
      <c r="H883" s="6">
        <f>E883-G883-'Recalled prostheses cost'!$F$23</f>
        <v>-434632821.50021434</v>
      </c>
      <c r="I883" s="112">
        <v>37621186.810247444</v>
      </c>
      <c r="J883" s="112">
        <v>181820770.9974947</v>
      </c>
      <c r="K883" s="112">
        <f>I883-J883-(0.38*'Recalled prostheses cost'!$F$23)</f>
        <v>-153225277.4846659</v>
      </c>
      <c r="L883" s="11">
        <f t="shared" si="30"/>
        <v>1</v>
      </c>
    </row>
    <row r="884" spans="1:12" x14ac:dyDescent="0.25">
      <c r="A884">
        <f t="shared" si="31"/>
        <v>879</v>
      </c>
      <c r="C884">
        <v>60174.917885821087</v>
      </c>
      <c r="D884">
        <v>62379.572722454854</v>
      </c>
      <c r="E884">
        <v>43667069.357042357</v>
      </c>
      <c r="F884">
        <v>2204.6548366337665</v>
      </c>
      <c r="G884">
        <v>347417336.10079998</v>
      </c>
      <c r="H884" s="6">
        <f>E884-G884-'Recalled prostheses cost'!$F$23</f>
        <v>-327502091.21064878</v>
      </c>
      <c r="I884" s="112">
        <v>24269210.296987645</v>
      </c>
      <c r="J884" s="112">
        <v>132018587.71830399</v>
      </c>
      <c r="K884" s="112">
        <f>I884-J884-(0.38*'Recalled prostheses cost'!$F$23)</f>
        <v>-116775070.71873501</v>
      </c>
      <c r="L884" s="11">
        <f t="shared" si="30"/>
        <v>1</v>
      </c>
    </row>
    <row r="885" spans="1:12" x14ac:dyDescent="0.25">
      <c r="A885">
        <f t="shared" si="31"/>
        <v>880</v>
      </c>
      <c r="C885">
        <v>51480.288087884772</v>
      </c>
      <c r="D885">
        <v>52163.317063287868</v>
      </c>
      <c r="E885">
        <v>51429934.947028011</v>
      </c>
      <c r="F885">
        <v>683.02897540309641</v>
      </c>
      <c r="G885">
        <v>145021205.85274661</v>
      </c>
      <c r="H885" s="6">
        <f>E885-G885-'Recalled prostheses cost'!$F$23</f>
        <v>-117343095.37260976</v>
      </c>
      <c r="I885" s="112">
        <v>28534376.688816592</v>
      </c>
      <c r="J885" s="112">
        <v>55108058.224043712</v>
      </c>
      <c r="K885" s="112">
        <f>I885-J885-(0.38*'Recalled prostheses cost'!$F$23)</f>
        <v>-35599374.832645766</v>
      </c>
      <c r="L885" s="11">
        <f t="shared" si="30"/>
        <v>1</v>
      </c>
    </row>
    <row r="886" spans="1:12" x14ac:dyDescent="0.25">
      <c r="A886">
        <f t="shared" si="31"/>
        <v>881</v>
      </c>
      <c r="C886">
        <v>77364.444147407747</v>
      </c>
      <c r="D886">
        <v>80133.045023468032</v>
      </c>
      <c r="E886">
        <v>56908262.110137254</v>
      </c>
      <c r="F886">
        <v>2768.6008760602854</v>
      </c>
      <c r="G886">
        <v>447763171.33813566</v>
      </c>
      <c r="H886" s="6">
        <f>E886-G886-'Recalled prostheses cost'!$F$23</f>
        <v>-414606733.69488955</v>
      </c>
      <c r="I886" s="112">
        <v>30983881.544756997</v>
      </c>
      <c r="J886" s="112">
        <v>170150005.10849154</v>
      </c>
      <c r="K886" s="112">
        <f>I886-J886-(0.38*'Recalled prostheses cost'!$F$23)</f>
        <v>-148191816.86115319</v>
      </c>
      <c r="L886" s="11">
        <f t="shared" si="30"/>
        <v>1</v>
      </c>
    </row>
    <row r="887" spans="1:12" x14ac:dyDescent="0.25">
      <c r="A887">
        <f t="shared" si="31"/>
        <v>882</v>
      </c>
      <c r="C887">
        <v>78635.674825865994</v>
      </c>
      <c r="D887">
        <v>80407.786996185037</v>
      </c>
      <c r="E887">
        <v>45806699.020551123</v>
      </c>
      <c r="F887">
        <v>1772.1121703190438</v>
      </c>
      <c r="G887">
        <v>195134730.13537109</v>
      </c>
      <c r="H887" s="6">
        <f>E887-G887-'Recalled prostheses cost'!$F$23</f>
        <v>-173079855.58171114</v>
      </c>
      <c r="I887" s="112">
        <v>24937038.660186563</v>
      </c>
      <c r="J887" s="112">
        <v>74151197.451441005</v>
      </c>
      <c r="K887" s="112">
        <f>I887-J887-(0.38*'Recalled prostheses cost'!$F$23)</f>
        <v>-58239852.088673092</v>
      </c>
      <c r="L887" s="11">
        <f t="shared" si="30"/>
        <v>1</v>
      </c>
    </row>
    <row r="888" spans="1:12" x14ac:dyDescent="0.25">
      <c r="A888">
        <f t="shared" si="31"/>
        <v>883</v>
      </c>
      <c r="C888">
        <v>56967.115678849652</v>
      </c>
      <c r="D888">
        <v>59608.120079209068</v>
      </c>
      <c r="E888">
        <v>43435129.573526353</v>
      </c>
      <c r="F888">
        <v>2641.0044003594157</v>
      </c>
      <c r="G888">
        <v>585401645.35037208</v>
      </c>
      <c r="H888" s="6">
        <f>E888-G888-'Recalled prostheses cost'!$F$23</f>
        <v>-565718340.24373686</v>
      </c>
      <c r="I888" s="112">
        <v>23896708.185565736</v>
      </c>
      <c r="J888" s="112">
        <v>222452625.23314139</v>
      </c>
      <c r="K888" s="112">
        <f>I888-J888-(0.38*'Recalled prostheses cost'!$F$23)</f>
        <v>-207581610.34499431</v>
      </c>
      <c r="L888" s="11">
        <f t="shared" si="30"/>
        <v>1</v>
      </c>
    </row>
    <row r="889" spans="1:12" x14ac:dyDescent="0.25">
      <c r="A889">
        <f t="shared" si="31"/>
        <v>884</v>
      </c>
      <c r="C889">
        <v>66190.014568159735</v>
      </c>
      <c r="D889">
        <v>68527.382362029355</v>
      </c>
      <c r="E889">
        <v>55674685.891347066</v>
      </c>
      <c r="F889">
        <v>2337.3677938696201</v>
      </c>
      <c r="G889">
        <v>606785988.73738575</v>
      </c>
      <c r="H889" s="6">
        <f>E889-G889-'Recalled prostheses cost'!$F$23</f>
        <v>-574863127.31292987</v>
      </c>
      <c r="I889" s="112">
        <v>30505678.185138639</v>
      </c>
      <c r="J889" s="112">
        <v>230578675.72020656</v>
      </c>
      <c r="K889" s="112">
        <f>I889-J889-(0.38*'Recalled prostheses cost'!$F$23)</f>
        <v>-209098690.83248657</v>
      </c>
      <c r="L889" s="11">
        <f t="shared" si="30"/>
        <v>1</v>
      </c>
    </row>
    <row r="890" spans="1:12" x14ac:dyDescent="0.25">
      <c r="A890">
        <f t="shared" si="31"/>
        <v>885</v>
      </c>
      <c r="C890">
        <v>54711.513609835252</v>
      </c>
      <c r="D890">
        <v>57770.983097125165</v>
      </c>
      <c r="E890">
        <v>46497963.814121686</v>
      </c>
      <c r="F890">
        <v>3059.4694872899126</v>
      </c>
      <c r="G890">
        <v>668641964.40705597</v>
      </c>
      <c r="H890" s="6">
        <f>E890-G890-'Recalled prostheses cost'!$F$23</f>
        <v>-645895825.05982542</v>
      </c>
      <c r="I890" s="112">
        <v>26210361.481768146</v>
      </c>
      <c r="J890" s="112">
        <v>254083946.47468132</v>
      </c>
      <c r="K890" s="112">
        <f>I890-J890-(0.38*'Recalled prostheses cost'!$F$23)</f>
        <v>-236899278.29033184</v>
      </c>
      <c r="L890" s="11">
        <f t="shared" si="30"/>
        <v>1</v>
      </c>
    </row>
    <row r="891" spans="1:12" x14ac:dyDescent="0.25">
      <c r="A891">
        <f t="shared" si="31"/>
        <v>886</v>
      </c>
      <c r="C891">
        <v>52572.732876925409</v>
      </c>
      <c r="D891">
        <v>54493.284316149759</v>
      </c>
      <c r="E891">
        <v>48827498.606306106</v>
      </c>
      <c r="F891">
        <v>1920.5514392243495</v>
      </c>
      <c r="G891">
        <v>474155175.52631408</v>
      </c>
      <c r="H891" s="6">
        <f>E891-G891-'Recalled prostheses cost'!$F$23</f>
        <v>-449079501.38689911</v>
      </c>
      <c r="I891" s="112">
        <v>27061525.166880678</v>
      </c>
      <c r="J891" s="112">
        <v>180178966.69999933</v>
      </c>
      <c r="K891" s="112">
        <f>I891-J891-(0.38*'Recalled prostheses cost'!$F$23)</f>
        <v>-162143134.83053732</v>
      </c>
      <c r="L891" s="11">
        <f t="shared" si="30"/>
        <v>1</v>
      </c>
    </row>
    <row r="892" spans="1:12" x14ac:dyDescent="0.25">
      <c r="A892">
        <f t="shared" si="31"/>
        <v>887</v>
      </c>
      <c r="C892">
        <v>54649.81151485999</v>
      </c>
      <c r="D892">
        <v>55848.995568359598</v>
      </c>
      <c r="E892">
        <v>50650641.518421263</v>
      </c>
      <c r="F892">
        <v>1199.1840534996081</v>
      </c>
      <c r="G892">
        <v>235982405.70385614</v>
      </c>
      <c r="H892" s="6">
        <f>E892-G892-'Recalled prostheses cost'!$F$23</f>
        <v>-209083588.65232605</v>
      </c>
      <c r="I892" s="112">
        <v>28336890.5632241</v>
      </c>
      <c r="J892" s="112">
        <v>89673314.167465344</v>
      </c>
      <c r="K892" s="112">
        <f>I892-J892-(0.38*'Recalled prostheses cost'!$F$23)</f>
        <v>-70362116.901659891</v>
      </c>
      <c r="L892" s="11">
        <f t="shared" si="30"/>
        <v>1</v>
      </c>
    </row>
    <row r="893" spans="1:12" x14ac:dyDescent="0.25">
      <c r="A893">
        <f t="shared" si="31"/>
        <v>888</v>
      </c>
      <c r="C893">
        <v>50790.868135875382</v>
      </c>
      <c r="D893">
        <v>51783.889025524542</v>
      </c>
      <c r="E893">
        <v>40561221.133300073</v>
      </c>
      <c r="F893">
        <v>993.02088964916038</v>
      </c>
      <c r="G893">
        <v>180591201.00857645</v>
      </c>
      <c r="H893" s="6">
        <f>E893-G893-'Recalled prostheses cost'!$F$23</f>
        <v>-163781804.34216756</v>
      </c>
      <c r="I893" s="112">
        <v>22226073.029286254</v>
      </c>
      <c r="J893" s="112">
        <v>68624656.383259058</v>
      </c>
      <c r="K893" s="112">
        <f>I893-J893-(0.38*'Recalled prostheses cost'!$F$23)</f>
        <v>-55424276.651391454</v>
      </c>
      <c r="L893" s="11">
        <f t="shared" si="30"/>
        <v>1</v>
      </c>
    </row>
    <row r="894" spans="1:12" x14ac:dyDescent="0.25">
      <c r="A894">
        <f t="shared" si="31"/>
        <v>889</v>
      </c>
      <c r="C894">
        <v>58565.954947778104</v>
      </c>
      <c r="D894">
        <v>60735.418773633559</v>
      </c>
      <c r="E894">
        <v>50926520.220439874</v>
      </c>
      <c r="F894">
        <v>2169.4638258554551</v>
      </c>
      <c r="G894">
        <v>407432493.14002258</v>
      </c>
      <c r="H894" s="6">
        <f>E894-G894-'Recalled prostheses cost'!$F$23</f>
        <v>-380257797.38647389</v>
      </c>
      <c r="I894" s="112">
        <v>28238612.539355949</v>
      </c>
      <c r="J894" s="112">
        <v>154824347.39320853</v>
      </c>
      <c r="K894" s="112">
        <f>I894-J894-(0.38*'Recalled prostheses cost'!$F$23)</f>
        <v>-135611428.15127122</v>
      </c>
      <c r="L894" s="11">
        <f t="shared" si="30"/>
        <v>1</v>
      </c>
    </row>
    <row r="895" spans="1:12" x14ac:dyDescent="0.25">
      <c r="A895">
        <f t="shared" si="31"/>
        <v>890</v>
      </c>
      <c r="C895">
        <v>50413.874223253639</v>
      </c>
      <c r="D895">
        <v>51673.622481833583</v>
      </c>
      <c r="E895">
        <v>41433065.728036396</v>
      </c>
      <c r="F895">
        <v>1259.7482585799444</v>
      </c>
      <c r="G895">
        <v>224154104.99455807</v>
      </c>
      <c r="H895" s="6">
        <f>E895-G895-'Recalled prostheses cost'!$F$23</f>
        <v>-206472863.73341283</v>
      </c>
      <c r="I895" s="112">
        <v>22995341.774890851</v>
      </c>
      <c r="J895" s="112">
        <v>85178559.897932053</v>
      </c>
      <c r="K895" s="112">
        <f>I895-J895-(0.38*'Recalled prostheses cost'!$F$23)</f>
        <v>-71208911.420459837</v>
      </c>
      <c r="L895" s="11">
        <f t="shared" si="30"/>
        <v>1</v>
      </c>
    </row>
    <row r="896" spans="1:12" x14ac:dyDescent="0.25">
      <c r="A896">
        <f t="shared" si="31"/>
        <v>891</v>
      </c>
      <c r="C896">
        <v>58573.347578798006</v>
      </c>
      <c r="D896">
        <v>60885.658759920625</v>
      </c>
      <c r="E896">
        <v>41020062.833975486</v>
      </c>
      <c r="F896">
        <v>2312.311181122619</v>
      </c>
      <c r="G896">
        <v>371692522.64461309</v>
      </c>
      <c r="H896" s="6">
        <f>E896-G896-'Recalled prostheses cost'!$F$23</f>
        <v>-354424284.27752876</v>
      </c>
      <c r="I896" s="112">
        <v>22898765.185148407</v>
      </c>
      <c r="J896" s="112">
        <v>141243158.60495299</v>
      </c>
      <c r="K896" s="112">
        <f>I896-J896-(0.38*'Recalled prostheses cost'!$F$23)</f>
        <v>-127370086.71722323</v>
      </c>
      <c r="L896" s="11">
        <f t="shared" si="30"/>
        <v>1</v>
      </c>
    </row>
    <row r="897" spans="1:12" x14ac:dyDescent="0.25">
      <c r="A897">
        <f t="shared" si="31"/>
        <v>892</v>
      </c>
      <c r="C897">
        <v>50473.930877273422</v>
      </c>
      <c r="D897">
        <v>51823.936176849769</v>
      </c>
      <c r="E897">
        <v>45694660.175343968</v>
      </c>
      <c r="F897">
        <v>1350.0052995763472</v>
      </c>
      <c r="G897">
        <v>234261067.64870048</v>
      </c>
      <c r="H897" s="6">
        <f>E897-G897-'Recalled prostheses cost'!$F$23</f>
        <v>-212318231.94024768</v>
      </c>
      <c r="I897" s="112">
        <v>25154463.390143167</v>
      </c>
      <c r="J897" s="112">
        <v>89019205.706506163</v>
      </c>
      <c r="K897" s="112">
        <f>I897-J897-(0.38*'Recalled prostheses cost'!$F$23)</f>
        <v>-72890435.613781631</v>
      </c>
      <c r="L897" s="11">
        <f t="shared" si="30"/>
        <v>1</v>
      </c>
    </row>
    <row r="898" spans="1:12" x14ac:dyDescent="0.25">
      <c r="A898">
        <f t="shared" si="31"/>
        <v>893</v>
      </c>
      <c r="C898">
        <v>69262.306252324444</v>
      </c>
      <c r="D898">
        <v>72514.603189731715</v>
      </c>
      <c r="E898">
        <v>49415482.516473919</v>
      </c>
      <c r="F898">
        <v>3252.2969374072709</v>
      </c>
      <c r="G898">
        <v>680794966.39700377</v>
      </c>
      <c r="H898" s="6">
        <f>E898-G898-'Recalled prostheses cost'!$F$23</f>
        <v>-655131308.34742105</v>
      </c>
      <c r="I898" s="112">
        <v>27360782.791888148</v>
      </c>
      <c r="J898" s="112">
        <v>258702087.23086146</v>
      </c>
      <c r="K898" s="112">
        <f>I898-J898-(0.38*'Recalled prostheses cost'!$F$23)</f>
        <v>-240366997.73639196</v>
      </c>
      <c r="L898" s="11">
        <f t="shared" si="30"/>
        <v>1</v>
      </c>
    </row>
    <row r="899" spans="1:12" x14ac:dyDescent="0.25">
      <c r="A899">
        <f t="shared" si="31"/>
        <v>894</v>
      </c>
      <c r="C899">
        <v>75458.631196524133</v>
      </c>
      <c r="D899">
        <v>78514.828358954852</v>
      </c>
      <c r="E899">
        <v>43775808.188913971</v>
      </c>
      <c r="F899">
        <v>3056.1971624307189</v>
      </c>
      <c r="G899">
        <v>389788270.30966932</v>
      </c>
      <c r="H899" s="6">
        <f>E899-G899-'Recalled prostheses cost'!$F$23</f>
        <v>-369764286.58764648</v>
      </c>
      <c r="I899" s="112">
        <v>24324754.952284381</v>
      </c>
      <c r="J899" s="112">
        <v>148119542.71767437</v>
      </c>
      <c r="K899" s="112">
        <f>I899-J899-(0.38*'Recalled prostheses cost'!$F$23)</f>
        <v>-132820481.06280863</v>
      </c>
      <c r="L899" s="11">
        <f t="shared" si="30"/>
        <v>1</v>
      </c>
    </row>
    <row r="900" spans="1:12" x14ac:dyDescent="0.25">
      <c r="A900">
        <f t="shared" si="31"/>
        <v>895</v>
      </c>
      <c r="C900">
        <v>69996.465414225866</v>
      </c>
      <c r="D900">
        <v>72080.784213438514</v>
      </c>
      <c r="E900">
        <v>39415168.712332107</v>
      </c>
      <c r="F900">
        <v>2084.3187992126477</v>
      </c>
      <c r="G900">
        <v>288091044.66057265</v>
      </c>
      <c r="H900" s="6">
        <f>E900-G900-'Recalled prostheses cost'!$F$23</f>
        <v>-272427700.41513175</v>
      </c>
      <c r="I900" s="112">
        <v>21950435.462503619</v>
      </c>
      <c r="J900" s="112">
        <v>109474596.97101761</v>
      </c>
      <c r="K900" s="112">
        <f>I900-J900-(0.38*'Recalled prostheses cost'!$F$23)</f>
        <v>-96549854.805932641</v>
      </c>
      <c r="L900" s="11">
        <f t="shared" si="30"/>
        <v>1</v>
      </c>
    </row>
    <row r="901" spans="1:12" x14ac:dyDescent="0.25">
      <c r="A901">
        <f t="shared" si="31"/>
        <v>896</v>
      </c>
      <c r="C901">
        <v>60785.685475431048</v>
      </c>
      <c r="D901">
        <v>62957.910458355662</v>
      </c>
      <c r="E901">
        <v>68649217.159441069</v>
      </c>
      <c r="F901">
        <v>2172.2249829246139</v>
      </c>
      <c r="G901">
        <v>643729231.58638978</v>
      </c>
      <c r="H901" s="6">
        <f>E901-G901-'Recalled prostheses cost'!$F$23</f>
        <v>-598831838.89383984</v>
      </c>
      <c r="I901" s="112">
        <v>37727372.977623776</v>
      </c>
      <c r="J901" s="112">
        <v>244617108.00282812</v>
      </c>
      <c r="K901" s="112">
        <f>I901-J901-(0.38*'Recalled prostheses cost'!$F$23)</f>
        <v>-215915428.32262301</v>
      </c>
      <c r="L901" s="11">
        <f t="shared" si="30"/>
        <v>1</v>
      </c>
    </row>
    <row r="902" spans="1:12" x14ac:dyDescent="0.25">
      <c r="A902">
        <f t="shared" si="31"/>
        <v>897</v>
      </c>
      <c r="C902">
        <v>54337.954859672805</v>
      </c>
      <c r="D902">
        <v>56086.757248515925</v>
      </c>
      <c r="E902">
        <v>59018227.810539499</v>
      </c>
      <c r="F902">
        <v>1748.8023888431198</v>
      </c>
      <c r="G902">
        <v>524784422.72798222</v>
      </c>
      <c r="H902" s="6">
        <f>E902-G902-'Recalled prostheses cost'!$F$23</f>
        <v>-489518019.38433391</v>
      </c>
      <c r="I902" s="112">
        <v>32760280.520118307</v>
      </c>
      <c r="J902" s="112">
        <v>199418080.63663322</v>
      </c>
      <c r="K902" s="112">
        <f>I902-J902-(0.38*'Recalled prostheses cost'!$F$23)</f>
        <v>-175683493.41393358</v>
      </c>
      <c r="L902" s="11">
        <f t="shared" ref="L902:L965" si="32">IF(H902/$H$1&lt;=F902,1,0)</f>
        <v>1</v>
      </c>
    </row>
    <row r="903" spans="1:12" x14ac:dyDescent="0.25">
      <c r="A903">
        <f t="shared" si="31"/>
        <v>898</v>
      </c>
      <c r="C903">
        <v>55015.187320302823</v>
      </c>
      <c r="D903">
        <v>57314.033904880525</v>
      </c>
      <c r="E903">
        <v>50263767.999961019</v>
      </c>
      <c r="F903">
        <v>2298.8465845777027</v>
      </c>
      <c r="G903">
        <v>612202811.0606482</v>
      </c>
      <c r="H903" s="6">
        <f>E903-G903-'Recalled prostheses cost'!$F$23</f>
        <v>-585690867.52757835</v>
      </c>
      <c r="I903" s="112">
        <v>27814138.820231888</v>
      </c>
      <c r="J903" s="112">
        <v>232637068.20304632</v>
      </c>
      <c r="K903" s="112">
        <f>I903-J903-(0.38*'Recalled prostheses cost'!$F$23)</f>
        <v>-213848622.68023309</v>
      </c>
      <c r="L903" s="11">
        <f t="shared" si="32"/>
        <v>1</v>
      </c>
    </row>
    <row r="904" spans="1:12" x14ac:dyDescent="0.25">
      <c r="A904">
        <f t="shared" ref="A904:A967" si="33">1+A903</f>
        <v>899</v>
      </c>
      <c r="C904">
        <v>67669.691589759022</v>
      </c>
      <c r="D904">
        <v>70724.577793948032</v>
      </c>
      <c r="E904">
        <v>41267993.409082375</v>
      </c>
      <c r="F904">
        <v>3054.8862041890097</v>
      </c>
      <c r="G904">
        <v>403650698.03442597</v>
      </c>
      <c r="H904" s="6">
        <f>E904-G904-'Recalled prostheses cost'!$F$23</f>
        <v>-386134529.09223479</v>
      </c>
      <c r="I904" s="112">
        <v>23060364.947358724</v>
      </c>
      <c r="J904" s="112">
        <v>153387265.25308186</v>
      </c>
      <c r="K904" s="112">
        <f>I904-J904-(0.38*'Recalled prostheses cost'!$F$23)</f>
        <v>-139352593.60314178</v>
      </c>
      <c r="L904" s="11">
        <f t="shared" si="32"/>
        <v>1</v>
      </c>
    </row>
    <row r="905" spans="1:12" x14ac:dyDescent="0.25">
      <c r="A905">
        <f t="shared" si="33"/>
        <v>900</v>
      </c>
      <c r="C905">
        <v>63084.768976210747</v>
      </c>
      <c r="D905">
        <v>64592.199601599626</v>
      </c>
      <c r="E905">
        <v>43216491.11903853</v>
      </c>
      <c r="F905">
        <v>1507.430625388879</v>
      </c>
      <c r="G905">
        <v>203358943.12158886</v>
      </c>
      <c r="H905" s="6">
        <f>E905-G905-'Recalled prostheses cost'!$F$23</f>
        <v>-183894276.4694415</v>
      </c>
      <c r="I905" s="112">
        <v>23896218.067358557</v>
      </c>
      <c r="J905" s="112">
        <v>77276398.386203781</v>
      </c>
      <c r="K905" s="112">
        <f>I905-J905-(0.38*'Recalled prostheses cost'!$F$23)</f>
        <v>-62405873.616263874</v>
      </c>
      <c r="L905" s="11">
        <f t="shared" si="32"/>
        <v>1</v>
      </c>
    </row>
    <row r="906" spans="1:12" x14ac:dyDescent="0.25">
      <c r="A906">
        <f t="shared" si="33"/>
        <v>901</v>
      </c>
      <c r="C906">
        <v>85330.911947782035</v>
      </c>
      <c r="D906">
        <v>88388.380380473071</v>
      </c>
      <c r="E906">
        <v>40634576.410202324</v>
      </c>
      <c r="F906">
        <v>3057.4684326910356</v>
      </c>
      <c r="G906">
        <v>319317834.69081038</v>
      </c>
      <c r="H906" s="6">
        <f>E906-G906-'Recalled prostheses cost'!$F$23</f>
        <v>-302435082.74749923</v>
      </c>
      <c r="I906" s="112">
        <v>22740835.406593733</v>
      </c>
      <c r="J906" s="112">
        <v>121340777.18250795</v>
      </c>
      <c r="K906" s="112">
        <f>I906-J906-(0.38*'Recalled prostheses cost'!$F$23)</f>
        <v>-107625635.07333288</v>
      </c>
      <c r="L906" s="11">
        <f t="shared" si="32"/>
        <v>1</v>
      </c>
    </row>
    <row r="907" spans="1:12" x14ac:dyDescent="0.25">
      <c r="A907">
        <f t="shared" si="33"/>
        <v>902</v>
      </c>
      <c r="C907">
        <v>54750.794853778338</v>
      </c>
      <c r="D907">
        <v>56177.382866325264</v>
      </c>
      <c r="E907">
        <v>52978400.197588563</v>
      </c>
      <c r="F907">
        <v>1426.5880125469266</v>
      </c>
      <c r="G907">
        <v>346660982.73227417</v>
      </c>
      <c r="H907" s="6">
        <f>E907-G907-'Recalled prostheses cost'!$F$23</f>
        <v>-317434407.00157678</v>
      </c>
      <c r="I907" s="112">
        <v>29218847.871131629</v>
      </c>
      <c r="J907" s="112">
        <v>131731173.43826419</v>
      </c>
      <c r="K907" s="112">
        <f>I907-J907-(0.38*'Recalled prostheses cost'!$F$23)</f>
        <v>-111538018.86455122</v>
      </c>
      <c r="L907" s="11">
        <f t="shared" si="32"/>
        <v>1</v>
      </c>
    </row>
    <row r="908" spans="1:12" x14ac:dyDescent="0.25">
      <c r="A908">
        <f t="shared" si="33"/>
        <v>903</v>
      </c>
      <c r="C908">
        <v>51440.285203081403</v>
      </c>
      <c r="D908">
        <v>52796.520004279664</v>
      </c>
      <c r="E908">
        <v>55954112.625105716</v>
      </c>
      <c r="F908">
        <v>1356.2348011982613</v>
      </c>
      <c r="G908">
        <v>420772561.92519629</v>
      </c>
      <c r="H908" s="6">
        <f>E908-G908-'Recalled prostheses cost'!$F$23</f>
        <v>-388570273.76698172</v>
      </c>
      <c r="I908" s="112">
        <v>30585045.567551136</v>
      </c>
      <c r="J908" s="112">
        <v>159893573.53157461</v>
      </c>
      <c r="K908" s="112">
        <f>I908-J908-(0.38*'Recalled prostheses cost'!$F$23)</f>
        <v>-138334221.26144212</v>
      </c>
      <c r="L908" s="11">
        <f t="shared" si="32"/>
        <v>1</v>
      </c>
    </row>
    <row r="909" spans="1:12" x14ac:dyDescent="0.25">
      <c r="A909">
        <f t="shared" si="33"/>
        <v>904</v>
      </c>
      <c r="C909">
        <v>53142.078691714196</v>
      </c>
      <c r="D909">
        <v>55072.307212218177</v>
      </c>
      <c r="E909">
        <v>66192960.087419793</v>
      </c>
      <c r="F909">
        <v>1930.2285205039807</v>
      </c>
      <c r="G909">
        <v>670655873.52381456</v>
      </c>
      <c r="H909" s="6">
        <f>E909-G909-'Recalled prostheses cost'!$F$23</f>
        <v>-628214737.90328598</v>
      </c>
      <c r="I909" s="112">
        <v>36397176.664545476</v>
      </c>
      <c r="J909" s="112">
        <v>254849231.93904954</v>
      </c>
      <c r="K909" s="112">
        <f>I909-J909-(0.38*'Recalled prostheses cost'!$F$23)</f>
        <v>-227477748.57192272</v>
      </c>
      <c r="L909" s="11">
        <f t="shared" si="32"/>
        <v>1</v>
      </c>
    </row>
    <row r="910" spans="1:12" x14ac:dyDescent="0.25">
      <c r="A910">
        <f t="shared" si="33"/>
        <v>905</v>
      </c>
      <c r="C910">
        <v>71957.611449223754</v>
      </c>
      <c r="D910">
        <v>74624.270166213086</v>
      </c>
      <c r="E910">
        <v>64041545.668622375</v>
      </c>
      <c r="F910">
        <v>2666.6587169893319</v>
      </c>
      <c r="G910">
        <v>551167430.89726198</v>
      </c>
      <c r="H910" s="6">
        <f>E910-G910-'Recalled prostheses cost'!$F$23</f>
        <v>-510877709.69553077</v>
      </c>
      <c r="I910" s="112">
        <v>35555377.258592494</v>
      </c>
      <c r="J910" s="112">
        <v>209443623.74095955</v>
      </c>
      <c r="K910" s="112">
        <f>I910-J910-(0.38*'Recalled prostheses cost'!$F$23)</f>
        <v>-182913939.77978572</v>
      </c>
      <c r="L910" s="11">
        <f t="shared" si="32"/>
        <v>1</v>
      </c>
    </row>
    <row r="911" spans="1:12" x14ac:dyDescent="0.25">
      <c r="A911">
        <f t="shared" si="33"/>
        <v>906</v>
      </c>
      <c r="C911">
        <v>50607.606268257492</v>
      </c>
      <c r="D911">
        <v>52256.006616441766</v>
      </c>
      <c r="E911">
        <v>59333911.669642061</v>
      </c>
      <c r="F911">
        <v>1648.4003481842738</v>
      </c>
      <c r="G911">
        <v>510749108.76543766</v>
      </c>
      <c r="H911" s="6">
        <f>E911-G911-'Recalled prostheses cost'!$F$23</f>
        <v>-475167021.5626868</v>
      </c>
      <c r="I911" s="112">
        <v>32704062.768148374</v>
      </c>
      <c r="J911" s="112">
        <v>194084661.33086628</v>
      </c>
      <c r="K911" s="112">
        <f>I911-J911-(0.38*'Recalled prostheses cost'!$F$23)</f>
        <v>-170406291.86013657</v>
      </c>
      <c r="L911" s="11">
        <f t="shared" si="32"/>
        <v>1</v>
      </c>
    </row>
    <row r="912" spans="1:12" x14ac:dyDescent="0.25">
      <c r="A912">
        <f t="shared" si="33"/>
        <v>907</v>
      </c>
      <c r="C912">
        <v>74692.36072783501</v>
      </c>
      <c r="D912">
        <v>76125.698778549937</v>
      </c>
      <c r="E912">
        <v>47247719.196940415</v>
      </c>
      <c r="F912">
        <v>1433.3380507149268</v>
      </c>
      <c r="G912">
        <v>181878741.29299921</v>
      </c>
      <c r="H912" s="6">
        <f>E912-G912-'Recalled prostheses cost'!$F$23</f>
        <v>-158382846.56294996</v>
      </c>
      <c r="I912" s="112">
        <v>26234552.050427102</v>
      </c>
      <c r="J912" s="112">
        <v>69113921.691339701</v>
      </c>
      <c r="K912" s="112">
        <f>I912-J912-(0.38*'Recalled prostheses cost'!$F$23)</f>
        <v>-51905062.938331246</v>
      </c>
      <c r="L912" s="11">
        <f t="shared" si="32"/>
        <v>1</v>
      </c>
    </row>
    <row r="913" spans="1:12" x14ac:dyDescent="0.25">
      <c r="A913">
        <f t="shared" si="33"/>
        <v>908</v>
      </c>
      <c r="C913">
        <v>58501.117580031481</v>
      </c>
      <c r="D913">
        <v>60399.517064127191</v>
      </c>
      <c r="E913">
        <v>49961617.205567822</v>
      </c>
      <c r="F913">
        <v>1898.3994840957093</v>
      </c>
      <c r="G913">
        <v>345325139.13912028</v>
      </c>
      <c r="H913" s="6">
        <f>E913-G913-'Recalled prostheses cost'!$F$23</f>
        <v>-319115346.40044361</v>
      </c>
      <c r="I913" s="112">
        <v>27949778.703983035</v>
      </c>
      <c r="J913" s="112">
        <v>131223552.87286571</v>
      </c>
      <c r="K913" s="112">
        <f>I913-J913-(0.38*'Recalled prostheses cost'!$F$23)</f>
        <v>-112299467.46630132</v>
      </c>
      <c r="L913" s="11">
        <f t="shared" si="32"/>
        <v>1</v>
      </c>
    </row>
    <row r="914" spans="1:12" x14ac:dyDescent="0.25">
      <c r="A914">
        <f t="shared" si="33"/>
        <v>909</v>
      </c>
      <c r="C914">
        <v>65231.74382749886</v>
      </c>
      <c r="D914">
        <v>67093.164998722859</v>
      </c>
      <c r="E914">
        <v>39841064.680506967</v>
      </c>
      <c r="F914">
        <v>1861.4211712239994</v>
      </c>
      <c r="G914">
        <v>223029436.65402552</v>
      </c>
      <c r="H914" s="6">
        <f>E914-G914-'Recalled prostheses cost'!$F$23</f>
        <v>-206940196.44040972</v>
      </c>
      <c r="I914" s="112">
        <v>21992705.250664264</v>
      </c>
      <c r="J914" s="112">
        <v>84751185.92852968</v>
      </c>
      <c r="K914" s="112">
        <f>I914-J914-(0.38*'Recalled prostheses cost'!$F$23)</f>
        <v>-71784173.97528407</v>
      </c>
      <c r="L914" s="11">
        <f t="shared" si="32"/>
        <v>1</v>
      </c>
    </row>
    <row r="915" spans="1:12" x14ac:dyDescent="0.25">
      <c r="A915">
        <f t="shared" si="33"/>
        <v>910</v>
      </c>
      <c r="C915">
        <v>66514.5679836294</v>
      </c>
      <c r="D915">
        <v>69735.565560835123</v>
      </c>
      <c r="E915">
        <v>54829672.591605656</v>
      </c>
      <c r="F915">
        <v>3220.9975772057223</v>
      </c>
      <c r="G915">
        <v>566794274.00746572</v>
      </c>
      <c r="H915" s="6">
        <f>E915-G915-'Recalled prostheses cost'!$F$23</f>
        <v>-535716425.88275123</v>
      </c>
      <c r="I915" s="112">
        <v>30365109.740536693</v>
      </c>
      <c r="J915" s="112">
        <v>215381824.12283701</v>
      </c>
      <c r="K915" s="112">
        <f>I915-J915-(0.38*'Recalled prostheses cost'!$F$23)</f>
        <v>-194042407.67971897</v>
      </c>
      <c r="L915" s="11">
        <f t="shared" si="32"/>
        <v>1</v>
      </c>
    </row>
    <row r="916" spans="1:12" x14ac:dyDescent="0.25">
      <c r="A916">
        <f t="shared" si="33"/>
        <v>911</v>
      </c>
      <c r="C916">
        <v>60992.930197720103</v>
      </c>
      <c r="D916">
        <v>63263.332045168579</v>
      </c>
      <c r="E916">
        <v>47494829.226566494</v>
      </c>
      <c r="F916">
        <v>2270.4018474484765</v>
      </c>
      <c r="G916">
        <v>356778886.71302646</v>
      </c>
      <c r="H916" s="6">
        <f>E916-G916-'Recalled prostheses cost'!$F$23</f>
        <v>-333035881.95335114</v>
      </c>
      <c r="I916" s="112">
        <v>26174679.958480734</v>
      </c>
      <c r="J916" s="112">
        <v>135575976.95095003</v>
      </c>
      <c r="K916" s="112">
        <f>I916-J916-(0.38*'Recalled prostheses cost'!$F$23)</f>
        <v>-118426990.28988793</v>
      </c>
      <c r="L916" s="11">
        <f t="shared" si="32"/>
        <v>1</v>
      </c>
    </row>
    <row r="917" spans="1:12" x14ac:dyDescent="0.25">
      <c r="A917">
        <f t="shared" si="33"/>
        <v>912</v>
      </c>
      <c r="C917">
        <v>51690.551969062937</v>
      </c>
      <c r="D917">
        <v>53014.001443576664</v>
      </c>
      <c r="E917">
        <v>40344391.561223276</v>
      </c>
      <c r="F917">
        <v>1323.4494745137272</v>
      </c>
      <c r="G917">
        <v>168596390.22424695</v>
      </c>
      <c r="H917" s="6">
        <f>E917-G917-'Recalled prostheses cost'!$F$23</f>
        <v>-152003823.12991485</v>
      </c>
      <c r="I917" s="112">
        <v>22466099.261700395</v>
      </c>
      <c r="J917" s="112">
        <v>64066628.285213843</v>
      </c>
      <c r="K917" s="112">
        <f>I917-J917-(0.38*'Recalled prostheses cost'!$F$23)</f>
        <v>-50626222.320932098</v>
      </c>
      <c r="L917" s="11">
        <f t="shared" si="32"/>
        <v>1</v>
      </c>
    </row>
    <row r="918" spans="1:12" x14ac:dyDescent="0.25">
      <c r="A918">
        <f t="shared" si="33"/>
        <v>913</v>
      </c>
      <c r="C918">
        <v>59900.428340180988</v>
      </c>
      <c r="D918">
        <v>61990.700287769054</v>
      </c>
      <c r="E918">
        <v>39451418.858588129</v>
      </c>
      <c r="F918">
        <v>2090.2719475880658</v>
      </c>
      <c r="G918">
        <v>260028193.00004286</v>
      </c>
      <c r="H918" s="6">
        <f>E918-G918-'Recalled prostheses cost'!$F$23</f>
        <v>-244328598.6083459</v>
      </c>
      <c r="I918" s="112">
        <v>22215228.240219738</v>
      </c>
      <c r="J918" s="112">
        <v>98810713.340016276</v>
      </c>
      <c r="K918" s="112">
        <f>I918-J918-(0.38*'Recalled prostheses cost'!$F$23)</f>
        <v>-85621178.397215188</v>
      </c>
      <c r="L918" s="11">
        <f t="shared" si="32"/>
        <v>1</v>
      </c>
    </row>
    <row r="919" spans="1:12" x14ac:dyDescent="0.25">
      <c r="A919">
        <f t="shared" si="33"/>
        <v>914</v>
      </c>
      <c r="C919">
        <v>52480.725137874731</v>
      </c>
      <c r="D919">
        <v>54066.298291883759</v>
      </c>
      <c r="E919">
        <v>42935314.20213946</v>
      </c>
      <c r="F919">
        <v>1585.5731540090273</v>
      </c>
      <c r="G919">
        <v>302232849.00451148</v>
      </c>
      <c r="H919" s="6">
        <f>E919-G919-'Recalled prostheses cost'!$F$23</f>
        <v>-283049359.26926321</v>
      </c>
      <c r="I919" s="112">
        <v>23559319.896445796</v>
      </c>
      <c r="J919" s="112">
        <v>114848482.62171435</v>
      </c>
      <c r="K919" s="112">
        <f>I919-J919-(0.38*'Recalled prostheses cost'!$F$23)</f>
        <v>-100314856.0226872</v>
      </c>
      <c r="L919" s="11">
        <f t="shared" si="32"/>
        <v>1</v>
      </c>
    </row>
    <row r="920" spans="1:12" x14ac:dyDescent="0.25">
      <c r="A920">
        <f t="shared" si="33"/>
        <v>915</v>
      </c>
      <c r="C920">
        <v>49727.259766348303</v>
      </c>
      <c r="D920">
        <v>50959.488696274391</v>
      </c>
      <c r="E920">
        <v>46032792.078647546</v>
      </c>
      <c r="F920">
        <v>1232.2289299260883</v>
      </c>
      <c r="G920">
        <v>263203810.92915788</v>
      </c>
      <c r="H920" s="6">
        <f>E920-G920-'Recalled prostheses cost'!$F$23</f>
        <v>-240922843.3174015</v>
      </c>
      <c r="I920" s="112">
        <v>25529308.954186399</v>
      </c>
      <c r="J920" s="112">
        <v>100017448.15307999</v>
      </c>
      <c r="K920" s="112">
        <f>I920-J920-(0.38*'Recalled prostheses cost'!$F$23)</f>
        <v>-83513832.496312231</v>
      </c>
      <c r="L920" s="11">
        <f t="shared" si="32"/>
        <v>1</v>
      </c>
    </row>
    <row r="921" spans="1:12" x14ac:dyDescent="0.25">
      <c r="A921">
        <f t="shared" si="33"/>
        <v>916</v>
      </c>
      <c r="C921">
        <v>54343.92596785105</v>
      </c>
      <c r="D921">
        <v>56993.777490389482</v>
      </c>
      <c r="E921">
        <v>41843900.964625165</v>
      </c>
      <c r="F921">
        <v>2649.8515225384326</v>
      </c>
      <c r="G921">
        <v>597851045.41555357</v>
      </c>
      <c r="H921" s="6">
        <f>E921-G921-'Recalled prostheses cost'!$F$23</f>
        <v>-579758968.91781962</v>
      </c>
      <c r="I921" s="112">
        <v>23005930.723019596</v>
      </c>
      <c r="J921" s="112">
        <v>227183397.25791037</v>
      </c>
      <c r="K921" s="112">
        <f>I921-J921-(0.38*'Recalled prostheses cost'!$F$23)</f>
        <v>-213203159.83230942</v>
      </c>
      <c r="L921" s="11">
        <f t="shared" si="32"/>
        <v>1</v>
      </c>
    </row>
    <row r="922" spans="1:12" x14ac:dyDescent="0.25">
      <c r="A922">
        <f t="shared" si="33"/>
        <v>917</v>
      </c>
      <c r="C922">
        <v>58562.415871060322</v>
      </c>
      <c r="D922">
        <v>60091.877286167772</v>
      </c>
      <c r="E922">
        <v>47193457.97258769</v>
      </c>
      <c r="F922">
        <v>1529.4614151074493</v>
      </c>
      <c r="G922">
        <v>262400873.14220256</v>
      </c>
      <c r="H922" s="6">
        <f>E922-G922-'Recalled prostheses cost'!$F$23</f>
        <v>-238959239.63650602</v>
      </c>
      <c r="I922" s="112">
        <v>26087663.608055931</v>
      </c>
      <c r="J922" s="112">
        <v>99712331.79403694</v>
      </c>
      <c r="K922" s="112">
        <f>I922-J922-(0.38*'Recalled prostheses cost'!$F$23)</f>
        <v>-82650361.483399659</v>
      </c>
      <c r="L922" s="11">
        <f t="shared" si="32"/>
        <v>1</v>
      </c>
    </row>
    <row r="923" spans="1:12" x14ac:dyDescent="0.25">
      <c r="A923">
        <f t="shared" si="33"/>
        <v>918</v>
      </c>
      <c r="C923">
        <v>73064.828395323304</v>
      </c>
      <c r="D923">
        <v>75755.144457754475</v>
      </c>
      <c r="E923">
        <v>61659448.334281936</v>
      </c>
      <c r="F923">
        <v>2690.3160624311713</v>
      </c>
      <c r="G923">
        <v>553003739.57593966</v>
      </c>
      <c r="H923" s="6">
        <f>E923-G923-'Recalled prostheses cost'!$F$23</f>
        <v>-515096115.7085489</v>
      </c>
      <c r="I923" s="112">
        <v>34304782.379408449</v>
      </c>
      <c r="J923" s="112">
        <v>210141421.03885707</v>
      </c>
      <c r="K923" s="112">
        <f>I923-J923-(0.38*'Recalled prostheses cost'!$F$23)</f>
        <v>-184862331.95686728</v>
      </c>
      <c r="L923" s="11">
        <f t="shared" si="32"/>
        <v>1</v>
      </c>
    </row>
    <row r="924" spans="1:12" x14ac:dyDescent="0.25">
      <c r="A924">
        <f t="shared" si="33"/>
        <v>919</v>
      </c>
      <c r="C924">
        <v>58385.77922651462</v>
      </c>
      <c r="D924">
        <v>59890.382168694428</v>
      </c>
      <c r="E924">
        <v>38310465.136761084</v>
      </c>
      <c r="F924">
        <v>1504.6029421798085</v>
      </c>
      <c r="G924">
        <v>197722016.55886057</v>
      </c>
      <c r="H924" s="6">
        <f>E924-G924-'Recalled prostheses cost'!$F$23</f>
        <v>-183163375.88899064</v>
      </c>
      <c r="I924" s="112">
        <v>21080526.034446418</v>
      </c>
      <c r="J924" s="112">
        <v>75134366.292367011</v>
      </c>
      <c r="K924" s="112">
        <f>I924-J924-(0.38*'Recalled prostheses cost'!$F$23)</f>
        <v>-63079533.55533924</v>
      </c>
      <c r="L924" s="11">
        <f t="shared" si="32"/>
        <v>1</v>
      </c>
    </row>
    <row r="925" spans="1:12" x14ac:dyDescent="0.25">
      <c r="A925">
        <f t="shared" si="33"/>
        <v>920</v>
      </c>
      <c r="C925">
        <v>56654.422252307806</v>
      </c>
      <c r="D925">
        <v>58052.327005218074</v>
      </c>
      <c r="E925">
        <v>40528617.179073118</v>
      </c>
      <c r="F925">
        <v>1397.9047529102681</v>
      </c>
      <c r="G925">
        <v>210947269.11398113</v>
      </c>
      <c r="H925" s="6">
        <f>E925-G925-'Recalled prostheses cost'!$F$23</f>
        <v>-194170476.40179917</v>
      </c>
      <c r="I925" s="112">
        <v>22465937.812309027</v>
      </c>
      <c r="J925" s="112">
        <v>80159962.263312846</v>
      </c>
      <c r="K925" s="112">
        <f>I925-J925-(0.38*'Recalled prostheses cost'!$F$23)</f>
        <v>-66719717.748422466</v>
      </c>
      <c r="L925" s="11">
        <f t="shared" si="32"/>
        <v>1</v>
      </c>
    </row>
    <row r="926" spans="1:12" x14ac:dyDescent="0.25">
      <c r="A926">
        <f t="shared" si="33"/>
        <v>921</v>
      </c>
      <c r="C926">
        <v>64150.565162094528</v>
      </c>
      <c r="D926">
        <v>66272.079595482835</v>
      </c>
      <c r="E926">
        <v>58303011.003624402</v>
      </c>
      <c r="F926">
        <v>2121.5144333883072</v>
      </c>
      <c r="G926">
        <v>442538049.63552618</v>
      </c>
      <c r="H926" s="6">
        <f>E926-G926-'Recalled prostheses cost'!$F$23</f>
        <v>-407986863.09879297</v>
      </c>
      <c r="I926" s="112">
        <v>32039296.268860314</v>
      </c>
      <c r="J926" s="112">
        <v>168164458.86149994</v>
      </c>
      <c r="K926" s="112">
        <f>I926-J926-(0.38*'Recalled prostheses cost'!$F$23)</f>
        <v>-145150855.89005828</v>
      </c>
      <c r="L926" s="11">
        <f t="shared" si="32"/>
        <v>1</v>
      </c>
    </row>
    <row r="927" spans="1:12" x14ac:dyDescent="0.25">
      <c r="A927">
        <f t="shared" si="33"/>
        <v>922</v>
      </c>
      <c r="C927">
        <v>58925.210092034686</v>
      </c>
      <c r="D927">
        <v>60698.17821024904</v>
      </c>
      <c r="E927">
        <v>55763842.815566093</v>
      </c>
      <c r="F927">
        <v>1772.968118214354</v>
      </c>
      <c r="G927">
        <v>355858864.82258344</v>
      </c>
      <c r="H927" s="6">
        <f>E927-G927-'Recalled prostheses cost'!$F$23</f>
        <v>-323846846.47390854</v>
      </c>
      <c r="I927" s="112">
        <v>31245143.197792917</v>
      </c>
      <c r="J927" s="112">
        <v>135226368.63258171</v>
      </c>
      <c r="K927" s="112">
        <f>I927-J927-(0.38*'Recalled prostheses cost'!$F$23)</f>
        <v>-113006918.73220745</v>
      </c>
      <c r="L927" s="11">
        <f t="shared" si="32"/>
        <v>1</v>
      </c>
    </row>
    <row r="928" spans="1:12" x14ac:dyDescent="0.25">
      <c r="A928">
        <f t="shared" si="33"/>
        <v>923</v>
      </c>
      <c r="C928">
        <v>65354.720940110186</v>
      </c>
      <c r="D928">
        <v>67988.482857197625</v>
      </c>
      <c r="E928">
        <v>52890679.50017783</v>
      </c>
      <c r="F928">
        <v>2633.7619170874386</v>
      </c>
      <c r="G928">
        <v>450911317.17990345</v>
      </c>
      <c r="H928" s="6">
        <f>E928-G928-'Recalled prostheses cost'!$F$23</f>
        <v>-421772462.14661682</v>
      </c>
      <c r="I928" s="112">
        <v>29022727.011985239</v>
      </c>
      <c r="J928" s="112">
        <v>171346300.52836335</v>
      </c>
      <c r="K928" s="112">
        <f>I928-J928-(0.38*'Recalled prostheses cost'!$F$23)</f>
        <v>-151349266.81379676</v>
      </c>
      <c r="L928" s="11">
        <f t="shared" si="32"/>
        <v>1</v>
      </c>
    </row>
    <row r="929" spans="1:12" x14ac:dyDescent="0.25">
      <c r="A929">
        <f t="shared" si="33"/>
        <v>924</v>
      </c>
      <c r="C929">
        <v>49840.816156326349</v>
      </c>
      <c r="D929">
        <v>51080.210496843123</v>
      </c>
      <c r="E929">
        <v>59484971.22910665</v>
      </c>
      <c r="F929">
        <v>1239.3943405167738</v>
      </c>
      <c r="G929">
        <v>382806128.94819802</v>
      </c>
      <c r="H929" s="6">
        <f>E929-G929-'Recalled prostheses cost'!$F$23</f>
        <v>-347072982.18598253</v>
      </c>
      <c r="I929" s="112">
        <v>33029959.09030195</v>
      </c>
      <c r="J929" s="112">
        <v>145466329.00031528</v>
      </c>
      <c r="K929" s="112">
        <f>I929-J929-(0.38*'Recalled prostheses cost'!$F$23)</f>
        <v>-121462063.20743197</v>
      </c>
      <c r="L929" s="11">
        <f t="shared" si="32"/>
        <v>1</v>
      </c>
    </row>
    <row r="930" spans="1:12" x14ac:dyDescent="0.25">
      <c r="A930">
        <f t="shared" si="33"/>
        <v>925</v>
      </c>
      <c r="C930">
        <v>59849.79509071046</v>
      </c>
      <c r="D930">
        <v>62253.062105698875</v>
      </c>
      <c r="E930">
        <v>69222660.851818651</v>
      </c>
      <c r="F930">
        <v>2403.2670149884143</v>
      </c>
      <c r="G930">
        <v>929123355.38401914</v>
      </c>
      <c r="H930" s="6">
        <f>E930-G930-'Recalled prostheses cost'!$F$23</f>
        <v>-883652518.99909163</v>
      </c>
      <c r="I930" s="112">
        <v>38569849.76588697</v>
      </c>
      <c r="J930" s="112">
        <v>353066875.04592729</v>
      </c>
      <c r="K930" s="112">
        <f>I930-J930-(0.38*'Recalled prostheses cost'!$F$23)</f>
        <v>-323522718.57745898</v>
      </c>
      <c r="L930" s="11">
        <f t="shared" si="32"/>
        <v>1</v>
      </c>
    </row>
    <row r="931" spans="1:12" x14ac:dyDescent="0.25">
      <c r="A931">
        <f t="shared" si="33"/>
        <v>926</v>
      </c>
      <c r="C931">
        <v>57739.765049788795</v>
      </c>
      <c r="D931">
        <v>59668.235878362713</v>
      </c>
      <c r="E931">
        <v>44588261.05904752</v>
      </c>
      <c r="F931">
        <v>1928.470828573918</v>
      </c>
      <c r="G931">
        <v>363779487.90211135</v>
      </c>
      <c r="H931" s="6">
        <f>E931-G931-'Recalled prostheses cost'!$F$23</f>
        <v>-342943051.309955</v>
      </c>
      <c r="I931" s="112">
        <v>25029373.844955053</v>
      </c>
      <c r="J931" s="112">
        <v>138236205.40280235</v>
      </c>
      <c r="K931" s="112">
        <f>I931-J931-(0.38*'Recalled prostheses cost'!$F$23)</f>
        <v>-122232524.85526595</v>
      </c>
      <c r="L931" s="11">
        <f t="shared" si="32"/>
        <v>1</v>
      </c>
    </row>
    <row r="932" spans="1:12" x14ac:dyDescent="0.25">
      <c r="A932">
        <f t="shared" si="33"/>
        <v>927</v>
      </c>
      <c r="C932">
        <v>59835.779520670083</v>
      </c>
      <c r="D932">
        <v>62446.219887616207</v>
      </c>
      <c r="E932">
        <v>39381794.708700508</v>
      </c>
      <c r="F932">
        <v>2610.4403669461244</v>
      </c>
      <c r="G932">
        <v>408704730.30310792</v>
      </c>
      <c r="H932" s="6">
        <f>E932-G932-'Recalled prostheses cost'!$F$23</f>
        <v>-393074760.06129861</v>
      </c>
      <c r="I932" s="112">
        <v>21882102.832606196</v>
      </c>
      <c r="J932" s="112">
        <v>155307797.51518101</v>
      </c>
      <c r="K932" s="112">
        <f>I932-J932-(0.38*'Recalled prostheses cost'!$F$23)</f>
        <v>-142451387.97999346</v>
      </c>
      <c r="L932" s="11">
        <f t="shared" si="32"/>
        <v>1</v>
      </c>
    </row>
    <row r="933" spans="1:12" x14ac:dyDescent="0.25">
      <c r="A933">
        <f t="shared" si="33"/>
        <v>928</v>
      </c>
      <c r="C933">
        <v>58646.849768083193</v>
      </c>
      <c r="D933">
        <v>60458.527913685168</v>
      </c>
      <c r="E933">
        <v>60947234.907664262</v>
      </c>
      <c r="F933">
        <v>1811.6781456019744</v>
      </c>
      <c r="G933">
        <v>437978124.34653896</v>
      </c>
      <c r="H933" s="6">
        <f>E933-G933-'Recalled prostheses cost'!$F$23</f>
        <v>-400782713.90576589</v>
      </c>
      <c r="I933" s="112">
        <v>33576278.549475059</v>
      </c>
      <c r="J933" s="112">
        <v>166431687.25168484</v>
      </c>
      <c r="K933" s="112">
        <f>I933-J933-(0.38*'Recalled prostheses cost'!$F$23)</f>
        <v>-141881101.99962842</v>
      </c>
      <c r="L933" s="11">
        <f t="shared" si="32"/>
        <v>1</v>
      </c>
    </row>
    <row r="934" spans="1:12" x14ac:dyDescent="0.25">
      <c r="A934">
        <f t="shared" si="33"/>
        <v>929</v>
      </c>
      <c r="C934">
        <v>53386.597174695969</v>
      </c>
      <c r="D934">
        <v>55121.046984714085</v>
      </c>
      <c r="E934">
        <v>46734014.58054176</v>
      </c>
      <c r="F934">
        <v>1734.4498100181154</v>
      </c>
      <c r="G934">
        <v>305001731.68622464</v>
      </c>
      <c r="H934" s="6">
        <f>E934-G934-'Recalled prostheses cost'!$F$23</f>
        <v>-282019541.57257408</v>
      </c>
      <c r="I934" s="112">
        <v>25798537.77535402</v>
      </c>
      <c r="J934" s="112">
        <v>115900658.0407654</v>
      </c>
      <c r="K934" s="112">
        <f>I934-J934-(0.38*'Recalled prostheses cost'!$F$23)</f>
        <v>-99127813.562830031</v>
      </c>
      <c r="L934" s="11">
        <f t="shared" si="32"/>
        <v>1</v>
      </c>
    </row>
    <row r="935" spans="1:12" x14ac:dyDescent="0.25">
      <c r="A935">
        <f t="shared" si="33"/>
        <v>930</v>
      </c>
      <c r="C935">
        <v>51224.753011697641</v>
      </c>
      <c r="D935">
        <v>53233.980723867826</v>
      </c>
      <c r="E935">
        <v>41799605.884307548</v>
      </c>
      <c r="F935">
        <v>2009.2277121701845</v>
      </c>
      <c r="G935">
        <v>426158692.44401419</v>
      </c>
      <c r="H935" s="6">
        <f>E935-G935-'Recalled prostheses cost'!$F$23</f>
        <v>-408110911.0265978</v>
      </c>
      <c r="I935" s="112">
        <v>23308669.045314219</v>
      </c>
      <c r="J935" s="112">
        <v>161940303.12872538</v>
      </c>
      <c r="K935" s="112">
        <f>I935-J935-(0.38*'Recalled prostheses cost'!$F$23)</f>
        <v>-147657327.38082981</v>
      </c>
      <c r="L935" s="11">
        <f t="shared" si="32"/>
        <v>1</v>
      </c>
    </row>
    <row r="936" spans="1:12" x14ac:dyDescent="0.25">
      <c r="A936">
        <f t="shared" si="33"/>
        <v>931</v>
      </c>
      <c r="C936">
        <v>71237.974855333523</v>
      </c>
      <c r="D936">
        <v>73739.529217384697</v>
      </c>
      <c r="E936">
        <v>49762961.025021359</v>
      </c>
      <c r="F936">
        <v>2501.5543620511744</v>
      </c>
      <c r="G936">
        <v>433429371.13271284</v>
      </c>
      <c r="H936" s="6">
        <f>E936-G936-'Recalled prostheses cost'!$F$23</f>
        <v>-407418234.57458264</v>
      </c>
      <c r="I936" s="112">
        <v>27825703.724870104</v>
      </c>
      <c r="J936" s="112">
        <v>164703161.03043085</v>
      </c>
      <c r="K936" s="112">
        <f>I936-J936-(0.38*'Recalled prostheses cost'!$F$23)</f>
        <v>-145903150.60297939</v>
      </c>
      <c r="L936" s="11">
        <f t="shared" si="32"/>
        <v>1</v>
      </c>
    </row>
    <row r="937" spans="1:12" x14ac:dyDescent="0.25">
      <c r="A937">
        <f t="shared" si="33"/>
        <v>932</v>
      </c>
      <c r="C937">
        <v>50597.233102337159</v>
      </c>
      <c r="D937">
        <v>52208.909849822274</v>
      </c>
      <c r="E937">
        <v>53769710.310608</v>
      </c>
      <c r="F937">
        <v>1611.6767474851149</v>
      </c>
      <c r="G937">
        <v>468314872.73112261</v>
      </c>
      <c r="H937" s="6">
        <f>E937-G937-'Recalled prostheses cost'!$F$23</f>
        <v>-438296986.88740575</v>
      </c>
      <c r="I937" s="112">
        <v>29553550.891273089</v>
      </c>
      <c r="J937" s="112">
        <v>177959651.63782656</v>
      </c>
      <c r="K937" s="112">
        <f>I937-J937-(0.38*'Recalled prostheses cost'!$F$23)</f>
        <v>-157431794.04397213</v>
      </c>
      <c r="L937" s="11">
        <f t="shared" si="32"/>
        <v>1</v>
      </c>
    </row>
    <row r="938" spans="1:12" x14ac:dyDescent="0.25">
      <c r="A938">
        <f t="shared" si="33"/>
        <v>933</v>
      </c>
      <c r="C938">
        <v>64282.202636996873</v>
      </c>
      <c r="D938">
        <v>67381.422992859705</v>
      </c>
      <c r="E938">
        <v>53542211.663123883</v>
      </c>
      <c r="F938">
        <v>3099.2203558628316</v>
      </c>
      <c r="G938">
        <v>632062606.11200809</v>
      </c>
      <c r="H938" s="6">
        <f>E938-G938-'Recalled prostheses cost'!$F$23</f>
        <v>-602272218.91577542</v>
      </c>
      <c r="I938" s="112">
        <v>29754958.77578932</v>
      </c>
      <c r="J938" s="112">
        <v>240183790.32256311</v>
      </c>
      <c r="K938" s="112">
        <f>I938-J938-(0.38*'Recalled prostheses cost'!$F$23)</f>
        <v>-219454524.84419245</v>
      </c>
      <c r="L938" s="11">
        <f t="shared" si="32"/>
        <v>1</v>
      </c>
    </row>
    <row r="939" spans="1:12" x14ac:dyDescent="0.25">
      <c r="A939">
        <f t="shared" si="33"/>
        <v>934</v>
      </c>
      <c r="C939">
        <v>58466.430225192242</v>
      </c>
      <c r="D939">
        <v>60909.170184304428</v>
      </c>
      <c r="E939">
        <v>41888470.126769893</v>
      </c>
      <c r="F939">
        <v>2442.7399591121866</v>
      </c>
      <c r="G939">
        <v>391247157.05009449</v>
      </c>
      <c r="H939" s="6">
        <f>E939-G939-'Recalled prostheses cost'!$F$23</f>
        <v>-373110511.39021575</v>
      </c>
      <c r="I939" s="112">
        <v>23188547.391674861</v>
      </c>
      <c r="J939" s="112">
        <v>148673919.67903593</v>
      </c>
      <c r="K939" s="112">
        <f>I939-J939-(0.38*'Recalled prostheses cost'!$F$23)</f>
        <v>-134511065.58477971</v>
      </c>
      <c r="L939" s="11">
        <f t="shared" si="32"/>
        <v>1</v>
      </c>
    </row>
    <row r="940" spans="1:12" x14ac:dyDescent="0.25">
      <c r="A940">
        <f t="shared" si="33"/>
        <v>935</v>
      </c>
      <c r="C940">
        <v>48973.609069934842</v>
      </c>
      <c r="D940">
        <v>50888.32256655542</v>
      </c>
      <c r="E940">
        <v>41432353.39201086</v>
      </c>
      <c r="F940">
        <v>1914.7134966205776</v>
      </c>
      <c r="G940">
        <v>419835453.36948669</v>
      </c>
      <c r="H940" s="6">
        <f>E940-G940-'Recalled prostheses cost'!$F$23</f>
        <v>-402154924.44436699</v>
      </c>
      <c r="I940" s="112">
        <v>22888857.632570896</v>
      </c>
      <c r="J940" s="112">
        <v>159537472.28040496</v>
      </c>
      <c r="K940" s="112">
        <f>I940-J940-(0.38*'Recalled prostheses cost'!$F$23)</f>
        <v>-145674307.94525272</v>
      </c>
      <c r="L940" s="11">
        <f t="shared" si="32"/>
        <v>1</v>
      </c>
    </row>
    <row r="941" spans="1:12" x14ac:dyDescent="0.25">
      <c r="A941">
        <f t="shared" si="33"/>
        <v>936</v>
      </c>
      <c r="C941">
        <v>54303.804340921095</v>
      </c>
      <c r="D941">
        <v>56279.841179597301</v>
      </c>
      <c r="E941">
        <v>49317023.776744001</v>
      </c>
      <c r="F941">
        <v>1976.0368386762057</v>
      </c>
      <c r="G941">
        <v>463842893.52263433</v>
      </c>
      <c r="H941" s="6">
        <f>E941-G941-'Recalled prostheses cost'!$F$23</f>
        <v>-438277694.21278149</v>
      </c>
      <c r="I941" s="112">
        <v>27277453.060405646</v>
      </c>
      <c r="J941" s="112">
        <v>176260299.53860107</v>
      </c>
      <c r="K941" s="112">
        <f>I941-J941-(0.38*'Recalled prostheses cost'!$F$23)</f>
        <v>-158008539.77561408</v>
      </c>
      <c r="L941" s="11">
        <f t="shared" si="32"/>
        <v>1</v>
      </c>
    </row>
    <row r="942" spans="1:12" x14ac:dyDescent="0.25">
      <c r="A942">
        <f t="shared" si="33"/>
        <v>937</v>
      </c>
      <c r="C942">
        <v>62745.345173821566</v>
      </c>
      <c r="D942">
        <v>64344.987878216525</v>
      </c>
      <c r="E942">
        <v>59133007.861668758</v>
      </c>
      <c r="F942">
        <v>1599.6427043949589</v>
      </c>
      <c r="G942">
        <v>347759946.07527208</v>
      </c>
      <c r="H942" s="6">
        <f>E942-G942-'Recalled prostheses cost'!$F$23</f>
        <v>-312378762.68049449</v>
      </c>
      <c r="I942" s="112">
        <v>32971230.259340975</v>
      </c>
      <c r="J942" s="112">
        <v>132148779.50860338</v>
      </c>
      <c r="K942" s="112">
        <f>I942-J942-(0.38*'Recalled prostheses cost'!$F$23)</f>
        <v>-108203242.54668105</v>
      </c>
      <c r="L942" s="11">
        <f t="shared" si="32"/>
        <v>1</v>
      </c>
    </row>
    <row r="943" spans="1:12" x14ac:dyDescent="0.25">
      <c r="A943">
        <f t="shared" si="33"/>
        <v>938</v>
      </c>
      <c r="C943">
        <v>60276.84355695179</v>
      </c>
      <c r="D943">
        <v>62477.507890807348</v>
      </c>
      <c r="E943">
        <v>47555813.938091032</v>
      </c>
      <c r="F943">
        <v>2200.6643338555587</v>
      </c>
      <c r="G943">
        <v>394661033.25284743</v>
      </c>
      <c r="H943" s="6">
        <f>E943-G943-'Recalled prostheses cost'!$F$23</f>
        <v>-370857043.78164756</v>
      </c>
      <c r="I943" s="112">
        <v>25952980.848713912</v>
      </c>
      <c r="J943" s="112">
        <v>149971192.63608205</v>
      </c>
      <c r="K943" s="112">
        <f>I943-J943-(0.38*'Recalled prostheses cost'!$F$23)</f>
        <v>-133043905.0847868</v>
      </c>
      <c r="L943" s="11">
        <f t="shared" si="32"/>
        <v>1</v>
      </c>
    </row>
    <row r="944" spans="1:12" x14ac:dyDescent="0.25">
      <c r="A944">
        <f t="shared" si="33"/>
        <v>939</v>
      </c>
      <c r="C944">
        <v>57218.300677224179</v>
      </c>
      <c r="D944">
        <v>58795.882205443268</v>
      </c>
      <c r="E944">
        <v>50563736.859044641</v>
      </c>
      <c r="F944">
        <v>1577.5815282190888</v>
      </c>
      <c r="G944">
        <v>315230545.5407874</v>
      </c>
      <c r="H944" s="6">
        <f>E944-G944-'Recalled prostheses cost'!$F$23</f>
        <v>-288418633.14863396</v>
      </c>
      <c r="I944" s="112">
        <v>28191070.926387291</v>
      </c>
      <c r="J944" s="112">
        <v>119787607.30549923</v>
      </c>
      <c r="K944" s="112">
        <f>I944-J944-(0.38*'Recalled prostheses cost'!$F$23)</f>
        <v>-100622229.67653057</v>
      </c>
      <c r="L944" s="11">
        <f t="shared" si="32"/>
        <v>1</v>
      </c>
    </row>
    <row r="945" spans="1:12" x14ac:dyDescent="0.25">
      <c r="A945">
        <f t="shared" si="33"/>
        <v>940</v>
      </c>
      <c r="C945">
        <v>67270.214391202186</v>
      </c>
      <c r="D945">
        <v>69555.783517095348</v>
      </c>
      <c r="E945">
        <v>42630586.986077763</v>
      </c>
      <c r="F945">
        <v>2285.569125893162</v>
      </c>
      <c r="G945">
        <v>315140200.03089452</v>
      </c>
      <c r="H945" s="6">
        <f>E945-G945-'Recalled prostheses cost'!$F$23</f>
        <v>-296261437.5117079</v>
      </c>
      <c r="I945" s="112">
        <v>23814304.164121464</v>
      </c>
      <c r="J945" s="112">
        <v>119753276.01173994</v>
      </c>
      <c r="K945" s="112">
        <f>I945-J945-(0.38*'Recalled prostheses cost'!$F$23)</f>
        <v>-104964665.14503711</v>
      </c>
      <c r="L945" s="11">
        <f t="shared" si="32"/>
        <v>1</v>
      </c>
    </row>
    <row r="946" spans="1:12" x14ac:dyDescent="0.25">
      <c r="A946">
        <f t="shared" si="33"/>
        <v>941</v>
      </c>
      <c r="C946">
        <v>75774.729534741287</v>
      </c>
      <c r="D946">
        <v>77709.514270630621</v>
      </c>
      <c r="E946">
        <v>56590281.181226477</v>
      </c>
      <c r="F946">
        <v>1934.7847358893341</v>
      </c>
      <c r="G946">
        <v>337467098.82123876</v>
      </c>
      <c r="H946" s="6">
        <f>E946-G946-'Recalled prostheses cost'!$F$23</f>
        <v>-304628642.10690343</v>
      </c>
      <c r="I946" s="112">
        <v>31336857.955763347</v>
      </c>
      <c r="J946" s="112">
        <v>128237497.55207069</v>
      </c>
      <c r="K946" s="112">
        <f>I946-J946-(0.38*'Recalled prostheses cost'!$F$23)</f>
        <v>-105926332.89372599</v>
      </c>
      <c r="L946" s="11">
        <f t="shared" si="32"/>
        <v>1</v>
      </c>
    </row>
    <row r="947" spans="1:12" x14ac:dyDescent="0.25">
      <c r="A947">
        <f t="shared" si="33"/>
        <v>942</v>
      </c>
      <c r="C947">
        <v>51352.155713817716</v>
      </c>
      <c r="D947">
        <v>53213.530258383144</v>
      </c>
      <c r="E947">
        <v>42287616.465624958</v>
      </c>
      <c r="F947">
        <v>1861.3745445654276</v>
      </c>
      <c r="G947">
        <v>400362624.03807944</v>
      </c>
      <c r="H947" s="6">
        <f>E947-G947-'Recalled prostheses cost'!$F$23</f>
        <v>-381826832.03934562</v>
      </c>
      <c r="I947" s="112">
        <v>23524153.827961091</v>
      </c>
      <c r="J947" s="112">
        <v>152137797.13447016</v>
      </c>
      <c r="K947" s="112">
        <f>I947-J947-(0.38*'Recalled prostheses cost'!$F$23)</f>
        <v>-137639336.60392773</v>
      </c>
      <c r="L947" s="11">
        <f t="shared" si="32"/>
        <v>1</v>
      </c>
    </row>
    <row r="948" spans="1:12" x14ac:dyDescent="0.25">
      <c r="A948">
        <f t="shared" si="33"/>
        <v>943</v>
      </c>
      <c r="C948">
        <v>65796.17145109686</v>
      </c>
      <c r="D948">
        <v>67140.647646822588</v>
      </c>
      <c r="E948">
        <v>60850831.710860595</v>
      </c>
      <c r="F948">
        <v>1344.4761957257288</v>
      </c>
      <c r="G948">
        <v>270282426.11172915</v>
      </c>
      <c r="H948" s="6">
        <f>E948-G948-'Recalled prostheses cost'!$F$23</f>
        <v>-233183418.8677597</v>
      </c>
      <c r="I948" s="112">
        <v>33738283.60579811</v>
      </c>
      <c r="J948" s="112">
        <v>102707321.92245708</v>
      </c>
      <c r="K948" s="112">
        <f>I948-J948-(0.38*'Recalled prostheses cost'!$F$23)</f>
        <v>-77994731.614077628</v>
      </c>
      <c r="L948" s="11">
        <f t="shared" si="32"/>
        <v>1</v>
      </c>
    </row>
    <row r="949" spans="1:12" x14ac:dyDescent="0.25">
      <c r="A949">
        <f t="shared" si="33"/>
        <v>944</v>
      </c>
      <c r="C949">
        <v>54310.226459488884</v>
      </c>
      <c r="D949">
        <v>55718.273256488261</v>
      </c>
      <c r="E949">
        <v>43851154.456637487</v>
      </c>
      <c r="F949">
        <v>1408.046796999377</v>
      </c>
      <c r="G949">
        <v>235694739.96000662</v>
      </c>
      <c r="H949" s="6">
        <f>E949-G949-'Recalled prostheses cost'!$F$23</f>
        <v>-215595409.97026032</v>
      </c>
      <c r="I949" s="112">
        <v>24508282.831920821</v>
      </c>
      <c r="J949" s="112">
        <v>89564001.184802487</v>
      </c>
      <c r="K949" s="112">
        <f>I949-J949-(0.38*'Recalled prostheses cost'!$F$23)</f>
        <v>-74081411.650300324</v>
      </c>
      <c r="L949" s="11">
        <f t="shared" si="32"/>
        <v>1</v>
      </c>
    </row>
    <row r="950" spans="1:12" x14ac:dyDescent="0.25">
      <c r="A950">
        <f t="shared" si="33"/>
        <v>945</v>
      </c>
      <c r="C950">
        <v>74700.680771891479</v>
      </c>
      <c r="D950">
        <v>77150.811164320956</v>
      </c>
      <c r="E950">
        <v>45593141.793699041</v>
      </c>
      <c r="F950">
        <v>2450.1303924294771</v>
      </c>
      <c r="G950">
        <v>318238099.18918353</v>
      </c>
      <c r="H950" s="6">
        <f>E950-G950-'Recalled prostheses cost'!$F$23</f>
        <v>-296396781.86237568</v>
      </c>
      <c r="I950" s="112">
        <v>25544380.018004533</v>
      </c>
      <c r="J950" s="112">
        <v>120930477.69188973</v>
      </c>
      <c r="K950" s="112">
        <f>I950-J950-(0.38*'Recalled prostheses cost'!$F$23)</f>
        <v>-104411790.97130385</v>
      </c>
      <c r="L950" s="11">
        <f t="shared" si="32"/>
        <v>1</v>
      </c>
    </row>
    <row r="951" spans="1:12" x14ac:dyDescent="0.25">
      <c r="A951">
        <f t="shared" si="33"/>
        <v>946</v>
      </c>
      <c r="C951">
        <v>52566.583522852161</v>
      </c>
      <c r="D951">
        <v>53912.36963842564</v>
      </c>
      <c r="E951">
        <v>43375612.74126038</v>
      </c>
      <c r="F951">
        <v>1345.786115573479</v>
      </c>
      <c r="G951">
        <v>239262210.65022832</v>
      </c>
      <c r="H951" s="6">
        <f>E951-G951-'Recalled prostheses cost'!$F$23</f>
        <v>-219638422.37585911</v>
      </c>
      <c r="I951" s="112">
        <v>23747007.048045862</v>
      </c>
      <c r="J951" s="112">
        <v>90919640.047086746</v>
      </c>
      <c r="K951" s="112">
        <f>I951-J951-(0.38*'Recalled prostheses cost'!$F$23)</f>
        <v>-76198326.296459526</v>
      </c>
      <c r="L951" s="11">
        <f t="shared" si="32"/>
        <v>1</v>
      </c>
    </row>
    <row r="952" spans="1:12" x14ac:dyDescent="0.25">
      <c r="A952">
        <f t="shared" si="33"/>
        <v>947</v>
      </c>
      <c r="C952">
        <v>77379.860977255084</v>
      </c>
      <c r="D952">
        <v>79813.518679875109</v>
      </c>
      <c r="E952">
        <v>43976341.768752828</v>
      </c>
      <c r="F952">
        <v>2433.6577026200248</v>
      </c>
      <c r="G952">
        <v>274027133.86344755</v>
      </c>
      <c r="H952" s="6">
        <f>E952-G952-'Recalled prostheses cost'!$F$23</f>
        <v>-253802616.5615859</v>
      </c>
      <c r="I952" s="112">
        <v>24120644.952430293</v>
      </c>
      <c r="J952" s="112">
        <v>104130310.86811006</v>
      </c>
      <c r="K952" s="112">
        <f>I952-J952-(0.38*'Recalled prostheses cost'!$F$23)</f>
        <v>-89035359.213098407</v>
      </c>
      <c r="L952" s="11">
        <f t="shared" si="32"/>
        <v>1</v>
      </c>
    </row>
    <row r="953" spans="1:12" x14ac:dyDescent="0.25">
      <c r="A953">
        <f t="shared" si="33"/>
        <v>948</v>
      </c>
      <c r="C953">
        <v>70539.015933912437</v>
      </c>
      <c r="D953">
        <v>72800.783724569308</v>
      </c>
      <c r="E953">
        <v>41809079.767792687</v>
      </c>
      <c r="F953">
        <v>2261.7677906568715</v>
      </c>
      <c r="G953">
        <v>280410364.90120208</v>
      </c>
      <c r="H953" s="6">
        <f>E953-G953-'Recalled prostheses cost'!$F$23</f>
        <v>-262353109.60030055</v>
      </c>
      <c r="I953" s="112">
        <v>23070410.984928951</v>
      </c>
      <c r="J953" s="112">
        <v>106555938.66245683</v>
      </c>
      <c r="K953" s="112">
        <f>I953-J953-(0.38*'Recalled prostheses cost'!$F$23)</f>
        <v>-92511220.974946529</v>
      </c>
      <c r="L953" s="11">
        <f t="shared" si="32"/>
        <v>1</v>
      </c>
    </row>
    <row r="954" spans="1:12" x14ac:dyDescent="0.25">
      <c r="A954">
        <f t="shared" si="33"/>
        <v>949</v>
      </c>
      <c r="C954">
        <v>64095.126726980699</v>
      </c>
      <c r="D954">
        <v>66617.037779252321</v>
      </c>
      <c r="E954">
        <v>56296178.253774069</v>
      </c>
      <c r="F954">
        <v>2521.9110522716219</v>
      </c>
      <c r="G954">
        <v>513229273.94350374</v>
      </c>
      <c r="H954" s="6">
        <f>E954-G954-'Recalled prostheses cost'!$F$23</f>
        <v>-480684920.15662086</v>
      </c>
      <c r="I954" s="112">
        <v>30888887.526856255</v>
      </c>
      <c r="J954" s="112">
        <v>195027124.09853145</v>
      </c>
      <c r="K954" s="112">
        <f>I954-J954-(0.38*'Recalled prostheses cost'!$F$23)</f>
        <v>-173163929.86909387</v>
      </c>
      <c r="L954" s="11">
        <f t="shared" si="32"/>
        <v>1</v>
      </c>
    </row>
    <row r="955" spans="1:12" x14ac:dyDescent="0.25">
      <c r="A955">
        <f t="shared" si="33"/>
        <v>950</v>
      </c>
      <c r="C955">
        <v>62305.149825516281</v>
      </c>
      <c r="D955">
        <v>64247.508925831695</v>
      </c>
      <c r="E955">
        <v>38509690.815292977</v>
      </c>
      <c r="F955">
        <v>1942.3591003154143</v>
      </c>
      <c r="G955">
        <v>224898503.57966375</v>
      </c>
      <c r="H955" s="6">
        <f>E955-G955-'Recalled prostheses cost'!$F$23</f>
        <v>-210140637.23126194</v>
      </c>
      <c r="I955" s="112">
        <v>21499290.219538994</v>
      </c>
      <c r="J955" s="112">
        <v>85461431.360272214</v>
      </c>
      <c r="K955" s="112">
        <f>I955-J955-(0.38*'Recalled prostheses cost'!$F$23)</f>
        <v>-72987834.438151866</v>
      </c>
      <c r="L955" s="11">
        <f t="shared" si="32"/>
        <v>1</v>
      </c>
    </row>
    <row r="956" spans="1:12" x14ac:dyDescent="0.25">
      <c r="A956">
        <f t="shared" si="33"/>
        <v>951</v>
      </c>
      <c r="C956">
        <v>64039.539337315298</v>
      </c>
      <c r="D956">
        <v>65400.506792073742</v>
      </c>
      <c r="E956">
        <v>46921752.041491702</v>
      </c>
      <c r="F956">
        <v>1360.9674547584436</v>
      </c>
      <c r="G956">
        <v>212287165.88078207</v>
      </c>
      <c r="H956" s="6">
        <f>E956-G956-'Recalled prostheses cost'!$F$23</f>
        <v>-189117238.30618155</v>
      </c>
      <c r="I956" s="112">
        <v>26194198.819170412</v>
      </c>
      <c r="J956" s="112">
        <v>80669123.034697175</v>
      </c>
      <c r="K956" s="112">
        <f>I956-J956-(0.38*'Recalled prostheses cost'!$F$23)</f>
        <v>-63500617.512945406</v>
      </c>
      <c r="L956" s="11">
        <f t="shared" si="32"/>
        <v>1</v>
      </c>
    </row>
    <row r="957" spans="1:12" x14ac:dyDescent="0.25">
      <c r="A957">
        <f t="shared" si="33"/>
        <v>952</v>
      </c>
      <c r="C957">
        <v>60816.668935426766</v>
      </c>
      <c r="D957">
        <v>62565.730621649855</v>
      </c>
      <c r="E957">
        <v>44122419.006850876</v>
      </c>
      <c r="F957">
        <v>1749.0616862230891</v>
      </c>
      <c r="G957">
        <v>270224306.15990537</v>
      </c>
      <c r="H957" s="6">
        <f>E957-G957-'Recalled prostheses cost'!$F$23</f>
        <v>-249853711.61994568</v>
      </c>
      <c r="I957" s="112">
        <v>24164981.276924547</v>
      </c>
      <c r="J957" s="112">
        <v>102685236.34076402</v>
      </c>
      <c r="K957" s="112">
        <f>I957-J957-(0.38*'Recalled prostheses cost'!$F$23)</f>
        <v>-87545948.361258119</v>
      </c>
      <c r="L957" s="11">
        <f t="shared" si="32"/>
        <v>1</v>
      </c>
    </row>
    <row r="958" spans="1:12" x14ac:dyDescent="0.25">
      <c r="A958">
        <f t="shared" si="33"/>
        <v>953</v>
      </c>
      <c r="C958">
        <v>63312.485277000196</v>
      </c>
      <c r="D958">
        <v>65012.144777430964</v>
      </c>
      <c r="E958">
        <v>67112539.788015619</v>
      </c>
      <c r="F958">
        <v>1699.6595004307674</v>
      </c>
      <c r="G958">
        <v>502565000.42873257</v>
      </c>
      <c r="H958" s="6">
        <f>E958-G958-'Recalled prostheses cost'!$F$23</f>
        <v>-459204285.10760814</v>
      </c>
      <c r="I958" s="112">
        <v>37595044.92851986</v>
      </c>
      <c r="J958" s="112">
        <v>190974700.16291839</v>
      </c>
      <c r="K958" s="112">
        <f>I958-J958-(0.38*'Recalled prostheses cost'!$F$23)</f>
        <v>-162405348.5318172</v>
      </c>
      <c r="L958" s="11">
        <f t="shared" si="32"/>
        <v>1</v>
      </c>
    </row>
    <row r="959" spans="1:12" x14ac:dyDescent="0.25">
      <c r="A959">
        <f t="shared" si="33"/>
        <v>954</v>
      </c>
      <c r="C959">
        <v>74811.899481928893</v>
      </c>
      <c r="D959">
        <v>77546.208896487078</v>
      </c>
      <c r="E959">
        <v>46132977.393169209</v>
      </c>
      <c r="F959">
        <v>2734.3094145581854</v>
      </c>
      <c r="G959">
        <v>380671605.0145725</v>
      </c>
      <c r="H959" s="6">
        <f>E959-G959-'Recalled prostheses cost'!$F$23</f>
        <v>-358290452.08829445</v>
      </c>
      <c r="I959" s="112">
        <v>25748413.661252908</v>
      </c>
      <c r="J959" s="112">
        <v>144655209.90553758</v>
      </c>
      <c r="K959" s="112">
        <f>I959-J959-(0.38*'Recalled prostheses cost'!$F$23)</f>
        <v>-127932489.54170331</v>
      </c>
      <c r="L959" s="11">
        <f t="shared" si="32"/>
        <v>1</v>
      </c>
    </row>
    <row r="960" spans="1:12" x14ac:dyDescent="0.25">
      <c r="A960">
        <f t="shared" si="33"/>
        <v>955</v>
      </c>
      <c r="C960">
        <v>72956.393216705314</v>
      </c>
      <c r="D960">
        <v>76555.693704591031</v>
      </c>
      <c r="E960">
        <v>67792527.432990983</v>
      </c>
      <c r="F960">
        <v>3599.3004878857173</v>
      </c>
      <c r="G960">
        <v>845366162.42461264</v>
      </c>
      <c r="H960" s="6">
        <f>E960-G960-'Recalled prostheses cost'!$F$23</f>
        <v>-801325459.45851278</v>
      </c>
      <c r="I960" s="112">
        <v>37566433.764335774</v>
      </c>
      <c r="J960" s="112">
        <v>321239141.72135282</v>
      </c>
      <c r="K960" s="112">
        <f>I960-J960-(0.38*'Recalled prostheses cost'!$F$23)</f>
        <v>-292698401.25443572</v>
      </c>
      <c r="L960" s="11">
        <f t="shared" si="32"/>
        <v>1</v>
      </c>
    </row>
    <row r="961" spans="1:12" x14ac:dyDescent="0.25">
      <c r="A961">
        <f t="shared" si="33"/>
        <v>956</v>
      </c>
      <c r="C961">
        <v>50371.34615645458</v>
      </c>
      <c r="D961">
        <v>51993.277671703938</v>
      </c>
      <c r="E961">
        <v>44737768.389053382</v>
      </c>
      <c r="F961">
        <v>1621.9315152493582</v>
      </c>
      <c r="G961">
        <v>320758306.59727371</v>
      </c>
      <c r="H961" s="6">
        <f>E961-G961-'Recalled prostheses cost'!$F$23</f>
        <v>-299772362.67511147</v>
      </c>
      <c r="I961" s="112">
        <v>25067908.927784186</v>
      </c>
      <c r="J961" s="112">
        <v>121888156.506964</v>
      </c>
      <c r="K961" s="112">
        <f>I961-J961-(0.38*'Recalled prostheses cost'!$F$23)</f>
        <v>-105845940.87659845</v>
      </c>
      <c r="L961" s="11">
        <f t="shared" si="32"/>
        <v>1</v>
      </c>
    </row>
    <row r="962" spans="1:12" x14ac:dyDescent="0.25">
      <c r="A962">
        <f t="shared" si="33"/>
        <v>957</v>
      </c>
      <c r="C962">
        <v>51502.944794231444</v>
      </c>
      <c r="D962">
        <v>52870.558796636782</v>
      </c>
      <c r="E962">
        <v>43186048.011712804</v>
      </c>
      <c r="F962">
        <v>1367.6140024053384</v>
      </c>
      <c r="G962">
        <v>313607360.44048971</v>
      </c>
      <c r="H962" s="6">
        <f>E962-G962-'Recalled prostheses cost'!$F$23</f>
        <v>-294173136.89566809</v>
      </c>
      <c r="I962" s="112">
        <v>23701407.04057081</v>
      </c>
      <c r="J962" s="112">
        <v>119170796.96738608</v>
      </c>
      <c r="K962" s="112">
        <f>I962-J962-(0.38*'Recalled prostheses cost'!$F$23)</f>
        <v>-104495083.22423393</v>
      </c>
      <c r="L962" s="11">
        <f t="shared" si="32"/>
        <v>1</v>
      </c>
    </row>
    <row r="963" spans="1:12" x14ac:dyDescent="0.25">
      <c r="A963">
        <f t="shared" si="33"/>
        <v>958</v>
      </c>
      <c r="C963">
        <v>59958.63499812899</v>
      </c>
      <c r="D963">
        <v>61806.234598642091</v>
      </c>
      <c r="E963">
        <v>50218125.420712724</v>
      </c>
      <c r="F963">
        <v>1847.5996005131019</v>
      </c>
      <c r="G963">
        <v>375345763.82001925</v>
      </c>
      <c r="H963" s="6">
        <f>E963-G963-'Recalled prostheses cost'!$F$23</f>
        <v>-348879462.86619771</v>
      </c>
      <c r="I963" s="112">
        <v>27990088.382694293</v>
      </c>
      <c r="J963" s="112">
        <v>142631390.25160733</v>
      </c>
      <c r="K963" s="112">
        <f>I963-J963-(0.38*'Recalled prostheses cost'!$F$23)</f>
        <v>-123666995.16633168</v>
      </c>
      <c r="L963" s="11">
        <f t="shared" si="32"/>
        <v>1</v>
      </c>
    </row>
    <row r="964" spans="1:12" x14ac:dyDescent="0.25">
      <c r="A964">
        <f t="shared" si="33"/>
        <v>959</v>
      </c>
      <c r="C964">
        <v>52083.327929563959</v>
      </c>
      <c r="D964">
        <v>53322.741422316976</v>
      </c>
      <c r="E964">
        <v>58397015.051543385</v>
      </c>
      <c r="F964">
        <v>1239.4134927530176</v>
      </c>
      <c r="G964">
        <v>404423218.92893672</v>
      </c>
      <c r="H964" s="6">
        <f>E964-G964-'Recalled prostheses cost'!$F$23</f>
        <v>-369778028.34428453</v>
      </c>
      <c r="I964" s="112">
        <v>32757304.171810418</v>
      </c>
      <c r="J964" s="112">
        <v>153680823.19299597</v>
      </c>
      <c r="K964" s="112">
        <f>I964-J964-(0.38*'Recalled prostheses cost'!$F$23)</f>
        <v>-129949212.3186042</v>
      </c>
      <c r="L964" s="11">
        <f t="shared" si="32"/>
        <v>1</v>
      </c>
    </row>
    <row r="965" spans="1:12" x14ac:dyDescent="0.25">
      <c r="A965">
        <f t="shared" si="33"/>
        <v>960</v>
      </c>
      <c r="C965">
        <v>58992.487668723552</v>
      </c>
      <c r="D965">
        <v>60815.907960553224</v>
      </c>
      <c r="E965">
        <v>42046737.710754968</v>
      </c>
      <c r="F965">
        <v>1823.4202918296724</v>
      </c>
      <c r="G965">
        <v>269228291.97617191</v>
      </c>
      <c r="H965" s="6">
        <f>E965-G965-'Recalled prostheses cost'!$F$23</f>
        <v>-250933378.73230812</v>
      </c>
      <c r="I965" s="112">
        <v>23062634.585421275</v>
      </c>
      <c r="J965" s="112">
        <v>102306750.95094532</v>
      </c>
      <c r="K965" s="112">
        <f>I965-J965-(0.38*'Recalled prostheses cost'!$F$23)</f>
        <v>-88269809.662942678</v>
      </c>
      <c r="L965" s="11">
        <f t="shared" si="32"/>
        <v>1</v>
      </c>
    </row>
    <row r="966" spans="1:12" x14ac:dyDescent="0.25">
      <c r="A966">
        <f t="shared" si="33"/>
        <v>961</v>
      </c>
      <c r="C966">
        <v>58677.512602966504</v>
      </c>
      <c r="D966">
        <v>60574.967047459933</v>
      </c>
      <c r="E966">
        <v>63334486.052639596</v>
      </c>
      <c r="F966">
        <v>1897.454444493429</v>
      </c>
      <c r="G966">
        <v>422442251.75371408</v>
      </c>
      <c r="H966" s="6">
        <f>E966-G966-'Recalled prostheses cost'!$F$23</f>
        <v>-382859590.16796565</v>
      </c>
      <c r="I966" s="112">
        <v>35183298.158852912</v>
      </c>
      <c r="J966" s="112">
        <v>160528055.66641134</v>
      </c>
      <c r="K966" s="112">
        <f>I966-J966-(0.38*'Recalled prostheses cost'!$F$23)</f>
        <v>-134370450.80497709</v>
      </c>
      <c r="L966" s="11">
        <f t="shared" ref="L966:L1029" si="34">IF(H966/$H$1&lt;=F966,1,0)</f>
        <v>1</v>
      </c>
    </row>
    <row r="967" spans="1:12" x14ac:dyDescent="0.25">
      <c r="A967">
        <f t="shared" si="33"/>
        <v>962</v>
      </c>
      <c r="C967">
        <v>73012.905341501391</v>
      </c>
      <c r="D967">
        <v>76832.719808009278</v>
      </c>
      <c r="E967">
        <v>44694943.840183578</v>
      </c>
      <c r="F967">
        <v>3819.8144665078871</v>
      </c>
      <c r="G967">
        <v>456937063.84762108</v>
      </c>
      <c r="H967" s="6">
        <f>E967-G967-'Recalled prostheses cost'!$F$23</f>
        <v>-435993944.4743287</v>
      </c>
      <c r="I967" s="112">
        <v>25132167.521030538</v>
      </c>
      <c r="J967" s="112">
        <v>173636084.26209599</v>
      </c>
      <c r="K967" s="112">
        <f>I967-J967-(0.38*'Recalled prostheses cost'!$F$23)</f>
        <v>-157529610.0384841</v>
      </c>
      <c r="L967" s="11">
        <f t="shared" si="34"/>
        <v>1</v>
      </c>
    </row>
    <row r="968" spans="1:12" x14ac:dyDescent="0.25">
      <c r="A968">
        <f t="shared" ref="A968:A1031" si="35">1+A967</f>
        <v>963</v>
      </c>
      <c r="C968">
        <v>55284.635251603628</v>
      </c>
      <c r="D968">
        <v>57826.00824329324</v>
      </c>
      <c r="E968">
        <v>45478055.374196723</v>
      </c>
      <c r="F968">
        <v>2541.3729916896118</v>
      </c>
      <c r="G968">
        <v>468473390.86129802</v>
      </c>
      <c r="H968" s="6">
        <f>E968-G968-'Recalled prostheses cost'!$F$23</f>
        <v>-446747159.95399249</v>
      </c>
      <c r="I968" s="112">
        <v>25045995.529016633</v>
      </c>
      <c r="J968" s="112">
        <v>178019888.52729324</v>
      </c>
      <c r="K968" s="112">
        <f>I968-J968-(0.38*'Recalled prostheses cost'!$F$23)</f>
        <v>-161999586.29569525</v>
      </c>
      <c r="L968" s="11">
        <f t="shared" si="34"/>
        <v>1</v>
      </c>
    </row>
    <row r="969" spans="1:12" x14ac:dyDescent="0.25">
      <c r="A969">
        <f t="shared" si="35"/>
        <v>964</v>
      </c>
      <c r="C969">
        <v>54640.987698570585</v>
      </c>
      <c r="D969">
        <v>55686.442408242438</v>
      </c>
      <c r="E969">
        <v>64814299.149498038</v>
      </c>
      <c r="F969">
        <v>1045.4547096718525</v>
      </c>
      <c r="G969">
        <v>313728429.4887405</v>
      </c>
      <c r="H969" s="6">
        <f>E969-G969-'Recalled prostheses cost'!$F$23</f>
        <v>-272665954.80613363</v>
      </c>
      <c r="I969" s="112">
        <v>35767767.259931907</v>
      </c>
      <c r="J969" s="112">
        <v>119216803.20572139</v>
      </c>
      <c r="K969" s="112">
        <f>I969-J969-(0.38*'Recalled prostheses cost'!$F$23)</f>
        <v>-92474729.24320814</v>
      </c>
      <c r="L969" s="11">
        <f t="shared" si="34"/>
        <v>1</v>
      </c>
    </row>
    <row r="970" spans="1:12" x14ac:dyDescent="0.25">
      <c r="A970">
        <f t="shared" si="35"/>
        <v>965</v>
      </c>
      <c r="C970">
        <v>66398.409866898204</v>
      </c>
      <c r="D970">
        <v>68929.267962303988</v>
      </c>
      <c r="E970">
        <v>60908513.497295186</v>
      </c>
      <c r="F970">
        <v>2530.8580954057834</v>
      </c>
      <c r="G970">
        <v>479357824.47682273</v>
      </c>
      <c r="H970" s="6">
        <f>E970-G970-'Recalled prostheses cost'!$F$23</f>
        <v>-442201135.4464187</v>
      </c>
      <c r="I970" s="112">
        <v>33798519.866159923</v>
      </c>
      <c r="J970" s="112">
        <v>182155973.30119261</v>
      </c>
      <c r="K970" s="112">
        <f>I970-J970-(0.38*'Recalled prostheses cost'!$F$23)</f>
        <v>-157383146.73245135</v>
      </c>
      <c r="L970" s="11">
        <f t="shared" si="34"/>
        <v>1</v>
      </c>
    </row>
    <row r="971" spans="1:12" x14ac:dyDescent="0.25">
      <c r="A971">
        <f t="shared" si="35"/>
        <v>966</v>
      </c>
      <c r="C971">
        <v>52694.045374887741</v>
      </c>
      <c r="D971">
        <v>53991.747718729806</v>
      </c>
      <c r="E971">
        <v>40906905.417937711</v>
      </c>
      <c r="F971">
        <v>1297.7023438420656</v>
      </c>
      <c r="G971">
        <v>231410549.03183085</v>
      </c>
      <c r="H971" s="6">
        <f>E971-G971-'Recalled prostheses cost'!$F$23</f>
        <v>-214255468.08078432</v>
      </c>
      <c r="I971" s="112">
        <v>22552541.693846732</v>
      </c>
      <c r="J971" s="112">
        <v>87936008.632095739</v>
      </c>
      <c r="K971" s="112">
        <f>I971-J971-(0.38*'Recalled prostheses cost'!$F$23)</f>
        <v>-74409160.235667646</v>
      </c>
      <c r="L971" s="11">
        <f t="shared" si="34"/>
        <v>1</v>
      </c>
    </row>
    <row r="972" spans="1:12" x14ac:dyDescent="0.25">
      <c r="A972">
        <f t="shared" si="35"/>
        <v>967</v>
      </c>
      <c r="C972">
        <v>75044.947290058582</v>
      </c>
      <c r="D972">
        <v>77556.018119232438</v>
      </c>
      <c r="E972">
        <v>52284397.915947393</v>
      </c>
      <c r="F972">
        <v>2511.0708291738556</v>
      </c>
      <c r="G972">
        <v>371761851.20443243</v>
      </c>
      <c r="H972" s="6">
        <f>E972-G972-'Recalled prostheses cost'!$F$23</f>
        <v>-343229277.75537622</v>
      </c>
      <c r="I972" s="112">
        <v>28531564.107654773</v>
      </c>
      <c r="J972" s="112">
        <v>141269503.45768434</v>
      </c>
      <c r="K972" s="112">
        <f>I972-J972-(0.38*'Recalled prostheses cost'!$F$23)</f>
        <v>-121763632.64744821</v>
      </c>
      <c r="L972" s="11">
        <f t="shared" si="34"/>
        <v>1</v>
      </c>
    </row>
    <row r="973" spans="1:12" x14ac:dyDescent="0.25">
      <c r="A973">
        <f t="shared" si="35"/>
        <v>968</v>
      </c>
      <c r="C973">
        <v>83124.651276067598</v>
      </c>
      <c r="D973">
        <v>85379.05182442916</v>
      </c>
      <c r="E973">
        <v>58058969.507097892</v>
      </c>
      <c r="F973">
        <v>2254.400548361562</v>
      </c>
      <c r="G973">
        <v>313899533.92243403</v>
      </c>
      <c r="H973" s="6">
        <f>E973-G973-'Recalled prostheses cost'!$F$23</f>
        <v>-279592388.8822273</v>
      </c>
      <c r="I973" s="112">
        <v>32186483.622387074</v>
      </c>
      <c r="J973" s="112">
        <v>119281822.89052494</v>
      </c>
      <c r="K973" s="112">
        <f>I973-J973-(0.38*'Recalled prostheses cost'!$F$23)</f>
        <v>-96121032.565556526</v>
      </c>
      <c r="L973" s="11">
        <f t="shared" si="34"/>
        <v>1</v>
      </c>
    </row>
    <row r="974" spans="1:12" x14ac:dyDescent="0.25">
      <c r="A974">
        <f t="shared" si="35"/>
        <v>969</v>
      </c>
      <c r="C974">
        <v>79819.353549500491</v>
      </c>
      <c r="D974">
        <v>82264.254637247839</v>
      </c>
      <c r="E974">
        <v>50663330.013002232</v>
      </c>
      <c r="F974">
        <v>2444.9010877473484</v>
      </c>
      <c r="G974">
        <v>299432719.9121539</v>
      </c>
      <c r="H974" s="6">
        <f>E974-G974-'Recalled prostheses cost'!$F$23</f>
        <v>-272521214.36604285</v>
      </c>
      <c r="I974" s="112">
        <v>28175690.109585576</v>
      </c>
      <c r="J974" s="112">
        <v>113784433.56661847</v>
      </c>
      <c r="K974" s="112">
        <f>I974-J974-(0.38*'Recalled prostheses cost'!$F$23)</f>
        <v>-94634436.754451543</v>
      </c>
      <c r="L974" s="11">
        <f t="shared" si="34"/>
        <v>1</v>
      </c>
    </row>
    <row r="975" spans="1:12" x14ac:dyDescent="0.25">
      <c r="A975">
        <f t="shared" si="35"/>
        <v>970</v>
      </c>
      <c r="C975">
        <v>62460.581057590774</v>
      </c>
      <c r="D975">
        <v>63895.863527916736</v>
      </c>
      <c r="E975">
        <v>45820869.029621981</v>
      </c>
      <c r="F975">
        <v>1435.2824703259612</v>
      </c>
      <c r="G975">
        <v>195003181.14518869</v>
      </c>
      <c r="H975" s="6">
        <f>E975-G975-'Recalled prostheses cost'!$F$23</f>
        <v>-172934136.58245787</v>
      </c>
      <c r="I975" s="112">
        <v>25635462.420837753</v>
      </c>
      <c r="J975" s="112">
        <v>74101208.8351717</v>
      </c>
      <c r="K975" s="112">
        <f>I975-J975-(0.38*'Recalled prostheses cost'!$F$23)</f>
        <v>-57491439.711752594</v>
      </c>
      <c r="L975" s="11">
        <f t="shared" si="34"/>
        <v>1</v>
      </c>
    </row>
    <row r="976" spans="1:12" x14ac:dyDescent="0.25">
      <c r="A976">
        <f t="shared" si="35"/>
        <v>971</v>
      </c>
      <c r="C976">
        <v>82649.387935499311</v>
      </c>
      <c r="D976">
        <v>86435.431903942314</v>
      </c>
      <c r="E976">
        <v>55972362.573401049</v>
      </c>
      <c r="F976">
        <v>3786.0439684430021</v>
      </c>
      <c r="G976">
        <v>536162602.30109918</v>
      </c>
      <c r="H976" s="6">
        <f>E976-G976-'Recalled prostheses cost'!$F$23</f>
        <v>-503942064.19458932</v>
      </c>
      <c r="I976" s="112">
        <v>31402723.275222532</v>
      </c>
      <c r="J976" s="112">
        <v>203741788.87441769</v>
      </c>
      <c r="K976" s="112">
        <f>I976-J976-(0.38*'Recalled prostheses cost'!$F$23)</f>
        <v>-181364758.89661381</v>
      </c>
      <c r="L976" s="11">
        <f t="shared" si="34"/>
        <v>1</v>
      </c>
    </row>
    <row r="977" spans="1:12" x14ac:dyDescent="0.25">
      <c r="A977">
        <f t="shared" si="35"/>
        <v>972</v>
      </c>
      <c r="C977">
        <v>58859.124727002454</v>
      </c>
      <c r="D977">
        <v>61070.641138916289</v>
      </c>
      <c r="E977">
        <v>51024336.14625404</v>
      </c>
      <c r="F977">
        <v>2211.5164119138353</v>
      </c>
      <c r="G977">
        <v>505044945.3907873</v>
      </c>
      <c r="H977" s="6">
        <f>E977-G977-'Recalled prostheses cost'!$F$23</f>
        <v>-477772433.71142441</v>
      </c>
      <c r="I977" s="112">
        <v>28124388.767836127</v>
      </c>
      <c r="J977" s="112">
        <v>191917079.24849916</v>
      </c>
      <c r="K977" s="112">
        <f>I977-J977-(0.38*'Recalled prostheses cost'!$F$23)</f>
        <v>-172818383.77808169</v>
      </c>
      <c r="L977" s="11">
        <f t="shared" si="34"/>
        <v>1</v>
      </c>
    </row>
    <row r="978" spans="1:12" x14ac:dyDescent="0.25">
      <c r="A978">
        <f t="shared" si="35"/>
        <v>973</v>
      </c>
      <c r="C978">
        <v>58567.438779160337</v>
      </c>
      <c r="D978">
        <v>59810.06247950087</v>
      </c>
      <c r="E978">
        <v>44228305.322522461</v>
      </c>
      <c r="F978">
        <v>1242.6237003405331</v>
      </c>
      <c r="G978">
        <v>197432359.30549914</v>
      </c>
      <c r="H978" s="6">
        <f>E978-G978-'Recalled prostheses cost'!$F$23</f>
        <v>-176955878.44986784</v>
      </c>
      <c r="I978" s="112">
        <v>24488175.247553993</v>
      </c>
      <c r="J978" s="112">
        <v>75024296.536089659</v>
      </c>
      <c r="K978" s="112">
        <f>I978-J978-(0.38*'Recalled prostheses cost'!$F$23)</f>
        <v>-59561814.585954316</v>
      </c>
      <c r="L978" s="11">
        <f t="shared" si="34"/>
        <v>1</v>
      </c>
    </row>
    <row r="979" spans="1:12" x14ac:dyDescent="0.25">
      <c r="A979">
        <f t="shared" si="35"/>
        <v>974</v>
      </c>
      <c r="C979">
        <v>62884.857315314592</v>
      </c>
      <c r="D979">
        <v>65490.595147599895</v>
      </c>
      <c r="E979">
        <v>60745427.881539933</v>
      </c>
      <c r="F979">
        <v>2605.7378322853037</v>
      </c>
      <c r="G979">
        <v>624945267.09696412</v>
      </c>
      <c r="H979" s="6">
        <f>E979-G979-'Recalled prostheses cost'!$F$23</f>
        <v>-587951663.68231535</v>
      </c>
      <c r="I979" s="112">
        <v>33721793.247548617</v>
      </c>
      <c r="J979" s="112">
        <v>237479201.49684632</v>
      </c>
      <c r="K979" s="112">
        <f>I979-J979-(0.38*'Recalled prostheses cost'!$F$23)</f>
        <v>-212783101.54671636</v>
      </c>
      <c r="L979" s="11">
        <f t="shared" si="34"/>
        <v>1</v>
      </c>
    </row>
    <row r="980" spans="1:12" x14ac:dyDescent="0.25">
      <c r="A980">
        <f t="shared" si="35"/>
        <v>975</v>
      </c>
      <c r="C980">
        <v>50500.391606096542</v>
      </c>
      <c r="D980">
        <v>52472.609553570386</v>
      </c>
      <c r="E980">
        <v>41032290.086158231</v>
      </c>
      <c r="F980">
        <v>1972.2179474738441</v>
      </c>
      <c r="G980">
        <v>386080348.85217428</v>
      </c>
      <c r="H980" s="6">
        <f>E980-G980-'Recalled prostheses cost'!$F$23</f>
        <v>-368799883.23290724</v>
      </c>
      <c r="I980" s="112">
        <v>22362856.758512296</v>
      </c>
      <c r="J980" s="112">
        <v>146710532.56382629</v>
      </c>
      <c r="K980" s="112">
        <f>I980-J980-(0.38*'Recalled prostheses cost'!$F$23)</f>
        <v>-133373369.10273266</v>
      </c>
      <c r="L980" s="11">
        <f t="shared" si="34"/>
        <v>1</v>
      </c>
    </row>
    <row r="981" spans="1:12" x14ac:dyDescent="0.25">
      <c r="A981">
        <f t="shared" si="35"/>
        <v>976</v>
      </c>
      <c r="C981">
        <v>61027.978103705027</v>
      </c>
      <c r="D981">
        <v>63606.458470890371</v>
      </c>
      <c r="E981">
        <v>58132865.365479335</v>
      </c>
      <c r="F981">
        <v>2578.4803671853442</v>
      </c>
      <c r="G981">
        <v>612073934.74068153</v>
      </c>
      <c r="H981" s="6">
        <f>E981-G981-'Recalled prostheses cost'!$F$23</f>
        <v>-577692893.84209335</v>
      </c>
      <c r="I981" s="112">
        <v>32384584.738721184</v>
      </c>
      <c r="J981" s="112">
        <v>232588095.20145896</v>
      </c>
      <c r="K981" s="112">
        <f>I981-J981-(0.38*'Recalled prostheses cost'!$F$23)</f>
        <v>-209229203.76015642</v>
      </c>
      <c r="L981" s="11">
        <f t="shared" si="34"/>
        <v>1</v>
      </c>
    </row>
    <row r="982" spans="1:12" x14ac:dyDescent="0.25">
      <c r="A982">
        <f t="shared" si="35"/>
        <v>977</v>
      </c>
      <c r="C982">
        <v>51625.013366359526</v>
      </c>
      <c r="D982">
        <v>52897.26509596836</v>
      </c>
      <c r="E982">
        <v>56073177.618024215</v>
      </c>
      <c r="F982">
        <v>1272.2517296088336</v>
      </c>
      <c r="G982">
        <v>288272439.678011</v>
      </c>
      <c r="H982" s="6">
        <f>E982-G982-'Recalled prostheses cost'!$F$23</f>
        <v>-255951086.52687794</v>
      </c>
      <c r="I982" s="112">
        <v>30654246.956741191</v>
      </c>
      <c r="J982" s="112">
        <v>109543527.07764417</v>
      </c>
      <c r="K982" s="112">
        <f>I982-J982-(0.38*'Recalled prostheses cost'!$F$23)</f>
        <v>-87914973.418321639</v>
      </c>
      <c r="L982" s="11">
        <f t="shared" si="34"/>
        <v>1</v>
      </c>
    </row>
    <row r="983" spans="1:12" x14ac:dyDescent="0.25">
      <c r="A983">
        <f t="shared" si="35"/>
        <v>978</v>
      </c>
      <c r="C983">
        <v>52268.600901401762</v>
      </c>
      <c r="D983">
        <v>54098.906622075228</v>
      </c>
      <c r="E983">
        <v>63106825.56127549</v>
      </c>
      <c r="F983">
        <v>1830.3057206734666</v>
      </c>
      <c r="G983">
        <v>619403188.71177089</v>
      </c>
      <c r="H983" s="6">
        <f>E983-G983-'Recalled prostheses cost'!$F$23</f>
        <v>-580048187.61738658</v>
      </c>
      <c r="I983" s="112">
        <v>35236589.247519173</v>
      </c>
      <c r="J983" s="112">
        <v>235373211.71047294</v>
      </c>
      <c r="K983" s="112">
        <f>I983-J983-(0.38*'Recalled prostheses cost'!$F$23)</f>
        <v>-209162315.76037243</v>
      </c>
      <c r="L983" s="11">
        <f t="shared" si="34"/>
        <v>1</v>
      </c>
    </row>
    <row r="984" spans="1:12" x14ac:dyDescent="0.25">
      <c r="A984">
        <f t="shared" si="35"/>
        <v>979</v>
      </c>
      <c r="C984">
        <v>88495.547672797649</v>
      </c>
      <c r="D984">
        <v>91377.743267826736</v>
      </c>
      <c r="E984">
        <v>57142788.584486395</v>
      </c>
      <c r="F984">
        <v>2882.1955950290867</v>
      </c>
      <c r="G984">
        <v>406604978.02001584</v>
      </c>
      <c r="H984" s="6">
        <f>E984-G984-'Recalled prostheses cost'!$F$23</f>
        <v>-373214013.90242064</v>
      </c>
      <c r="I984" s="112">
        <v>32027481.98086435</v>
      </c>
      <c r="J984" s="112">
        <v>154509891.64760602</v>
      </c>
      <c r="K984" s="112">
        <f>I984-J984-(0.38*'Recalled prostheses cost'!$F$23)</f>
        <v>-131508102.96416032</v>
      </c>
      <c r="L984" s="11">
        <f t="shared" si="34"/>
        <v>1</v>
      </c>
    </row>
    <row r="985" spans="1:12" x14ac:dyDescent="0.25">
      <c r="A985">
        <f t="shared" si="35"/>
        <v>980</v>
      </c>
      <c r="C985">
        <v>74710.707455498341</v>
      </c>
      <c r="D985">
        <v>76777.903447372359</v>
      </c>
      <c r="E985">
        <v>53729565.131021991</v>
      </c>
      <c r="F985">
        <v>2067.1959918740176</v>
      </c>
      <c r="G985">
        <v>376943020.70345998</v>
      </c>
      <c r="H985" s="6">
        <f>E985-G985-'Recalled prostheses cost'!$F$23</f>
        <v>-346965280.03932917</v>
      </c>
      <c r="I985" s="112">
        <v>29729905.246432479</v>
      </c>
      <c r="J985" s="112">
        <v>143238347.86731476</v>
      </c>
      <c r="K985" s="112">
        <f>I985-J985-(0.38*'Recalled prostheses cost'!$F$23)</f>
        <v>-122534135.91830093</v>
      </c>
      <c r="L985" s="11">
        <f t="shared" si="34"/>
        <v>1</v>
      </c>
    </row>
    <row r="986" spans="1:12" x14ac:dyDescent="0.25">
      <c r="A986">
        <f t="shared" si="35"/>
        <v>981</v>
      </c>
      <c r="C986">
        <v>55264.575375180248</v>
      </c>
      <c r="D986">
        <v>56361.321432484037</v>
      </c>
      <c r="E986">
        <v>58021473.900107041</v>
      </c>
      <c r="F986">
        <v>1096.7460573037897</v>
      </c>
      <c r="G986">
        <v>301440458.04709125</v>
      </c>
      <c r="H986" s="6">
        <f>E986-G986-'Recalled prostheses cost'!$F$23</f>
        <v>-267170808.61387539</v>
      </c>
      <c r="I986" s="112">
        <v>32345082.604051702</v>
      </c>
      <c r="J986" s="112">
        <v>114547374.05789466</v>
      </c>
      <c r="K986" s="112">
        <f>I986-J986-(0.38*'Recalled prostheses cost'!$F$23)</f>
        <v>-91227984.751261622</v>
      </c>
      <c r="L986" s="11">
        <f t="shared" si="34"/>
        <v>1</v>
      </c>
    </row>
    <row r="987" spans="1:12" x14ac:dyDescent="0.25">
      <c r="A987">
        <f t="shared" si="35"/>
        <v>982</v>
      </c>
      <c r="C987">
        <v>67607.38334071674</v>
      </c>
      <c r="D987">
        <v>70971.311913732497</v>
      </c>
      <c r="E987">
        <v>45814954.707569033</v>
      </c>
      <c r="F987">
        <v>3363.9285730157571</v>
      </c>
      <c r="G987">
        <v>481801246.20443761</v>
      </c>
      <c r="H987" s="6">
        <f>E987-G987-'Recalled prostheses cost'!$F$23</f>
        <v>-459738115.96375978</v>
      </c>
      <c r="I987" s="112">
        <v>25313439.298230309</v>
      </c>
      <c r="J987" s="112">
        <v>183084473.55768633</v>
      </c>
      <c r="K987" s="112">
        <f>I987-J987-(0.38*'Recalled prostheses cost'!$F$23)</f>
        <v>-166796727.55687466</v>
      </c>
      <c r="L987" s="11">
        <f t="shared" si="34"/>
        <v>1</v>
      </c>
    </row>
    <row r="988" spans="1:12" x14ac:dyDescent="0.25">
      <c r="A988">
        <f t="shared" si="35"/>
        <v>983</v>
      </c>
      <c r="C988">
        <v>51425.368567717494</v>
      </c>
      <c r="D988">
        <v>53225.712108722415</v>
      </c>
      <c r="E988">
        <v>41655878.429345995</v>
      </c>
      <c r="F988">
        <v>1800.3435410049206</v>
      </c>
      <c r="G988">
        <v>333529962.34750152</v>
      </c>
      <c r="H988" s="6">
        <f>E988-G988-'Recalled prostheses cost'!$F$23</f>
        <v>-315625908.38504672</v>
      </c>
      <c r="I988" s="112">
        <v>22890544.026287239</v>
      </c>
      <c r="J988" s="112">
        <v>126741385.69205058</v>
      </c>
      <c r="K988" s="112">
        <f>I988-J988-(0.38*'Recalled prostheses cost'!$F$23)</f>
        <v>-112876534.96318197</v>
      </c>
      <c r="L988" s="11">
        <f t="shared" si="34"/>
        <v>1</v>
      </c>
    </row>
    <row r="989" spans="1:12" x14ac:dyDescent="0.25">
      <c r="A989">
        <f t="shared" si="35"/>
        <v>984</v>
      </c>
      <c r="C989">
        <v>61860.597043221984</v>
      </c>
      <c r="D989">
        <v>64237.878078268332</v>
      </c>
      <c r="E989">
        <v>50138225.716075867</v>
      </c>
      <c r="F989">
        <v>2377.2810350463478</v>
      </c>
      <c r="G989">
        <v>379358643.05965835</v>
      </c>
      <c r="H989" s="6">
        <f>E989-G989-'Recalled prostheses cost'!$F$23</f>
        <v>-352972241.81047368</v>
      </c>
      <c r="I989" s="112">
        <v>27655868.075129177</v>
      </c>
      <c r="J989" s="112">
        <v>144156284.36267018</v>
      </c>
      <c r="K989" s="112">
        <f>I989-J989-(0.38*'Recalled prostheses cost'!$F$23)</f>
        <v>-125526109.58495966</v>
      </c>
      <c r="L989" s="11">
        <f t="shared" si="34"/>
        <v>1</v>
      </c>
    </row>
    <row r="990" spans="1:12" x14ac:dyDescent="0.25">
      <c r="A990">
        <f t="shared" si="35"/>
        <v>985</v>
      </c>
      <c r="C990">
        <v>51469.092244310254</v>
      </c>
      <c r="D990">
        <v>52884.625255815983</v>
      </c>
      <c r="E990">
        <v>53760640.183880486</v>
      </c>
      <c r="F990">
        <v>1415.5330115057295</v>
      </c>
      <c r="G990">
        <v>340494993.36135542</v>
      </c>
      <c r="H990" s="6">
        <f>E990-G990-'Recalled prostheses cost'!$F$23</f>
        <v>-310486177.64436609</v>
      </c>
      <c r="I990" s="112">
        <v>29983849.703838967</v>
      </c>
      <c r="J990" s="112">
        <v>129388097.47731504</v>
      </c>
      <c r="K990" s="112">
        <f>I990-J990-(0.38*'Recalled prostheses cost'!$F$23)</f>
        <v>-108429941.07089472</v>
      </c>
      <c r="L990" s="11">
        <f t="shared" si="34"/>
        <v>1</v>
      </c>
    </row>
    <row r="991" spans="1:12" x14ac:dyDescent="0.25">
      <c r="A991">
        <f t="shared" si="35"/>
        <v>986</v>
      </c>
      <c r="C991">
        <v>73713.617910082758</v>
      </c>
      <c r="D991">
        <v>75826.390973105968</v>
      </c>
      <c r="E991">
        <v>53075946.795815207</v>
      </c>
      <c r="F991">
        <v>2112.7730630232109</v>
      </c>
      <c r="G991">
        <v>331452565.54521662</v>
      </c>
      <c r="H991" s="6">
        <f>E991-G991-'Recalled prostheses cost'!$F$23</f>
        <v>-302128443.21629256</v>
      </c>
      <c r="I991" s="112">
        <v>29400942.194713961</v>
      </c>
      <c r="J991" s="112">
        <v>125951974.90718234</v>
      </c>
      <c r="K991" s="112">
        <f>I991-J991-(0.38*'Recalled prostheses cost'!$F$23)</f>
        <v>-105576726.00988701</v>
      </c>
      <c r="L991" s="11">
        <f t="shared" si="34"/>
        <v>1</v>
      </c>
    </row>
    <row r="992" spans="1:12" x14ac:dyDescent="0.25">
      <c r="A992">
        <f t="shared" si="35"/>
        <v>987</v>
      </c>
      <c r="C992">
        <v>66544.961472032039</v>
      </c>
      <c r="D992">
        <v>69363.496494563165</v>
      </c>
      <c r="E992">
        <v>42453302.583531827</v>
      </c>
      <c r="F992">
        <v>2818.5350225311267</v>
      </c>
      <c r="G992">
        <v>350321303.52517813</v>
      </c>
      <c r="H992" s="6">
        <f>E992-G992-'Recalled prostheses cost'!$F$23</f>
        <v>-331619825.40853751</v>
      </c>
      <c r="I992" s="112">
        <v>23885393.748556364</v>
      </c>
      <c r="J992" s="112">
        <v>133122095.33956769</v>
      </c>
      <c r="K992" s="112">
        <f>I992-J992-(0.38*'Recalled prostheses cost'!$F$23)</f>
        <v>-118262394.88842997</v>
      </c>
      <c r="L992" s="11">
        <f t="shared" si="34"/>
        <v>1</v>
      </c>
    </row>
    <row r="993" spans="1:12" x14ac:dyDescent="0.25">
      <c r="A993">
        <f t="shared" si="35"/>
        <v>988</v>
      </c>
      <c r="C993">
        <v>61861.841870993718</v>
      </c>
      <c r="D993">
        <v>64216.263160691851</v>
      </c>
      <c r="E993">
        <v>51983307.439927503</v>
      </c>
      <c r="F993">
        <v>2354.4212896981335</v>
      </c>
      <c r="G993">
        <v>508836335.20891988</v>
      </c>
      <c r="H993" s="6">
        <f>E993-G993-'Recalled prostheses cost'!$F$23</f>
        <v>-480604852.23588353</v>
      </c>
      <c r="I993" s="112">
        <v>28963619.485119775</v>
      </c>
      <c r="J993" s="112">
        <v>193357807.37938958</v>
      </c>
      <c r="K993" s="112">
        <f>I993-J993-(0.38*'Recalled prostheses cost'!$F$23)</f>
        <v>-173419881.19168848</v>
      </c>
      <c r="L993" s="11">
        <f t="shared" si="34"/>
        <v>1</v>
      </c>
    </row>
    <row r="994" spans="1:12" x14ac:dyDescent="0.25">
      <c r="A994">
        <f t="shared" si="35"/>
        <v>989</v>
      </c>
      <c r="C994">
        <v>59000.874150154523</v>
      </c>
      <c r="D994">
        <v>61647.754068783273</v>
      </c>
      <c r="E994">
        <v>41508847.172143169</v>
      </c>
      <c r="F994">
        <v>2646.8799186287506</v>
      </c>
      <c r="G994">
        <v>462967428.71063828</v>
      </c>
      <c r="H994" s="6">
        <f>E994-G994-'Recalled prostheses cost'!$F$23</f>
        <v>-445210406.00538629</v>
      </c>
      <c r="I994" s="112">
        <v>22983717.703931909</v>
      </c>
      <c r="J994" s="112">
        <v>175927622.91004255</v>
      </c>
      <c r="K994" s="112">
        <f>I994-J994-(0.38*'Recalled prostheses cost'!$F$23)</f>
        <v>-161969598.50352931</v>
      </c>
      <c r="L994" s="11">
        <f t="shared" si="34"/>
        <v>1</v>
      </c>
    </row>
    <row r="995" spans="1:12" x14ac:dyDescent="0.25">
      <c r="A995">
        <f t="shared" si="35"/>
        <v>990</v>
      </c>
      <c r="C995">
        <v>52347.253901024313</v>
      </c>
      <c r="D995">
        <v>53644.23525607834</v>
      </c>
      <c r="E995">
        <v>44459142.064433649</v>
      </c>
      <c r="F995">
        <v>1296.9813550540275</v>
      </c>
      <c r="G995">
        <v>287595369.86566859</v>
      </c>
      <c r="H995" s="6">
        <f>E995-G995-'Recalled prostheses cost'!$F$23</f>
        <v>-266888052.26812613</v>
      </c>
      <c r="I995" s="112">
        <v>24844825.296426855</v>
      </c>
      <c r="J995" s="112">
        <v>109286240.54895405</v>
      </c>
      <c r="K995" s="112">
        <f>I995-J995-(0.38*'Recalled prostheses cost'!$F$23)</f>
        <v>-93467108.549945861</v>
      </c>
      <c r="L995" s="11">
        <f t="shared" si="34"/>
        <v>1</v>
      </c>
    </row>
    <row r="996" spans="1:12" x14ac:dyDescent="0.25">
      <c r="A996">
        <f t="shared" si="35"/>
        <v>991</v>
      </c>
      <c r="C996">
        <v>65154.204429298952</v>
      </c>
      <c r="D996">
        <v>68053.512986597547</v>
      </c>
      <c r="E996">
        <v>50244979.961134121</v>
      </c>
      <c r="F996">
        <v>2899.3085572985947</v>
      </c>
      <c r="G996">
        <v>466731403.98398423</v>
      </c>
      <c r="H996" s="6">
        <f>E996-G996-'Recalled prostheses cost'!$F$23</f>
        <v>-440238248.48974127</v>
      </c>
      <c r="I996" s="112">
        <v>27951774.475674707</v>
      </c>
      <c r="J996" s="112">
        <v>177357933.51391399</v>
      </c>
      <c r="K996" s="112">
        <f>I996-J996-(0.38*'Recalled prostheses cost'!$F$23)</f>
        <v>-158431852.33565792</v>
      </c>
      <c r="L996" s="11">
        <f t="shared" si="34"/>
        <v>1</v>
      </c>
    </row>
    <row r="997" spans="1:12" x14ac:dyDescent="0.25">
      <c r="A997">
        <f t="shared" si="35"/>
        <v>992</v>
      </c>
      <c r="C997">
        <v>51527.137955123049</v>
      </c>
      <c r="D997">
        <v>53623.092447639414</v>
      </c>
      <c r="E997">
        <v>43829730.036437795</v>
      </c>
      <c r="F997">
        <v>2095.9544925163646</v>
      </c>
      <c r="G997">
        <v>468210055.25122416</v>
      </c>
      <c r="H997" s="6">
        <f>E997-G997-'Recalled prostheses cost'!$F$23</f>
        <v>-448132149.68167752</v>
      </c>
      <c r="I997" s="112">
        <v>24471013.891267475</v>
      </c>
      <c r="J997" s="112">
        <v>177919820.99546516</v>
      </c>
      <c r="K997" s="112">
        <f>I997-J997-(0.38*'Recalled prostheses cost'!$F$23)</f>
        <v>-162474500.40161633</v>
      </c>
      <c r="L997" s="11">
        <f t="shared" si="34"/>
        <v>1</v>
      </c>
    </row>
    <row r="998" spans="1:12" x14ac:dyDescent="0.25">
      <c r="A998">
        <f t="shared" si="35"/>
        <v>993</v>
      </c>
      <c r="C998">
        <v>89391.971501701264</v>
      </c>
      <c r="D998">
        <v>92697.815478325661</v>
      </c>
      <c r="E998">
        <v>50219068.517366625</v>
      </c>
      <c r="F998">
        <v>3305.8439766243973</v>
      </c>
      <c r="G998">
        <v>415022064.7245006</v>
      </c>
      <c r="H998" s="6">
        <f>E998-G998-'Recalled prostheses cost'!$F$23</f>
        <v>-388554820.67402512</v>
      </c>
      <c r="I998" s="112">
        <v>27954847.69793475</v>
      </c>
      <c r="J998" s="112">
        <v>157708384.59531024</v>
      </c>
      <c r="K998" s="112">
        <f>I998-J998-(0.38*'Recalled prostheses cost'!$F$23)</f>
        <v>-138779230.19479415</v>
      </c>
      <c r="L998" s="11">
        <f t="shared" si="34"/>
        <v>1</v>
      </c>
    </row>
    <row r="999" spans="1:12" x14ac:dyDescent="0.25">
      <c r="A999">
        <f t="shared" si="35"/>
        <v>994</v>
      </c>
      <c r="C999">
        <v>58332.006164809056</v>
      </c>
      <c r="D999">
        <v>60800.56519834439</v>
      </c>
      <c r="E999">
        <v>44755317.280739628</v>
      </c>
      <c r="F999">
        <v>2468.5590335353336</v>
      </c>
      <c r="G999">
        <v>386109979.41157371</v>
      </c>
      <c r="H999" s="6">
        <f>E999-G999-'Recalled prostheses cost'!$F$23</f>
        <v>-365106486.59772527</v>
      </c>
      <c r="I999" s="112">
        <v>24784541.432371993</v>
      </c>
      <c r="J999" s="112">
        <v>146721792.17639804</v>
      </c>
      <c r="K999" s="112">
        <f>I999-J999-(0.38*'Recalled prostheses cost'!$F$23)</f>
        <v>-130962944.04144469</v>
      </c>
      <c r="L999" s="11">
        <f t="shared" si="34"/>
        <v>1</v>
      </c>
    </row>
    <row r="1000" spans="1:12" x14ac:dyDescent="0.25">
      <c r="A1000">
        <f t="shared" si="35"/>
        <v>995</v>
      </c>
      <c r="C1000">
        <v>56431.322691584901</v>
      </c>
      <c r="D1000">
        <v>58437.606062400358</v>
      </c>
      <c r="E1000">
        <v>44191752.394340597</v>
      </c>
      <c r="F1000">
        <v>2006.2833708154576</v>
      </c>
      <c r="G1000">
        <v>357395807.88252234</v>
      </c>
      <c r="H1000" s="6">
        <f>E1000-G1000-'Recalled prostheses cost'!$F$23</f>
        <v>-336955879.95507294</v>
      </c>
      <c r="I1000" s="112">
        <v>24286449.199630499</v>
      </c>
      <c r="J1000" s="112">
        <v>135810406.99535847</v>
      </c>
      <c r="K1000" s="112">
        <f>I1000-J1000-(0.38*'Recalled prostheses cost'!$F$23)</f>
        <v>-120549651.09314662</v>
      </c>
      <c r="L1000" s="11">
        <f t="shared" si="34"/>
        <v>1</v>
      </c>
    </row>
    <row r="1001" spans="1:12" x14ac:dyDescent="0.25">
      <c r="A1001">
        <f t="shared" si="35"/>
        <v>996</v>
      </c>
      <c r="C1001">
        <v>52134.214566311362</v>
      </c>
      <c r="D1001">
        <v>53138.814453989653</v>
      </c>
      <c r="E1001">
        <v>61886360.885265209</v>
      </c>
      <c r="F1001">
        <v>1004.5998876782905</v>
      </c>
      <c r="G1001">
        <v>294117003.27796495</v>
      </c>
      <c r="H1001" s="6">
        <f>E1001-G1001-'Recalled prostheses cost'!$F$23</f>
        <v>-255982466.85959092</v>
      </c>
      <c r="I1001" s="112">
        <v>34297971.439437531</v>
      </c>
      <c r="J1001" s="112">
        <v>111764461.24562669</v>
      </c>
      <c r="K1001" s="112">
        <f>I1001-J1001-(0.38*'Recalled prostheses cost'!$F$23)</f>
        <v>-86492183.103607804</v>
      </c>
      <c r="L1001" s="11">
        <f t="shared" si="34"/>
        <v>1</v>
      </c>
    </row>
    <row r="1002" spans="1:12" x14ac:dyDescent="0.25">
      <c r="A1002">
        <f t="shared" si="35"/>
        <v>997</v>
      </c>
      <c r="C1002">
        <v>63205.809703404862</v>
      </c>
      <c r="D1002">
        <v>65592.954998427173</v>
      </c>
      <c r="E1002">
        <v>60545087.410951875</v>
      </c>
      <c r="F1002">
        <v>2387.1452950223102</v>
      </c>
      <c r="G1002">
        <v>588169613.94141877</v>
      </c>
      <c r="H1002" s="6">
        <f>E1002-G1002-'Recalled prostheses cost'!$F$23</f>
        <v>-551376350.99735808</v>
      </c>
      <c r="I1002" s="112">
        <v>33190802.251826014</v>
      </c>
      <c r="J1002" s="112">
        <v>223504453.29773915</v>
      </c>
      <c r="K1002" s="112">
        <f>I1002-J1002-(0.38*'Recalled prostheses cost'!$F$23)</f>
        <v>-199339344.34333178</v>
      </c>
      <c r="L1002" s="11">
        <f t="shared" si="34"/>
        <v>1</v>
      </c>
    </row>
    <row r="1003" spans="1:12" x14ac:dyDescent="0.25">
      <c r="A1003">
        <f t="shared" si="35"/>
        <v>998</v>
      </c>
      <c r="C1003">
        <v>59333.812597114898</v>
      </c>
      <c r="D1003">
        <v>60801.575350128849</v>
      </c>
      <c r="E1003">
        <v>46907535.946167603</v>
      </c>
      <c r="F1003">
        <v>1467.7627530139507</v>
      </c>
      <c r="G1003">
        <v>243691195.06487921</v>
      </c>
      <c r="H1003" s="6">
        <f>E1003-G1003-'Recalled prostheses cost'!$F$23</f>
        <v>-220535483.58560276</v>
      </c>
      <c r="I1003" s="112">
        <v>25839719.295898929</v>
      </c>
      <c r="J1003" s="112">
        <v>92602654.124654114</v>
      </c>
      <c r="K1003" s="112">
        <f>I1003-J1003-(0.38*'Recalled prostheses cost'!$F$23)</f>
        <v>-75788628.126173824</v>
      </c>
      <c r="L1003" s="11">
        <f t="shared" si="34"/>
        <v>1</v>
      </c>
    </row>
    <row r="1004" spans="1:12" x14ac:dyDescent="0.25">
      <c r="A1004">
        <f t="shared" si="35"/>
        <v>999</v>
      </c>
      <c r="C1004">
        <v>54690.940943144196</v>
      </c>
      <c r="D1004">
        <v>56091.066348559405</v>
      </c>
      <c r="E1004">
        <v>53241437.53873264</v>
      </c>
      <c r="F1004">
        <v>1400.1254054152087</v>
      </c>
      <c r="G1004">
        <v>305312123.19429284</v>
      </c>
      <c r="H1004" s="6">
        <f>E1004-G1004-'Recalled prostheses cost'!$F$23</f>
        <v>-275822510.12245136</v>
      </c>
      <c r="I1004" s="112">
        <v>29385740.781329773</v>
      </c>
      <c r="J1004" s="112">
        <v>116018606.81383125</v>
      </c>
      <c r="K1004" s="112">
        <f>I1004-J1004-(0.38*'Recalled prostheses cost'!$F$23)</f>
        <v>-95658559.329920143</v>
      </c>
      <c r="L1004" s="11">
        <f t="shared" si="34"/>
        <v>1</v>
      </c>
    </row>
    <row r="1005" spans="1:12" x14ac:dyDescent="0.25">
      <c r="A1005">
        <f t="shared" si="35"/>
        <v>1000</v>
      </c>
      <c r="C1005">
        <v>54399.563311208774</v>
      </c>
      <c r="D1005">
        <v>56200.964101335092</v>
      </c>
      <c r="E1005">
        <v>69742896.457747459</v>
      </c>
      <c r="F1005">
        <v>1801.4007901263176</v>
      </c>
      <c r="G1005">
        <v>659460879.34038234</v>
      </c>
      <c r="H1005" s="6">
        <f>E1005-G1005-'Recalled prostheses cost'!$F$23</f>
        <v>-613469807.34952605</v>
      </c>
      <c r="I1005" s="112">
        <v>38400676.873764843</v>
      </c>
      <c r="J1005" s="112">
        <v>250595134.14934534</v>
      </c>
      <c r="K1005" s="112">
        <f>I1005-J1005-(0.38*'Recalled prostheses cost'!$F$23)</f>
        <v>-221220150.57299915</v>
      </c>
      <c r="L1005" s="11">
        <f t="shared" si="34"/>
        <v>1</v>
      </c>
    </row>
    <row r="1006" spans="1:12" x14ac:dyDescent="0.25">
      <c r="A1006">
        <f t="shared" si="35"/>
        <v>1001</v>
      </c>
      <c r="C1006">
        <v>73183.921082715562</v>
      </c>
      <c r="D1006">
        <v>75829.967357147252</v>
      </c>
      <c r="E1006">
        <v>57185558.743742928</v>
      </c>
      <c r="F1006">
        <v>2646.0462744316901</v>
      </c>
      <c r="G1006">
        <v>448130462.95699465</v>
      </c>
      <c r="H1006" s="6">
        <f>E1006-G1006-'Recalled prostheses cost'!$F$23</f>
        <v>-414696728.68014288</v>
      </c>
      <c r="I1006" s="112">
        <v>31777670.53377473</v>
      </c>
      <c r="J1006" s="112">
        <v>170289575.92365795</v>
      </c>
      <c r="K1006" s="112">
        <f>I1006-J1006-(0.38*'Recalled prostheses cost'!$F$23)</f>
        <v>-147537598.68730187</v>
      </c>
      <c r="L1006" s="11">
        <f t="shared" si="34"/>
        <v>1</v>
      </c>
    </row>
    <row r="1007" spans="1:12" x14ac:dyDescent="0.25">
      <c r="A1007">
        <f t="shared" si="35"/>
        <v>1002</v>
      </c>
      <c r="C1007">
        <v>55784.014427620714</v>
      </c>
      <c r="D1007">
        <v>57481.981054425676</v>
      </c>
      <c r="E1007">
        <v>43619867.526610263</v>
      </c>
      <c r="F1007">
        <v>1697.9666268049623</v>
      </c>
      <c r="G1007">
        <v>285949213.35065287</v>
      </c>
      <c r="H1007" s="6">
        <f>E1007-G1007-'Recalled prostheses cost'!$F$23</f>
        <v>-266081170.29093379</v>
      </c>
      <c r="I1007" s="112">
        <v>23970351.526535943</v>
      </c>
      <c r="J1007" s="112">
        <v>108660701.07324807</v>
      </c>
      <c r="K1007" s="112">
        <f>I1007-J1007-(0.38*'Recalled prostheses cost'!$F$23)</f>
        <v>-93716042.844130784</v>
      </c>
      <c r="L1007" s="11">
        <f t="shared" si="34"/>
        <v>1</v>
      </c>
    </row>
    <row r="1008" spans="1:12" x14ac:dyDescent="0.25">
      <c r="A1008">
        <f t="shared" si="35"/>
        <v>1003</v>
      </c>
      <c r="C1008">
        <v>82376.397763391244</v>
      </c>
      <c r="D1008">
        <v>86642.223619989774</v>
      </c>
      <c r="E1008">
        <v>60861193.730540611</v>
      </c>
      <c r="F1008">
        <v>4265.8258565985307</v>
      </c>
      <c r="G1008">
        <v>554521399.53666306</v>
      </c>
      <c r="H1008" s="6">
        <f>E1008-G1008-'Recalled prostheses cost'!$F$23</f>
        <v>-517412030.27301359</v>
      </c>
      <c r="I1008" s="112">
        <v>34040885.173326701</v>
      </c>
      <c r="J1008" s="112">
        <v>210718131.82393199</v>
      </c>
      <c r="K1008" s="112">
        <f>I1008-J1008-(0.38*'Recalled prostheses cost'!$F$23)</f>
        <v>-185702939.94802395</v>
      </c>
      <c r="L1008" s="11">
        <f t="shared" si="34"/>
        <v>1</v>
      </c>
    </row>
    <row r="1009" spans="1:12" x14ac:dyDescent="0.25">
      <c r="A1009">
        <f t="shared" si="35"/>
        <v>1004</v>
      </c>
      <c r="C1009">
        <v>51478.948140912195</v>
      </c>
      <c r="D1009">
        <v>53190.592577534408</v>
      </c>
      <c r="E1009">
        <v>49656548.326829925</v>
      </c>
      <c r="F1009">
        <v>1711.6444366222131</v>
      </c>
      <c r="G1009">
        <v>419671785.83159786</v>
      </c>
      <c r="H1009" s="6">
        <f>E1009-G1009-'Recalled prostheses cost'!$F$23</f>
        <v>-393767061.97165912</v>
      </c>
      <c r="I1009" s="112">
        <v>27944433.894817341</v>
      </c>
      <c r="J1009" s="112">
        <v>159475278.61600724</v>
      </c>
      <c r="K1009" s="112">
        <f>I1009-J1009-(0.38*'Recalled prostheses cost'!$F$23)</f>
        <v>-140556538.01860854</v>
      </c>
      <c r="L1009" s="11">
        <f t="shared" si="34"/>
        <v>1</v>
      </c>
    </row>
    <row r="1010" spans="1:12" x14ac:dyDescent="0.25">
      <c r="A1010">
        <f t="shared" si="35"/>
        <v>1005</v>
      </c>
      <c r="C1010">
        <v>49676.881895215171</v>
      </c>
      <c r="D1010">
        <v>51123.527566919256</v>
      </c>
      <c r="E1010">
        <v>63701407.442096688</v>
      </c>
      <c r="F1010">
        <v>1446.6456717040855</v>
      </c>
      <c r="G1010">
        <v>557092208.40933251</v>
      </c>
      <c r="H1010" s="6">
        <f>E1010-G1010-'Recalled prostheses cost'!$F$23</f>
        <v>-517142625.43412697</v>
      </c>
      <c r="I1010" s="112">
        <v>35527307.283516757</v>
      </c>
      <c r="J1010" s="112">
        <v>211695039.19554642</v>
      </c>
      <c r="K1010" s="112">
        <f>I1010-J1010-(0.38*'Recalled prostheses cost'!$F$23)</f>
        <v>-185193425.20944831</v>
      </c>
      <c r="L1010" s="11">
        <f t="shared" si="34"/>
        <v>1</v>
      </c>
    </row>
    <row r="1011" spans="1:12" x14ac:dyDescent="0.25">
      <c r="A1011">
        <f t="shared" si="35"/>
        <v>1006</v>
      </c>
      <c r="C1011">
        <v>65930.131235445908</v>
      </c>
      <c r="D1011">
        <v>67451.947280462831</v>
      </c>
      <c r="E1011">
        <v>42127059.810503632</v>
      </c>
      <c r="F1011">
        <v>1521.8160450169235</v>
      </c>
      <c r="G1011">
        <v>205453059.75694218</v>
      </c>
      <c r="H1011" s="6">
        <f>E1011-G1011-'Recalled prostheses cost'!$F$23</f>
        <v>-187077824.41332972</v>
      </c>
      <c r="I1011" s="112">
        <v>23241228.775562186</v>
      </c>
      <c r="J1011" s="112">
        <v>78072162.707638025</v>
      </c>
      <c r="K1011" s="112">
        <f>I1011-J1011-(0.38*'Recalled prostheses cost'!$F$23)</f>
        <v>-63856627.22949449</v>
      </c>
      <c r="L1011" s="11">
        <f t="shared" si="34"/>
        <v>1</v>
      </c>
    </row>
    <row r="1012" spans="1:12" x14ac:dyDescent="0.25">
      <c r="A1012">
        <f t="shared" si="35"/>
        <v>1007</v>
      </c>
      <c r="C1012">
        <v>55676.204295274954</v>
      </c>
      <c r="D1012">
        <v>56932.218913604811</v>
      </c>
      <c r="E1012">
        <v>44611609.279670298</v>
      </c>
      <c r="F1012">
        <v>1256.0146183298566</v>
      </c>
      <c r="G1012">
        <v>234906159.17777947</v>
      </c>
      <c r="H1012" s="6">
        <f>E1012-G1012-'Recalled prostheses cost'!$F$23</f>
        <v>-214046374.36500034</v>
      </c>
      <c r="I1012" s="112">
        <v>24495024.897104826</v>
      </c>
      <c r="J1012" s="112">
        <v>89264340.487556219</v>
      </c>
      <c r="K1012" s="112">
        <f>I1012-J1012-(0.38*'Recalled prostheses cost'!$F$23)</f>
        <v>-73795008.887870044</v>
      </c>
      <c r="L1012" s="11">
        <f t="shared" si="34"/>
        <v>1</v>
      </c>
    </row>
    <row r="1013" spans="1:12" x14ac:dyDescent="0.25">
      <c r="A1013">
        <f t="shared" si="35"/>
        <v>1008</v>
      </c>
      <c r="C1013">
        <v>69493.118116547092</v>
      </c>
      <c r="D1013">
        <v>71920.362932203629</v>
      </c>
      <c r="E1013">
        <v>41623575.063960552</v>
      </c>
      <c r="F1013">
        <v>2427.244815656537</v>
      </c>
      <c r="G1013">
        <v>302432800.82383245</v>
      </c>
      <c r="H1013" s="6">
        <f>E1013-G1013-'Recalled prostheses cost'!$F$23</f>
        <v>-284561050.22676307</v>
      </c>
      <c r="I1013" s="112">
        <v>23344347.657208815</v>
      </c>
      <c r="J1013" s="112">
        <v>114924464.31305633</v>
      </c>
      <c r="K1013" s="112">
        <f>I1013-J1013-(0.38*'Recalled prostheses cost'!$F$23)</f>
        <v>-100605809.95326617</v>
      </c>
      <c r="L1013" s="11">
        <f t="shared" si="34"/>
        <v>1</v>
      </c>
    </row>
    <row r="1014" spans="1:12" x14ac:dyDescent="0.25">
      <c r="A1014">
        <f t="shared" si="35"/>
        <v>1009</v>
      </c>
      <c r="C1014">
        <v>49758.790572795086</v>
      </c>
      <c r="D1014">
        <v>50884.874453807563</v>
      </c>
      <c r="E1014">
        <v>44815779.331113748</v>
      </c>
      <c r="F1014">
        <v>1126.0838810124769</v>
      </c>
      <c r="G1014">
        <v>245539922.76091731</v>
      </c>
      <c r="H1014" s="6">
        <f>E1014-G1014-'Recalled prostheses cost'!$F$23</f>
        <v>-224475967.89669472</v>
      </c>
      <c r="I1014" s="112">
        <v>24992468.318030216</v>
      </c>
      <c r="J1014" s="112">
        <v>93305170.649148569</v>
      </c>
      <c r="K1014" s="112">
        <f>I1014-J1014-(0.38*'Recalled prostheses cost'!$F$23)</f>
        <v>-77338395.628536999</v>
      </c>
      <c r="L1014" s="11">
        <f t="shared" si="34"/>
        <v>1</v>
      </c>
    </row>
    <row r="1015" spans="1:12" x14ac:dyDescent="0.25">
      <c r="A1015">
        <f t="shared" si="35"/>
        <v>1010</v>
      </c>
      <c r="C1015">
        <v>64171.452272818329</v>
      </c>
      <c r="D1015">
        <v>65792.215585732163</v>
      </c>
      <c r="E1015">
        <v>57273138.209176242</v>
      </c>
      <c r="F1015">
        <v>1620.7633129138339</v>
      </c>
      <c r="G1015">
        <v>261334698.00322005</v>
      </c>
      <c r="H1015" s="6">
        <f>E1015-G1015-'Recalled prostheses cost'!$F$23</f>
        <v>-227813384.26093498</v>
      </c>
      <c r="I1015" s="112">
        <v>31381295.880367842</v>
      </c>
      <c r="J1015" s="112">
        <v>99307185.241223633</v>
      </c>
      <c r="K1015" s="112">
        <f>I1015-J1015-(0.38*'Recalled prostheses cost'!$F$23)</f>
        <v>-76951582.658274442</v>
      </c>
      <c r="L1015" s="11">
        <f t="shared" si="34"/>
        <v>1</v>
      </c>
    </row>
    <row r="1016" spans="1:12" x14ac:dyDescent="0.25">
      <c r="A1016">
        <f t="shared" si="35"/>
        <v>1011</v>
      </c>
      <c r="C1016">
        <v>54637.986362729956</v>
      </c>
      <c r="D1016">
        <v>56658.037525445739</v>
      </c>
      <c r="E1016">
        <v>44611497.151589476</v>
      </c>
      <c r="F1016">
        <v>2020.051162715783</v>
      </c>
      <c r="G1016">
        <v>484009740.22895098</v>
      </c>
      <c r="H1016" s="6">
        <f>E1016-G1016-'Recalled prostheses cost'!$F$23</f>
        <v>-463150067.54425269</v>
      </c>
      <c r="I1016" s="112">
        <v>24354226.360357188</v>
      </c>
      <c r="J1016" s="112">
        <v>183923701.28700134</v>
      </c>
      <c r="K1016" s="112">
        <f>I1016-J1016-(0.38*'Recalled prostheses cost'!$F$23)</f>
        <v>-168595168.2240628</v>
      </c>
      <c r="L1016" s="11">
        <f t="shared" si="34"/>
        <v>1</v>
      </c>
    </row>
    <row r="1017" spans="1:12" x14ac:dyDescent="0.25">
      <c r="A1017">
        <f t="shared" si="35"/>
        <v>1012</v>
      </c>
      <c r="C1017">
        <v>54482.8574677016</v>
      </c>
      <c r="D1017">
        <v>55943.579486979492</v>
      </c>
      <c r="E1017">
        <v>43345663.808143452</v>
      </c>
      <c r="F1017">
        <v>1460.7220192778914</v>
      </c>
      <c r="G1017">
        <v>262710943.29930097</v>
      </c>
      <c r="H1017" s="6">
        <f>E1017-G1017-'Recalled prostheses cost'!$F$23</f>
        <v>-243117103.9580487</v>
      </c>
      <c r="I1017" s="112">
        <v>23931112.824133363</v>
      </c>
      <c r="J1017" s="112">
        <v>99830158.453734368</v>
      </c>
      <c r="K1017" s="112">
        <f>I1017-J1017-(0.38*'Recalled prostheses cost'!$F$23)</f>
        <v>-84924738.927019656</v>
      </c>
      <c r="L1017" s="11">
        <f t="shared" si="34"/>
        <v>1</v>
      </c>
    </row>
    <row r="1018" spans="1:12" x14ac:dyDescent="0.25">
      <c r="A1018">
        <f t="shared" si="35"/>
        <v>1013</v>
      </c>
      <c r="C1018">
        <v>76094.042380314189</v>
      </c>
      <c r="D1018">
        <v>78836.440880545269</v>
      </c>
      <c r="E1018">
        <v>66492723.616590858</v>
      </c>
      <c r="F1018">
        <v>2742.3985002310801</v>
      </c>
      <c r="G1018">
        <v>625406617.35373569</v>
      </c>
      <c r="H1018" s="6">
        <f>E1018-G1018-'Recalled prostheses cost'!$F$23</f>
        <v>-582665718.204036</v>
      </c>
      <c r="I1018" s="112">
        <v>36634169.506212376</v>
      </c>
      <c r="J1018" s="112">
        <v>237654514.59441951</v>
      </c>
      <c r="K1018" s="112">
        <f>I1018-J1018-(0.38*'Recalled prostheses cost'!$F$23)</f>
        <v>-210046038.38562578</v>
      </c>
      <c r="L1018" s="11">
        <f t="shared" si="34"/>
        <v>1</v>
      </c>
    </row>
    <row r="1019" spans="1:12" x14ac:dyDescent="0.25">
      <c r="A1019">
        <f t="shared" si="35"/>
        <v>1014</v>
      </c>
      <c r="C1019">
        <v>48549.929649357291</v>
      </c>
      <c r="D1019">
        <v>50031.691244784357</v>
      </c>
      <c r="E1019">
        <v>41881674.216990873</v>
      </c>
      <c r="F1019">
        <v>1481.7615954270659</v>
      </c>
      <c r="G1019">
        <v>330388325.20821077</v>
      </c>
      <c r="H1019" s="6">
        <f>E1019-G1019-'Recalled prostheses cost'!$F$23</f>
        <v>-312258475.45811105</v>
      </c>
      <c r="I1019" s="112">
        <v>22966946.115362111</v>
      </c>
      <c r="J1019" s="112">
        <v>125547563.57912007</v>
      </c>
      <c r="K1019" s="112">
        <f>I1019-J1019-(0.38*'Recalled prostheses cost'!$F$23)</f>
        <v>-111606310.76117662</v>
      </c>
      <c r="L1019" s="11">
        <f t="shared" si="34"/>
        <v>1</v>
      </c>
    </row>
    <row r="1020" spans="1:12" x14ac:dyDescent="0.25">
      <c r="A1020">
        <f t="shared" si="35"/>
        <v>1015</v>
      </c>
      <c r="C1020">
        <v>57541.78026483635</v>
      </c>
      <c r="D1020">
        <v>59451.514072236721</v>
      </c>
      <c r="E1020">
        <v>57084528.369908996</v>
      </c>
      <c r="F1020">
        <v>1909.733807400371</v>
      </c>
      <c r="G1020">
        <v>477522945.35668665</v>
      </c>
      <c r="H1020" s="6">
        <f>E1020-G1020-'Recalled prostheses cost'!$F$23</f>
        <v>-444190241.45366883</v>
      </c>
      <c r="I1020" s="112">
        <v>31296164.971262999</v>
      </c>
      <c r="J1020" s="112">
        <v>181458719.23554093</v>
      </c>
      <c r="K1020" s="112">
        <f>I1020-J1020-(0.38*'Recalled prostheses cost'!$F$23)</f>
        <v>-159188247.56169659</v>
      </c>
      <c r="L1020" s="11">
        <f t="shared" si="34"/>
        <v>1</v>
      </c>
    </row>
    <row r="1021" spans="1:12" x14ac:dyDescent="0.25">
      <c r="A1021">
        <f t="shared" si="35"/>
        <v>1016</v>
      </c>
      <c r="C1021">
        <v>52887.113530639523</v>
      </c>
      <c r="D1021">
        <v>54633.127775016044</v>
      </c>
      <c r="E1021">
        <v>46282795.274348564</v>
      </c>
      <c r="F1021">
        <v>1746.0142443765217</v>
      </c>
      <c r="G1021">
        <v>386157313.73400414</v>
      </c>
      <c r="H1021" s="6">
        <f>E1021-G1021-'Recalled prostheses cost'!$F$23</f>
        <v>-363626342.92654675</v>
      </c>
      <c r="I1021" s="112">
        <v>26058575.412249386</v>
      </c>
      <c r="J1021" s="112">
        <v>146739779.21892157</v>
      </c>
      <c r="K1021" s="112">
        <f>I1021-J1021-(0.38*'Recalled prostheses cost'!$F$23)</f>
        <v>-129706897.10409084</v>
      </c>
      <c r="L1021" s="11">
        <f t="shared" si="34"/>
        <v>1</v>
      </c>
    </row>
    <row r="1022" spans="1:12" x14ac:dyDescent="0.25">
      <c r="A1022">
        <f t="shared" si="35"/>
        <v>1017</v>
      </c>
      <c r="C1022">
        <v>73419.865245470166</v>
      </c>
      <c r="D1022">
        <v>76396.915948461145</v>
      </c>
      <c r="E1022">
        <v>48082831.235377923</v>
      </c>
      <c r="F1022">
        <v>2977.0507029909786</v>
      </c>
      <c r="G1022">
        <v>440929737.60080117</v>
      </c>
      <c r="H1022" s="6">
        <f>E1022-G1022-'Recalled prostheses cost'!$F$23</f>
        <v>-416598730.83231443</v>
      </c>
      <c r="I1022" s="112">
        <v>26507424.72115992</v>
      </c>
      <c r="J1022" s="112">
        <v>167553300.28830445</v>
      </c>
      <c r="K1022" s="112">
        <f>I1022-J1022-(0.38*'Recalled prostheses cost'!$F$23)</f>
        <v>-150071568.86456317</v>
      </c>
      <c r="L1022" s="11">
        <f t="shared" si="34"/>
        <v>1</v>
      </c>
    </row>
    <row r="1023" spans="1:12" x14ac:dyDescent="0.25">
      <c r="A1023">
        <f t="shared" si="35"/>
        <v>1018</v>
      </c>
      <c r="C1023">
        <v>52870.124169079296</v>
      </c>
      <c r="D1023">
        <v>54519.300544150872</v>
      </c>
      <c r="E1023">
        <v>44226761.392968267</v>
      </c>
      <c r="F1023">
        <v>1649.1763750715763</v>
      </c>
      <c r="G1023">
        <v>310476328.93994451</v>
      </c>
      <c r="H1023" s="6">
        <f>E1023-G1023-'Recalled prostheses cost'!$F$23</f>
        <v>-290001392.01386744</v>
      </c>
      <c r="I1023" s="112">
        <v>24581677.414776865</v>
      </c>
      <c r="J1023" s="112">
        <v>117981004.99717894</v>
      </c>
      <c r="K1023" s="112">
        <f>I1023-J1023-(0.38*'Recalled prostheses cost'!$F$23)</f>
        <v>-102425020.87982073</v>
      </c>
      <c r="L1023" s="11">
        <f t="shared" si="34"/>
        <v>1</v>
      </c>
    </row>
    <row r="1024" spans="1:12" x14ac:dyDescent="0.25">
      <c r="A1024">
        <f t="shared" si="35"/>
        <v>1019</v>
      </c>
      <c r="C1024">
        <v>52235.161282090114</v>
      </c>
      <c r="D1024">
        <v>53700.230549748136</v>
      </c>
      <c r="E1024">
        <v>43932755.740137957</v>
      </c>
      <c r="F1024">
        <v>1465.069267658022</v>
      </c>
      <c r="G1024">
        <v>252723168.72868949</v>
      </c>
      <c r="H1024" s="6">
        <f>E1024-G1024-'Recalled prostheses cost'!$F$23</f>
        <v>-232542237.4554427</v>
      </c>
      <c r="I1024" s="112">
        <v>24072763.67872259</v>
      </c>
      <c r="J1024" s="112">
        <v>96034804.116901994</v>
      </c>
      <c r="K1024" s="112">
        <f>I1024-J1024-(0.38*'Recalled prostheses cost'!$F$23)</f>
        <v>-80987733.735598058</v>
      </c>
      <c r="L1024" s="11">
        <f t="shared" si="34"/>
        <v>1</v>
      </c>
    </row>
    <row r="1025" spans="1:12" x14ac:dyDescent="0.25">
      <c r="A1025">
        <f t="shared" si="35"/>
        <v>1020</v>
      </c>
      <c r="C1025">
        <v>67284.034875637328</v>
      </c>
      <c r="D1025">
        <v>69391.282471220882</v>
      </c>
      <c r="E1025">
        <v>51560437.998996213</v>
      </c>
      <c r="F1025">
        <v>2107.2475955835544</v>
      </c>
      <c r="G1025">
        <v>411509181.62876725</v>
      </c>
      <c r="H1025" s="6">
        <f>E1025-G1025-'Recalled prostheses cost'!$F$23</f>
        <v>-383700568.09666222</v>
      </c>
      <c r="I1025" s="112">
        <v>28587649.694245197</v>
      </c>
      <c r="J1025" s="112">
        <v>156373489.01893154</v>
      </c>
      <c r="K1025" s="112">
        <f>I1025-J1025-(0.38*'Recalled prostheses cost'!$F$23)</f>
        <v>-136811532.622105</v>
      </c>
      <c r="L1025" s="11">
        <f t="shared" si="34"/>
        <v>1</v>
      </c>
    </row>
    <row r="1026" spans="1:12" x14ac:dyDescent="0.25">
      <c r="A1026">
        <f t="shared" si="35"/>
        <v>1021</v>
      </c>
      <c r="C1026">
        <v>49962.877168192965</v>
      </c>
      <c r="D1026">
        <v>51343.347297689135</v>
      </c>
      <c r="E1026">
        <v>41660484.977483273</v>
      </c>
      <c r="F1026">
        <v>1380.4701294961706</v>
      </c>
      <c r="G1026">
        <v>266633955.95019755</v>
      </c>
      <c r="H1026" s="6">
        <f>E1026-G1026-'Recalled prostheses cost'!$F$23</f>
        <v>-248725295.43960544</v>
      </c>
      <c r="I1026" s="112">
        <v>23229165.957300246</v>
      </c>
      <c r="J1026" s="112">
        <v>101320903.26107509</v>
      </c>
      <c r="K1026" s="112">
        <f>I1026-J1026-(0.38*'Recalled prostheses cost'!$F$23)</f>
        <v>-87117430.601193488</v>
      </c>
      <c r="L1026" s="11">
        <f t="shared" si="34"/>
        <v>1</v>
      </c>
    </row>
    <row r="1027" spans="1:12" x14ac:dyDescent="0.25">
      <c r="A1027">
        <f t="shared" si="35"/>
        <v>1022</v>
      </c>
      <c r="C1027">
        <v>64292.12404279504</v>
      </c>
      <c r="D1027">
        <v>65962.777445350861</v>
      </c>
      <c r="E1027">
        <v>46532879.711564183</v>
      </c>
      <c r="F1027">
        <v>1670.6534025558212</v>
      </c>
      <c r="G1027">
        <v>256433004.28852731</v>
      </c>
      <c r="H1027" s="6">
        <f>E1027-G1027-'Recalled prostheses cost'!$F$23</f>
        <v>-233651949.0438543</v>
      </c>
      <c r="I1027" s="112">
        <v>25976937.506533876</v>
      </c>
      <c r="J1027" s="112">
        <v>97444541.629640371</v>
      </c>
      <c r="K1027" s="112">
        <f>I1027-J1027-(0.38*'Recalled prostheses cost'!$F$23)</f>
        <v>-80493297.420525134</v>
      </c>
      <c r="L1027" s="11">
        <f t="shared" si="34"/>
        <v>1</v>
      </c>
    </row>
    <row r="1028" spans="1:12" x14ac:dyDescent="0.25">
      <c r="A1028">
        <f t="shared" si="35"/>
        <v>1023</v>
      </c>
      <c r="C1028">
        <v>62561.819016439244</v>
      </c>
      <c r="D1028">
        <v>64676.209931883233</v>
      </c>
      <c r="E1028">
        <v>45851276.163260274</v>
      </c>
      <c r="F1028">
        <v>2114.3909154439898</v>
      </c>
      <c r="G1028">
        <v>305962603.73671103</v>
      </c>
      <c r="H1028" s="6">
        <f>E1028-G1028-'Recalled prostheses cost'!$F$23</f>
        <v>-283863152.04034191</v>
      </c>
      <c r="I1028" s="112">
        <v>25408264.198620953</v>
      </c>
      <c r="J1028" s="112">
        <v>116265789.41995017</v>
      </c>
      <c r="K1028" s="112">
        <f>I1028-J1028-(0.38*'Recalled prostheses cost'!$F$23)</f>
        <v>-99883218.518747866</v>
      </c>
      <c r="L1028" s="11">
        <f t="shared" si="34"/>
        <v>1</v>
      </c>
    </row>
    <row r="1029" spans="1:12" x14ac:dyDescent="0.25">
      <c r="A1029">
        <f t="shared" si="35"/>
        <v>1024</v>
      </c>
      <c r="C1029">
        <v>68223.719215399717</v>
      </c>
      <c r="D1029">
        <v>70979.544450658475</v>
      </c>
      <c r="E1029">
        <v>60470050.572206214</v>
      </c>
      <c r="F1029">
        <v>2755.8252352587588</v>
      </c>
      <c r="G1029">
        <v>619533912.47800565</v>
      </c>
      <c r="H1029" s="6">
        <f>E1029-G1029-'Recalled prostheses cost'!$F$23</f>
        <v>-582815686.37269056</v>
      </c>
      <c r="I1029" s="112">
        <v>33734388.490177028</v>
      </c>
      <c r="J1029" s="112">
        <v>235422886.74164218</v>
      </c>
      <c r="K1029" s="112">
        <f>I1029-J1029-(0.38*'Recalled prostheses cost'!$F$23)</f>
        <v>-210714191.5488838</v>
      </c>
      <c r="L1029" s="11">
        <f t="shared" si="34"/>
        <v>1</v>
      </c>
    </row>
    <row r="1030" spans="1:12" x14ac:dyDescent="0.25">
      <c r="A1030">
        <f t="shared" si="35"/>
        <v>1025</v>
      </c>
      <c r="C1030">
        <v>58651.22144700434</v>
      </c>
      <c r="D1030">
        <v>60453.768869500484</v>
      </c>
      <c r="E1030">
        <v>42423558.852180026</v>
      </c>
      <c r="F1030">
        <v>1802.5474224961436</v>
      </c>
      <c r="G1030">
        <v>241516645.36617449</v>
      </c>
      <c r="H1030" s="6">
        <f>E1030-G1030-'Recalled prostheses cost'!$F$23</f>
        <v>-222844910.98088562</v>
      </c>
      <c r="I1030" s="112">
        <v>23308014.408466645</v>
      </c>
      <c r="J1030" s="112">
        <v>91776325.239146307</v>
      </c>
      <c r="K1030" s="112">
        <f>I1030-J1030-(0.38*'Recalled prostheses cost'!$F$23)</f>
        <v>-77494004.128098309</v>
      </c>
      <c r="L1030" s="11">
        <f t="shared" ref="L1030:L1093" si="36">IF(H1030/$H$1&lt;=F1030,1,0)</f>
        <v>1</v>
      </c>
    </row>
    <row r="1031" spans="1:12" x14ac:dyDescent="0.25">
      <c r="A1031">
        <f t="shared" si="35"/>
        <v>1026</v>
      </c>
      <c r="C1031">
        <v>83580.386849809045</v>
      </c>
      <c r="D1031">
        <v>86330.86790394703</v>
      </c>
      <c r="E1031">
        <v>42135359.766882472</v>
      </c>
      <c r="F1031">
        <v>2750.4810541379848</v>
      </c>
      <c r="G1031">
        <v>239459253.8105059</v>
      </c>
      <c r="H1031" s="6">
        <f>E1031-G1031-'Recalled prostheses cost'!$F$23</f>
        <v>-221075718.51051459</v>
      </c>
      <c r="I1031" s="112">
        <v>23390617.597606476</v>
      </c>
      <c r="J1031" s="112">
        <v>90994516.447992235</v>
      </c>
      <c r="K1031" s="112">
        <f>I1031-J1031-(0.38*'Recalled prostheses cost'!$F$23)</f>
        <v>-76629592.147804409</v>
      </c>
      <c r="L1031" s="11">
        <f t="shared" si="36"/>
        <v>1</v>
      </c>
    </row>
    <row r="1032" spans="1:12" x14ac:dyDescent="0.25">
      <c r="A1032">
        <f t="shared" ref="A1032:A1095" si="37">1+A1031</f>
        <v>1027</v>
      </c>
      <c r="C1032">
        <v>50389.569857500835</v>
      </c>
      <c r="D1032">
        <v>51670.460260200816</v>
      </c>
      <c r="E1032">
        <v>63699615.811791502</v>
      </c>
      <c r="F1032">
        <v>1280.8904026999808</v>
      </c>
      <c r="G1032">
        <v>376456046.08286279</v>
      </c>
      <c r="H1032" s="6">
        <f>E1032-G1032-'Recalled prostheses cost'!$F$23</f>
        <v>-336508254.73796248</v>
      </c>
      <c r="I1032" s="112">
        <v>35600603.582280405</v>
      </c>
      <c r="J1032" s="112">
        <v>143053297.51148784</v>
      </c>
      <c r="K1032" s="112">
        <f>I1032-J1032-(0.38*'Recalled prostheses cost'!$F$23)</f>
        <v>-116478387.2266261</v>
      </c>
      <c r="L1032" s="11">
        <f t="shared" si="36"/>
        <v>1</v>
      </c>
    </row>
    <row r="1033" spans="1:12" x14ac:dyDescent="0.25">
      <c r="A1033">
        <f t="shared" si="37"/>
        <v>1028</v>
      </c>
      <c r="C1033">
        <v>51550.621750707011</v>
      </c>
      <c r="D1033">
        <v>53016.733144131154</v>
      </c>
      <c r="E1033">
        <v>48828176.179045044</v>
      </c>
      <c r="F1033">
        <v>1466.1113934241439</v>
      </c>
      <c r="G1033">
        <v>346660976.19933385</v>
      </c>
      <c r="H1033" s="6">
        <f>E1033-G1033-'Recalled prostheses cost'!$F$23</f>
        <v>-321584624.48717999</v>
      </c>
      <c r="I1033" s="112">
        <v>26997934.116607334</v>
      </c>
      <c r="J1033" s="112">
        <v>131731170.95574689</v>
      </c>
      <c r="K1033" s="112">
        <f>I1033-J1033-(0.38*'Recalled prostheses cost'!$F$23)</f>
        <v>-113758930.1365582</v>
      </c>
      <c r="L1033" s="11">
        <f t="shared" si="36"/>
        <v>1</v>
      </c>
    </row>
    <row r="1034" spans="1:12" x14ac:dyDescent="0.25">
      <c r="A1034">
        <f t="shared" si="37"/>
        <v>1029</v>
      </c>
      <c r="C1034">
        <v>55965.729253922058</v>
      </c>
      <c r="D1034">
        <v>57817.861759597836</v>
      </c>
      <c r="E1034">
        <v>53871005.140116476</v>
      </c>
      <c r="F1034">
        <v>1852.1325056757778</v>
      </c>
      <c r="G1034">
        <v>421372557.36214805</v>
      </c>
      <c r="H1034" s="6">
        <f>E1034-G1034-'Recalled prostheses cost'!$F$23</f>
        <v>-391253376.68892276</v>
      </c>
      <c r="I1034" s="112">
        <v>30244662.008175738</v>
      </c>
      <c r="J1034" s="112">
        <v>160121571.79761621</v>
      </c>
      <c r="K1034" s="112">
        <f>I1034-J1034-(0.38*'Recalled prostheses cost'!$F$23)</f>
        <v>-138902603.08685914</v>
      </c>
      <c r="L1034" s="11">
        <f t="shared" si="36"/>
        <v>1</v>
      </c>
    </row>
    <row r="1035" spans="1:12" x14ac:dyDescent="0.25">
      <c r="A1035">
        <f t="shared" si="37"/>
        <v>1030</v>
      </c>
      <c r="C1035">
        <v>50126.216450763437</v>
      </c>
      <c r="D1035">
        <v>51242.579309126828</v>
      </c>
      <c r="E1035">
        <v>43219244.096750923</v>
      </c>
      <c r="F1035">
        <v>1116.3628583633908</v>
      </c>
      <c r="G1035">
        <v>233573004.24154121</v>
      </c>
      <c r="H1035" s="6">
        <f>E1035-G1035-'Recalled prostheses cost'!$F$23</f>
        <v>-214105584.61168146</v>
      </c>
      <c r="I1035" s="112">
        <v>23934544.329303637</v>
      </c>
      <c r="J1035" s="112">
        <v>88757741.611785635</v>
      </c>
      <c r="K1035" s="112">
        <f>I1035-J1035-(0.38*'Recalled prostheses cost'!$F$23)</f>
        <v>-73848890.579900652</v>
      </c>
      <c r="L1035" s="11">
        <f t="shared" si="36"/>
        <v>1</v>
      </c>
    </row>
    <row r="1036" spans="1:12" x14ac:dyDescent="0.25">
      <c r="A1036">
        <f t="shared" si="37"/>
        <v>1031</v>
      </c>
      <c r="C1036">
        <v>54370.765018429622</v>
      </c>
      <c r="D1036">
        <v>55461.834654045961</v>
      </c>
      <c r="E1036">
        <v>40650526.399008505</v>
      </c>
      <c r="F1036">
        <v>1091.0696356163389</v>
      </c>
      <c r="G1036">
        <v>184545652.7680628</v>
      </c>
      <c r="H1036" s="6">
        <f>E1036-G1036-'Recalled prostheses cost'!$F$23</f>
        <v>-167646950.83594546</v>
      </c>
      <c r="I1036" s="112">
        <v>22436047.469772823</v>
      </c>
      <c r="J1036" s="112">
        <v>70127348.051863864</v>
      </c>
      <c r="K1036" s="112">
        <f>I1036-J1036-(0.38*'Recalled prostheses cost'!$F$23)</f>
        <v>-56716993.879509687</v>
      </c>
      <c r="L1036" s="11">
        <f t="shared" si="36"/>
        <v>1</v>
      </c>
    </row>
    <row r="1037" spans="1:12" x14ac:dyDescent="0.25">
      <c r="A1037">
        <f t="shared" si="37"/>
        <v>1032</v>
      </c>
      <c r="C1037">
        <v>66348.789151066419</v>
      </c>
      <c r="D1037">
        <v>68482.88636697903</v>
      </c>
      <c r="E1037">
        <v>57015562.984763138</v>
      </c>
      <c r="F1037">
        <v>2134.0972159126104</v>
      </c>
      <c r="G1037">
        <v>418049008.09706682</v>
      </c>
      <c r="H1037" s="6">
        <f>E1037-G1037-'Recalled prostheses cost'!$F$23</f>
        <v>-384785269.57919484</v>
      </c>
      <c r="I1037" s="112">
        <v>31828419.10942357</v>
      </c>
      <c r="J1037" s="112">
        <v>158858623.0768854</v>
      </c>
      <c r="K1037" s="112">
        <f>I1037-J1037-(0.38*'Recalled prostheses cost'!$F$23)</f>
        <v>-136055897.26488048</v>
      </c>
      <c r="L1037" s="11">
        <f t="shared" si="36"/>
        <v>1</v>
      </c>
    </row>
    <row r="1038" spans="1:12" x14ac:dyDescent="0.25">
      <c r="A1038">
        <f t="shared" si="37"/>
        <v>1033</v>
      </c>
      <c r="C1038">
        <v>57220.503551583475</v>
      </c>
      <c r="D1038">
        <v>58887.852486832599</v>
      </c>
      <c r="E1038">
        <v>50403244.905755468</v>
      </c>
      <c r="F1038">
        <v>1667.3489352491233</v>
      </c>
      <c r="G1038">
        <v>311452897.12542051</v>
      </c>
      <c r="H1038" s="6">
        <f>E1038-G1038-'Recalled prostheses cost'!$F$23</f>
        <v>-284801476.68655622</v>
      </c>
      <c r="I1038" s="112">
        <v>27930821.257476281</v>
      </c>
      <c r="J1038" s="112">
        <v>118352100.90765975</v>
      </c>
      <c r="K1038" s="112">
        <f>I1038-J1038-(0.38*'Recalled prostheses cost'!$F$23)</f>
        <v>-99446972.947602123</v>
      </c>
      <c r="L1038" s="11">
        <f t="shared" si="36"/>
        <v>1</v>
      </c>
    </row>
    <row r="1039" spans="1:12" x14ac:dyDescent="0.25">
      <c r="A1039">
        <f t="shared" si="37"/>
        <v>1034</v>
      </c>
      <c r="C1039">
        <v>51579.683842080471</v>
      </c>
      <c r="D1039">
        <v>53437.024549596717</v>
      </c>
      <c r="E1039">
        <v>41134546.443172768</v>
      </c>
      <c r="F1039">
        <v>1857.3407075162468</v>
      </c>
      <c r="G1039">
        <v>332231810.22185344</v>
      </c>
      <c r="H1039" s="6">
        <f>E1039-G1039-'Recalled prostheses cost'!$F$23</f>
        <v>-314849088.24557185</v>
      </c>
      <c r="I1039" s="112">
        <v>22675113.188264012</v>
      </c>
      <c r="J1039" s="112">
        <v>126248087.88430429</v>
      </c>
      <c r="K1039" s="112">
        <f>I1039-J1039-(0.38*'Recalled prostheses cost'!$F$23)</f>
        <v>-112598667.99345893</v>
      </c>
      <c r="L1039" s="11">
        <f t="shared" si="36"/>
        <v>1</v>
      </c>
    </row>
    <row r="1040" spans="1:12" x14ac:dyDescent="0.25">
      <c r="A1040">
        <f t="shared" si="37"/>
        <v>1035</v>
      </c>
      <c r="C1040">
        <v>67997.688585450567</v>
      </c>
      <c r="D1040">
        <v>70262.015220027854</v>
      </c>
      <c r="E1040">
        <v>42650797.799614988</v>
      </c>
      <c r="F1040">
        <v>2264.3266345772863</v>
      </c>
      <c r="G1040">
        <v>279419340.62085176</v>
      </c>
      <c r="H1040" s="6">
        <f>E1040-G1040-'Recalled prostheses cost'!$F$23</f>
        <v>-260520367.28812793</v>
      </c>
      <c r="I1040" s="112">
        <v>23767537.363793336</v>
      </c>
      <c r="J1040" s="112">
        <v>106179349.43592367</v>
      </c>
      <c r="K1040" s="112">
        <f>I1040-J1040-(0.38*'Recalled prostheses cost'!$F$23)</f>
        <v>-91437505.369548976</v>
      </c>
      <c r="L1040" s="11">
        <f t="shared" si="36"/>
        <v>1</v>
      </c>
    </row>
    <row r="1041" spans="1:12" x14ac:dyDescent="0.25">
      <c r="A1041">
        <f t="shared" si="37"/>
        <v>1036</v>
      </c>
      <c r="C1041">
        <v>58266.504768416809</v>
      </c>
      <c r="D1041">
        <v>60203.663795687826</v>
      </c>
      <c r="E1041">
        <v>55398683.210442096</v>
      </c>
      <c r="F1041">
        <v>1937.1590272710164</v>
      </c>
      <c r="G1041">
        <v>504653424.53766572</v>
      </c>
      <c r="H1041" s="6">
        <f>E1041-G1041-'Recalled prostheses cost'!$F$23</f>
        <v>-473006565.79411483</v>
      </c>
      <c r="I1041" s="112">
        <v>30696440.50847815</v>
      </c>
      <c r="J1041" s="112">
        <v>191768301.32431304</v>
      </c>
      <c r="K1041" s="112">
        <f>I1041-J1041-(0.38*'Recalled prostheses cost'!$F$23)</f>
        <v>-170097554.11325353</v>
      </c>
      <c r="L1041" s="11">
        <f t="shared" si="36"/>
        <v>1</v>
      </c>
    </row>
    <row r="1042" spans="1:12" x14ac:dyDescent="0.25">
      <c r="A1042">
        <f t="shared" si="37"/>
        <v>1037</v>
      </c>
      <c r="C1042">
        <v>57538.036024413886</v>
      </c>
      <c r="D1042">
        <v>59884.602398859024</v>
      </c>
      <c r="E1042">
        <v>49116336.477537438</v>
      </c>
      <c r="F1042">
        <v>2346.5663744451376</v>
      </c>
      <c r="G1042">
        <v>445215434.02325851</v>
      </c>
      <c r="H1042" s="6">
        <f>E1042-G1042-'Recalled prostheses cost'!$F$23</f>
        <v>-419850922.01261222</v>
      </c>
      <c r="I1042" s="112">
        <v>27142580.999405906</v>
      </c>
      <c r="J1042" s="112">
        <v>169181864.92883828</v>
      </c>
      <c r="K1042" s="112">
        <f>I1042-J1042-(0.38*'Recalled prostheses cost'!$F$23)</f>
        <v>-151064977.22685105</v>
      </c>
      <c r="L1042" s="11">
        <f t="shared" si="36"/>
        <v>1</v>
      </c>
    </row>
    <row r="1043" spans="1:12" x14ac:dyDescent="0.25">
      <c r="A1043">
        <f t="shared" si="37"/>
        <v>1038</v>
      </c>
      <c r="C1043">
        <v>75501.911586995731</v>
      </c>
      <c r="D1043">
        <v>79345.002820028225</v>
      </c>
      <c r="E1043">
        <v>61734956.485269077</v>
      </c>
      <c r="F1043">
        <v>3843.0912330324936</v>
      </c>
      <c r="G1043">
        <v>783629735.13057768</v>
      </c>
      <c r="H1043" s="6">
        <f>E1043-G1043-'Recalled prostheses cost'!$F$23</f>
        <v>-745646603.11219978</v>
      </c>
      <c r="I1043" s="112">
        <v>34244817.992609143</v>
      </c>
      <c r="J1043" s="112">
        <v>297779299.34961951</v>
      </c>
      <c r="K1043" s="112">
        <f>I1043-J1043-(0.38*'Recalled prostheses cost'!$F$23)</f>
        <v>-272560174.65442902</v>
      </c>
      <c r="L1043" s="11">
        <f t="shared" si="36"/>
        <v>1</v>
      </c>
    </row>
    <row r="1044" spans="1:12" x14ac:dyDescent="0.25">
      <c r="A1044">
        <f t="shared" si="37"/>
        <v>1039</v>
      </c>
      <c r="C1044">
        <v>62232.203873507642</v>
      </c>
      <c r="D1044">
        <v>63078.688292265884</v>
      </c>
      <c r="E1044">
        <v>39655366.446738675</v>
      </c>
      <c r="F1044">
        <v>846.4844187582421</v>
      </c>
      <c r="G1044">
        <v>128287376.3451173</v>
      </c>
      <c r="H1044" s="6">
        <f>E1044-G1044-'Recalled prostheses cost'!$F$23</f>
        <v>-112383834.3652698</v>
      </c>
      <c r="I1044" s="112">
        <v>22008526.129978534</v>
      </c>
      <c r="J1044" s="112">
        <v>48749203.011144578</v>
      </c>
      <c r="K1044" s="112">
        <f>I1044-J1044-(0.38*'Recalled prostheses cost'!$F$23)</f>
        <v>-35766370.178584695</v>
      </c>
      <c r="L1044" s="11">
        <f t="shared" si="36"/>
        <v>1</v>
      </c>
    </row>
    <row r="1045" spans="1:12" x14ac:dyDescent="0.25">
      <c r="A1045">
        <f t="shared" si="37"/>
        <v>1040</v>
      </c>
      <c r="C1045">
        <v>52526.157575445104</v>
      </c>
      <c r="D1045">
        <v>53320.794683587905</v>
      </c>
      <c r="E1045">
        <v>41920704.678311691</v>
      </c>
      <c r="F1045">
        <v>794.63710814280057</v>
      </c>
      <c r="G1045">
        <v>125472200.11647831</v>
      </c>
      <c r="H1045" s="6">
        <f>E1045-G1045-'Recalled prostheses cost'!$F$23</f>
        <v>-107303319.90505779</v>
      </c>
      <c r="I1045" s="112">
        <v>23716445.688899264</v>
      </c>
      <c r="J1045" s="112">
        <v>47679436.044261761</v>
      </c>
      <c r="K1045" s="112">
        <f>I1045-J1045-(0.38*'Recalled prostheses cost'!$F$23)</f>
        <v>-32988683.652781144</v>
      </c>
      <c r="L1045" s="11">
        <f t="shared" si="36"/>
        <v>1</v>
      </c>
    </row>
    <row r="1046" spans="1:12" x14ac:dyDescent="0.25">
      <c r="A1046">
        <f t="shared" si="37"/>
        <v>1041</v>
      </c>
      <c r="C1046">
        <v>52331.532254998092</v>
      </c>
      <c r="D1046">
        <v>54042.917464469254</v>
      </c>
      <c r="E1046">
        <v>38212348.794731192</v>
      </c>
      <c r="F1046">
        <v>1711.3852094711619</v>
      </c>
      <c r="G1046">
        <v>281602850.50225556</v>
      </c>
      <c r="H1046" s="6">
        <f>E1046-G1046-'Recalled prostheses cost'!$F$23</f>
        <v>-267142326.17441553</v>
      </c>
      <c r="I1046" s="112">
        <v>21117028.366492074</v>
      </c>
      <c r="J1046" s="112">
        <v>107009083.19085708</v>
      </c>
      <c r="K1046" s="112">
        <f>I1046-J1046-(0.38*'Recalled prostheses cost'!$F$23)</f>
        <v>-94917748.121783644</v>
      </c>
      <c r="L1046" s="11">
        <f t="shared" si="36"/>
        <v>1</v>
      </c>
    </row>
    <row r="1047" spans="1:12" x14ac:dyDescent="0.25">
      <c r="A1047">
        <f t="shared" si="37"/>
        <v>1042</v>
      </c>
      <c r="C1047">
        <v>66827.793094834036</v>
      </c>
      <c r="D1047">
        <v>69302.936834321721</v>
      </c>
      <c r="E1047">
        <v>66588673.395686544</v>
      </c>
      <c r="F1047">
        <v>2475.1437394876848</v>
      </c>
      <c r="G1047">
        <v>690208638.38898313</v>
      </c>
      <c r="H1047" s="6">
        <f>E1047-G1047-'Recalled prostheses cost'!$F$23</f>
        <v>-647371789.46018779</v>
      </c>
      <c r="I1047" s="112">
        <v>36563732.025147833</v>
      </c>
      <c r="J1047" s="112">
        <v>262279282.58781362</v>
      </c>
      <c r="K1047" s="112">
        <f>I1047-J1047-(0.38*'Recalled prostheses cost'!$F$23)</f>
        <v>-234741243.86008444</v>
      </c>
      <c r="L1047" s="11">
        <f t="shared" si="36"/>
        <v>1</v>
      </c>
    </row>
    <row r="1048" spans="1:12" x14ac:dyDescent="0.25">
      <c r="A1048">
        <f t="shared" si="37"/>
        <v>1043</v>
      </c>
      <c r="C1048">
        <v>64007.260994103854</v>
      </c>
      <c r="D1048">
        <v>65535.447759694238</v>
      </c>
      <c r="E1048">
        <v>42209351.114887975</v>
      </c>
      <c r="F1048">
        <v>1528.1867655903843</v>
      </c>
      <c r="G1048">
        <v>204619626.43050006</v>
      </c>
      <c r="H1048" s="6">
        <f>E1048-G1048-'Recalled prostheses cost'!$F$23</f>
        <v>-186162099.78250325</v>
      </c>
      <c r="I1048" s="112">
        <v>23370125.888872411</v>
      </c>
      <c r="J1048" s="112">
        <v>77755458.043590024</v>
      </c>
      <c r="K1048" s="112">
        <f>I1048-J1048-(0.38*'Recalled prostheses cost'!$F$23)</f>
        <v>-63411025.452136256</v>
      </c>
      <c r="L1048" s="11">
        <f t="shared" si="36"/>
        <v>1</v>
      </c>
    </row>
    <row r="1049" spans="1:12" x14ac:dyDescent="0.25">
      <c r="A1049">
        <f t="shared" si="37"/>
        <v>1044</v>
      </c>
      <c r="C1049">
        <v>75193.36152565309</v>
      </c>
      <c r="D1049">
        <v>77925.786733650209</v>
      </c>
      <c r="E1049">
        <v>45204989.88099651</v>
      </c>
      <c r="F1049">
        <v>2732.4252079971193</v>
      </c>
      <c r="G1049">
        <v>339204157.45542145</v>
      </c>
      <c r="H1049" s="6">
        <f>E1049-G1049-'Recalled prostheses cost'!$F$23</f>
        <v>-317750992.04131609</v>
      </c>
      <c r="I1049" s="112">
        <v>24811401.466583788</v>
      </c>
      <c r="J1049" s="112">
        <v>128897579.8330601</v>
      </c>
      <c r="K1049" s="112">
        <f>I1049-J1049-(0.38*'Recalled prostheses cost'!$F$23)</f>
        <v>-113111871.66389495</v>
      </c>
      <c r="L1049" s="11">
        <f t="shared" si="36"/>
        <v>1</v>
      </c>
    </row>
    <row r="1050" spans="1:12" x14ac:dyDescent="0.25">
      <c r="A1050">
        <f t="shared" si="37"/>
        <v>1045</v>
      </c>
      <c r="C1050">
        <v>58684.816136496025</v>
      </c>
      <c r="D1050">
        <v>60724.210813524274</v>
      </c>
      <c r="E1050">
        <v>58026579.540038317</v>
      </c>
      <c r="F1050">
        <v>2039.3946770282491</v>
      </c>
      <c r="G1050">
        <v>495612203.99090791</v>
      </c>
      <c r="H1050" s="6">
        <f>E1050-G1050-'Recalled prostheses cost'!$F$23</f>
        <v>-461337448.91776073</v>
      </c>
      <c r="I1050" s="112">
        <v>31885785.754851531</v>
      </c>
      <c r="J1050" s="112">
        <v>188332637.516545</v>
      </c>
      <c r="K1050" s="112">
        <f>I1050-J1050-(0.38*'Recalled prostheses cost'!$F$23)</f>
        <v>-165472545.05911213</v>
      </c>
      <c r="L1050" s="11">
        <f t="shared" si="36"/>
        <v>1</v>
      </c>
    </row>
    <row r="1051" spans="1:12" x14ac:dyDescent="0.25">
      <c r="A1051">
        <f t="shared" si="37"/>
        <v>1046</v>
      </c>
      <c r="C1051">
        <v>46785.438966636044</v>
      </c>
      <c r="D1051">
        <v>47821.639917920467</v>
      </c>
      <c r="E1051">
        <v>53411317.012775354</v>
      </c>
      <c r="F1051">
        <v>1036.2009512844234</v>
      </c>
      <c r="G1051">
        <v>294949680.54532093</v>
      </c>
      <c r="H1051" s="6">
        <f>E1051-G1051-'Recalled prostheses cost'!$F$23</f>
        <v>-265290187.99943674</v>
      </c>
      <c r="I1051" s="112">
        <v>29361118.285448678</v>
      </c>
      <c r="J1051" s="112">
        <v>112080878.60722193</v>
      </c>
      <c r="K1051" s="112">
        <f>I1051-J1051-(0.38*'Recalled prostheses cost'!$F$23)</f>
        <v>-91745453.619191915</v>
      </c>
      <c r="L1051" s="11">
        <f t="shared" si="36"/>
        <v>1</v>
      </c>
    </row>
    <row r="1052" spans="1:12" x14ac:dyDescent="0.25">
      <c r="A1052">
        <f t="shared" si="37"/>
        <v>1047</v>
      </c>
      <c r="C1052">
        <v>56079.803923459905</v>
      </c>
      <c r="D1052">
        <v>57857.761894939867</v>
      </c>
      <c r="E1052">
        <v>49606130.672107413</v>
      </c>
      <c r="F1052">
        <v>1777.957971479962</v>
      </c>
      <c r="G1052">
        <v>399976886.04650718</v>
      </c>
      <c r="H1052" s="6">
        <f>E1052-G1052-'Recalled prostheses cost'!$F$23</f>
        <v>-374122579.84129095</v>
      </c>
      <c r="I1052" s="112">
        <v>27280700.063653015</v>
      </c>
      <c r="J1052" s="112">
        <v>151991216.69767272</v>
      </c>
      <c r="K1052" s="112">
        <f>I1052-J1052-(0.38*'Recalled prostheses cost'!$F$23)</f>
        <v>-133736209.93143836</v>
      </c>
      <c r="L1052" s="11">
        <f t="shared" si="36"/>
        <v>1</v>
      </c>
    </row>
    <row r="1053" spans="1:12" x14ac:dyDescent="0.25">
      <c r="A1053">
        <f t="shared" si="37"/>
        <v>1048</v>
      </c>
      <c r="C1053">
        <v>68692.061449438872</v>
      </c>
      <c r="D1053">
        <v>71599.173272849381</v>
      </c>
      <c r="E1053">
        <v>46473516.205294244</v>
      </c>
      <c r="F1053">
        <v>2907.1118234105088</v>
      </c>
      <c r="G1053">
        <v>370622007.58387244</v>
      </c>
      <c r="H1053" s="6">
        <f>E1053-G1053-'Recalled prostheses cost'!$F$23</f>
        <v>-347900315.84546936</v>
      </c>
      <c r="I1053" s="112">
        <v>25596341.089808658</v>
      </c>
      <c r="J1053" s="112">
        <v>140836362.88187149</v>
      </c>
      <c r="K1053" s="112">
        <f>I1053-J1053-(0.38*'Recalled prostheses cost'!$F$23)</f>
        <v>-124265715.08948147</v>
      </c>
      <c r="L1053" s="11">
        <f t="shared" si="36"/>
        <v>1</v>
      </c>
    </row>
    <row r="1054" spans="1:12" x14ac:dyDescent="0.25">
      <c r="A1054">
        <f t="shared" si="37"/>
        <v>1049</v>
      </c>
      <c r="C1054">
        <v>51103.524667961188</v>
      </c>
      <c r="D1054">
        <v>52698.138304537824</v>
      </c>
      <c r="E1054">
        <v>42541132.54522986</v>
      </c>
      <c r="F1054">
        <v>1594.6136365766361</v>
      </c>
      <c r="G1054">
        <v>348661652.34551585</v>
      </c>
      <c r="H1054" s="6">
        <f>E1054-G1054-'Recalled prostheses cost'!$F$23</f>
        <v>-329872344.26717716</v>
      </c>
      <c r="I1054" s="112">
        <v>23682028.636315182</v>
      </c>
      <c r="J1054" s="112">
        <v>132491427.89129603</v>
      </c>
      <c r="K1054" s="112">
        <f>I1054-J1054-(0.38*'Recalled prostheses cost'!$F$23)</f>
        <v>-117835092.55239949</v>
      </c>
      <c r="L1054" s="11">
        <f t="shared" si="36"/>
        <v>1</v>
      </c>
    </row>
    <row r="1055" spans="1:12" x14ac:dyDescent="0.25">
      <c r="A1055">
        <f t="shared" si="37"/>
        <v>1050</v>
      </c>
      <c r="C1055">
        <v>55985.982145851776</v>
      </c>
      <c r="D1055">
        <v>57645.2792445706</v>
      </c>
      <c r="E1055">
        <v>50640885.714035258</v>
      </c>
      <c r="F1055">
        <v>1659.2970987188237</v>
      </c>
      <c r="G1055">
        <v>290631495.18264312</v>
      </c>
      <c r="H1055" s="6">
        <f>E1055-G1055-'Recalled prostheses cost'!$F$23</f>
        <v>-263742433.93549901</v>
      </c>
      <c r="I1055" s="112">
        <v>28129159.627729036</v>
      </c>
      <c r="J1055" s="112">
        <v>110439968.16940436</v>
      </c>
      <c r="K1055" s="112">
        <f>I1055-J1055-(0.38*'Recalled prostheses cost'!$F$23)</f>
        <v>-91336501.839093983</v>
      </c>
      <c r="L1055" s="11">
        <f t="shared" si="36"/>
        <v>1</v>
      </c>
    </row>
    <row r="1056" spans="1:12" x14ac:dyDescent="0.25">
      <c r="A1056">
        <f t="shared" si="37"/>
        <v>1051</v>
      </c>
      <c r="C1056">
        <v>62621.240763123009</v>
      </c>
      <c r="D1056">
        <v>64699.880178507789</v>
      </c>
      <c r="E1056">
        <v>50512825.960904799</v>
      </c>
      <c r="F1056">
        <v>2078.6394153847796</v>
      </c>
      <c r="G1056">
        <v>320892386.15646607</v>
      </c>
      <c r="H1056" s="6">
        <f>E1056-G1056-'Recalled prostheses cost'!$F$23</f>
        <v>-294131384.66245246</v>
      </c>
      <c r="I1056" s="112">
        <v>28216535.635770407</v>
      </c>
      <c r="J1056" s="112">
        <v>121939106.7394571</v>
      </c>
      <c r="K1056" s="112">
        <f>I1056-J1056-(0.38*'Recalled prostheses cost'!$F$23)</f>
        <v>-102748264.40110534</v>
      </c>
      <c r="L1056" s="11">
        <f t="shared" si="36"/>
        <v>1</v>
      </c>
    </row>
    <row r="1057" spans="1:12" x14ac:dyDescent="0.25">
      <c r="A1057">
        <f t="shared" si="37"/>
        <v>1052</v>
      </c>
      <c r="C1057">
        <v>70700.090136393337</v>
      </c>
      <c r="D1057">
        <v>72466.366941294662</v>
      </c>
      <c r="E1057">
        <v>50385810.372102194</v>
      </c>
      <c r="F1057">
        <v>1766.2768049013248</v>
      </c>
      <c r="G1057">
        <v>298015283.75889504</v>
      </c>
      <c r="H1057" s="6">
        <f>E1057-G1057-'Recalled prostheses cost'!$F$23</f>
        <v>-271381297.85368401</v>
      </c>
      <c r="I1057" s="112">
        <v>27746579.740329076</v>
      </c>
      <c r="J1057" s="112">
        <v>113245807.82838012</v>
      </c>
      <c r="K1057" s="112">
        <f>I1057-J1057-(0.38*'Recalled prostheses cost'!$F$23)</f>
        <v>-94524921.385469705</v>
      </c>
      <c r="L1057" s="11">
        <f t="shared" si="36"/>
        <v>1</v>
      </c>
    </row>
    <row r="1058" spans="1:12" x14ac:dyDescent="0.25">
      <c r="A1058">
        <f t="shared" si="37"/>
        <v>1053</v>
      </c>
      <c r="C1058">
        <v>55259.609941699142</v>
      </c>
      <c r="D1058">
        <v>56907.46171928542</v>
      </c>
      <c r="E1058">
        <v>48371044.625860646</v>
      </c>
      <c r="F1058">
        <v>1647.8517775862783</v>
      </c>
      <c r="G1058">
        <v>249081415.85688192</v>
      </c>
      <c r="H1058" s="6">
        <f>E1058-G1058-'Recalled prostheses cost'!$F$23</f>
        <v>-224462195.69791245</v>
      </c>
      <c r="I1058" s="112">
        <v>26947230.700789109</v>
      </c>
      <c r="J1058" s="112">
        <v>94650938.025615096</v>
      </c>
      <c r="K1058" s="112">
        <f>I1058-J1058-(0.38*'Recalled prostheses cost'!$F$23)</f>
        <v>-76729400.622244626</v>
      </c>
      <c r="L1058" s="11">
        <f t="shared" si="36"/>
        <v>1</v>
      </c>
    </row>
    <row r="1059" spans="1:12" x14ac:dyDescent="0.25">
      <c r="A1059">
        <f t="shared" si="37"/>
        <v>1054</v>
      </c>
      <c r="C1059">
        <v>58705.319200876336</v>
      </c>
      <c r="D1059">
        <v>60111.515733711152</v>
      </c>
      <c r="E1059">
        <v>56630859.697371326</v>
      </c>
      <c r="F1059">
        <v>1406.196532834816</v>
      </c>
      <c r="G1059">
        <v>274280474.21483773</v>
      </c>
      <c r="H1059" s="6">
        <f>E1059-G1059-'Recalled prostheses cost'!$F$23</f>
        <v>-241401438.98435757</v>
      </c>
      <c r="I1059" s="112">
        <v>31441872.811708041</v>
      </c>
      <c r="J1059" s="112">
        <v>104226580.20163831</v>
      </c>
      <c r="K1059" s="112">
        <f>I1059-J1059-(0.38*'Recalled prostheses cost'!$F$23)</f>
        <v>-81810400.687348932</v>
      </c>
      <c r="L1059" s="11">
        <f t="shared" si="36"/>
        <v>1</v>
      </c>
    </row>
    <row r="1060" spans="1:12" x14ac:dyDescent="0.25">
      <c r="A1060">
        <f t="shared" si="37"/>
        <v>1055</v>
      </c>
      <c r="C1060">
        <v>69900.867706206394</v>
      </c>
      <c r="D1060">
        <v>72298.409113492904</v>
      </c>
      <c r="E1060">
        <v>41422278.996235609</v>
      </c>
      <c r="F1060">
        <v>2397.5414072865096</v>
      </c>
      <c r="G1060">
        <v>289972929.65099782</v>
      </c>
      <c r="H1060" s="6">
        <f>E1060-G1060-'Recalled prostheses cost'!$F$23</f>
        <v>-272302475.12165338</v>
      </c>
      <c r="I1060" s="112">
        <v>23023355.560406327</v>
      </c>
      <c r="J1060" s="112">
        <v>110189713.26737918</v>
      </c>
      <c r="K1060" s="112">
        <f>I1060-J1060-(0.38*'Recalled prostheses cost'!$F$23)</f>
        <v>-96192051.004391491</v>
      </c>
      <c r="L1060" s="11">
        <f t="shared" si="36"/>
        <v>1</v>
      </c>
    </row>
    <row r="1061" spans="1:12" x14ac:dyDescent="0.25">
      <c r="A1061">
        <f t="shared" si="37"/>
        <v>1056</v>
      </c>
      <c r="C1061">
        <v>60347.5531566559</v>
      </c>
      <c r="D1061">
        <v>62337.595087097689</v>
      </c>
      <c r="E1061">
        <v>64070212.62263535</v>
      </c>
      <c r="F1061">
        <v>1990.0419304417883</v>
      </c>
      <c r="G1061">
        <v>506119026.38186884</v>
      </c>
      <c r="H1061" s="6">
        <f>E1061-G1061-'Recalled prostheses cost'!$F$23</f>
        <v>-465800638.22612464</v>
      </c>
      <c r="I1061" s="112">
        <v>35281243.783059247</v>
      </c>
      <c r="J1061" s="112">
        <v>192325230.02511016</v>
      </c>
      <c r="K1061" s="112">
        <f>I1061-J1061-(0.38*'Recalled prostheses cost'!$F$23)</f>
        <v>-166069679.53946957</v>
      </c>
      <c r="L1061" s="11">
        <f t="shared" si="36"/>
        <v>1</v>
      </c>
    </row>
    <row r="1062" spans="1:12" x14ac:dyDescent="0.25">
      <c r="A1062">
        <f t="shared" si="37"/>
        <v>1057</v>
      </c>
      <c r="C1062">
        <v>66503.078148200948</v>
      </c>
      <c r="D1062">
        <v>68636.241372753502</v>
      </c>
      <c r="E1062">
        <v>69170808.831256971</v>
      </c>
      <c r="F1062">
        <v>2133.1632245525543</v>
      </c>
      <c r="G1062">
        <v>570191396.57132542</v>
      </c>
      <c r="H1062" s="6">
        <f>E1062-G1062-'Recalled prostheses cost'!$F$23</f>
        <v>-524772412.20695961</v>
      </c>
      <c r="I1062" s="112">
        <v>37863563.254743494</v>
      </c>
      <c r="J1062" s="112">
        <v>216672730.69710365</v>
      </c>
      <c r="K1062" s="112">
        <f>I1062-J1062-(0.38*'Recalled prostheses cost'!$F$23)</f>
        <v>-187834860.73977882</v>
      </c>
      <c r="L1062" s="11">
        <f t="shared" si="36"/>
        <v>1</v>
      </c>
    </row>
    <row r="1063" spans="1:12" x14ac:dyDescent="0.25">
      <c r="A1063">
        <f t="shared" si="37"/>
        <v>1058</v>
      </c>
      <c r="C1063">
        <v>62971.03513231477</v>
      </c>
      <c r="D1063">
        <v>64611.024557757642</v>
      </c>
      <c r="E1063">
        <v>47688010.05450207</v>
      </c>
      <c r="F1063">
        <v>1639.9894254428727</v>
      </c>
      <c r="G1063">
        <v>265757713.6339137</v>
      </c>
      <c r="H1063" s="6">
        <f>E1063-G1063-'Recalled prostheses cost'!$F$23</f>
        <v>-241821528.0463028</v>
      </c>
      <c r="I1063" s="112">
        <v>26499927.837341785</v>
      </c>
      <c r="J1063" s="112">
        <v>100987931.18088719</v>
      </c>
      <c r="K1063" s="112">
        <f>I1063-J1063-(0.38*'Recalled prostheses cost'!$F$23)</f>
        <v>-83513696.640964061</v>
      </c>
      <c r="L1063" s="11">
        <f t="shared" si="36"/>
        <v>1</v>
      </c>
    </row>
    <row r="1064" spans="1:12" x14ac:dyDescent="0.25">
      <c r="A1064">
        <f t="shared" si="37"/>
        <v>1059</v>
      </c>
      <c r="C1064">
        <v>63966.623944688065</v>
      </c>
      <c r="D1064">
        <v>66873.525918429877</v>
      </c>
      <c r="E1064">
        <v>41828830.197299056</v>
      </c>
      <c r="F1064">
        <v>2906.901973741813</v>
      </c>
      <c r="G1064">
        <v>400071760.82843679</v>
      </c>
      <c r="H1064" s="6">
        <f>E1064-G1064-'Recalled prostheses cost'!$F$23</f>
        <v>-381994755.0980289</v>
      </c>
      <c r="I1064" s="112">
        <v>23177131.723388497</v>
      </c>
      <c r="J1064" s="112">
        <v>152027269.114806</v>
      </c>
      <c r="K1064" s="112">
        <f>I1064-J1064-(0.38*'Recalled prostheses cost'!$F$23)</f>
        <v>-137875830.68883616</v>
      </c>
      <c r="L1064" s="11">
        <f t="shared" si="36"/>
        <v>1</v>
      </c>
    </row>
    <row r="1065" spans="1:12" x14ac:dyDescent="0.25">
      <c r="A1065">
        <f t="shared" si="37"/>
        <v>1060</v>
      </c>
      <c r="C1065">
        <v>84026.439674091846</v>
      </c>
      <c r="D1065">
        <v>88695.910329444523</v>
      </c>
      <c r="E1065">
        <v>36878795.207400642</v>
      </c>
      <c r="F1065">
        <v>4669.4706553526776</v>
      </c>
      <c r="G1065">
        <v>383385656.4271028</v>
      </c>
      <c r="H1065" s="6">
        <f>E1065-G1065-'Recalled prostheses cost'!$F$23</f>
        <v>-370258685.68659335</v>
      </c>
      <c r="I1065" s="112">
        <v>19831890.98950012</v>
      </c>
      <c r="J1065" s="112">
        <v>145686549.44229907</v>
      </c>
      <c r="K1065" s="112">
        <f>I1065-J1065-(0.38*'Recalled prostheses cost'!$F$23)</f>
        <v>-134880351.75021759</v>
      </c>
      <c r="L1065" s="11">
        <f t="shared" si="36"/>
        <v>1</v>
      </c>
    </row>
    <row r="1066" spans="1:12" x14ac:dyDescent="0.25">
      <c r="A1066">
        <f t="shared" si="37"/>
        <v>1061</v>
      </c>
      <c r="C1066">
        <v>49213.459143971137</v>
      </c>
      <c r="D1066">
        <v>50277.586233402435</v>
      </c>
      <c r="E1066">
        <v>49169904.743770689</v>
      </c>
      <c r="F1066">
        <v>1064.1270894312984</v>
      </c>
      <c r="G1066">
        <v>227204354.89460737</v>
      </c>
      <c r="H1066" s="6">
        <f>E1066-G1066-'Recalled prostheses cost'!$F$23</f>
        <v>-201786274.61772785</v>
      </c>
      <c r="I1066" s="112">
        <v>27235463.99526855</v>
      </c>
      <c r="J1066" s="112">
        <v>86337654.859950796</v>
      </c>
      <c r="K1066" s="112">
        <f>I1066-J1066-(0.38*'Recalled prostheses cost'!$F$23)</f>
        <v>-68127884.162100881</v>
      </c>
      <c r="L1066" s="11">
        <f t="shared" si="36"/>
        <v>1</v>
      </c>
    </row>
    <row r="1067" spans="1:12" x14ac:dyDescent="0.25">
      <c r="A1067">
        <f t="shared" si="37"/>
        <v>1062</v>
      </c>
      <c r="C1067">
        <v>58053.765520610526</v>
      </c>
      <c r="D1067">
        <v>59960.662137123269</v>
      </c>
      <c r="E1067">
        <v>55050598.380169742</v>
      </c>
      <c r="F1067">
        <v>1906.8966165127422</v>
      </c>
      <c r="G1067">
        <v>446887575.08568507</v>
      </c>
      <c r="H1067" s="6">
        <f>E1067-G1067-'Recalled prostheses cost'!$F$23</f>
        <v>-415588801.17240649</v>
      </c>
      <c r="I1067" s="112">
        <v>30232180.251226503</v>
      </c>
      <c r="J1067" s="112">
        <v>169817278.53256035</v>
      </c>
      <c r="K1067" s="112">
        <f>I1067-J1067-(0.38*'Recalled prostheses cost'!$F$23)</f>
        <v>-148610791.57875249</v>
      </c>
      <c r="L1067" s="11">
        <f t="shared" si="36"/>
        <v>1</v>
      </c>
    </row>
    <row r="1068" spans="1:12" x14ac:dyDescent="0.25">
      <c r="A1068">
        <f t="shared" si="37"/>
        <v>1063</v>
      </c>
      <c r="C1068">
        <v>69367.514524307087</v>
      </c>
      <c r="D1068">
        <v>71321.517926051965</v>
      </c>
      <c r="E1068">
        <v>47422858.759734452</v>
      </c>
      <c r="F1068">
        <v>1954.0034017448779</v>
      </c>
      <c r="G1068">
        <v>217107126.38492292</v>
      </c>
      <c r="H1068" s="6">
        <f>E1068-G1068-'Recalled prostheses cost'!$F$23</f>
        <v>-193436092.09207964</v>
      </c>
      <c r="I1068" s="112">
        <v>26388819.445727266</v>
      </c>
      <c r="J1068" s="112">
        <v>82500708.026270717</v>
      </c>
      <c r="K1068" s="112">
        <f>I1068-J1068-(0.38*'Recalled prostheses cost'!$F$23)</f>
        <v>-65137581.877962098</v>
      </c>
      <c r="L1068" s="11">
        <f t="shared" si="36"/>
        <v>1</v>
      </c>
    </row>
    <row r="1069" spans="1:12" x14ac:dyDescent="0.25">
      <c r="A1069">
        <f t="shared" si="37"/>
        <v>1064</v>
      </c>
      <c r="C1069">
        <v>69872.961960324013</v>
      </c>
      <c r="D1069">
        <v>73613.780501198096</v>
      </c>
      <c r="E1069">
        <v>43509815.946360715</v>
      </c>
      <c r="F1069">
        <v>3740.8185408740828</v>
      </c>
      <c r="G1069">
        <v>462099079.59546608</v>
      </c>
      <c r="H1069" s="6">
        <f>E1069-G1069-'Recalled prostheses cost'!$F$23</f>
        <v>-442341088.11599654</v>
      </c>
      <c r="I1069" s="112">
        <v>24495606.84812345</v>
      </c>
      <c r="J1069" s="112">
        <v>175597650.24627712</v>
      </c>
      <c r="K1069" s="112">
        <f>I1069-J1069-(0.38*'Recalled prostheses cost'!$F$23)</f>
        <v>-160127736.69557232</v>
      </c>
      <c r="L1069" s="11">
        <f t="shared" si="36"/>
        <v>1</v>
      </c>
    </row>
    <row r="1070" spans="1:12" x14ac:dyDescent="0.25">
      <c r="A1070">
        <f t="shared" si="37"/>
        <v>1065</v>
      </c>
      <c r="C1070">
        <v>51511.733464138502</v>
      </c>
      <c r="D1070">
        <v>53067.784470564788</v>
      </c>
      <c r="E1070">
        <v>69796470.972273529</v>
      </c>
      <c r="F1070">
        <v>1556.0510064262853</v>
      </c>
      <c r="G1070">
        <v>477193297.19063199</v>
      </c>
      <c r="H1070" s="6">
        <f>E1070-G1070-'Recalled prostheses cost'!$F$23</f>
        <v>-431148650.68524963</v>
      </c>
      <c r="I1070" s="112">
        <v>38689046.4952292</v>
      </c>
      <c r="J1070" s="112">
        <v>181333452.93244016</v>
      </c>
      <c r="K1070" s="112">
        <f>I1070-J1070-(0.38*'Recalled prostheses cost'!$F$23)</f>
        <v>-151670099.73462963</v>
      </c>
      <c r="L1070" s="11">
        <f t="shared" si="36"/>
        <v>1</v>
      </c>
    </row>
    <row r="1071" spans="1:12" x14ac:dyDescent="0.25">
      <c r="A1071">
        <f t="shared" si="37"/>
        <v>1066</v>
      </c>
      <c r="C1071">
        <v>72944.495279770141</v>
      </c>
      <c r="D1071">
        <v>75352.229265859307</v>
      </c>
      <c r="E1071">
        <v>46775021.686375469</v>
      </c>
      <c r="F1071">
        <v>2407.7339860891661</v>
      </c>
      <c r="G1071">
        <v>293081910.8329407</v>
      </c>
      <c r="H1071" s="6">
        <f>E1071-G1071-'Recalled prostheses cost'!$F$23</f>
        <v>-270058713.61345643</v>
      </c>
      <c r="I1071" s="112">
        <v>25950824.775675088</v>
      </c>
      <c r="J1071" s="112">
        <v>111371126.11651747</v>
      </c>
      <c r="K1071" s="112">
        <f>I1071-J1071-(0.38*'Recalled prostheses cost'!$F$23)</f>
        <v>-94445994.63826102</v>
      </c>
      <c r="L1071" s="11">
        <f t="shared" si="36"/>
        <v>1</v>
      </c>
    </row>
    <row r="1072" spans="1:12" x14ac:dyDescent="0.25">
      <c r="A1072">
        <f t="shared" si="37"/>
        <v>1067</v>
      </c>
      <c r="C1072">
        <v>53477.045576809061</v>
      </c>
      <c r="D1072">
        <v>55654.047016898374</v>
      </c>
      <c r="E1072">
        <v>48291098.794674844</v>
      </c>
      <c r="F1072">
        <v>2177.0014400893124</v>
      </c>
      <c r="G1072">
        <v>461308727.53707582</v>
      </c>
      <c r="H1072" s="6">
        <f>E1072-G1072-'Recalled prostheses cost'!$F$23</f>
        <v>-436769453.20929217</v>
      </c>
      <c r="I1072" s="112">
        <v>26632959.910040971</v>
      </c>
      <c r="J1072" s="112">
        <v>175297316.46408883</v>
      </c>
      <c r="K1072" s="112">
        <f>I1072-J1072-(0.38*'Recalled prostheses cost'!$F$23)</f>
        <v>-157690049.85146651</v>
      </c>
      <c r="L1072" s="11">
        <f t="shared" si="36"/>
        <v>1</v>
      </c>
    </row>
    <row r="1073" spans="1:12" x14ac:dyDescent="0.25">
      <c r="A1073">
        <f t="shared" si="37"/>
        <v>1068</v>
      </c>
      <c r="C1073">
        <v>56314.128661156654</v>
      </c>
      <c r="D1073">
        <v>57357.852026328255</v>
      </c>
      <c r="E1073">
        <v>43177703.770034224</v>
      </c>
      <c r="F1073">
        <v>1043.7233651716015</v>
      </c>
      <c r="G1073">
        <v>164542326.04592255</v>
      </c>
      <c r="H1073" s="6">
        <f>E1073-G1073-'Recalled prostheses cost'!$F$23</f>
        <v>-145116446.74277949</v>
      </c>
      <c r="I1073" s="112">
        <v>23937310.977634199</v>
      </c>
      <c r="J1073" s="112">
        <v>62526083.897450574</v>
      </c>
      <c r="K1073" s="112">
        <f>I1073-J1073-(0.38*'Recalled prostheses cost'!$F$23)</f>
        <v>-47614466.217235021</v>
      </c>
      <c r="L1073" s="11">
        <f t="shared" si="36"/>
        <v>1</v>
      </c>
    </row>
    <row r="1074" spans="1:12" x14ac:dyDescent="0.25">
      <c r="A1074">
        <f t="shared" si="37"/>
        <v>1069</v>
      </c>
      <c r="C1074">
        <v>56592.158408263997</v>
      </c>
      <c r="D1074">
        <v>58188.882598948854</v>
      </c>
      <c r="E1074">
        <v>47585304.151849344</v>
      </c>
      <c r="F1074">
        <v>1596.7241906848576</v>
      </c>
      <c r="G1074">
        <v>280119117.5710209</v>
      </c>
      <c r="H1074" s="6">
        <f>E1074-G1074-'Recalled prostheses cost'!$F$23</f>
        <v>-256285637.88606274</v>
      </c>
      <c r="I1074" s="112">
        <v>26452358.193463817</v>
      </c>
      <c r="J1074" s="112">
        <v>106445264.67698796</v>
      </c>
      <c r="K1074" s="112">
        <f>I1074-J1074-(0.38*'Recalled prostheses cost'!$F$23)</f>
        <v>-89018599.780942798</v>
      </c>
      <c r="L1074" s="11">
        <f t="shared" si="36"/>
        <v>1</v>
      </c>
    </row>
    <row r="1075" spans="1:12" x14ac:dyDescent="0.25">
      <c r="A1075">
        <f t="shared" si="37"/>
        <v>1070</v>
      </c>
      <c r="C1075">
        <v>53425.984151898614</v>
      </c>
      <c r="D1075">
        <v>55088.096583303923</v>
      </c>
      <c r="E1075">
        <v>65084814.463515446</v>
      </c>
      <c r="F1075">
        <v>1662.1124314053086</v>
      </c>
      <c r="G1075">
        <v>545223852.112517</v>
      </c>
      <c r="H1075" s="6">
        <f>E1075-G1075-'Recalled prostheses cost'!$F$23</f>
        <v>-503890862.11589271</v>
      </c>
      <c r="I1075" s="112">
        <v>36340895.906946465</v>
      </c>
      <c r="J1075" s="112">
        <v>207185063.80275646</v>
      </c>
      <c r="K1075" s="112">
        <f>I1075-J1075-(0.38*'Recalled prostheses cost'!$F$23)</f>
        <v>-179869861.19322866</v>
      </c>
      <c r="L1075" s="11">
        <f t="shared" si="36"/>
        <v>1</v>
      </c>
    </row>
    <row r="1076" spans="1:12" x14ac:dyDescent="0.25">
      <c r="A1076">
        <f t="shared" si="37"/>
        <v>1071</v>
      </c>
      <c r="C1076">
        <v>70868.52593948564</v>
      </c>
      <c r="D1076">
        <v>72414.596764333182</v>
      </c>
      <c r="E1076">
        <v>43339391.386674367</v>
      </c>
      <c r="F1076">
        <v>1546.0708248475421</v>
      </c>
      <c r="G1076">
        <v>173965550.86762488</v>
      </c>
      <c r="H1076" s="6">
        <f>E1076-G1076-'Recalled prostheses cost'!$F$23</f>
        <v>-154377983.94784167</v>
      </c>
      <c r="I1076" s="112">
        <v>24192174.231318668</v>
      </c>
      <c r="J1076" s="112">
        <v>66106909.329697452</v>
      </c>
      <c r="K1076" s="112">
        <f>I1076-J1076-(0.38*'Recalled prostheses cost'!$F$23)</f>
        <v>-50940428.395797431</v>
      </c>
      <c r="L1076" s="11">
        <f t="shared" si="36"/>
        <v>1</v>
      </c>
    </row>
    <row r="1077" spans="1:12" x14ac:dyDescent="0.25">
      <c r="A1077">
        <f t="shared" si="37"/>
        <v>1072</v>
      </c>
      <c r="C1077">
        <v>58147.332747537308</v>
      </c>
      <c r="D1077">
        <v>59631.130033732785</v>
      </c>
      <c r="E1077">
        <v>53070077.696654759</v>
      </c>
      <c r="F1077">
        <v>1483.7972861954768</v>
      </c>
      <c r="G1077">
        <v>359539834.14814115</v>
      </c>
      <c r="H1077" s="6">
        <f>E1077-G1077-'Recalled prostheses cost'!$F$23</f>
        <v>-330221580.91837758</v>
      </c>
      <c r="I1077" s="112">
        <v>29598010.222832192</v>
      </c>
      <c r="J1077" s="112">
        <v>136625136.97629362</v>
      </c>
      <c r="K1077" s="112">
        <f>I1077-J1077-(0.38*'Recalled prostheses cost'!$F$23)</f>
        <v>-116052820.05088007</v>
      </c>
      <c r="L1077" s="11">
        <f t="shared" si="36"/>
        <v>1</v>
      </c>
    </row>
    <row r="1078" spans="1:12" x14ac:dyDescent="0.25">
      <c r="A1078">
        <f t="shared" si="37"/>
        <v>1073</v>
      </c>
      <c r="C1078">
        <v>70990.890357014243</v>
      </c>
      <c r="D1078">
        <v>73756.668235017234</v>
      </c>
      <c r="E1078">
        <v>52158075.399655096</v>
      </c>
      <c r="F1078">
        <v>2765.7778780029912</v>
      </c>
      <c r="G1078">
        <v>509248273.0698154</v>
      </c>
      <c r="H1078" s="6">
        <f>E1078-G1078-'Recalled prostheses cost'!$F$23</f>
        <v>-480842022.13705146</v>
      </c>
      <c r="I1078" s="112">
        <v>28745675.490924869</v>
      </c>
      <c r="J1078" s="112">
        <v>193514343.7665298</v>
      </c>
      <c r="K1078" s="112">
        <f>I1078-J1078-(0.38*'Recalled prostheses cost'!$F$23)</f>
        <v>-173794361.57302359</v>
      </c>
      <c r="L1078" s="11">
        <f t="shared" si="36"/>
        <v>1</v>
      </c>
    </row>
    <row r="1079" spans="1:12" x14ac:dyDescent="0.25">
      <c r="A1079">
        <f t="shared" si="37"/>
        <v>1074</v>
      </c>
      <c r="C1079">
        <v>54676.385325518233</v>
      </c>
      <c r="D1079">
        <v>56186.824486283898</v>
      </c>
      <c r="E1079">
        <v>56792281.738616094</v>
      </c>
      <c r="F1079">
        <v>1510.4391607656653</v>
      </c>
      <c r="G1079">
        <v>326806226.02721608</v>
      </c>
      <c r="H1079" s="6">
        <f>E1079-G1079-'Recalled prostheses cost'!$F$23</f>
        <v>-293765768.75549114</v>
      </c>
      <c r="I1079" s="112">
        <v>31677588.35138046</v>
      </c>
      <c r="J1079" s="112">
        <v>124186365.89034212</v>
      </c>
      <c r="K1079" s="112">
        <f>I1079-J1079-(0.38*'Recalled prostheses cost'!$F$23)</f>
        <v>-101534470.8363803</v>
      </c>
      <c r="L1079" s="11">
        <f t="shared" si="36"/>
        <v>1</v>
      </c>
    </row>
    <row r="1080" spans="1:12" x14ac:dyDescent="0.25">
      <c r="A1080">
        <f t="shared" si="37"/>
        <v>1075</v>
      </c>
      <c r="C1080">
        <v>58938.810071812222</v>
      </c>
      <c r="D1080">
        <v>61515.700839149293</v>
      </c>
      <c r="E1080">
        <v>61338822.275337204</v>
      </c>
      <c r="F1080">
        <v>2576.8907673370704</v>
      </c>
      <c r="G1080">
        <v>636440185.0163548</v>
      </c>
      <c r="H1080" s="6">
        <f>E1080-G1080-'Recalled prostheses cost'!$F$23</f>
        <v>-598853187.20790875</v>
      </c>
      <c r="I1080" s="112">
        <v>33735055.507450484</v>
      </c>
      <c r="J1080" s="112">
        <v>241847270.30621481</v>
      </c>
      <c r="K1080" s="112">
        <f>I1080-J1080-(0.38*'Recalled prostheses cost'!$F$23)</f>
        <v>-217137908.09618297</v>
      </c>
      <c r="L1080" s="11">
        <f t="shared" si="36"/>
        <v>1</v>
      </c>
    </row>
    <row r="1081" spans="1:12" x14ac:dyDescent="0.25">
      <c r="A1081">
        <f t="shared" si="37"/>
        <v>1076</v>
      </c>
      <c r="C1081">
        <v>55467.747273181092</v>
      </c>
      <c r="D1081">
        <v>56882.713664314091</v>
      </c>
      <c r="E1081">
        <v>41605249.548169158</v>
      </c>
      <c r="F1081">
        <v>1414.966391132999</v>
      </c>
      <c r="G1081">
        <v>260616160.23879552</v>
      </c>
      <c r="H1081" s="6">
        <f>E1081-G1081-'Recalled prostheses cost'!$F$23</f>
        <v>-242762735.15751752</v>
      </c>
      <c r="I1081" s="112">
        <v>22856253.119250562</v>
      </c>
      <c r="J1081" s="112">
        <v>99034140.890742287</v>
      </c>
      <c r="K1081" s="112">
        <f>I1081-J1081-(0.38*'Recalled prostheses cost'!$F$23)</f>
        <v>-85203581.06891036</v>
      </c>
      <c r="L1081" s="11">
        <f t="shared" si="36"/>
        <v>1</v>
      </c>
    </row>
    <row r="1082" spans="1:12" x14ac:dyDescent="0.25">
      <c r="A1082">
        <f t="shared" si="37"/>
        <v>1077</v>
      </c>
      <c r="C1082">
        <v>64737.985532339531</v>
      </c>
      <c r="D1082">
        <v>66838.92805352401</v>
      </c>
      <c r="E1082">
        <v>48716851.998151422</v>
      </c>
      <c r="F1082">
        <v>2100.9425211844791</v>
      </c>
      <c r="G1082">
        <v>345177711.22693241</v>
      </c>
      <c r="H1082" s="6">
        <f>E1082-G1082-'Recalled prostheses cost'!$F$23</f>
        <v>-320212683.69567215</v>
      </c>
      <c r="I1082" s="112">
        <v>26647464.357068501</v>
      </c>
      <c r="J1082" s="112">
        <v>131167530.26623434</v>
      </c>
      <c r="K1082" s="112">
        <f>I1082-J1082-(0.38*'Recalled prostheses cost'!$F$23)</f>
        <v>-113545759.20658448</v>
      </c>
      <c r="L1082" s="11">
        <f t="shared" si="36"/>
        <v>1</v>
      </c>
    </row>
    <row r="1083" spans="1:12" x14ac:dyDescent="0.25">
      <c r="A1083">
        <f t="shared" si="37"/>
        <v>1078</v>
      </c>
      <c r="C1083">
        <v>62884.575430067554</v>
      </c>
      <c r="D1083">
        <v>65048.389069553239</v>
      </c>
      <c r="E1083">
        <v>45129815.154221967</v>
      </c>
      <c r="F1083">
        <v>2163.8136394856847</v>
      </c>
      <c r="G1083">
        <v>327678866.18529677</v>
      </c>
      <c r="H1083" s="6">
        <f>E1083-G1083-'Recalled prostheses cost'!$F$23</f>
        <v>-306300875.49796599</v>
      </c>
      <c r="I1083" s="112">
        <v>25404034.421043515</v>
      </c>
      <c r="J1083" s="112">
        <v>124517969.1504128</v>
      </c>
      <c r="K1083" s="112">
        <f>I1083-J1083-(0.38*'Recalled prostheses cost'!$F$23)</f>
        <v>-108139628.02678794</v>
      </c>
      <c r="L1083" s="11">
        <f t="shared" si="36"/>
        <v>1</v>
      </c>
    </row>
    <row r="1084" spans="1:12" x14ac:dyDescent="0.25">
      <c r="A1084">
        <f t="shared" si="37"/>
        <v>1079</v>
      </c>
      <c r="C1084">
        <v>48850.337691188848</v>
      </c>
      <c r="D1084">
        <v>50042.174921536222</v>
      </c>
      <c r="E1084">
        <v>60107242.502258614</v>
      </c>
      <c r="F1084">
        <v>1191.8372303473734</v>
      </c>
      <c r="G1084">
        <v>361180807.65750831</v>
      </c>
      <c r="H1084" s="6">
        <f>E1084-G1084-'Recalled prostheses cost'!$F$23</f>
        <v>-324825389.62214088</v>
      </c>
      <c r="I1084" s="112">
        <v>33120665.527063098</v>
      </c>
      <c r="J1084" s="112">
        <v>137248706.90985316</v>
      </c>
      <c r="K1084" s="112">
        <f>I1084-J1084-(0.38*'Recalled prostheses cost'!$F$23)</f>
        <v>-113153734.68020871</v>
      </c>
      <c r="L1084" s="11">
        <f t="shared" si="36"/>
        <v>1</v>
      </c>
    </row>
    <row r="1085" spans="1:12" x14ac:dyDescent="0.25">
      <c r="A1085">
        <f t="shared" si="37"/>
        <v>1080</v>
      </c>
      <c r="C1085">
        <v>52460.699305635593</v>
      </c>
      <c r="D1085">
        <v>54345.318229500233</v>
      </c>
      <c r="E1085">
        <v>43063007.258375391</v>
      </c>
      <c r="F1085">
        <v>1884.6189238646402</v>
      </c>
      <c r="G1085">
        <v>406650813.36245531</v>
      </c>
      <c r="H1085" s="6">
        <f>E1085-G1085-'Recalled prostheses cost'!$F$23</f>
        <v>-387339630.57097107</v>
      </c>
      <c r="I1085" s="112">
        <v>23865805.231962137</v>
      </c>
      <c r="J1085" s="112">
        <v>154527309.07773304</v>
      </c>
      <c r="K1085" s="112">
        <f>I1085-J1085-(0.38*'Recalled prostheses cost'!$F$23)</f>
        <v>-139687197.14318955</v>
      </c>
      <c r="L1085" s="11">
        <f t="shared" si="36"/>
        <v>1</v>
      </c>
    </row>
    <row r="1086" spans="1:12" x14ac:dyDescent="0.25">
      <c r="A1086">
        <f t="shared" si="37"/>
        <v>1081</v>
      </c>
      <c r="C1086">
        <v>63490.682654294069</v>
      </c>
      <c r="D1086">
        <v>65152.974283072268</v>
      </c>
      <c r="E1086">
        <v>50891519.098097198</v>
      </c>
      <c r="F1086">
        <v>1662.2916287781991</v>
      </c>
      <c r="G1086">
        <v>305878559.47118104</v>
      </c>
      <c r="H1086" s="6">
        <f>E1086-G1086-'Recalled prostheses cost'!$F$23</f>
        <v>-278738864.839975</v>
      </c>
      <c r="I1086" s="112">
        <v>28543915.658303622</v>
      </c>
      <c r="J1086" s="112">
        <v>116233852.59904879</v>
      </c>
      <c r="K1086" s="112">
        <f>I1086-J1086-(0.38*'Recalled prostheses cost'!$F$23)</f>
        <v>-96715630.238163829</v>
      </c>
      <c r="L1086" s="11">
        <f t="shared" si="36"/>
        <v>1</v>
      </c>
    </row>
    <row r="1087" spans="1:12" x14ac:dyDescent="0.25">
      <c r="A1087">
        <f t="shared" si="37"/>
        <v>1082</v>
      </c>
      <c r="C1087">
        <v>57352.63161758233</v>
      </c>
      <c r="D1087">
        <v>58735.574082308471</v>
      </c>
      <c r="E1087">
        <v>47789422.269370832</v>
      </c>
      <c r="F1087">
        <v>1382.9424647261403</v>
      </c>
      <c r="G1087">
        <v>234964700.43611324</v>
      </c>
      <c r="H1087" s="6">
        <f>E1087-G1087-'Recalled prostheses cost'!$F$23</f>
        <v>-210927102.63363358</v>
      </c>
      <c r="I1087" s="112">
        <v>26421823.209630061</v>
      </c>
      <c r="J1087" s="112">
        <v>89286586.165723011</v>
      </c>
      <c r="K1087" s="112">
        <f>I1087-J1087-(0.38*'Recalled prostheses cost'!$F$23)</f>
        <v>-71890456.253511608</v>
      </c>
      <c r="L1087" s="11">
        <f t="shared" si="36"/>
        <v>1</v>
      </c>
    </row>
    <row r="1088" spans="1:12" x14ac:dyDescent="0.25">
      <c r="A1088">
        <f t="shared" si="37"/>
        <v>1083</v>
      </c>
      <c r="C1088">
        <v>61943.534093423441</v>
      </c>
      <c r="D1088">
        <v>63635.464790096165</v>
      </c>
      <c r="E1088">
        <v>43928015.831775963</v>
      </c>
      <c r="F1088">
        <v>1691.9306966727236</v>
      </c>
      <c r="G1088">
        <v>263236360.44446552</v>
      </c>
      <c r="H1088" s="6">
        <f>E1088-G1088-'Recalled prostheses cost'!$F$23</f>
        <v>-243060169.07958072</v>
      </c>
      <c r="I1088" s="112">
        <v>24577906.736307099</v>
      </c>
      <c r="J1088" s="112">
        <v>100029816.96889688</v>
      </c>
      <c r="K1088" s="112">
        <f>I1088-J1088-(0.38*'Recalled prostheses cost'!$F$23)</f>
        <v>-84477603.530008435</v>
      </c>
      <c r="L1088" s="11">
        <f t="shared" si="36"/>
        <v>1</v>
      </c>
    </row>
    <row r="1089" spans="1:12" x14ac:dyDescent="0.25">
      <c r="A1089">
        <f t="shared" si="37"/>
        <v>1084</v>
      </c>
      <c r="C1089">
        <v>64038.308525591143</v>
      </c>
      <c r="D1089">
        <v>66747.79760389583</v>
      </c>
      <c r="E1089">
        <v>46075894.365162514</v>
      </c>
      <c r="F1089">
        <v>2709.4890783046867</v>
      </c>
      <c r="G1089">
        <v>417410355.44534755</v>
      </c>
      <c r="H1089" s="6">
        <f>E1089-G1089-'Recalled prostheses cost'!$F$23</f>
        <v>-395086285.54707623</v>
      </c>
      <c r="I1089" s="112">
        <v>25876467.823194426</v>
      </c>
      <c r="J1089" s="112">
        <v>158615935.06923208</v>
      </c>
      <c r="K1089" s="112">
        <f>I1089-J1089-(0.38*'Recalled prostheses cost'!$F$23)</f>
        <v>-141765160.54345629</v>
      </c>
      <c r="L1089" s="11">
        <f t="shared" si="36"/>
        <v>1</v>
      </c>
    </row>
    <row r="1090" spans="1:12" x14ac:dyDescent="0.25">
      <c r="A1090">
        <f t="shared" si="37"/>
        <v>1085</v>
      </c>
      <c r="C1090">
        <v>50917.700628597835</v>
      </c>
      <c r="D1090">
        <v>52429.636265140005</v>
      </c>
      <c r="E1090">
        <v>43190421.126126483</v>
      </c>
      <c r="F1090">
        <v>1511.93563654217</v>
      </c>
      <c r="G1090">
        <v>268923075.60543972</v>
      </c>
      <c r="H1090" s="6">
        <f>E1090-G1090-'Recalled prostheses cost'!$F$23</f>
        <v>-249484478.94620442</v>
      </c>
      <c r="I1090" s="112">
        <v>23670096.189951085</v>
      </c>
      <c r="J1090" s="112">
        <v>102190768.7300671</v>
      </c>
      <c r="K1090" s="112">
        <f>I1090-J1090-(0.38*'Recalled prostheses cost'!$F$23)</f>
        <v>-87546365.837534666</v>
      </c>
      <c r="L1090" s="11">
        <f t="shared" si="36"/>
        <v>1</v>
      </c>
    </row>
    <row r="1091" spans="1:12" x14ac:dyDescent="0.25">
      <c r="A1091">
        <f t="shared" si="37"/>
        <v>1086</v>
      </c>
      <c r="C1091">
        <v>50527.911397608012</v>
      </c>
      <c r="D1091">
        <v>51693.786744716366</v>
      </c>
      <c r="E1091">
        <v>44337525.220284149</v>
      </c>
      <c r="F1091">
        <v>1165.8753471083546</v>
      </c>
      <c r="G1091">
        <v>218537008.09454924</v>
      </c>
      <c r="H1091" s="6">
        <f>E1091-G1091-'Recalled prostheses cost'!$F$23</f>
        <v>-197951307.34115624</v>
      </c>
      <c r="I1091" s="112">
        <v>24450384.130280331</v>
      </c>
      <c r="J1091" s="112">
        <v>83044063.075928703</v>
      </c>
      <c r="K1091" s="112">
        <f>I1091-J1091-(0.38*'Recalled prostheses cost'!$F$23)</f>
        <v>-67619372.243067026</v>
      </c>
      <c r="L1091" s="11">
        <f t="shared" si="36"/>
        <v>1</v>
      </c>
    </row>
    <row r="1092" spans="1:12" x14ac:dyDescent="0.25">
      <c r="A1092">
        <f t="shared" si="37"/>
        <v>1087</v>
      </c>
      <c r="C1092">
        <v>59968.012937965941</v>
      </c>
      <c r="D1092">
        <v>61845.075403246272</v>
      </c>
      <c r="E1092">
        <v>58992226.853576906</v>
      </c>
      <c r="F1092">
        <v>1877.0624652803308</v>
      </c>
      <c r="G1092">
        <v>443480432.65061939</v>
      </c>
      <c r="H1092" s="6">
        <f>E1092-G1092-'Recalled prostheses cost'!$F$23</f>
        <v>-408240030.26393366</v>
      </c>
      <c r="I1092" s="112">
        <v>32441051.068537679</v>
      </c>
      <c r="J1092" s="112">
        <v>168522564.40723535</v>
      </c>
      <c r="K1092" s="112">
        <f>I1092-J1092-(0.38*'Recalled prostheses cost'!$F$23)</f>
        <v>-145107206.63611633</v>
      </c>
      <c r="L1092" s="11">
        <f t="shared" si="36"/>
        <v>1</v>
      </c>
    </row>
    <row r="1093" spans="1:12" x14ac:dyDescent="0.25">
      <c r="A1093">
        <f t="shared" si="37"/>
        <v>1088</v>
      </c>
      <c r="C1093">
        <v>53087.337693901944</v>
      </c>
      <c r="D1093">
        <v>55015.62908773317</v>
      </c>
      <c r="E1093">
        <v>40009421.154090218</v>
      </c>
      <c r="F1093">
        <v>1928.2913938312267</v>
      </c>
      <c r="G1093">
        <v>301893597.47030306</v>
      </c>
      <c r="H1093" s="6">
        <f>E1093-G1093-'Recalled prostheses cost'!$F$23</f>
        <v>-285636000.783104</v>
      </c>
      <c r="I1093" s="112">
        <v>22336664.906277377</v>
      </c>
      <c r="J1093" s="112">
        <v>114719567.03871518</v>
      </c>
      <c r="K1093" s="112">
        <f>I1093-J1093-(0.38*'Recalled prostheses cost'!$F$23)</f>
        <v>-101408595.42985645</v>
      </c>
      <c r="L1093" s="11">
        <f t="shared" si="36"/>
        <v>1</v>
      </c>
    </row>
    <row r="1094" spans="1:12" x14ac:dyDescent="0.25">
      <c r="A1094">
        <f t="shared" si="37"/>
        <v>1089</v>
      </c>
      <c r="C1094">
        <v>59256.876907491176</v>
      </c>
      <c r="D1094">
        <v>61710.781131387557</v>
      </c>
      <c r="E1094">
        <v>42695263.144012973</v>
      </c>
      <c r="F1094">
        <v>2453.9042238963812</v>
      </c>
      <c r="G1094">
        <v>409624573.01840734</v>
      </c>
      <c r="H1094" s="6">
        <f>E1094-G1094-'Recalled prostheses cost'!$F$23</f>
        <v>-390681134.34128553</v>
      </c>
      <c r="I1094" s="112">
        <v>23711947.967488658</v>
      </c>
      <c r="J1094" s="112">
        <v>155657337.74699479</v>
      </c>
      <c r="K1094" s="112">
        <f>I1094-J1094-(0.38*'Recalled prostheses cost'!$F$23)</f>
        <v>-140971083.07692477</v>
      </c>
      <c r="L1094" s="11">
        <f t="shared" ref="L1094:L1157" si="38">IF(H1094/$H$1&lt;=F1094,1,0)</f>
        <v>1</v>
      </c>
    </row>
    <row r="1095" spans="1:12" x14ac:dyDescent="0.25">
      <c r="A1095">
        <f t="shared" si="37"/>
        <v>1090</v>
      </c>
      <c r="C1095">
        <v>51143.057950014285</v>
      </c>
      <c r="D1095">
        <v>52768.204611518129</v>
      </c>
      <c r="E1095">
        <v>49943356.911998302</v>
      </c>
      <c r="F1095">
        <v>1625.1466615038444</v>
      </c>
      <c r="G1095">
        <v>374331508.93038625</v>
      </c>
      <c r="H1095" s="6">
        <f>E1095-G1095-'Recalled prostheses cost'!$F$23</f>
        <v>-348139976.48527908</v>
      </c>
      <c r="I1095" s="112">
        <v>27627768.044653744</v>
      </c>
      <c r="J1095" s="112">
        <v>142245973.39354679</v>
      </c>
      <c r="K1095" s="112">
        <f>I1095-J1095-(0.38*'Recalled prostheses cost'!$F$23)</f>
        <v>-123643898.6463117</v>
      </c>
      <c r="L1095" s="11">
        <f t="shared" si="38"/>
        <v>1</v>
      </c>
    </row>
    <row r="1096" spans="1:12" x14ac:dyDescent="0.25">
      <c r="A1096">
        <f t="shared" ref="A1096:A1159" si="39">1+A1095</f>
        <v>1091</v>
      </c>
      <c r="C1096">
        <v>57036.793445547948</v>
      </c>
      <c r="D1096">
        <v>59263.842245728316</v>
      </c>
      <c r="E1096">
        <v>49815852.247242168</v>
      </c>
      <c r="F1096">
        <v>2227.0488001803678</v>
      </c>
      <c r="G1096">
        <v>454181805.76788062</v>
      </c>
      <c r="H1096" s="6">
        <f>E1096-G1096-'Recalled prostheses cost'!$F$23</f>
        <v>-428117777.98752964</v>
      </c>
      <c r="I1096" s="112">
        <v>27512486.923278388</v>
      </c>
      <c r="J1096" s="112">
        <v>172589086.19179463</v>
      </c>
      <c r="K1096" s="112">
        <f>I1096-J1096-(0.38*'Recalled prostheses cost'!$F$23)</f>
        <v>-154102292.5659349</v>
      </c>
      <c r="L1096" s="11">
        <f t="shared" si="38"/>
        <v>1</v>
      </c>
    </row>
    <row r="1097" spans="1:12" x14ac:dyDescent="0.25">
      <c r="A1097">
        <f t="shared" si="39"/>
        <v>1092</v>
      </c>
      <c r="C1097">
        <v>61381.2982070832</v>
      </c>
      <c r="D1097">
        <v>63222.713700280452</v>
      </c>
      <c r="E1097">
        <v>57618433.966966271</v>
      </c>
      <c r="F1097">
        <v>1841.4154931972516</v>
      </c>
      <c r="G1097">
        <v>365142776.49714631</v>
      </c>
      <c r="H1097" s="6">
        <f>E1097-G1097-'Recalled prostheses cost'!$F$23</f>
        <v>-331276166.99707121</v>
      </c>
      <c r="I1097" s="112">
        <v>32044721.174074527</v>
      </c>
      <c r="J1097" s="112">
        <v>138754255.06891561</v>
      </c>
      <c r="K1097" s="112">
        <f>I1097-J1097-(0.38*'Recalled prostheses cost'!$F$23)</f>
        <v>-115735227.19225973</v>
      </c>
      <c r="L1097" s="11">
        <f t="shared" si="38"/>
        <v>1</v>
      </c>
    </row>
    <row r="1098" spans="1:12" x14ac:dyDescent="0.25">
      <c r="A1098">
        <f t="shared" si="39"/>
        <v>1093</v>
      </c>
      <c r="C1098">
        <v>75617.496222200512</v>
      </c>
      <c r="D1098">
        <v>78853.925582459386</v>
      </c>
      <c r="E1098">
        <v>41299584.944729954</v>
      </c>
      <c r="F1098">
        <v>3236.4293602588732</v>
      </c>
      <c r="G1098">
        <v>397453624.11401618</v>
      </c>
      <c r="H1098" s="6">
        <f>E1098-G1098-'Recalled prostheses cost'!$F$23</f>
        <v>-379905863.63617742</v>
      </c>
      <c r="I1098" s="112">
        <v>22850429.132789824</v>
      </c>
      <c r="J1098" s="112">
        <v>151032377.16332617</v>
      </c>
      <c r="K1098" s="112">
        <f>I1098-J1098-(0.38*'Recalled prostheses cost'!$F$23)</f>
        <v>-137207641.32795501</v>
      </c>
      <c r="L1098" s="11">
        <f t="shared" si="38"/>
        <v>1</v>
      </c>
    </row>
    <row r="1099" spans="1:12" x14ac:dyDescent="0.25">
      <c r="A1099">
        <f t="shared" si="39"/>
        <v>1094</v>
      </c>
      <c r="C1099">
        <v>78647.23246593737</v>
      </c>
      <c r="D1099">
        <v>81075.720040127519</v>
      </c>
      <c r="E1099">
        <v>47720139.477909803</v>
      </c>
      <c r="F1099">
        <v>2428.4875741901487</v>
      </c>
      <c r="G1099">
        <v>296616863.76985383</v>
      </c>
      <c r="H1099" s="6">
        <f>E1099-G1099-'Recalled prostheses cost'!$F$23</f>
        <v>-272648548.7588352</v>
      </c>
      <c r="I1099" s="112">
        <v>26488445.227531891</v>
      </c>
      <c r="J1099" s="112">
        <v>112714408.23254447</v>
      </c>
      <c r="K1099" s="112">
        <f>I1099-J1099-(0.38*'Recalled prostheses cost'!$F$23)</f>
        <v>-95251656.302431226</v>
      </c>
      <c r="L1099" s="11">
        <f t="shared" si="38"/>
        <v>1</v>
      </c>
    </row>
    <row r="1100" spans="1:12" x14ac:dyDescent="0.25">
      <c r="A1100">
        <f t="shared" si="39"/>
        <v>1095</v>
      </c>
      <c r="C1100">
        <v>51244.124302935612</v>
      </c>
      <c r="D1100">
        <v>53054.706531767515</v>
      </c>
      <c r="E1100">
        <v>46315031.651605569</v>
      </c>
      <c r="F1100">
        <v>1810.5822288319032</v>
      </c>
      <c r="G1100">
        <v>336342199.231659</v>
      </c>
      <c r="H1100" s="6">
        <f>E1100-G1100-'Recalled prostheses cost'!$F$23</f>
        <v>-313778992.04694462</v>
      </c>
      <c r="I1100" s="112">
        <v>26001283.203940861</v>
      </c>
      <c r="J1100" s="112">
        <v>127810035.70803042</v>
      </c>
      <c r="K1100" s="112">
        <f>I1100-J1100-(0.38*'Recalled prostheses cost'!$F$23)</f>
        <v>-110834445.80150822</v>
      </c>
      <c r="L1100" s="11">
        <f t="shared" si="38"/>
        <v>1</v>
      </c>
    </row>
    <row r="1101" spans="1:12" x14ac:dyDescent="0.25">
      <c r="A1101">
        <f t="shared" si="39"/>
        <v>1096</v>
      </c>
      <c r="C1101">
        <v>81554.167013482816</v>
      </c>
      <c r="D1101">
        <v>84426.910283957186</v>
      </c>
      <c r="E1101">
        <v>51573404.21639628</v>
      </c>
      <c r="F1101">
        <v>2872.7432704743696</v>
      </c>
      <c r="G1101">
        <v>345022538.00876117</v>
      </c>
      <c r="H1101" s="6">
        <f>E1101-G1101-'Recalled prostheses cost'!$F$23</f>
        <v>-317200958.25925606</v>
      </c>
      <c r="I1101" s="112">
        <v>28726523.224931709</v>
      </c>
      <c r="J1101" s="112">
        <v>131108564.44332924</v>
      </c>
      <c r="K1101" s="112">
        <f>I1101-J1101-(0.38*'Recalled prostheses cost'!$F$23)</f>
        <v>-111407734.51581618</v>
      </c>
      <c r="L1101" s="11">
        <f t="shared" si="38"/>
        <v>1</v>
      </c>
    </row>
    <row r="1102" spans="1:12" x14ac:dyDescent="0.25">
      <c r="A1102">
        <f t="shared" si="39"/>
        <v>1097</v>
      </c>
      <c r="C1102">
        <v>67567.739643954701</v>
      </c>
      <c r="D1102">
        <v>70095.793855627708</v>
      </c>
      <c r="E1102">
        <v>42701672.746708922</v>
      </c>
      <c r="F1102">
        <v>2528.0542116730066</v>
      </c>
      <c r="G1102">
        <v>393824143.30277395</v>
      </c>
      <c r="H1102" s="6">
        <f>E1102-G1102-'Recalled prostheses cost'!$F$23</f>
        <v>-374874295.02295619</v>
      </c>
      <c r="I1102" s="112">
        <v>23603066.898811124</v>
      </c>
      <c r="J1102" s="112">
        <v>149653174.4550541</v>
      </c>
      <c r="K1102" s="112">
        <f>I1102-J1102-(0.38*'Recalled prostheses cost'!$F$23)</f>
        <v>-135075800.85366163</v>
      </c>
      <c r="L1102" s="11">
        <f t="shared" si="38"/>
        <v>1</v>
      </c>
    </row>
    <row r="1103" spans="1:12" x14ac:dyDescent="0.25">
      <c r="A1103">
        <f t="shared" si="39"/>
        <v>1098</v>
      </c>
      <c r="C1103">
        <v>56732.821994012862</v>
      </c>
      <c r="D1103">
        <v>57892.806230624265</v>
      </c>
      <c r="E1103">
        <v>55379607.485432766</v>
      </c>
      <c r="F1103">
        <v>1159.9842366114026</v>
      </c>
      <c r="G1103">
        <v>224788478.46626464</v>
      </c>
      <c r="H1103" s="6">
        <f>E1103-G1103-'Recalled prostheses cost'!$F$23</f>
        <v>-193160695.44772303</v>
      </c>
      <c r="I1103" s="112">
        <v>30511628.988982208</v>
      </c>
      <c r="J1103" s="112">
        <v>85419621.817180574</v>
      </c>
      <c r="K1103" s="112">
        <f>I1103-J1103-(0.38*'Recalled prostheses cost'!$F$23)</f>
        <v>-63933686.125617012</v>
      </c>
      <c r="L1103" s="11">
        <f t="shared" si="38"/>
        <v>1</v>
      </c>
    </row>
    <row r="1104" spans="1:12" x14ac:dyDescent="0.25">
      <c r="A1104">
        <f t="shared" si="39"/>
        <v>1099</v>
      </c>
      <c r="C1104">
        <v>51351.867717226982</v>
      </c>
      <c r="D1104">
        <v>52780.761346747844</v>
      </c>
      <c r="E1104">
        <v>50134580.076776691</v>
      </c>
      <c r="F1104">
        <v>1428.8936295208623</v>
      </c>
      <c r="G1104">
        <v>305592458.69042391</v>
      </c>
      <c r="H1104" s="6">
        <f>E1104-G1104-'Recalled prostheses cost'!$F$23</f>
        <v>-279209703.08053839</v>
      </c>
      <c r="I1104" s="112">
        <v>28132700.139846906</v>
      </c>
      <c r="J1104" s="112">
        <v>116125134.3023611</v>
      </c>
      <c r="K1104" s="112">
        <f>I1104-J1104-(0.38*'Recalled prostheses cost'!$F$23)</f>
        <v>-97018127.459932834</v>
      </c>
      <c r="L1104" s="11">
        <f t="shared" si="38"/>
        <v>1</v>
      </c>
    </row>
    <row r="1105" spans="1:12" x14ac:dyDescent="0.25">
      <c r="A1105">
        <f t="shared" si="39"/>
        <v>1100</v>
      </c>
      <c r="C1105">
        <v>75114.494883281048</v>
      </c>
      <c r="D1105">
        <v>77478.479734431647</v>
      </c>
      <c r="E1105">
        <v>70760802.188421369</v>
      </c>
      <c r="F1105">
        <v>2363.9848511505988</v>
      </c>
      <c r="G1105">
        <v>448606861.09837824</v>
      </c>
      <c r="H1105" s="6">
        <f>E1105-G1105-'Recalled prostheses cost'!$F$23</f>
        <v>-401597883.37684804</v>
      </c>
      <c r="I1105" s="112">
        <v>38721136.382048562</v>
      </c>
      <c r="J1105" s="112">
        <v>170470607.21738371</v>
      </c>
      <c r="K1105" s="112">
        <f>I1105-J1105-(0.38*'Recalled prostheses cost'!$F$23)</f>
        <v>-140775164.13275379</v>
      </c>
      <c r="L1105" s="11">
        <f t="shared" si="38"/>
        <v>1</v>
      </c>
    </row>
    <row r="1106" spans="1:12" x14ac:dyDescent="0.25">
      <c r="A1106">
        <f t="shared" si="39"/>
        <v>1101</v>
      </c>
      <c r="C1106">
        <v>61924.174320160884</v>
      </c>
      <c r="D1106">
        <v>63807.179923420306</v>
      </c>
      <c r="E1106">
        <v>58605112.914420962</v>
      </c>
      <c r="F1106">
        <v>1883.0056032594221</v>
      </c>
      <c r="G1106">
        <v>432385043.74389052</v>
      </c>
      <c r="H1106" s="6">
        <f>E1106-G1106-'Recalled prostheses cost'!$F$23</f>
        <v>-397531755.29636073</v>
      </c>
      <c r="I1106" s="112">
        <v>32753746.93185522</v>
      </c>
      <c r="J1106" s="112">
        <v>164306316.6226784</v>
      </c>
      <c r="K1106" s="112">
        <f>I1106-J1106-(0.38*'Recalled prostheses cost'!$F$23)</f>
        <v>-140578262.98824182</v>
      </c>
      <c r="L1106" s="11">
        <f t="shared" si="38"/>
        <v>1</v>
      </c>
    </row>
    <row r="1107" spans="1:12" x14ac:dyDescent="0.25">
      <c r="A1107">
        <f t="shared" si="39"/>
        <v>1102</v>
      </c>
      <c r="C1107">
        <v>55101.447736489739</v>
      </c>
      <c r="D1107">
        <v>56755.609789804927</v>
      </c>
      <c r="E1107">
        <v>49280978.92486383</v>
      </c>
      <c r="F1107">
        <v>1654.1620533151872</v>
      </c>
      <c r="G1107">
        <v>355362497.31627047</v>
      </c>
      <c r="H1107" s="6">
        <f>E1107-G1107-'Recalled prostheses cost'!$F$23</f>
        <v>-329833342.85829782</v>
      </c>
      <c r="I1107" s="112">
        <v>27416837.112401657</v>
      </c>
      <c r="J1107" s="112">
        <v>135037748.98018277</v>
      </c>
      <c r="K1107" s="112">
        <f>I1107-J1107-(0.38*'Recalled prostheses cost'!$F$23)</f>
        <v>-116646605.16519976</v>
      </c>
      <c r="L1107" s="11">
        <f t="shared" si="38"/>
        <v>1</v>
      </c>
    </row>
    <row r="1108" spans="1:12" x14ac:dyDescent="0.25">
      <c r="A1108">
        <f t="shared" si="39"/>
        <v>1103</v>
      </c>
      <c r="C1108">
        <v>68514.982985302646</v>
      </c>
      <c r="D1108">
        <v>71198.709643481998</v>
      </c>
      <c r="E1108">
        <v>40091219.147432089</v>
      </c>
      <c r="F1108">
        <v>2683.7266581793519</v>
      </c>
      <c r="G1108">
        <v>262878911.2792418</v>
      </c>
      <c r="H1108" s="6">
        <f>E1108-G1108-'Recalled prostheses cost'!$F$23</f>
        <v>-246539516.59870088</v>
      </c>
      <c r="I1108" s="112">
        <v>22268848.980558008</v>
      </c>
      <c r="J1108" s="112">
        <v>99893986.286111891</v>
      </c>
      <c r="K1108" s="112">
        <f>I1108-J1108-(0.38*'Recalled prostheses cost'!$F$23)</f>
        <v>-86650830.602972537</v>
      </c>
      <c r="L1108" s="11">
        <f t="shared" si="38"/>
        <v>1</v>
      </c>
    </row>
    <row r="1109" spans="1:12" x14ac:dyDescent="0.25">
      <c r="A1109">
        <f t="shared" si="39"/>
        <v>1104</v>
      </c>
      <c r="C1109">
        <v>67922.145917951158</v>
      </c>
      <c r="D1109">
        <v>69575.58961241557</v>
      </c>
      <c r="E1109">
        <v>59357594.102607548</v>
      </c>
      <c r="F1109">
        <v>1653.4436944644112</v>
      </c>
      <c r="G1109">
        <v>299285561.61451221</v>
      </c>
      <c r="H1109" s="6">
        <f>E1109-G1109-'Recalled prostheses cost'!$F$23</f>
        <v>-263679791.97879583</v>
      </c>
      <c r="I1109" s="112">
        <v>33034810.071299482</v>
      </c>
      <c r="J1109" s="112">
        <v>113728513.41351461</v>
      </c>
      <c r="K1109" s="112">
        <f>I1109-J1109-(0.38*'Recalled prostheses cost'!$F$23)</f>
        <v>-89719396.639633775</v>
      </c>
      <c r="L1109" s="11">
        <f t="shared" si="38"/>
        <v>1</v>
      </c>
    </row>
    <row r="1110" spans="1:12" x14ac:dyDescent="0.25">
      <c r="A1110">
        <f t="shared" si="39"/>
        <v>1105</v>
      </c>
      <c r="C1110">
        <v>51089.711327438905</v>
      </c>
      <c r="D1110">
        <v>52160.33115544499</v>
      </c>
      <c r="E1110">
        <v>43752772.968904361</v>
      </c>
      <c r="F1110">
        <v>1070.6198280060853</v>
      </c>
      <c r="G1110">
        <v>230970838.92239729</v>
      </c>
      <c r="H1110" s="6">
        <f>E1110-G1110-'Recalled prostheses cost'!$F$23</f>
        <v>-210969890.42038411</v>
      </c>
      <c r="I1110" s="112">
        <v>24268613.883704543</v>
      </c>
      <c r="J1110" s="112">
        <v>87768918.790510982</v>
      </c>
      <c r="K1110" s="112">
        <f>I1110-J1110-(0.38*'Recalled prostheses cost'!$F$23)</f>
        <v>-72525998.204225093</v>
      </c>
      <c r="L1110" s="11">
        <f t="shared" si="38"/>
        <v>1</v>
      </c>
    </row>
    <row r="1111" spans="1:12" x14ac:dyDescent="0.25">
      <c r="A1111">
        <f t="shared" si="39"/>
        <v>1106</v>
      </c>
      <c r="C1111">
        <v>56955.099442531697</v>
      </c>
      <c r="D1111">
        <v>58648.905326204396</v>
      </c>
      <c r="E1111">
        <v>66254984.156830683</v>
      </c>
      <c r="F1111">
        <v>1693.8058836726996</v>
      </c>
      <c r="G1111">
        <v>463198935.50158775</v>
      </c>
      <c r="H1111" s="6">
        <f>E1111-G1111-'Recalled prostheses cost'!$F$23</f>
        <v>-420695775.81164825</v>
      </c>
      <c r="I1111" s="112">
        <v>36224577.318417504</v>
      </c>
      <c r="J1111" s="112">
        <v>176015595.49060336</v>
      </c>
      <c r="K1111" s="112">
        <f>I1111-J1111-(0.38*'Recalled prostheses cost'!$F$23)</f>
        <v>-148816711.46960449</v>
      </c>
      <c r="L1111" s="11">
        <f t="shared" si="38"/>
        <v>1</v>
      </c>
    </row>
    <row r="1112" spans="1:12" x14ac:dyDescent="0.25">
      <c r="A1112">
        <f t="shared" si="39"/>
        <v>1107</v>
      </c>
      <c r="C1112">
        <v>53083.078091409821</v>
      </c>
      <c r="D1112">
        <v>54968.487117905031</v>
      </c>
      <c r="E1112">
        <v>51727169.271549866</v>
      </c>
      <c r="F1112">
        <v>1885.4090264952101</v>
      </c>
      <c r="G1112">
        <v>482376226.17739075</v>
      </c>
      <c r="H1112" s="6">
        <f>E1112-G1112-'Recalled prostheses cost'!$F$23</f>
        <v>-454400881.37273204</v>
      </c>
      <c r="I1112" s="112">
        <v>28437489.325660627</v>
      </c>
      <c r="J1112" s="112">
        <v>183302965.94740844</v>
      </c>
      <c r="K1112" s="112">
        <f>I1112-J1112-(0.38*'Recalled prostheses cost'!$F$23)</f>
        <v>-163891169.91916648</v>
      </c>
      <c r="L1112" s="11">
        <f t="shared" si="38"/>
        <v>1</v>
      </c>
    </row>
    <row r="1113" spans="1:12" x14ac:dyDescent="0.25">
      <c r="A1113">
        <f t="shared" si="39"/>
        <v>1108</v>
      </c>
      <c r="C1113">
        <v>56554.941469898753</v>
      </c>
      <c r="D1113">
        <v>58548.777098631042</v>
      </c>
      <c r="E1113">
        <v>50678916.819617271</v>
      </c>
      <c r="F1113">
        <v>1993.8356287322895</v>
      </c>
      <c r="G1113">
        <v>510397527.56873745</v>
      </c>
      <c r="H1113" s="6">
        <f>E1113-G1113-'Recalled prostheses cost'!$F$23</f>
        <v>-483470435.21601135</v>
      </c>
      <c r="I1113" s="112">
        <v>28316350.40517693</v>
      </c>
      <c r="J1113" s="112">
        <v>193951060.47612026</v>
      </c>
      <c r="K1113" s="112">
        <f>I1113-J1113-(0.38*'Recalled prostheses cost'!$F$23)</f>
        <v>-174660403.36836198</v>
      </c>
      <c r="L1113" s="11">
        <f t="shared" si="38"/>
        <v>1</v>
      </c>
    </row>
    <row r="1114" spans="1:12" x14ac:dyDescent="0.25">
      <c r="A1114">
        <f t="shared" si="39"/>
        <v>1109</v>
      </c>
      <c r="C1114">
        <v>54349.426010715099</v>
      </c>
      <c r="D1114">
        <v>55838.914738203574</v>
      </c>
      <c r="E1114">
        <v>60191884.817974314</v>
      </c>
      <c r="F1114">
        <v>1489.488727488475</v>
      </c>
      <c r="G1114">
        <v>374210604.3129549</v>
      </c>
      <c r="H1114" s="6">
        <f>E1114-G1114-'Recalled prostheses cost'!$F$23</f>
        <v>-337770543.96187174</v>
      </c>
      <c r="I1114" s="112">
        <v>33400694.785550699</v>
      </c>
      <c r="J1114" s="112">
        <v>142200029.63892287</v>
      </c>
      <c r="K1114" s="112">
        <f>I1114-J1114-(0.38*'Recalled prostheses cost'!$F$23)</f>
        <v>-117825028.15079081</v>
      </c>
      <c r="L1114" s="11">
        <f t="shared" si="38"/>
        <v>1</v>
      </c>
    </row>
    <row r="1115" spans="1:12" x14ac:dyDescent="0.25">
      <c r="A1115">
        <f t="shared" si="39"/>
        <v>1110</v>
      </c>
      <c r="C1115">
        <v>60158.670150957558</v>
      </c>
      <c r="D1115">
        <v>62121.829129581551</v>
      </c>
      <c r="E1115">
        <v>57133295.794553868</v>
      </c>
      <c r="F1115">
        <v>1963.1589786239929</v>
      </c>
      <c r="G1115">
        <v>444825771.0063538</v>
      </c>
      <c r="H1115" s="6">
        <f>E1115-G1115-'Recalled prostheses cost'!$F$23</f>
        <v>-411444299.67869109</v>
      </c>
      <c r="I1115" s="112">
        <v>31687239.920101076</v>
      </c>
      <c r="J1115" s="112">
        <v>169033792.98241445</v>
      </c>
      <c r="K1115" s="112">
        <f>I1115-J1115-(0.38*'Recalled prostheses cost'!$F$23)</f>
        <v>-146372246.35973203</v>
      </c>
      <c r="L1115" s="11">
        <f t="shared" si="38"/>
        <v>1</v>
      </c>
    </row>
    <row r="1116" spans="1:12" x14ac:dyDescent="0.25">
      <c r="A1116">
        <f t="shared" si="39"/>
        <v>1111</v>
      </c>
      <c r="C1116">
        <v>73287.366178802171</v>
      </c>
      <c r="D1116">
        <v>75258.990633500012</v>
      </c>
      <c r="E1116">
        <v>40350163.949577406</v>
      </c>
      <c r="F1116">
        <v>1971.6244546978414</v>
      </c>
      <c r="G1116">
        <v>213670440.74482217</v>
      </c>
      <c r="H1116" s="6">
        <f>E1116-G1116-'Recalled prostheses cost'!$F$23</f>
        <v>-197072101.26213592</v>
      </c>
      <c r="I1116" s="112">
        <v>22230746.131651919</v>
      </c>
      <c r="J1116" s="112">
        <v>81194767.48303245</v>
      </c>
      <c r="K1116" s="112">
        <f>I1116-J1116-(0.38*'Recalled prostheses cost'!$F$23)</f>
        <v>-67989714.648799181</v>
      </c>
      <c r="L1116" s="11">
        <f t="shared" si="38"/>
        <v>1</v>
      </c>
    </row>
    <row r="1117" spans="1:12" x14ac:dyDescent="0.25">
      <c r="A1117">
        <f t="shared" si="39"/>
        <v>1112</v>
      </c>
      <c r="C1117">
        <v>54954.970583498311</v>
      </c>
      <c r="D1117">
        <v>56521.680215880609</v>
      </c>
      <c r="E1117">
        <v>40155859.760735221</v>
      </c>
      <c r="F1117">
        <v>1566.7096323822989</v>
      </c>
      <c r="G1117">
        <v>239752734.40640926</v>
      </c>
      <c r="H1117" s="6">
        <f>E1117-G1117-'Recalled prostheses cost'!$F$23</f>
        <v>-223348699.11256522</v>
      </c>
      <c r="I1117" s="112">
        <v>22247035.041061819</v>
      </c>
      <c r="J1117" s="112">
        <v>91106039.074435517</v>
      </c>
      <c r="K1117" s="112">
        <f>I1117-J1117-(0.38*'Recalled prostheses cost'!$F$23)</f>
        <v>-77884697.330792338</v>
      </c>
      <c r="L1117" s="11">
        <f t="shared" si="38"/>
        <v>1</v>
      </c>
    </row>
    <row r="1118" spans="1:12" x14ac:dyDescent="0.25">
      <c r="A1118">
        <f t="shared" si="39"/>
        <v>1113</v>
      </c>
      <c r="C1118">
        <v>64252.132492760284</v>
      </c>
      <c r="D1118">
        <v>67085.604972029963</v>
      </c>
      <c r="E1118">
        <v>46873453.246930674</v>
      </c>
      <c r="F1118">
        <v>2833.4724792696798</v>
      </c>
      <c r="G1118">
        <v>514645099.34706932</v>
      </c>
      <c r="H1118" s="6">
        <f>E1118-G1118-'Recalled prostheses cost'!$F$23</f>
        <v>-491523470.56702983</v>
      </c>
      <c r="I1118" s="112">
        <v>25829637.045359727</v>
      </c>
      <c r="J1118" s="112">
        <v>195565137.75188637</v>
      </c>
      <c r="K1118" s="112">
        <f>I1118-J1118-(0.38*'Recalled prostheses cost'!$F$23)</f>
        <v>-178761194.00394529</v>
      </c>
      <c r="L1118" s="11">
        <f t="shared" si="38"/>
        <v>1</v>
      </c>
    </row>
    <row r="1119" spans="1:12" x14ac:dyDescent="0.25">
      <c r="A1119">
        <f t="shared" si="39"/>
        <v>1114</v>
      </c>
      <c r="C1119">
        <v>53780.618445522821</v>
      </c>
      <c r="D1119">
        <v>54744.685008627799</v>
      </c>
      <c r="E1119">
        <v>65088181.222211316</v>
      </c>
      <c r="F1119">
        <v>964.06656310497783</v>
      </c>
      <c r="G1119">
        <v>346779117.16743046</v>
      </c>
      <c r="H1119" s="6">
        <f>E1119-G1119-'Recalled prostheses cost'!$F$23</f>
        <v>-305442760.41211033</v>
      </c>
      <c r="I1119" s="112">
        <v>35666469.914929338</v>
      </c>
      <c r="J1119" s="112">
        <v>131776064.5236236</v>
      </c>
      <c r="K1119" s="112">
        <f>I1119-J1119-(0.38*'Recalled prostheses cost'!$F$23)</f>
        <v>-105135287.90611291</v>
      </c>
      <c r="L1119" s="11">
        <f t="shared" si="38"/>
        <v>1</v>
      </c>
    </row>
    <row r="1120" spans="1:12" x14ac:dyDescent="0.25">
      <c r="A1120">
        <f t="shared" si="39"/>
        <v>1115</v>
      </c>
      <c r="C1120">
        <v>68707.688277245587</v>
      </c>
      <c r="D1120">
        <v>71494.255657893606</v>
      </c>
      <c r="E1120">
        <v>47971341.448813841</v>
      </c>
      <c r="F1120">
        <v>2786.567380648019</v>
      </c>
      <c r="G1120">
        <v>397962060.48606467</v>
      </c>
      <c r="H1120" s="6">
        <f>E1120-G1120-'Recalled prostheses cost'!$F$23</f>
        <v>-373742543.50414199</v>
      </c>
      <c r="I1120" s="112">
        <v>27246318.641218498</v>
      </c>
      <c r="J1120" s="112">
        <v>151225582.98470458</v>
      </c>
      <c r="K1120" s="112">
        <f>I1120-J1120-(0.38*'Recalled prostheses cost'!$F$23)</f>
        <v>-133004957.64090472</v>
      </c>
      <c r="L1120" s="11">
        <f t="shared" si="38"/>
        <v>1</v>
      </c>
    </row>
    <row r="1121" spans="1:12" x14ac:dyDescent="0.25">
      <c r="A1121">
        <f t="shared" si="39"/>
        <v>1116</v>
      </c>
      <c r="C1121">
        <v>55332.511565650879</v>
      </c>
      <c r="D1121">
        <v>57110.426374176728</v>
      </c>
      <c r="E1121">
        <v>40943424.01031258</v>
      </c>
      <c r="F1121">
        <v>1777.9148085258494</v>
      </c>
      <c r="G1121">
        <v>373895734.15008748</v>
      </c>
      <c r="H1121" s="6">
        <f>E1121-G1121-'Recalled prostheses cost'!$F$23</f>
        <v>-356704134.60666609</v>
      </c>
      <c r="I1121" s="112">
        <v>22658167.695322648</v>
      </c>
      <c r="J1121" s="112">
        <v>142080378.97703326</v>
      </c>
      <c r="K1121" s="112">
        <f>I1121-J1121-(0.38*'Recalled prostheses cost'!$F$23)</f>
        <v>-128447904.57912925</v>
      </c>
      <c r="L1121" s="11">
        <f t="shared" si="38"/>
        <v>1</v>
      </c>
    </row>
    <row r="1122" spans="1:12" x14ac:dyDescent="0.25">
      <c r="A1122">
        <f t="shared" si="39"/>
        <v>1117</v>
      </c>
      <c r="C1122">
        <v>78667.514706451009</v>
      </c>
      <c r="D1122">
        <v>81128.790656047844</v>
      </c>
      <c r="E1122">
        <v>45700498.948705733</v>
      </c>
      <c r="F1122">
        <v>2461.2759495968348</v>
      </c>
      <c r="G1122">
        <v>307997842.51674193</v>
      </c>
      <c r="H1122" s="6">
        <f>E1122-G1122-'Recalled prostheses cost'!$F$23</f>
        <v>-286049168.03492737</v>
      </c>
      <c r="I1122" s="112">
        <v>25272389.861251663</v>
      </c>
      <c r="J1122" s="112">
        <v>117039180.15636194</v>
      </c>
      <c r="K1122" s="112">
        <f>I1122-J1122-(0.38*'Recalled prostheses cost'!$F$23)</f>
        <v>-100792483.59252891</v>
      </c>
      <c r="L1122" s="11">
        <f t="shared" si="38"/>
        <v>1</v>
      </c>
    </row>
    <row r="1123" spans="1:12" x14ac:dyDescent="0.25">
      <c r="A1123">
        <f t="shared" si="39"/>
        <v>1118</v>
      </c>
      <c r="C1123">
        <v>61924.165704262639</v>
      </c>
      <c r="D1123">
        <v>64382.976370530654</v>
      </c>
      <c r="E1123">
        <v>39284081.878068201</v>
      </c>
      <c r="F1123">
        <v>2458.8106662680148</v>
      </c>
      <c r="G1123">
        <v>362319510.38940692</v>
      </c>
      <c r="H1123" s="6">
        <f>E1123-G1123-'Recalled prostheses cost'!$F$23</f>
        <v>-346787252.97822988</v>
      </c>
      <c r="I1123" s="112">
        <v>21693941.672738232</v>
      </c>
      <c r="J1123" s="112">
        <v>137681413.94797465</v>
      </c>
      <c r="K1123" s="112">
        <f>I1123-J1123-(0.38*'Recalled prostheses cost'!$F$23)</f>
        <v>-125013165.57265508</v>
      </c>
      <c r="L1123" s="11">
        <f t="shared" si="38"/>
        <v>1</v>
      </c>
    </row>
    <row r="1124" spans="1:12" x14ac:dyDescent="0.25">
      <c r="A1124">
        <f t="shared" si="39"/>
        <v>1119</v>
      </c>
      <c r="C1124">
        <v>53190.566036023054</v>
      </c>
      <c r="D1124">
        <v>55013.901047206258</v>
      </c>
      <c r="E1124">
        <v>44679628.064337194</v>
      </c>
      <c r="F1124">
        <v>1823.3350111832042</v>
      </c>
      <c r="G1124">
        <v>403805646.44872689</v>
      </c>
      <c r="H1124" s="6">
        <f>E1124-G1124-'Recalled prostheses cost'!$F$23</f>
        <v>-382877842.85128087</v>
      </c>
      <c r="I1124" s="112">
        <v>24632066.610775515</v>
      </c>
      <c r="J1124" s="112">
        <v>153446145.65051624</v>
      </c>
      <c r="K1124" s="112">
        <f>I1124-J1124-(0.38*'Recalled prostheses cost'!$F$23)</f>
        <v>-137839772.33715937</v>
      </c>
      <c r="L1124" s="11">
        <f t="shared" si="38"/>
        <v>1</v>
      </c>
    </row>
    <row r="1125" spans="1:12" x14ac:dyDescent="0.25">
      <c r="A1125">
        <f t="shared" si="39"/>
        <v>1120</v>
      </c>
      <c r="C1125">
        <v>62478.194276951668</v>
      </c>
      <c r="D1125">
        <v>64717.996962441794</v>
      </c>
      <c r="E1125">
        <v>50219743.979763396</v>
      </c>
      <c r="F1125">
        <v>2239.8026854901254</v>
      </c>
      <c r="G1125">
        <v>415796601.58745253</v>
      </c>
      <c r="H1125" s="6">
        <f>E1125-G1125-'Recalled prostheses cost'!$F$23</f>
        <v>-389328682.07458031</v>
      </c>
      <c r="I1125" s="112">
        <v>28009193.388130255</v>
      </c>
      <c r="J1125" s="112">
        <v>158002708.60323194</v>
      </c>
      <c r="K1125" s="112">
        <f>I1125-J1125-(0.38*'Recalled prostheses cost'!$F$23)</f>
        <v>-139019208.51252034</v>
      </c>
      <c r="L1125" s="11">
        <f t="shared" si="38"/>
        <v>1</v>
      </c>
    </row>
    <row r="1126" spans="1:12" x14ac:dyDescent="0.25">
      <c r="A1126">
        <f t="shared" si="39"/>
        <v>1121</v>
      </c>
      <c r="C1126">
        <v>54707.279216284238</v>
      </c>
      <c r="D1126">
        <v>56648.797271279764</v>
      </c>
      <c r="E1126">
        <v>47124184.410704866</v>
      </c>
      <c r="F1126">
        <v>1941.5180549955257</v>
      </c>
      <c r="G1126">
        <v>366355004.74283761</v>
      </c>
      <c r="H1126" s="6">
        <f>E1126-G1126-'Recalled prostheses cost'!$F$23</f>
        <v>-342982644.79902393</v>
      </c>
      <c r="I1126" s="112">
        <v>25975885.764613867</v>
      </c>
      <c r="J1126" s="112">
        <v>139214901.80227828</v>
      </c>
      <c r="K1126" s="112">
        <f>I1126-J1126-(0.38*'Recalled prostheses cost'!$F$23)</f>
        <v>-122264709.33508307</v>
      </c>
      <c r="L1126" s="11">
        <f t="shared" si="38"/>
        <v>1</v>
      </c>
    </row>
    <row r="1127" spans="1:12" x14ac:dyDescent="0.25">
      <c r="A1127">
        <f t="shared" si="39"/>
        <v>1122</v>
      </c>
      <c r="C1127">
        <v>55759.928028775837</v>
      </c>
      <c r="D1127">
        <v>57604.416335920476</v>
      </c>
      <c r="E1127">
        <v>46592511.803189702</v>
      </c>
      <c r="F1127">
        <v>1844.4883071446384</v>
      </c>
      <c r="G1127">
        <v>341514194.70255798</v>
      </c>
      <c r="H1127" s="6">
        <f>E1127-G1127-'Recalled prostheses cost'!$F$23</f>
        <v>-318673507.36625946</v>
      </c>
      <c r="I1127" s="112">
        <v>25698656.814737491</v>
      </c>
      <c r="J1127" s="112">
        <v>129775393.98697202</v>
      </c>
      <c r="K1127" s="112">
        <f>I1127-J1127-(0.38*'Recalled prostheses cost'!$F$23)</f>
        <v>-113102430.46965319</v>
      </c>
      <c r="L1127" s="11">
        <f t="shared" si="38"/>
        <v>1</v>
      </c>
    </row>
    <row r="1128" spans="1:12" x14ac:dyDescent="0.25">
      <c r="A1128">
        <f t="shared" si="39"/>
        <v>1123</v>
      </c>
      <c r="C1128">
        <v>55853.930726021194</v>
      </c>
      <c r="D1128">
        <v>57078.405995925597</v>
      </c>
      <c r="E1128">
        <v>56521659.597030438</v>
      </c>
      <c r="F1128">
        <v>1224.4752699044038</v>
      </c>
      <c r="G1128">
        <v>251598511.71123639</v>
      </c>
      <c r="H1128" s="6">
        <f>E1128-G1128-'Recalled prostheses cost'!$F$23</f>
        <v>-218828676.58109713</v>
      </c>
      <c r="I1128" s="112">
        <v>31331967.165553786</v>
      </c>
      <c r="J1128" s="112">
        <v>95607434.450269833</v>
      </c>
      <c r="K1128" s="112">
        <f>I1128-J1128-(0.38*'Recalled prostheses cost'!$F$23)</f>
        <v>-73301160.582134694</v>
      </c>
      <c r="L1128" s="11">
        <f t="shared" si="38"/>
        <v>1</v>
      </c>
    </row>
    <row r="1129" spans="1:12" x14ac:dyDescent="0.25">
      <c r="A1129">
        <f t="shared" si="39"/>
        <v>1124</v>
      </c>
      <c r="C1129">
        <v>63488.623634655938</v>
      </c>
      <c r="D1129">
        <v>65273.173746721994</v>
      </c>
      <c r="E1129">
        <v>61292891.522365168</v>
      </c>
      <c r="F1129">
        <v>1784.5501120660556</v>
      </c>
      <c r="G1129">
        <v>347592329.10368025</v>
      </c>
      <c r="H1129" s="6">
        <f>E1129-G1129-'Recalled prostheses cost'!$F$23</f>
        <v>-310051262.04820627</v>
      </c>
      <c r="I1129" s="112">
        <v>33844630.134851202</v>
      </c>
      <c r="J1129" s="112">
        <v>132085085.05939847</v>
      </c>
      <c r="K1129" s="112">
        <f>I1129-J1129-(0.38*'Recalled prostheses cost'!$F$23)</f>
        <v>-107266148.22196591</v>
      </c>
      <c r="L1129" s="11">
        <f t="shared" si="38"/>
        <v>1</v>
      </c>
    </row>
    <row r="1130" spans="1:12" x14ac:dyDescent="0.25">
      <c r="A1130">
        <f t="shared" si="39"/>
        <v>1125</v>
      </c>
      <c r="C1130">
        <v>53788.528829398587</v>
      </c>
      <c r="D1130">
        <v>55122.613061527809</v>
      </c>
      <c r="E1130">
        <v>50557147.328257285</v>
      </c>
      <c r="F1130">
        <v>1334.0842321292221</v>
      </c>
      <c r="G1130">
        <v>323240653.54967296</v>
      </c>
      <c r="H1130" s="6">
        <f>E1130-G1130-'Recalled prostheses cost'!$F$23</f>
        <v>-296435330.68830687</v>
      </c>
      <c r="I1130" s="112">
        <v>28117837.434872679</v>
      </c>
      <c r="J1130" s="112">
        <v>122831448.34887573</v>
      </c>
      <c r="K1130" s="112">
        <f>I1130-J1130-(0.38*'Recalled prostheses cost'!$F$23)</f>
        <v>-103739304.2114217</v>
      </c>
      <c r="L1130" s="11">
        <f t="shared" si="38"/>
        <v>1</v>
      </c>
    </row>
    <row r="1131" spans="1:12" x14ac:dyDescent="0.25">
      <c r="A1131">
        <f t="shared" si="39"/>
        <v>1126</v>
      </c>
      <c r="C1131">
        <v>75454.406285985388</v>
      </c>
      <c r="D1131">
        <v>77208.294316323067</v>
      </c>
      <c r="E1131">
        <v>54202398.020468503</v>
      </c>
      <c r="F1131">
        <v>1753.8880303376791</v>
      </c>
      <c r="G1131">
        <v>236365038.00571597</v>
      </c>
      <c r="H1131" s="6">
        <f>E1131-G1131-'Recalled prostheses cost'!$F$23</f>
        <v>-205914464.45213863</v>
      </c>
      <c r="I1131" s="112">
        <v>29917454.370877486</v>
      </c>
      <c r="J1131" s="112">
        <v>89818714.44217205</v>
      </c>
      <c r="K1131" s="112">
        <f>I1131-J1131-(0.38*'Recalled prostheses cost'!$F$23)</f>
        <v>-68926953.3687132</v>
      </c>
      <c r="L1131" s="11">
        <f t="shared" si="38"/>
        <v>1</v>
      </c>
    </row>
    <row r="1132" spans="1:12" x14ac:dyDescent="0.25">
      <c r="A1132">
        <f t="shared" si="39"/>
        <v>1127</v>
      </c>
      <c r="C1132">
        <v>63378.523609170479</v>
      </c>
      <c r="D1132">
        <v>65504.098062817844</v>
      </c>
      <c r="E1132">
        <v>42275879.165125333</v>
      </c>
      <c r="F1132">
        <v>2125.5744536473649</v>
      </c>
      <c r="G1132">
        <v>333075415.55246556</v>
      </c>
      <c r="H1132" s="6">
        <f>E1132-G1132-'Recalled prostheses cost'!$F$23</f>
        <v>-314551360.85423142</v>
      </c>
      <c r="I1132" s="112">
        <v>23550401.588076994</v>
      </c>
      <c r="J1132" s="112">
        <v>126568657.90993688</v>
      </c>
      <c r="K1132" s="112">
        <f>I1132-J1132-(0.38*'Recalled prostheses cost'!$F$23)</f>
        <v>-112043949.61927852</v>
      </c>
      <c r="L1132" s="11">
        <f t="shared" si="38"/>
        <v>1</v>
      </c>
    </row>
    <row r="1133" spans="1:12" x14ac:dyDescent="0.25">
      <c r="A1133">
        <f t="shared" si="39"/>
        <v>1128</v>
      </c>
      <c r="C1133">
        <v>56366.368498015108</v>
      </c>
      <c r="D1133">
        <v>57839.880815381119</v>
      </c>
      <c r="E1133">
        <v>66986716.436255679</v>
      </c>
      <c r="F1133">
        <v>1473.5123173660104</v>
      </c>
      <c r="G1133">
        <v>387366163.64157254</v>
      </c>
      <c r="H1133" s="6">
        <f>E1133-G1133-'Recalled prostheses cost'!$F$23</f>
        <v>-344131271.67220801</v>
      </c>
      <c r="I1133" s="112">
        <v>36690601.596512459</v>
      </c>
      <c r="J1133" s="112">
        <v>147199142.18379754</v>
      </c>
      <c r="K1133" s="112">
        <f>I1133-J1133-(0.38*'Recalled prostheses cost'!$F$23)</f>
        <v>-119534233.88470373</v>
      </c>
      <c r="L1133" s="11">
        <f t="shared" si="38"/>
        <v>1</v>
      </c>
    </row>
    <row r="1134" spans="1:12" x14ac:dyDescent="0.25">
      <c r="A1134">
        <f t="shared" si="39"/>
        <v>1129</v>
      </c>
      <c r="C1134">
        <v>58334.990044883489</v>
      </c>
      <c r="D1134">
        <v>60120.454189028496</v>
      </c>
      <c r="E1134">
        <v>44552355.82828977</v>
      </c>
      <c r="F1134">
        <v>1785.4641441450076</v>
      </c>
      <c r="G1134">
        <v>256899032.23430583</v>
      </c>
      <c r="H1134" s="6">
        <f>E1134-G1134-'Recalled prostheses cost'!$F$23</f>
        <v>-236098500.87290722</v>
      </c>
      <c r="I1134" s="112">
        <v>24696569.620882913</v>
      </c>
      <c r="J1134" s="112">
        <v>97621632.249036223</v>
      </c>
      <c r="K1134" s="112">
        <f>I1134-J1134-(0.38*'Recalled prostheses cost'!$F$23)</f>
        <v>-81950755.925571948</v>
      </c>
      <c r="L1134" s="11">
        <f t="shared" si="38"/>
        <v>1</v>
      </c>
    </row>
    <row r="1135" spans="1:12" x14ac:dyDescent="0.25">
      <c r="A1135">
        <f t="shared" si="39"/>
        <v>1130</v>
      </c>
      <c r="C1135">
        <v>63736.027038063046</v>
      </c>
      <c r="D1135">
        <v>65532.972570917744</v>
      </c>
      <c r="E1135">
        <v>51531634.288891912</v>
      </c>
      <c r="F1135">
        <v>1796.9455328546974</v>
      </c>
      <c r="G1135">
        <v>277063456.33094138</v>
      </c>
      <c r="H1135" s="6">
        <f>E1135-G1135-'Recalled prostheses cost'!$F$23</f>
        <v>-249283646.50894064</v>
      </c>
      <c r="I1135" s="112">
        <v>28427007.488126211</v>
      </c>
      <c r="J1135" s="112">
        <v>105284113.40575771</v>
      </c>
      <c r="K1135" s="112">
        <f>I1135-J1135-(0.38*'Recalled prostheses cost'!$F$23)</f>
        <v>-85882799.215050161</v>
      </c>
      <c r="L1135" s="11">
        <f t="shared" si="38"/>
        <v>1</v>
      </c>
    </row>
    <row r="1136" spans="1:12" x14ac:dyDescent="0.25">
      <c r="A1136">
        <f t="shared" si="39"/>
        <v>1131</v>
      </c>
      <c r="C1136">
        <v>76200.1521570685</v>
      </c>
      <c r="D1136">
        <v>78581.285685552692</v>
      </c>
      <c r="E1136">
        <v>44488386.477977544</v>
      </c>
      <c r="F1136">
        <v>2381.1335284841916</v>
      </c>
      <c r="G1136">
        <v>272456865.10845715</v>
      </c>
      <c r="H1136" s="6">
        <f>E1136-G1136-'Recalled prostheses cost'!$F$23</f>
        <v>-251720303.09737077</v>
      </c>
      <c r="I1136" s="112">
        <v>24476226.980720211</v>
      </c>
      <c r="J1136" s="112">
        <v>103533608.74121369</v>
      </c>
      <c r="K1136" s="112">
        <f>I1136-J1136-(0.38*'Recalled prostheses cost'!$F$23)</f>
        <v>-88083075.057912141</v>
      </c>
      <c r="L1136" s="11">
        <f t="shared" si="38"/>
        <v>1</v>
      </c>
    </row>
    <row r="1137" spans="1:12" x14ac:dyDescent="0.25">
      <c r="A1137">
        <f t="shared" si="39"/>
        <v>1132</v>
      </c>
      <c r="C1137">
        <v>52997.448763254135</v>
      </c>
      <c r="D1137">
        <v>54811.080861294351</v>
      </c>
      <c r="E1137">
        <v>45411542.730343908</v>
      </c>
      <c r="F1137">
        <v>1813.6320980402161</v>
      </c>
      <c r="G1137">
        <v>379258540.83026862</v>
      </c>
      <c r="H1137" s="6">
        <f>E1137-G1137-'Recalled prostheses cost'!$F$23</f>
        <v>-357598822.56681585</v>
      </c>
      <c r="I1137" s="112">
        <v>25127473.647734284</v>
      </c>
      <c r="J1137" s="112">
        <v>144118245.5155021</v>
      </c>
      <c r="K1137" s="112">
        <f>I1137-J1137-(0.38*'Recalled prostheses cost'!$F$23)</f>
        <v>-128016465.16518646</v>
      </c>
      <c r="L1137" s="11">
        <f t="shared" si="38"/>
        <v>1</v>
      </c>
    </row>
    <row r="1138" spans="1:12" x14ac:dyDescent="0.25">
      <c r="A1138">
        <f t="shared" si="39"/>
        <v>1133</v>
      </c>
      <c r="C1138">
        <v>55389.079079888004</v>
      </c>
      <c r="D1138">
        <v>56932.442171026181</v>
      </c>
      <c r="E1138">
        <v>46313258.037995085</v>
      </c>
      <c r="F1138">
        <v>1543.363091138177</v>
      </c>
      <c r="G1138">
        <v>275974490.0924015</v>
      </c>
      <c r="H1138" s="6">
        <f>E1138-G1138-'Recalled prostheses cost'!$F$23</f>
        <v>-253413056.52129757</v>
      </c>
      <c r="I1138" s="112">
        <v>25677299.68212764</v>
      </c>
      <c r="J1138" s="112">
        <v>104870306.23511258</v>
      </c>
      <c r="K1138" s="112">
        <f>I1138-J1138-(0.38*'Recalled prostheses cost'!$F$23)</f>
        <v>-88218699.850403577</v>
      </c>
      <c r="L1138" s="11">
        <f t="shared" si="38"/>
        <v>1</v>
      </c>
    </row>
    <row r="1139" spans="1:12" x14ac:dyDescent="0.25">
      <c r="A1139">
        <f t="shared" si="39"/>
        <v>1134</v>
      </c>
      <c r="C1139">
        <v>52487.661843466616</v>
      </c>
      <c r="D1139">
        <v>54336.871949000059</v>
      </c>
      <c r="E1139">
        <v>41155232.237276435</v>
      </c>
      <c r="F1139">
        <v>1849.2101055334424</v>
      </c>
      <c r="G1139">
        <v>353549772.79087991</v>
      </c>
      <c r="H1139" s="6">
        <f>E1139-G1139-'Recalled prostheses cost'!$F$23</f>
        <v>-336146365.02049464</v>
      </c>
      <c r="I1139" s="112">
        <v>23066069.59796948</v>
      </c>
      <c r="J1139" s="112">
        <v>134348913.66053435</v>
      </c>
      <c r="K1139" s="112">
        <f>I1139-J1139-(0.38*'Recalled prostheses cost'!$F$23)</f>
        <v>-120308537.35998353</v>
      </c>
      <c r="L1139" s="11">
        <f t="shared" si="38"/>
        <v>1</v>
      </c>
    </row>
    <row r="1140" spans="1:12" x14ac:dyDescent="0.25">
      <c r="A1140">
        <f t="shared" si="39"/>
        <v>1135</v>
      </c>
      <c r="C1140">
        <v>82956.516964705283</v>
      </c>
      <c r="D1140">
        <v>87166.928972428024</v>
      </c>
      <c r="E1140">
        <v>62052054.881993301</v>
      </c>
      <c r="F1140">
        <v>4210.4120077227417</v>
      </c>
      <c r="G1140">
        <v>669041576.37052965</v>
      </c>
      <c r="H1140" s="6">
        <f>E1140-G1140-'Recalled prostheses cost'!$F$23</f>
        <v>-630741345.95542753</v>
      </c>
      <c r="I1140" s="112">
        <v>34328635.929580435</v>
      </c>
      <c r="J1140" s="112">
        <v>254235799.02080131</v>
      </c>
      <c r="K1140" s="112">
        <f>I1140-J1140-(0.38*'Recalled prostheses cost'!$F$23)</f>
        <v>-228932856.38863951</v>
      </c>
      <c r="L1140" s="11">
        <f t="shared" si="38"/>
        <v>1</v>
      </c>
    </row>
    <row r="1141" spans="1:12" x14ac:dyDescent="0.25">
      <c r="A1141">
        <f t="shared" si="39"/>
        <v>1136</v>
      </c>
      <c r="C1141">
        <v>53719.366754142749</v>
      </c>
      <c r="D1141">
        <v>55636.442419420491</v>
      </c>
      <c r="E1141">
        <v>42387577.501803532</v>
      </c>
      <c r="F1141">
        <v>1917.0756652777418</v>
      </c>
      <c r="G1141">
        <v>365632348.52331883</v>
      </c>
      <c r="H1141" s="6">
        <f>E1141-G1141-'Recalled prostheses cost'!$F$23</f>
        <v>-346996595.48840648</v>
      </c>
      <c r="I1141" s="112">
        <v>23730799.09867359</v>
      </c>
      <c r="J1141" s="112">
        <v>138940292.43886116</v>
      </c>
      <c r="K1141" s="112">
        <f>I1141-J1141-(0.38*'Recalled prostheses cost'!$F$23)</f>
        <v>-124235186.63760623</v>
      </c>
      <c r="L1141" s="11">
        <f t="shared" si="38"/>
        <v>1</v>
      </c>
    </row>
    <row r="1142" spans="1:12" x14ac:dyDescent="0.25">
      <c r="A1142">
        <f t="shared" si="39"/>
        <v>1137</v>
      </c>
      <c r="C1142">
        <v>74583.849635634397</v>
      </c>
      <c r="D1142">
        <v>76910.046305594486</v>
      </c>
      <c r="E1142">
        <v>66384850.729637943</v>
      </c>
      <c r="F1142">
        <v>2326.1966699600889</v>
      </c>
      <c r="G1142">
        <v>480497376.92253262</v>
      </c>
      <c r="H1142" s="6">
        <f>E1142-G1142-'Recalled prostheses cost'!$F$23</f>
        <v>-437864350.65978587</v>
      </c>
      <c r="I1142" s="112">
        <v>36578554.75700023</v>
      </c>
      <c r="J1142" s="112">
        <v>182589003.23056233</v>
      </c>
      <c r="K1142" s="112">
        <f>I1142-J1142-(0.38*'Recalled prostheses cost'!$F$23)</f>
        <v>-155036141.77098075</v>
      </c>
      <c r="L1142" s="11">
        <f t="shared" si="38"/>
        <v>1</v>
      </c>
    </row>
    <row r="1143" spans="1:12" x14ac:dyDescent="0.25">
      <c r="A1143">
        <f t="shared" si="39"/>
        <v>1138</v>
      </c>
      <c r="C1143">
        <v>49652.605672171609</v>
      </c>
      <c r="D1143">
        <v>50842.41300675513</v>
      </c>
      <c r="E1143">
        <v>72010541.522364467</v>
      </c>
      <c r="F1143">
        <v>1189.8073345835219</v>
      </c>
      <c r="G1143">
        <v>420050646.44348478</v>
      </c>
      <c r="H1143" s="6">
        <f>E1143-G1143-'Recalled prostheses cost'!$F$23</f>
        <v>-371791929.38801146</v>
      </c>
      <c r="I1143" s="112">
        <v>39492666.147139743</v>
      </c>
      <c r="J1143" s="112">
        <v>159619245.64852417</v>
      </c>
      <c r="K1143" s="112">
        <f>I1143-J1143-(0.38*'Recalled prostheses cost'!$F$23)</f>
        <v>-129152272.79880306</v>
      </c>
      <c r="L1143" s="11">
        <f t="shared" si="38"/>
        <v>1</v>
      </c>
    </row>
    <row r="1144" spans="1:12" x14ac:dyDescent="0.25">
      <c r="A1144">
        <f t="shared" si="39"/>
        <v>1139</v>
      </c>
      <c r="C1144">
        <v>52500.798609624908</v>
      </c>
      <c r="D1144">
        <v>53516.868909427532</v>
      </c>
      <c r="E1144">
        <v>51288181.757798515</v>
      </c>
      <c r="F1144">
        <v>1016.0702998026245</v>
      </c>
      <c r="G1144">
        <v>186568983.23484504</v>
      </c>
      <c r="H1144" s="6">
        <f>E1144-G1144-'Recalled prostheses cost'!$F$23</f>
        <v>-159032625.94393769</v>
      </c>
      <c r="I1144" s="112">
        <v>28336701.940139588</v>
      </c>
      <c r="J1144" s="112">
        <v>70896213.629241109</v>
      </c>
      <c r="K1144" s="112">
        <f>I1144-J1144-(0.38*'Recalled prostheses cost'!$F$23)</f>
        <v>-51585204.986520164</v>
      </c>
      <c r="L1144" s="11">
        <f t="shared" si="38"/>
        <v>1</v>
      </c>
    </row>
    <row r="1145" spans="1:12" x14ac:dyDescent="0.25">
      <c r="A1145">
        <f t="shared" si="39"/>
        <v>1140</v>
      </c>
      <c r="C1145">
        <v>67732.452494977755</v>
      </c>
      <c r="D1145">
        <v>70698.448549736422</v>
      </c>
      <c r="E1145">
        <v>54934010.488275833</v>
      </c>
      <c r="F1145">
        <v>2965.996054758667</v>
      </c>
      <c r="G1145">
        <v>631145075.80012393</v>
      </c>
      <c r="H1145" s="6">
        <f>E1145-G1145-'Recalled prostheses cost'!$F$23</f>
        <v>-599962889.77873921</v>
      </c>
      <c r="I1145" s="112">
        <v>30353916.929298759</v>
      </c>
      <c r="J1145" s="112">
        <v>239835128.80404711</v>
      </c>
      <c r="K1145" s="112">
        <f>I1145-J1145-(0.38*'Recalled prostheses cost'!$F$23)</f>
        <v>-218506905.172167</v>
      </c>
      <c r="L1145" s="11">
        <f t="shared" si="38"/>
        <v>1</v>
      </c>
    </row>
    <row r="1146" spans="1:12" x14ac:dyDescent="0.25">
      <c r="A1146">
        <f t="shared" si="39"/>
        <v>1141</v>
      </c>
      <c r="C1146">
        <v>70163.856585464775</v>
      </c>
      <c r="D1146">
        <v>74141.467710835408</v>
      </c>
      <c r="E1146">
        <v>72078796.534528404</v>
      </c>
      <c r="F1146">
        <v>3977.6111253706331</v>
      </c>
      <c r="G1146">
        <v>930470714.18574989</v>
      </c>
      <c r="H1146" s="6">
        <f>E1146-G1146-'Recalled prostheses cost'!$F$23</f>
        <v>-882143742.11811268</v>
      </c>
      <c r="I1146" s="112">
        <v>40122276.672093891</v>
      </c>
      <c r="J1146" s="112">
        <v>353578871.39058495</v>
      </c>
      <c r="K1146" s="112">
        <f>I1146-J1146-(0.38*'Recalled prostheses cost'!$F$23)</f>
        <v>-322482288.01590973</v>
      </c>
      <c r="L1146" s="11">
        <f t="shared" si="38"/>
        <v>1</v>
      </c>
    </row>
    <row r="1147" spans="1:12" x14ac:dyDescent="0.25">
      <c r="A1147">
        <f t="shared" si="39"/>
        <v>1142</v>
      </c>
      <c r="C1147">
        <v>53146.220488573155</v>
      </c>
      <c r="D1147">
        <v>54809.40778505562</v>
      </c>
      <c r="E1147">
        <v>60719056.870900579</v>
      </c>
      <c r="F1147">
        <v>1663.1872964824652</v>
      </c>
      <c r="G1147">
        <v>615770866.34257138</v>
      </c>
      <c r="H1147" s="6">
        <f>E1147-G1147-'Recalled prostheses cost'!$F$23</f>
        <v>-578803633.93856192</v>
      </c>
      <c r="I1147" s="112">
        <v>33718442.317702055</v>
      </c>
      <c r="J1147" s="112">
        <v>233992929.21017709</v>
      </c>
      <c r="K1147" s="112">
        <f>I1147-J1147-(0.38*'Recalled prostheses cost'!$F$23)</f>
        <v>-209300180.18989369</v>
      </c>
      <c r="L1147" s="11">
        <f t="shared" si="38"/>
        <v>1</v>
      </c>
    </row>
    <row r="1148" spans="1:12" x14ac:dyDescent="0.25">
      <c r="A1148">
        <f t="shared" si="39"/>
        <v>1143</v>
      </c>
      <c r="C1148">
        <v>66584.242322259233</v>
      </c>
      <c r="D1148">
        <v>69023.648063056942</v>
      </c>
      <c r="E1148">
        <v>49414027.286591515</v>
      </c>
      <c r="F1148">
        <v>2439.4057407977089</v>
      </c>
      <c r="G1148">
        <v>393607256.78932303</v>
      </c>
      <c r="H1148" s="6">
        <f>E1148-G1148-'Recalled prostheses cost'!$F$23</f>
        <v>-367945053.96962267</v>
      </c>
      <c r="I1148" s="112">
        <v>27471768.859876577</v>
      </c>
      <c r="J1148" s="112">
        <v>149570757.57994276</v>
      </c>
      <c r="K1148" s="112">
        <f>I1148-J1148-(0.38*'Recalled prostheses cost'!$F$23)</f>
        <v>-131124682.01748484</v>
      </c>
      <c r="L1148" s="11">
        <f t="shared" si="38"/>
        <v>1</v>
      </c>
    </row>
    <row r="1149" spans="1:12" x14ac:dyDescent="0.25">
      <c r="A1149">
        <f t="shared" si="39"/>
        <v>1144</v>
      </c>
      <c r="C1149">
        <v>64567.483270597666</v>
      </c>
      <c r="D1149">
        <v>66033.342265828527</v>
      </c>
      <c r="E1149">
        <v>50233259.157734185</v>
      </c>
      <c r="F1149">
        <v>1465.8589952308612</v>
      </c>
      <c r="G1149">
        <v>238881900.63131738</v>
      </c>
      <c r="H1149" s="6">
        <f>E1149-G1149-'Recalled prostheses cost'!$F$23</f>
        <v>-212400465.94047436</v>
      </c>
      <c r="I1149" s="112">
        <v>28130807.027094357</v>
      </c>
      <c r="J1149" s="112">
        <v>90775122.239900574</v>
      </c>
      <c r="K1149" s="112">
        <f>I1149-J1149-(0.38*'Recalled prostheses cost'!$F$23)</f>
        <v>-71670008.510224864</v>
      </c>
      <c r="L1149" s="11">
        <f t="shared" si="38"/>
        <v>1</v>
      </c>
    </row>
    <row r="1150" spans="1:12" x14ac:dyDescent="0.25">
      <c r="A1150">
        <f t="shared" si="39"/>
        <v>1145</v>
      </c>
      <c r="C1150">
        <v>68938.91668683046</v>
      </c>
      <c r="D1150">
        <v>71645.552014439629</v>
      </c>
      <c r="E1150">
        <v>43593328.133071922</v>
      </c>
      <c r="F1150">
        <v>2706.6353276091686</v>
      </c>
      <c r="G1150">
        <v>328077277.1428774</v>
      </c>
      <c r="H1150" s="6">
        <f>E1150-G1150-'Recalled prostheses cost'!$F$23</f>
        <v>-308235773.47669667</v>
      </c>
      <c r="I1150" s="112">
        <v>24181710.945806012</v>
      </c>
      <c r="J1150" s="112">
        <v>124669365.31429341</v>
      </c>
      <c r="K1150" s="112">
        <f>I1150-J1150-(0.38*'Recalled prostheses cost'!$F$23)</f>
        <v>-109513347.66590604</v>
      </c>
      <c r="L1150" s="11">
        <f t="shared" si="38"/>
        <v>1</v>
      </c>
    </row>
    <row r="1151" spans="1:12" x14ac:dyDescent="0.25">
      <c r="A1151">
        <f t="shared" si="39"/>
        <v>1146</v>
      </c>
      <c r="C1151">
        <v>58014.027115933517</v>
      </c>
      <c r="D1151">
        <v>59239.74428601285</v>
      </c>
      <c r="E1151">
        <v>41948165.004383311</v>
      </c>
      <c r="F1151">
        <v>1225.7171700793333</v>
      </c>
      <c r="G1151">
        <v>168924535.89534768</v>
      </c>
      <c r="H1151" s="6">
        <f>E1151-G1151-'Recalled prostheses cost'!$F$23</f>
        <v>-150728195.35785556</v>
      </c>
      <c r="I1151" s="112">
        <v>23068704.759638272</v>
      </c>
      <c r="J1151" s="112">
        <v>64191323.640232131</v>
      </c>
      <c r="K1151" s="112">
        <f>I1151-J1151-(0.38*'Recalled prostheses cost'!$F$23)</f>
        <v>-50148312.178012505</v>
      </c>
      <c r="L1151" s="11">
        <f t="shared" si="38"/>
        <v>1</v>
      </c>
    </row>
    <row r="1152" spans="1:12" x14ac:dyDescent="0.25">
      <c r="A1152">
        <f t="shared" si="39"/>
        <v>1147</v>
      </c>
      <c r="C1152">
        <v>60373.243331902195</v>
      </c>
      <c r="D1152">
        <v>62573.327291283073</v>
      </c>
      <c r="E1152">
        <v>49924289.504235238</v>
      </c>
      <c r="F1152">
        <v>2200.0839593808778</v>
      </c>
      <c r="G1152">
        <v>476816034.25920415</v>
      </c>
      <c r="H1152" s="6">
        <f>E1152-G1152-'Recalled prostheses cost'!$F$23</f>
        <v>-450643569.22186005</v>
      </c>
      <c r="I1152" s="112">
        <v>27624821.804159556</v>
      </c>
      <c r="J1152" s="112">
        <v>181190093.01849759</v>
      </c>
      <c r="K1152" s="112">
        <f>I1152-J1152-(0.38*'Recalled prostheses cost'!$F$23)</f>
        <v>-162590964.51175669</v>
      </c>
      <c r="L1152" s="11">
        <f t="shared" si="38"/>
        <v>1</v>
      </c>
    </row>
    <row r="1153" spans="1:12" x14ac:dyDescent="0.25">
      <c r="A1153">
        <f t="shared" si="39"/>
        <v>1148</v>
      </c>
      <c r="C1153">
        <v>57721.157965010651</v>
      </c>
      <c r="D1153">
        <v>60151.720677153899</v>
      </c>
      <c r="E1153">
        <v>56460070.188978247</v>
      </c>
      <c r="F1153">
        <v>2430.5627121432481</v>
      </c>
      <c r="G1153">
        <v>593854279.67997491</v>
      </c>
      <c r="H1153" s="6">
        <f>E1153-G1153-'Recalled prostheses cost'!$F$23</f>
        <v>-561146033.95788789</v>
      </c>
      <c r="I1153" s="112">
        <v>31192464.821100842</v>
      </c>
      <c r="J1153" s="112">
        <v>225664626.27839047</v>
      </c>
      <c r="K1153" s="112">
        <f>I1153-J1153-(0.38*'Recalled prostheses cost'!$F$23)</f>
        <v>-203497854.75470829</v>
      </c>
      <c r="L1153" s="11">
        <f t="shared" si="38"/>
        <v>1</v>
      </c>
    </row>
    <row r="1154" spans="1:12" x14ac:dyDescent="0.25">
      <c r="A1154">
        <f t="shared" si="39"/>
        <v>1149</v>
      </c>
      <c r="C1154">
        <v>78253.020800676619</v>
      </c>
      <c r="D1154">
        <v>80979.063943292684</v>
      </c>
      <c r="E1154">
        <v>59234844.256477237</v>
      </c>
      <c r="F1154">
        <v>2726.0431426160649</v>
      </c>
      <c r="G1154">
        <v>456602181.74317551</v>
      </c>
      <c r="H1154" s="6">
        <f>E1154-G1154-'Recalled prostheses cost'!$F$23</f>
        <v>-421119161.95358944</v>
      </c>
      <c r="I1154" s="112">
        <v>32781980.089909766</v>
      </c>
      <c r="J1154" s="112">
        <v>173508829.06240666</v>
      </c>
      <c r="K1154" s="112">
        <f>I1154-J1154-(0.38*'Recalled prostheses cost'!$F$23)</f>
        <v>-149752542.26991555</v>
      </c>
      <c r="L1154" s="11">
        <f t="shared" si="38"/>
        <v>1</v>
      </c>
    </row>
    <row r="1155" spans="1:12" x14ac:dyDescent="0.25">
      <c r="A1155">
        <f t="shared" si="39"/>
        <v>1150</v>
      </c>
      <c r="C1155">
        <v>64347.118684271452</v>
      </c>
      <c r="D1155">
        <v>66515.841609278417</v>
      </c>
      <c r="E1155">
        <v>63295347.538221069</v>
      </c>
      <c r="F1155">
        <v>2168.7229250069649</v>
      </c>
      <c r="G1155">
        <v>441397638.21579534</v>
      </c>
      <c r="H1155" s="6">
        <f>E1155-G1155-'Recalled prostheses cost'!$F$23</f>
        <v>-401854115.14446545</v>
      </c>
      <c r="I1155" s="112">
        <v>34926457.206025787</v>
      </c>
      <c r="J1155" s="112">
        <v>167731102.52200222</v>
      </c>
      <c r="K1155" s="112">
        <f>I1155-J1155-(0.38*'Recalled prostheses cost'!$F$23)</f>
        <v>-141830338.61339509</v>
      </c>
      <c r="L1155" s="11">
        <f t="shared" si="38"/>
        <v>1</v>
      </c>
    </row>
    <row r="1156" spans="1:12" x14ac:dyDescent="0.25">
      <c r="A1156">
        <f t="shared" si="39"/>
        <v>1151</v>
      </c>
      <c r="C1156">
        <v>70254.11646039653</v>
      </c>
      <c r="D1156">
        <v>72939.935912574758</v>
      </c>
      <c r="E1156">
        <v>51642231.607794791</v>
      </c>
      <c r="F1156">
        <v>2685.8194521782279</v>
      </c>
      <c r="G1156">
        <v>456809411.68523759</v>
      </c>
      <c r="H1156" s="6">
        <f>E1156-G1156-'Recalled prostheses cost'!$F$23</f>
        <v>-428919004.54433393</v>
      </c>
      <c r="I1156" s="112">
        <v>28717329.62589876</v>
      </c>
      <c r="J1156" s="112">
        <v>173587576.44039029</v>
      </c>
      <c r="K1156" s="112">
        <f>I1156-J1156-(0.38*'Recalled prostheses cost'!$F$23)</f>
        <v>-153895940.11191019</v>
      </c>
      <c r="L1156" s="11">
        <f t="shared" si="38"/>
        <v>1</v>
      </c>
    </row>
    <row r="1157" spans="1:12" x14ac:dyDescent="0.25">
      <c r="A1157">
        <f t="shared" si="39"/>
        <v>1152</v>
      </c>
      <c r="C1157">
        <v>53502.939274126489</v>
      </c>
      <c r="D1157">
        <v>54941.752705206578</v>
      </c>
      <c r="E1157">
        <v>42407384.100612469</v>
      </c>
      <c r="F1157">
        <v>1438.8134310800888</v>
      </c>
      <c r="G1157">
        <v>224741316.04413763</v>
      </c>
      <c r="H1157" s="6">
        <f>E1157-G1157-'Recalled prostheses cost'!$F$23</f>
        <v>-206085756.41041633</v>
      </c>
      <c r="I1157" s="112">
        <v>23836380.654604051</v>
      </c>
      <c r="J1157" s="112">
        <v>85401700.096772283</v>
      </c>
      <c r="K1157" s="112">
        <f>I1157-J1157-(0.38*'Recalled prostheses cost'!$F$23)</f>
        <v>-70591012.73958689</v>
      </c>
      <c r="L1157" s="11">
        <f t="shared" si="38"/>
        <v>1</v>
      </c>
    </row>
    <row r="1158" spans="1:12" x14ac:dyDescent="0.25">
      <c r="A1158">
        <f t="shared" si="39"/>
        <v>1153</v>
      </c>
      <c r="C1158">
        <v>62467.785384815645</v>
      </c>
      <c r="D1158">
        <v>64709.615114435182</v>
      </c>
      <c r="E1158">
        <v>52594062.535483427</v>
      </c>
      <c r="F1158">
        <v>2241.8297296195378</v>
      </c>
      <c r="G1158">
        <v>392649578.90524358</v>
      </c>
      <c r="H1158" s="6">
        <f>E1158-G1158-'Recalled prostheses cost'!$F$23</f>
        <v>-363807340.83665133</v>
      </c>
      <c r="I1158" s="112">
        <v>28942272.928165339</v>
      </c>
      <c r="J1158" s="112">
        <v>149206839.98399255</v>
      </c>
      <c r="K1158" s="112">
        <f>I1158-J1158-(0.38*'Recalled prostheses cost'!$F$23)</f>
        <v>-129290260.35324585</v>
      </c>
      <c r="L1158" s="11">
        <f t="shared" ref="L1158:L1221" si="40">IF(H1158/$H$1&lt;=F1158,1,0)</f>
        <v>1</v>
      </c>
    </row>
    <row r="1159" spans="1:12" x14ac:dyDescent="0.25">
      <c r="A1159">
        <f t="shared" si="39"/>
        <v>1154</v>
      </c>
      <c r="C1159">
        <v>65974.919678969716</v>
      </c>
      <c r="D1159">
        <v>67569.750481844691</v>
      </c>
      <c r="E1159">
        <v>50747928.300420597</v>
      </c>
      <c r="F1159">
        <v>1594.8308028749743</v>
      </c>
      <c r="G1159">
        <v>226694415.49387789</v>
      </c>
      <c r="H1159" s="6">
        <f>E1159-G1159-'Recalled prostheses cost'!$F$23</f>
        <v>-199698311.66034847</v>
      </c>
      <c r="I1159" s="112">
        <v>28529236.095746756</v>
      </c>
      <c r="J1159" s="112">
        <v>86143877.887673616</v>
      </c>
      <c r="K1159" s="112">
        <f>I1159-J1159-(0.38*'Recalled prostheses cost'!$F$23)</f>
        <v>-66640335.089345507</v>
      </c>
      <c r="L1159" s="11">
        <f t="shared" si="40"/>
        <v>1</v>
      </c>
    </row>
    <row r="1160" spans="1:12" x14ac:dyDescent="0.25">
      <c r="A1160">
        <f t="shared" ref="A1160:A1223" si="41">1+A1159</f>
        <v>1155</v>
      </c>
      <c r="C1160">
        <v>50967.998917037025</v>
      </c>
      <c r="D1160">
        <v>52198.46384883127</v>
      </c>
      <c r="E1160">
        <v>53281291.042433031</v>
      </c>
      <c r="F1160">
        <v>1230.4649317942458</v>
      </c>
      <c r="G1160">
        <v>265413644.77317965</v>
      </c>
      <c r="H1160" s="6">
        <f>E1160-G1160-'Recalled prostheses cost'!$F$23</f>
        <v>-235884178.1976378</v>
      </c>
      <c r="I1160" s="112">
        <v>29617716.215665016</v>
      </c>
      <c r="J1160" s="112">
        <v>100857185.01380828</v>
      </c>
      <c r="K1160" s="112">
        <f>I1160-J1160-(0.38*'Recalled prostheses cost'!$F$23)</f>
        <v>-80265162.095561922</v>
      </c>
      <c r="L1160" s="11">
        <f t="shared" si="40"/>
        <v>1</v>
      </c>
    </row>
    <row r="1161" spans="1:12" x14ac:dyDescent="0.25">
      <c r="A1161">
        <f t="shared" si="41"/>
        <v>1156</v>
      </c>
      <c r="C1161">
        <v>83485.224557722962</v>
      </c>
      <c r="D1161">
        <v>86241.172735929664</v>
      </c>
      <c r="E1161">
        <v>55048981.499164283</v>
      </c>
      <c r="F1161">
        <v>2755.9481782067014</v>
      </c>
      <c r="G1161">
        <v>417126970.59524471</v>
      </c>
      <c r="H1161" s="6">
        <f>E1161-G1161-'Recalled prostheses cost'!$F$23</f>
        <v>-385829813.56297159</v>
      </c>
      <c r="I1161" s="112">
        <v>30299572.435403015</v>
      </c>
      <c r="J1161" s="112">
        <v>158508248.826193</v>
      </c>
      <c r="K1161" s="112">
        <f>I1161-J1161-(0.38*'Recalled prostheses cost'!$F$23)</f>
        <v>-137234369.68820864</v>
      </c>
      <c r="L1161" s="11">
        <f t="shared" si="40"/>
        <v>1</v>
      </c>
    </row>
    <row r="1162" spans="1:12" x14ac:dyDescent="0.25">
      <c r="A1162">
        <f t="shared" si="41"/>
        <v>1157</v>
      </c>
      <c r="C1162">
        <v>69178.448493200412</v>
      </c>
      <c r="D1162">
        <v>71100.282978671064</v>
      </c>
      <c r="E1162">
        <v>41215221.379453897</v>
      </c>
      <c r="F1162">
        <v>1921.834485470652</v>
      </c>
      <c r="G1162">
        <v>233523821.28923815</v>
      </c>
      <c r="H1162" s="6">
        <f>E1162-G1162-'Recalled prostheses cost'!$F$23</f>
        <v>-216060424.37667543</v>
      </c>
      <c r="I1162" s="112">
        <v>22608491.458111197</v>
      </c>
      <c r="J1162" s="112">
        <v>88739052.089910477</v>
      </c>
      <c r="K1162" s="112">
        <f>I1162-J1162-(0.38*'Recalled prostheses cost'!$F$23)</f>
        <v>-75156253.929217935</v>
      </c>
      <c r="L1162" s="11">
        <f t="shared" si="40"/>
        <v>1</v>
      </c>
    </row>
    <row r="1163" spans="1:12" x14ac:dyDescent="0.25">
      <c r="A1163">
        <f t="shared" si="41"/>
        <v>1158</v>
      </c>
      <c r="C1163">
        <v>59360.005580552992</v>
      </c>
      <c r="D1163">
        <v>62269.263744640346</v>
      </c>
      <c r="E1163">
        <v>42739467.295190066</v>
      </c>
      <c r="F1163">
        <v>2909.2581640873541</v>
      </c>
      <c r="G1163">
        <v>501340036.77399123</v>
      </c>
      <c r="H1163" s="6">
        <f>E1163-G1163-'Recalled prostheses cost'!$F$23</f>
        <v>-482352393.9456923</v>
      </c>
      <c r="I1163" s="112">
        <v>23983236.212741405</v>
      </c>
      <c r="J1163" s="112">
        <v>190509213.97411668</v>
      </c>
      <c r="K1163" s="112">
        <f>I1163-J1163-(0.38*'Recalled prostheses cost'!$F$23)</f>
        <v>-175551671.05879393</v>
      </c>
      <c r="L1163" s="11">
        <f t="shared" si="40"/>
        <v>1</v>
      </c>
    </row>
    <row r="1164" spans="1:12" x14ac:dyDescent="0.25">
      <c r="A1164">
        <f t="shared" si="41"/>
        <v>1159</v>
      </c>
      <c r="C1164">
        <v>51312.761963663157</v>
      </c>
      <c r="D1164">
        <v>52761.890920310449</v>
      </c>
      <c r="E1164">
        <v>51901571.213210829</v>
      </c>
      <c r="F1164">
        <v>1449.1289566472915</v>
      </c>
      <c r="G1164">
        <v>377584559.26902843</v>
      </c>
      <c r="H1164" s="6">
        <f>E1164-G1164-'Recalled prostheses cost'!$F$23</f>
        <v>-349434812.52270877</v>
      </c>
      <c r="I1164" s="112">
        <v>28789885.308527254</v>
      </c>
      <c r="J1164" s="112">
        <v>143482132.5222308</v>
      </c>
      <c r="K1164" s="112">
        <f>I1164-J1164-(0.38*'Recalled prostheses cost'!$F$23)</f>
        <v>-123717940.5111222</v>
      </c>
      <c r="L1164" s="11">
        <f t="shared" si="40"/>
        <v>1</v>
      </c>
    </row>
    <row r="1165" spans="1:12" x14ac:dyDescent="0.25">
      <c r="A1165">
        <f t="shared" si="41"/>
        <v>1160</v>
      </c>
      <c r="C1165">
        <v>52842.828090798583</v>
      </c>
      <c r="D1165">
        <v>53866.935375241497</v>
      </c>
      <c r="E1165">
        <v>43850864.545329377</v>
      </c>
      <c r="F1165">
        <v>1024.1072844429145</v>
      </c>
      <c r="G1165">
        <v>207417390.23608363</v>
      </c>
      <c r="H1165" s="6">
        <f>E1165-G1165-'Recalled prostheses cost'!$F$23</f>
        <v>-187318350.1576454</v>
      </c>
      <c r="I1165" s="112">
        <v>23947889.593478102</v>
      </c>
      <c r="J1165" s="112">
        <v>78818608.289711773</v>
      </c>
      <c r="K1165" s="112">
        <f>I1165-J1165-(0.38*'Recalled prostheses cost'!$F$23)</f>
        <v>-63896411.993652321</v>
      </c>
      <c r="L1165" s="11">
        <f t="shared" si="40"/>
        <v>1</v>
      </c>
    </row>
    <row r="1166" spans="1:12" x14ac:dyDescent="0.25">
      <c r="A1166">
        <f t="shared" si="41"/>
        <v>1161</v>
      </c>
      <c r="C1166">
        <v>63000.437106820777</v>
      </c>
      <c r="D1166">
        <v>66030.777404841516</v>
      </c>
      <c r="E1166">
        <v>44460771.142700046</v>
      </c>
      <c r="F1166">
        <v>3030.3402980207393</v>
      </c>
      <c r="G1166">
        <v>480426246.78745937</v>
      </c>
      <c r="H1166" s="6">
        <f>E1166-G1166-'Recalled prostheses cost'!$F$23</f>
        <v>-459717300.11165047</v>
      </c>
      <c r="I1166" s="112">
        <v>24735841.593632668</v>
      </c>
      <c r="J1166" s="112">
        <v>182561973.77923453</v>
      </c>
      <c r="K1166" s="112">
        <f>I1166-J1166-(0.38*'Recalled prostheses cost'!$F$23)</f>
        <v>-166851825.48302051</v>
      </c>
      <c r="L1166" s="11">
        <f t="shared" si="40"/>
        <v>1</v>
      </c>
    </row>
    <row r="1167" spans="1:12" x14ac:dyDescent="0.25">
      <c r="A1167">
        <f t="shared" si="41"/>
        <v>1162</v>
      </c>
      <c r="C1167">
        <v>60486.948164302215</v>
      </c>
      <c r="D1167">
        <v>62707.259406663019</v>
      </c>
      <c r="E1167">
        <v>69979937.112781763</v>
      </c>
      <c r="F1167">
        <v>2220.3112423608036</v>
      </c>
      <c r="G1167">
        <v>419695698.30960625</v>
      </c>
      <c r="H1167" s="6">
        <f>E1167-G1167-'Recalled prostheses cost'!$F$23</f>
        <v>-373467585.66371566</v>
      </c>
      <c r="I1167" s="112">
        <v>39074369.596166514</v>
      </c>
      <c r="J1167" s="112">
        <v>159484365.3576504</v>
      </c>
      <c r="K1167" s="112">
        <f>I1167-J1167-(0.38*'Recalled prostheses cost'!$F$23)</f>
        <v>-129435689.05890253</v>
      </c>
      <c r="L1167" s="11">
        <f t="shared" si="40"/>
        <v>1</v>
      </c>
    </row>
    <row r="1168" spans="1:12" x14ac:dyDescent="0.25">
      <c r="A1168">
        <f t="shared" si="41"/>
        <v>1163</v>
      </c>
      <c r="C1168">
        <v>81267.509667611143</v>
      </c>
      <c r="D1168">
        <v>83940.439265299123</v>
      </c>
      <c r="E1168">
        <v>57660327.678986385</v>
      </c>
      <c r="F1168">
        <v>2672.9295976879803</v>
      </c>
      <c r="G1168">
        <v>378391251.90194452</v>
      </c>
      <c r="H1168" s="6">
        <f>E1168-G1168-'Recalled prostheses cost'!$F$23</f>
        <v>-344482748.68984932</v>
      </c>
      <c r="I1168" s="112">
        <v>31770076.017743215</v>
      </c>
      <c r="J1168" s="112">
        <v>143788675.72273889</v>
      </c>
      <c r="K1168" s="112">
        <f>I1168-J1168-(0.38*'Recalled prostheses cost'!$F$23)</f>
        <v>-121044293.00241432</v>
      </c>
      <c r="L1168" s="11">
        <f t="shared" si="40"/>
        <v>1</v>
      </c>
    </row>
    <row r="1169" spans="1:12" x14ac:dyDescent="0.25">
      <c r="A1169">
        <f t="shared" si="41"/>
        <v>1164</v>
      </c>
      <c r="C1169">
        <v>55610.912254690047</v>
      </c>
      <c r="D1169">
        <v>57081.158721517022</v>
      </c>
      <c r="E1169">
        <v>47102842.406376198</v>
      </c>
      <c r="F1169">
        <v>1470.2464668269749</v>
      </c>
      <c r="G1169">
        <v>300916607.31175268</v>
      </c>
      <c r="H1169" s="6">
        <f>E1169-G1169-'Recalled prostheses cost'!$F$23</f>
        <v>-277565589.37226766</v>
      </c>
      <c r="I1169" s="112">
        <v>26278652.744978108</v>
      </c>
      <c r="J1169" s="112">
        <v>114348310.77846603</v>
      </c>
      <c r="K1169" s="112">
        <f>I1169-J1169-(0.38*'Recalled prostheses cost'!$F$23)</f>
        <v>-97095351.33090657</v>
      </c>
      <c r="L1169" s="11">
        <f t="shared" si="40"/>
        <v>1</v>
      </c>
    </row>
    <row r="1170" spans="1:12" x14ac:dyDescent="0.25">
      <c r="A1170">
        <f t="shared" si="41"/>
        <v>1165</v>
      </c>
      <c r="C1170">
        <v>52922.549785221592</v>
      </c>
      <c r="D1170">
        <v>54796.220785021251</v>
      </c>
      <c r="E1170">
        <v>41856725.271991409</v>
      </c>
      <c r="F1170">
        <v>1873.6709997996586</v>
      </c>
      <c r="G1170">
        <v>290460448.95690566</v>
      </c>
      <c r="H1170" s="6">
        <f>E1170-G1170-'Recalled prostheses cost'!$F$23</f>
        <v>-272355548.15180546</v>
      </c>
      <c r="I1170" s="112">
        <v>23294544.228901155</v>
      </c>
      <c r="J1170" s="112">
        <v>110374970.60362417</v>
      </c>
      <c r="K1170" s="112">
        <f>I1170-J1170-(0.38*'Recalled prostheses cost'!$F$23)</f>
        <v>-96106119.672141671</v>
      </c>
      <c r="L1170" s="11">
        <f t="shared" si="40"/>
        <v>1</v>
      </c>
    </row>
    <row r="1171" spans="1:12" x14ac:dyDescent="0.25">
      <c r="A1171">
        <f t="shared" si="41"/>
        <v>1166</v>
      </c>
      <c r="C1171">
        <v>70881.919201402037</v>
      </c>
      <c r="D1171">
        <v>73449.847205230893</v>
      </c>
      <c r="E1171">
        <v>49994735.543697223</v>
      </c>
      <c r="F1171">
        <v>2567.9280038288562</v>
      </c>
      <c r="G1171">
        <v>459160637.56779611</v>
      </c>
      <c r="H1171" s="6">
        <f>E1171-G1171-'Recalled prostheses cost'!$F$23</f>
        <v>-432917726.49099004</v>
      </c>
      <c r="I1171" s="112">
        <v>27878378.245983765</v>
      </c>
      <c r="J1171" s="112">
        <v>174481042.2757625</v>
      </c>
      <c r="K1171" s="112">
        <f>I1171-J1171-(0.38*'Recalled prostheses cost'!$F$23)</f>
        <v>-155628357.32719737</v>
      </c>
      <c r="L1171" s="11">
        <f t="shared" si="40"/>
        <v>1</v>
      </c>
    </row>
    <row r="1172" spans="1:12" x14ac:dyDescent="0.25">
      <c r="A1172">
        <f t="shared" si="41"/>
        <v>1167</v>
      </c>
      <c r="C1172">
        <v>67728.80237596044</v>
      </c>
      <c r="D1172">
        <v>71179.073070953789</v>
      </c>
      <c r="E1172">
        <v>69665148.953965873</v>
      </c>
      <c r="F1172">
        <v>3450.270694993349</v>
      </c>
      <c r="G1172">
        <v>892169088.69325209</v>
      </c>
      <c r="H1172" s="6">
        <f>E1172-G1172-'Recalled prostheses cost'!$F$23</f>
        <v>-846255764.20617735</v>
      </c>
      <c r="I1172" s="112">
        <v>38316218.29074727</v>
      </c>
      <c r="J1172" s="112">
        <v>339024253.70343578</v>
      </c>
      <c r="K1172" s="112">
        <f>I1172-J1172-(0.38*'Recalled prostheses cost'!$F$23)</f>
        <v>-309733728.71010715</v>
      </c>
      <c r="L1172" s="11">
        <f t="shared" si="40"/>
        <v>1</v>
      </c>
    </row>
    <row r="1173" spans="1:12" x14ac:dyDescent="0.25">
      <c r="A1173">
        <f t="shared" si="41"/>
        <v>1168</v>
      </c>
      <c r="C1173">
        <v>54655.871016550147</v>
      </c>
      <c r="D1173">
        <v>55924.908816539013</v>
      </c>
      <c r="E1173">
        <v>51412640.308037601</v>
      </c>
      <c r="F1173">
        <v>1269.037799988866</v>
      </c>
      <c r="G1173">
        <v>284183671.26394057</v>
      </c>
      <c r="H1173" s="6">
        <f>E1173-G1173-'Recalled prostheses cost'!$F$23</f>
        <v>-256522855.42279413</v>
      </c>
      <c r="I1173" s="112">
        <v>28513822.155145694</v>
      </c>
      <c r="J1173" s="112">
        <v>107989795.08029741</v>
      </c>
      <c r="K1173" s="112">
        <f>I1173-J1173-(0.38*'Recalled prostheses cost'!$F$23)</f>
        <v>-88501666.22257036</v>
      </c>
      <c r="L1173" s="11">
        <f t="shared" si="40"/>
        <v>1</v>
      </c>
    </row>
    <row r="1174" spans="1:12" x14ac:dyDescent="0.25">
      <c r="A1174">
        <f t="shared" si="41"/>
        <v>1169</v>
      </c>
      <c r="C1174">
        <v>57880.909846634371</v>
      </c>
      <c r="D1174">
        <v>59847.40026471184</v>
      </c>
      <c r="E1174">
        <v>66087576.195263721</v>
      </c>
      <c r="F1174">
        <v>1966.4904180774683</v>
      </c>
      <c r="G1174">
        <v>649180675.18126404</v>
      </c>
      <c r="H1174" s="6">
        <f>E1174-G1174-'Recalled prostheses cost'!$F$23</f>
        <v>-606844923.45289147</v>
      </c>
      <c r="I1174" s="112">
        <v>36885759.475154847</v>
      </c>
      <c r="J1174" s="112">
        <v>246688656.56888035</v>
      </c>
      <c r="K1174" s="112">
        <f>I1174-J1174-(0.38*'Recalled prostheses cost'!$F$23)</f>
        <v>-218828590.39114416</v>
      </c>
      <c r="L1174" s="11">
        <f t="shared" si="40"/>
        <v>1</v>
      </c>
    </row>
    <row r="1175" spans="1:12" x14ac:dyDescent="0.25">
      <c r="A1175">
        <f t="shared" si="41"/>
        <v>1170</v>
      </c>
      <c r="C1175">
        <v>80006.001730132455</v>
      </c>
      <c r="D1175">
        <v>83802.117510716518</v>
      </c>
      <c r="E1175">
        <v>48661450.054894581</v>
      </c>
      <c r="F1175">
        <v>3796.115780584063</v>
      </c>
      <c r="G1175">
        <v>496708644.41486341</v>
      </c>
      <c r="H1175" s="6">
        <f>E1175-G1175-'Recalled prostheses cost'!$F$23</f>
        <v>-471799018.82686001</v>
      </c>
      <c r="I1175" s="112">
        <v>27214080.906283699</v>
      </c>
      <c r="J1175" s="112">
        <v>188749284.87764812</v>
      </c>
      <c r="K1175" s="112">
        <f>I1175-J1175-(0.38*'Recalled prostheses cost'!$F$23)</f>
        <v>-170560897.26878306</v>
      </c>
      <c r="L1175" s="11">
        <f t="shared" si="40"/>
        <v>1</v>
      </c>
    </row>
    <row r="1176" spans="1:12" x14ac:dyDescent="0.25">
      <c r="A1176">
        <f t="shared" si="41"/>
        <v>1171</v>
      </c>
      <c r="C1176">
        <v>61333.363874823044</v>
      </c>
      <c r="D1176">
        <v>63477.526025539548</v>
      </c>
      <c r="E1176">
        <v>44496514.713463098</v>
      </c>
      <c r="F1176">
        <v>2144.1621507165037</v>
      </c>
      <c r="G1176">
        <v>309359696.42232853</v>
      </c>
      <c r="H1176" s="6">
        <f>E1176-G1176-'Recalled prostheses cost'!$F$23</f>
        <v>-288615006.17575663</v>
      </c>
      <c r="I1176" s="112">
        <v>24762262.641313903</v>
      </c>
      <c r="J1176" s="112">
        <v>117556684.64048487</v>
      </c>
      <c r="K1176" s="112">
        <f>I1176-J1176-(0.38*'Recalled prostheses cost'!$F$23)</f>
        <v>-101820115.29658961</v>
      </c>
      <c r="L1176" s="11">
        <f t="shared" si="40"/>
        <v>1</v>
      </c>
    </row>
    <row r="1177" spans="1:12" x14ac:dyDescent="0.25">
      <c r="A1177">
        <f t="shared" si="41"/>
        <v>1172</v>
      </c>
      <c r="C1177">
        <v>53891.12516973952</v>
      </c>
      <c r="D1177">
        <v>56112.210952208326</v>
      </c>
      <c r="E1177">
        <v>40365216.774852544</v>
      </c>
      <c r="F1177">
        <v>2221.0857824688064</v>
      </c>
      <c r="G1177">
        <v>425891540.25257581</v>
      </c>
      <c r="H1177" s="6">
        <f>E1177-G1177-'Recalled prostheses cost'!$F$23</f>
        <v>-409278147.94461441</v>
      </c>
      <c r="I1177" s="112">
        <v>22970128.62378259</v>
      </c>
      <c r="J1177" s="112">
        <v>161838785.29597887</v>
      </c>
      <c r="K1177" s="112">
        <f>I1177-J1177-(0.38*'Recalled prostheses cost'!$F$23)</f>
        <v>-147894349.96961492</v>
      </c>
      <c r="L1177" s="11">
        <f t="shared" si="40"/>
        <v>1</v>
      </c>
    </row>
    <row r="1178" spans="1:12" x14ac:dyDescent="0.25">
      <c r="A1178">
        <f t="shared" si="41"/>
        <v>1173</v>
      </c>
      <c r="C1178">
        <v>51058.739711342067</v>
      </c>
      <c r="D1178">
        <v>52237.254611843804</v>
      </c>
      <c r="E1178">
        <v>62690287.368049435</v>
      </c>
      <c r="F1178">
        <v>1178.5149005017374</v>
      </c>
      <c r="G1178">
        <v>314334839.94903964</v>
      </c>
      <c r="H1178" s="6">
        <f>E1178-G1178-'Recalled prostheses cost'!$F$23</f>
        <v>-275396377.04788136</v>
      </c>
      <c r="I1178" s="112">
        <v>34805938.111474849</v>
      </c>
      <c r="J1178" s="112">
        <v>119447239.18063505</v>
      </c>
      <c r="K1178" s="112">
        <f>I1178-J1178-(0.38*'Recalled prostheses cost'!$F$23)</f>
        <v>-93666994.366578847</v>
      </c>
      <c r="L1178" s="11">
        <f t="shared" si="40"/>
        <v>1</v>
      </c>
    </row>
    <row r="1179" spans="1:12" x14ac:dyDescent="0.25">
      <c r="A1179">
        <f t="shared" si="41"/>
        <v>1174</v>
      </c>
      <c r="C1179">
        <v>67072.319470776332</v>
      </c>
      <c r="D1179">
        <v>68804.365776486666</v>
      </c>
      <c r="E1179">
        <v>41695522.990029611</v>
      </c>
      <c r="F1179">
        <v>1732.0463057103334</v>
      </c>
      <c r="G1179">
        <v>179084552.50748372</v>
      </c>
      <c r="H1179" s="6">
        <f>E1179-G1179-'Recalled prostheses cost'!$F$23</f>
        <v>-161140853.98434529</v>
      </c>
      <c r="I1179" s="112">
        <v>23235463.445503961</v>
      </c>
      <c r="J1179" s="112">
        <v>68052129.9528438</v>
      </c>
      <c r="K1179" s="112">
        <f>I1179-J1179-(0.38*'Recalled prostheses cost'!$F$23)</f>
        <v>-53842359.804758482</v>
      </c>
      <c r="L1179" s="11">
        <f t="shared" si="40"/>
        <v>1</v>
      </c>
    </row>
    <row r="1180" spans="1:12" x14ac:dyDescent="0.25">
      <c r="A1180">
        <f t="shared" si="41"/>
        <v>1175</v>
      </c>
      <c r="C1180">
        <v>59575.301462249277</v>
      </c>
      <c r="D1180">
        <v>61777.650606085706</v>
      </c>
      <c r="E1180">
        <v>43764160.594870046</v>
      </c>
      <c r="F1180">
        <v>2202.349143836429</v>
      </c>
      <c r="G1180">
        <v>380628361.92256296</v>
      </c>
      <c r="H1180" s="6">
        <f>E1180-G1180-'Recalled prostheses cost'!$F$23</f>
        <v>-360616025.7945841</v>
      </c>
      <c r="I1180" s="112">
        <v>23896797.652463008</v>
      </c>
      <c r="J1180" s="112">
        <v>144638777.5305739</v>
      </c>
      <c r="K1180" s="112">
        <f>I1180-J1180-(0.38*'Recalled prostheses cost'!$F$23)</f>
        <v>-129767673.17552954</v>
      </c>
      <c r="L1180" s="11">
        <f t="shared" si="40"/>
        <v>1</v>
      </c>
    </row>
    <row r="1181" spans="1:12" x14ac:dyDescent="0.25">
      <c r="A1181">
        <f t="shared" si="41"/>
        <v>1176</v>
      </c>
      <c r="C1181">
        <v>62592.02907707102</v>
      </c>
      <c r="D1181">
        <v>63835.195214623702</v>
      </c>
      <c r="E1181">
        <v>49714736.126431175</v>
      </c>
      <c r="F1181">
        <v>1243.1661375526819</v>
      </c>
      <c r="G1181">
        <v>221617835.34209061</v>
      </c>
      <c r="H1181" s="6">
        <f>E1181-G1181-'Recalled prostheses cost'!$F$23</f>
        <v>-195654923.68255061</v>
      </c>
      <c r="I1181" s="112">
        <v>27437224.675924886</v>
      </c>
      <c r="J1181" s="112">
        <v>84214777.429994434</v>
      </c>
      <c r="K1181" s="112">
        <f>I1181-J1181-(0.38*'Recalled prostheses cost'!$F$23)</f>
        <v>-65803246.051488198</v>
      </c>
      <c r="L1181" s="11">
        <f t="shared" si="40"/>
        <v>1</v>
      </c>
    </row>
    <row r="1182" spans="1:12" x14ac:dyDescent="0.25">
      <c r="A1182">
        <f t="shared" si="41"/>
        <v>1177</v>
      </c>
      <c r="C1182">
        <v>59588.762855681845</v>
      </c>
      <c r="D1182">
        <v>62501.848323492428</v>
      </c>
      <c r="E1182">
        <v>42403111.656826407</v>
      </c>
      <c r="F1182">
        <v>2913.0854678105825</v>
      </c>
      <c r="G1182">
        <v>463157460.70215869</v>
      </c>
      <c r="H1182" s="6">
        <f>E1182-G1182-'Recalled prostheses cost'!$F$23</f>
        <v>-444506173.51222348</v>
      </c>
      <c r="I1182" s="112">
        <v>23556636.600603439</v>
      </c>
      <c r="J1182" s="112">
        <v>175999835.06682032</v>
      </c>
      <c r="K1182" s="112">
        <f>I1182-J1182-(0.38*'Recalled prostheses cost'!$F$23)</f>
        <v>-161468891.76363555</v>
      </c>
      <c r="L1182" s="11">
        <f t="shared" si="40"/>
        <v>1</v>
      </c>
    </row>
    <row r="1183" spans="1:12" x14ac:dyDescent="0.25">
      <c r="A1183">
        <f t="shared" si="41"/>
        <v>1178</v>
      </c>
      <c r="C1183">
        <v>56055.171551926651</v>
      </c>
      <c r="D1183">
        <v>58076.01304244341</v>
      </c>
      <c r="E1183">
        <v>48889154.164024651</v>
      </c>
      <c r="F1183">
        <v>2020.8414905167592</v>
      </c>
      <c r="G1183">
        <v>377676211.70223504</v>
      </c>
      <c r="H1183" s="6">
        <f>E1183-G1183-'Recalled prostheses cost'!$F$23</f>
        <v>-352538882.00510156</v>
      </c>
      <c r="I1183" s="112">
        <v>26981646.862895355</v>
      </c>
      <c r="J1183" s="112">
        <v>143516960.44684932</v>
      </c>
      <c r="K1183" s="112">
        <f>I1183-J1183-(0.38*'Recalled prostheses cost'!$F$23)</f>
        <v>-125561006.8813726</v>
      </c>
      <c r="L1183" s="11">
        <f t="shared" si="40"/>
        <v>1</v>
      </c>
    </row>
    <row r="1184" spans="1:12" x14ac:dyDescent="0.25">
      <c r="A1184">
        <f t="shared" si="41"/>
        <v>1179</v>
      </c>
      <c r="C1184">
        <v>70932.797038157791</v>
      </c>
      <c r="D1184">
        <v>73713.30279729722</v>
      </c>
      <c r="E1184">
        <v>40966726.515721641</v>
      </c>
      <c r="F1184">
        <v>2780.5057591394288</v>
      </c>
      <c r="G1184">
        <v>265285567.2867133</v>
      </c>
      <c r="H1184" s="6">
        <f>E1184-G1184-'Recalled prostheses cost'!$F$23</f>
        <v>-248070665.23788282</v>
      </c>
      <c r="I1184" s="112">
        <v>22802030.072894264</v>
      </c>
      <c r="J1184" s="112">
        <v>100808515.56895106</v>
      </c>
      <c r="K1184" s="112">
        <f>I1184-J1184-(0.38*'Recalled prostheses cost'!$F$23)</f>
        <v>-87032178.793475449</v>
      </c>
      <c r="L1184" s="11">
        <f t="shared" si="40"/>
        <v>1</v>
      </c>
    </row>
    <row r="1185" spans="1:12" x14ac:dyDescent="0.25">
      <c r="A1185">
        <f t="shared" si="41"/>
        <v>1180</v>
      </c>
      <c r="C1185">
        <v>61934.962214078791</v>
      </c>
      <c r="D1185">
        <v>63390.535755000899</v>
      </c>
      <c r="E1185">
        <v>63385832.700524181</v>
      </c>
      <c r="F1185">
        <v>1455.5735409221088</v>
      </c>
      <c r="G1185">
        <v>338582235.21264791</v>
      </c>
      <c r="H1185" s="6">
        <f>E1185-G1185-'Recalled prostheses cost'!$F$23</f>
        <v>-298948226.97901487</v>
      </c>
      <c r="I1185" s="112">
        <v>35039565.669025153</v>
      </c>
      <c r="J1185" s="112">
        <v>128661249.38080621</v>
      </c>
      <c r="K1185" s="112">
        <f>I1185-J1185-(0.38*'Recalled prostheses cost'!$F$23)</f>
        <v>-102647377.00919971</v>
      </c>
      <c r="L1185" s="11">
        <f t="shared" si="40"/>
        <v>1</v>
      </c>
    </row>
    <row r="1186" spans="1:12" x14ac:dyDescent="0.25">
      <c r="A1186">
        <f t="shared" si="41"/>
        <v>1181</v>
      </c>
      <c r="C1186">
        <v>71555.845938260929</v>
      </c>
      <c r="D1186">
        <v>73990.756683213927</v>
      </c>
      <c r="E1186">
        <v>41477437.653652541</v>
      </c>
      <c r="F1186">
        <v>2434.9107449529984</v>
      </c>
      <c r="G1186">
        <v>231601993.94196245</v>
      </c>
      <c r="H1186" s="6">
        <f>E1186-G1186-'Recalled prostheses cost'!$F$23</f>
        <v>-213876380.75520107</v>
      </c>
      <c r="I1186" s="112">
        <v>23093054.319502551</v>
      </c>
      <c r="J1186" s="112">
        <v>88008757.697945714</v>
      </c>
      <c r="K1186" s="112">
        <f>I1186-J1186-(0.38*'Recalled prostheses cost'!$F$23)</f>
        <v>-73941396.675861806</v>
      </c>
      <c r="L1186" s="11">
        <f t="shared" si="40"/>
        <v>1</v>
      </c>
    </row>
    <row r="1187" spans="1:12" x14ac:dyDescent="0.25">
      <c r="A1187">
        <f t="shared" si="41"/>
        <v>1182</v>
      </c>
      <c r="C1187">
        <v>55226.622913485298</v>
      </c>
      <c r="D1187">
        <v>57196.410750245181</v>
      </c>
      <c r="E1187">
        <v>44076942.434200518</v>
      </c>
      <c r="F1187">
        <v>1969.7878367598823</v>
      </c>
      <c r="G1187">
        <v>395787719.03023082</v>
      </c>
      <c r="H1187" s="6">
        <f>E1187-G1187-'Recalled prostheses cost'!$F$23</f>
        <v>-375462601.06292146</v>
      </c>
      <c r="I1187" s="112">
        <v>24163532.136381421</v>
      </c>
      <c r="J1187" s="112">
        <v>150399333.23148772</v>
      </c>
      <c r="K1187" s="112">
        <f>I1187-J1187-(0.38*'Recalled prostheses cost'!$F$23)</f>
        <v>-135261494.39252496</v>
      </c>
      <c r="L1187" s="11">
        <f t="shared" si="40"/>
        <v>1</v>
      </c>
    </row>
    <row r="1188" spans="1:12" x14ac:dyDescent="0.25">
      <c r="A1188">
        <f t="shared" si="41"/>
        <v>1183</v>
      </c>
      <c r="C1188">
        <v>57779.949547223987</v>
      </c>
      <c r="D1188">
        <v>60089.401855229851</v>
      </c>
      <c r="E1188">
        <v>45899791.691663779</v>
      </c>
      <c r="F1188">
        <v>2309.4523080058643</v>
      </c>
      <c r="G1188">
        <v>432288429.38426036</v>
      </c>
      <c r="H1188" s="6">
        <f>E1188-G1188-'Recalled prostheses cost'!$F$23</f>
        <v>-410140462.15948772</v>
      </c>
      <c r="I1188" s="112">
        <v>24579349.331877466</v>
      </c>
      <c r="J1188" s="112">
        <v>164269603.1660189</v>
      </c>
      <c r="K1188" s="112">
        <f>I1188-J1188-(0.38*'Recalled prostheses cost'!$F$23)</f>
        <v>-148715947.13156009</v>
      </c>
      <c r="L1188" s="11">
        <f t="shared" si="40"/>
        <v>1</v>
      </c>
    </row>
    <row r="1189" spans="1:12" x14ac:dyDescent="0.25">
      <c r="A1189">
        <f t="shared" si="41"/>
        <v>1184</v>
      </c>
      <c r="C1189">
        <v>63706.952083876458</v>
      </c>
      <c r="D1189">
        <v>65422.359856257812</v>
      </c>
      <c r="E1189">
        <v>48388458.692365445</v>
      </c>
      <c r="F1189">
        <v>1715.4077723813534</v>
      </c>
      <c r="G1189">
        <v>280539008.68532473</v>
      </c>
      <c r="H1189" s="6">
        <f>E1189-G1189-'Recalled prostheses cost'!$F$23</f>
        <v>-255902374.45985046</v>
      </c>
      <c r="I1189" s="112">
        <v>26781641.436634276</v>
      </c>
      <c r="J1189" s="112">
        <v>106604823.3004234</v>
      </c>
      <c r="K1189" s="112">
        <f>I1189-J1189-(0.38*'Recalled prostheses cost'!$F$23)</f>
        <v>-88848875.161207765</v>
      </c>
      <c r="L1189" s="11">
        <f t="shared" si="40"/>
        <v>1</v>
      </c>
    </row>
    <row r="1190" spans="1:12" x14ac:dyDescent="0.25">
      <c r="A1190">
        <f t="shared" si="41"/>
        <v>1185</v>
      </c>
      <c r="C1190">
        <v>61542.839224213538</v>
      </c>
      <c r="D1190">
        <v>63652.882666313955</v>
      </c>
      <c r="E1190">
        <v>49774576.265541509</v>
      </c>
      <c r="F1190">
        <v>2110.0434421004175</v>
      </c>
      <c r="G1190">
        <v>409940063.77138293</v>
      </c>
      <c r="H1190" s="6">
        <f>E1190-G1190-'Recalled prostheses cost'!$F$23</f>
        <v>-383917311.9727326</v>
      </c>
      <c r="I1190" s="112">
        <v>27903142.686663058</v>
      </c>
      <c r="J1190" s="112">
        <v>155777224.23312548</v>
      </c>
      <c r="K1190" s="112">
        <f>I1190-J1190-(0.38*'Recalled prostheses cost'!$F$23)</f>
        <v>-136899774.84388107</v>
      </c>
      <c r="L1190" s="11">
        <f t="shared" si="40"/>
        <v>1</v>
      </c>
    </row>
    <row r="1191" spans="1:12" x14ac:dyDescent="0.25">
      <c r="A1191">
        <f t="shared" si="41"/>
        <v>1186</v>
      </c>
      <c r="C1191">
        <v>77240.549899041755</v>
      </c>
      <c r="D1191">
        <v>79245.228927557691</v>
      </c>
      <c r="E1191">
        <v>49733520.516570702</v>
      </c>
      <c r="F1191">
        <v>2004.6790285159368</v>
      </c>
      <c r="G1191">
        <v>281831679.23290569</v>
      </c>
      <c r="H1191" s="6">
        <f>E1191-G1191-'Recalled prostheses cost'!$F$23</f>
        <v>-255849983.18322617</v>
      </c>
      <c r="I1191" s="112">
        <v>27851779.184906404</v>
      </c>
      <c r="J1191" s="112">
        <v>107096038.10850415</v>
      </c>
      <c r="K1191" s="112">
        <f>I1191-J1191-(0.38*'Recalled prostheses cost'!$F$23)</f>
        <v>-88269952.221016377</v>
      </c>
      <c r="L1191" s="11">
        <f t="shared" si="40"/>
        <v>1</v>
      </c>
    </row>
    <row r="1192" spans="1:12" x14ac:dyDescent="0.25">
      <c r="A1192">
        <f t="shared" si="41"/>
        <v>1187</v>
      </c>
      <c r="C1192">
        <v>52307.228108086354</v>
      </c>
      <c r="D1192">
        <v>54586.589257525979</v>
      </c>
      <c r="E1192">
        <v>45004226.372758217</v>
      </c>
      <c r="F1192">
        <v>2279.3611494396246</v>
      </c>
      <c r="G1192">
        <v>406711266.09124136</v>
      </c>
      <c r="H1192" s="6">
        <f>E1192-G1192-'Recalled prostheses cost'!$F$23</f>
        <v>-385458864.18537432</v>
      </c>
      <c r="I1192" s="112">
        <v>24841943.213871598</v>
      </c>
      <c r="J1192" s="112">
        <v>154550281.11467177</v>
      </c>
      <c r="K1192" s="112">
        <f>I1192-J1192-(0.38*'Recalled prostheses cost'!$F$23)</f>
        <v>-138734031.19821882</v>
      </c>
      <c r="L1192" s="11">
        <f t="shared" si="40"/>
        <v>1</v>
      </c>
    </row>
    <row r="1193" spans="1:12" x14ac:dyDescent="0.25">
      <c r="A1193">
        <f t="shared" si="41"/>
        <v>1188</v>
      </c>
      <c r="C1193">
        <v>54309.913117546726</v>
      </c>
      <c r="D1193">
        <v>55735.127747700331</v>
      </c>
      <c r="E1193">
        <v>40149751.393408045</v>
      </c>
      <c r="F1193">
        <v>1425.214630153605</v>
      </c>
      <c r="G1193">
        <v>207901035.36774012</v>
      </c>
      <c r="H1193" s="6">
        <f>E1193-G1193-'Recalled prostheses cost'!$F$23</f>
        <v>-191503108.44122326</v>
      </c>
      <c r="I1193" s="112">
        <v>22120376.070845295</v>
      </c>
      <c r="J1193" s="112">
        <v>79002393.439741239</v>
      </c>
      <c r="K1193" s="112">
        <f>I1193-J1193-(0.38*'Recalled prostheses cost'!$F$23)</f>
        <v>-65907710.666314594</v>
      </c>
      <c r="L1193" s="11">
        <f t="shared" si="40"/>
        <v>1</v>
      </c>
    </row>
    <row r="1194" spans="1:12" x14ac:dyDescent="0.25">
      <c r="A1194">
        <f t="shared" si="41"/>
        <v>1189</v>
      </c>
      <c r="C1194">
        <v>52812.645034195513</v>
      </c>
      <c r="D1194">
        <v>54087.302007914681</v>
      </c>
      <c r="E1194">
        <v>47929124.3221334</v>
      </c>
      <c r="F1194">
        <v>1274.6569737191676</v>
      </c>
      <c r="G1194">
        <v>306812363.10745758</v>
      </c>
      <c r="H1194" s="6">
        <f>E1194-G1194-'Recalled prostheses cost'!$F$23</f>
        <v>-282635063.25221539</v>
      </c>
      <c r="I1194" s="112">
        <v>26959527.998320431</v>
      </c>
      <c r="J1194" s="112">
        <v>116588697.98083383</v>
      </c>
      <c r="K1194" s="112">
        <f>I1194-J1194-(0.38*'Recalled prostheses cost'!$F$23)</f>
        <v>-98654863.279932052</v>
      </c>
      <c r="L1194" s="11">
        <f t="shared" si="40"/>
        <v>1</v>
      </c>
    </row>
    <row r="1195" spans="1:12" x14ac:dyDescent="0.25">
      <c r="A1195">
        <f t="shared" si="41"/>
        <v>1190</v>
      </c>
      <c r="C1195">
        <v>54917.330226183862</v>
      </c>
      <c r="D1195">
        <v>55798.259646788756</v>
      </c>
      <c r="E1195">
        <v>57972079.657248341</v>
      </c>
      <c r="F1195">
        <v>880.9294206048944</v>
      </c>
      <c r="G1195">
        <v>214213094.60950872</v>
      </c>
      <c r="H1195" s="6">
        <f>E1195-G1195-'Recalled prostheses cost'!$F$23</f>
        <v>-179992839.41915154</v>
      </c>
      <c r="I1195" s="112">
        <v>31812755.645070285</v>
      </c>
      <c r="J1195" s="112">
        <v>81400975.951613322</v>
      </c>
      <c r="K1195" s="112">
        <f>I1195-J1195-(0.38*'Recalled prostheses cost'!$F$23)</f>
        <v>-58613913.603961684</v>
      </c>
      <c r="L1195" s="11">
        <f t="shared" si="40"/>
        <v>1</v>
      </c>
    </row>
    <row r="1196" spans="1:12" x14ac:dyDescent="0.25">
      <c r="A1196">
        <f t="shared" si="41"/>
        <v>1191</v>
      </c>
      <c r="C1196">
        <v>61237.804324315628</v>
      </c>
      <c r="D1196">
        <v>63339.285010768268</v>
      </c>
      <c r="E1196">
        <v>45764852.308172017</v>
      </c>
      <c r="F1196">
        <v>2101.4806864526399</v>
      </c>
      <c r="G1196">
        <v>402309137.14856625</v>
      </c>
      <c r="H1196" s="6">
        <f>E1196-G1196-'Recalled prostheses cost'!$F$23</f>
        <v>-380296109.30728543</v>
      </c>
      <c r="I1196" s="112">
        <v>25532058.295407474</v>
      </c>
      <c r="J1196" s="112">
        <v>152877472.11645517</v>
      </c>
      <c r="K1196" s="112">
        <f>I1196-J1196-(0.38*'Recalled prostheses cost'!$F$23)</f>
        <v>-136371107.11846635</v>
      </c>
      <c r="L1196" s="11">
        <f t="shared" si="40"/>
        <v>1</v>
      </c>
    </row>
    <row r="1197" spans="1:12" x14ac:dyDescent="0.25">
      <c r="A1197">
        <f t="shared" si="41"/>
        <v>1192</v>
      </c>
      <c r="C1197">
        <v>67487.489139806581</v>
      </c>
      <c r="D1197">
        <v>69139.903641123441</v>
      </c>
      <c r="E1197">
        <v>69516142.365423471</v>
      </c>
      <c r="F1197">
        <v>1652.41450131686</v>
      </c>
      <c r="G1197">
        <v>406288629.39037377</v>
      </c>
      <c r="H1197" s="6">
        <f>E1197-G1197-'Recalled prostheses cost'!$F$23</f>
        <v>-360524311.49184144</v>
      </c>
      <c r="I1197" s="112">
        <v>38351084.668836027</v>
      </c>
      <c r="J1197" s="112">
        <v>154389679.16834202</v>
      </c>
      <c r="K1197" s="112">
        <f>I1197-J1197-(0.38*'Recalled prostheses cost'!$F$23)</f>
        <v>-125064287.79692465</v>
      </c>
      <c r="L1197" s="11">
        <f t="shared" si="40"/>
        <v>1</v>
      </c>
    </row>
    <row r="1198" spans="1:12" x14ac:dyDescent="0.25">
      <c r="A1198">
        <f t="shared" si="41"/>
        <v>1193</v>
      </c>
      <c r="C1198">
        <v>69723.961964057497</v>
      </c>
      <c r="D1198">
        <v>72864.607705981049</v>
      </c>
      <c r="E1198">
        <v>44935361.985611133</v>
      </c>
      <c r="F1198">
        <v>3140.6457419235521</v>
      </c>
      <c r="G1198">
        <v>324787437.05084753</v>
      </c>
      <c r="H1198" s="6">
        <f>E1198-G1198-'Recalled prostheses cost'!$F$23</f>
        <v>-303603899.53212756</v>
      </c>
      <c r="I1198" s="112">
        <v>25174527.974749058</v>
      </c>
      <c r="J1198" s="112">
        <v>123419226.07932207</v>
      </c>
      <c r="K1198" s="112">
        <f>I1198-J1198-(0.38*'Recalled prostheses cost'!$F$23)</f>
        <v>-107270391.40199167</v>
      </c>
      <c r="L1198" s="11">
        <f t="shared" si="40"/>
        <v>1</v>
      </c>
    </row>
    <row r="1199" spans="1:12" x14ac:dyDescent="0.25">
      <c r="A1199">
        <f t="shared" si="41"/>
        <v>1194</v>
      </c>
      <c r="C1199">
        <v>60365.638562633183</v>
      </c>
      <c r="D1199">
        <v>62847.597234023655</v>
      </c>
      <c r="E1199">
        <v>57584817.308690727</v>
      </c>
      <c r="F1199">
        <v>2481.9586713904719</v>
      </c>
      <c r="G1199">
        <v>584925595.54595792</v>
      </c>
      <c r="H1199" s="6">
        <f>E1199-G1199-'Recalled prostheses cost'!$F$23</f>
        <v>-551092602.70415843</v>
      </c>
      <c r="I1199" s="112">
        <v>31467128.087456699</v>
      </c>
      <c r="J1199" s="112">
        <v>222271726.30746406</v>
      </c>
      <c r="K1199" s="112">
        <f>I1199-J1199-(0.38*'Recalled prostheses cost'!$F$23)</f>
        <v>-199830291.51742601</v>
      </c>
      <c r="L1199" s="11">
        <f t="shared" si="40"/>
        <v>1</v>
      </c>
    </row>
    <row r="1200" spans="1:12" x14ac:dyDescent="0.25">
      <c r="A1200">
        <f t="shared" si="41"/>
        <v>1195</v>
      </c>
      <c r="C1200">
        <v>58908.76402023121</v>
      </c>
      <c r="D1200">
        <v>60992.85994350996</v>
      </c>
      <c r="E1200">
        <v>44462090.132926024</v>
      </c>
      <c r="F1200">
        <v>2084.09592327875</v>
      </c>
      <c r="G1200">
        <v>372875649.38544559</v>
      </c>
      <c r="H1200" s="6">
        <f>E1200-G1200-'Recalled prostheses cost'!$F$23</f>
        <v>-352165383.71941072</v>
      </c>
      <c r="I1200" s="112">
        <v>24692551.504358698</v>
      </c>
      <c r="J1200" s="112">
        <v>141692746.7664693</v>
      </c>
      <c r="K1200" s="112">
        <f>I1200-J1200-(0.38*'Recalled prostheses cost'!$F$23)</f>
        <v>-126025888.55952924</v>
      </c>
      <c r="L1200" s="11">
        <f t="shared" si="40"/>
        <v>1</v>
      </c>
    </row>
    <row r="1201" spans="1:12" x14ac:dyDescent="0.25">
      <c r="A1201">
        <f t="shared" si="41"/>
        <v>1196</v>
      </c>
      <c r="C1201">
        <v>64998.397426962612</v>
      </c>
      <c r="D1201">
        <v>67679.894162578435</v>
      </c>
      <c r="E1201">
        <v>44642173.836200252</v>
      </c>
      <c r="F1201">
        <v>2681.4967356158231</v>
      </c>
      <c r="G1201">
        <v>457168870.50060624</v>
      </c>
      <c r="H1201" s="6">
        <f>E1201-G1201-'Recalled prostheses cost'!$F$23</f>
        <v>-436278521.13129717</v>
      </c>
      <c r="I1201" s="112">
        <v>24878607.316108078</v>
      </c>
      <c r="J1201" s="112">
        <v>173724170.79023036</v>
      </c>
      <c r="K1201" s="112">
        <f>I1201-J1201-(0.38*'Recalled prostheses cost'!$F$23)</f>
        <v>-157871256.77154094</v>
      </c>
      <c r="L1201" s="11">
        <f t="shared" si="40"/>
        <v>1</v>
      </c>
    </row>
    <row r="1202" spans="1:12" x14ac:dyDescent="0.25">
      <c r="A1202">
        <f t="shared" si="41"/>
        <v>1197</v>
      </c>
      <c r="C1202">
        <v>63342.857237997334</v>
      </c>
      <c r="D1202">
        <v>64870.309572920421</v>
      </c>
      <c r="E1202">
        <v>52292788.636603899</v>
      </c>
      <c r="F1202">
        <v>1527.4523349230876</v>
      </c>
      <c r="G1202">
        <v>311747759.32002294</v>
      </c>
      <c r="H1202" s="6">
        <f>E1202-G1202-'Recalled prostheses cost'!$F$23</f>
        <v>-283206795.15031022</v>
      </c>
      <c r="I1202" s="112">
        <v>29069106.412100624</v>
      </c>
      <c r="J1202" s="112">
        <v>118464148.54160871</v>
      </c>
      <c r="K1202" s="112">
        <f>I1202-J1202-(0.38*'Recalled prostheses cost'!$F$23)</f>
        <v>-98420735.426926732</v>
      </c>
      <c r="L1202" s="11">
        <f t="shared" si="40"/>
        <v>1</v>
      </c>
    </row>
    <row r="1203" spans="1:12" x14ac:dyDescent="0.25">
      <c r="A1203">
        <f t="shared" si="41"/>
        <v>1198</v>
      </c>
      <c r="C1203">
        <v>75916.660785052707</v>
      </c>
      <c r="D1203">
        <v>78867.705580049878</v>
      </c>
      <c r="E1203">
        <v>49912979.299658194</v>
      </c>
      <c r="F1203">
        <v>2951.0447949971713</v>
      </c>
      <c r="G1203">
        <v>363181524.9146921</v>
      </c>
      <c r="H1203" s="6">
        <f>E1203-G1203-'Recalled prostheses cost'!$F$23</f>
        <v>-337020370.08192509</v>
      </c>
      <c r="I1203" s="112">
        <v>27694713.479586188</v>
      </c>
      <c r="J1203" s="112">
        <v>138008979.467583</v>
      </c>
      <c r="K1203" s="112">
        <f>I1203-J1203-(0.38*'Recalled prostheses cost'!$F$23)</f>
        <v>-119339959.28541547</v>
      </c>
      <c r="L1203" s="11">
        <f t="shared" si="40"/>
        <v>1</v>
      </c>
    </row>
    <row r="1204" spans="1:12" x14ac:dyDescent="0.25">
      <c r="A1204">
        <f t="shared" si="41"/>
        <v>1199</v>
      </c>
      <c r="C1204">
        <v>57004.811781176541</v>
      </c>
      <c r="D1204">
        <v>58880.909407827574</v>
      </c>
      <c r="E1204">
        <v>56394259.604148179</v>
      </c>
      <c r="F1204">
        <v>1876.0976266510334</v>
      </c>
      <c r="G1204">
        <v>536921359.39693046</v>
      </c>
      <c r="H1204" s="6">
        <f>E1204-G1204-'Recalled prostheses cost'!$F$23</f>
        <v>-504278924.25967348</v>
      </c>
      <c r="I1204" s="112">
        <v>31343079.634008702</v>
      </c>
      <c r="J1204" s="112">
        <v>204030116.57083353</v>
      </c>
      <c r="K1204" s="112">
        <f>I1204-J1204-(0.38*'Recalled prostheses cost'!$F$23)</f>
        <v>-181712730.23424348</v>
      </c>
      <c r="L1204" s="11">
        <f t="shared" si="40"/>
        <v>1</v>
      </c>
    </row>
    <row r="1205" spans="1:12" x14ac:dyDescent="0.25">
      <c r="A1205">
        <f t="shared" si="41"/>
        <v>1200</v>
      </c>
      <c r="C1205">
        <v>84856.490080296906</v>
      </c>
      <c r="D1205">
        <v>89108.315512268004</v>
      </c>
      <c r="E1205">
        <v>41370890.63477622</v>
      </c>
      <c r="F1205">
        <v>4251.8254319710977</v>
      </c>
      <c r="G1205">
        <v>371446603.21529818</v>
      </c>
      <c r="H1205" s="6">
        <f>E1205-G1205-'Recalled prostheses cost'!$F$23</f>
        <v>-353827537.04741311</v>
      </c>
      <c r="I1205" s="112">
        <v>22670478.588509426</v>
      </c>
      <c r="J1205" s="112">
        <v>141149709.22181329</v>
      </c>
      <c r="K1205" s="112">
        <f>I1205-J1205-(0.38*'Recalled prostheses cost'!$F$23)</f>
        <v>-127504923.9307225</v>
      </c>
      <c r="L1205" s="11">
        <f t="shared" si="40"/>
        <v>1</v>
      </c>
    </row>
    <row r="1206" spans="1:12" x14ac:dyDescent="0.25">
      <c r="A1206">
        <f t="shared" si="41"/>
        <v>1201</v>
      </c>
      <c r="C1206">
        <v>73600.590831347974</v>
      </c>
      <c r="D1206">
        <v>77159.141651136873</v>
      </c>
      <c r="E1206">
        <v>61109510.626075596</v>
      </c>
      <c r="F1206">
        <v>3558.5508197888994</v>
      </c>
      <c r="G1206">
        <v>778947990.70072412</v>
      </c>
      <c r="H1206" s="6">
        <f>E1206-G1206-'Recalled prostheses cost'!$F$23</f>
        <v>-741590304.54153967</v>
      </c>
      <c r="I1206" s="112">
        <v>33479191.605226535</v>
      </c>
      <c r="J1206" s="112">
        <v>296000236.46627522</v>
      </c>
      <c r="K1206" s="112">
        <f>I1206-J1206-(0.38*'Recalled prostheses cost'!$F$23)</f>
        <v>-271546738.15846729</v>
      </c>
      <c r="L1206" s="11">
        <f t="shared" si="40"/>
        <v>1</v>
      </c>
    </row>
    <row r="1207" spans="1:12" x14ac:dyDescent="0.25">
      <c r="A1207">
        <f t="shared" si="41"/>
        <v>1202</v>
      </c>
      <c r="C1207">
        <v>53478.132110802217</v>
      </c>
      <c r="D1207">
        <v>56137.132764990063</v>
      </c>
      <c r="E1207">
        <v>62427029.743278079</v>
      </c>
      <c r="F1207">
        <v>2659.0006541878465</v>
      </c>
      <c r="G1207">
        <v>804134669.56328046</v>
      </c>
      <c r="H1207" s="6">
        <f>E1207-G1207-'Recalled prostheses cost'!$F$23</f>
        <v>-765459464.28689361</v>
      </c>
      <c r="I1207" s="112">
        <v>34543887.255331881</v>
      </c>
      <c r="J1207" s="112">
        <v>305571174.43404657</v>
      </c>
      <c r="K1207" s="112">
        <f>I1207-J1207-(0.38*'Recalled prostheses cost'!$F$23)</f>
        <v>-280052980.47613335</v>
      </c>
      <c r="L1207" s="11">
        <f t="shared" si="40"/>
        <v>1</v>
      </c>
    </row>
    <row r="1208" spans="1:12" x14ac:dyDescent="0.25">
      <c r="A1208">
        <f t="shared" si="41"/>
        <v>1203</v>
      </c>
      <c r="C1208">
        <v>54055.733118326316</v>
      </c>
      <c r="D1208">
        <v>55933.126652219653</v>
      </c>
      <c r="E1208">
        <v>66963743.718623765</v>
      </c>
      <c r="F1208">
        <v>1877.393533893337</v>
      </c>
      <c r="G1208">
        <v>739612849.28650045</v>
      </c>
      <c r="H1208" s="6">
        <f>E1208-G1208-'Recalled prostheses cost'!$F$23</f>
        <v>-696400930.03476787</v>
      </c>
      <c r="I1208" s="112">
        <v>36871276.498854958</v>
      </c>
      <c r="J1208" s="112">
        <v>281052882.72887021</v>
      </c>
      <c r="K1208" s="112">
        <f>I1208-J1208-(0.38*'Recalled prostheses cost'!$F$23)</f>
        <v>-253207299.5274339</v>
      </c>
      <c r="L1208" s="11">
        <f t="shared" si="40"/>
        <v>1</v>
      </c>
    </row>
    <row r="1209" spans="1:12" x14ac:dyDescent="0.25">
      <c r="A1209">
        <f t="shared" si="41"/>
        <v>1204</v>
      </c>
      <c r="C1209">
        <v>75320.675530810142</v>
      </c>
      <c r="D1209">
        <v>77564.929689040742</v>
      </c>
      <c r="E1209">
        <v>64610868.277677022</v>
      </c>
      <c r="F1209">
        <v>2244.2541582306003</v>
      </c>
      <c r="G1209">
        <v>408239106.68914497</v>
      </c>
      <c r="H1209" s="6">
        <f>E1209-G1209-'Recalled prostheses cost'!$F$23</f>
        <v>-367380062.87835914</v>
      </c>
      <c r="I1209" s="112">
        <v>35841111.172076188</v>
      </c>
      <c r="J1209" s="112">
        <v>155130860.54187509</v>
      </c>
      <c r="K1209" s="112">
        <f>I1209-J1209-(0.38*'Recalled prostheses cost'!$F$23)</f>
        <v>-128315442.66721755</v>
      </c>
      <c r="L1209" s="11">
        <f t="shared" si="40"/>
        <v>1</v>
      </c>
    </row>
    <row r="1210" spans="1:12" x14ac:dyDescent="0.25">
      <c r="A1210">
        <f t="shared" si="41"/>
        <v>1205</v>
      </c>
      <c r="C1210">
        <v>61338.35385187326</v>
      </c>
      <c r="D1210">
        <v>63077.759042932601</v>
      </c>
      <c r="E1210">
        <v>42620342.894828215</v>
      </c>
      <c r="F1210">
        <v>1739.4051910593407</v>
      </c>
      <c r="G1210">
        <v>247874051.55584472</v>
      </c>
      <c r="H1210" s="6">
        <f>E1210-G1210-'Recalled prostheses cost'!$F$23</f>
        <v>-229005533.12790769</v>
      </c>
      <c r="I1210" s="112">
        <v>23824813.67166768</v>
      </c>
      <c r="J1210" s="112">
        <v>94192139.59122099</v>
      </c>
      <c r="K1210" s="112">
        <f>I1210-J1210-(0.38*'Recalled prostheses cost'!$F$23)</f>
        <v>-79393019.216971964</v>
      </c>
      <c r="L1210" s="11">
        <f t="shared" si="40"/>
        <v>1</v>
      </c>
    </row>
    <row r="1211" spans="1:12" x14ac:dyDescent="0.25">
      <c r="A1211">
        <f t="shared" si="41"/>
        <v>1206</v>
      </c>
      <c r="C1211">
        <v>65321.540151197914</v>
      </c>
      <c r="D1211">
        <v>66751.409671479865</v>
      </c>
      <c r="E1211">
        <v>57183200.342812382</v>
      </c>
      <c r="F1211">
        <v>1429.8695202819508</v>
      </c>
      <c r="G1211">
        <v>301376120.65605658</v>
      </c>
      <c r="H1211" s="6">
        <f>E1211-G1211-'Recalled prostheses cost'!$F$23</f>
        <v>-267944744.78013536</v>
      </c>
      <c r="I1211" s="112">
        <v>31898270.725652445</v>
      </c>
      <c r="J1211" s="112">
        <v>114522925.84930147</v>
      </c>
      <c r="K1211" s="112">
        <f>I1211-J1211-(0.38*'Recalled prostheses cost'!$F$23)</f>
        <v>-91650348.421067685</v>
      </c>
      <c r="L1211" s="11">
        <f t="shared" si="40"/>
        <v>1</v>
      </c>
    </row>
    <row r="1212" spans="1:12" x14ac:dyDescent="0.25">
      <c r="A1212">
        <f t="shared" si="41"/>
        <v>1207</v>
      </c>
      <c r="C1212">
        <v>81449.626700194844</v>
      </c>
      <c r="D1212">
        <v>83819.469184929811</v>
      </c>
      <c r="E1212">
        <v>47302478.623940773</v>
      </c>
      <c r="F1212">
        <v>2369.842484734967</v>
      </c>
      <c r="G1212">
        <v>259479395.49652117</v>
      </c>
      <c r="H1212" s="6">
        <f>E1212-G1212-'Recalled prostheses cost'!$F$23</f>
        <v>-235928741.33947158</v>
      </c>
      <c r="I1212" s="112">
        <v>26629958.63994351</v>
      </c>
      <c r="J1212" s="112">
        <v>98602170.28867805</v>
      </c>
      <c r="K1212" s="112">
        <f>I1212-J1212-(0.38*'Recalled prostheses cost'!$F$23)</f>
        <v>-80997904.946153194</v>
      </c>
      <c r="L1212" s="11">
        <f t="shared" si="40"/>
        <v>1</v>
      </c>
    </row>
    <row r="1213" spans="1:12" x14ac:dyDescent="0.25">
      <c r="A1213">
        <f t="shared" si="41"/>
        <v>1208</v>
      </c>
      <c r="C1213">
        <v>68178.043599589277</v>
      </c>
      <c r="D1213">
        <v>70562.036098118842</v>
      </c>
      <c r="E1213">
        <v>50062515.368423343</v>
      </c>
      <c r="F1213">
        <v>2383.9924985295656</v>
      </c>
      <c r="G1213">
        <v>308706114.48659921</v>
      </c>
      <c r="H1213" s="6">
        <f>E1213-G1213-'Recalled prostheses cost'!$F$23</f>
        <v>-282395423.58506703</v>
      </c>
      <c r="I1213" s="112">
        <v>27825614.67342177</v>
      </c>
      <c r="J1213" s="112">
        <v>117308323.50490771</v>
      </c>
      <c r="K1213" s="112">
        <f>I1213-J1213-(0.38*'Recalled prostheses cost'!$F$23)</f>
        <v>-98508402.128904581</v>
      </c>
      <c r="L1213" s="11">
        <f t="shared" si="40"/>
        <v>1</v>
      </c>
    </row>
    <row r="1214" spans="1:12" x14ac:dyDescent="0.25">
      <c r="A1214">
        <f t="shared" si="41"/>
        <v>1209</v>
      </c>
      <c r="C1214">
        <v>59907.203360492575</v>
      </c>
      <c r="D1214">
        <v>62117.537013281457</v>
      </c>
      <c r="E1214">
        <v>44598174.840159684</v>
      </c>
      <c r="F1214">
        <v>2210.3336527888823</v>
      </c>
      <c r="G1214">
        <v>418809346.88223934</v>
      </c>
      <c r="H1214" s="6">
        <f>E1214-G1214-'Recalled prostheses cost'!$F$23</f>
        <v>-397962996.50897086</v>
      </c>
      <c r="I1214" s="112">
        <v>24803922.631841395</v>
      </c>
      <c r="J1214" s="112">
        <v>159147551.81525093</v>
      </c>
      <c r="K1214" s="112">
        <f>I1214-J1214-(0.38*'Recalled prostheses cost'!$F$23)</f>
        <v>-143369322.4808282</v>
      </c>
      <c r="L1214" s="11">
        <f t="shared" si="40"/>
        <v>1</v>
      </c>
    </row>
    <row r="1215" spans="1:12" x14ac:dyDescent="0.25">
      <c r="A1215">
        <f t="shared" si="41"/>
        <v>1210</v>
      </c>
      <c r="C1215">
        <v>58302.043059966192</v>
      </c>
      <c r="D1215">
        <v>60064.449045050271</v>
      </c>
      <c r="E1215">
        <v>50517927.87889266</v>
      </c>
      <c r="F1215">
        <v>1762.4059850840786</v>
      </c>
      <c r="G1215">
        <v>325898487.22974139</v>
      </c>
      <c r="H1215" s="6">
        <f>E1215-G1215-'Recalled prostheses cost'!$F$23</f>
        <v>-299132383.8177399</v>
      </c>
      <c r="I1215" s="112">
        <v>27961425.011927903</v>
      </c>
      <c r="J1215" s="112">
        <v>123841425.14730176</v>
      </c>
      <c r="K1215" s="112">
        <f>I1215-J1215-(0.38*'Recalled prostheses cost'!$F$23)</f>
        <v>-104905693.43279251</v>
      </c>
      <c r="L1215" s="11">
        <f t="shared" si="40"/>
        <v>1</v>
      </c>
    </row>
    <row r="1216" spans="1:12" x14ac:dyDescent="0.25">
      <c r="A1216">
        <f t="shared" si="41"/>
        <v>1211</v>
      </c>
      <c r="C1216">
        <v>55444.211124019253</v>
      </c>
      <c r="D1216">
        <v>57520.316407446997</v>
      </c>
      <c r="E1216">
        <v>50071965.647618465</v>
      </c>
      <c r="F1216">
        <v>2076.1052834277434</v>
      </c>
      <c r="G1216">
        <v>455780981.6108464</v>
      </c>
      <c r="H1216" s="6">
        <f>E1216-G1216-'Recalled prostheses cost'!$F$23</f>
        <v>-429460840.4301191</v>
      </c>
      <c r="I1216" s="112">
        <v>27897375.906424753</v>
      </c>
      <c r="J1216" s="112">
        <v>173196773.01212165</v>
      </c>
      <c r="K1216" s="112">
        <f>I1216-J1216-(0.38*'Recalled prostheses cost'!$F$23)</f>
        <v>-154325090.40311554</v>
      </c>
      <c r="L1216" s="11">
        <f t="shared" si="40"/>
        <v>1</v>
      </c>
    </row>
    <row r="1217" spans="1:12" x14ac:dyDescent="0.25">
      <c r="A1217">
        <f t="shared" si="41"/>
        <v>1212</v>
      </c>
      <c r="C1217">
        <v>68035.54886269226</v>
      </c>
      <c r="D1217">
        <v>69544.709337316468</v>
      </c>
      <c r="E1217">
        <v>55540504.378094986</v>
      </c>
      <c r="F1217">
        <v>1509.1604746242083</v>
      </c>
      <c r="G1217">
        <v>250133219.04423815</v>
      </c>
      <c r="H1217" s="6">
        <f>E1217-G1217-'Recalled prostheses cost'!$F$23</f>
        <v>-218344539.13303435</v>
      </c>
      <c r="I1217" s="112">
        <v>30954104.494466227</v>
      </c>
      <c r="J1217" s="112">
        <v>95050623.236810505</v>
      </c>
      <c r="K1217" s="112">
        <f>I1217-J1217-(0.38*'Recalled prostheses cost'!$F$23)</f>
        <v>-73122212.039762914</v>
      </c>
      <c r="L1217" s="11">
        <f t="shared" si="40"/>
        <v>1</v>
      </c>
    </row>
    <row r="1218" spans="1:12" x14ac:dyDescent="0.25">
      <c r="A1218">
        <f t="shared" si="41"/>
        <v>1213</v>
      </c>
      <c r="C1218">
        <v>57083.417197863615</v>
      </c>
      <c r="D1218">
        <v>58889.420112797139</v>
      </c>
      <c r="E1218">
        <v>43348826.013121657</v>
      </c>
      <c r="F1218">
        <v>1806.0029149335242</v>
      </c>
      <c r="G1218">
        <v>281460833.7824524</v>
      </c>
      <c r="H1218" s="6">
        <f>E1218-G1218-'Recalled prostheses cost'!$F$23</f>
        <v>-261863832.23622191</v>
      </c>
      <c r="I1218" s="112">
        <v>23836023.323171735</v>
      </c>
      <c r="J1218" s="112">
        <v>106955116.83733191</v>
      </c>
      <c r="K1218" s="112">
        <f>I1218-J1218-(0.38*'Recalled prostheses cost'!$F$23)</f>
        <v>-92144786.81157881</v>
      </c>
      <c r="L1218" s="11">
        <f t="shared" si="40"/>
        <v>1</v>
      </c>
    </row>
    <row r="1219" spans="1:12" x14ac:dyDescent="0.25">
      <c r="A1219">
        <f t="shared" si="41"/>
        <v>1214</v>
      </c>
      <c r="C1219">
        <v>54884.445061727805</v>
      </c>
      <c r="D1219">
        <v>56231.290658561091</v>
      </c>
      <c r="E1219">
        <v>45506100.604917683</v>
      </c>
      <c r="F1219">
        <v>1346.8455968332855</v>
      </c>
      <c r="G1219">
        <v>283788030.4661153</v>
      </c>
      <c r="H1219" s="6">
        <f>E1219-G1219-'Recalled prostheses cost'!$F$23</f>
        <v>-262033754.32808879</v>
      </c>
      <c r="I1219" s="112">
        <v>25396530.394710146</v>
      </c>
      <c r="J1219" s="112">
        <v>107839451.57712382</v>
      </c>
      <c r="K1219" s="112">
        <f>I1219-J1219-(0.38*'Recalled prostheses cost'!$F$23)</f>
        <v>-91468614.479832321</v>
      </c>
      <c r="L1219" s="11">
        <f t="shared" si="40"/>
        <v>1</v>
      </c>
    </row>
    <row r="1220" spans="1:12" x14ac:dyDescent="0.25">
      <c r="A1220">
        <f t="shared" si="41"/>
        <v>1215</v>
      </c>
      <c r="C1220">
        <v>54732.150993057607</v>
      </c>
      <c r="D1220">
        <v>56418.008866451426</v>
      </c>
      <c r="E1220">
        <v>44252994.698698044</v>
      </c>
      <c r="F1220">
        <v>1685.8578733938193</v>
      </c>
      <c r="G1220">
        <v>398306834.71232796</v>
      </c>
      <c r="H1220" s="6">
        <f>E1220-G1220-'Recalled prostheses cost'!$F$23</f>
        <v>-377805664.48052108</v>
      </c>
      <c r="I1220" s="112">
        <v>24345140.773162585</v>
      </c>
      <c r="J1220" s="112">
        <v>151356597.19068459</v>
      </c>
      <c r="K1220" s="112">
        <f>I1220-J1220-(0.38*'Recalled prostheses cost'!$F$23)</f>
        <v>-136037149.71494064</v>
      </c>
      <c r="L1220" s="11">
        <f t="shared" si="40"/>
        <v>1</v>
      </c>
    </row>
    <row r="1221" spans="1:12" x14ac:dyDescent="0.25">
      <c r="A1221">
        <f t="shared" si="41"/>
        <v>1216</v>
      </c>
      <c r="C1221">
        <v>74430.643938041598</v>
      </c>
      <c r="D1221">
        <v>77099.168035898867</v>
      </c>
      <c r="E1221">
        <v>46621575.039720774</v>
      </c>
      <c r="F1221">
        <v>2668.5240978572692</v>
      </c>
      <c r="G1221">
        <v>332021284.82253146</v>
      </c>
      <c r="H1221" s="6">
        <f>E1221-G1221-'Recalled prostheses cost'!$F$23</f>
        <v>-309151534.24970186</v>
      </c>
      <c r="I1221" s="112">
        <v>26063798.458106916</v>
      </c>
      <c r="J1221" s="112">
        <v>126168088.23256196</v>
      </c>
      <c r="K1221" s="112">
        <f>I1221-J1221-(0.38*'Recalled prostheses cost'!$F$23)</f>
        <v>-109129983.07187369</v>
      </c>
      <c r="L1221" s="11">
        <f t="shared" si="40"/>
        <v>1</v>
      </c>
    </row>
    <row r="1222" spans="1:12" x14ac:dyDescent="0.25">
      <c r="A1222">
        <f t="shared" si="41"/>
        <v>1217</v>
      </c>
      <c r="C1222">
        <v>57383.691928948654</v>
      </c>
      <c r="D1222">
        <v>59123.136907687389</v>
      </c>
      <c r="E1222">
        <v>41283880.827154592</v>
      </c>
      <c r="F1222">
        <v>1739.4449787387348</v>
      </c>
      <c r="G1222">
        <v>250614283.26873437</v>
      </c>
      <c r="H1222" s="6">
        <f>E1222-G1222-'Recalled prostheses cost'!$F$23</f>
        <v>-233082226.90847093</v>
      </c>
      <c r="I1222" s="112">
        <v>23158650.924551219</v>
      </c>
      <c r="J1222" s="112">
        <v>95233427.642119065</v>
      </c>
      <c r="K1222" s="112">
        <f>I1222-J1222-(0.38*'Recalled prostheses cost'!$F$23)</f>
        <v>-81100470.014986485</v>
      </c>
      <c r="L1222" s="11">
        <f t="shared" ref="L1222:L1285" si="42">IF(H1222/$H$1&lt;=F1222,1,0)</f>
        <v>1</v>
      </c>
    </row>
    <row r="1223" spans="1:12" x14ac:dyDescent="0.25">
      <c r="A1223">
        <f t="shared" si="41"/>
        <v>1218</v>
      </c>
      <c r="C1223">
        <v>60007.480940669011</v>
      </c>
      <c r="D1223">
        <v>61627.434972250398</v>
      </c>
      <c r="E1223">
        <v>51434674.071999192</v>
      </c>
      <c r="F1223">
        <v>1619.9540315813865</v>
      </c>
      <c r="G1223">
        <v>303513333.82290107</v>
      </c>
      <c r="H1223" s="6">
        <f>E1223-G1223-'Recalled prostheses cost'!$F$23</f>
        <v>-275830484.21779305</v>
      </c>
      <c r="I1223" s="112">
        <v>28500364.175712854</v>
      </c>
      <c r="J1223" s="112">
        <v>115335066.85270241</v>
      </c>
      <c r="K1223" s="112">
        <f>I1223-J1223-(0.38*'Recalled prostheses cost'!$F$23)</f>
        <v>-95860395.974408209</v>
      </c>
      <c r="L1223" s="11">
        <f t="shared" si="42"/>
        <v>1</v>
      </c>
    </row>
    <row r="1224" spans="1:12" x14ac:dyDescent="0.25">
      <c r="A1224">
        <f t="shared" ref="A1224:A1287" si="43">1+A1223</f>
        <v>1219</v>
      </c>
      <c r="C1224">
        <v>91509.160464880246</v>
      </c>
      <c r="D1224">
        <v>95715.014476930781</v>
      </c>
      <c r="E1224">
        <v>47435831.990033947</v>
      </c>
      <c r="F1224">
        <v>4205.8540120505349</v>
      </c>
      <c r="G1224">
        <v>423662010.44264185</v>
      </c>
      <c r="H1224" s="6">
        <f>E1224-G1224-'Recalled prostheses cost'!$F$23</f>
        <v>-399978002.9194991</v>
      </c>
      <c r="I1224" s="112">
        <v>26315744.036127947</v>
      </c>
      <c r="J1224" s="112">
        <v>160991563.9682039</v>
      </c>
      <c r="K1224" s="112">
        <f>I1224-J1224-(0.38*'Recalled prostheses cost'!$F$23)</f>
        <v>-143701513.2294946</v>
      </c>
      <c r="L1224" s="11">
        <f t="shared" si="42"/>
        <v>1</v>
      </c>
    </row>
    <row r="1225" spans="1:12" x14ac:dyDescent="0.25">
      <c r="A1225">
        <f t="shared" si="43"/>
        <v>1220</v>
      </c>
      <c r="C1225">
        <v>49741.613465531598</v>
      </c>
      <c r="D1225">
        <v>51182.801376309268</v>
      </c>
      <c r="E1225">
        <v>42672128.967991687</v>
      </c>
      <c r="F1225">
        <v>1441.1879107776695</v>
      </c>
      <c r="G1225">
        <v>299926335.13077909</v>
      </c>
      <c r="H1225" s="6">
        <f>E1225-G1225-'Recalled prostheses cost'!$F$23</f>
        <v>-281006030.62967861</v>
      </c>
      <c r="I1225" s="112">
        <v>23635593.071348608</v>
      </c>
      <c r="J1225" s="112">
        <v>113972007.34969607</v>
      </c>
      <c r="K1225" s="112">
        <f>I1225-J1225-(0.38*'Recalled prostheses cost'!$F$23)</f>
        <v>-99362107.575766116</v>
      </c>
      <c r="L1225" s="11">
        <f t="shared" si="42"/>
        <v>1</v>
      </c>
    </row>
    <row r="1226" spans="1:12" x14ac:dyDescent="0.25">
      <c r="A1226">
        <f t="shared" si="43"/>
        <v>1221</v>
      </c>
      <c r="C1226">
        <v>78018.532962958881</v>
      </c>
      <c r="D1226">
        <v>80916.975470558624</v>
      </c>
      <c r="E1226">
        <v>43660769.014305361</v>
      </c>
      <c r="F1226">
        <v>2898.4425075997424</v>
      </c>
      <c r="G1226">
        <v>307526366.55713451</v>
      </c>
      <c r="H1226" s="6">
        <f>E1226-G1226-'Recalled prostheses cost'!$F$23</f>
        <v>-287617422.00972033</v>
      </c>
      <c r="I1226" s="112">
        <v>24871871.143638022</v>
      </c>
      <c r="J1226" s="112">
        <v>116860019.29171112</v>
      </c>
      <c r="K1226" s="112">
        <f>I1226-J1226-(0.38*'Recalled prostheses cost'!$F$23)</f>
        <v>-101013841.44549176</v>
      </c>
      <c r="L1226" s="11">
        <f t="shared" si="42"/>
        <v>1</v>
      </c>
    </row>
    <row r="1227" spans="1:12" x14ac:dyDescent="0.25">
      <c r="A1227">
        <f t="shared" si="43"/>
        <v>1222</v>
      </c>
      <c r="C1227">
        <v>51815.601128255512</v>
      </c>
      <c r="D1227">
        <v>53424.899908977175</v>
      </c>
      <c r="E1227">
        <v>43343268.908973604</v>
      </c>
      <c r="F1227">
        <v>1609.2987807216632</v>
      </c>
      <c r="G1227">
        <v>287516994.02759171</v>
      </c>
      <c r="H1227" s="6">
        <f>E1227-G1227-'Recalled prostheses cost'!$F$23</f>
        <v>-267925549.58550927</v>
      </c>
      <c r="I1227" s="112">
        <v>24430178.549112462</v>
      </c>
      <c r="J1227" s="112">
        <v>109256457.73048486</v>
      </c>
      <c r="K1227" s="112">
        <f>I1227-J1227-(0.38*'Recalled prostheses cost'!$F$23)</f>
        <v>-93851972.478791058</v>
      </c>
      <c r="L1227" s="11">
        <f t="shared" si="42"/>
        <v>1</v>
      </c>
    </row>
    <row r="1228" spans="1:12" x14ac:dyDescent="0.25">
      <c r="A1228">
        <f t="shared" si="43"/>
        <v>1223</v>
      </c>
      <c r="C1228">
        <v>59231.342383595736</v>
      </c>
      <c r="D1228">
        <v>61984.920438019028</v>
      </c>
      <c r="E1228">
        <v>45882137.812684454</v>
      </c>
      <c r="F1228">
        <v>2753.5780544232912</v>
      </c>
      <c r="G1228">
        <v>436881973.08324558</v>
      </c>
      <c r="H1228" s="6">
        <f>E1228-G1228-'Recalled prostheses cost'!$F$23</f>
        <v>-414751659.73745227</v>
      </c>
      <c r="I1228" s="112">
        <v>25105188.018667482</v>
      </c>
      <c r="J1228" s="112">
        <v>166015149.77163333</v>
      </c>
      <c r="K1228" s="112">
        <f>I1228-J1228-(0.38*'Recalled prostheses cost'!$F$23)</f>
        <v>-149935655.05038449</v>
      </c>
      <c r="L1228" s="11">
        <f t="shared" si="42"/>
        <v>1</v>
      </c>
    </row>
    <row r="1229" spans="1:12" x14ac:dyDescent="0.25">
      <c r="A1229">
        <f t="shared" si="43"/>
        <v>1224</v>
      </c>
      <c r="C1229">
        <v>55566.590840498917</v>
      </c>
      <c r="D1229">
        <v>58267.849626420655</v>
      </c>
      <c r="E1229">
        <v>63136772.992180549</v>
      </c>
      <c r="F1229">
        <v>2701.2587859217383</v>
      </c>
      <c r="G1229">
        <v>743436672.2533946</v>
      </c>
      <c r="H1229" s="6">
        <f>E1229-G1229-'Recalled prostheses cost'!$F$23</f>
        <v>-704051723.72810519</v>
      </c>
      <c r="I1229" s="112">
        <v>35132481.434529752</v>
      </c>
      <c r="J1229" s="112">
        <v>282505935.45628989</v>
      </c>
      <c r="K1229" s="112">
        <f>I1229-J1229-(0.38*'Recalled prostheses cost'!$F$23)</f>
        <v>-256399147.31917879</v>
      </c>
      <c r="L1229" s="11">
        <f t="shared" si="42"/>
        <v>1</v>
      </c>
    </row>
    <row r="1230" spans="1:12" x14ac:dyDescent="0.25">
      <c r="A1230">
        <f t="shared" si="43"/>
        <v>1225</v>
      </c>
      <c r="C1230">
        <v>60569.629192574743</v>
      </c>
      <c r="D1230">
        <v>62014.242577363613</v>
      </c>
      <c r="E1230">
        <v>42944204.87398766</v>
      </c>
      <c r="F1230">
        <v>1444.6133847888705</v>
      </c>
      <c r="G1230">
        <v>234124159.63919741</v>
      </c>
      <c r="H1230" s="6">
        <f>E1230-G1230-'Recalled prostheses cost'!$F$23</f>
        <v>-214931779.2321009</v>
      </c>
      <c r="I1230" s="112">
        <v>23816857.646943733</v>
      </c>
      <c r="J1230" s="112">
        <v>88967180.662895009</v>
      </c>
      <c r="K1230" s="112">
        <f>I1230-J1230-(0.38*'Recalled prostheses cost'!$F$23)</f>
        <v>-74176016.31336993</v>
      </c>
      <c r="L1230" s="11">
        <f t="shared" si="42"/>
        <v>1</v>
      </c>
    </row>
    <row r="1231" spans="1:12" x14ac:dyDescent="0.25">
      <c r="A1231">
        <f t="shared" si="43"/>
        <v>1226</v>
      </c>
      <c r="C1231">
        <v>55580.804912817097</v>
      </c>
      <c r="D1231">
        <v>57207.322101412341</v>
      </c>
      <c r="E1231">
        <v>48113226.416867755</v>
      </c>
      <c r="F1231">
        <v>1626.5171885952441</v>
      </c>
      <c r="G1231">
        <v>298706963.05909282</v>
      </c>
      <c r="H1231" s="6">
        <f>E1231-G1231-'Recalled prostheses cost'!$F$23</f>
        <v>-274345561.10911626</v>
      </c>
      <c r="I1231" s="112">
        <v>26233915.764476504</v>
      </c>
      <c r="J1231" s="112">
        <v>113508645.96245527</v>
      </c>
      <c r="K1231" s="112">
        <f>I1231-J1231-(0.38*'Recalled prostheses cost'!$F$23)</f>
        <v>-96300423.495397419</v>
      </c>
      <c r="L1231" s="11">
        <f t="shared" si="42"/>
        <v>1</v>
      </c>
    </row>
    <row r="1232" spans="1:12" x14ac:dyDescent="0.25">
      <c r="A1232">
        <f t="shared" si="43"/>
        <v>1227</v>
      </c>
      <c r="C1232">
        <v>56258.317214184877</v>
      </c>
      <c r="D1232">
        <v>58149.860324340909</v>
      </c>
      <c r="E1232">
        <v>53601789.183134213</v>
      </c>
      <c r="F1232">
        <v>1891.5431101560316</v>
      </c>
      <c r="G1232">
        <v>448233005.47446096</v>
      </c>
      <c r="H1232" s="6">
        <f>E1232-G1232-'Recalled prostheses cost'!$F$23</f>
        <v>-418383040.75821793</v>
      </c>
      <c r="I1232" s="112">
        <v>30003774.425804053</v>
      </c>
      <c r="J1232" s="112">
        <v>170328542.08029518</v>
      </c>
      <c r="K1232" s="112">
        <f>I1232-J1232-(0.38*'Recalled prostheses cost'!$F$23)</f>
        <v>-149350460.95190978</v>
      </c>
      <c r="L1232" s="11">
        <f t="shared" si="42"/>
        <v>1</v>
      </c>
    </row>
    <row r="1233" spans="1:12" x14ac:dyDescent="0.25">
      <c r="A1233">
        <f t="shared" si="43"/>
        <v>1228</v>
      </c>
      <c r="C1233">
        <v>56124.42633050726</v>
      </c>
      <c r="D1233">
        <v>58287.007163508039</v>
      </c>
      <c r="E1233">
        <v>67331099.851439983</v>
      </c>
      <c r="F1233">
        <v>2162.5808330007785</v>
      </c>
      <c r="G1233">
        <v>701988067.57777703</v>
      </c>
      <c r="H1233" s="6">
        <f>E1233-G1233-'Recalled prostheses cost'!$F$23</f>
        <v>-658408792.19322824</v>
      </c>
      <c r="I1233" s="112">
        <v>37095576.68983347</v>
      </c>
      <c r="J1233" s="112">
        <v>266755465.67955527</v>
      </c>
      <c r="K1233" s="112">
        <f>I1233-J1233-(0.38*'Recalled prostheses cost'!$F$23)</f>
        <v>-238685582.28714046</v>
      </c>
      <c r="L1233" s="11">
        <f t="shared" si="42"/>
        <v>1</v>
      </c>
    </row>
    <row r="1234" spans="1:12" x14ac:dyDescent="0.25">
      <c r="A1234">
        <f t="shared" si="43"/>
        <v>1229</v>
      </c>
      <c r="C1234">
        <v>62477.983428800406</v>
      </c>
      <c r="D1234">
        <v>64880.580956622689</v>
      </c>
      <c r="E1234">
        <v>61209765.05778458</v>
      </c>
      <c r="F1234">
        <v>2402.5975278222832</v>
      </c>
      <c r="G1234">
        <v>639633316.95226312</v>
      </c>
      <c r="H1234" s="6">
        <f>E1234-G1234-'Recalled prostheses cost'!$F$23</f>
        <v>-602175376.36136973</v>
      </c>
      <c r="I1234" s="112">
        <v>33723237.17901855</v>
      </c>
      <c r="J1234" s="112">
        <v>243060660.44186002</v>
      </c>
      <c r="K1234" s="112">
        <f>I1234-J1234-(0.38*'Recalled prostheses cost'!$F$23)</f>
        <v>-218363116.56026012</v>
      </c>
      <c r="L1234" s="11">
        <f t="shared" si="42"/>
        <v>1</v>
      </c>
    </row>
    <row r="1235" spans="1:12" x14ac:dyDescent="0.25">
      <c r="A1235">
        <f t="shared" si="43"/>
        <v>1230</v>
      </c>
      <c r="C1235">
        <v>68310.723583226165</v>
      </c>
      <c r="D1235">
        <v>70038.823045377285</v>
      </c>
      <c r="E1235">
        <v>50687287.396989428</v>
      </c>
      <c r="F1235">
        <v>1728.09946215112</v>
      </c>
      <c r="G1235">
        <v>288470858.8843857</v>
      </c>
      <c r="H1235" s="6">
        <f>E1235-G1235-'Recalled prostheses cost'!$F$23</f>
        <v>-261535395.95428744</v>
      </c>
      <c r="I1235" s="112">
        <v>28020936.009640567</v>
      </c>
      <c r="J1235" s="112">
        <v>109618926.37606657</v>
      </c>
      <c r="K1235" s="112">
        <f>I1235-J1235-(0.38*'Recalled prostheses cost'!$F$23)</f>
        <v>-90623683.663844645</v>
      </c>
      <c r="L1235" s="11">
        <f t="shared" si="42"/>
        <v>1</v>
      </c>
    </row>
    <row r="1236" spans="1:12" x14ac:dyDescent="0.25">
      <c r="A1236">
        <f t="shared" si="43"/>
        <v>1231</v>
      </c>
      <c r="C1236">
        <v>73011.29808177684</v>
      </c>
      <c r="D1236">
        <v>74709.709455868651</v>
      </c>
      <c r="E1236">
        <v>62066732.842965044</v>
      </c>
      <c r="F1236">
        <v>1698.411374091811</v>
      </c>
      <c r="G1236">
        <v>287062234.7511065</v>
      </c>
      <c r="H1236" s="6">
        <f>E1236-G1236-'Recalled prostheses cost'!$F$23</f>
        <v>-248747326.37503263</v>
      </c>
      <c r="I1236" s="112">
        <v>34376190.673486903</v>
      </c>
      <c r="J1236" s="112">
        <v>109083649.20542045</v>
      </c>
      <c r="K1236" s="112">
        <f>I1236-J1236-(0.38*'Recalled prostheses cost'!$F$23)</f>
        <v>-83733151.8293522</v>
      </c>
      <c r="L1236" s="11">
        <f t="shared" si="42"/>
        <v>1</v>
      </c>
    </row>
    <row r="1237" spans="1:12" x14ac:dyDescent="0.25">
      <c r="A1237">
        <f t="shared" si="43"/>
        <v>1232</v>
      </c>
      <c r="C1237">
        <v>68857.319202642248</v>
      </c>
      <c r="D1237">
        <v>71650.122938284054</v>
      </c>
      <c r="E1237">
        <v>50543241.337939933</v>
      </c>
      <c r="F1237">
        <v>2792.8037356418063</v>
      </c>
      <c r="G1237">
        <v>397528398.79698968</v>
      </c>
      <c r="H1237" s="6">
        <f>E1237-G1237-'Recalled prostheses cost'!$F$23</f>
        <v>-370736981.92594093</v>
      </c>
      <c r="I1237" s="112">
        <v>28494846.935193628</v>
      </c>
      <c r="J1237" s="112">
        <v>151060791.5428561</v>
      </c>
      <c r="K1237" s="112">
        <f>I1237-J1237-(0.38*'Recalled prostheses cost'!$F$23)</f>
        <v>-131591637.90508112</v>
      </c>
      <c r="L1237" s="11">
        <f t="shared" si="42"/>
        <v>1</v>
      </c>
    </row>
    <row r="1238" spans="1:12" x14ac:dyDescent="0.25">
      <c r="A1238">
        <f t="shared" si="43"/>
        <v>1233</v>
      </c>
      <c r="C1238">
        <v>59863.675658267966</v>
      </c>
      <c r="D1238">
        <v>61922.541737129191</v>
      </c>
      <c r="E1238">
        <v>50310006.59709397</v>
      </c>
      <c r="F1238">
        <v>2058.8660788612251</v>
      </c>
      <c r="G1238">
        <v>376717251.34301329</v>
      </c>
      <c r="H1238" s="6">
        <f>E1238-G1238-'Recalled prostheses cost'!$F$23</f>
        <v>-350159069.21281052</v>
      </c>
      <c r="I1238" s="112">
        <v>28162799.674242042</v>
      </c>
      <c r="J1238" s="112">
        <v>143152555.51034507</v>
      </c>
      <c r="K1238" s="112">
        <f>I1238-J1238-(0.38*'Recalled prostheses cost'!$F$23)</f>
        <v>-124015449.13352168</v>
      </c>
      <c r="L1238" s="11">
        <f t="shared" si="42"/>
        <v>1</v>
      </c>
    </row>
    <row r="1239" spans="1:12" x14ac:dyDescent="0.25">
      <c r="A1239">
        <f t="shared" si="43"/>
        <v>1234</v>
      </c>
      <c r="C1239">
        <v>83299.522149377532</v>
      </c>
      <c r="D1239">
        <v>87262.651259448903</v>
      </c>
      <c r="E1239">
        <v>55053676.735750303</v>
      </c>
      <c r="F1239">
        <v>3963.1291100713715</v>
      </c>
      <c r="G1239">
        <v>534353762.97575539</v>
      </c>
      <c r="H1239" s="6">
        <f>E1239-G1239-'Recalled prostheses cost'!$F$23</f>
        <v>-503051910.70689625</v>
      </c>
      <c r="I1239" s="112">
        <v>30120971.482938427</v>
      </c>
      <c r="J1239" s="112">
        <v>203054429.93078703</v>
      </c>
      <c r="K1239" s="112">
        <f>I1239-J1239-(0.38*'Recalled prostheses cost'!$F$23)</f>
        <v>-181959151.74526724</v>
      </c>
      <c r="L1239" s="11">
        <f t="shared" si="42"/>
        <v>1</v>
      </c>
    </row>
    <row r="1240" spans="1:12" x14ac:dyDescent="0.25">
      <c r="A1240">
        <f t="shared" si="43"/>
        <v>1235</v>
      </c>
      <c r="C1240">
        <v>57557.871022801424</v>
      </c>
      <c r="D1240">
        <v>59977.137659645035</v>
      </c>
      <c r="E1240">
        <v>40812696.738415591</v>
      </c>
      <c r="F1240">
        <v>2419.2666368436112</v>
      </c>
      <c r="G1240">
        <v>425293175.52731234</v>
      </c>
      <c r="H1240" s="6">
        <f>E1240-G1240-'Recalled prostheses cost'!$F$23</f>
        <v>-408232303.25578791</v>
      </c>
      <c r="I1240" s="112">
        <v>22572101.866024535</v>
      </c>
      <c r="J1240" s="112">
        <v>161611406.70037869</v>
      </c>
      <c r="K1240" s="112">
        <f>I1240-J1240-(0.38*'Recalled prostheses cost'!$F$23)</f>
        <v>-148064998.13177282</v>
      </c>
      <c r="L1240" s="11">
        <f t="shared" si="42"/>
        <v>1</v>
      </c>
    </row>
    <row r="1241" spans="1:12" x14ac:dyDescent="0.25">
      <c r="A1241">
        <f t="shared" si="43"/>
        <v>1236</v>
      </c>
      <c r="C1241">
        <v>70452.764235213384</v>
      </c>
      <c r="D1241">
        <v>73606.755964050899</v>
      </c>
      <c r="E1241">
        <v>54194538.402601689</v>
      </c>
      <c r="F1241">
        <v>3153.9917288375145</v>
      </c>
      <c r="G1241">
        <v>516394874.33803177</v>
      </c>
      <c r="H1241" s="6">
        <f>E1241-G1241-'Recalled prostheses cost'!$F$23</f>
        <v>-485952160.40232122</v>
      </c>
      <c r="I1241" s="112">
        <v>30372739.819311269</v>
      </c>
      <c r="J1241" s="112">
        <v>196230052.24845204</v>
      </c>
      <c r="K1241" s="112">
        <f>I1241-J1241-(0.38*'Recalled prostheses cost'!$F$23)</f>
        <v>-174883005.72655943</v>
      </c>
      <c r="L1241" s="11">
        <f t="shared" si="42"/>
        <v>1</v>
      </c>
    </row>
    <row r="1242" spans="1:12" x14ac:dyDescent="0.25">
      <c r="A1242">
        <f t="shared" si="43"/>
        <v>1237</v>
      </c>
      <c r="C1242">
        <v>69988.867879541751</v>
      </c>
      <c r="D1242">
        <v>72709.937159492125</v>
      </c>
      <c r="E1242">
        <v>42405160.463783249</v>
      </c>
      <c r="F1242">
        <v>2721.069279950374</v>
      </c>
      <c r="G1242">
        <v>345730920.46809494</v>
      </c>
      <c r="H1242" s="6">
        <f>E1242-G1242-'Recalled prostheses cost'!$F$23</f>
        <v>-327077584.47120285</v>
      </c>
      <c r="I1242" s="112">
        <v>23705375.999295402</v>
      </c>
      <c r="J1242" s="112">
        <v>131377749.77787609</v>
      </c>
      <c r="K1242" s="112">
        <f>I1242-J1242-(0.38*'Recalled prostheses cost'!$F$23)</f>
        <v>-116698067.07599935</v>
      </c>
      <c r="L1242" s="11">
        <f t="shared" si="42"/>
        <v>1</v>
      </c>
    </row>
    <row r="1243" spans="1:12" x14ac:dyDescent="0.25">
      <c r="A1243">
        <f t="shared" si="43"/>
        <v>1238</v>
      </c>
      <c r="C1243">
        <v>62733.80157894177</v>
      </c>
      <c r="D1243">
        <v>64638.351501834215</v>
      </c>
      <c r="E1243">
        <v>39291349.290272333</v>
      </c>
      <c r="F1243">
        <v>1904.5499228924455</v>
      </c>
      <c r="G1243">
        <v>225107261.22560272</v>
      </c>
      <c r="H1243" s="6">
        <f>E1243-G1243-'Recalled prostheses cost'!$F$23</f>
        <v>-209567736.40222156</v>
      </c>
      <c r="I1243" s="112">
        <v>21960063.732647691</v>
      </c>
      <c r="J1243" s="112">
        <v>85540759.265729025</v>
      </c>
      <c r="K1243" s="112">
        <f>I1243-J1243-(0.38*'Recalled prostheses cost'!$F$23)</f>
        <v>-72606388.830499977</v>
      </c>
      <c r="L1243" s="11">
        <f t="shared" si="42"/>
        <v>1</v>
      </c>
    </row>
    <row r="1244" spans="1:12" x14ac:dyDescent="0.25">
      <c r="A1244">
        <f t="shared" si="43"/>
        <v>1239</v>
      </c>
      <c r="C1244">
        <v>60257.057806544224</v>
      </c>
      <c r="D1244">
        <v>62811.520644374701</v>
      </c>
      <c r="E1244">
        <v>70698217.229480684</v>
      </c>
      <c r="F1244">
        <v>2554.4628378304769</v>
      </c>
      <c r="G1244">
        <v>754906345.32006502</v>
      </c>
      <c r="H1244" s="6">
        <f>E1244-G1244-'Recalled prostheses cost'!$F$23</f>
        <v>-707959952.55747545</v>
      </c>
      <c r="I1244" s="112">
        <v>39606631.995971553</v>
      </c>
      <c r="J1244" s="112">
        <v>286864411.22162461</v>
      </c>
      <c r="K1244" s="112">
        <f>I1244-J1244-(0.38*'Recalled prostheses cost'!$F$23)</f>
        <v>-256283472.52307171</v>
      </c>
      <c r="L1244" s="11">
        <f t="shared" si="42"/>
        <v>1</v>
      </c>
    </row>
    <row r="1245" spans="1:12" x14ac:dyDescent="0.25">
      <c r="A1245">
        <f t="shared" si="43"/>
        <v>1240</v>
      </c>
      <c r="C1245">
        <v>54533.563906069016</v>
      </c>
      <c r="D1245">
        <v>56873.349444444408</v>
      </c>
      <c r="E1245">
        <v>39311440.855838433</v>
      </c>
      <c r="F1245">
        <v>2339.7855383753922</v>
      </c>
      <c r="G1245">
        <v>386436334.98304677</v>
      </c>
      <c r="H1245" s="6">
        <f>E1245-G1245-'Recalled prostheses cost'!$F$23</f>
        <v>-370876718.59409952</v>
      </c>
      <c r="I1245" s="112">
        <v>21646179.699955255</v>
      </c>
      <c r="J1245" s="112">
        <v>146845807.29355779</v>
      </c>
      <c r="K1245" s="112">
        <f>I1245-J1245-(0.38*'Recalled prostheses cost'!$F$23)</f>
        <v>-134225320.89102119</v>
      </c>
      <c r="L1245" s="11">
        <f t="shared" si="42"/>
        <v>1</v>
      </c>
    </row>
    <row r="1246" spans="1:12" x14ac:dyDescent="0.25">
      <c r="A1246">
        <f t="shared" si="43"/>
        <v>1241</v>
      </c>
      <c r="C1246">
        <v>74755.474073589619</v>
      </c>
      <c r="D1246">
        <v>76433.705629417032</v>
      </c>
      <c r="E1246">
        <v>40947525.776195258</v>
      </c>
      <c r="F1246">
        <v>1678.2315558274131</v>
      </c>
      <c r="G1246">
        <v>203312692.41665792</v>
      </c>
      <c r="H1246" s="6">
        <f>E1246-G1246-'Recalled prostheses cost'!$F$23</f>
        <v>-186116991.10735384</v>
      </c>
      <c r="I1246" s="112">
        <v>22437391.739678118</v>
      </c>
      <c r="J1246" s="112">
        <v>77258823.118330017</v>
      </c>
      <c r="K1246" s="112">
        <f>I1246-J1246-(0.38*'Recalled prostheses cost'!$F$23)</f>
        <v>-63847124.676070549</v>
      </c>
      <c r="L1246" s="11">
        <f t="shared" si="42"/>
        <v>1</v>
      </c>
    </row>
    <row r="1247" spans="1:12" x14ac:dyDescent="0.25">
      <c r="A1247">
        <f t="shared" si="43"/>
        <v>1242</v>
      </c>
      <c r="C1247">
        <v>55580.893578067058</v>
      </c>
      <c r="D1247">
        <v>57521.001155707308</v>
      </c>
      <c r="E1247">
        <v>53685923.445650265</v>
      </c>
      <c r="F1247">
        <v>1940.1075776402504</v>
      </c>
      <c r="G1247">
        <v>411960898.1639716</v>
      </c>
      <c r="H1247" s="6">
        <f>E1247-G1247-'Recalled prostheses cost'!$F$23</f>
        <v>-382026799.18521249</v>
      </c>
      <c r="I1247" s="112">
        <v>29663658.098302968</v>
      </c>
      <c r="J1247" s="112">
        <v>156545141.30230927</v>
      </c>
      <c r="K1247" s="112">
        <f>I1247-J1247-(0.38*'Recalled prostheses cost'!$F$23)</f>
        <v>-135907176.50142497</v>
      </c>
      <c r="L1247" s="11">
        <f t="shared" si="42"/>
        <v>1</v>
      </c>
    </row>
    <row r="1248" spans="1:12" x14ac:dyDescent="0.25">
      <c r="A1248">
        <f t="shared" si="43"/>
        <v>1243</v>
      </c>
      <c r="C1248">
        <v>67509.689400292002</v>
      </c>
      <c r="D1248">
        <v>70056.200873103036</v>
      </c>
      <c r="E1248">
        <v>49222488.343007334</v>
      </c>
      <c r="F1248">
        <v>2546.5114728110348</v>
      </c>
      <c r="G1248">
        <v>425313178.13882357</v>
      </c>
      <c r="H1248" s="6">
        <f>E1248-G1248-'Recalled prostheses cost'!$F$23</f>
        <v>-399842514.26270741</v>
      </c>
      <c r="I1248" s="112">
        <v>27369720.022400364</v>
      </c>
      <c r="J1248" s="112">
        <v>161619007.69275296</v>
      </c>
      <c r="K1248" s="112">
        <f>I1248-J1248-(0.38*'Recalled prostheses cost'!$F$23)</f>
        <v>-143274980.96777123</v>
      </c>
      <c r="L1248" s="11">
        <f t="shared" si="42"/>
        <v>1</v>
      </c>
    </row>
    <row r="1249" spans="1:12" x14ac:dyDescent="0.25">
      <c r="A1249">
        <f t="shared" si="43"/>
        <v>1244</v>
      </c>
      <c r="C1249">
        <v>67450.965601706252</v>
      </c>
      <c r="D1249">
        <v>69408.75304369934</v>
      </c>
      <c r="E1249">
        <v>46435690.439421989</v>
      </c>
      <c r="F1249">
        <v>1957.7874419930886</v>
      </c>
      <c r="G1249">
        <v>333264472.41286671</v>
      </c>
      <c r="H1249" s="6">
        <f>E1249-G1249-'Recalled prostheses cost'!$F$23</f>
        <v>-310580606.44033587</v>
      </c>
      <c r="I1249" s="112">
        <v>25772774.982648544</v>
      </c>
      <c r="J1249" s="112">
        <v>126640499.51688936</v>
      </c>
      <c r="K1249" s="112">
        <f>I1249-J1249-(0.38*'Recalled prostheses cost'!$F$23)</f>
        <v>-109893417.83165947</v>
      </c>
      <c r="L1249" s="11">
        <f t="shared" si="42"/>
        <v>1</v>
      </c>
    </row>
    <row r="1250" spans="1:12" x14ac:dyDescent="0.25">
      <c r="A1250">
        <f t="shared" si="43"/>
        <v>1245</v>
      </c>
      <c r="C1250">
        <v>76278.944305402241</v>
      </c>
      <c r="D1250">
        <v>79251.568744023418</v>
      </c>
      <c r="E1250">
        <v>62697815.064312018</v>
      </c>
      <c r="F1250">
        <v>2972.6244386211765</v>
      </c>
      <c r="G1250">
        <v>587191413.1153996</v>
      </c>
      <c r="H1250" s="6">
        <f>E1250-G1250-'Recalled prostheses cost'!$F$23</f>
        <v>-548245422.51797879</v>
      </c>
      <c r="I1250" s="112">
        <v>34947897.885701388</v>
      </c>
      <c r="J1250" s="112">
        <v>223132736.98385185</v>
      </c>
      <c r="K1250" s="112">
        <f>I1250-J1250-(0.38*'Recalled prostheses cost'!$F$23)</f>
        <v>-197210532.39556912</v>
      </c>
      <c r="L1250" s="11">
        <f t="shared" si="42"/>
        <v>1</v>
      </c>
    </row>
    <row r="1251" spans="1:12" x14ac:dyDescent="0.25">
      <c r="A1251">
        <f t="shared" si="43"/>
        <v>1246</v>
      </c>
      <c r="C1251">
        <v>53926.977495300896</v>
      </c>
      <c r="D1251">
        <v>56083.775161858874</v>
      </c>
      <c r="E1251">
        <v>45687771.31703978</v>
      </c>
      <c r="F1251">
        <v>2156.7976665579772</v>
      </c>
      <c r="G1251">
        <v>449488849.24004298</v>
      </c>
      <c r="H1251" s="6">
        <f>E1251-G1251-'Recalled prostheses cost'!$F$23</f>
        <v>-427552902.38989437</v>
      </c>
      <c r="I1251" s="112">
        <v>25278127.497948766</v>
      </c>
      <c r="J1251" s="112">
        <v>170805762.7112163</v>
      </c>
      <c r="K1251" s="112">
        <f>I1251-J1251-(0.38*'Recalled prostheses cost'!$F$23)</f>
        <v>-154553328.51068619</v>
      </c>
      <c r="L1251" s="11">
        <f t="shared" si="42"/>
        <v>1</v>
      </c>
    </row>
    <row r="1252" spans="1:12" x14ac:dyDescent="0.25">
      <c r="A1252">
        <f t="shared" si="43"/>
        <v>1247</v>
      </c>
      <c r="C1252">
        <v>57426.667357382939</v>
      </c>
      <c r="D1252">
        <v>59040.513673158384</v>
      </c>
      <c r="E1252">
        <v>57467863.516205385</v>
      </c>
      <c r="F1252">
        <v>1613.846315775445</v>
      </c>
      <c r="G1252">
        <v>417738625.71637303</v>
      </c>
      <c r="H1252" s="6">
        <f>E1252-G1252-'Recalled prostheses cost'!$F$23</f>
        <v>-384022586.66705883</v>
      </c>
      <c r="I1252" s="112">
        <v>31777916.427309476</v>
      </c>
      <c r="J1252" s="112">
        <v>158740677.77222171</v>
      </c>
      <c r="K1252" s="112">
        <f>I1252-J1252-(0.38*'Recalled prostheses cost'!$F$23)</f>
        <v>-135988454.64233088</v>
      </c>
      <c r="L1252" s="11">
        <f t="shared" si="42"/>
        <v>1</v>
      </c>
    </row>
    <row r="1253" spans="1:12" x14ac:dyDescent="0.25">
      <c r="A1253">
        <f t="shared" si="43"/>
        <v>1248</v>
      </c>
      <c r="C1253">
        <v>54444.260236348237</v>
      </c>
      <c r="D1253">
        <v>56033.768754953191</v>
      </c>
      <c r="E1253">
        <v>51530543.244399123</v>
      </c>
      <c r="F1253">
        <v>1589.5085186049546</v>
      </c>
      <c r="G1253">
        <v>266806316.25230733</v>
      </c>
      <c r="H1253" s="6">
        <f>E1253-G1253-'Recalled prostheses cost'!$F$23</f>
        <v>-239027597.47479936</v>
      </c>
      <c r="I1253" s="112">
        <v>28371920.114726447</v>
      </c>
      <c r="J1253" s="112">
        <v>101386400.17587678</v>
      </c>
      <c r="K1253" s="112">
        <f>I1253-J1253-(0.38*'Recalled prostheses cost'!$F$23)</f>
        <v>-82040173.358568996</v>
      </c>
      <c r="L1253" s="11">
        <f t="shared" si="42"/>
        <v>1</v>
      </c>
    </row>
    <row r="1254" spans="1:12" x14ac:dyDescent="0.25">
      <c r="A1254">
        <f t="shared" si="43"/>
        <v>1249</v>
      </c>
      <c r="C1254">
        <v>69518.74282386931</v>
      </c>
      <c r="D1254">
        <v>71890.812191214485</v>
      </c>
      <c r="E1254">
        <v>52255449.996044137</v>
      </c>
      <c r="F1254">
        <v>2372.0693673451751</v>
      </c>
      <c r="G1254">
        <v>454662869.78977418</v>
      </c>
      <c r="H1254" s="6">
        <f>E1254-G1254-'Recalled prostheses cost'!$F$23</f>
        <v>-426159244.26062119</v>
      </c>
      <c r="I1254" s="112">
        <v>29346446.429156177</v>
      </c>
      <c r="J1254" s="112">
        <v>172771890.52011415</v>
      </c>
      <c r="K1254" s="112">
        <f>I1254-J1254-(0.38*'Recalled prostheses cost'!$F$23)</f>
        <v>-152451137.38837662</v>
      </c>
      <c r="L1254" s="11">
        <f t="shared" si="42"/>
        <v>1</v>
      </c>
    </row>
    <row r="1255" spans="1:12" x14ac:dyDescent="0.25">
      <c r="A1255">
        <f t="shared" si="43"/>
        <v>1250</v>
      </c>
      <c r="C1255">
        <v>52294.102346075037</v>
      </c>
      <c r="D1255">
        <v>53761.652868465921</v>
      </c>
      <c r="E1255">
        <v>39815741.090262897</v>
      </c>
      <c r="F1255">
        <v>1467.550522390884</v>
      </c>
      <c r="G1255">
        <v>258599080.94155344</v>
      </c>
      <c r="H1255" s="6">
        <f>E1255-G1255-'Recalled prostheses cost'!$F$23</f>
        <v>-242535164.31818172</v>
      </c>
      <c r="I1255" s="112">
        <v>22210788.791123074</v>
      </c>
      <c r="J1255" s="112">
        <v>98267650.757790312</v>
      </c>
      <c r="K1255" s="112">
        <f>I1255-J1255-(0.38*'Recalled prostheses cost'!$F$23)</f>
        <v>-85082555.264085889</v>
      </c>
      <c r="L1255" s="11">
        <f t="shared" si="42"/>
        <v>1</v>
      </c>
    </row>
    <row r="1256" spans="1:12" x14ac:dyDescent="0.25">
      <c r="A1256">
        <f t="shared" si="43"/>
        <v>1251</v>
      </c>
      <c r="C1256">
        <v>78146.449584279719</v>
      </c>
      <c r="D1256">
        <v>81523.653256816586</v>
      </c>
      <c r="E1256">
        <v>48008457.885332979</v>
      </c>
      <c r="F1256">
        <v>3377.2036725368671</v>
      </c>
      <c r="G1256">
        <v>385649923.27198452</v>
      </c>
      <c r="H1256" s="6">
        <f>E1256-G1256-'Recalled prostheses cost'!$F$23</f>
        <v>-361393289.85354269</v>
      </c>
      <c r="I1256" s="112">
        <v>26378648.767307285</v>
      </c>
      <c r="J1256" s="112">
        <v>146546970.84335414</v>
      </c>
      <c r="K1256" s="112">
        <f>I1256-J1256-(0.38*'Recalled prostheses cost'!$F$23)</f>
        <v>-129194015.37346551</v>
      </c>
      <c r="L1256" s="11">
        <f t="shared" si="42"/>
        <v>1</v>
      </c>
    </row>
    <row r="1257" spans="1:12" x14ac:dyDescent="0.25">
      <c r="A1257">
        <f t="shared" si="43"/>
        <v>1252</v>
      </c>
      <c r="C1257">
        <v>76114.106473029446</v>
      </c>
      <c r="D1257">
        <v>78303.056916936883</v>
      </c>
      <c r="E1257">
        <v>52947871.157374635</v>
      </c>
      <c r="F1257">
        <v>2188.9504439074371</v>
      </c>
      <c r="G1257">
        <v>320051666.51101124</v>
      </c>
      <c r="H1257" s="6">
        <f>E1257-G1257-'Recalled prostheses cost'!$F$23</f>
        <v>-290855619.82052779</v>
      </c>
      <c r="I1257" s="112">
        <v>29436820.169241704</v>
      </c>
      <c r="J1257" s="112">
        <v>121619633.27418427</v>
      </c>
      <c r="K1257" s="112">
        <f>I1257-J1257-(0.38*'Recalled prostheses cost'!$F$23)</f>
        <v>-101208506.40236121</v>
      </c>
      <c r="L1257" s="11">
        <f t="shared" si="42"/>
        <v>1</v>
      </c>
    </row>
    <row r="1258" spans="1:12" x14ac:dyDescent="0.25">
      <c r="A1258">
        <f t="shared" si="43"/>
        <v>1253</v>
      </c>
      <c r="C1258">
        <v>75996.721159313776</v>
      </c>
      <c r="D1258">
        <v>78830.588190169408</v>
      </c>
      <c r="E1258">
        <v>62731463.991976053</v>
      </c>
      <c r="F1258">
        <v>2833.867030855632</v>
      </c>
      <c r="G1258">
        <v>519971309.69387394</v>
      </c>
      <c r="H1258" s="6">
        <f>E1258-G1258-'Recalled prostheses cost'!$F$23</f>
        <v>-480991670.16878903</v>
      </c>
      <c r="I1258" s="112">
        <v>34598012.747658662</v>
      </c>
      <c r="J1258" s="112">
        <v>197589097.6836721</v>
      </c>
      <c r="K1258" s="112">
        <f>I1258-J1258-(0.38*'Recalled prostheses cost'!$F$23)</f>
        <v>-172016778.23343208</v>
      </c>
      <c r="L1258" s="11">
        <f t="shared" si="42"/>
        <v>1</v>
      </c>
    </row>
    <row r="1259" spans="1:12" x14ac:dyDescent="0.25">
      <c r="A1259">
        <f t="shared" si="43"/>
        <v>1254</v>
      </c>
      <c r="C1259">
        <v>52043.320520036388</v>
      </c>
      <c r="D1259">
        <v>52963.4902709374</v>
      </c>
      <c r="E1259">
        <v>39333895.555480547</v>
      </c>
      <c r="F1259">
        <v>920.16975090101187</v>
      </c>
      <c r="G1259">
        <v>180659096.63140446</v>
      </c>
      <c r="H1259" s="6">
        <f>E1259-G1259-'Recalled prostheses cost'!$F$23</f>
        <v>-165077025.54281509</v>
      </c>
      <c r="I1259" s="112">
        <v>21758133.500752542</v>
      </c>
      <c r="J1259" s="112">
        <v>68650456.719933718</v>
      </c>
      <c r="K1259" s="112">
        <f>I1259-J1259-(0.38*'Recalled prostheses cost'!$F$23)</f>
        <v>-55918016.516599827</v>
      </c>
      <c r="L1259" s="11">
        <f t="shared" si="42"/>
        <v>1</v>
      </c>
    </row>
    <row r="1260" spans="1:12" x14ac:dyDescent="0.25">
      <c r="A1260">
        <f t="shared" si="43"/>
        <v>1255</v>
      </c>
      <c r="C1260">
        <v>49798.957803146346</v>
      </c>
      <c r="D1260">
        <v>51209.89552730065</v>
      </c>
      <c r="E1260">
        <v>39203406.638333321</v>
      </c>
      <c r="F1260">
        <v>1410.9377241543043</v>
      </c>
      <c r="G1260">
        <v>261092785.69862261</v>
      </c>
      <c r="H1260" s="6">
        <f>E1260-G1260-'Recalled prostheses cost'!$F$23</f>
        <v>-245641203.52718046</v>
      </c>
      <c r="I1260" s="112">
        <v>21775689.305312291</v>
      </c>
      <c r="J1260" s="112">
        <v>99215258.565476596</v>
      </c>
      <c r="K1260" s="112">
        <f>I1260-J1260-(0.38*'Recalled prostheses cost'!$F$23)</f>
        <v>-86465262.557582945</v>
      </c>
      <c r="L1260" s="11">
        <f t="shared" si="42"/>
        <v>1</v>
      </c>
    </row>
    <row r="1261" spans="1:12" x14ac:dyDescent="0.25">
      <c r="A1261">
        <f t="shared" si="43"/>
        <v>1256</v>
      </c>
      <c r="C1261">
        <v>50962.526746451287</v>
      </c>
      <c r="D1261">
        <v>52248.831393380067</v>
      </c>
      <c r="E1261">
        <v>52003748.586166978</v>
      </c>
      <c r="F1261">
        <v>1286.3046469287801</v>
      </c>
      <c r="G1261">
        <v>328732078.01631534</v>
      </c>
      <c r="H1261" s="6">
        <f>E1261-G1261-'Recalled prostheses cost'!$F$23</f>
        <v>-300480153.89703953</v>
      </c>
      <c r="I1261" s="112">
        <v>28987887.1213939</v>
      </c>
      <c r="J1261" s="112">
        <v>124918189.64619985</v>
      </c>
      <c r="K1261" s="112">
        <f>I1261-J1261-(0.38*'Recalled prostheses cost'!$F$23)</f>
        <v>-104955995.82222459</v>
      </c>
      <c r="L1261" s="11">
        <f t="shared" si="42"/>
        <v>1</v>
      </c>
    </row>
    <row r="1262" spans="1:12" x14ac:dyDescent="0.25">
      <c r="A1262">
        <f t="shared" si="43"/>
        <v>1257</v>
      </c>
      <c r="C1262">
        <v>50959.767036363213</v>
      </c>
      <c r="D1262">
        <v>53336.835111683766</v>
      </c>
      <c r="E1262">
        <v>43048411.688594609</v>
      </c>
      <c r="F1262">
        <v>2377.0680753205525</v>
      </c>
      <c r="G1262">
        <v>549591002.55085933</v>
      </c>
      <c r="H1262" s="6">
        <f>E1262-G1262-'Recalled prostheses cost'!$F$23</f>
        <v>-530294415.32915592</v>
      </c>
      <c r="I1262" s="112">
        <v>23611087.250967443</v>
      </c>
      <c r="J1262" s="112">
        <v>208844580.96932656</v>
      </c>
      <c r="K1262" s="112">
        <f>I1262-J1262-(0.38*'Recalled prostheses cost'!$F$23)</f>
        <v>-194259187.01577777</v>
      </c>
      <c r="L1262" s="11">
        <f t="shared" si="42"/>
        <v>1</v>
      </c>
    </row>
    <row r="1263" spans="1:12" x14ac:dyDescent="0.25">
      <c r="A1263">
        <f t="shared" si="43"/>
        <v>1258</v>
      </c>
      <c r="C1263">
        <v>59072.138929278539</v>
      </c>
      <c r="D1263">
        <v>60905.111948352853</v>
      </c>
      <c r="E1263">
        <v>46124828.338634796</v>
      </c>
      <c r="F1263">
        <v>1832.9730190743139</v>
      </c>
      <c r="G1263">
        <v>290309967.09409034</v>
      </c>
      <c r="H1263" s="6">
        <f>E1263-G1263-'Recalled prostheses cost'!$F$23</f>
        <v>-267936963.22234672</v>
      </c>
      <c r="I1263" s="112">
        <v>25424002.891302276</v>
      </c>
      <c r="J1263" s="112">
        <v>110317787.49575432</v>
      </c>
      <c r="K1263" s="112">
        <f>I1263-J1263-(0.38*'Recalled prostheses cost'!$F$23)</f>
        <v>-93919477.901870698</v>
      </c>
      <c r="L1263" s="11">
        <f t="shared" si="42"/>
        <v>1</v>
      </c>
    </row>
    <row r="1264" spans="1:12" x14ac:dyDescent="0.25">
      <c r="A1264">
        <f t="shared" si="43"/>
        <v>1259</v>
      </c>
      <c r="C1264">
        <v>66278.736650080464</v>
      </c>
      <c r="D1264">
        <v>69066.691308601599</v>
      </c>
      <c r="E1264">
        <v>45995114.519171581</v>
      </c>
      <c r="F1264">
        <v>2787.9546585211356</v>
      </c>
      <c r="G1264">
        <v>398374651.13076615</v>
      </c>
      <c r="H1264" s="6">
        <f>E1264-G1264-'Recalled prostheses cost'!$F$23</f>
        <v>-376131361.07848573</v>
      </c>
      <c r="I1264" s="112">
        <v>25775468.0601031</v>
      </c>
      <c r="J1264" s="112">
        <v>151382367.42969117</v>
      </c>
      <c r="K1264" s="112">
        <f>I1264-J1264-(0.38*'Recalled prostheses cost'!$F$23)</f>
        <v>-134632592.6670067</v>
      </c>
      <c r="L1264" s="11">
        <f t="shared" si="42"/>
        <v>1</v>
      </c>
    </row>
    <row r="1265" spans="1:12" x14ac:dyDescent="0.25">
      <c r="A1265">
        <f t="shared" si="43"/>
        <v>1260</v>
      </c>
      <c r="C1265">
        <v>68735.040643269371</v>
      </c>
      <c r="D1265">
        <v>71189.031586544166</v>
      </c>
      <c r="E1265">
        <v>45570305.037847444</v>
      </c>
      <c r="F1265">
        <v>2453.9909432747954</v>
      </c>
      <c r="G1265">
        <v>432960998.9486444</v>
      </c>
      <c r="H1265" s="6">
        <f>E1265-G1265-'Recalled prostheses cost'!$F$23</f>
        <v>-411142518.37768811</v>
      </c>
      <c r="I1265" s="112">
        <v>25424658.043533694</v>
      </c>
      <c r="J1265" s="112">
        <v>164525179.60048488</v>
      </c>
      <c r="K1265" s="112">
        <f>I1265-J1265-(0.38*'Recalled prostheses cost'!$F$23)</f>
        <v>-148126214.85436985</v>
      </c>
      <c r="L1265" s="11">
        <f t="shared" si="42"/>
        <v>1</v>
      </c>
    </row>
    <row r="1266" spans="1:12" x14ac:dyDescent="0.25">
      <c r="A1266">
        <f t="shared" si="43"/>
        <v>1261</v>
      </c>
      <c r="C1266">
        <v>62039.265670954766</v>
      </c>
      <c r="D1266">
        <v>63092.114578288631</v>
      </c>
      <c r="E1266">
        <v>46133894.296721131</v>
      </c>
      <c r="F1266">
        <v>1052.8489073338642</v>
      </c>
      <c r="G1266">
        <v>184304252.93520197</v>
      </c>
      <c r="H1266" s="6">
        <f>E1266-G1266-'Recalled prostheses cost'!$F$23</f>
        <v>-161922183.10537201</v>
      </c>
      <c r="I1266" s="112">
        <v>25673434.907402117</v>
      </c>
      <c r="J1266" s="112">
        <v>70035616.115376756</v>
      </c>
      <c r="K1266" s="112">
        <f>I1266-J1266-(0.38*'Recalled prostheses cost'!$F$23)</f>
        <v>-53387874.505393289</v>
      </c>
      <c r="L1266" s="11">
        <f t="shared" si="42"/>
        <v>1</v>
      </c>
    </row>
    <row r="1267" spans="1:12" x14ac:dyDescent="0.25">
      <c r="A1267">
        <f t="shared" si="43"/>
        <v>1262</v>
      </c>
      <c r="C1267">
        <v>50074.421593699706</v>
      </c>
      <c r="D1267">
        <v>51092.616114909848</v>
      </c>
      <c r="E1267">
        <v>48984257.777945623</v>
      </c>
      <c r="F1267">
        <v>1018.1945212101418</v>
      </c>
      <c r="G1267">
        <v>216951906.88540617</v>
      </c>
      <c r="H1267" s="6">
        <f>E1267-G1267-'Recalled prostheses cost'!$F$23</f>
        <v>-191719473.57435173</v>
      </c>
      <c r="I1267" s="112">
        <v>27395571.848000921</v>
      </c>
      <c r="J1267" s="112">
        <v>82441724.616454348</v>
      </c>
      <c r="K1267" s="112">
        <f>I1267-J1267-(0.38*'Recalled prostheses cost'!$F$23)</f>
        <v>-64071846.065872073</v>
      </c>
      <c r="L1267" s="11">
        <f t="shared" si="42"/>
        <v>1</v>
      </c>
    </row>
    <row r="1268" spans="1:12" x14ac:dyDescent="0.25">
      <c r="A1268">
        <f t="shared" si="43"/>
        <v>1263</v>
      </c>
      <c r="C1268">
        <v>61694.965451950557</v>
      </c>
      <c r="D1268">
        <v>63911.591057892067</v>
      </c>
      <c r="E1268">
        <v>49607384.906599998</v>
      </c>
      <c r="F1268">
        <v>2216.62560594151</v>
      </c>
      <c r="G1268">
        <v>441297408.02016324</v>
      </c>
      <c r="H1268" s="6">
        <f>E1268-G1268-'Recalled prostheses cost'!$F$23</f>
        <v>-415441847.58045441</v>
      </c>
      <c r="I1268" s="112">
        <v>27878752.968730491</v>
      </c>
      <c r="J1268" s="112">
        <v>167693015.04766202</v>
      </c>
      <c r="K1268" s="112">
        <f>I1268-J1268-(0.38*'Recalled prostheses cost'!$F$23)</f>
        <v>-148839955.37635019</v>
      </c>
      <c r="L1268" s="11">
        <f t="shared" si="42"/>
        <v>1</v>
      </c>
    </row>
    <row r="1269" spans="1:12" x14ac:dyDescent="0.25">
      <c r="A1269">
        <f t="shared" si="43"/>
        <v>1264</v>
      </c>
      <c r="C1269">
        <v>59094.025168055181</v>
      </c>
      <c r="D1269">
        <v>61314.005484835201</v>
      </c>
      <c r="E1269">
        <v>68499941.425789595</v>
      </c>
      <c r="F1269">
        <v>2219.9803167800201</v>
      </c>
      <c r="G1269">
        <v>696238511.1831975</v>
      </c>
      <c r="H1269" s="6">
        <f>E1269-G1269-'Recalled prostheses cost'!$F$23</f>
        <v>-651490394.22429907</v>
      </c>
      <c r="I1269" s="112">
        <v>38200557.326771259</v>
      </c>
      <c r="J1269" s="112">
        <v>264570634.24961498</v>
      </c>
      <c r="K1269" s="112">
        <f>I1269-J1269-(0.38*'Recalled prostheses cost'!$F$23)</f>
        <v>-235395770.22026238</v>
      </c>
      <c r="L1269" s="11">
        <f t="shared" si="42"/>
        <v>1</v>
      </c>
    </row>
    <row r="1270" spans="1:12" x14ac:dyDescent="0.25">
      <c r="A1270">
        <f t="shared" si="43"/>
        <v>1265</v>
      </c>
      <c r="C1270">
        <v>48995.569793623727</v>
      </c>
      <c r="D1270">
        <v>49658.52055062553</v>
      </c>
      <c r="E1270">
        <v>61284310.716791809</v>
      </c>
      <c r="F1270">
        <v>662.95075700180314</v>
      </c>
      <c r="G1270">
        <v>201131289.64190328</v>
      </c>
      <c r="H1270" s="6">
        <f>E1270-G1270-'Recalled prostheses cost'!$F$23</f>
        <v>-163598803.39200264</v>
      </c>
      <c r="I1270" s="112">
        <v>33827617.983856641</v>
      </c>
      <c r="J1270" s="112">
        <v>76429890.06392324</v>
      </c>
      <c r="K1270" s="112">
        <f>I1270-J1270-(0.38*'Recalled prostheses cost'!$F$23)</f>
        <v>-51627965.377485245</v>
      </c>
      <c r="L1270" s="11">
        <f t="shared" si="42"/>
        <v>1</v>
      </c>
    </row>
    <row r="1271" spans="1:12" x14ac:dyDescent="0.25">
      <c r="A1271">
        <f t="shared" si="43"/>
        <v>1266</v>
      </c>
      <c r="C1271">
        <v>75291.720835991349</v>
      </c>
      <c r="D1271">
        <v>77347.12868726757</v>
      </c>
      <c r="E1271">
        <v>46326200.868428275</v>
      </c>
      <c r="F1271">
        <v>2055.4078512762208</v>
      </c>
      <c r="G1271">
        <v>248805708.37848657</v>
      </c>
      <c r="H1271" s="6">
        <f>E1271-G1271-'Recalled prostheses cost'!$F$23</f>
        <v>-226231331.97694945</v>
      </c>
      <c r="I1271" s="112">
        <v>25581577.955161903</v>
      </c>
      <c r="J1271" s="112">
        <v>94546169.183824882</v>
      </c>
      <c r="K1271" s="112">
        <f>I1271-J1271-(0.38*'Recalled prostheses cost'!$F$23)</f>
        <v>-77990284.526081622</v>
      </c>
      <c r="L1271" s="11">
        <f t="shared" si="42"/>
        <v>1</v>
      </c>
    </row>
    <row r="1272" spans="1:12" x14ac:dyDescent="0.25">
      <c r="A1272">
        <f t="shared" si="43"/>
        <v>1267</v>
      </c>
      <c r="C1272">
        <v>51045.817659522858</v>
      </c>
      <c r="D1272">
        <v>53101.047096245449</v>
      </c>
      <c r="E1272">
        <v>42372386.950338304</v>
      </c>
      <c r="F1272">
        <v>2055.2294367225913</v>
      </c>
      <c r="G1272">
        <v>391138043.12474102</v>
      </c>
      <c r="H1272" s="6">
        <f>E1272-G1272-'Recalled prostheses cost'!$F$23</f>
        <v>-372517480.64129388</v>
      </c>
      <c r="I1272" s="112">
        <v>23532455.508979917</v>
      </c>
      <c r="J1272" s="112">
        <v>148632456.38740158</v>
      </c>
      <c r="K1272" s="112">
        <f>I1272-J1272-(0.38*'Recalled prostheses cost'!$F$23)</f>
        <v>-134125694.17584032</v>
      </c>
      <c r="L1272" s="11">
        <f t="shared" si="42"/>
        <v>1</v>
      </c>
    </row>
    <row r="1273" spans="1:12" x14ac:dyDescent="0.25">
      <c r="A1273">
        <f t="shared" si="43"/>
        <v>1268</v>
      </c>
      <c r="C1273">
        <v>53797.291971930332</v>
      </c>
      <c r="D1273">
        <v>55813.516259411255</v>
      </c>
      <c r="E1273">
        <v>50684043.763086438</v>
      </c>
      <c r="F1273">
        <v>2016.2242874809235</v>
      </c>
      <c r="G1273">
        <v>449852078.56346709</v>
      </c>
      <c r="H1273" s="6">
        <f>E1273-G1273-'Recalled prostheses cost'!$F$23</f>
        <v>-422919859.26727182</v>
      </c>
      <c r="I1273" s="112">
        <v>28218840.20309196</v>
      </c>
      <c r="J1273" s="112">
        <v>170943789.85411751</v>
      </c>
      <c r="K1273" s="112">
        <f>I1273-J1273-(0.38*'Recalled prostheses cost'!$F$23)</f>
        <v>-151750642.94844422</v>
      </c>
      <c r="L1273" s="11">
        <f t="shared" si="42"/>
        <v>1</v>
      </c>
    </row>
    <row r="1274" spans="1:12" x14ac:dyDescent="0.25">
      <c r="A1274">
        <f t="shared" si="43"/>
        <v>1269</v>
      </c>
      <c r="C1274">
        <v>70135.373475347718</v>
      </c>
      <c r="D1274">
        <v>73040.337584653302</v>
      </c>
      <c r="E1274">
        <v>53964609.52250284</v>
      </c>
      <c r="F1274">
        <v>2904.9641093055834</v>
      </c>
      <c r="G1274">
        <v>535709330.49132442</v>
      </c>
      <c r="H1274" s="6">
        <f>E1274-G1274-'Recalled prostheses cost'!$F$23</f>
        <v>-505496545.43571275</v>
      </c>
      <c r="I1274" s="112">
        <v>29787261.552544352</v>
      </c>
      <c r="J1274" s="112">
        <v>203569545.5867033</v>
      </c>
      <c r="K1274" s="112">
        <f>I1274-J1274-(0.38*'Recalled prostheses cost'!$F$23)</f>
        <v>-182807977.3315776</v>
      </c>
      <c r="L1274" s="11">
        <f t="shared" si="42"/>
        <v>1</v>
      </c>
    </row>
    <row r="1275" spans="1:12" x14ac:dyDescent="0.25">
      <c r="A1275">
        <f t="shared" si="43"/>
        <v>1270</v>
      </c>
      <c r="C1275">
        <v>52179.235030671553</v>
      </c>
      <c r="D1275">
        <v>53464.560607820895</v>
      </c>
      <c r="E1275">
        <v>61514897.601931781</v>
      </c>
      <c r="F1275">
        <v>1285.3255771493423</v>
      </c>
      <c r="G1275">
        <v>411777392.2680406</v>
      </c>
      <c r="H1275" s="6">
        <f>E1275-G1275-'Recalled prostheses cost'!$F$23</f>
        <v>-374014319.13300002</v>
      </c>
      <c r="I1275" s="112">
        <v>33597426.310373321</v>
      </c>
      <c r="J1275" s="112">
        <v>156475409.06185544</v>
      </c>
      <c r="K1275" s="112">
        <f>I1275-J1275-(0.38*'Recalled prostheses cost'!$F$23)</f>
        <v>-131903676.04890075</v>
      </c>
      <c r="L1275" s="11">
        <f t="shared" si="42"/>
        <v>1</v>
      </c>
    </row>
    <row r="1276" spans="1:12" x14ac:dyDescent="0.25">
      <c r="A1276">
        <f t="shared" si="43"/>
        <v>1271</v>
      </c>
      <c r="C1276">
        <v>64244.239731358313</v>
      </c>
      <c r="D1276">
        <v>66136.284726974394</v>
      </c>
      <c r="E1276">
        <v>41393811.088536955</v>
      </c>
      <c r="F1276">
        <v>1892.044995616081</v>
      </c>
      <c r="G1276">
        <v>254326260.61074758</v>
      </c>
      <c r="H1276" s="6">
        <f>E1276-G1276-'Recalled prostheses cost'!$F$23</f>
        <v>-236684273.9891018</v>
      </c>
      <c r="I1276" s="112">
        <v>22895164.4442821</v>
      </c>
      <c r="J1276" s="112">
        <v>96643979.032084063</v>
      </c>
      <c r="K1276" s="112">
        <f>I1276-J1276-(0.38*'Recalled prostheses cost'!$F$23)</f>
        <v>-82774507.885220617</v>
      </c>
      <c r="L1276" s="11">
        <f t="shared" si="42"/>
        <v>1</v>
      </c>
    </row>
    <row r="1277" spans="1:12" x14ac:dyDescent="0.25">
      <c r="A1277">
        <f t="shared" si="43"/>
        <v>1272</v>
      </c>
      <c r="C1277">
        <v>77554.864866149903</v>
      </c>
      <c r="D1277">
        <v>80328.054049307422</v>
      </c>
      <c r="E1277">
        <v>39325414.088948242</v>
      </c>
      <c r="F1277">
        <v>2773.1891831575194</v>
      </c>
      <c r="G1277">
        <v>290549853.99006915</v>
      </c>
      <c r="H1277" s="6">
        <f>E1277-G1277-'Recalled prostheses cost'!$F$23</f>
        <v>-274976264.36801207</v>
      </c>
      <c r="I1277" s="112">
        <v>21484969.530472722</v>
      </c>
      <c r="J1277" s="112">
        <v>110408944.51622626</v>
      </c>
      <c r="K1277" s="112">
        <f>I1277-J1277-(0.38*'Recalled prostheses cost'!$F$23)</f>
        <v>-97949668.28317219</v>
      </c>
      <c r="L1277" s="11">
        <f t="shared" si="42"/>
        <v>1</v>
      </c>
    </row>
    <row r="1278" spans="1:12" x14ac:dyDescent="0.25">
      <c r="A1278">
        <f t="shared" si="43"/>
        <v>1273</v>
      </c>
      <c r="C1278">
        <v>58184.433442343485</v>
      </c>
      <c r="D1278">
        <v>59605.806719265434</v>
      </c>
      <c r="E1278">
        <v>47138714.148921289</v>
      </c>
      <c r="F1278">
        <v>1421.3732769219496</v>
      </c>
      <c r="G1278">
        <v>289024858.81724209</v>
      </c>
      <c r="H1278" s="6">
        <f>E1278-G1278-'Recalled prostheses cost'!$F$23</f>
        <v>-265637969.13521197</v>
      </c>
      <c r="I1278" s="112">
        <v>25935966.436985545</v>
      </c>
      <c r="J1278" s="112">
        <v>109829446.35055201</v>
      </c>
      <c r="K1278" s="112">
        <f>I1278-J1278-(0.38*'Recalled prostheses cost'!$F$23)</f>
        <v>-92919173.210985124</v>
      </c>
      <c r="L1278" s="11">
        <f t="shared" si="42"/>
        <v>1</v>
      </c>
    </row>
    <row r="1279" spans="1:12" x14ac:dyDescent="0.25">
      <c r="A1279">
        <f t="shared" si="43"/>
        <v>1274</v>
      </c>
      <c r="C1279">
        <v>82973.916422114344</v>
      </c>
      <c r="D1279">
        <v>86355.220333748061</v>
      </c>
      <c r="E1279">
        <v>38815159.802030012</v>
      </c>
      <c r="F1279">
        <v>3381.3039116337168</v>
      </c>
      <c r="G1279">
        <v>301197152.96899873</v>
      </c>
      <c r="H1279" s="6">
        <f>E1279-G1279-'Recalled prostheses cost'!$F$23</f>
        <v>-286133817.63385987</v>
      </c>
      <c r="I1279" s="112">
        <v>21758726.641740397</v>
      </c>
      <c r="J1279" s="112">
        <v>114454918.12821953</v>
      </c>
      <c r="K1279" s="112">
        <f>I1279-J1279-(0.38*'Recalled prostheses cost'!$F$23)</f>
        <v>-101721884.78389779</v>
      </c>
      <c r="L1279" s="11">
        <f t="shared" si="42"/>
        <v>1</v>
      </c>
    </row>
    <row r="1280" spans="1:12" x14ac:dyDescent="0.25">
      <c r="A1280">
        <f t="shared" si="43"/>
        <v>1275</v>
      </c>
      <c r="C1280">
        <v>78832.8371873945</v>
      </c>
      <c r="D1280">
        <v>81577.162307892781</v>
      </c>
      <c r="E1280">
        <v>54910671.615479946</v>
      </c>
      <c r="F1280">
        <v>2744.3251204982807</v>
      </c>
      <c r="G1280">
        <v>443898423.33679241</v>
      </c>
      <c r="H1280" s="6">
        <f>E1280-G1280-'Recalled prostheses cost'!$F$23</f>
        <v>-412739576.18820363</v>
      </c>
      <c r="I1280" s="112">
        <v>30368358.301000588</v>
      </c>
      <c r="J1280" s="112">
        <v>168681400.86798111</v>
      </c>
      <c r="K1280" s="112">
        <f>I1280-J1280-(0.38*'Recalled prostheses cost'!$F$23)</f>
        <v>-147338735.86439916</v>
      </c>
      <c r="L1280" s="11">
        <f t="shared" si="42"/>
        <v>1</v>
      </c>
    </row>
    <row r="1281" spans="1:12" x14ac:dyDescent="0.25">
      <c r="A1281">
        <f t="shared" si="43"/>
        <v>1276</v>
      </c>
      <c r="C1281">
        <v>63911.491479266973</v>
      </c>
      <c r="D1281">
        <v>66873.173126501119</v>
      </c>
      <c r="E1281">
        <v>50541389.962489665</v>
      </c>
      <c r="F1281">
        <v>2961.6816472341452</v>
      </c>
      <c r="G1281">
        <v>617360270.16363764</v>
      </c>
      <c r="H1281" s="6">
        <f>E1281-G1281-'Recalled prostheses cost'!$F$23</f>
        <v>-590570704.6680392</v>
      </c>
      <c r="I1281" s="112">
        <v>27885558.55318753</v>
      </c>
      <c r="J1281" s="112">
        <v>234596902.66218236</v>
      </c>
      <c r="K1281" s="112">
        <f>I1281-J1281-(0.38*'Recalled prostheses cost'!$F$23)</f>
        <v>-215737037.4064135</v>
      </c>
      <c r="L1281" s="11">
        <f t="shared" si="42"/>
        <v>1</v>
      </c>
    </row>
    <row r="1282" spans="1:12" x14ac:dyDescent="0.25">
      <c r="A1282">
        <f t="shared" si="43"/>
        <v>1277</v>
      </c>
      <c r="C1282">
        <v>79546.099790026725</v>
      </c>
      <c r="D1282">
        <v>82660.515740893534</v>
      </c>
      <c r="E1282">
        <v>41583306.655023187</v>
      </c>
      <c r="F1282">
        <v>3114.415950866809</v>
      </c>
      <c r="G1282">
        <v>304360671.52636307</v>
      </c>
      <c r="H1282" s="6">
        <f>E1282-G1282-'Recalled prostheses cost'!$F$23</f>
        <v>-286529189.33823109</v>
      </c>
      <c r="I1282" s="112">
        <v>23036589.450645167</v>
      </c>
      <c r="J1282" s="112">
        <v>115657055.18001795</v>
      </c>
      <c r="K1282" s="112">
        <f>I1282-J1282-(0.38*'Recalled prostheses cost'!$F$23)</f>
        <v>-101646159.02679142</v>
      </c>
      <c r="L1282" s="11">
        <f t="shared" si="42"/>
        <v>1</v>
      </c>
    </row>
    <row r="1283" spans="1:12" x14ac:dyDescent="0.25">
      <c r="A1283">
        <f t="shared" si="43"/>
        <v>1278</v>
      </c>
      <c r="C1283">
        <v>62562.069797668031</v>
      </c>
      <c r="D1283">
        <v>65271.483219111949</v>
      </c>
      <c r="E1283">
        <v>41566025.087863237</v>
      </c>
      <c r="F1283">
        <v>2709.4134214439182</v>
      </c>
      <c r="G1283">
        <v>404185046.02441657</v>
      </c>
      <c r="H1283" s="6">
        <f>E1283-G1283-'Recalled prostheses cost'!$F$23</f>
        <v>-386370845.40344453</v>
      </c>
      <c r="I1283" s="112">
        <v>23556694.64072169</v>
      </c>
      <c r="J1283" s="112">
        <v>153590317.48927829</v>
      </c>
      <c r="K1283" s="112">
        <f>I1283-J1283-(0.38*'Recalled prostheses cost'!$F$23)</f>
        <v>-139059316.14597523</v>
      </c>
      <c r="L1283" s="11">
        <f t="shared" si="42"/>
        <v>1</v>
      </c>
    </row>
    <row r="1284" spans="1:12" x14ac:dyDescent="0.25">
      <c r="A1284">
        <f t="shared" si="43"/>
        <v>1279</v>
      </c>
      <c r="C1284">
        <v>70069.011611736525</v>
      </c>
      <c r="D1284">
        <v>72491.061690514631</v>
      </c>
      <c r="E1284">
        <v>51213588.123138428</v>
      </c>
      <c r="F1284">
        <v>2422.0500787781057</v>
      </c>
      <c r="G1284">
        <v>427370153.15707988</v>
      </c>
      <c r="H1284" s="6">
        <f>E1284-G1284-'Recalled prostheses cost'!$F$23</f>
        <v>-399908389.50083262</v>
      </c>
      <c r="I1284" s="112">
        <v>28705724.620195873</v>
      </c>
      <c r="J1284" s="112">
        <v>162400658.19969037</v>
      </c>
      <c r="K1284" s="112">
        <f>I1284-J1284-(0.38*'Recalled prostheses cost'!$F$23)</f>
        <v>-142720626.87691316</v>
      </c>
      <c r="L1284" s="11">
        <f t="shared" si="42"/>
        <v>1</v>
      </c>
    </row>
    <row r="1285" spans="1:12" x14ac:dyDescent="0.25">
      <c r="A1285">
        <f t="shared" si="43"/>
        <v>1280</v>
      </c>
      <c r="C1285">
        <v>64351.12597914724</v>
      </c>
      <c r="D1285">
        <v>66096.933646777237</v>
      </c>
      <c r="E1285">
        <v>53157030.213931322</v>
      </c>
      <c r="F1285">
        <v>1745.807667629997</v>
      </c>
      <c r="G1285">
        <v>282993918.87320191</v>
      </c>
      <c r="H1285" s="6">
        <f>E1285-G1285-'Recalled prostheses cost'!$F$23</f>
        <v>-253588713.12616175</v>
      </c>
      <c r="I1285" s="112">
        <v>29554387.059736792</v>
      </c>
      <c r="J1285" s="112">
        <v>107537689.17181672</v>
      </c>
      <c r="K1285" s="112">
        <f>I1285-J1285-(0.38*'Recalled prostheses cost'!$F$23)</f>
        <v>-87008995.409498572</v>
      </c>
      <c r="L1285" s="11">
        <f t="shared" si="42"/>
        <v>1</v>
      </c>
    </row>
    <row r="1286" spans="1:12" x14ac:dyDescent="0.25">
      <c r="A1286">
        <f t="shared" si="43"/>
        <v>1281</v>
      </c>
      <c r="C1286">
        <v>59260.694207376218</v>
      </c>
      <c r="D1286">
        <v>61057.46865626685</v>
      </c>
      <c r="E1286">
        <v>70945604.606020227</v>
      </c>
      <c r="F1286">
        <v>1796.7744488906319</v>
      </c>
      <c r="G1286">
        <v>648549111.51425171</v>
      </c>
      <c r="H1286" s="6">
        <f>E1286-G1286-'Recalled prostheses cost'!$F$23</f>
        <v>-601355331.37512267</v>
      </c>
      <c r="I1286" s="112">
        <v>39404844.637839012</v>
      </c>
      <c r="J1286" s="112">
        <v>246448662.37541568</v>
      </c>
      <c r="K1286" s="112">
        <f>I1286-J1286-(0.38*'Recalled prostheses cost'!$F$23)</f>
        <v>-216069511.03499532</v>
      </c>
      <c r="L1286" s="11">
        <f t="shared" ref="L1286:L1349" si="44">IF(H1286/$H$1&lt;=F1286,1,0)</f>
        <v>1</v>
      </c>
    </row>
    <row r="1287" spans="1:12" x14ac:dyDescent="0.25">
      <c r="A1287">
        <f t="shared" si="43"/>
        <v>1282</v>
      </c>
      <c r="C1287">
        <v>74448.376780893755</v>
      </c>
      <c r="D1287">
        <v>77144.487991270275</v>
      </c>
      <c r="E1287">
        <v>43981987.313524105</v>
      </c>
      <c r="F1287">
        <v>2696.111210376519</v>
      </c>
      <c r="G1287">
        <v>339539786.95003098</v>
      </c>
      <c r="H1287" s="6">
        <f>E1287-G1287-'Recalled prostheses cost'!$F$23</f>
        <v>-319309624.10339803</v>
      </c>
      <c r="I1287" s="112">
        <v>24474823.134847391</v>
      </c>
      <c r="J1287" s="112">
        <v>129025119.04101178</v>
      </c>
      <c r="K1287" s="112">
        <f>I1287-J1287-(0.38*'Recalled prostheses cost'!$F$23)</f>
        <v>-113575989.20358303</v>
      </c>
      <c r="L1287" s="11">
        <f t="shared" si="44"/>
        <v>1</v>
      </c>
    </row>
    <row r="1288" spans="1:12" x14ac:dyDescent="0.25">
      <c r="A1288">
        <f t="shared" ref="A1288:A1351" si="45">1+A1287</f>
        <v>1283</v>
      </c>
      <c r="C1288">
        <v>53003.737528577927</v>
      </c>
      <c r="D1288">
        <v>54817.334989473602</v>
      </c>
      <c r="E1288">
        <v>60183581.829355441</v>
      </c>
      <c r="F1288">
        <v>1813.5974608956749</v>
      </c>
      <c r="G1288">
        <v>504005315.42041785</v>
      </c>
      <c r="H1288" s="6">
        <f>E1288-G1288-'Recalled prostheses cost'!$F$23</f>
        <v>-467573558.0579536</v>
      </c>
      <c r="I1288" s="112">
        <v>33585449.980283819</v>
      </c>
      <c r="J1288" s="112">
        <v>191522019.85975879</v>
      </c>
      <c r="K1288" s="112">
        <f>I1288-J1288-(0.38*'Recalled prostheses cost'!$F$23)</f>
        <v>-166962263.17689362</v>
      </c>
      <c r="L1288" s="11">
        <f t="shared" si="44"/>
        <v>1</v>
      </c>
    </row>
    <row r="1289" spans="1:12" x14ac:dyDescent="0.25">
      <c r="A1289">
        <f t="shared" si="45"/>
        <v>1284</v>
      </c>
      <c r="C1289">
        <v>56294.603111119082</v>
      </c>
      <c r="D1289">
        <v>57377.632393543819</v>
      </c>
      <c r="E1289">
        <v>55746108.981757671</v>
      </c>
      <c r="F1289">
        <v>1083.0292824247372</v>
      </c>
      <c r="G1289">
        <v>242209747.49377561</v>
      </c>
      <c r="H1289" s="6">
        <f>E1289-G1289-'Recalled prostheses cost'!$F$23</f>
        <v>-210215462.97890911</v>
      </c>
      <c r="I1289" s="112">
        <v>31012317.922269203</v>
      </c>
      <c r="J1289" s="112">
        <v>92039704.047634736</v>
      </c>
      <c r="K1289" s="112">
        <f>I1289-J1289-(0.38*'Recalled prostheses cost'!$F$23)</f>
        <v>-70053079.422784179</v>
      </c>
      <c r="L1289" s="11">
        <f t="shared" si="44"/>
        <v>1</v>
      </c>
    </row>
    <row r="1290" spans="1:12" x14ac:dyDescent="0.25">
      <c r="A1290">
        <f t="shared" si="45"/>
        <v>1285</v>
      </c>
      <c r="C1290">
        <v>75672.498336320699</v>
      </c>
      <c r="D1290">
        <v>80111.7996345508</v>
      </c>
      <c r="E1290">
        <v>55495041.946509346</v>
      </c>
      <c r="F1290">
        <v>4439.3012982301007</v>
      </c>
      <c r="G1290">
        <v>787610280.96986938</v>
      </c>
      <c r="H1290" s="6">
        <f>E1290-G1290-'Recalled prostheses cost'!$F$23</f>
        <v>-755867063.49025118</v>
      </c>
      <c r="I1290" s="112">
        <v>30869340.672765214</v>
      </c>
      <c r="J1290" s="112">
        <v>299291906.76855034</v>
      </c>
      <c r="K1290" s="112">
        <f>I1290-J1290-(0.38*'Recalled prostheses cost'!$F$23)</f>
        <v>-277448259.39320374</v>
      </c>
      <c r="L1290" s="11">
        <f t="shared" si="44"/>
        <v>1</v>
      </c>
    </row>
    <row r="1291" spans="1:12" x14ac:dyDescent="0.25">
      <c r="A1291">
        <f t="shared" si="45"/>
        <v>1286</v>
      </c>
      <c r="C1291">
        <v>70405.543070784624</v>
      </c>
      <c r="D1291">
        <v>71971.022769040821</v>
      </c>
      <c r="E1291">
        <v>64248645.724847883</v>
      </c>
      <c r="F1291">
        <v>1565.4796982561966</v>
      </c>
      <c r="G1291">
        <v>306961241.42540085</v>
      </c>
      <c r="H1291" s="6">
        <f>E1291-G1291-'Recalled prostheses cost'!$F$23</f>
        <v>-266464420.16744414</v>
      </c>
      <c r="I1291" s="112">
        <v>35480354.580543913</v>
      </c>
      <c r="J1291" s="112">
        <v>116645271.74165234</v>
      </c>
      <c r="K1291" s="112">
        <f>I1291-J1291-(0.38*'Recalled prostheses cost'!$F$23)</f>
        <v>-90190610.458527088</v>
      </c>
      <c r="L1291" s="11">
        <f t="shared" si="44"/>
        <v>1</v>
      </c>
    </row>
    <row r="1292" spans="1:12" x14ac:dyDescent="0.25">
      <c r="A1292">
        <f t="shared" si="45"/>
        <v>1287</v>
      </c>
      <c r="C1292">
        <v>52056.768456921556</v>
      </c>
      <c r="D1292">
        <v>54320.666571398804</v>
      </c>
      <c r="E1292">
        <v>50531745.582396947</v>
      </c>
      <c r="F1292">
        <v>2263.8981144772479</v>
      </c>
      <c r="G1292">
        <v>481042675.72738063</v>
      </c>
      <c r="H1292" s="6">
        <f>E1292-G1292-'Recalled prostheses cost'!$F$23</f>
        <v>-454262754.61187488</v>
      </c>
      <c r="I1292" s="112">
        <v>28164860.919648632</v>
      </c>
      <c r="J1292" s="112">
        <v>182796216.77640462</v>
      </c>
      <c r="K1292" s="112">
        <f>I1292-J1292-(0.38*'Recalled prostheses cost'!$F$23)</f>
        <v>-163657049.15417463</v>
      </c>
      <c r="L1292" s="11">
        <f t="shared" si="44"/>
        <v>1</v>
      </c>
    </row>
    <row r="1293" spans="1:12" x14ac:dyDescent="0.25">
      <c r="A1293">
        <f t="shared" si="45"/>
        <v>1288</v>
      </c>
      <c r="C1293">
        <v>50497.689540325911</v>
      </c>
      <c r="D1293">
        <v>52211.001726359304</v>
      </c>
      <c r="E1293">
        <v>59674492.337651081</v>
      </c>
      <c r="F1293">
        <v>1713.3121860333922</v>
      </c>
      <c r="G1293">
        <v>509688419.92963588</v>
      </c>
      <c r="H1293" s="6">
        <f>E1293-G1293-'Recalled prostheses cost'!$F$23</f>
        <v>-473765752.05887598</v>
      </c>
      <c r="I1293" s="112">
        <v>33265157.872093946</v>
      </c>
      <c r="J1293" s="112">
        <v>193681599.57326162</v>
      </c>
      <c r="K1293" s="112">
        <f>I1293-J1293-(0.38*'Recalled prostheses cost'!$F$23)</f>
        <v>-169442134.99858633</v>
      </c>
      <c r="L1293" s="11">
        <f t="shared" si="44"/>
        <v>1</v>
      </c>
    </row>
    <row r="1294" spans="1:12" x14ac:dyDescent="0.25">
      <c r="A1294">
        <f t="shared" si="45"/>
        <v>1289</v>
      </c>
      <c r="C1294">
        <v>68649.137853883076</v>
      </c>
      <c r="D1294">
        <v>70910.084829398431</v>
      </c>
      <c r="E1294">
        <v>44783269.147166543</v>
      </c>
      <c r="F1294">
        <v>2260.946975515355</v>
      </c>
      <c r="G1294">
        <v>369023448.03058684</v>
      </c>
      <c r="H1294" s="6">
        <f>E1294-G1294-'Recalled prostheses cost'!$F$23</f>
        <v>-347992003.35031146</v>
      </c>
      <c r="I1294" s="112">
        <v>24956701.341986824</v>
      </c>
      <c r="J1294" s="112">
        <v>140228910.251623</v>
      </c>
      <c r="K1294" s="112">
        <f>I1294-J1294-(0.38*'Recalled prostheses cost'!$F$23)</f>
        <v>-124297902.20705482</v>
      </c>
      <c r="L1294" s="11">
        <f t="shared" si="44"/>
        <v>1</v>
      </c>
    </row>
    <row r="1295" spans="1:12" x14ac:dyDescent="0.25">
      <c r="A1295">
        <f t="shared" si="45"/>
        <v>1290</v>
      </c>
      <c r="C1295">
        <v>61243.821399263477</v>
      </c>
      <c r="D1295">
        <v>62667.835314948978</v>
      </c>
      <c r="E1295">
        <v>56711569.972085379</v>
      </c>
      <c r="F1295">
        <v>1424.0139156855003</v>
      </c>
      <c r="G1295">
        <v>259905487.24846536</v>
      </c>
      <c r="H1295" s="6">
        <f>E1295-G1295-'Recalled prostheses cost'!$F$23</f>
        <v>-226945741.74327114</v>
      </c>
      <c r="I1295" s="112">
        <v>31487583.694657564</v>
      </c>
      <c r="J1295" s="112">
        <v>98764085.154416844</v>
      </c>
      <c r="K1295" s="112">
        <f>I1295-J1295-(0.38*'Recalled prostheses cost'!$F$23)</f>
        <v>-76302194.757177919</v>
      </c>
      <c r="L1295" s="11">
        <f t="shared" si="44"/>
        <v>1</v>
      </c>
    </row>
    <row r="1296" spans="1:12" x14ac:dyDescent="0.25">
      <c r="A1296">
        <f t="shared" si="45"/>
        <v>1291</v>
      </c>
      <c r="C1296">
        <v>50925.869091969682</v>
      </c>
      <c r="D1296">
        <v>52102.346000310703</v>
      </c>
      <c r="E1296">
        <v>43960295.253231481</v>
      </c>
      <c r="F1296">
        <v>1176.476908341021</v>
      </c>
      <c r="G1296">
        <v>191570868.60350409</v>
      </c>
      <c r="H1296" s="6">
        <f>E1296-G1296-'Recalled prostheses cost'!$F$23</f>
        <v>-171362397.81716377</v>
      </c>
      <c r="I1296" s="112">
        <v>24422497.72895338</v>
      </c>
      <c r="J1296" s="112">
        <v>72796930.069331557</v>
      </c>
      <c r="K1296" s="112">
        <f>I1296-J1296-(0.38*'Recalled prostheses cost'!$F$23)</f>
        <v>-57400125.637796827</v>
      </c>
      <c r="L1296" s="11">
        <f t="shared" si="44"/>
        <v>1</v>
      </c>
    </row>
    <row r="1297" spans="1:12" x14ac:dyDescent="0.25">
      <c r="A1297">
        <f t="shared" si="45"/>
        <v>1292</v>
      </c>
      <c r="C1297">
        <v>63147.286156113878</v>
      </c>
      <c r="D1297">
        <v>64620.036052540658</v>
      </c>
      <c r="E1297">
        <v>55426660.141226612</v>
      </c>
      <c r="F1297">
        <v>1472.7498964267797</v>
      </c>
      <c r="G1297">
        <v>228290966.39325279</v>
      </c>
      <c r="H1297" s="6">
        <f>E1297-G1297-'Recalled prostheses cost'!$F$23</f>
        <v>-196616130.71891734</v>
      </c>
      <c r="I1297" s="112">
        <v>30668209.019980468</v>
      </c>
      <c r="J1297" s="112">
        <v>86750567.229436055</v>
      </c>
      <c r="K1297" s="112">
        <f>I1297-J1297-(0.38*'Recalled prostheses cost'!$F$23)</f>
        <v>-65108051.506874233</v>
      </c>
      <c r="L1297" s="11">
        <f t="shared" si="44"/>
        <v>1</v>
      </c>
    </row>
    <row r="1298" spans="1:12" x14ac:dyDescent="0.25">
      <c r="A1298">
        <f t="shared" si="45"/>
        <v>1293</v>
      </c>
      <c r="C1298">
        <v>63998.92289000778</v>
      </c>
      <c r="D1298">
        <v>66146.658846110164</v>
      </c>
      <c r="E1298">
        <v>54596204.82008975</v>
      </c>
      <c r="F1298">
        <v>2147.7359561023841</v>
      </c>
      <c r="G1298">
        <v>430801315.82286561</v>
      </c>
      <c r="H1298" s="6">
        <f>E1298-G1298-'Recalled prostheses cost'!$F$23</f>
        <v>-399956935.46966702</v>
      </c>
      <c r="I1298" s="112">
        <v>30211807.010940328</v>
      </c>
      <c r="J1298" s="112">
        <v>163704500.01268896</v>
      </c>
      <c r="K1298" s="112">
        <f>I1298-J1298-(0.38*'Recalled prostheses cost'!$F$23)</f>
        <v>-142518386.29916728</v>
      </c>
      <c r="L1298" s="11">
        <f t="shared" si="44"/>
        <v>1</v>
      </c>
    </row>
    <row r="1299" spans="1:12" x14ac:dyDescent="0.25">
      <c r="A1299">
        <f t="shared" si="45"/>
        <v>1294</v>
      </c>
      <c r="C1299">
        <v>83650.261152061998</v>
      </c>
      <c r="D1299">
        <v>87119.696747376423</v>
      </c>
      <c r="E1299">
        <v>62365885.712376624</v>
      </c>
      <c r="F1299">
        <v>3469.4355953144259</v>
      </c>
      <c r="G1299">
        <v>641994035.28336811</v>
      </c>
      <c r="H1299" s="6">
        <f>E1299-G1299-'Recalled prostheses cost'!$F$23</f>
        <v>-603379974.03788269</v>
      </c>
      <c r="I1299" s="112">
        <v>34484416.617422231</v>
      </c>
      <c r="J1299" s="112">
        <v>243957733.40767986</v>
      </c>
      <c r="K1299" s="112">
        <f>I1299-J1299-(0.38*'Recalled prostheses cost'!$F$23)</f>
        <v>-218499010.08767629</v>
      </c>
      <c r="L1299" s="11">
        <f t="shared" si="44"/>
        <v>1</v>
      </c>
    </row>
    <row r="1300" spans="1:12" x14ac:dyDescent="0.25">
      <c r="A1300">
        <f t="shared" si="45"/>
        <v>1295</v>
      </c>
      <c r="C1300">
        <v>49004.940797508767</v>
      </c>
      <c r="D1300">
        <v>50470.699985984407</v>
      </c>
      <c r="E1300">
        <v>42248445.975515954</v>
      </c>
      <c r="F1300">
        <v>1465.7591884756403</v>
      </c>
      <c r="G1300">
        <v>297802647.38371068</v>
      </c>
      <c r="H1300" s="6">
        <f>E1300-G1300-'Recalled prostheses cost'!$F$23</f>
        <v>-279306025.87508589</v>
      </c>
      <c r="I1300" s="112">
        <v>23378555.197866362</v>
      </c>
      <c r="J1300" s="112">
        <v>113165006.00581005</v>
      </c>
      <c r="K1300" s="112">
        <f>I1300-J1300-(0.38*'Recalled prostheses cost'!$F$23)</f>
        <v>-98812144.105362326</v>
      </c>
      <c r="L1300" s="11">
        <f t="shared" si="44"/>
        <v>1</v>
      </c>
    </row>
    <row r="1301" spans="1:12" x14ac:dyDescent="0.25">
      <c r="A1301">
        <f t="shared" si="45"/>
        <v>1296</v>
      </c>
      <c r="C1301">
        <v>61584.202948122656</v>
      </c>
      <c r="D1301">
        <v>62472.503941886484</v>
      </c>
      <c r="E1301">
        <v>44749196.251991406</v>
      </c>
      <c r="F1301">
        <v>888.30099376382714</v>
      </c>
      <c r="G1301">
        <v>147831685.01243049</v>
      </c>
      <c r="H1301" s="6">
        <f>E1301-G1301-'Recalled prostheses cost'!$F$23</f>
        <v>-126834313.22733025</v>
      </c>
      <c r="I1301" s="112">
        <v>25091453.603507746</v>
      </c>
      <c r="J1301" s="112">
        <v>56176040.304723591</v>
      </c>
      <c r="K1301" s="112">
        <f>I1301-J1301-(0.38*'Recalled prostheses cost'!$F$23)</f>
        <v>-40110279.998634487</v>
      </c>
      <c r="L1301" s="11">
        <f t="shared" si="44"/>
        <v>1</v>
      </c>
    </row>
    <row r="1302" spans="1:12" x14ac:dyDescent="0.25">
      <c r="A1302">
        <f t="shared" si="45"/>
        <v>1297</v>
      </c>
      <c r="C1302">
        <v>55935.563800616255</v>
      </c>
      <c r="D1302">
        <v>57469.144815106862</v>
      </c>
      <c r="E1302">
        <v>44280794.604085602</v>
      </c>
      <c r="F1302">
        <v>1533.5810144906063</v>
      </c>
      <c r="G1302">
        <v>280839649.77227771</v>
      </c>
      <c r="H1302" s="6">
        <f>E1302-G1302-'Recalled prostheses cost'!$F$23</f>
        <v>-260310679.63508329</v>
      </c>
      <c r="I1302" s="112">
        <v>24424127.419356309</v>
      </c>
      <c r="J1302" s="112">
        <v>106719066.91346553</v>
      </c>
      <c r="K1302" s="112">
        <f>I1302-J1302-(0.38*'Recalled prostheses cost'!$F$23)</f>
        <v>-91320632.791527867</v>
      </c>
      <c r="L1302" s="11">
        <f t="shared" si="44"/>
        <v>1</v>
      </c>
    </row>
    <row r="1303" spans="1:12" x14ac:dyDescent="0.25">
      <c r="A1303">
        <f t="shared" si="45"/>
        <v>1298</v>
      </c>
      <c r="C1303">
        <v>80581.381416564021</v>
      </c>
      <c r="D1303">
        <v>83287.560232740128</v>
      </c>
      <c r="E1303">
        <v>56880123.019307449</v>
      </c>
      <c r="F1303">
        <v>2706.1788161761069</v>
      </c>
      <c r="G1303">
        <v>409585092.92122102</v>
      </c>
      <c r="H1303" s="6">
        <f>E1303-G1303-'Recalled prostheses cost'!$F$23</f>
        <v>-376456794.36880475</v>
      </c>
      <c r="I1303" s="112">
        <v>31582442.519220594</v>
      </c>
      <c r="J1303" s="112">
        <v>155642335.31006399</v>
      </c>
      <c r="K1303" s="112">
        <f>I1303-J1303-(0.38*'Recalled prostheses cost'!$F$23)</f>
        <v>-133085586.08826205</v>
      </c>
      <c r="L1303" s="11">
        <f t="shared" si="44"/>
        <v>1</v>
      </c>
    </row>
    <row r="1304" spans="1:12" x14ac:dyDescent="0.25">
      <c r="A1304">
        <f t="shared" si="45"/>
        <v>1299</v>
      </c>
      <c r="C1304">
        <v>58460.165585184019</v>
      </c>
      <c r="D1304">
        <v>60258.268539249802</v>
      </c>
      <c r="E1304">
        <v>39626948.927762628</v>
      </c>
      <c r="F1304">
        <v>1798.1029540657837</v>
      </c>
      <c r="G1304">
        <v>243058860.06578547</v>
      </c>
      <c r="H1304" s="6">
        <f>E1304-G1304-'Recalled prostheses cost'!$F$23</f>
        <v>-227183735.60491401</v>
      </c>
      <c r="I1304" s="112">
        <v>21936059.040052347</v>
      </c>
      <c r="J1304" s="112">
        <v>92362366.824998483</v>
      </c>
      <c r="K1304" s="112">
        <f>I1304-J1304-(0.38*'Recalled prostheses cost'!$F$23)</f>
        <v>-79452001.082364798</v>
      </c>
      <c r="L1304" s="11">
        <f t="shared" si="44"/>
        <v>1</v>
      </c>
    </row>
    <row r="1305" spans="1:12" x14ac:dyDescent="0.25">
      <c r="A1305">
        <f t="shared" si="45"/>
        <v>1300</v>
      </c>
      <c r="C1305">
        <v>55183.270050918269</v>
      </c>
      <c r="D1305">
        <v>56953.51667415988</v>
      </c>
      <c r="E1305">
        <v>50201807.333520092</v>
      </c>
      <c r="F1305">
        <v>1770.2466232416118</v>
      </c>
      <c r="G1305">
        <v>362115421.46918178</v>
      </c>
      <c r="H1305" s="6">
        <f>E1305-G1305-'Recalled prostheses cost'!$F$23</f>
        <v>-335665438.60255283</v>
      </c>
      <c r="I1305" s="112">
        <v>28102045.605397996</v>
      </c>
      <c r="J1305" s="112">
        <v>137603860.15828907</v>
      </c>
      <c r="K1305" s="112">
        <f>I1305-J1305-(0.38*'Recalled prostheses cost'!$F$23)</f>
        <v>-118527507.85030973</v>
      </c>
      <c r="L1305" s="11">
        <f t="shared" si="44"/>
        <v>1</v>
      </c>
    </row>
    <row r="1306" spans="1:12" x14ac:dyDescent="0.25">
      <c r="A1306">
        <f t="shared" si="45"/>
        <v>1301</v>
      </c>
      <c r="C1306">
        <v>54449.029458453901</v>
      </c>
      <c r="D1306">
        <v>55690.285153250297</v>
      </c>
      <c r="E1306">
        <v>39912769.458391905</v>
      </c>
      <c r="F1306">
        <v>1241.2556947963967</v>
      </c>
      <c r="G1306">
        <v>220039470.36889714</v>
      </c>
      <c r="H1306" s="6">
        <f>E1306-G1306-'Recalled prostheses cost'!$F$23</f>
        <v>-203878525.3773964</v>
      </c>
      <c r="I1306" s="112">
        <v>21954874.348708361</v>
      </c>
      <c r="J1306" s="112">
        <v>83614998.74018091</v>
      </c>
      <c r="K1306" s="112">
        <f>I1306-J1306-(0.38*'Recalled prostheses cost'!$F$23)</f>
        <v>-70685817.688891202</v>
      </c>
      <c r="L1306" s="11">
        <f t="shared" si="44"/>
        <v>1</v>
      </c>
    </row>
    <row r="1307" spans="1:12" x14ac:dyDescent="0.25">
      <c r="A1307">
        <f t="shared" si="45"/>
        <v>1302</v>
      </c>
      <c r="C1307">
        <v>70498.714245413983</v>
      </c>
      <c r="D1307">
        <v>72607.683802863408</v>
      </c>
      <c r="E1307">
        <v>75316431.70900318</v>
      </c>
      <c r="F1307">
        <v>2108.9695574494253</v>
      </c>
      <c r="G1307">
        <v>652954467.08201694</v>
      </c>
      <c r="H1307" s="6">
        <f>E1307-G1307-'Recalled prostheses cost'!$F$23</f>
        <v>-601389859.8399049</v>
      </c>
      <c r="I1307" s="112">
        <v>41646388.930391774</v>
      </c>
      <c r="J1307" s="112">
        <v>248122697.49116647</v>
      </c>
      <c r="K1307" s="112">
        <f>I1307-J1307-(0.38*'Recalled prostheses cost'!$F$23)</f>
        <v>-215502001.85819334</v>
      </c>
      <c r="L1307" s="11">
        <f t="shared" si="44"/>
        <v>1</v>
      </c>
    </row>
    <row r="1308" spans="1:12" x14ac:dyDescent="0.25">
      <c r="A1308">
        <f t="shared" si="45"/>
        <v>1303</v>
      </c>
      <c r="C1308">
        <v>53157.374781549981</v>
      </c>
      <c r="D1308">
        <v>54806.303040279185</v>
      </c>
      <c r="E1308">
        <v>52138612.705790512</v>
      </c>
      <c r="F1308">
        <v>1648.9282587292037</v>
      </c>
      <c r="G1308">
        <v>341799682.99451977</v>
      </c>
      <c r="H1308" s="6">
        <f>E1308-G1308-'Recalled prostheses cost'!$F$23</f>
        <v>-313412894.75562042</v>
      </c>
      <c r="I1308" s="112">
        <v>29134502.575924262</v>
      </c>
      <c r="J1308" s="112">
        <v>129883879.53791751</v>
      </c>
      <c r="K1308" s="112">
        <f>I1308-J1308-(0.38*'Recalled prostheses cost'!$F$23)</f>
        <v>-109775070.2594119</v>
      </c>
      <c r="L1308" s="11">
        <f t="shared" si="44"/>
        <v>1</v>
      </c>
    </row>
    <row r="1309" spans="1:12" x14ac:dyDescent="0.25">
      <c r="A1309">
        <f t="shared" si="45"/>
        <v>1304</v>
      </c>
      <c r="C1309">
        <v>54574.889206850676</v>
      </c>
      <c r="D1309">
        <v>56564.838081075948</v>
      </c>
      <c r="E1309">
        <v>40139819.902856685</v>
      </c>
      <c r="F1309">
        <v>1989.9488742252724</v>
      </c>
      <c r="G1309">
        <v>331872192.42237324</v>
      </c>
      <c r="H1309" s="6">
        <f>E1309-G1309-'Recalled prostheses cost'!$F$23</f>
        <v>-315484196.9864077</v>
      </c>
      <c r="I1309" s="112">
        <v>22269172.531942233</v>
      </c>
      <c r="J1309" s="112">
        <v>126111433.12050185</v>
      </c>
      <c r="K1309" s="112">
        <f>I1309-J1309-(0.38*'Recalled prostheses cost'!$F$23)</f>
        <v>-112867953.88597825</v>
      </c>
      <c r="L1309" s="11">
        <f t="shared" si="44"/>
        <v>1</v>
      </c>
    </row>
    <row r="1310" spans="1:12" x14ac:dyDescent="0.25">
      <c r="A1310">
        <f t="shared" si="45"/>
        <v>1305</v>
      </c>
      <c r="C1310">
        <v>75214.479054981406</v>
      </c>
      <c r="D1310">
        <v>77142.486955964458</v>
      </c>
      <c r="E1310">
        <v>62331850.409577884</v>
      </c>
      <c r="F1310">
        <v>1928.0079009830515</v>
      </c>
      <c r="G1310">
        <v>299510637.08466864</v>
      </c>
      <c r="H1310" s="6">
        <f>E1310-G1310-'Recalled prostheses cost'!$F$23</f>
        <v>-260930611.14198193</v>
      </c>
      <c r="I1310" s="112">
        <v>34422227.626480363</v>
      </c>
      <c r="J1310" s="112">
        <v>113814042.0921741</v>
      </c>
      <c r="K1310" s="112">
        <f>I1310-J1310-(0.38*'Recalled prostheses cost'!$F$23)</f>
        <v>-88417507.763112396</v>
      </c>
      <c r="L1310" s="11">
        <f t="shared" si="44"/>
        <v>1</v>
      </c>
    </row>
    <row r="1311" spans="1:12" x14ac:dyDescent="0.25">
      <c r="A1311">
        <f t="shared" si="45"/>
        <v>1306</v>
      </c>
      <c r="C1311">
        <v>80642.016605556157</v>
      </c>
      <c r="D1311">
        <v>82800.978195419302</v>
      </c>
      <c r="E1311">
        <v>45313431.271548338</v>
      </c>
      <c r="F1311">
        <v>2158.9615898631455</v>
      </c>
      <c r="G1311">
        <v>234342968.40816069</v>
      </c>
      <c r="H1311" s="6">
        <f>E1311-G1311-'Recalled prostheses cost'!$F$23</f>
        <v>-212781361.60350353</v>
      </c>
      <c r="I1311" s="112">
        <v>25144927.918295201</v>
      </c>
      <c r="J1311" s="112">
        <v>89050327.995101064</v>
      </c>
      <c r="K1311" s="112">
        <f>I1311-J1311-(0.38*'Recalled prostheses cost'!$F$23)</f>
        <v>-72931093.374224514</v>
      </c>
      <c r="L1311" s="11">
        <f t="shared" si="44"/>
        <v>1</v>
      </c>
    </row>
    <row r="1312" spans="1:12" x14ac:dyDescent="0.25">
      <c r="A1312">
        <f t="shared" si="45"/>
        <v>1307</v>
      </c>
      <c r="C1312">
        <v>48236.893374499465</v>
      </c>
      <c r="D1312">
        <v>49514.022995241554</v>
      </c>
      <c r="E1312">
        <v>57444054.495345592</v>
      </c>
      <c r="F1312">
        <v>1277.1296207420892</v>
      </c>
      <c r="G1312">
        <v>342707106.99270731</v>
      </c>
      <c r="H1312" s="6">
        <f>E1312-G1312-'Recalled prostheses cost'!$F$23</f>
        <v>-309014876.96425289</v>
      </c>
      <c r="I1312" s="112">
        <v>31741309.200594541</v>
      </c>
      <c r="J1312" s="112">
        <v>130228700.65722875</v>
      </c>
      <c r="K1312" s="112">
        <f>I1312-J1312-(0.38*'Recalled prostheses cost'!$F$23)</f>
        <v>-107513084.75405285</v>
      </c>
      <c r="L1312" s="11">
        <f t="shared" si="44"/>
        <v>1</v>
      </c>
    </row>
    <row r="1313" spans="1:12" x14ac:dyDescent="0.25">
      <c r="A1313">
        <f t="shared" si="45"/>
        <v>1308</v>
      </c>
      <c r="C1313">
        <v>68560.62178853403</v>
      </c>
      <c r="D1313">
        <v>70789.707515930073</v>
      </c>
      <c r="E1313">
        <v>49172515.191068113</v>
      </c>
      <c r="F1313">
        <v>2229.0857273960428</v>
      </c>
      <c r="G1313">
        <v>392291866.46359646</v>
      </c>
      <c r="H1313" s="6">
        <f>E1313-G1313-'Recalled prostheses cost'!$F$23</f>
        <v>-366871175.73941952</v>
      </c>
      <c r="I1313" s="112">
        <v>27477806.811524659</v>
      </c>
      <c r="J1313" s="112">
        <v>149070909.25616664</v>
      </c>
      <c r="K1313" s="112">
        <f>I1313-J1313-(0.38*'Recalled prostheses cost'!$F$23)</f>
        <v>-130618795.74206063</v>
      </c>
      <c r="L1313" s="11">
        <f t="shared" si="44"/>
        <v>1</v>
      </c>
    </row>
    <row r="1314" spans="1:12" x14ac:dyDescent="0.25">
      <c r="A1314">
        <f t="shared" si="45"/>
        <v>1309</v>
      </c>
      <c r="C1314">
        <v>55176.387062176946</v>
      </c>
      <c r="D1314">
        <v>56627.657412684704</v>
      </c>
      <c r="E1314">
        <v>41236784.168145925</v>
      </c>
      <c r="F1314">
        <v>1451.2703505077588</v>
      </c>
      <c r="G1314">
        <v>239642331.2252</v>
      </c>
      <c r="H1314" s="6">
        <f>E1314-G1314-'Recalled prostheses cost'!$F$23</f>
        <v>-222157371.52394524</v>
      </c>
      <c r="I1314" s="112">
        <v>22999984.720269218</v>
      </c>
      <c r="J1314" s="112">
        <v>91064085.865576014</v>
      </c>
      <c r="K1314" s="112">
        <f>I1314-J1314-(0.38*'Recalled prostheses cost'!$F$23)</f>
        <v>-77089794.44272545</v>
      </c>
      <c r="L1314" s="11">
        <f t="shared" si="44"/>
        <v>1</v>
      </c>
    </row>
    <row r="1315" spans="1:12" x14ac:dyDescent="0.25">
      <c r="A1315">
        <f t="shared" si="45"/>
        <v>1310</v>
      </c>
      <c r="C1315">
        <v>52307.499970220168</v>
      </c>
      <c r="D1315">
        <v>53424.63042431818</v>
      </c>
      <c r="E1315">
        <v>44214710.96009092</v>
      </c>
      <c r="F1315">
        <v>1117.1304540980127</v>
      </c>
      <c r="G1315">
        <v>228823921.5105679</v>
      </c>
      <c r="H1315" s="6">
        <f>E1315-G1315-'Recalled prostheses cost'!$F$23</f>
        <v>-208361035.01736814</v>
      </c>
      <c r="I1315" s="112">
        <v>24564480.461981665</v>
      </c>
      <c r="J1315" s="112">
        <v>86953090.17401579</v>
      </c>
      <c r="K1315" s="112">
        <f>I1315-J1315-(0.38*'Recalled prostheses cost'!$F$23)</f>
        <v>-71414303.00945276</v>
      </c>
      <c r="L1315" s="11">
        <f t="shared" si="44"/>
        <v>1</v>
      </c>
    </row>
    <row r="1316" spans="1:12" x14ac:dyDescent="0.25">
      <c r="A1316">
        <f t="shared" si="45"/>
        <v>1311</v>
      </c>
      <c r="C1316">
        <v>54936.957246595972</v>
      </c>
      <c r="D1316">
        <v>57437.463812802162</v>
      </c>
      <c r="E1316">
        <v>61963282.175678357</v>
      </c>
      <c r="F1316">
        <v>2500.5065662061897</v>
      </c>
      <c r="G1316">
        <v>819682467.88406563</v>
      </c>
      <c r="H1316" s="6">
        <f>E1316-G1316-'Recalled prostheses cost'!$F$23</f>
        <v>-781471010.17527843</v>
      </c>
      <c r="I1316" s="112">
        <v>34176811.960657366</v>
      </c>
      <c r="J1316" s="112">
        <v>311479337.79594499</v>
      </c>
      <c r="K1316" s="112">
        <f>I1316-J1316-(0.38*'Recalled prostheses cost'!$F$23)</f>
        <v>-286328219.13270628</v>
      </c>
      <c r="L1316" s="11">
        <f t="shared" si="44"/>
        <v>1</v>
      </c>
    </row>
    <row r="1317" spans="1:12" x14ac:dyDescent="0.25">
      <c r="A1317">
        <f t="shared" si="45"/>
        <v>1312</v>
      </c>
      <c r="C1317">
        <v>55100.961407652998</v>
      </c>
      <c r="D1317">
        <v>57742.889680287568</v>
      </c>
      <c r="E1317">
        <v>40197515.409338601</v>
      </c>
      <c r="F1317">
        <v>2641.92827263457</v>
      </c>
      <c r="G1317">
        <v>421387989.317837</v>
      </c>
      <c r="H1317" s="6">
        <f>E1317-G1317-'Recalled prostheses cost'!$F$23</f>
        <v>-404942298.37538958</v>
      </c>
      <c r="I1317" s="112">
        <v>22419110.29780953</v>
      </c>
      <c r="J1317" s="112">
        <v>160127435.94077805</v>
      </c>
      <c r="K1317" s="112">
        <f>I1317-J1317-(0.38*'Recalled prostheses cost'!$F$23)</f>
        <v>-146734018.94038716</v>
      </c>
      <c r="L1317" s="11">
        <f t="shared" si="44"/>
        <v>1</v>
      </c>
    </row>
    <row r="1318" spans="1:12" x14ac:dyDescent="0.25">
      <c r="A1318">
        <f t="shared" si="45"/>
        <v>1313</v>
      </c>
      <c r="C1318">
        <v>57689.965552543996</v>
      </c>
      <c r="D1318">
        <v>59728.498783030278</v>
      </c>
      <c r="E1318">
        <v>44673670.432827763</v>
      </c>
      <c r="F1318">
        <v>2038.5332304862823</v>
      </c>
      <c r="G1318">
        <v>360928331.88860577</v>
      </c>
      <c r="H1318" s="6">
        <f>E1318-G1318-'Recalled prostheses cost'!$F$23</f>
        <v>-340006485.92266917</v>
      </c>
      <c r="I1318" s="112">
        <v>24802480.623707283</v>
      </c>
      <c r="J1318" s="112">
        <v>137152766.11767021</v>
      </c>
      <c r="K1318" s="112">
        <f>I1318-J1318-(0.38*'Recalled prostheses cost'!$F$23)</f>
        <v>-121375978.79138157</v>
      </c>
      <c r="L1318" s="11">
        <f t="shared" si="44"/>
        <v>1</v>
      </c>
    </row>
    <row r="1319" spans="1:12" x14ac:dyDescent="0.25">
      <c r="A1319">
        <f t="shared" si="45"/>
        <v>1314</v>
      </c>
      <c r="C1319">
        <v>55691.823321218071</v>
      </c>
      <c r="D1319">
        <v>57200.489537295376</v>
      </c>
      <c r="E1319">
        <v>70787254.433955818</v>
      </c>
      <c r="F1319">
        <v>1508.6662160773049</v>
      </c>
      <c r="G1319">
        <v>520108255.41457164</v>
      </c>
      <c r="H1319" s="6">
        <f>E1319-G1319-'Recalled prostheses cost'!$F$23</f>
        <v>-473072825.44750702</v>
      </c>
      <c r="I1319" s="112">
        <v>39278960.321764491</v>
      </c>
      <c r="J1319" s="112">
        <v>197641137.0575372</v>
      </c>
      <c r="K1319" s="112">
        <f>I1319-J1319-(0.38*'Recalled prostheses cost'!$F$23)</f>
        <v>-167387870.03319135</v>
      </c>
      <c r="L1319" s="11">
        <f t="shared" si="44"/>
        <v>1</v>
      </c>
    </row>
    <row r="1320" spans="1:12" x14ac:dyDescent="0.25">
      <c r="A1320">
        <f t="shared" si="45"/>
        <v>1315</v>
      </c>
      <c r="C1320">
        <v>53109.27651835615</v>
      </c>
      <c r="D1320">
        <v>55118.08996651612</v>
      </c>
      <c r="E1320">
        <v>39709659.875611529</v>
      </c>
      <c r="F1320">
        <v>2008.81344815997</v>
      </c>
      <c r="G1320">
        <v>320246613.13454658</v>
      </c>
      <c r="H1320" s="6">
        <f>E1320-G1320-'Recalled prostheses cost'!$F$23</f>
        <v>-304288777.7258262</v>
      </c>
      <c r="I1320" s="112">
        <v>22154747.399823081</v>
      </c>
      <c r="J1320" s="112">
        <v>121693712.9911277</v>
      </c>
      <c r="K1320" s="112">
        <f>I1320-J1320-(0.38*'Recalled prostheses cost'!$F$23)</f>
        <v>-108564658.88872325</v>
      </c>
      <c r="L1320" s="11">
        <f t="shared" si="44"/>
        <v>1</v>
      </c>
    </row>
    <row r="1321" spans="1:12" x14ac:dyDescent="0.25">
      <c r="A1321">
        <f t="shared" si="45"/>
        <v>1316</v>
      </c>
      <c r="C1321">
        <v>50966.323430805278</v>
      </c>
      <c r="D1321">
        <v>52456.027221404169</v>
      </c>
      <c r="E1321">
        <v>43820691.260241516</v>
      </c>
      <c r="F1321">
        <v>1489.7037905988909</v>
      </c>
      <c r="G1321">
        <v>310228098.36050475</v>
      </c>
      <c r="H1321" s="6">
        <f>E1321-G1321-'Recalled prostheses cost'!$F$23</f>
        <v>-290159231.56715441</v>
      </c>
      <c r="I1321" s="112">
        <v>24468209.708673738</v>
      </c>
      <c r="J1321" s="112">
        <v>117886677.37699179</v>
      </c>
      <c r="K1321" s="112">
        <f>I1321-J1321-(0.38*'Recalled prostheses cost'!$F$23)</f>
        <v>-102444160.96573672</v>
      </c>
      <c r="L1321" s="11">
        <f t="shared" si="44"/>
        <v>1</v>
      </c>
    </row>
    <row r="1322" spans="1:12" x14ac:dyDescent="0.25">
      <c r="A1322">
        <f t="shared" si="45"/>
        <v>1317</v>
      </c>
      <c r="C1322">
        <v>50714.607249449742</v>
      </c>
      <c r="D1322">
        <v>52575.715111554491</v>
      </c>
      <c r="E1322">
        <v>43541114.928927727</v>
      </c>
      <c r="F1322">
        <v>1861.1078621047491</v>
      </c>
      <c r="G1322">
        <v>372687432.56088781</v>
      </c>
      <c r="H1322" s="6">
        <f>E1322-G1322-'Recalled prostheses cost'!$F$23</f>
        <v>-352898142.09885126</v>
      </c>
      <c r="I1322" s="112">
        <v>24277840.748995598</v>
      </c>
      <c r="J1322" s="112">
        <v>141621224.37313738</v>
      </c>
      <c r="K1322" s="112">
        <f>I1322-J1322-(0.38*'Recalled prostheses cost'!$F$23)</f>
        <v>-126369076.92156044</v>
      </c>
      <c r="L1322" s="11">
        <f t="shared" si="44"/>
        <v>1</v>
      </c>
    </row>
    <row r="1323" spans="1:12" x14ac:dyDescent="0.25">
      <c r="A1323">
        <f t="shared" si="45"/>
        <v>1318</v>
      </c>
      <c r="C1323">
        <v>67271.972362789078</v>
      </c>
      <c r="D1323">
        <v>68595.37514127414</v>
      </c>
      <c r="E1323">
        <v>53710727.794158533</v>
      </c>
      <c r="F1323">
        <v>1323.4027784850623</v>
      </c>
      <c r="G1323">
        <v>248037981.6031706</v>
      </c>
      <c r="H1323" s="6">
        <f>E1323-G1323-'Recalled prostheses cost'!$F$23</f>
        <v>-218079078.27590322</v>
      </c>
      <c r="I1323" s="112">
        <v>29875889.006390788</v>
      </c>
      <c r="J1323" s="112">
        <v>94254433.009204835</v>
      </c>
      <c r="K1323" s="112">
        <f>I1323-J1323-(0.38*'Recalled prostheses cost'!$F$23)</f>
        <v>-73404237.300232694</v>
      </c>
      <c r="L1323" s="11">
        <f t="shared" si="44"/>
        <v>1</v>
      </c>
    </row>
    <row r="1324" spans="1:12" x14ac:dyDescent="0.25">
      <c r="A1324">
        <f t="shared" si="45"/>
        <v>1319</v>
      </c>
      <c r="C1324">
        <v>60704.483448588158</v>
      </c>
      <c r="D1324">
        <v>62586.827323467434</v>
      </c>
      <c r="E1324">
        <v>45016567.06737718</v>
      </c>
      <c r="F1324">
        <v>1882.343874879276</v>
      </c>
      <c r="G1324">
        <v>281697134.1848796</v>
      </c>
      <c r="H1324" s="6">
        <f>E1324-G1324-'Recalled prostheses cost'!$F$23</f>
        <v>-260432391.58439359</v>
      </c>
      <c r="I1324" s="112">
        <v>24822094.564337008</v>
      </c>
      <c r="J1324" s="112">
        <v>107044910.99025424</v>
      </c>
      <c r="K1324" s="112">
        <f>I1324-J1324-(0.38*'Recalled prostheses cost'!$F$23)</f>
        <v>-91248509.723335892</v>
      </c>
      <c r="L1324" s="11">
        <f t="shared" si="44"/>
        <v>1</v>
      </c>
    </row>
    <row r="1325" spans="1:12" x14ac:dyDescent="0.25">
      <c r="A1325">
        <f t="shared" si="45"/>
        <v>1320</v>
      </c>
      <c r="C1325">
        <v>59917.231634703989</v>
      </c>
      <c r="D1325">
        <v>62011.380352684828</v>
      </c>
      <c r="E1325">
        <v>41737664.86217539</v>
      </c>
      <c r="F1325">
        <v>2094.1487179808391</v>
      </c>
      <c r="G1325">
        <v>329373374.71005028</v>
      </c>
      <c r="H1325" s="6">
        <f>E1325-G1325-'Recalled prostheses cost'!$F$23</f>
        <v>-311387534.31476605</v>
      </c>
      <c r="I1325" s="112">
        <v>23348876.01662086</v>
      </c>
      <c r="J1325" s="112">
        <v>125161882.3898191</v>
      </c>
      <c r="K1325" s="112">
        <f>I1325-J1325-(0.38*'Recalled prostheses cost'!$F$23)</f>
        <v>-110838699.67061689</v>
      </c>
      <c r="L1325" s="11">
        <f t="shared" si="44"/>
        <v>1</v>
      </c>
    </row>
    <row r="1326" spans="1:12" x14ac:dyDescent="0.25">
      <c r="A1326">
        <f t="shared" si="45"/>
        <v>1321</v>
      </c>
      <c r="C1326">
        <v>56100.67006011898</v>
      </c>
      <c r="D1326">
        <v>57988.307583859103</v>
      </c>
      <c r="E1326">
        <v>60675293.653845042</v>
      </c>
      <c r="F1326">
        <v>1887.6375237401226</v>
      </c>
      <c r="G1326">
        <v>466649978.13059711</v>
      </c>
      <c r="H1326" s="6">
        <f>E1326-G1326-'Recalled prostheses cost'!$F$23</f>
        <v>-429726508.94364321</v>
      </c>
      <c r="I1326" s="112">
        <v>33654046.607080631</v>
      </c>
      <c r="J1326" s="112">
        <v>177326991.6896269</v>
      </c>
      <c r="K1326" s="112">
        <f>I1326-J1326-(0.38*'Recalled prostheses cost'!$F$23)</f>
        <v>-152698638.37996492</v>
      </c>
      <c r="L1326" s="11">
        <f t="shared" si="44"/>
        <v>1</v>
      </c>
    </row>
    <row r="1327" spans="1:12" x14ac:dyDescent="0.25">
      <c r="A1327">
        <f t="shared" si="45"/>
        <v>1322</v>
      </c>
      <c r="C1327">
        <v>67795.370482332059</v>
      </c>
      <c r="D1327">
        <v>70356.318536788982</v>
      </c>
      <c r="E1327">
        <v>54594389.75950177</v>
      </c>
      <c r="F1327">
        <v>2560.9480544569233</v>
      </c>
      <c r="G1327">
        <v>509783415.98906475</v>
      </c>
      <c r="H1327" s="6">
        <f>E1327-G1327-'Recalled prostheses cost'!$F$23</f>
        <v>-478940850.69645417</v>
      </c>
      <c r="I1327" s="112">
        <v>30278274.875845354</v>
      </c>
      <c r="J1327" s="112">
        <v>193717698.07584462</v>
      </c>
      <c r="K1327" s="112">
        <f>I1327-J1327-(0.38*'Recalled prostheses cost'!$F$23)</f>
        <v>-172465116.49741793</v>
      </c>
      <c r="L1327" s="11">
        <f t="shared" si="44"/>
        <v>1</v>
      </c>
    </row>
    <row r="1328" spans="1:12" x14ac:dyDescent="0.25">
      <c r="A1328">
        <f t="shared" si="45"/>
        <v>1323</v>
      </c>
      <c r="C1328">
        <v>60672.762540726326</v>
      </c>
      <c r="D1328">
        <v>62650.660720167019</v>
      </c>
      <c r="E1328">
        <v>62904936.7865218</v>
      </c>
      <c r="F1328">
        <v>1977.8981794406936</v>
      </c>
      <c r="G1328">
        <v>526887398.37957394</v>
      </c>
      <c r="H1328" s="6">
        <f>E1328-G1328-'Recalled prostheses cost'!$F$23</f>
        <v>-487734286.05994332</v>
      </c>
      <c r="I1328" s="112">
        <v>34905359.509668395</v>
      </c>
      <c r="J1328" s="112">
        <v>200217211.38423809</v>
      </c>
      <c r="K1328" s="112">
        <f>I1328-J1328-(0.38*'Recalled prostheses cost'!$F$23)</f>
        <v>-174337545.17198837</v>
      </c>
      <c r="L1328" s="11">
        <f t="shared" si="44"/>
        <v>1</v>
      </c>
    </row>
    <row r="1329" spans="1:12" x14ac:dyDescent="0.25">
      <c r="A1329">
        <f t="shared" si="45"/>
        <v>1324</v>
      </c>
      <c r="C1329">
        <v>64917.212128816347</v>
      </c>
      <c r="D1329">
        <v>66986.343609324947</v>
      </c>
      <c r="E1329">
        <v>59907195.831174329</v>
      </c>
      <c r="F1329">
        <v>2069.1314805086004</v>
      </c>
      <c r="G1329">
        <v>386304019.90144932</v>
      </c>
      <c r="H1329" s="6">
        <f>E1329-G1329-'Recalled prostheses cost'!$F$23</f>
        <v>-350148648.53716618</v>
      </c>
      <c r="I1329" s="112">
        <v>33060450.285424914</v>
      </c>
      <c r="J1329" s="112">
        <v>146795527.56255075</v>
      </c>
      <c r="K1329" s="112">
        <f>I1329-J1329-(0.38*'Recalled prostheses cost'!$F$23)</f>
        <v>-122760770.57454449</v>
      </c>
      <c r="L1329" s="11">
        <f t="shared" si="44"/>
        <v>1</v>
      </c>
    </row>
    <row r="1330" spans="1:12" x14ac:dyDescent="0.25">
      <c r="A1330">
        <f t="shared" si="45"/>
        <v>1325</v>
      </c>
      <c r="C1330">
        <v>59560.445768551035</v>
      </c>
      <c r="D1330">
        <v>61060.781302484233</v>
      </c>
      <c r="E1330">
        <v>60103770.440378547</v>
      </c>
      <c r="F1330">
        <v>1500.3355339331974</v>
      </c>
      <c r="G1330">
        <v>404385572.3223877</v>
      </c>
      <c r="H1330" s="6">
        <f>E1330-G1330-'Recalled prostheses cost'!$F$23</f>
        <v>-368033626.34890032</v>
      </c>
      <c r="I1330" s="112">
        <v>33182579.592389766</v>
      </c>
      <c r="J1330" s="112">
        <v>153666517.48250729</v>
      </c>
      <c r="K1330" s="112">
        <f>I1330-J1330-(0.38*'Recalled prostheses cost'!$F$23)</f>
        <v>-129509631.18753618</v>
      </c>
      <c r="L1330" s="11">
        <f t="shared" si="44"/>
        <v>1</v>
      </c>
    </row>
    <row r="1331" spans="1:12" x14ac:dyDescent="0.25">
      <c r="A1331">
        <f t="shared" si="45"/>
        <v>1326</v>
      </c>
      <c r="C1331">
        <v>48580.650853111059</v>
      </c>
      <c r="D1331">
        <v>49724.751960342757</v>
      </c>
      <c r="E1331">
        <v>44546766.025827661</v>
      </c>
      <c r="F1331">
        <v>1144.1011072316978</v>
      </c>
      <c r="G1331">
        <v>246822922.18435213</v>
      </c>
      <c r="H1331" s="6">
        <f>E1331-G1331-'Recalled prostheses cost'!$F$23</f>
        <v>-226027980.62541562</v>
      </c>
      <c r="I1331" s="112">
        <v>24253433.641224224</v>
      </c>
      <c r="J1331" s="112">
        <v>93792710.43005383</v>
      </c>
      <c r="K1331" s="112">
        <f>I1331-J1331-(0.38*'Recalled prostheses cost'!$F$23)</f>
        <v>-78564970.086248249</v>
      </c>
      <c r="L1331" s="11">
        <f t="shared" si="44"/>
        <v>1</v>
      </c>
    </row>
    <row r="1332" spans="1:12" x14ac:dyDescent="0.25">
      <c r="A1332">
        <f t="shared" si="45"/>
        <v>1327</v>
      </c>
      <c r="C1332">
        <v>61808.904932087724</v>
      </c>
      <c r="D1332">
        <v>64356.072058760168</v>
      </c>
      <c r="E1332">
        <v>45732363.830171026</v>
      </c>
      <c r="F1332">
        <v>2547.1671266724443</v>
      </c>
      <c r="G1332">
        <v>349830029.06367123</v>
      </c>
      <c r="H1332" s="6">
        <f>E1332-G1332-'Recalled prostheses cost'!$F$23</f>
        <v>-327849489.70039135</v>
      </c>
      <c r="I1332" s="112">
        <v>25900906.599585496</v>
      </c>
      <c r="J1332" s="112">
        <v>132935411.04419504</v>
      </c>
      <c r="K1332" s="112">
        <f>I1332-J1332-(0.38*'Recalled prostheses cost'!$F$23)</f>
        <v>-116060197.74202821</v>
      </c>
      <c r="L1332" s="11">
        <f t="shared" si="44"/>
        <v>1</v>
      </c>
    </row>
    <row r="1333" spans="1:12" x14ac:dyDescent="0.25">
      <c r="A1333">
        <f t="shared" si="45"/>
        <v>1328</v>
      </c>
      <c r="C1333">
        <v>55481.802185608096</v>
      </c>
      <c r="D1333">
        <v>57296.472385775545</v>
      </c>
      <c r="E1333">
        <v>57390036.946683019</v>
      </c>
      <c r="F1333">
        <v>1814.6702001674494</v>
      </c>
      <c r="G1333">
        <v>507933435.31655514</v>
      </c>
      <c r="H1333" s="6">
        <f>E1333-G1333-'Recalled prostheses cost'!$F$23</f>
        <v>-474295222.83676326</v>
      </c>
      <c r="I1333" s="112">
        <v>31710481.712538332</v>
      </c>
      <c r="J1333" s="112">
        <v>193014705.42029095</v>
      </c>
      <c r="K1333" s="112">
        <f>I1333-J1333-(0.38*'Recalled prostheses cost'!$F$23)</f>
        <v>-170329917.00517127</v>
      </c>
      <c r="L1333" s="11">
        <f t="shared" si="44"/>
        <v>1</v>
      </c>
    </row>
    <row r="1334" spans="1:12" x14ac:dyDescent="0.25">
      <c r="A1334">
        <f t="shared" si="45"/>
        <v>1329</v>
      </c>
      <c r="C1334">
        <v>51164.277223864803</v>
      </c>
      <c r="D1334">
        <v>52944.72649033925</v>
      </c>
      <c r="E1334">
        <v>47114026.367705181</v>
      </c>
      <c r="F1334">
        <v>1780.4492664744466</v>
      </c>
      <c r="G1334">
        <v>371382388.3217715</v>
      </c>
      <c r="H1334" s="6">
        <f>E1334-G1334-'Recalled prostheses cost'!$F$23</f>
        <v>-348020186.42095751</v>
      </c>
      <c r="I1334" s="112">
        <v>26505749.783949174</v>
      </c>
      <c r="J1334" s="112">
        <v>141125307.5622732</v>
      </c>
      <c r="K1334" s="112">
        <f>I1334-J1334-(0.38*'Recalled prostheses cost'!$F$23)</f>
        <v>-123645251.07574269</v>
      </c>
      <c r="L1334" s="11">
        <f t="shared" si="44"/>
        <v>1</v>
      </c>
    </row>
    <row r="1335" spans="1:12" x14ac:dyDescent="0.25">
      <c r="A1335">
        <f t="shared" si="45"/>
        <v>1330</v>
      </c>
      <c r="C1335">
        <v>60079.94407291602</v>
      </c>
      <c r="D1335">
        <v>62595.094420335692</v>
      </c>
      <c r="E1335">
        <v>43143925.797964178</v>
      </c>
      <c r="F1335">
        <v>2515.1503474196725</v>
      </c>
      <c r="G1335">
        <v>407655174.43358636</v>
      </c>
      <c r="H1335" s="6">
        <f>E1335-G1335-'Recalled prostheses cost'!$F$23</f>
        <v>-388263073.10251337</v>
      </c>
      <c r="I1335" s="112">
        <v>24068751.138280071</v>
      </c>
      <c r="J1335" s="112">
        <v>154908966.28476283</v>
      </c>
      <c r="K1335" s="112">
        <f>I1335-J1335-(0.38*'Recalled prostheses cost'!$F$23)</f>
        <v>-139865908.44390142</v>
      </c>
      <c r="L1335" s="11">
        <f t="shared" si="44"/>
        <v>1</v>
      </c>
    </row>
    <row r="1336" spans="1:12" x14ac:dyDescent="0.25">
      <c r="A1336">
        <f t="shared" si="45"/>
        <v>1331</v>
      </c>
      <c r="C1336">
        <v>51855.546799833675</v>
      </c>
      <c r="D1336">
        <v>53414.344232557407</v>
      </c>
      <c r="E1336">
        <v>53173677.901616812</v>
      </c>
      <c r="F1336">
        <v>1558.7974327237316</v>
      </c>
      <c r="G1336">
        <v>400222097.55259043</v>
      </c>
      <c r="H1336" s="6">
        <f>E1336-G1336-'Recalled prostheses cost'!$F$23</f>
        <v>-370800244.11786479</v>
      </c>
      <c r="I1336" s="112">
        <v>29250762.056007985</v>
      </c>
      <c r="J1336" s="112">
        <v>152084397.06998438</v>
      </c>
      <c r="K1336" s="112">
        <f>I1336-J1336-(0.38*'Recalled prostheses cost'!$F$23)</f>
        <v>-131859328.31139505</v>
      </c>
      <c r="L1336" s="11">
        <f t="shared" si="44"/>
        <v>1</v>
      </c>
    </row>
    <row r="1337" spans="1:12" x14ac:dyDescent="0.25">
      <c r="A1337">
        <f t="shared" si="45"/>
        <v>1332</v>
      </c>
      <c r="C1337">
        <v>51754.768518129153</v>
      </c>
      <c r="D1337">
        <v>53578.604600931663</v>
      </c>
      <c r="E1337">
        <v>43692709.929782331</v>
      </c>
      <c r="F1337">
        <v>1823.8360828025106</v>
      </c>
      <c r="G1337">
        <v>346320873.00120807</v>
      </c>
      <c r="H1337" s="6">
        <f>E1337-G1337-'Recalled prostheses cost'!$F$23</f>
        <v>-326379987.53831691</v>
      </c>
      <c r="I1337" s="112">
        <v>24538136.045948308</v>
      </c>
      <c r="J1337" s="112">
        <v>131601931.74045908</v>
      </c>
      <c r="K1337" s="112">
        <f>I1337-J1337-(0.38*'Recalled prostheses cost'!$F$23)</f>
        <v>-116089488.99192941</v>
      </c>
      <c r="L1337" s="11">
        <f t="shared" si="44"/>
        <v>1</v>
      </c>
    </row>
    <row r="1338" spans="1:12" x14ac:dyDescent="0.25">
      <c r="A1338">
        <f t="shared" si="45"/>
        <v>1333</v>
      </c>
      <c r="C1338">
        <v>54318.337458523696</v>
      </c>
      <c r="D1338">
        <v>56116.196778500591</v>
      </c>
      <c r="E1338">
        <v>54544349.378593288</v>
      </c>
      <c r="F1338">
        <v>1797.8593199768948</v>
      </c>
      <c r="G1338">
        <v>417005718.47398162</v>
      </c>
      <c r="H1338" s="6">
        <f>E1338-G1338-'Recalled prostheses cost'!$F$23</f>
        <v>-386213193.56227952</v>
      </c>
      <c r="I1338" s="112">
        <v>29952158.683868948</v>
      </c>
      <c r="J1338" s="112">
        <v>158462173.02011302</v>
      </c>
      <c r="K1338" s="112">
        <f>I1338-J1338-(0.38*'Recalled prostheses cost'!$F$23)</f>
        <v>-137535707.63366273</v>
      </c>
      <c r="L1338" s="11">
        <f t="shared" si="44"/>
        <v>1</v>
      </c>
    </row>
    <row r="1339" spans="1:12" x14ac:dyDescent="0.25">
      <c r="A1339">
        <f t="shared" si="45"/>
        <v>1334</v>
      </c>
      <c r="C1339">
        <v>58062.683703509254</v>
      </c>
      <c r="D1339">
        <v>59861.518650354803</v>
      </c>
      <c r="E1339">
        <v>44041237.00453712</v>
      </c>
      <c r="F1339">
        <v>1798.834946845549</v>
      </c>
      <c r="G1339">
        <v>364206743.10265028</v>
      </c>
      <c r="H1339" s="6">
        <f>E1339-G1339-'Recalled prostheses cost'!$F$23</f>
        <v>-343917330.56500435</v>
      </c>
      <c r="I1339" s="112">
        <v>24566166.685512803</v>
      </c>
      <c r="J1339" s="112">
        <v>138398562.3790071</v>
      </c>
      <c r="K1339" s="112">
        <f>I1339-J1339-(0.38*'Recalled prostheses cost'!$F$23)</f>
        <v>-122858088.99091294</v>
      </c>
      <c r="L1339" s="11">
        <f t="shared" si="44"/>
        <v>1</v>
      </c>
    </row>
    <row r="1340" spans="1:12" x14ac:dyDescent="0.25">
      <c r="A1340">
        <f t="shared" si="45"/>
        <v>1335</v>
      </c>
      <c r="C1340">
        <v>52887.673505440282</v>
      </c>
      <c r="D1340">
        <v>54997.377433319758</v>
      </c>
      <c r="E1340">
        <v>41787324.323863663</v>
      </c>
      <c r="F1340">
        <v>2109.7039278794764</v>
      </c>
      <c r="G1340">
        <v>337903281.1456877</v>
      </c>
      <c r="H1340" s="6">
        <f>E1340-G1340-'Recalled prostheses cost'!$F$23</f>
        <v>-319867781.28871518</v>
      </c>
      <c r="I1340" s="112">
        <v>23394048.84270547</v>
      </c>
      <c r="J1340" s="112">
        <v>128403246.83536136</v>
      </c>
      <c r="K1340" s="112">
        <f>I1340-J1340-(0.38*'Recalled prostheses cost'!$F$23)</f>
        <v>-114034891.29007453</v>
      </c>
      <c r="L1340" s="11">
        <f t="shared" si="44"/>
        <v>1</v>
      </c>
    </row>
    <row r="1341" spans="1:12" x14ac:dyDescent="0.25">
      <c r="A1341">
        <f t="shared" si="45"/>
        <v>1336</v>
      </c>
      <c r="C1341">
        <v>65576.612238347268</v>
      </c>
      <c r="D1341">
        <v>67205.427148092</v>
      </c>
      <c r="E1341">
        <v>47514724.615679719</v>
      </c>
      <c r="F1341">
        <v>1628.8149097447313</v>
      </c>
      <c r="G1341">
        <v>254590161.27075136</v>
      </c>
      <c r="H1341" s="6">
        <f>E1341-G1341-'Recalled prostheses cost'!$F$23</f>
        <v>-230827261.12196282</v>
      </c>
      <c r="I1341" s="112">
        <v>25889246.373652548</v>
      </c>
      <c r="J1341" s="112">
        <v>96744261.282885522</v>
      </c>
      <c r="K1341" s="112">
        <f>I1341-J1341-(0.38*'Recalled prostheses cost'!$F$23)</f>
        <v>-79880708.206651628</v>
      </c>
      <c r="L1341" s="11">
        <f t="shared" si="44"/>
        <v>1</v>
      </c>
    </row>
    <row r="1342" spans="1:12" x14ac:dyDescent="0.25">
      <c r="A1342">
        <f t="shared" si="45"/>
        <v>1337</v>
      </c>
      <c r="C1342">
        <v>65112.695346426379</v>
      </c>
      <c r="D1342">
        <v>66959.972607460324</v>
      </c>
      <c r="E1342">
        <v>48433563.538686641</v>
      </c>
      <c r="F1342">
        <v>1847.2772610339453</v>
      </c>
      <c r="G1342">
        <v>302375682.51279891</v>
      </c>
      <c r="H1342" s="6">
        <f>E1342-G1342-'Recalled prostheses cost'!$F$23</f>
        <v>-277693943.44100344</v>
      </c>
      <c r="I1342" s="112">
        <v>26873574.861046936</v>
      </c>
      <c r="J1342" s="112">
        <v>114902759.35486358</v>
      </c>
      <c r="K1342" s="112">
        <f>I1342-J1342-(0.38*'Recalled prostheses cost'!$F$23)</f>
        <v>-97054877.791235298</v>
      </c>
      <c r="L1342" s="11">
        <f t="shared" si="44"/>
        <v>1</v>
      </c>
    </row>
    <row r="1343" spans="1:12" x14ac:dyDescent="0.25">
      <c r="A1343">
        <f t="shared" si="45"/>
        <v>1338</v>
      </c>
      <c r="C1343">
        <v>56130.569728566712</v>
      </c>
      <c r="D1343">
        <v>57572.834044953423</v>
      </c>
      <c r="E1343">
        <v>42640940.615514897</v>
      </c>
      <c r="F1343">
        <v>1442.2643163867106</v>
      </c>
      <c r="G1343">
        <v>203524070.96196857</v>
      </c>
      <c r="H1343" s="6">
        <f>E1343-G1343-'Recalled prostheses cost'!$F$23</f>
        <v>-184634954.81334484</v>
      </c>
      <c r="I1343" s="112">
        <v>23583492.306719214</v>
      </c>
      <c r="J1343" s="112">
        <v>77339146.965548068</v>
      </c>
      <c r="K1343" s="112">
        <f>I1343-J1343-(0.38*'Recalled prostheses cost'!$F$23)</f>
        <v>-62781347.956247501</v>
      </c>
      <c r="L1343" s="11">
        <f t="shared" si="44"/>
        <v>1</v>
      </c>
    </row>
    <row r="1344" spans="1:12" x14ac:dyDescent="0.25">
      <c r="A1344">
        <f t="shared" si="45"/>
        <v>1339</v>
      </c>
      <c r="C1344">
        <v>58554.954275631324</v>
      </c>
      <c r="D1344">
        <v>60945.558783735076</v>
      </c>
      <c r="E1344">
        <v>52569664.014405653</v>
      </c>
      <c r="F1344">
        <v>2390.6045081037519</v>
      </c>
      <c r="G1344">
        <v>505363684.11908543</v>
      </c>
      <c r="H1344" s="6">
        <f>E1344-G1344-'Recalled prostheses cost'!$F$23</f>
        <v>-476545844.57157093</v>
      </c>
      <c r="I1344" s="112">
        <v>29214107.023305569</v>
      </c>
      <c r="J1344" s="112">
        <v>192038199.96525252</v>
      </c>
      <c r="K1344" s="112">
        <f>I1344-J1344-(0.38*'Recalled prostheses cost'!$F$23)</f>
        <v>-171849786.23936561</v>
      </c>
      <c r="L1344" s="11">
        <f t="shared" si="44"/>
        <v>1</v>
      </c>
    </row>
    <row r="1345" spans="1:12" x14ac:dyDescent="0.25">
      <c r="A1345">
        <f t="shared" si="45"/>
        <v>1340</v>
      </c>
      <c r="C1345">
        <v>57206.391667172837</v>
      </c>
      <c r="D1345">
        <v>59106.248245339048</v>
      </c>
      <c r="E1345">
        <v>42922826.282747731</v>
      </c>
      <c r="F1345">
        <v>1899.856578166211</v>
      </c>
      <c r="G1345">
        <v>347994148.13034087</v>
      </c>
      <c r="H1345" s="6">
        <f>E1345-G1345-'Recalled prostheses cost'!$F$23</f>
        <v>-328823146.3144843</v>
      </c>
      <c r="I1345" s="112">
        <v>23808321.418177735</v>
      </c>
      <c r="J1345" s="112">
        <v>132237776.28952952</v>
      </c>
      <c r="K1345" s="112">
        <f>I1345-J1345-(0.38*'Recalled prostheses cost'!$F$23)</f>
        <v>-117455148.16877043</v>
      </c>
      <c r="L1345" s="11">
        <f t="shared" si="44"/>
        <v>1</v>
      </c>
    </row>
    <row r="1346" spans="1:12" x14ac:dyDescent="0.25">
      <c r="A1346">
        <f t="shared" si="45"/>
        <v>1341</v>
      </c>
      <c r="C1346">
        <v>54568.167765095663</v>
      </c>
      <c r="D1346">
        <v>56752.637487985652</v>
      </c>
      <c r="E1346">
        <v>38993941.285312414</v>
      </c>
      <c r="F1346">
        <v>2184.4697228899895</v>
      </c>
      <c r="G1346">
        <v>357795977.35251749</v>
      </c>
      <c r="H1346" s="6">
        <f>E1346-G1346-'Recalled prostheses cost'!$F$23</f>
        <v>-342553860.53409624</v>
      </c>
      <c r="I1346" s="112">
        <v>21760918.503326036</v>
      </c>
      <c r="J1346" s="112">
        <v>135962471.39395666</v>
      </c>
      <c r="K1346" s="112">
        <f>I1346-J1346-(0.38*'Recalled prostheses cost'!$F$23)</f>
        <v>-123227246.18804929</v>
      </c>
      <c r="L1346" s="11">
        <f t="shared" si="44"/>
        <v>1</v>
      </c>
    </row>
    <row r="1347" spans="1:12" x14ac:dyDescent="0.25">
      <c r="A1347">
        <f t="shared" si="45"/>
        <v>1342</v>
      </c>
      <c r="C1347">
        <v>60656.077559303376</v>
      </c>
      <c r="D1347">
        <v>62918.026530473311</v>
      </c>
      <c r="E1347">
        <v>44487422.782520302</v>
      </c>
      <c r="F1347">
        <v>2261.9489711699352</v>
      </c>
      <c r="G1347">
        <v>400623341.50377423</v>
      </c>
      <c r="H1347" s="6">
        <f>E1347-G1347-'Recalled prostheses cost'!$F$23</f>
        <v>-379887743.1881451</v>
      </c>
      <c r="I1347" s="112">
        <v>24654222.351569723</v>
      </c>
      <c r="J1347" s="112">
        <v>152236869.77143422</v>
      </c>
      <c r="K1347" s="112">
        <f>I1347-J1347-(0.38*'Recalled prostheses cost'!$F$23)</f>
        <v>-136608340.71728313</v>
      </c>
      <c r="L1347" s="11">
        <f t="shared" si="44"/>
        <v>1</v>
      </c>
    </row>
    <row r="1348" spans="1:12" x14ac:dyDescent="0.25">
      <c r="A1348">
        <f t="shared" si="45"/>
        <v>1343</v>
      </c>
      <c r="C1348">
        <v>52159.957255544607</v>
      </c>
      <c r="D1348">
        <v>53886.44885185056</v>
      </c>
      <c r="E1348">
        <v>62953070.829770572</v>
      </c>
      <c r="F1348">
        <v>1726.4915963059539</v>
      </c>
      <c r="G1348">
        <v>642570950.31872404</v>
      </c>
      <c r="H1348" s="6">
        <f>E1348-G1348-'Recalled prostheses cost'!$F$23</f>
        <v>-603369703.95584464</v>
      </c>
      <c r="I1348" s="112">
        <v>34695803.410096213</v>
      </c>
      <c r="J1348" s="112">
        <v>244176961.12111518</v>
      </c>
      <c r="K1348" s="112">
        <f>I1348-J1348-(0.38*'Recalled prostheses cost'!$F$23)</f>
        <v>-218506851.00843763</v>
      </c>
      <c r="L1348" s="11">
        <f t="shared" si="44"/>
        <v>1</v>
      </c>
    </row>
    <row r="1349" spans="1:12" x14ac:dyDescent="0.25">
      <c r="A1349">
        <f t="shared" si="45"/>
        <v>1344</v>
      </c>
      <c r="C1349">
        <v>52050.905604937652</v>
      </c>
      <c r="D1349">
        <v>53599.965225719287</v>
      </c>
      <c r="E1349">
        <v>57618388.053456329</v>
      </c>
      <c r="F1349">
        <v>1549.0596207816343</v>
      </c>
      <c r="G1349">
        <v>446621772.41294098</v>
      </c>
      <c r="H1349" s="6">
        <f>E1349-G1349-'Recalled prostheses cost'!$F$23</f>
        <v>-412755208.82637584</v>
      </c>
      <c r="I1349" s="112">
        <v>31530086.151727371</v>
      </c>
      <c r="J1349" s="112">
        <v>169716273.51691756</v>
      </c>
      <c r="K1349" s="112">
        <f>I1349-J1349-(0.38*'Recalled prostheses cost'!$F$23)</f>
        <v>-147211880.66260883</v>
      </c>
      <c r="L1349" s="11">
        <f t="shared" si="44"/>
        <v>1</v>
      </c>
    </row>
    <row r="1350" spans="1:12" x14ac:dyDescent="0.25">
      <c r="A1350">
        <f t="shared" si="45"/>
        <v>1345</v>
      </c>
      <c r="C1350">
        <v>63160.251554634342</v>
      </c>
      <c r="D1350">
        <v>65734.934004111579</v>
      </c>
      <c r="E1350">
        <v>42090871.710838288</v>
      </c>
      <c r="F1350">
        <v>2574.6824494772372</v>
      </c>
      <c r="G1350">
        <v>357207401.84934545</v>
      </c>
      <c r="H1350" s="6">
        <f>E1350-G1350-'Recalled prostheses cost'!$F$23</f>
        <v>-338868354.6053983</v>
      </c>
      <c r="I1350" s="112">
        <v>23298210.894982945</v>
      </c>
      <c r="J1350" s="112">
        <v>135738812.70275128</v>
      </c>
      <c r="K1350" s="112">
        <f>I1350-J1350-(0.38*'Recalled prostheses cost'!$F$23)</f>
        <v>-121466295.10518697</v>
      </c>
      <c r="L1350" s="11">
        <f t="shared" ref="L1350:L1413" si="46">IF(H1350/$H$1&lt;=F1350,1,0)</f>
        <v>1</v>
      </c>
    </row>
    <row r="1351" spans="1:12" x14ac:dyDescent="0.25">
      <c r="A1351">
        <f t="shared" si="45"/>
        <v>1346</v>
      </c>
      <c r="C1351">
        <v>72252.180720119679</v>
      </c>
      <c r="D1351">
        <v>74440.0687843919</v>
      </c>
      <c r="E1351">
        <v>42769057.372966945</v>
      </c>
      <c r="F1351">
        <v>2187.8880642722215</v>
      </c>
      <c r="G1351">
        <v>308634174.60022849</v>
      </c>
      <c r="H1351" s="6">
        <f>E1351-G1351-'Recalled prostheses cost'!$F$23</f>
        <v>-289616941.69415271</v>
      </c>
      <c r="I1351" s="112">
        <v>23703197.761621282</v>
      </c>
      <c r="J1351" s="112">
        <v>117280986.34808682</v>
      </c>
      <c r="K1351" s="112">
        <f>I1351-J1351-(0.38*'Recalled prostheses cost'!$F$23)</f>
        <v>-102603481.88388419</v>
      </c>
      <c r="L1351" s="11">
        <f t="shared" si="46"/>
        <v>1</v>
      </c>
    </row>
    <row r="1352" spans="1:12" x14ac:dyDescent="0.25">
      <c r="A1352">
        <f t="shared" ref="A1352:A1415" si="47">1+A1351</f>
        <v>1347</v>
      </c>
      <c r="C1352">
        <v>72615.136074828129</v>
      </c>
      <c r="D1352">
        <v>75173.950431510049</v>
      </c>
      <c r="E1352">
        <v>47051684.956444494</v>
      </c>
      <c r="F1352">
        <v>2558.8143566819199</v>
      </c>
      <c r="G1352">
        <v>330951535.39695215</v>
      </c>
      <c r="H1352" s="6">
        <f>E1352-G1352-'Recalled prostheses cost'!$F$23</f>
        <v>-307651674.90739882</v>
      </c>
      <c r="I1352" s="112">
        <v>26006186.720236585</v>
      </c>
      <c r="J1352" s="112">
        <v>125761583.45084181</v>
      </c>
      <c r="K1352" s="112">
        <f>I1352-J1352-(0.38*'Recalled prostheses cost'!$F$23)</f>
        <v>-108781090.02802387</v>
      </c>
      <c r="L1352" s="11">
        <f t="shared" si="46"/>
        <v>1</v>
      </c>
    </row>
    <row r="1353" spans="1:12" x14ac:dyDescent="0.25">
      <c r="A1353">
        <f t="shared" si="47"/>
        <v>1348</v>
      </c>
      <c r="C1353">
        <v>60816.147336873291</v>
      </c>
      <c r="D1353">
        <v>62163.871889438451</v>
      </c>
      <c r="E1353">
        <v>39900717.044934802</v>
      </c>
      <c r="F1353">
        <v>1347.7245525651597</v>
      </c>
      <c r="G1353">
        <v>186098500.26142758</v>
      </c>
      <c r="H1353" s="6">
        <f>E1353-G1353-'Recalled prostheses cost'!$F$23</f>
        <v>-169949607.68338394</v>
      </c>
      <c r="I1353" s="112">
        <v>22035475.087111425</v>
      </c>
      <c r="J1353" s="112">
        <v>70717430.09934248</v>
      </c>
      <c r="K1353" s="112">
        <f>I1353-J1353-(0.38*'Recalled prostheses cost'!$F$23)</f>
        <v>-57707648.309649698</v>
      </c>
      <c r="L1353" s="11">
        <f t="shared" si="46"/>
        <v>1</v>
      </c>
    </row>
    <row r="1354" spans="1:12" x14ac:dyDescent="0.25">
      <c r="A1354">
        <f t="shared" si="47"/>
        <v>1349</v>
      </c>
      <c r="C1354">
        <v>66359.670771609366</v>
      </c>
      <c r="D1354">
        <v>68803.300952832884</v>
      </c>
      <c r="E1354">
        <v>45097895.033181682</v>
      </c>
      <c r="F1354">
        <v>2443.6301812235179</v>
      </c>
      <c r="G1354">
        <v>362406094.54203528</v>
      </c>
      <c r="H1354" s="6">
        <f>E1354-G1354-'Recalled prostheses cost'!$F$23</f>
        <v>-341060023.97574478</v>
      </c>
      <c r="I1354" s="112">
        <v>24731925.982460625</v>
      </c>
      <c r="J1354" s="112">
        <v>137714315.92597345</v>
      </c>
      <c r="K1354" s="112">
        <f>I1354-J1354-(0.38*'Recalled prostheses cost'!$F$23)</f>
        <v>-122008083.24093148</v>
      </c>
      <c r="L1354" s="11">
        <f t="shared" si="46"/>
        <v>1</v>
      </c>
    </row>
    <row r="1355" spans="1:12" x14ac:dyDescent="0.25">
      <c r="A1355">
        <f t="shared" si="47"/>
        <v>1350</v>
      </c>
      <c r="C1355">
        <v>53527.536133975744</v>
      </c>
      <c r="D1355">
        <v>54944.565990443596</v>
      </c>
      <c r="E1355">
        <v>59318437.071314804</v>
      </c>
      <c r="F1355">
        <v>1417.0298564678524</v>
      </c>
      <c r="G1355">
        <v>453526757.87688613</v>
      </c>
      <c r="H1355" s="6">
        <f>E1355-G1355-'Recalled prostheses cost'!$F$23</f>
        <v>-417960145.27246249</v>
      </c>
      <c r="I1355" s="112">
        <v>32627212.862280622</v>
      </c>
      <c r="J1355" s="112">
        <v>172340167.99321672</v>
      </c>
      <c r="K1355" s="112">
        <f>I1355-J1355-(0.38*'Recalled prostheses cost'!$F$23)</f>
        <v>-148738648.42835474</v>
      </c>
      <c r="L1355" s="11">
        <f t="shared" si="46"/>
        <v>1</v>
      </c>
    </row>
    <row r="1356" spans="1:12" x14ac:dyDescent="0.25">
      <c r="A1356">
        <f t="shared" si="47"/>
        <v>1351</v>
      </c>
      <c r="C1356">
        <v>56221.189440852002</v>
      </c>
      <c r="D1356">
        <v>57595.907197901019</v>
      </c>
      <c r="E1356">
        <v>52723109.23657611</v>
      </c>
      <c r="F1356">
        <v>1374.7177570490167</v>
      </c>
      <c r="G1356">
        <v>311608075.68510962</v>
      </c>
      <c r="H1356" s="6">
        <f>E1356-G1356-'Recalled prostheses cost'!$F$23</f>
        <v>-282636790.9154247</v>
      </c>
      <c r="I1356" s="112">
        <v>28876931.148949083</v>
      </c>
      <c r="J1356" s="112">
        <v>118411068.76034169</v>
      </c>
      <c r="K1356" s="112">
        <f>I1356-J1356-(0.38*'Recalled prostheses cost'!$F$23)</f>
        <v>-98559830.908811241</v>
      </c>
      <c r="L1356" s="11">
        <f t="shared" si="46"/>
        <v>1</v>
      </c>
    </row>
    <row r="1357" spans="1:12" x14ac:dyDescent="0.25">
      <c r="A1357">
        <f t="shared" si="47"/>
        <v>1352</v>
      </c>
      <c r="C1357">
        <v>49031.378453319136</v>
      </c>
      <c r="D1357">
        <v>50768.08492862073</v>
      </c>
      <c r="E1357">
        <v>44479873.113210015</v>
      </c>
      <c r="F1357">
        <v>1736.7064753015948</v>
      </c>
      <c r="G1357">
        <v>399896961.81865722</v>
      </c>
      <c r="H1357" s="6">
        <f>E1357-G1357-'Recalled prostheses cost'!$F$23</f>
        <v>-379168913.17233837</v>
      </c>
      <c r="I1357" s="112">
        <v>24776605.183527354</v>
      </c>
      <c r="J1357" s="112">
        <v>151960845.49108976</v>
      </c>
      <c r="K1357" s="112">
        <f>I1357-J1357-(0.38*'Recalled prostheses cost'!$F$23)</f>
        <v>-136209933.60498106</v>
      </c>
      <c r="L1357" s="11">
        <f t="shared" si="46"/>
        <v>1</v>
      </c>
    </row>
    <row r="1358" spans="1:12" x14ac:dyDescent="0.25">
      <c r="A1358">
        <f t="shared" si="47"/>
        <v>1353</v>
      </c>
      <c r="C1358">
        <v>79083.71780202644</v>
      </c>
      <c r="D1358">
        <v>81675.584800732744</v>
      </c>
      <c r="E1358">
        <v>50633331.946223274</v>
      </c>
      <c r="F1358">
        <v>2591.866998706304</v>
      </c>
      <c r="G1358">
        <v>293248831.65040118</v>
      </c>
      <c r="H1358" s="6">
        <f>E1358-G1358-'Recalled prostheses cost'!$F$23</f>
        <v>-266367324.17106909</v>
      </c>
      <c r="I1358" s="112">
        <v>28817036.257447794</v>
      </c>
      <c r="J1358" s="112">
        <v>111434556.02715243</v>
      </c>
      <c r="K1358" s="112">
        <f>I1358-J1358-(0.38*'Recalled prostheses cost'!$F$23)</f>
        <v>-91643213.067123294</v>
      </c>
      <c r="L1358" s="11">
        <f t="shared" si="46"/>
        <v>1</v>
      </c>
    </row>
    <row r="1359" spans="1:12" x14ac:dyDescent="0.25">
      <c r="A1359">
        <f t="shared" si="47"/>
        <v>1354</v>
      </c>
      <c r="C1359">
        <v>75696.566704041354</v>
      </c>
      <c r="D1359">
        <v>78463.335259512765</v>
      </c>
      <c r="E1359">
        <v>42813948.87249136</v>
      </c>
      <c r="F1359">
        <v>2766.7685554714117</v>
      </c>
      <c r="G1359">
        <v>312531027.15081543</v>
      </c>
      <c r="H1359" s="6">
        <f>E1359-G1359-'Recalled prostheses cost'!$F$23</f>
        <v>-293468902.74521524</v>
      </c>
      <c r="I1359" s="112">
        <v>24075027.129802193</v>
      </c>
      <c r="J1359" s="112">
        <v>118761790.31730987</v>
      </c>
      <c r="K1359" s="112">
        <f>I1359-J1359-(0.38*'Recalled prostheses cost'!$F$23)</f>
        <v>-103712456.48492631</v>
      </c>
      <c r="L1359" s="11">
        <f t="shared" si="46"/>
        <v>1</v>
      </c>
    </row>
    <row r="1360" spans="1:12" x14ac:dyDescent="0.25">
      <c r="A1360">
        <f t="shared" si="47"/>
        <v>1355</v>
      </c>
      <c r="C1360">
        <v>69465.327987840792</v>
      </c>
      <c r="D1360">
        <v>72915.757468633179</v>
      </c>
      <c r="E1360">
        <v>40286954.10505259</v>
      </c>
      <c r="F1360">
        <v>3450.429480792387</v>
      </c>
      <c r="G1360">
        <v>392190400.20662701</v>
      </c>
      <c r="H1360" s="6">
        <f>E1360-G1360-'Recalled prostheses cost'!$F$23</f>
        <v>-375655270.56846559</v>
      </c>
      <c r="I1360" s="112">
        <v>22560350.897599049</v>
      </c>
      <c r="J1360" s="112">
        <v>149032352.0785183</v>
      </c>
      <c r="K1360" s="112">
        <f>I1360-J1360-(0.38*'Recalled prostheses cost'!$F$23)</f>
        <v>-135497694.47833791</v>
      </c>
      <c r="L1360" s="11">
        <f t="shared" si="46"/>
        <v>1</v>
      </c>
    </row>
    <row r="1361" spans="1:12" x14ac:dyDescent="0.25">
      <c r="A1361">
        <f t="shared" si="47"/>
        <v>1356</v>
      </c>
      <c r="C1361">
        <v>65638.774464250964</v>
      </c>
      <c r="D1361">
        <v>67912.70586912561</v>
      </c>
      <c r="E1361">
        <v>49692277.968381606</v>
      </c>
      <c r="F1361">
        <v>2273.9314048746455</v>
      </c>
      <c r="G1361">
        <v>344546822.82493418</v>
      </c>
      <c r="H1361" s="6">
        <f>E1361-G1361-'Recalled prostheses cost'!$F$23</f>
        <v>-318606369.32344377</v>
      </c>
      <c r="I1361" s="112">
        <v>27282609.846396022</v>
      </c>
      <c r="J1361" s="112">
        <v>130927792.673475</v>
      </c>
      <c r="K1361" s="112">
        <f>I1361-J1361-(0.38*'Recalled prostheses cost'!$F$23)</f>
        <v>-112670876.12449762</v>
      </c>
      <c r="L1361" s="11">
        <f t="shared" si="46"/>
        <v>1</v>
      </c>
    </row>
    <row r="1362" spans="1:12" x14ac:dyDescent="0.25">
      <c r="A1362">
        <f t="shared" si="47"/>
        <v>1357</v>
      </c>
      <c r="C1362">
        <v>62458.784299707841</v>
      </c>
      <c r="D1362">
        <v>64813.060669874438</v>
      </c>
      <c r="E1362">
        <v>60871140.130275428</v>
      </c>
      <c r="F1362">
        <v>2354.2763701665972</v>
      </c>
      <c r="G1362">
        <v>501334564.66110134</v>
      </c>
      <c r="H1362" s="6">
        <f>E1362-G1362-'Recalled prostheses cost'!$F$23</f>
        <v>-464215248.99771708</v>
      </c>
      <c r="I1362" s="112">
        <v>33964864.469461471</v>
      </c>
      <c r="J1362" s="112">
        <v>190507134.57121849</v>
      </c>
      <c r="K1362" s="112">
        <f>I1362-J1362-(0.38*'Recalled prostheses cost'!$F$23)</f>
        <v>-165567963.39917567</v>
      </c>
      <c r="L1362" s="11">
        <f t="shared" si="46"/>
        <v>1</v>
      </c>
    </row>
    <row r="1363" spans="1:12" x14ac:dyDescent="0.25">
      <c r="A1363">
        <f t="shared" si="47"/>
        <v>1358</v>
      </c>
      <c r="C1363">
        <v>69873.249387530421</v>
      </c>
      <c r="D1363">
        <v>72597.957064913193</v>
      </c>
      <c r="E1363">
        <v>45201493.654634193</v>
      </c>
      <c r="F1363">
        <v>2724.7076773827721</v>
      </c>
      <c r="G1363">
        <v>368335874.07833558</v>
      </c>
      <c r="H1363" s="6">
        <f>E1363-G1363-'Recalled prostheses cost'!$F$23</f>
        <v>-346886204.89059258</v>
      </c>
      <c r="I1363" s="112">
        <v>24988416.114505485</v>
      </c>
      <c r="J1363" s="112">
        <v>139967632.14976752</v>
      </c>
      <c r="K1363" s="112">
        <f>I1363-J1363-(0.38*'Recalled prostheses cost'!$F$23)</f>
        <v>-124004909.33268067</v>
      </c>
      <c r="L1363" s="11">
        <f t="shared" si="46"/>
        <v>1</v>
      </c>
    </row>
    <row r="1364" spans="1:12" x14ac:dyDescent="0.25">
      <c r="A1364">
        <f t="shared" si="47"/>
        <v>1359</v>
      </c>
      <c r="C1364">
        <v>84241.515946921325</v>
      </c>
      <c r="D1364">
        <v>86230.371953906026</v>
      </c>
      <c r="E1364">
        <v>39460467.022197448</v>
      </c>
      <c r="F1364">
        <v>1988.8560069847008</v>
      </c>
      <c r="G1364">
        <v>184616535.05808747</v>
      </c>
      <c r="H1364" s="6">
        <f>E1364-G1364-'Recalled prostheses cost'!$F$23</f>
        <v>-168907892.50278118</v>
      </c>
      <c r="I1364" s="112">
        <v>21980728.972451452</v>
      </c>
      <c r="J1364" s="112">
        <v>70154283.322073236</v>
      </c>
      <c r="K1364" s="112">
        <f>I1364-J1364-(0.38*'Recalled prostheses cost'!$F$23)</f>
        <v>-57199247.647040434</v>
      </c>
      <c r="L1364" s="11">
        <f t="shared" si="46"/>
        <v>1</v>
      </c>
    </row>
    <row r="1365" spans="1:12" x14ac:dyDescent="0.25">
      <c r="A1365">
        <f t="shared" si="47"/>
        <v>1360</v>
      </c>
      <c r="C1365">
        <v>68559.974036675601</v>
      </c>
      <c r="D1365">
        <v>70875.831326706233</v>
      </c>
      <c r="E1365">
        <v>57027920.676077157</v>
      </c>
      <c r="F1365">
        <v>2315.8572900306317</v>
      </c>
      <c r="G1365">
        <v>411828525.43923432</v>
      </c>
      <c r="H1365" s="6">
        <f>E1365-G1365-'Recalled prostheses cost'!$F$23</f>
        <v>-378552429.2300483</v>
      </c>
      <c r="I1365" s="112">
        <v>31568660.795027144</v>
      </c>
      <c r="J1365" s="112">
        <v>156494839.66690901</v>
      </c>
      <c r="K1365" s="112">
        <f>I1365-J1365-(0.38*'Recalled prostheses cost'!$F$23)</f>
        <v>-133951872.16930053</v>
      </c>
      <c r="L1365" s="11">
        <f t="shared" si="46"/>
        <v>1</v>
      </c>
    </row>
    <row r="1366" spans="1:12" x14ac:dyDescent="0.25">
      <c r="A1366">
        <f t="shared" si="47"/>
        <v>1361</v>
      </c>
      <c r="C1366">
        <v>76899.402011677113</v>
      </c>
      <c r="D1366">
        <v>78802.70352823232</v>
      </c>
      <c r="E1366">
        <v>46722537.119998343</v>
      </c>
      <c r="F1366">
        <v>1903.301516555206</v>
      </c>
      <c r="G1366">
        <v>226920332.16811481</v>
      </c>
      <c r="H1366" s="6">
        <f>E1366-G1366-'Recalled prostheses cost'!$F$23</f>
        <v>-203949619.51500764</v>
      </c>
      <c r="I1366" s="112">
        <v>26218808.319127839</v>
      </c>
      <c r="J1366" s="112">
        <v>86229726.223883644</v>
      </c>
      <c r="K1366" s="112">
        <f>I1366-J1366-(0.38*'Recalled prostheses cost'!$F$23)</f>
        <v>-69036611.202174455</v>
      </c>
      <c r="L1366" s="11">
        <f t="shared" si="46"/>
        <v>1</v>
      </c>
    </row>
    <row r="1367" spans="1:12" x14ac:dyDescent="0.25">
      <c r="A1367">
        <f t="shared" si="47"/>
        <v>1362</v>
      </c>
      <c r="C1367">
        <v>74899.04779713531</v>
      </c>
      <c r="D1367">
        <v>77181.413315385129</v>
      </c>
      <c r="E1367">
        <v>46035856.779046752</v>
      </c>
      <c r="F1367">
        <v>2282.3655182498187</v>
      </c>
      <c r="G1367">
        <v>269882112.12478536</v>
      </c>
      <c r="H1367" s="6">
        <f>E1367-G1367-'Recalled prostheses cost'!$F$23</f>
        <v>-247598079.81262979</v>
      </c>
      <c r="I1367" s="112">
        <v>26012925.699426226</v>
      </c>
      <c r="J1367" s="112">
        <v>102555202.60741843</v>
      </c>
      <c r="K1367" s="112">
        <f>I1367-J1367-(0.38*'Recalled prostheses cost'!$F$23)</f>
        <v>-85567970.205410868</v>
      </c>
      <c r="L1367" s="11">
        <f t="shared" si="46"/>
        <v>1</v>
      </c>
    </row>
    <row r="1368" spans="1:12" x14ac:dyDescent="0.25">
      <c r="A1368">
        <f t="shared" si="47"/>
        <v>1363</v>
      </c>
      <c r="C1368">
        <v>75308.419955966354</v>
      </c>
      <c r="D1368">
        <v>77650.373181316783</v>
      </c>
      <c r="E1368">
        <v>61058221.146989241</v>
      </c>
      <c r="F1368">
        <v>2341.9532253504294</v>
      </c>
      <c r="G1368">
        <v>402248292.99205017</v>
      </c>
      <c r="H1368" s="6">
        <f>E1368-G1368-'Recalled prostheses cost'!$F$23</f>
        <v>-364941896.31195211</v>
      </c>
      <c r="I1368" s="112">
        <v>33891376.878488503</v>
      </c>
      <c r="J1368" s="112">
        <v>152854351.33697912</v>
      </c>
      <c r="K1368" s="112">
        <f>I1368-J1368-(0.38*'Recalled prostheses cost'!$F$23)</f>
        <v>-127988667.75590926</v>
      </c>
      <c r="L1368" s="11">
        <f t="shared" si="46"/>
        <v>1</v>
      </c>
    </row>
    <row r="1369" spans="1:12" x14ac:dyDescent="0.25">
      <c r="A1369">
        <f t="shared" si="47"/>
        <v>1364</v>
      </c>
      <c r="C1369">
        <v>55407.862678781748</v>
      </c>
      <c r="D1369">
        <v>57869.592211853131</v>
      </c>
      <c r="E1369">
        <v>59335920.375106134</v>
      </c>
      <c r="F1369">
        <v>2461.7295330713823</v>
      </c>
      <c r="G1369">
        <v>736436019.94152427</v>
      </c>
      <c r="H1369" s="6">
        <f>E1369-G1369-'Recalled prostheses cost'!$F$23</f>
        <v>-700851924.03330934</v>
      </c>
      <c r="I1369" s="112">
        <v>32886474.809527937</v>
      </c>
      <c r="J1369" s="112">
        <v>279845687.57777923</v>
      </c>
      <c r="K1369" s="112">
        <f>I1369-J1369-(0.38*'Recalled prostheses cost'!$F$23)</f>
        <v>-255984906.06566995</v>
      </c>
      <c r="L1369" s="11">
        <f t="shared" si="46"/>
        <v>1</v>
      </c>
    </row>
    <row r="1370" spans="1:12" x14ac:dyDescent="0.25">
      <c r="A1370">
        <f t="shared" si="47"/>
        <v>1365</v>
      </c>
      <c r="C1370">
        <v>59126.883229693165</v>
      </c>
      <c r="D1370">
        <v>61340.523117217672</v>
      </c>
      <c r="E1370">
        <v>47101320.898322165</v>
      </c>
      <c r="F1370">
        <v>2213.6398875245068</v>
      </c>
      <c r="G1370">
        <v>425990932.71228254</v>
      </c>
      <c r="H1370" s="6">
        <f>E1370-G1370-'Recalled prostheses cost'!$F$23</f>
        <v>-402641436.28085154</v>
      </c>
      <c r="I1370" s="112">
        <v>26091845.807690255</v>
      </c>
      <c r="J1370" s="112">
        <v>161876554.43066734</v>
      </c>
      <c r="K1370" s="112">
        <f>I1370-J1370-(0.38*'Recalled prostheses cost'!$F$23)</f>
        <v>-144810401.92039573</v>
      </c>
      <c r="L1370" s="11">
        <f t="shared" si="46"/>
        <v>1</v>
      </c>
    </row>
    <row r="1371" spans="1:12" x14ac:dyDescent="0.25">
      <c r="A1371">
        <f t="shared" si="47"/>
        <v>1366</v>
      </c>
      <c r="C1371">
        <v>70314.453495677561</v>
      </c>
      <c r="D1371">
        <v>72980.857602980948</v>
      </c>
      <c r="E1371">
        <v>44550238.780595936</v>
      </c>
      <c r="F1371">
        <v>2666.4041073033877</v>
      </c>
      <c r="G1371">
        <v>331246522.35736352</v>
      </c>
      <c r="H1371" s="6">
        <f>E1371-G1371-'Recalled prostheses cost'!$F$23</f>
        <v>-310448108.04365873</v>
      </c>
      <c r="I1371" s="112">
        <v>24911481.639971707</v>
      </c>
      <c r="J1371" s="112">
        <v>125873678.49579816</v>
      </c>
      <c r="K1371" s="112">
        <f>I1371-J1371-(0.38*'Recalled prostheses cost'!$F$23)</f>
        <v>-109987890.15324509</v>
      </c>
      <c r="L1371" s="11">
        <f t="shared" si="46"/>
        <v>1</v>
      </c>
    </row>
    <row r="1372" spans="1:12" x14ac:dyDescent="0.25">
      <c r="A1372">
        <f t="shared" si="47"/>
        <v>1367</v>
      </c>
      <c r="C1372">
        <v>67491.600932491972</v>
      </c>
      <c r="D1372">
        <v>69999.038863197522</v>
      </c>
      <c r="E1372">
        <v>56733130.456715189</v>
      </c>
      <c r="F1372">
        <v>2507.4379307055497</v>
      </c>
      <c r="G1372">
        <v>518479766.88171393</v>
      </c>
      <c r="H1372" s="6">
        <f>E1372-G1372-'Recalled prostheses cost'!$F$23</f>
        <v>-485498460.89188993</v>
      </c>
      <c r="I1372" s="112">
        <v>31497271.373026628</v>
      </c>
      <c r="J1372" s="112">
        <v>197022311.41505131</v>
      </c>
      <c r="K1372" s="112">
        <f>I1372-J1372-(0.38*'Recalled prostheses cost'!$F$23)</f>
        <v>-174550733.33944333</v>
      </c>
      <c r="L1372" s="11">
        <f t="shared" si="46"/>
        <v>1</v>
      </c>
    </row>
    <row r="1373" spans="1:12" x14ac:dyDescent="0.25">
      <c r="A1373">
        <f t="shared" si="47"/>
        <v>1368</v>
      </c>
      <c r="C1373">
        <v>69395.68652994385</v>
      </c>
      <c r="D1373">
        <v>72649.242782726375</v>
      </c>
      <c r="E1373">
        <v>51049374.600948662</v>
      </c>
      <c r="F1373">
        <v>3253.5562527825241</v>
      </c>
      <c r="G1373">
        <v>610230019.49900258</v>
      </c>
      <c r="H1373" s="6">
        <f>E1373-G1373-'Recalled prostheses cost'!$F$23</f>
        <v>-582932469.36494505</v>
      </c>
      <c r="I1373" s="112">
        <v>28298862.123903215</v>
      </c>
      <c r="J1373" s="112">
        <v>231887407.40962097</v>
      </c>
      <c r="K1373" s="112">
        <f>I1373-J1373-(0.38*'Recalled prostheses cost'!$F$23)</f>
        <v>-212614238.58313641</v>
      </c>
      <c r="L1373" s="11">
        <f t="shared" si="46"/>
        <v>1</v>
      </c>
    </row>
    <row r="1374" spans="1:12" x14ac:dyDescent="0.25">
      <c r="A1374">
        <f t="shared" si="47"/>
        <v>1369</v>
      </c>
      <c r="C1374">
        <v>76841.086810511682</v>
      </c>
      <c r="D1374">
        <v>79777.639395102509</v>
      </c>
      <c r="E1374">
        <v>50784212.307734594</v>
      </c>
      <c r="F1374">
        <v>2936.5525845908269</v>
      </c>
      <c r="G1374">
        <v>467741833.01592779</v>
      </c>
      <c r="H1374" s="6">
        <f>E1374-G1374-'Recalled prostheses cost'!$F$23</f>
        <v>-440709445.17508435</v>
      </c>
      <c r="I1374" s="112">
        <v>28091040.028138693</v>
      </c>
      <c r="J1374" s="112">
        <v>177741896.54605252</v>
      </c>
      <c r="K1374" s="112">
        <f>I1374-J1374-(0.38*'Recalled prostheses cost'!$F$23)</f>
        <v>-158676549.81533247</v>
      </c>
      <c r="L1374" s="11">
        <f t="shared" si="46"/>
        <v>1</v>
      </c>
    </row>
    <row r="1375" spans="1:12" x14ac:dyDescent="0.25">
      <c r="A1375">
        <f t="shared" si="47"/>
        <v>1370</v>
      </c>
      <c r="C1375">
        <v>57055.311880339032</v>
      </c>
      <c r="D1375">
        <v>58799.041192068289</v>
      </c>
      <c r="E1375">
        <v>60686385.094227806</v>
      </c>
      <c r="F1375">
        <v>1743.7293117292575</v>
      </c>
      <c r="G1375">
        <v>499483274.41022897</v>
      </c>
      <c r="H1375" s="6">
        <f>E1375-G1375-'Recalled prostheses cost'!$F$23</f>
        <v>-462548713.78289235</v>
      </c>
      <c r="I1375" s="112">
        <v>33855411.794571742</v>
      </c>
      <c r="J1375" s="112">
        <v>189803644.27588701</v>
      </c>
      <c r="K1375" s="112">
        <f>I1375-J1375-(0.38*'Recalled prostheses cost'!$F$23)</f>
        <v>-164973925.77873391</v>
      </c>
      <c r="L1375" s="11">
        <f t="shared" si="46"/>
        <v>1</v>
      </c>
    </row>
    <row r="1376" spans="1:12" x14ac:dyDescent="0.25">
      <c r="A1376">
        <f t="shared" si="47"/>
        <v>1371</v>
      </c>
      <c r="C1376">
        <v>62495.38669972097</v>
      </c>
      <c r="D1376">
        <v>64124.346538703394</v>
      </c>
      <c r="E1376">
        <v>57871756.221518725</v>
      </c>
      <c r="F1376">
        <v>1628.9598389824241</v>
      </c>
      <c r="G1376">
        <v>374749283.8565408</v>
      </c>
      <c r="H1376" s="6">
        <f>E1376-G1376-'Recalled prostheses cost'!$F$23</f>
        <v>-340629352.10191321</v>
      </c>
      <c r="I1376" s="112">
        <v>31855206.555577766</v>
      </c>
      <c r="J1376" s="112">
        <v>142404727.86548552</v>
      </c>
      <c r="K1376" s="112">
        <f>I1376-J1376-(0.38*'Recalled prostheses cost'!$F$23)</f>
        <v>-119575214.60732639</v>
      </c>
      <c r="L1376" s="11">
        <f t="shared" si="46"/>
        <v>1</v>
      </c>
    </row>
    <row r="1377" spans="1:12" x14ac:dyDescent="0.25">
      <c r="A1377">
        <f t="shared" si="47"/>
        <v>1372</v>
      </c>
      <c r="C1377">
        <v>72252.137830138745</v>
      </c>
      <c r="D1377">
        <v>74908.869356208845</v>
      </c>
      <c r="E1377">
        <v>52242224.529226124</v>
      </c>
      <c r="F1377">
        <v>2656.7315260700998</v>
      </c>
      <c r="G1377">
        <v>459896727.04679132</v>
      </c>
      <c r="H1377" s="6">
        <f>E1377-G1377-'Recalled prostheses cost'!$F$23</f>
        <v>-431406326.98445636</v>
      </c>
      <c r="I1377" s="112">
        <v>28873749.217849627</v>
      </c>
      <c r="J1377" s="112">
        <v>174760756.27778068</v>
      </c>
      <c r="K1377" s="112">
        <f>I1377-J1377-(0.38*'Recalled prostheses cost'!$F$23)</f>
        <v>-154912700.35734969</v>
      </c>
      <c r="L1377" s="11">
        <f t="shared" si="46"/>
        <v>1</v>
      </c>
    </row>
    <row r="1378" spans="1:12" x14ac:dyDescent="0.25">
      <c r="A1378">
        <f t="shared" si="47"/>
        <v>1373</v>
      </c>
      <c r="C1378">
        <v>48094.385654674712</v>
      </c>
      <c r="D1378">
        <v>48830.383327674252</v>
      </c>
      <c r="E1378">
        <v>40010382.448825359</v>
      </c>
      <c r="F1378">
        <v>735.99767299953965</v>
      </c>
      <c r="G1378">
        <v>115387501.04199298</v>
      </c>
      <c r="H1378" s="6">
        <f>E1378-G1378-'Recalled prostheses cost'!$F$23</f>
        <v>-99128943.060058787</v>
      </c>
      <c r="I1378" s="112">
        <v>22225349.656613588</v>
      </c>
      <c r="J1378" s="112">
        <v>43847250.395957336</v>
      </c>
      <c r="K1378" s="112">
        <f>I1378-J1378-(0.38*'Recalled prostheses cost'!$F$23)</f>
        <v>-30647594.036762394</v>
      </c>
      <c r="L1378" s="11">
        <f t="shared" si="46"/>
        <v>1</v>
      </c>
    </row>
    <row r="1379" spans="1:12" x14ac:dyDescent="0.25">
      <c r="A1379">
        <f t="shared" si="47"/>
        <v>1374</v>
      </c>
      <c r="C1379">
        <v>62207.94497220929</v>
      </c>
      <c r="D1379">
        <v>64687.636097557217</v>
      </c>
      <c r="E1379">
        <v>63806119.632817484</v>
      </c>
      <c r="F1379">
        <v>2479.6911253479266</v>
      </c>
      <c r="G1379">
        <v>603170834.98127174</v>
      </c>
      <c r="H1379" s="6">
        <f>E1379-G1379-'Recalled prostheses cost'!$F$23</f>
        <v>-563116539.81534541</v>
      </c>
      <c r="I1379" s="112">
        <v>34893157.715411961</v>
      </c>
      <c r="J1379" s="112">
        <v>229204917.29288331</v>
      </c>
      <c r="K1379" s="112">
        <f>I1379-J1379-(0.38*'Recalled prostheses cost'!$F$23)</f>
        <v>-203337452.87489</v>
      </c>
      <c r="L1379" s="11">
        <f t="shared" si="46"/>
        <v>1</v>
      </c>
    </row>
    <row r="1380" spans="1:12" x14ac:dyDescent="0.25">
      <c r="A1380">
        <f t="shared" si="47"/>
        <v>1375</v>
      </c>
      <c r="C1380">
        <v>62752.737537965826</v>
      </c>
      <c r="D1380">
        <v>64872.220394095544</v>
      </c>
      <c r="E1380">
        <v>40004340.230090745</v>
      </c>
      <c r="F1380">
        <v>2119.4828561297181</v>
      </c>
      <c r="G1380">
        <v>294683918.9887749</v>
      </c>
      <c r="H1380" s="6">
        <f>E1380-G1380-'Recalled prostheses cost'!$F$23</f>
        <v>-278431403.22557533</v>
      </c>
      <c r="I1380" s="112">
        <v>22373757.275993705</v>
      </c>
      <c r="J1380" s="112">
        <v>111979889.21573445</v>
      </c>
      <c r="K1380" s="112">
        <f>I1380-J1380-(0.38*'Recalled prostheses cost'!$F$23)</f>
        <v>-98631825.237159401</v>
      </c>
      <c r="L1380" s="11">
        <f t="shared" si="46"/>
        <v>1</v>
      </c>
    </row>
    <row r="1381" spans="1:12" x14ac:dyDescent="0.25">
      <c r="A1381">
        <f t="shared" si="47"/>
        <v>1376</v>
      </c>
      <c r="C1381">
        <v>61591.060752809972</v>
      </c>
      <c r="D1381">
        <v>64135.603221862264</v>
      </c>
      <c r="E1381">
        <v>48069271.25580886</v>
      </c>
      <c r="F1381">
        <v>2544.5424690522923</v>
      </c>
      <c r="G1381">
        <v>414503038.0716278</v>
      </c>
      <c r="H1381" s="6">
        <f>E1381-G1381-'Recalled prostheses cost'!$F$23</f>
        <v>-390185591.28271008</v>
      </c>
      <c r="I1381" s="112">
        <v>26568643.417347133</v>
      </c>
      <c r="J1381" s="112">
        <v>157511154.46721858</v>
      </c>
      <c r="K1381" s="112">
        <f>I1381-J1381-(0.38*'Recalled prostheses cost'!$F$23)</f>
        <v>-139968204.3472901</v>
      </c>
      <c r="L1381" s="11">
        <f t="shared" si="46"/>
        <v>1</v>
      </c>
    </row>
    <row r="1382" spans="1:12" x14ac:dyDescent="0.25">
      <c r="A1382">
        <f t="shared" si="47"/>
        <v>1377</v>
      </c>
      <c r="C1382">
        <v>65591.759597012831</v>
      </c>
      <c r="D1382">
        <v>67903.545297242541</v>
      </c>
      <c r="E1382">
        <v>41547786.630335033</v>
      </c>
      <c r="F1382">
        <v>2311.7857002297096</v>
      </c>
      <c r="G1382">
        <v>298729099.82788485</v>
      </c>
      <c r="H1382" s="6">
        <f>E1382-G1382-'Recalled prostheses cost'!$F$23</f>
        <v>-280933137.66444099</v>
      </c>
      <c r="I1382" s="112">
        <v>23372623.146202475</v>
      </c>
      <c r="J1382" s="112">
        <v>113517057.93459626</v>
      </c>
      <c r="K1382" s="112">
        <f>I1382-J1382-(0.38*'Recalled prostheses cost'!$F$23)</f>
        <v>-99170128.08581242</v>
      </c>
      <c r="L1382" s="11">
        <f t="shared" si="46"/>
        <v>1</v>
      </c>
    </row>
    <row r="1383" spans="1:12" x14ac:dyDescent="0.25">
      <c r="A1383">
        <f t="shared" si="47"/>
        <v>1378</v>
      </c>
      <c r="C1383">
        <v>63371.974534797497</v>
      </c>
      <c r="D1383">
        <v>64705.75528027393</v>
      </c>
      <c r="E1383">
        <v>52169496.968700737</v>
      </c>
      <c r="F1383">
        <v>1333.7807454764334</v>
      </c>
      <c r="G1383">
        <v>238247960.2072705</v>
      </c>
      <c r="H1383" s="6">
        <f>E1383-G1383-'Recalled prostheses cost'!$F$23</f>
        <v>-209830287.70546094</v>
      </c>
      <c r="I1383" s="112">
        <v>28847051.749591202</v>
      </c>
      <c r="J1383" s="112">
        <v>90534224.878762782</v>
      </c>
      <c r="K1383" s="112">
        <f>I1383-J1383-(0.38*'Recalled prostheses cost'!$F$23)</f>
        <v>-70712866.426590234</v>
      </c>
      <c r="L1383" s="11">
        <f t="shared" si="46"/>
        <v>1</v>
      </c>
    </row>
    <row r="1384" spans="1:12" x14ac:dyDescent="0.25">
      <c r="A1384">
        <f t="shared" si="47"/>
        <v>1379</v>
      </c>
      <c r="C1384">
        <v>54392.805130837987</v>
      </c>
      <c r="D1384">
        <v>56604.110560014953</v>
      </c>
      <c r="E1384">
        <v>61893859.25663925</v>
      </c>
      <c r="F1384">
        <v>2211.3054291769658</v>
      </c>
      <c r="G1384">
        <v>729714483.90676343</v>
      </c>
      <c r="H1384" s="6">
        <f>E1384-G1384-'Recalled prostheses cost'!$F$23</f>
        <v>-691572449.11701536</v>
      </c>
      <c r="I1384" s="112">
        <v>33892724.746632643</v>
      </c>
      <c r="J1384" s="112">
        <v>277291503.88457006</v>
      </c>
      <c r="K1384" s="112">
        <f>I1384-J1384-(0.38*'Recalled prostheses cost'!$F$23)</f>
        <v>-252424472.43535608</v>
      </c>
      <c r="L1384" s="11">
        <f t="shared" si="46"/>
        <v>1</v>
      </c>
    </row>
    <row r="1385" spans="1:12" x14ac:dyDescent="0.25">
      <c r="A1385">
        <f t="shared" si="47"/>
        <v>1380</v>
      </c>
      <c r="C1385">
        <v>64406.527246592988</v>
      </c>
      <c r="D1385">
        <v>66410.138528483862</v>
      </c>
      <c r="E1385">
        <v>41899053.002665147</v>
      </c>
      <c r="F1385">
        <v>2003.6112818908732</v>
      </c>
      <c r="G1385">
        <v>265582903.33036438</v>
      </c>
      <c r="H1385" s="6">
        <f>E1385-G1385-'Recalled prostheses cost'!$F$23</f>
        <v>-247435674.79459041</v>
      </c>
      <c r="I1385" s="112">
        <v>22959546.719760098</v>
      </c>
      <c r="J1385" s="112">
        <v>100921503.26553845</v>
      </c>
      <c r="K1385" s="112">
        <f>I1385-J1385-(0.38*'Recalled prostheses cost'!$F$23)</f>
        <v>-86987649.843197018</v>
      </c>
      <c r="L1385" s="11">
        <f t="shared" si="46"/>
        <v>1</v>
      </c>
    </row>
    <row r="1386" spans="1:12" x14ac:dyDescent="0.25">
      <c r="A1386">
        <f t="shared" si="47"/>
        <v>1381</v>
      </c>
      <c r="C1386">
        <v>68652.968010622732</v>
      </c>
      <c r="D1386">
        <v>71469.527805950347</v>
      </c>
      <c r="E1386">
        <v>51363918.136602066</v>
      </c>
      <c r="F1386">
        <v>2816.5597953276156</v>
      </c>
      <c r="G1386">
        <v>532510903.52868396</v>
      </c>
      <c r="H1386" s="6">
        <f>E1386-G1386-'Recalled prostheses cost'!$F$23</f>
        <v>-504898809.85897309</v>
      </c>
      <c r="I1386" s="112">
        <v>28223921.612111244</v>
      </c>
      <c r="J1386" s="112">
        <v>202354143.34089991</v>
      </c>
      <c r="K1386" s="112">
        <f>I1386-J1386-(0.38*'Recalled prostheses cost'!$F$23)</f>
        <v>-183155915.02620733</v>
      </c>
      <c r="L1386" s="11">
        <f t="shared" si="46"/>
        <v>1</v>
      </c>
    </row>
    <row r="1387" spans="1:12" x14ac:dyDescent="0.25">
      <c r="A1387">
        <f t="shared" si="47"/>
        <v>1382</v>
      </c>
      <c r="C1387">
        <v>72052.916146132033</v>
      </c>
      <c r="D1387">
        <v>75450.096549790294</v>
      </c>
      <c r="E1387">
        <v>43754295.680067778</v>
      </c>
      <c r="F1387">
        <v>3397.1804036582616</v>
      </c>
      <c r="G1387">
        <v>459356662.46964848</v>
      </c>
      <c r="H1387" s="6">
        <f>E1387-G1387-'Recalled prostheses cost'!$F$23</f>
        <v>-439354191.25647187</v>
      </c>
      <c r="I1387" s="112">
        <v>24326400.69650539</v>
      </c>
      <c r="J1387" s="112">
        <v>174555531.73846638</v>
      </c>
      <c r="K1387" s="112">
        <f>I1387-J1387-(0.38*'Recalled prostheses cost'!$F$23)</f>
        <v>-159254824.33937964</v>
      </c>
      <c r="L1387" s="11">
        <f t="shared" si="46"/>
        <v>1</v>
      </c>
    </row>
    <row r="1388" spans="1:12" x14ac:dyDescent="0.25">
      <c r="A1388">
        <f t="shared" si="47"/>
        <v>1383</v>
      </c>
      <c r="C1388">
        <v>60273.014848046754</v>
      </c>
      <c r="D1388">
        <v>62065.284487892757</v>
      </c>
      <c r="E1388">
        <v>60661555.469843142</v>
      </c>
      <c r="F1388">
        <v>1792.269639846003</v>
      </c>
      <c r="G1388">
        <v>446405471.27424371</v>
      </c>
      <c r="H1388" s="6">
        <f>E1388-G1388-'Recalled prostheses cost'!$F$23</f>
        <v>-409495740.27129173</v>
      </c>
      <c r="I1388" s="112">
        <v>33303293.929858468</v>
      </c>
      <c r="J1388" s="112">
        <v>169634079.0842126</v>
      </c>
      <c r="K1388" s="112">
        <f>I1388-J1388-(0.38*'Recalled prostheses cost'!$F$23)</f>
        <v>-145356478.45177278</v>
      </c>
      <c r="L1388" s="11">
        <f t="shared" si="46"/>
        <v>1</v>
      </c>
    </row>
    <row r="1389" spans="1:12" x14ac:dyDescent="0.25">
      <c r="A1389">
        <f t="shared" si="47"/>
        <v>1384</v>
      </c>
      <c r="C1389">
        <v>60425.603137514736</v>
      </c>
      <c r="D1389">
        <v>62719.970835083201</v>
      </c>
      <c r="E1389">
        <v>46365336.869221397</v>
      </c>
      <c r="F1389">
        <v>2294.3676975684648</v>
      </c>
      <c r="G1389">
        <v>390154415.52292264</v>
      </c>
      <c r="H1389" s="6">
        <f>E1389-G1389-'Recalled prostheses cost'!$F$23</f>
        <v>-367540903.12059242</v>
      </c>
      <c r="I1389" s="112">
        <v>25771533.493513923</v>
      </c>
      <c r="J1389" s="112">
        <v>148258677.89871061</v>
      </c>
      <c r="K1389" s="112">
        <f>I1389-J1389-(0.38*'Recalled prostheses cost'!$F$23)</f>
        <v>-131512837.70261532</v>
      </c>
      <c r="L1389" s="11">
        <f t="shared" si="46"/>
        <v>1</v>
      </c>
    </row>
    <row r="1390" spans="1:12" x14ac:dyDescent="0.25">
      <c r="A1390">
        <f t="shared" si="47"/>
        <v>1385</v>
      </c>
      <c r="C1390">
        <v>55932.724711569143</v>
      </c>
      <c r="D1390">
        <v>57737.730636656175</v>
      </c>
      <c r="E1390">
        <v>46450760.151620217</v>
      </c>
      <c r="F1390">
        <v>1805.0059250870327</v>
      </c>
      <c r="G1390">
        <v>311996797.63189465</v>
      </c>
      <c r="H1390" s="6">
        <f>E1390-G1390-'Recalled prostheses cost'!$F$23</f>
        <v>-289297861.94716561</v>
      </c>
      <c r="I1390" s="112">
        <v>25979577.920574851</v>
      </c>
      <c r="J1390" s="112">
        <v>118558783.10011998</v>
      </c>
      <c r="K1390" s="112">
        <f>I1390-J1390-(0.38*'Recalled prostheses cost'!$F$23)</f>
        <v>-101604898.47696379</v>
      </c>
      <c r="L1390" s="11">
        <f t="shared" si="46"/>
        <v>1</v>
      </c>
    </row>
    <row r="1391" spans="1:12" x14ac:dyDescent="0.25">
      <c r="A1391">
        <f t="shared" si="47"/>
        <v>1386</v>
      </c>
      <c r="C1391">
        <v>68081.721709929741</v>
      </c>
      <c r="D1391">
        <v>70652.603184553678</v>
      </c>
      <c r="E1391">
        <v>58949126.409776576</v>
      </c>
      <c r="F1391">
        <v>2570.8814746239368</v>
      </c>
      <c r="G1391">
        <v>482261976.17734885</v>
      </c>
      <c r="H1391" s="6">
        <f>E1391-G1391-'Recalled prostheses cost'!$F$23</f>
        <v>-447064674.23446345</v>
      </c>
      <c r="I1391" s="112">
        <v>32514612.450728029</v>
      </c>
      <c r="J1391" s="112">
        <v>183259550.94739252</v>
      </c>
      <c r="K1391" s="112">
        <f>I1391-J1391-(0.38*'Recalled prostheses cost'!$F$23)</f>
        <v>-159770631.79408315</v>
      </c>
      <c r="L1391" s="11">
        <f t="shared" si="46"/>
        <v>1</v>
      </c>
    </row>
    <row r="1392" spans="1:12" x14ac:dyDescent="0.25">
      <c r="A1392">
        <f t="shared" si="47"/>
        <v>1387</v>
      </c>
      <c r="C1392">
        <v>64902.892675273899</v>
      </c>
      <c r="D1392">
        <v>66865.240207193259</v>
      </c>
      <c r="E1392">
        <v>39649630.910037383</v>
      </c>
      <c r="F1392">
        <v>1962.3475319193603</v>
      </c>
      <c r="G1392">
        <v>234065213.2422196</v>
      </c>
      <c r="H1392" s="6">
        <f>E1392-G1392-'Recalled prostheses cost'!$F$23</f>
        <v>-218167406.7990734</v>
      </c>
      <c r="I1392" s="112">
        <v>22353499.433545087</v>
      </c>
      <c r="J1392" s="112">
        <v>88944781.032043442</v>
      </c>
      <c r="K1392" s="112">
        <f>I1392-J1392-(0.38*'Recalled prostheses cost'!$F$23)</f>
        <v>-75616974.895916998</v>
      </c>
      <c r="L1392" s="11">
        <f t="shared" si="46"/>
        <v>1</v>
      </c>
    </row>
    <row r="1393" spans="1:12" x14ac:dyDescent="0.25">
      <c r="A1393">
        <f t="shared" si="47"/>
        <v>1388</v>
      </c>
      <c r="C1393">
        <v>54042.945342302846</v>
      </c>
      <c r="D1393">
        <v>55434.633792934721</v>
      </c>
      <c r="E1393">
        <v>38713929.81007269</v>
      </c>
      <c r="F1393">
        <v>1391.6884506318747</v>
      </c>
      <c r="G1393">
        <v>224757308.76818523</v>
      </c>
      <c r="H1393" s="6">
        <f>E1393-G1393-'Recalled prostheses cost'!$F$23</f>
        <v>-209795203.42500371</v>
      </c>
      <c r="I1393" s="112">
        <v>21383644.091787606</v>
      </c>
      <c r="J1393" s="112">
        <v>85407777.331910416</v>
      </c>
      <c r="K1393" s="112">
        <f>I1393-J1393-(0.38*'Recalled prostheses cost'!$F$23)</f>
        <v>-73049826.537541449</v>
      </c>
      <c r="L1393" s="11">
        <f t="shared" si="46"/>
        <v>1</v>
      </c>
    </row>
    <row r="1394" spans="1:12" x14ac:dyDescent="0.25">
      <c r="A1394">
        <f t="shared" si="47"/>
        <v>1389</v>
      </c>
      <c r="C1394">
        <v>63797.685161480811</v>
      </c>
      <c r="D1394">
        <v>66104.978662174544</v>
      </c>
      <c r="E1394">
        <v>46110850.099684589</v>
      </c>
      <c r="F1394">
        <v>2307.2935006937332</v>
      </c>
      <c r="G1394">
        <v>374913954.75745738</v>
      </c>
      <c r="H1394" s="6">
        <f>E1394-G1394-'Recalled prostheses cost'!$F$23</f>
        <v>-352554929.12466395</v>
      </c>
      <c r="I1394" s="112">
        <v>25584177.199745532</v>
      </c>
      <c r="J1394" s="112">
        <v>142467302.80783376</v>
      </c>
      <c r="K1394" s="112">
        <f>I1394-J1394-(0.38*'Recalled prostheses cost'!$F$23)</f>
        <v>-125908818.90550688</v>
      </c>
      <c r="L1394" s="11">
        <f t="shared" si="46"/>
        <v>1</v>
      </c>
    </row>
    <row r="1395" spans="1:12" x14ac:dyDescent="0.25">
      <c r="A1395">
        <f t="shared" si="47"/>
        <v>1390</v>
      </c>
      <c r="C1395">
        <v>49420.527217307557</v>
      </c>
      <c r="D1395">
        <v>50774.329893775663</v>
      </c>
      <c r="E1395">
        <v>46163757.975183636</v>
      </c>
      <c r="F1395">
        <v>1353.8026764681053</v>
      </c>
      <c r="G1395">
        <v>314387083.92987537</v>
      </c>
      <c r="H1395" s="6">
        <f>E1395-G1395-'Recalled prostheses cost'!$F$23</f>
        <v>-291975150.42158294</v>
      </c>
      <c r="I1395" s="112">
        <v>26129913.06593192</v>
      </c>
      <c r="J1395" s="112">
        <v>119467091.89335266</v>
      </c>
      <c r="K1395" s="112">
        <f>I1395-J1395-(0.38*'Recalled prostheses cost'!$F$23)</f>
        <v>-102362872.1248394</v>
      </c>
      <c r="L1395" s="11">
        <f t="shared" si="46"/>
        <v>1</v>
      </c>
    </row>
    <row r="1396" spans="1:12" x14ac:dyDescent="0.25">
      <c r="A1396">
        <f t="shared" si="47"/>
        <v>1391</v>
      </c>
      <c r="C1396">
        <v>60378.56637826949</v>
      </c>
      <c r="D1396">
        <v>61889.223624825288</v>
      </c>
      <c r="E1396">
        <v>46802640.351739101</v>
      </c>
      <c r="F1396">
        <v>1510.6572465557983</v>
      </c>
      <c r="G1396">
        <v>258867472.31300524</v>
      </c>
      <c r="H1396" s="6">
        <f>E1396-G1396-'Recalled prostheses cost'!$F$23</f>
        <v>-235816656.4281573</v>
      </c>
      <c r="I1396" s="112">
        <v>25735306.54089848</v>
      </c>
      <c r="J1396" s="112">
        <v>98369639.478941977</v>
      </c>
      <c r="K1396" s="112">
        <f>I1396-J1396-(0.38*'Recalled prostheses cost'!$F$23)</f>
        <v>-81660026.235462159</v>
      </c>
      <c r="L1396" s="11">
        <f t="shared" si="46"/>
        <v>1</v>
      </c>
    </row>
    <row r="1397" spans="1:12" x14ac:dyDescent="0.25">
      <c r="A1397">
        <f t="shared" si="47"/>
        <v>1392</v>
      </c>
      <c r="C1397">
        <v>51724.090933372521</v>
      </c>
      <c r="D1397">
        <v>53398.090276984702</v>
      </c>
      <c r="E1397">
        <v>66734977.004872553</v>
      </c>
      <c r="F1397">
        <v>1673.9993436121804</v>
      </c>
      <c r="G1397">
        <v>515784950.76930046</v>
      </c>
      <c r="H1397" s="6">
        <f>E1397-G1397-'Recalled prostheses cost'!$F$23</f>
        <v>-472801798.23131907</v>
      </c>
      <c r="I1397" s="112">
        <v>36674611.996006027</v>
      </c>
      <c r="J1397" s="112">
        <v>195998281.29233423</v>
      </c>
      <c r="K1397" s="112">
        <f>I1397-J1397-(0.38*'Recalled prostheses cost'!$F$23)</f>
        <v>-168349362.59374684</v>
      </c>
      <c r="L1397" s="11">
        <f t="shared" si="46"/>
        <v>1</v>
      </c>
    </row>
    <row r="1398" spans="1:12" x14ac:dyDescent="0.25">
      <c r="A1398">
        <f t="shared" si="47"/>
        <v>1393</v>
      </c>
      <c r="C1398">
        <v>52974.564158980487</v>
      </c>
      <c r="D1398">
        <v>54802.932058289625</v>
      </c>
      <c r="E1398">
        <v>43531390.953813061</v>
      </c>
      <c r="F1398">
        <v>1828.367899309138</v>
      </c>
      <c r="G1398">
        <v>371392166.15476918</v>
      </c>
      <c r="H1398" s="6">
        <f>E1398-G1398-'Recalled prostheses cost'!$F$23</f>
        <v>-351612599.66784728</v>
      </c>
      <c r="I1398" s="112">
        <v>23998987.517595146</v>
      </c>
      <c r="J1398" s="112">
        <v>141129023.13881227</v>
      </c>
      <c r="K1398" s="112">
        <f>I1398-J1398-(0.38*'Recalled prostheses cost'!$F$23)</f>
        <v>-126155728.91863579</v>
      </c>
      <c r="L1398" s="11">
        <f t="shared" si="46"/>
        <v>1</v>
      </c>
    </row>
    <row r="1399" spans="1:12" x14ac:dyDescent="0.25">
      <c r="A1399">
        <f t="shared" si="47"/>
        <v>1394</v>
      </c>
      <c r="C1399">
        <v>74994.362892755467</v>
      </c>
      <c r="D1399">
        <v>76649.118604127056</v>
      </c>
      <c r="E1399">
        <v>47382232.916606955</v>
      </c>
      <c r="F1399">
        <v>1654.7557113715884</v>
      </c>
      <c r="G1399">
        <v>231251960.47327718</v>
      </c>
      <c r="H1399" s="6">
        <f>E1399-G1399-'Recalled prostheses cost'!$F$23</f>
        <v>-207621552.02356139</v>
      </c>
      <c r="I1399" s="112">
        <v>26360323.471878856</v>
      </c>
      <c r="J1399" s="112">
        <v>87875744.979845345</v>
      </c>
      <c r="K1399" s="112">
        <f>I1399-J1399-(0.38*'Recalled prostheses cost'!$F$23)</f>
        <v>-70541114.805385143</v>
      </c>
      <c r="L1399" s="11">
        <f t="shared" si="46"/>
        <v>1</v>
      </c>
    </row>
    <row r="1400" spans="1:12" x14ac:dyDescent="0.25">
      <c r="A1400">
        <f t="shared" si="47"/>
        <v>1395</v>
      </c>
      <c r="C1400">
        <v>61100.130719810222</v>
      </c>
      <c r="D1400">
        <v>62995.84689026518</v>
      </c>
      <c r="E1400">
        <v>60048675.303250462</v>
      </c>
      <c r="F1400">
        <v>1895.716170454958</v>
      </c>
      <c r="G1400">
        <v>424992346.33549976</v>
      </c>
      <c r="H1400" s="6">
        <f>E1400-G1400-'Recalled prostheses cost'!$F$23</f>
        <v>-388695495.4991405</v>
      </c>
      <c r="I1400" s="112">
        <v>32984935.418646619</v>
      </c>
      <c r="J1400" s="112">
        <v>161497091.60748994</v>
      </c>
      <c r="K1400" s="112">
        <f>I1400-J1400-(0.38*'Recalled prostheses cost'!$F$23)</f>
        <v>-137537849.48626196</v>
      </c>
      <c r="L1400" s="11">
        <f t="shared" si="46"/>
        <v>1</v>
      </c>
    </row>
    <row r="1401" spans="1:12" x14ac:dyDescent="0.25">
      <c r="A1401">
        <f t="shared" si="47"/>
        <v>1396</v>
      </c>
      <c r="C1401">
        <v>63353.784723793273</v>
      </c>
      <c r="D1401">
        <v>65127.805126952444</v>
      </c>
      <c r="E1401">
        <v>43077249.428191423</v>
      </c>
      <c r="F1401">
        <v>1774.0204031591711</v>
      </c>
      <c r="G1401">
        <v>217687658.67585951</v>
      </c>
      <c r="H1401" s="6">
        <f>E1401-G1401-'Recalled prostheses cost'!$F$23</f>
        <v>-198362233.71455926</v>
      </c>
      <c r="I1401" s="112">
        <v>23896703.1916444</v>
      </c>
      <c r="J1401" s="112">
        <v>82721310.296826601</v>
      </c>
      <c r="K1401" s="112">
        <f>I1401-J1401-(0.38*'Recalled prostheses cost'!$F$23)</f>
        <v>-67850300.402600855</v>
      </c>
      <c r="L1401" s="11">
        <f t="shared" si="46"/>
        <v>1</v>
      </c>
    </row>
    <row r="1402" spans="1:12" x14ac:dyDescent="0.25">
      <c r="A1402">
        <f t="shared" si="47"/>
        <v>1397</v>
      </c>
      <c r="C1402">
        <v>62307.017261922367</v>
      </c>
      <c r="D1402">
        <v>64078.133047762218</v>
      </c>
      <c r="E1402">
        <v>50321438.60324724</v>
      </c>
      <c r="F1402">
        <v>1771.115785839851</v>
      </c>
      <c r="G1402">
        <v>351489444.44842947</v>
      </c>
      <c r="H1402" s="6">
        <f>E1402-G1402-'Recalled prostheses cost'!$F$23</f>
        <v>-324919830.31207341</v>
      </c>
      <c r="I1402" s="112">
        <v>27908339.41349142</v>
      </c>
      <c r="J1402" s="112">
        <v>133565988.89040321</v>
      </c>
      <c r="K1402" s="112">
        <f>I1402-J1402-(0.38*'Recalled prostheses cost'!$F$23)</f>
        <v>-114683342.77433044</v>
      </c>
      <c r="L1402" s="11">
        <f t="shared" si="46"/>
        <v>1</v>
      </c>
    </row>
    <row r="1403" spans="1:12" x14ac:dyDescent="0.25">
      <c r="A1403">
        <f t="shared" si="47"/>
        <v>1398</v>
      </c>
      <c r="C1403">
        <v>80044.347859784713</v>
      </c>
      <c r="D1403">
        <v>82804.670091617721</v>
      </c>
      <c r="E1403">
        <v>46696912.122053154</v>
      </c>
      <c r="F1403">
        <v>2760.3222318330081</v>
      </c>
      <c r="G1403">
        <v>315524648.09255964</v>
      </c>
      <c r="H1403" s="6">
        <f>E1403-G1403-'Recalled prostheses cost'!$F$23</f>
        <v>-292579560.43739766</v>
      </c>
      <c r="I1403" s="112">
        <v>25554934.363217313</v>
      </c>
      <c r="J1403" s="112">
        <v>119899366.27517268</v>
      </c>
      <c r="K1403" s="112">
        <f>I1403-J1403-(0.38*'Recalled prostheses cost'!$F$23)</f>
        <v>-103370125.20937401</v>
      </c>
      <c r="L1403" s="11">
        <f t="shared" si="46"/>
        <v>1</v>
      </c>
    </row>
    <row r="1404" spans="1:12" x14ac:dyDescent="0.25">
      <c r="A1404">
        <f t="shared" si="47"/>
        <v>1399</v>
      </c>
      <c r="C1404">
        <v>50976.175061109796</v>
      </c>
      <c r="D1404">
        <v>52306.124100170979</v>
      </c>
      <c r="E1404">
        <v>65848559.627925292</v>
      </c>
      <c r="F1404">
        <v>1329.9490390611827</v>
      </c>
      <c r="G1404">
        <v>409921066.52747864</v>
      </c>
      <c r="H1404" s="6">
        <f>E1404-G1404-'Recalled prostheses cost'!$F$23</f>
        <v>-367824331.36644453</v>
      </c>
      <c r="I1404" s="112">
        <v>36176592.061665535</v>
      </c>
      <c r="J1404" s="112">
        <v>155770005.28044188</v>
      </c>
      <c r="K1404" s="112">
        <f>I1404-J1404-(0.38*'Recalled prostheses cost'!$F$23)</f>
        <v>-128619106.516195</v>
      </c>
      <c r="L1404" s="11">
        <f t="shared" si="46"/>
        <v>1</v>
      </c>
    </row>
    <row r="1405" spans="1:12" x14ac:dyDescent="0.25">
      <c r="A1405">
        <f t="shared" si="47"/>
        <v>1400</v>
      </c>
      <c r="C1405">
        <v>68520.144798663212</v>
      </c>
      <c r="D1405">
        <v>71558.616628743126</v>
      </c>
      <c r="E1405">
        <v>62966879.028347552</v>
      </c>
      <c r="F1405">
        <v>3038.4718300799141</v>
      </c>
      <c r="G1405">
        <v>557338588.99972522</v>
      </c>
      <c r="H1405" s="6">
        <f>E1405-G1405-'Recalled prostheses cost'!$F$23</f>
        <v>-518123534.43826884</v>
      </c>
      <c r="I1405" s="112">
        <v>35401821.112245902</v>
      </c>
      <c r="J1405" s="112">
        <v>211788663.8198956</v>
      </c>
      <c r="K1405" s="112">
        <f>I1405-J1405-(0.38*'Recalled prostheses cost'!$F$23)</f>
        <v>-185412536.00506836</v>
      </c>
      <c r="L1405" s="11">
        <f t="shared" si="46"/>
        <v>1</v>
      </c>
    </row>
    <row r="1406" spans="1:12" x14ac:dyDescent="0.25">
      <c r="A1406">
        <f t="shared" si="47"/>
        <v>1401</v>
      </c>
      <c r="C1406">
        <v>59234.810242766507</v>
      </c>
      <c r="D1406">
        <v>61777.610113902832</v>
      </c>
      <c r="E1406">
        <v>62370995.90435531</v>
      </c>
      <c r="F1406">
        <v>2542.7998711363252</v>
      </c>
      <c r="G1406">
        <v>901385119.05452001</v>
      </c>
      <c r="H1406" s="6">
        <f>E1406-G1406-'Recalled prostheses cost'!$F$23</f>
        <v>-862765947.61705589</v>
      </c>
      <c r="I1406" s="112">
        <v>34318066.704198621</v>
      </c>
      <c r="J1406" s="112">
        <v>342526345.24071759</v>
      </c>
      <c r="K1406" s="112">
        <f>I1406-J1406-(0.38*'Recalled prostheses cost'!$F$23)</f>
        <v>-317233971.83393764</v>
      </c>
      <c r="L1406" s="11">
        <f t="shared" si="46"/>
        <v>1</v>
      </c>
    </row>
    <row r="1407" spans="1:12" x14ac:dyDescent="0.25">
      <c r="A1407">
        <f t="shared" si="47"/>
        <v>1402</v>
      </c>
      <c r="C1407">
        <v>59651.720545424338</v>
      </c>
      <c r="D1407">
        <v>61166.992148082179</v>
      </c>
      <c r="E1407">
        <v>47162082.619769335</v>
      </c>
      <c r="F1407">
        <v>1515.2716026578419</v>
      </c>
      <c r="G1407">
        <v>252017508.75804362</v>
      </c>
      <c r="H1407" s="6">
        <f>E1407-G1407-'Recalled prostheses cost'!$F$23</f>
        <v>-228607250.60516545</v>
      </c>
      <c r="I1407" s="112">
        <v>26259995.540214874</v>
      </c>
      <c r="J1407" s="112">
        <v>95766653.328056604</v>
      </c>
      <c r="K1407" s="112">
        <f>I1407-J1407-(0.38*'Recalled prostheses cost'!$F$23)</f>
        <v>-78532351.085260391</v>
      </c>
      <c r="L1407" s="11">
        <f t="shared" si="46"/>
        <v>1</v>
      </c>
    </row>
    <row r="1408" spans="1:12" x14ac:dyDescent="0.25">
      <c r="A1408">
        <f t="shared" si="47"/>
        <v>1403</v>
      </c>
      <c r="C1408">
        <v>80503.074822293653</v>
      </c>
      <c r="D1408">
        <v>83440.331317745426</v>
      </c>
      <c r="E1408">
        <v>44505135.271892183</v>
      </c>
      <c r="F1408">
        <v>2937.2564954517729</v>
      </c>
      <c r="G1408">
        <v>339496543.34984207</v>
      </c>
      <c r="H1408" s="6">
        <f>E1408-G1408-'Recalled prostheses cost'!$F$23</f>
        <v>-318743232.54484105</v>
      </c>
      <c r="I1408" s="112">
        <v>24508018.945587266</v>
      </c>
      <c r="J1408" s="112">
        <v>129008686.47294</v>
      </c>
      <c r="K1408" s="112">
        <f>I1408-J1408-(0.38*'Recalled prostheses cost'!$F$23)</f>
        <v>-113526360.82477137</v>
      </c>
      <c r="L1408" s="11">
        <f t="shared" si="46"/>
        <v>1</v>
      </c>
    </row>
    <row r="1409" spans="1:12" x14ac:dyDescent="0.25">
      <c r="A1409">
        <f t="shared" si="47"/>
        <v>1404</v>
      </c>
      <c r="C1409">
        <v>82358.721609462678</v>
      </c>
      <c r="D1409">
        <v>85004.813464796272</v>
      </c>
      <c r="E1409">
        <v>46540926.702358112</v>
      </c>
      <c r="F1409">
        <v>2646.0918553335941</v>
      </c>
      <c r="G1409">
        <v>297429781.54179722</v>
      </c>
      <c r="H1409" s="6">
        <f>E1409-G1409-'Recalled prostheses cost'!$F$23</f>
        <v>-274640679.30633026</v>
      </c>
      <c r="I1409" s="112">
        <v>26097978.5316348</v>
      </c>
      <c r="J1409" s="112">
        <v>113023316.98588295</v>
      </c>
      <c r="K1409" s="112">
        <f>I1409-J1409-(0.38*'Recalled prostheses cost'!$F$23)</f>
        <v>-95951031.751666814</v>
      </c>
      <c r="L1409" s="11">
        <f t="shared" si="46"/>
        <v>1</v>
      </c>
    </row>
    <row r="1410" spans="1:12" x14ac:dyDescent="0.25">
      <c r="A1410">
        <f t="shared" si="47"/>
        <v>1405</v>
      </c>
      <c r="C1410">
        <v>62633.392778305941</v>
      </c>
      <c r="D1410">
        <v>64762.606901443665</v>
      </c>
      <c r="E1410">
        <v>48696406.234443843</v>
      </c>
      <c r="F1410">
        <v>2129.2141231377245</v>
      </c>
      <c r="G1410">
        <v>350424868.21794951</v>
      </c>
      <c r="H1410" s="6">
        <f>E1410-G1410-'Recalled prostheses cost'!$F$23</f>
        <v>-325480286.45039684</v>
      </c>
      <c r="I1410" s="112">
        <v>27181812.170810923</v>
      </c>
      <c r="J1410" s="112">
        <v>133161449.92282079</v>
      </c>
      <c r="K1410" s="112">
        <f>I1410-J1410-(0.38*'Recalled prostheses cost'!$F$23)</f>
        <v>-115005331.04942852</v>
      </c>
      <c r="L1410" s="11">
        <f t="shared" si="46"/>
        <v>1</v>
      </c>
    </row>
    <row r="1411" spans="1:12" x14ac:dyDescent="0.25">
      <c r="A1411">
        <f t="shared" si="47"/>
        <v>1406</v>
      </c>
      <c r="C1411">
        <v>51535.9942712134</v>
      </c>
      <c r="D1411">
        <v>53144.145025967249</v>
      </c>
      <c r="E1411">
        <v>48252429.345746033</v>
      </c>
      <c r="F1411">
        <v>1608.1507547538495</v>
      </c>
      <c r="G1411">
        <v>378951958.14036554</v>
      </c>
      <c r="H1411" s="6">
        <f>E1411-G1411-'Recalled prostheses cost'!$F$23</f>
        <v>-354451353.26151067</v>
      </c>
      <c r="I1411" s="112">
        <v>26647265.741778456</v>
      </c>
      <c r="J1411" s="112">
        <v>144001744.09333891</v>
      </c>
      <c r="K1411" s="112">
        <f>I1411-J1411-(0.38*'Recalled prostheses cost'!$F$23)</f>
        <v>-126380171.6489791</v>
      </c>
      <c r="L1411" s="11">
        <f t="shared" si="46"/>
        <v>1</v>
      </c>
    </row>
    <row r="1412" spans="1:12" x14ac:dyDescent="0.25">
      <c r="A1412">
        <f t="shared" si="47"/>
        <v>1407</v>
      </c>
      <c r="C1412">
        <v>68176.686105716479</v>
      </c>
      <c r="D1412">
        <v>69908.839309094474</v>
      </c>
      <c r="E1412">
        <v>40603544.17633529</v>
      </c>
      <c r="F1412">
        <v>1732.1532033779949</v>
      </c>
      <c r="G1412">
        <v>200604576.89609477</v>
      </c>
      <c r="H1412" s="6">
        <f>E1412-G1412-'Recalled prostheses cost'!$F$23</f>
        <v>-183752857.18665063</v>
      </c>
      <c r="I1412" s="112">
        <v>22720351.437123179</v>
      </c>
      <c r="J1412" s="112">
        <v>76229739.220516026</v>
      </c>
      <c r="K1412" s="112">
        <f>I1412-J1412-(0.38*'Recalled prostheses cost'!$F$23)</f>
        <v>-62535081.080811493</v>
      </c>
      <c r="L1412" s="11">
        <f t="shared" si="46"/>
        <v>1</v>
      </c>
    </row>
    <row r="1413" spans="1:12" x14ac:dyDescent="0.25">
      <c r="A1413">
        <f t="shared" si="47"/>
        <v>1408</v>
      </c>
      <c r="C1413">
        <v>68898.920024818435</v>
      </c>
      <c r="D1413">
        <v>70526.385601124668</v>
      </c>
      <c r="E1413">
        <v>63550320.110233761</v>
      </c>
      <c r="F1413">
        <v>1627.4655763062328</v>
      </c>
      <c r="G1413">
        <v>273263689.17590159</v>
      </c>
      <c r="H1413" s="6">
        <f>E1413-G1413-'Recalled prostheses cost'!$F$23</f>
        <v>-233465193.53255901</v>
      </c>
      <c r="I1413" s="112">
        <v>35621427.570554309</v>
      </c>
      <c r="J1413" s="112">
        <v>103840201.88684259</v>
      </c>
      <c r="K1413" s="112">
        <f>I1413-J1413-(0.38*'Recalled prostheses cost'!$F$23)</f>
        <v>-77244467.613706946</v>
      </c>
      <c r="L1413" s="11">
        <f t="shared" si="46"/>
        <v>1</v>
      </c>
    </row>
    <row r="1414" spans="1:12" x14ac:dyDescent="0.25">
      <c r="A1414">
        <f t="shared" si="47"/>
        <v>1409</v>
      </c>
      <c r="C1414">
        <v>68086.776580331702</v>
      </c>
      <c r="D1414">
        <v>70087.902094114572</v>
      </c>
      <c r="E1414">
        <v>41165317.344005659</v>
      </c>
      <c r="F1414">
        <v>2001.1255137828703</v>
      </c>
      <c r="G1414">
        <v>210136647.22559291</v>
      </c>
      <c r="H1414" s="6">
        <f>E1414-G1414-'Recalled prostheses cost'!$F$23</f>
        <v>-192723154.34847844</v>
      </c>
      <c r="I1414" s="112">
        <v>22846058.16997974</v>
      </c>
      <c r="J1414" s="112">
        <v>79851925.945725322</v>
      </c>
      <c r="K1414" s="112">
        <f>I1414-J1414-(0.38*'Recalled prostheses cost'!$F$23)</f>
        <v>-66031561.073164232</v>
      </c>
      <c r="L1414" s="11">
        <f t="shared" ref="L1414:L1477" si="48">IF(H1414/$H$1&lt;=F1414,1,0)</f>
        <v>1</v>
      </c>
    </row>
    <row r="1415" spans="1:12" x14ac:dyDescent="0.25">
      <c r="A1415">
        <f t="shared" si="47"/>
        <v>1410</v>
      </c>
      <c r="C1415">
        <v>58430.348028291075</v>
      </c>
      <c r="D1415">
        <v>60857.808249719477</v>
      </c>
      <c r="E1415">
        <v>46611877.054282151</v>
      </c>
      <c r="F1415">
        <v>2427.4602214284023</v>
      </c>
      <c r="G1415">
        <v>513854114.78547728</v>
      </c>
      <c r="H1415" s="6">
        <f>E1415-G1415-'Recalled prostheses cost'!$F$23</f>
        <v>-490994062.19808632</v>
      </c>
      <c r="I1415" s="112">
        <v>25454346.409611218</v>
      </c>
      <c r="J1415" s="112">
        <v>195264563.61848134</v>
      </c>
      <c r="K1415" s="112">
        <f>I1415-J1415-(0.38*'Recalled prostheses cost'!$F$23)</f>
        <v>-178835910.50628877</v>
      </c>
      <c r="L1415" s="11">
        <f t="shared" si="48"/>
        <v>1</v>
      </c>
    </row>
    <row r="1416" spans="1:12" x14ac:dyDescent="0.25">
      <c r="A1416">
        <f t="shared" ref="A1416:A1479" si="49">1+A1415</f>
        <v>1411</v>
      </c>
      <c r="C1416">
        <v>72729.189249579664</v>
      </c>
      <c r="D1416">
        <v>74017.014573138949</v>
      </c>
      <c r="E1416">
        <v>44865107.314226732</v>
      </c>
      <c r="F1416">
        <v>1287.8253235592856</v>
      </c>
      <c r="G1416">
        <v>159713205.44774437</v>
      </c>
      <c r="H1416" s="6">
        <f>E1416-G1416-'Recalled prostheses cost'!$F$23</f>
        <v>-138599922.60040882</v>
      </c>
      <c r="I1416" s="112">
        <v>24678180.412399933</v>
      </c>
      <c r="J1416" s="112">
        <v>60691018.070142873</v>
      </c>
      <c r="K1416" s="112">
        <f>I1416-J1416-(0.38*'Recalled prostheses cost'!$F$23)</f>
        <v>-45038530.955161586</v>
      </c>
      <c r="L1416" s="11">
        <f t="shared" si="48"/>
        <v>1</v>
      </c>
    </row>
    <row r="1417" spans="1:12" x14ac:dyDescent="0.25">
      <c r="A1417">
        <f t="shared" si="49"/>
        <v>1412</v>
      </c>
      <c r="C1417">
        <v>58189.515330424329</v>
      </c>
      <c r="D1417">
        <v>59958.921742778679</v>
      </c>
      <c r="E1417">
        <v>45869218.812316783</v>
      </c>
      <c r="F1417">
        <v>1769.4064123543503</v>
      </c>
      <c r="G1417">
        <v>290676305.51507986</v>
      </c>
      <c r="H1417" s="6">
        <f>E1417-G1417-'Recalled prostheses cost'!$F$23</f>
        <v>-268558911.16965425</v>
      </c>
      <c r="I1417" s="112">
        <v>25846461.962175481</v>
      </c>
      <c r="J1417" s="112">
        <v>110456996.09573035</v>
      </c>
      <c r="K1417" s="112">
        <f>I1417-J1417-(0.38*'Recalled prostheses cost'!$F$23)</f>
        <v>-93636227.43097353</v>
      </c>
      <c r="L1417" s="11">
        <f t="shared" si="48"/>
        <v>1</v>
      </c>
    </row>
    <row r="1418" spans="1:12" x14ac:dyDescent="0.25">
      <c r="A1418">
        <f t="shared" si="49"/>
        <v>1413</v>
      </c>
      <c r="C1418">
        <v>56921.746066095002</v>
      </c>
      <c r="D1418">
        <v>59493.604388782092</v>
      </c>
      <c r="E1418">
        <v>41710578.612221584</v>
      </c>
      <c r="F1418">
        <v>2571.8583226870905</v>
      </c>
      <c r="G1418">
        <v>356650445.71355414</v>
      </c>
      <c r="H1418" s="6">
        <f>E1418-G1418-'Recalled prostheses cost'!$F$23</f>
        <v>-338691691.56822371</v>
      </c>
      <c r="I1418" s="112">
        <v>23010193.52599775</v>
      </c>
      <c r="J1418" s="112">
        <v>135527169.37115058</v>
      </c>
      <c r="K1418" s="112">
        <f>I1418-J1418-(0.38*'Recalled prostheses cost'!$F$23)</f>
        <v>-121542669.14257148</v>
      </c>
      <c r="L1418" s="11">
        <f t="shared" si="48"/>
        <v>1</v>
      </c>
    </row>
    <row r="1419" spans="1:12" x14ac:dyDescent="0.25">
      <c r="A1419">
        <f t="shared" si="49"/>
        <v>1414</v>
      </c>
      <c r="C1419">
        <v>69568.735883670699</v>
      </c>
      <c r="D1419">
        <v>71986.256094959608</v>
      </c>
      <c r="E1419">
        <v>43565318.78661824</v>
      </c>
      <c r="F1419">
        <v>2417.5202112889092</v>
      </c>
      <c r="G1419">
        <v>296828399.91317803</v>
      </c>
      <c r="H1419" s="6">
        <f>E1419-G1419-'Recalled prostheses cost'!$F$23</f>
        <v>-277014905.59345096</v>
      </c>
      <c r="I1419" s="112">
        <v>24451627.51632221</v>
      </c>
      <c r="J1419" s="112">
        <v>112794791.96700764</v>
      </c>
      <c r="K1419" s="112">
        <f>I1419-J1419-(0.38*'Recalled prostheses cost'!$F$23)</f>
        <v>-97368857.748104066</v>
      </c>
      <c r="L1419" s="11">
        <f t="shared" si="48"/>
        <v>1</v>
      </c>
    </row>
    <row r="1420" spans="1:12" x14ac:dyDescent="0.25">
      <c r="A1420">
        <f t="shared" si="49"/>
        <v>1415</v>
      </c>
      <c r="C1420">
        <v>57115.933204576497</v>
      </c>
      <c r="D1420">
        <v>58005.808429862438</v>
      </c>
      <c r="E1420">
        <v>73301286.054659128</v>
      </c>
      <c r="F1420">
        <v>889.87522528594127</v>
      </c>
      <c r="G1420">
        <v>255963812.51002488</v>
      </c>
      <c r="H1420" s="6">
        <f>E1420-G1420-'Recalled prostheses cost'!$F$23</f>
        <v>-206414350.92225692</v>
      </c>
      <c r="I1420" s="112">
        <v>40762186.594681695</v>
      </c>
      <c r="J1420" s="112">
        <v>97266248.753809467</v>
      </c>
      <c r="K1420" s="112">
        <f>I1420-J1420-(0.38*'Recalled prostheses cost'!$F$23)</f>
        <v>-65529755.456546418</v>
      </c>
      <c r="L1420" s="11">
        <f t="shared" si="48"/>
        <v>1</v>
      </c>
    </row>
    <row r="1421" spans="1:12" x14ac:dyDescent="0.25">
      <c r="A1421">
        <f t="shared" si="49"/>
        <v>1416</v>
      </c>
      <c r="C1421">
        <v>77462.465471360003</v>
      </c>
      <c r="D1421">
        <v>79554.68396960081</v>
      </c>
      <c r="E1421">
        <v>59197835.532302216</v>
      </c>
      <c r="F1421">
        <v>2092.2184982408071</v>
      </c>
      <c r="G1421">
        <v>357130106.64090198</v>
      </c>
      <c r="H1421" s="6">
        <f>E1421-G1421-'Recalled prostheses cost'!$F$23</f>
        <v>-321684095.57549095</v>
      </c>
      <c r="I1421" s="112">
        <v>32753140.778950911</v>
      </c>
      <c r="J1421" s="112">
        <v>135709440.52354276</v>
      </c>
      <c r="K1421" s="112">
        <f>I1421-J1421-(0.38*'Recalled prostheses cost'!$F$23)</f>
        <v>-111981993.04201049</v>
      </c>
      <c r="L1421" s="11">
        <f t="shared" si="48"/>
        <v>1</v>
      </c>
    </row>
    <row r="1422" spans="1:12" x14ac:dyDescent="0.25">
      <c r="A1422">
        <f t="shared" si="49"/>
        <v>1417</v>
      </c>
      <c r="C1422">
        <v>54576.108465248042</v>
      </c>
      <c r="D1422">
        <v>55663.326696916316</v>
      </c>
      <c r="E1422">
        <v>40514993.63222219</v>
      </c>
      <c r="F1422">
        <v>1087.2182316682738</v>
      </c>
      <c r="G1422">
        <v>154971694.32439592</v>
      </c>
      <c r="H1422" s="6">
        <f>E1422-G1422-'Recalled prostheses cost'!$F$23</f>
        <v>-138208525.15906492</v>
      </c>
      <c r="I1422" s="112">
        <v>22589671.16880729</v>
      </c>
      <c r="J1422" s="112">
        <v>58889243.843270443</v>
      </c>
      <c r="K1422" s="112">
        <f>I1422-J1422-(0.38*'Recalled prostheses cost'!$F$23)</f>
        <v>-45325265.971881799</v>
      </c>
      <c r="L1422" s="11">
        <f t="shared" si="48"/>
        <v>1</v>
      </c>
    </row>
    <row r="1423" spans="1:12" x14ac:dyDescent="0.25">
      <c r="A1423">
        <f t="shared" si="49"/>
        <v>1418</v>
      </c>
      <c r="C1423">
        <v>53561.172458294022</v>
      </c>
      <c r="D1423">
        <v>54541.582059476561</v>
      </c>
      <c r="E1423">
        <v>59407903.646245532</v>
      </c>
      <c r="F1423">
        <v>980.40960118253861</v>
      </c>
      <c r="G1423">
        <v>239505917.56855202</v>
      </c>
      <c r="H1423" s="6">
        <f>E1423-G1423-'Recalled prostheses cost'!$F$23</f>
        <v>-203849838.38919765</v>
      </c>
      <c r="I1423" s="112">
        <v>32965512.905085411</v>
      </c>
      <c r="J1423" s="112">
        <v>91012248.676049769</v>
      </c>
      <c r="K1423" s="112">
        <f>I1423-J1423-(0.38*'Recalled prostheses cost'!$F$23)</f>
        <v>-67072429.068383001</v>
      </c>
      <c r="L1423" s="11">
        <f t="shared" si="48"/>
        <v>1</v>
      </c>
    </row>
    <row r="1424" spans="1:12" x14ac:dyDescent="0.25">
      <c r="A1424">
        <f t="shared" si="49"/>
        <v>1419</v>
      </c>
      <c r="C1424">
        <v>69735.120338035573</v>
      </c>
      <c r="D1424">
        <v>71442.545863958978</v>
      </c>
      <c r="E1424">
        <v>45985186.866693728</v>
      </c>
      <c r="F1424">
        <v>1707.4255259234051</v>
      </c>
      <c r="G1424">
        <v>220137740.8928659</v>
      </c>
      <c r="H1424" s="6">
        <f>E1424-G1424-'Recalled prostheses cost'!$F$23</f>
        <v>-197904378.49306333</v>
      </c>
      <c r="I1424" s="112">
        <v>25627816.650577076</v>
      </c>
      <c r="J1424" s="112">
        <v>83652341.539289042</v>
      </c>
      <c r="K1424" s="112">
        <f>I1424-J1424-(0.38*'Recalled prostheses cost'!$F$23)</f>
        <v>-67050218.186130613</v>
      </c>
      <c r="L1424" s="11">
        <f t="shared" si="48"/>
        <v>1</v>
      </c>
    </row>
    <row r="1425" spans="1:12" x14ac:dyDescent="0.25">
      <c r="A1425">
        <f t="shared" si="49"/>
        <v>1420</v>
      </c>
      <c r="C1425">
        <v>70035.863580348057</v>
      </c>
      <c r="D1425">
        <v>72202.844293828763</v>
      </c>
      <c r="E1425">
        <v>63495445.663097344</v>
      </c>
      <c r="F1425">
        <v>2166.9807134807052</v>
      </c>
      <c r="G1425">
        <v>462341817.66904128</v>
      </c>
      <c r="H1425" s="6">
        <f>E1425-G1425-'Recalled prostheses cost'!$F$23</f>
        <v>-422598196.47283512</v>
      </c>
      <c r="I1425" s="112">
        <v>35219365.863588676</v>
      </c>
      <c r="J1425" s="112">
        <v>175689890.71423569</v>
      </c>
      <c r="K1425" s="112">
        <f>I1425-J1425-(0.38*'Recalled prostheses cost'!$F$23)</f>
        <v>-149496218.14806569</v>
      </c>
      <c r="L1425" s="11">
        <f t="shared" si="48"/>
        <v>1</v>
      </c>
    </row>
    <row r="1426" spans="1:12" x14ac:dyDescent="0.25">
      <c r="A1426">
        <f t="shared" si="49"/>
        <v>1421</v>
      </c>
      <c r="C1426">
        <v>63366.608142844401</v>
      </c>
      <c r="D1426">
        <v>65316.093774744048</v>
      </c>
      <c r="E1426">
        <v>50579864.916878566</v>
      </c>
      <c r="F1426">
        <v>1949.4856318996463</v>
      </c>
      <c r="G1426">
        <v>305442556.77659106</v>
      </c>
      <c r="H1426" s="6">
        <f>E1426-G1426-'Recalled prostheses cost'!$F$23</f>
        <v>-278614516.32660365</v>
      </c>
      <c r="I1426" s="112">
        <v>28019142.146381065</v>
      </c>
      <c r="J1426" s="112">
        <v>116068171.57510459</v>
      </c>
      <c r="K1426" s="112">
        <f>I1426-J1426-(0.38*'Recalled prostheses cost'!$F$23)</f>
        <v>-97074722.726142168</v>
      </c>
      <c r="L1426" s="11">
        <f t="shared" si="48"/>
        <v>1</v>
      </c>
    </row>
    <row r="1427" spans="1:12" x14ac:dyDescent="0.25">
      <c r="A1427">
        <f t="shared" si="49"/>
        <v>1422</v>
      </c>
      <c r="C1427">
        <v>62301.57916053306</v>
      </c>
      <c r="D1427">
        <v>64777.710364337981</v>
      </c>
      <c r="E1427">
        <v>74617604.569681227</v>
      </c>
      <c r="F1427">
        <v>2476.1312038049218</v>
      </c>
      <c r="G1427">
        <v>850930561.93985033</v>
      </c>
      <c r="H1427" s="6">
        <f>E1427-G1427-'Recalled prostheses cost'!$F$23</f>
        <v>-800064781.83706033</v>
      </c>
      <c r="I1427" s="112">
        <v>41366125.389305688</v>
      </c>
      <c r="J1427" s="112">
        <v>323353613.53714317</v>
      </c>
      <c r="K1427" s="112">
        <f>I1427-J1427-(0.38*'Recalled prostheses cost'!$F$23)</f>
        <v>-291013181.44525611</v>
      </c>
      <c r="L1427" s="11">
        <f t="shared" si="48"/>
        <v>1</v>
      </c>
    </row>
    <row r="1428" spans="1:12" x14ac:dyDescent="0.25">
      <c r="A1428">
        <f t="shared" si="49"/>
        <v>1423</v>
      </c>
      <c r="C1428">
        <v>61278.772837191958</v>
      </c>
      <c r="D1428">
        <v>63039.427025972225</v>
      </c>
      <c r="E1428">
        <v>49285354.926989749</v>
      </c>
      <c r="F1428">
        <v>1760.6541887802668</v>
      </c>
      <c r="G1428">
        <v>343834425.28681135</v>
      </c>
      <c r="H1428" s="6">
        <f>E1428-G1428-'Recalled prostheses cost'!$F$23</f>
        <v>-318300894.82671279</v>
      </c>
      <c r="I1428" s="112">
        <v>27084015.178667258</v>
      </c>
      <c r="J1428" s="112">
        <v>130657081.60898833</v>
      </c>
      <c r="K1428" s="112">
        <f>I1428-J1428-(0.38*'Recalled prostheses cost'!$F$23)</f>
        <v>-112598759.72773972</v>
      </c>
      <c r="L1428" s="11">
        <f t="shared" si="48"/>
        <v>1</v>
      </c>
    </row>
    <row r="1429" spans="1:12" x14ac:dyDescent="0.25">
      <c r="A1429">
        <f t="shared" si="49"/>
        <v>1424</v>
      </c>
      <c r="C1429">
        <v>48419.580301492584</v>
      </c>
      <c r="D1429">
        <v>49354.452661640054</v>
      </c>
      <c r="E1429">
        <v>68516710.844060585</v>
      </c>
      <c r="F1429">
        <v>934.87236014747032</v>
      </c>
      <c r="G1429">
        <v>402677550.49249429</v>
      </c>
      <c r="H1429" s="6">
        <f>E1429-G1429-'Recalled prostheses cost'!$F$23</f>
        <v>-357912664.11532485</v>
      </c>
      <c r="I1429" s="112">
        <v>37822123.188683733</v>
      </c>
      <c r="J1429" s="112">
        <v>153017469.18714783</v>
      </c>
      <c r="K1429" s="112">
        <f>I1429-J1429-(0.38*'Recalled prostheses cost'!$F$23)</f>
        <v>-124221039.29588273</v>
      </c>
      <c r="L1429" s="11">
        <f t="shared" si="48"/>
        <v>1</v>
      </c>
    </row>
    <row r="1430" spans="1:12" x14ac:dyDescent="0.25">
      <c r="A1430">
        <f t="shared" si="49"/>
        <v>1425</v>
      </c>
      <c r="C1430">
        <v>68615.378399584137</v>
      </c>
      <c r="D1430">
        <v>71049.202354627996</v>
      </c>
      <c r="E1430">
        <v>52162581.861689568</v>
      </c>
      <c r="F1430">
        <v>2433.8239550438593</v>
      </c>
      <c r="G1430">
        <v>376007640.42618674</v>
      </c>
      <c r="H1430" s="6">
        <f>E1430-G1430-'Recalled prostheses cost'!$F$23</f>
        <v>-347596883.03138834</v>
      </c>
      <c r="I1430" s="112">
        <v>29060234.006852981</v>
      </c>
      <c r="J1430" s="112">
        <v>142882903.36195096</v>
      </c>
      <c r="K1430" s="112">
        <f>I1430-J1430-(0.38*'Recalled prostheses cost'!$F$23)</f>
        <v>-122848362.65251663</v>
      </c>
      <c r="L1430" s="11">
        <f t="shared" si="48"/>
        <v>1</v>
      </c>
    </row>
    <row r="1431" spans="1:12" x14ac:dyDescent="0.25">
      <c r="A1431">
        <f t="shared" si="49"/>
        <v>1426</v>
      </c>
      <c r="C1431">
        <v>49620.510676427315</v>
      </c>
      <c r="D1431">
        <v>50778.540503197357</v>
      </c>
      <c r="E1431">
        <v>55461722.861161739</v>
      </c>
      <c r="F1431">
        <v>1158.0298267700418</v>
      </c>
      <c r="G1431">
        <v>298822534.22913402</v>
      </c>
      <c r="H1431" s="6">
        <f>E1431-G1431-'Recalled prostheses cost'!$F$23</f>
        <v>-267112635.83486345</v>
      </c>
      <c r="I1431" s="112">
        <v>30618124.414623093</v>
      </c>
      <c r="J1431" s="112">
        <v>113552563.00707091</v>
      </c>
      <c r="K1431" s="112">
        <f>I1431-J1431-(0.38*'Recalled prostheses cost'!$F$23)</f>
        <v>-91960131.889866471</v>
      </c>
      <c r="L1431" s="11">
        <f t="shared" si="48"/>
        <v>1</v>
      </c>
    </row>
    <row r="1432" spans="1:12" x14ac:dyDescent="0.25">
      <c r="A1432">
        <f t="shared" si="49"/>
        <v>1427</v>
      </c>
      <c r="C1432">
        <v>54676.737388843016</v>
      </c>
      <c r="D1432">
        <v>55859.067955707476</v>
      </c>
      <c r="E1432">
        <v>44300094.829164349</v>
      </c>
      <c r="F1432">
        <v>1182.3305668644607</v>
      </c>
      <c r="G1432">
        <v>211273093.61084583</v>
      </c>
      <c r="H1432" s="6">
        <f>E1432-G1432-'Recalled prostheses cost'!$F$23</f>
        <v>-190724823.24857265</v>
      </c>
      <c r="I1432" s="112">
        <v>24324433.196191274</v>
      </c>
      <c r="J1432" s="112">
        <v>80283775.572121441</v>
      </c>
      <c r="K1432" s="112">
        <f>I1432-J1432-(0.38*'Recalled prostheses cost'!$F$23)</f>
        <v>-64985035.673348814</v>
      </c>
      <c r="L1432" s="11">
        <f t="shared" si="48"/>
        <v>1</v>
      </c>
    </row>
    <row r="1433" spans="1:12" x14ac:dyDescent="0.25">
      <c r="A1433">
        <f t="shared" si="49"/>
        <v>1428</v>
      </c>
      <c r="C1433">
        <v>78260.203919028369</v>
      </c>
      <c r="D1433">
        <v>79783.073128579388</v>
      </c>
      <c r="E1433">
        <v>45433448.472535975</v>
      </c>
      <c r="F1433">
        <v>1522.8692095510196</v>
      </c>
      <c r="G1433">
        <v>155802596.93744272</v>
      </c>
      <c r="H1433" s="6">
        <f>E1433-G1433-'Recalled prostheses cost'!$F$23</f>
        <v>-134120972.93179792</v>
      </c>
      <c r="I1433" s="112">
        <v>25065573.967252117</v>
      </c>
      <c r="J1433" s="112">
        <v>59204986.836228237</v>
      </c>
      <c r="K1433" s="112">
        <f>I1433-J1433-(0.38*'Recalled prostheses cost'!$F$23)</f>
        <v>-43165106.166394763</v>
      </c>
      <c r="L1433" s="11">
        <f t="shared" si="48"/>
        <v>1</v>
      </c>
    </row>
    <row r="1434" spans="1:12" x14ac:dyDescent="0.25">
      <c r="A1434">
        <f t="shared" si="49"/>
        <v>1429</v>
      </c>
      <c r="C1434">
        <v>50184.746534604696</v>
      </c>
      <c r="D1434">
        <v>52029.424669334847</v>
      </c>
      <c r="E1434">
        <v>61600994.476411059</v>
      </c>
      <c r="F1434">
        <v>1844.6781347301512</v>
      </c>
      <c r="G1434">
        <v>520202589.45410281</v>
      </c>
      <c r="H1434" s="6">
        <f>E1434-G1434-'Recalled prostheses cost'!$F$23</f>
        <v>-482353419.44458294</v>
      </c>
      <c r="I1434" s="112">
        <v>34026251.950862631</v>
      </c>
      <c r="J1434" s="112">
        <v>197676983.99255905</v>
      </c>
      <c r="K1434" s="112">
        <f>I1434-J1434-(0.38*'Recalled prostheses cost'!$F$23)</f>
        <v>-172676425.33911508</v>
      </c>
      <c r="L1434" s="11">
        <f t="shared" si="48"/>
        <v>1</v>
      </c>
    </row>
    <row r="1435" spans="1:12" x14ac:dyDescent="0.25">
      <c r="A1435">
        <f t="shared" si="49"/>
        <v>1430</v>
      </c>
      <c r="C1435">
        <v>54724.201268652709</v>
      </c>
      <c r="D1435">
        <v>55993.937999293987</v>
      </c>
      <c r="E1435">
        <v>68353130.498923317</v>
      </c>
      <c r="F1435">
        <v>1269.736730641278</v>
      </c>
      <c r="G1435">
        <v>432392549.63838291</v>
      </c>
      <c r="H1435" s="6">
        <f>E1435-G1435-'Recalled prostheses cost'!$F$23</f>
        <v>-387791243.60635078</v>
      </c>
      <c r="I1435" s="112">
        <v>37991184.557839565</v>
      </c>
      <c r="J1435" s="112">
        <v>164309168.86258548</v>
      </c>
      <c r="K1435" s="112">
        <f>I1435-J1435-(0.38*'Recalled prostheses cost'!$F$23)</f>
        <v>-135343677.60216457</v>
      </c>
      <c r="L1435" s="11">
        <f t="shared" si="48"/>
        <v>1</v>
      </c>
    </row>
    <row r="1436" spans="1:12" x14ac:dyDescent="0.25">
      <c r="A1436">
        <f t="shared" si="49"/>
        <v>1431</v>
      </c>
      <c r="C1436">
        <v>59664.956787559975</v>
      </c>
      <c r="D1436">
        <v>60726.33842763953</v>
      </c>
      <c r="E1436">
        <v>51181712.704141185</v>
      </c>
      <c r="F1436">
        <v>1061.3816400795549</v>
      </c>
      <c r="G1436">
        <v>198425514.96238732</v>
      </c>
      <c r="H1436" s="6">
        <f>E1436-G1436-'Recalled prostheses cost'!$F$23</f>
        <v>-170995626.72513729</v>
      </c>
      <c r="I1436" s="112">
        <v>28114629.664031681</v>
      </c>
      <c r="J1436" s="112">
        <v>75401695.685707182</v>
      </c>
      <c r="K1436" s="112">
        <f>I1436-J1436-(0.38*'Recalled prostheses cost'!$F$23)</f>
        <v>-56312759.319094144</v>
      </c>
      <c r="L1436" s="11">
        <f t="shared" si="48"/>
        <v>1</v>
      </c>
    </row>
    <row r="1437" spans="1:12" x14ac:dyDescent="0.25">
      <c r="A1437">
        <f t="shared" si="49"/>
        <v>1432</v>
      </c>
      <c r="C1437">
        <v>69433.556695109553</v>
      </c>
      <c r="D1437">
        <v>72445.130451384117</v>
      </c>
      <c r="E1437">
        <v>39961812.932659104</v>
      </c>
      <c r="F1437">
        <v>3011.5737562745635</v>
      </c>
      <c r="G1437">
        <v>335489176.68906289</v>
      </c>
      <c r="H1437" s="6">
        <f>E1437-G1437-'Recalled prostheses cost'!$F$23</f>
        <v>-319279188.22329497</v>
      </c>
      <c r="I1437" s="112">
        <v>22001530.200905249</v>
      </c>
      <c r="J1437" s="112">
        <v>127485887.14184393</v>
      </c>
      <c r="K1437" s="112">
        <f>I1437-J1437-(0.38*'Recalled prostheses cost'!$F$23)</f>
        <v>-114510050.23835734</v>
      </c>
      <c r="L1437" s="11">
        <f t="shared" si="48"/>
        <v>1</v>
      </c>
    </row>
    <row r="1438" spans="1:12" x14ac:dyDescent="0.25">
      <c r="A1438">
        <f t="shared" si="49"/>
        <v>1433</v>
      </c>
      <c r="C1438">
        <v>61720.263915199539</v>
      </c>
      <c r="D1438">
        <v>63673.990904061749</v>
      </c>
      <c r="E1438">
        <v>40631963.03175059</v>
      </c>
      <c r="F1438">
        <v>1953.7269888622104</v>
      </c>
      <c r="G1438">
        <v>252670551.47976205</v>
      </c>
      <c r="H1438" s="6">
        <f>E1438-G1438-'Recalled prostheses cost'!$F$23</f>
        <v>-235790412.91490263</v>
      </c>
      <c r="I1438" s="112">
        <v>22378824.786919035</v>
      </c>
      <c r="J1438" s="112">
        <v>96014809.562309563</v>
      </c>
      <c r="K1438" s="112">
        <f>I1438-J1438-(0.38*'Recalled prostheses cost'!$F$23)</f>
        <v>-82661678.07280919</v>
      </c>
      <c r="L1438" s="11">
        <f t="shared" si="48"/>
        <v>1</v>
      </c>
    </row>
    <row r="1439" spans="1:12" x14ac:dyDescent="0.25">
      <c r="A1439">
        <f t="shared" si="49"/>
        <v>1434</v>
      </c>
      <c r="C1439">
        <v>64863.81673855149</v>
      </c>
      <c r="D1439">
        <v>67242.444618399866</v>
      </c>
      <c r="E1439">
        <v>50549828.346042752</v>
      </c>
      <c r="F1439">
        <v>2378.6278798483763</v>
      </c>
      <c r="G1439">
        <v>363638026.07494813</v>
      </c>
      <c r="H1439" s="6">
        <f>E1439-G1439-'Recalled prostheses cost'!$F$23</f>
        <v>-336840022.19579655</v>
      </c>
      <c r="I1439" s="112">
        <v>28267416.329625066</v>
      </c>
      <c r="J1439" s="112">
        <v>138182449.90848026</v>
      </c>
      <c r="K1439" s="112">
        <f>I1439-J1439-(0.38*'Recalled prostheses cost'!$F$23)</f>
        <v>-118940726.87627384</v>
      </c>
      <c r="L1439" s="11">
        <f t="shared" si="48"/>
        <v>1</v>
      </c>
    </row>
    <row r="1440" spans="1:12" x14ac:dyDescent="0.25">
      <c r="A1440">
        <f t="shared" si="49"/>
        <v>1435</v>
      </c>
      <c r="C1440">
        <v>48046.366134306627</v>
      </c>
      <c r="D1440">
        <v>49202.690982262633</v>
      </c>
      <c r="E1440">
        <v>41445319.708834544</v>
      </c>
      <c r="F1440">
        <v>1156.3248479560061</v>
      </c>
      <c r="G1440">
        <v>230741936.48767391</v>
      </c>
      <c r="H1440" s="6">
        <f>E1440-G1440-'Recalled prostheses cost'!$F$23</f>
        <v>-213048441.24573052</v>
      </c>
      <c r="I1440" s="112">
        <v>22910223.857780367</v>
      </c>
      <c r="J1440" s="112">
        <v>87681935.865316108</v>
      </c>
      <c r="K1440" s="112">
        <f>I1440-J1440-(0.38*'Recalled prostheses cost'!$F$23)</f>
        <v>-73797405.30495438</v>
      </c>
      <c r="L1440" s="11">
        <f t="shared" si="48"/>
        <v>1</v>
      </c>
    </row>
    <row r="1441" spans="1:12" x14ac:dyDescent="0.25">
      <c r="A1441">
        <f t="shared" si="49"/>
        <v>1436</v>
      </c>
      <c r="C1441">
        <v>57292.7242057802</v>
      </c>
      <c r="D1441">
        <v>59281.117864022766</v>
      </c>
      <c r="E1441">
        <v>54907645.506815985</v>
      </c>
      <c r="F1441">
        <v>1988.3936582425667</v>
      </c>
      <c r="G1441">
        <v>464546518.02885443</v>
      </c>
      <c r="H1441" s="6">
        <f>E1441-G1441-'Recalled prostheses cost'!$F$23</f>
        <v>-433390696.98892963</v>
      </c>
      <c r="I1441" s="112">
        <v>30582641.312617671</v>
      </c>
      <c r="J1441" s="112">
        <v>176527676.85096467</v>
      </c>
      <c r="K1441" s="112">
        <f>I1441-J1441-(0.38*'Recalled prostheses cost'!$F$23)</f>
        <v>-154970728.83576566</v>
      </c>
      <c r="L1441" s="11">
        <f t="shared" si="48"/>
        <v>1</v>
      </c>
    </row>
    <row r="1442" spans="1:12" x14ac:dyDescent="0.25">
      <c r="A1442">
        <f t="shared" si="49"/>
        <v>1437</v>
      </c>
      <c r="C1442">
        <v>60654.336095286955</v>
      </c>
      <c r="D1442">
        <v>62444.867518376639</v>
      </c>
      <c r="E1442">
        <v>49396796.360655263</v>
      </c>
      <c r="F1442">
        <v>1790.5314230896838</v>
      </c>
      <c r="G1442">
        <v>331561906.00627601</v>
      </c>
      <c r="H1442" s="6">
        <f>E1442-G1442-'Recalled prostheses cost'!$F$23</f>
        <v>-305916934.11251193</v>
      </c>
      <c r="I1442" s="112">
        <v>27712442.532645561</v>
      </c>
      <c r="J1442" s="112">
        <v>125993524.2823849</v>
      </c>
      <c r="K1442" s="112">
        <f>I1442-J1442-(0.38*'Recalled prostheses cost'!$F$23)</f>
        <v>-107306775.047158</v>
      </c>
      <c r="L1442" s="11">
        <f t="shared" si="48"/>
        <v>1</v>
      </c>
    </row>
    <row r="1443" spans="1:12" x14ac:dyDescent="0.25">
      <c r="A1443">
        <f t="shared" si="49"/>
        <v>1438</v>
      </c>
      <c r="C1443">
        <v>70997.552712623234</v>
      </c>
      <c r="D1443">
        <v>73233.554290162007</v>
      </c>
      <c r="E1443">
        <v>53650268.175511621</v>
      </c>
      <c r="F1443">
        <v>2236.0015775387728</v>
      </c>
      <c r="G1443">
        <v>386516534.28361195</v>
      </c>
      <c r="H1443" s="6">
        <f>E1443-G1443-'Recalled prostheses cost'!$F$23</f>
        <v>-356618090.57499152</v>
      </c>
      <c r="I1443" s="112">
        <v>29881792.640236467</v>
      </c>
      <c r="J1443" s="112">
        <v>146876283.02777255</v>
      </c>
      <c r="K1443" s="112">
        <f>I1443-J1443-(0.38*'Recalled prostheses cost'!$F$23)</f>
        <v>-126020183.68495473</v>
      </c>
      <c r="L1443" s="11">
        <f t="shared" si="48"/>
        <v>1</v>
      </c>
    </row>
    <row r="1444" spans="1:12" x14ac:dyDescent="0.25">
      <c r="A1444">
        <f t="shared" si="49"/>
        <v>1439</v>
      </c>
      <c r="C1444">
        <v>47961.524118362468</v>
      </c>
      <c r="D1444">
        <v>49116.595369995222</v>
      </c>
      <c r="E1444">
        <v>48971813.249191172</v>
      </c>
      <c r="F1444">
        <v>1155.0712516327549</v>
      </c>
      <c r="G1444">
        <v>261023374.99186605</v>
      </c>
      <c r="H1444" s="6">
        <f>E1444-G1444-'Recalled prostheses cost'!$F$23</f>
        <v>-235803386.20956606</v>
      </c>
      <c r="I1444" s="112">
        <v>27000024.380811729</v>
      </c>
      <c r="J1444" s="112">
        <v>99188882.496909112</v>
      </c>
      <c r="K1444" s="112">
        <f>I1444-J1444-(0.38*'Recalled prostheses cost'!$F$23)</f>
        <v>-81214551.413516045</v>
      </c>
      <c r="L1444" s="11">
        <f t="shared" si="48"/>
        <v>1</v>
      </c>
    </row>
    <row r="1445" spans="1:12" x14ac:dyDescent="0.25">
      <c r="A1445">
        <f t="shared" si="49"/>
        <v>1440</v>
      </c>
      <c r="C1445">
        <v>60889.271144886377</v>
      </c>
      <c r="D1445">
        <v>63320.645386721022</v>
      </c>
      <c r="E1445">
        <v>66381432.412707791</v>
      </c>
      <c r="F1445">
        <v>2431.3742418346446</v>
      </c>
      <c r="G1445">
        <v>541529958.71240759</v>
      </c>
      <c r="H1445" s="6">
        <f>E1445-G1445-'Recalled prostheses cost'!$F$23</f>
        <v>-498900350.76659095</v>
      </c>
      <c r="I1445" s="112">
        <v>36968637.188546434</v>
      </c>
      <c r="J1445" s="112">
        <v>205781384.31071493</v>
      </c>
      <c r="K1445" s="112">
        <f>I1445-J1445-(0.38*'Recalled prostheses cost'!$F$23)</f>
        <v>-177838440.41958714</v>
      </c>
      <c r="L1445" s="11">
        <f t="shared" si="48"/>
        <v>1</v>
      </c>
    </row>
    <row r="1446" spans="1:12" x14ac:dyDescent="0.25">
      <c r="A1446">
        <f t="shared" si="49"/>
        <v>1441</v>
      </c>
      <c r="C1446">
        <v>57878.909384825864</v>
      </c>
      <c r="D1446">
        <v>59957.717646127618</v>
      </c>
      <c r="E1446">
        <v>45767160.472176298</v>
      </c>
      <c r="F1446">
        <v>2078.8082613017541</v>
      </c>
      <c r="G1446">
        <v>355162251.09057409</v>
      </c>
      <c r="H1446" s="6">
        <f>E1446-G1446-'Recalled prostheses cost'!$F$23</f>
        <v>-333146915.08528894</v>
      </c>
      <c r="I1446" s="112">
        <v>25319562.393819951</v>
      </c>
      <c r="J1446" s="112">
        <v>134961655.41441819</v>
      </c>
      <c r="K1446" s="112">
        <f>I1446-J1446-(0.38*'Recalled prostheses cost'!$F$23)</f>
        <v>-118667786.31801689</v>
      </c>
      <c r="L1446" s="11">
        <f t="shared" si="48"/>
        <v>1</v>
      </c>
    </row>
    <row r="1447" spans="1:12" x14ac:dyDescent="0.25">
      <c r="A1447">
        <f t="shared" si="49"/>
        <v>1442</v>
      </c>
      <c r="C1447">
        <v>72536.061050962075</v>
      </c>
      <c r="D1447">
        <v>74669.502681265163</v>
      </c>
      <c r="E1447">
        <v>48290736.144047037</v>
      </c>
      <c r="F1447">
        <v>2133.4416303030885</v>
      </c>
      <c r="G1447">
        <v>284436630.76829171</v>
      </c>
      <c r="H1447" s="6">
        <f>E1447-G1447-'Recalled prostheses cost'!$F$23</f>
        <v>-259897719.09113586</v>
      </c>
      <c r="I1447" s="112">
        <v>26901143.095534191</v>
      </c>
      <c r="J1447" s="112">
        <v>108085919.69195084</v>
      </c>
      <c r="K1447" s="112">
        <f>I1447-J1447-(0.38*'Recalled prostheses cost'!$F$23)</f>
        <v>-90210469.893835306</v>
      </c>
      <c r="L1447" s="11">
        <f t="shared" si="48"/>
        <v>1</v>
      </c>
    </row>
    <row r="1448" spans="1:12" x14ac:dyDescent="0.25">
      <c r="A1448">
        <f t="shared" si="49"/>
        <v>1443</v>
      </c>
      <c r="C1448">
        <v>65124.157416645554</v>
      </c>
      <c r="D1448">
        <v>67841.451432829897</v>
      </c>
      <c r="E1448">
        <v>52485561.850142561</v>
      </c>
      <c r="F1448">
        <v>2717.2940161843435</v>
      </c>
      <c r="G1448">
        <v>507369158.8148182</v>
      </c>
      <c r="H1448" s="6">
        <f>E1448-G1448-'Recalled prostheses cost'!$F$23</f>
        <v>-478635421.43156683</v>
      </c>
      <c r="I1448" s="112">
        <v>29097068.152431168</v>
      </c>
      <c r="J1448" s="112">
        <v>192800280.34963092</v>
      </c>
      <c r="K1448" s="112">
        <f>I1448-J1448-(0.38*'Recalled prostheses cost'!$F$23)</f>
        <v>-172728905.49461842</v>
      </c>
      <c r="L1448" s="11">
        <f t="shared" si="48"/>
        <v>1</v>
      </c>
    </row>
    <row r="1449" spans="1:12" x14ac:dyDescent="0.25">
      <c r="A1449">
        <f t="shared" si="49"/>
        <v>1444</v>
      </c>
      <c r="C1449">
        <v>49218.164613669418</v>
      </c>
      <c r="D1449">
        <v>50266.248935733551</v>
      </c>
      <c r="E1449">
        <v>39234434.176899515</v>
      </c>
      <c r="F1449">
        <v>1048.0843220641327</v>
      </c>
      <c r="G1449">
        <v>192454397.34299976</v>
      </c>
      <c r="H1449" s="6">
        <f>E1449-G1449-'Recalled prostheses cost'!$F$23</f>
        <v>-176971787.6329914</v>
      </c>
      <c r="I1449" s="112">
        <v>22071577.374545891</v>
      </c>
      <c r="J1449" s="112">
        <v>73132670.99033992</v>
      </c>
      <c r="K1449" s="112">
        <f>I1449-J1449-(0.38*'Recalled prostheses cost'!$F$23)</f>
        <v>-60086786.913212679</v>
      </c>
      <c r="L1449" s="11">
        <f t="shared" si="48"/>
        <v>1</v>
      </c>
    </row>
    <row r="1450" spans="1:12" x14ac:dyDescent="0.25">
      <c r="A1450">
        <f t="shared" si="49"/>
        <v>1445</v>
      </c>
      <c r="C1450">
        <v>67025.298407176742</v>
      </c>
      <c r="D1450">
        <v>68452.512208210974</v>
      </c>
      <c r="E1450">
        <v>58478597.048793904</v>
      </c>
      <c r="F1450">
        <v>1427.2138010342314</v>
      </c>
      <c r="G1450">
        <v>295347751.69243419</v>
      </c>
      <c r="H1450" s="6">
        <f>E1450-G1450-'Recalled prostheses cost'!$F$23</f>
        <v>-260620979.11053145</v>
      </c>
      <c r="I1450" s="112">
        <v>32693539.313917682</v>
      </c>
      <c r="J1450" s="112">
        <v>112232145.643125</v>
      </c>
      <c r="K1450" s="112">
        <f>I1450-J1450-(0.38*'Recalled prostheses cost'!$F$23)</f>
        <v>-88564299.626625955</v>
      </c>
      <c r="L1450" s="11">
        <f t="shared" si="48"/>
        <v>1</v>
      </c>
    </row>
    <row r="1451" spans="1:12" x14ac:dyDescent="0.25">
      <c r="A1451">
        <f t="shared" si="49"/>
        <v>1446</v>
      </c>
      <c r="C1451">
        <v>54395.801383017257</v>
      </c>
      <c r="D1451">
        <v>56745.898872257501</v>
      </c>
      <c r="E1451">
        <v>40248703.303892903</v>
      </c>
      <c r="F1451">
        <v>2350.0974892402446</v>
      </c>
      <c r="G1451">
        <v>375471787.21891057</v>
      </c>
      <c r="H1451" s="6">
        <f>E1451-G1451-'Recalled prostheses cost'!$F$23</f>
        <v>-358974908.38190883</v>
      </c>
      <c r="I1451" s="112">
        <v>22675052.024873585</v>
      </c>
      <c r="J1451" s="112">
        <v>142679279.14318603</v>
      </c>
      <c r="K1451" s="112">
        <f>I1451-J1451-(0.38*'Recalled prostheses cost'!$F$23)</f>
        <v>-129029920.4157311</v>
      </c>
      <c r="L1451" s="11">
        <f t="shared" si="48"/>
        <v>1</v>
      </c>
    </row>
    <row r="1452" spans="1:12" x14ac:dyDescent="0.25">
      <c r="A1452">
        <f t="shared" si="49"/>
        <v>1447</v>
      </c>
      <c r="C1452">
        <v>56407.296747439643</v>
      </c>
      <c r="D1452">
        <v>57708.258939946725</v>
      </c>
      <c r="E1452">
        <v>45229629.314972654</v>
      </c>
      <c r="F1452">
        <v>1300.9621925070824</v>
      </c>
      <c r="G1452">
        <v>246207445.57457575</v>
      </c>
      <c r="H1452" s="6">
        <f>E1452-G1452-'Recalled prostheses cost'!$F$23</f>
        <v>-224729640.72649425</v>
      </c>
      <c r="I1452" s="112">
        <v>25301413.959562186</v>
      </c>
      <c r="J1452" s="112">
        <v>93558829.318338752</v>
      </c>
      <c r="K1452" s="112">
        <f>I1452-J1452-(0.38*'Recalled prostheses cost'!$F$23)</f>
        <v>-77283108.656195223</v>
      </c>
      <c r="L1452" s="11">
        <f t="shared" si="48"/>
        <v>1</v>
      </c>
    </row>
    <row r="1453" spans="1:12" x14ac:dyDescent="0.25">
      <c r="A1453">
        <f t="shared" si="49"/>
        <v>1448</v>
      </c>
      <c r="C1453">
        <v>50240.411667155786</v>
      </c>
      <c r="D1453">
        <v>51827.965361760042</v>
      </c>
      <c r="E1453">
        <v>56109808.606332563</v>
      </c>
      <c r="F1453">
        <v>1587.5536946042557</v>
      </c>
      <c r="G1453">
        <v>508462737.82128817</v>
      </c>
      <c r="H1453" s="6">
        <f>E1453-G1453-'Recalled prostheses cost'!$F$23</f>
        <v>-476104753.6818468</v>
      </c>
      <c r="I1453" s="112">
        <v>31056048.889073726</v>
      </c>
      <c r="J1453" s="112">
        <v>193215840.37208951</v>
      </c>
      <c r="K1453" s="112">
        <f>I1453-J1453-(0.38*'Recalled prostheses cost'!$F$23)</f>
        <v>-171185484.78043443</v>
      </c>
      <c r="L1453" s="11">
        <f t="shared" si="48"/>
        <v>1</v>
      </c>
    </row>
    <row r="1454" spans="1:12" x14ac:dyDescent="0.25">
      <c r="A1454">
        <f t="shared" si="49"/>
        <v>1449</v>
      </c>
      <c r="C1454">
        <v>51339.170529318093</v>
      </c>
      <c r="D1454">
        <v>52783.135987645117</v>
      </c>
      <c r="E1454">
        <v>40350290.154194273</v>
      </c>
      <c r="F1454">
        <v>1443.965458327024</v>
      </c>
      <c r="G1454">
        <v>238185924.23750603</v>
      </c>
      <c r="H1454" s="6">
        <f>E1454-G1454-'Recalled prostheses cost'!$F$23</f>
        <v>-221587458.55020294</v>
      </c>
      <c r="I1454" s="112">
        <v>22123794.438387047</v>
      </c>
      <c r="J1454" s="112">
        <v>90510651.210252285</v>
      </c>
      <c r="K1454" s="112">
        <f>I1454-J1454-(0.38*'Recalled prostheses cost'!$F$23)</f>
        <v>-77412550.069283873</v>
      </c>
      <c r="L1454" s="11">
        <f t="shared" si="48"/>
        <v>1</v>
      </c>
    </row>
    <row r="1455" spans="1:12" x14ac:dyDescent="0.25">
      <c r="A1455">
        <f t="shared" si="49"/>
        <v>1450</v>
      </c>
      <c r="C1455">
        <v>59735.702228706876</v>
      </c>
      <c r="D1455">
        <v>61613.749152813682</v>
      </c>
      <c r="E1455">
        <v>39223714.895047791</v>
      </c>
      <c r="F1455">
        <v>1878.0469241068058</v>
      </c>
      <c r="G1455">
        <v>278748792.21129322</v>
      </c>
      <c r="H1455" s="6">
        <f>E1455-G1455-'Recalled prostheses cost'!$F$23</f>
        <v>-263276901.78313661</v>
      </c>
      <c r="I1455" s="112">
        <v>21601851.649887621</v>
      </c>
      <c r="J1455" s="112">
        <v>105924541.04029141</v>
      </c>
      <c r="K1455" s="112">
        <f>I1455-J1455-(0.38*'Recalled prostheses cost'!$F$23)</f>
        <v>-93348382.687822431</v>
      </c>
      <c r="L1455" s="11">
        <f t="shared" si="48"/>
        <v>1</v>
      </c>
    </row>
    <row r="1456" spans="1:12" x14ac:dyDescent="0.25">
      <c r="A1456">
        <f t="shared" si="49"/>
        <v>1451</v>
      </c>
      <c r="C1456">
        <v>63997.196843549078</v>
      </c>
      <c r="D1456">
        <v>68076.432500188981</v>
      </c>
      <c r="E1456">
        <v>49499106.714594088</v>
      </c>
      <c r="F1456">
        <v>4079.235656639903</v>
      </c>
      <c r="G1456">
        <v>757673303.30904245</v>
      </c>
      <c r="H1456" s="6">
        <f>E1456-G1456-'Recalled prostheses cost'!$F$23</f>
        <v>-731926021.0613395</v>
      </c>
      <c r="I1456" s="112">
        <v>27567434.512950215</v>
      </c>
      <c r="J1456" s="112">
        <v>287915855.25743616</v>
      </c>
      <c r="K1456" s="112">
        <f>I1456-J1456-(0.38*'Recalled prostheses cost'!$F$23)</f>
        <v>-269374114.04190457</v>
      </c>
      <c r="L1456" s="11">
        <f t="shared" si="48"/>
        <v>1</v>
      </c>
    </row>
    <row r="1457" spans="1:12" x14ac:dyDescent="0.25">
      <c r="A1457">
        <f t="shared" si="49"/>
        <v>1452</v>
      </c>
      <c r="C1457">
        <v>62191.037528729961</v>
      </c>
      <c r="D1457">
        <v>63697.690465490057</v>
      </c>
      <c r="E1457">
        <v>53883912.029100403</v>
      </c>
      <c r="F1457">
        <v>1506.6529367600961</v>
      </c>
      <c r="G1457">
        <v>308400768.57074642</v>
      </c>
      <c r="H1457" s="6">
        <f>E1457-G1457-'Recalled prostheses cost'!$F$23</f>
        <v>-278268681.00853717</v>
      </c>
      <c r="I1457" s="112">
        <v>29676036.041365921</v>
      </c>
      <c r="J1457" s="112">
        <v>117192292.05688363</v>
      </c>
      <c r="K1457" s="112">
        <f>I1457-J1457-(0.38*'Recalled prostheses cost'!$F$23)</f>
        <v>-96541949.312936366</v>
      </c>
      <c r="L1457" s="11">
        <f t="shared" si="48"/>
        <v>1</v>
      </c>
    </row>
    <row r="1458" spans="1:12" x14ac:dyDescent="0.25">
      <c r="A1458">
        <f t="shared" si="49"/>
        <v>1453</v>
      </c>
      <c r="C1458">
        <v>57818.171509977372</v>
      </c>
      <c r="D1458">
        <v>59302.533010885454</v>
      </c>
      <c r="E1458">
        <v>48984523.310542017</v>
      </c>
      <c r="F1458">
        <v>1484.3615009080822</v>
      </c>
      <c r="G1458">
        <v>269358736.32153034</v>
      </c>
      <c r="H1458" s="6">
        <f>E1458-G1458-'Recalled prostheses cost'!$F$23</f>
        <v>-244126037.47787949</v>
      </c>
      <c r="I1458" s="112">
        <v>27200634.428432509</v>
      </c>
      <c r="J1458" s="112">
        <v>102356319.80218151</v>
      </c>
      <c r="K1458" s="112">
        <f>I1458-J1458-(0.38*'Recalled prostheses cost'!$F$23)</f>
        <v>-84181378.671167642</v>
      </c>
      <c r="L1458" s="11">
        <f t="shared" si="48"/>
        <v>1</v>
      </c>
    </row>
    <row r="1459" spans="1:12" x14ac:dyDescent="0.25">
      <c r="A1459">
        <f t="shared" si="49"/>
        <v>1454</v>
      </c>
      <c r="C1459">
        <v>58040.25637395589</v>
      </c>
      <c r="D1459">
        <v>59641.44362293939</v>
      </c>
      <c r="E1459">
        <v>44774204.501422822</v>
      </c>
      <c r="F1459">
        <v>1601.1872489835005</v>
      </c>
      <c r="G1459">
        <v>304032317.65284944</v>
      </c>
      <c r="H1459" s="6">
        <f>E1459-G1459-'Recalled prostheses cost'!$F$23</f>
        <v>-283009937.61831778</v>
      </c>
      <c r="I1459" s="112">
        <v>24694146.741494223</v>
      </c>
      <c r="J1459" s="112">
        <v>115532280.70808281</v>
      </c>
      <c r="K1459" s="112">
        <f>I1459-J1459-(0.38*'Recalled prostheses cost'!$F$23)</f>
        <v>-99863827.264007241</v>
      </c>
      <c r="L1459" s="11">
        <f t="shared" si="48"/>
        <v>1</v>
      </c>
    </row>
    <row r="1460" spans="1:12" x14ac:dyDescent="0.25">
      <c r="A1460">
        <f t="shared" si="49"/>
        <v>1455</v>
      </c>
      <c r="C1460">
        <v>50495.455900659916</v>
      </c>
      <c r="D1460">
        <v>51610.863935298556</v>
      </c>
      <c r="E1460">
        <v>57501018.393364444</v>
      </c>
      <c r="F1460">
        <v>1115.4080346386399</v>
      </c>
      <c r="G1460">
        <v>285290334.624358</v>
      </c>
      <c r="H1460" s="6">
        <f>E1460-G1460-'Recalled prostheses cost'!$F$23</f>
        <v>-251541140.69788474</v>
      </c>
      <c r="I1460" s="112">
        <v>32142348.345419612</v>
      </c>
      <c r="J1460" s="112">
        <v>108410327.15725607</v>
      </c>
      <c r="K1460" s="112">
        <f>I1460-J1460-(0.38*'Recalled prostheses cost'!$F$23)</f>
        <v>-85293672.109255105</v>
      </c>
      <c r="L1460" s="11">
        <f t="shared" si="48"/>
        <v>1</v>
      </c>
    </row>
    <row r="1461" spans="1:12" x14ac:dyDescent="0.25">
      <c r="A1461">
        <f t="shared" si="49"/>
        <v>1456</v>
      </c>
      <c r="C1461">
        <v>52369.477632097231</v>
      </c>
      <c r="D1461">
        <v>53660.33469932869</v>
      </c>
      <c r="E1461">
        <v>40779440.596302584</v>
      </c>
      <c r="F1461">
        <v>1290.85706723146</v>
      </c>
      <c r="G1461">
        <v>207705987.39340892</v>
      </c>
      <c r="H1461" s="6">
        <f>E1461-G1461-'Recalled prostheses cost'!$F$23</f>
        <v>-190678371.2639975</v>
      </c>
      <c r="I1461" s="112">
        <v>22452948.007291667</v>
      </c>
      <c r="J1461" s="112">
        <v>78928275.209495395</v>
      </c>
      <c r="K1461" s="112">
        <f>I1461-J1461-(0.38*'Recalled prostheses cost'!$F$23)</f>
        <v>-65501020.499622375</v>
      </c>
      <c r="L1461" s="11">
        <f t="shared" si="48"/>
        <v>1</v>
      </c>
    </row>
    <row r="1462" spans="1:12" x14ac:dyDescent="0.25">
      <c r="A1462">
        <f t="shared" si="49"/>
        <v>1457</v>
      </c>
      <c r="C1462">
        <v>50012.785567746134</v>
      </c>
      <c r="D1462">
        <v>51367.930460389653</v>
      </c>
      <c r="E1462">
        <v>42044562.344872788</v>
      </c>
      <c r="F1462">
        <v>1355.1448926435187</v>
      </c>
      <c r="G1462">
        <v>253365257.07920697</v>
      </c>
      <c r="H1462" s="6">
        <f>E1462-G1462-'Recalled prostheses cost'!$F$23</f>
        <v>-235072519.20122534</v>
      </c>
      <c r="I1462" s="112">
        <v>23078518.515153561</v>
      </c>
      <c r="J1462" s="112">
        <v>96278797.690098643</v>
      </c>
      <c r="K1462" s="112">
        <f>I1462-J1462-(0.38*'Recalled prostheses cost'!$F$23)</f>
        <v>-82225972.47236374</v>
      </c>
      <c r="L1462" s="11">
        <f t="shared" si="48"/>
        <v>1</v>
      </c>
    </row>
    <row r="1463" spans="1:12" x14ac:dyDescent="0.25">
      <c r="A1463">
        <f t="shared" si="49"/>
        <v>1458</v>
      </c>
      <c r="C1463">
        <v>57329.261669195635</v>
      </c>
      <c r="D1463">
        <v>59638.749160176434</v>
      </c>
      <c r="E1463">
        <v>40950242.003602803</v>
      </c>
      <c r="F1463">
        <v>2309.4874909807986</v>
      </c>
      <c r="G1463">
        <v>355251871.64885145</v>
      </c>
      <c r="H1463" s="6">
        <f>E1463-G1463-'Recalled prostheses cost'!$F$23</f>
        <v>-338053454.11213982</v>
      </c>
      <c r="I1463" s="112">
        <v>22520659.024508633</v>
      </c>
      <c r="J1463" s="112">
        <v>134995711.22656354</v>
      </c>
      <c r="K1463" s="112">
        <f>I1463-J1463-(0.38*'Recalled prostheses cost'!$F$23)</f>
        <v>-121500745.49947357</v>
      </c>
      <c r="L1463" s="11">
        <f t="shared" si="48"/>
        <v>1</v>
      </c>
    </row>
    <row r="1464" spans="1:12" x14ac:dyDescent="0.25">
      <c r="A1464">
        <f t="shared" si="49"/>
        <v>1459</v>
      </c>
      <c r="C1464">
        <v>54960.732692636113</v>
      </c>
      <c r="D1464">
        <v>56760.302095534498</v>
      </c>
      <c r="E1464">
        <v>47249344.155324429</v>
      </c>
      <c r="F1464">
        <v>1799.5694028983853</v>
      </c>
      <c r="G1464">
        <v>362099171.33886075</v>
      </c>
      <c r="H1464" s="6">
        <f>E1464-G1464-'Recalled prostheses cost'!$F$23</f>
        <v>-338601651.65042746</v>
      </c>
      <c r="I1464" s="112">
        <v>26114234.855102502</v>
      </c>
      <c r="J1464" s="112">
        <v>137597685.10876706</v>
      </c>
      <c r="K1464" s="112">
        <f>I1464-J1464-(0.38*'Recalled prostheses cost'!$F$23)</f>
        <v>-120509143.55108321</v>
      </c>
      <c r="L1464" s="11">
        <f t="shared" si="48"/>
        <v>1</v>
      </c>
    </row>
    <row r="1465" spans="1:12" x14ac:dyDescent="0.25">
      <c r="A1465">
        <f t="shared" si="49"/>
        <v>1460</v>
      </c>
      <c r="C1465">
        <v>57788.319100208042</v>
      </c>
      <c r="D1465">
        <v>59787.51447387501</v>
      </c>
      <c r="E1465">
        <v>41214285.564833671</v>
      </c>
      <c r="F1465">
        <v>1999.1953736669675</v>
      </c>
      <c r="G1465">
        <v>323082482.14110625</v>
      </c>
      <c r="H1465" s="6">
        <f>E1465-G1465-'Recalled prostheses cost'!$F$23</f>
        <v>-305620021.04316378</v>
      </c>
      <c r="I1465" s="112">
        <v>22776778.816705443</v>
      </c>
      <c r="J1465" s="112">
        <v>122771343.21362039</v>
      </c>
      <c r="K1465" s="112">
        <f>I1465-J1465-(0.38*'Recalled prostheses cost'!$F$23)</f>
        <v>-109020257.69433361</v>
      </c>
      <c r="L1465" s="11">
        <f t="shared" si="48"/>
        <v>1</v>
      </c>
    </row>
    <row r="1466" spans="1:12" x14ac:dyDescent="0.25">
      <c r="A1466">
        <f t="shared" si="49"/>
        <v>1461</v>
      </c>
      <c r="C1466">
        <v>56470.328239064147</v>
      </c>
      <c r="D1466">
        <v>58517.386390230386</v>
      </c>
      <c r="E1466">
        <v>46937281.909480155</v>
      </c>
      <c r="F1466">
        <v>2047.0581511662385</v>
      </c>
      <c r="G1466">
        <v>353331613.29820263</v>
      </c>
      <c r="H1466" s="6">
        <f>E1466-G1466-'Recalled prostheses cost'!$F$23</f>
        <v>-330146155.85561365</v>
      </c>
      <c r="I1466" s="112">
        <v>25927323.977507554</v>
      </c>
      <c r="J1466" s="112">
        <v>134266013.05331701</v>
      </c>
      <c r="K1466" s="112">
        <f>I1466-J1466-(0.38*'Recalled prostheses cost'!$F$23)</f>
        <v>-117364382.3732281</v>
      </c>
      <c r="L1466" s="11">
        <f t="shared" si="48"/>
        <v>1</v>
      </c>
    </row>
    <row r="1467" spans="1:12" x14ac:dyDescent="0.25">
      <c r="A1467">
        <f t="shared" si="49"/>
        <v>1462</v>
      </c>
      <c r="C1467">
        <v>65449.961506390224</v>
      </c>
      <c r="D1467">
        <v>67569.099040018147</v>
      </c>
      <c r="E1467">
        <v>44592141.956947789</v>
      </c>
      <c r="F1467">
        <v>2119.1375336279234</v>
      </c>
      <c r="G1467">
        <v>323994334.10335147</v>
      </c>
      <c r="H1467" s="6">
        <f>E1467-G1467-'Recalled prostheses cost'!$F$23</f>
        <v>-303154016.61329484</v>
      </c>
      <c r="I1467" s="112">
        <v>24355905.217424385</v>
      </c>
      <c r="J1467" s="112">
        <v>123117846.95927353</v>
      </c>
      <c r="K1467" s="112">
        <f>I1467-J1467-(0.38*'Recalled prostheses cost'!$F$23)</f>
        <v>-107787635.03926781</v>
      </c>
      <c r="L1467" s="11">
        <f t="shared" si="48"/>
        <v>1</v>
      </c>
    </row>
    <row r="1468" spans="1:12" x14ac:dyDescent="0.25">
      <c r="A1468">
        <f t="shared" si="49"/>
        <v>1463</v>
      </c>
      <c r="C1468">
        <v>64290.36550361375</v>
      </c>
      <c r="D1468">
        <v>66826.926923318533</v>
      </c>
      <c r="E1468">
        <v>44494854.3359382</v>
      </c>
      <c r="F1468">
        <v>2536.5614197047835</v>
      </c>
      <c r="G1468">
        <v>345036813.70653886</v>
      </c>
      <c r="H1468" s="6">
        <f>E1468-G1468-'Recalled prostheses cost'!$F$23</f>
        <v>-324293783.83749181</v>
      </c>
      <c r="I1468" s="112">
        <v>24571925.838062711</v>
      </c>
      <c r="J1468" s="112">
        <v>131113989.20848477</v>
      </c>
      <c r="K1468" s="112">
        <f>I1468-J1468-(0.38*'Recalled prostheses cost'!$F$23)</f>
        <v>-115567756.66784072</v>
      </c>
      <c r="L1468" s="11">
        <f t="shared" si="48"/>
        <v>1</v>
      </c>
    </row>
    <row r="1469" spans="1:12" x14ac:dyDescent="0.25">
      <c r="A1469">
        <f t="shared" si="49"/>
        <v>1464</v>
      </c>
      <c r="C1469">
        <v>62235.871711226784</v>
      </c>
      <c r="D1469">
        <v>63711.541737999985</v>
      </c>
      <c r="E1469">
        <v>46070543.211461827</v>
      </c>
      <c r="F1469">
        <v>1475.6700267732012</v>
      </c>
      <c r="G1469">
        <v>229819786.03862563</v>
      </c>
      <c r="H1469" s="6">
        <f>E1469-G1469-'Recalled prostheses cost'!$F$23</f>
        <v>-207501067.29405499</v>
      </c>
      <c r="I1469" s="112">
        <v>25534779.196626563</v>
      </c>
      <c r="J1469" s="112">
        <v>87331518.69467774</v>
      </c>
      <c r="K1469" s="112">
        <f>I1469-J1469-(0.38*'Recalled prostheses cost'!$F$23)</f>
        <v>-70822432.79546982</v>
      </c>
      <c r="L1469" s="11">
        <f t="shared" si="48"/>
        <v>1</v>
      </c>
    </row>
    <row r="1470" spans="1:12" x14ac:dyDescent="0.25">
      <c r="A1470">
        <f t="shared" si="49"/>
        <v>1465</v>
      </c>
      <c r="C1470">
        <v>56394.004995795956</v>
      </c>
      <c r="D1470">
        <v>58558.581824153196</v>
      </c>
      <c r="E1470">
        <v>45934532.353019923</v>
      </c>
      <c r="F1470">
        <v>2164.5768283572397</v>
      </c>
      <c r="G1470">
        <v>407069497.80210918</v>
      </c>
      <c r="H1470" s="6">
        <f>E1470-G1470-'Recalled prostheses cost'!$F$23</f>
        <v>-384886789.91598046</v>
      </c>
      <c r="I1470" s="112">
        <v>25793123.147591669</v>
      </c>
      <c r="J1470" s="112">
        <v>154686409.16480148</v>
      </c>
      <c r="K1470" s="112">
        <f>I1470-J1470-(0.38*'Recalled prostheses cost'!$F$23)</f>
        <v>-137918979.31462845</v>
      </c>
      <c r="L1470" s="11">
        <f t="shared" si="48"/>
        <v>1</v>
      </c>
    </row>
    <row r="1471" spans="1:12" x14ac:dyDescent="0.25">
      <c r="A1471">
        <f t="shared" si="49"/>
        <v>1466</v>
      </c>
      <c r="C1471">
        <v>52334.928373889939</v>
      </c>
      <c r="D1471">
        <v>53994.270620811862</v>
      </c>
      <c r="E1471">
        <v>42052391.680707723</v>
      </c>
      <c r="F1471">
        <v>1659.3422469219222</v>
      </c>
      <c r="G1471">
        <v>314616474.8241657</v>
      </c>
      <c r="H1471" s="6">
        <f>E1471-G1471-'Recalled prostheses cost'!$F$23</f>
        <v>-296315907.61034918</v>
      </c>
      <c r="I1471" s="112">
        <v>23525744.82238695</v>
      </c>
      <c r="J1471" s="112">
        <v>119554260.43318295</v>
      </c>
      <c r="K1471" s="112">
        <f>I1471-J1471-(0.38*'Recalled prostheses cost'!$F$23)</f>
        <v>-105054208.90821466</v>
      </c>
      <c r="L1471" s="11">
        <f t="shared" si="48"/>
        <v>1</v>
      </c>
    </row>
    <row r="1472" spans="1:12" x14ac:dyDescent="0.25">
      <c r="A1472">
        <f t="shared" si="49"/>
        <v>1467</v>
      </c>
      <c r="C1472">
        <v>55614.441103901598</v>
      </c>
      <c r="D1472">
        <v>57834.691638132732</v>
      </c>
      <c r="E1472">
        <v>48404670.218917415</v>
      </c>
      <c r="F1472">
        <v>2220.2505342311342</v>
      </c>
      <c r="G1472">
        <v>438980809.93698126</v>
      </c>
      <c r="H1472" s="6">
        <f>E1472-G1472-'Recalled prostheses cost'!$F$23</f>
        <v>-414327964.184955</v>
      </c>
      <c r="I1472" s="112">
        <v>26553154.955857843</v>
      </c>
      <c r="J1472" s="112">
        <v>166812707.77605286</v>
      </c>
      <c r="K1472" s="112">
        <f>I1472-J1472-(0.38*'Recalled prostheses cost'!$F$23)</f>
        <v>-149285246.11761367</v>
      </c>
      <c r="L1472" s="11">
        <f t="shared" si="48"/>
        <v>1</v>
      </c>
    </row>
    <row r="1473" spans="1:12" x14ac:dyDescent="0.25">
      <c r="A1473">
        <f t="shared" si="49"/>
        <v>1468</v>
      </c>
      <c r="C1473">
        <v>55911.449189887855</v>
      </c>
      <c r="D1473">
        <v>56849.292604327253</v>
      </c>
      <c r="E1473">
        <v>40363824.622010589</v>
      </c>
      <c r="F1473">
        <v>937.84341443939775</v>
      </c>
      <c r="G1473">
        <v>142242909.94670829</v>
      </c>
      <c r="H1473" s="6">
        <f>E1473-G1473-'Recalled prostheses cost'!$F$23</f>
        <v>-125630909.79158887</v>
      </c>
      <c r="I1473" s="112">
        <v>22561494.283188496</v>
      </c>
      <c r="J1473" s="112">
        <v>54052305.779749162</v>
      </c>
      <c r="K1473" s="112">
        <f>I1473-J1473-(0.38*'Recalled prostheses cost'!$F$23)</f>
        <v>-40516504.793979317</v>
      </c>
      <c r="L1473" s="11">
        <f t="shared" si="48"/>
        <v>1</v>
      </c>
    </row>
    <row r="1474" spans="1:12" x14ac:dyDescent="0.25">
      <c r="A1474">
        <f t="shared" si="49"/>
        <v>1469</v>
      </c>
      <c r="C1474">
        <v>74143.488979659262</v>
      </c>
      <c r="D1474">
        <v>76684.416666622448</v>
      </c>
      <c r="E1474">
        <v>50067902.574628837</v>
      </c>
      <c r="F1474">
        <v>2540.9276869631867</v>
      </c>
      <c r="G1474">
        <v>358863683.50107294</v>
      </c>
      <c r="H1474" s="6">
        <f>E1474-G1474-'Recalled prostheses cost'!$F$23</f>
        <v>-332547605.39333528</v>
      </c>
      <c r="I1474" s="112">
        <v>28048033.76093635</v>
      </c>
      <c r="J1474" s="112">
        <v>136368199.73040774</v>
      </c>
      <c r="K1474" s="112">
        <f>I1474-J1474-(0.38*'Recalled prostheses cost'!$F$23)</f>
        <v>-117345859.26689005</v>
      </c>
      <c r="L1474" s="11">
        <f t="shared" si="48"/>
        <v>1</v>
      </c>
    </row>
    <row r="1475" spans="1:12" x14ac:dyDescent="0.25">
      <c r="A1475">
        <f t="shared" si="49"/>
        <v>1470</v>
      </c>
      <c r="C1475">
        <v>50068.950816302488</v>
      </c>
      <c r="D1475">
        <v>51540.134583054787</v>
      </c>
      <c r="E1475">
        <v>54131350.605227374</v>
      </c>
      <c r="F1475">
        <v>1471.1837667522996</v>
      </c>
      <c r="G1475">
        <v>294524516.00036931</v>
      </c>
      <c r="H1475" s="6">
        <f>E1475-G1475-'Recalled prostheses cost'!$F$23</f>
        <v>-264144989.8620331</v>
      </c>
      <c r="I1475" s="112">
        <v>29962481.647655677</v>
      </c>
      <c r="J1475" s="112">
        <v>111919316.08014034</v>
      </c>
      <c r="K1475" s="112">
        <f>I1475-J1475-(0.38*'Recalled prostheses cost'!$F$23)</f>
        <v>-90982527.729903311</v>
      </c>
      <c r="L1475" s="11">
        <f t="shared" si="48"/>
        <v>1</v>
      </c>
    </row>
    <row r="1476" spans="1:12" x14ac:dyDescent="0.25">
      <c r="A1476">
        <f t="shared" si="49"/>
        <v>1471</v>
      </c>
      <c r="C1476">
        <v>57061.058140003966</v>
      </c>
      <c r="D1476">
        <v>59231.495720567735</v>
      </c>
      <c r="E1476">
        <v>47844494.762815207</v>
      </c>
      <c r="F1476">
        <v>2170.4375805637683</v>
      </c>
      <c r="G1476">
        <v>365450516.31993997</v>
      </c>
      <c r="H1476" s="6">
        <f>E1476-G1476-'Recalled prostheses cost'!$F$23</f>
        <v>-341357846.0240159</v>
      </c>
      <c r="I1476" s="112">
        <v>26674946.792236511</v>
      </c>
      <c r="J1476" s="112">
        <v>138871196.20157719</v>
      </c>
      <c r="K1476" s="112">
        <f>I1476-J1476-(0.38*'Recalled prostheses cost'!$F$23)</f>
        <v>-121221942.70675933</v>
      </c>
      <c r="L1476" s="11">
        <f t="shared" si="48"/>
        <v>1</v>
      </c>
    </row>
    <row r="1477" spans="1:12" x14ac:dyDescent="0.25">
      <c r="A1477">
        <f t="shared" si="49"/>
        <v>1472</v>
      </c>
      <c r="C1477">
        <v>54853.99268210931</v>
      </c>
      <c r="D1477">
        <v>57012.032701336961</v>
      </c>
      <c r="E1477">
        <v>49035642.272471435</v>
      </c>
      <c r="F1477">
        <v>2158.0400192276502</v>
      </c>
      <c r="G1477">
        <v>353824268.8371169</v>
      </c>
      <c r="H1477" s="6">
        <f>E1477-G1477-'Recalled prostheses cost'!$F$23</f>
        <v>-328540451.03153664</v>
      </c>
      <c r="I1477" s="112">
        <v>27366154.148086913</v>
      </c>
      <c r="J1477" s="112">
        <v>134453222.15810445</v>
      </c>
      <c r="K1477" s="112">
        <f>I1477-J1477-(0.38*'Recalled prostheses cost'!$F$23)</f>
        <v>-116112761.3074362</v>
      </c>
      <c r="L1477" s="11">
        <f t="shared" si="48"/>
        <v>1</v>
      </c>
    </row>
    <row r="1478" spans="1:12" x14ac:dyDescent="0.25">
      <c r="A1478">
        <f t="shared" si="49"/>
        <v>1473</v>
      </c>
      <c r="C1478">
        <v>56515.34503087341</v>
      </c>
      <c r="D1478">
        <v>58646.31206765071</v>
      </c>
      <c r="E1478">
        <v>62597073.926182143</v>
      </c>
      <c r="F1478">
        <v>2130.9670367772997</v>
      </c>
      <c r="G1478">
        <v>658603706.55893445</v>
      </c>
      <c r="H1478" s="6">
        <f>E1478-G1478-'Recalled prostheses cost'!$F$23</f>
        <v>-619758457.09964347</v>
      </c>
      <c r="I1478" s="112">
        <v>34666699.737181582</v>
      </c>
      <c r="J1478" s="112">
        <v>250269408.49239507</v>
      </c>
      <c r="K1478" s="112">
        <f>I1478-J1478-(0.38*'Recalled prostheses cost'!$F$23)</f>
        <v>-224628402.05263215</v>
      </c>
      <c r="L1478" s="11">
        <f t="shared" ref="L1478:L1541" si="50">IF(H1478/$H$1&lt;=F1478,1,0)</f>
        <v>1</v>
      </c>
    </row>
    <row r="1479" spans="1:12" x14ac:dyDescent="0.25">
      <c r="A1479">
        <f t="shared" si="49"/>
        <v>1474</v>
      </c>
      <c r="C1479">
        <v>53355.296944654205</v>
      </c>
      <c r="D1479">
        <v>55056.319123864152</v>
      </c>
      <c r="E1479">
        <v>56462158.846843623</v>
      </c>
      <c r="F1479">
        <v>1701.0221792099474</v>
      </c>
      <c r="G1479">
        <v>360518535.4124127</v>
      </c>
      <c r="H1479" s="6">
        <f>E1479-G1479-'Recalled prostheses cost'!$F$23</f>
        <v>-327808201.03246027</v>
      </c>
      <c r="I1479" s="112">
        <v>31251435.162327148</v>
      </c>
      <c r="J1479" s="112">
        <v>136997043.45671687</v>
      </c>
      <c r="K1479" s="112">
        <f>I1479-J1479-(0.38*'Recalled prostheses cost'!$F$23)</f>
        <v>-114771301.59180838</v>
      </c>
      <c r="L1479" s="11">
        <f t="shared" si="50"/>
        <v>1</v>
      </c>
    </row>
    <row r="1480" spans="1:12" x14ac:dyDescent="0.25">
      <c r="A1480">
        <f t="shared" ref="A1480:A1543" si="51">1+A1479</f>
        <v>1475</v>
      </c>
      <c r="C1480">
        <v>53401.484723498441</v>
      </c>
      <c r="D1480">
        <v>54464.419711455455</v>
      </c>
      <c r="E1480">
        <v>48558077.974795945</v>
      </c>
      <c r="F1480">
        <v>1062.9349879570145</v>
      </c>
      <c r="G1480">
        <v>197507129.99412778</v>
      </c>
      <c r="H1480" s="6">
        <f>E1480-G1480-'Recalled prostheses cost'!$F$23</f>
        <v>-172700876.48622301</v>
      </c>
      <c r="I1480" s="112">
        <v>26959240.338758647</v>
      </c>
      <c r="J1480" s="112">
        <v>75052709.397768557</v>
      </c>
      <c r="K1480" s="112">
        <f>I1480-J1480-(0.38*'Recalled prostheses cost'!$F$23)</f>
        <v>-57119162.356428556</v>
      </c>
      <c r="L1480" s="11">
        <f t="shared" si="50"/>
        <v>1</v>
      </c>
    </row>
    <row r="1481" spans="1:12" x14ac:dyDescent="0.25">
      <c r="A1481">
        <f t="shared" si="51"/>
        <v>1476</v>
      </c>
      <c r="C1481">
        <v>59868.305600500484</v>
      </c>
      <c r="D1481">
        <v>61632.582111332784</v>
      </c>
      <c r="E1481">
        <v>40307093.199163742</v>
      </c>
      <c r="F1481">
        <v>1764.2765108323001</v>
      </c>
      <c r="G1481">
        <v>257009490.0511544</v>
      </c>
      <c r="H1481" s="6">
        <f>E1481-G1481-'Recalled prostheses cost'!$F$23</f>
        <v>-240454221.31888184</v>
      </c>
      <c r="I1481" s="112">
        <v>22281111.676816132</v>
      </c>
      <c r="J1481" s="112">
        <v>97663606.219438672</v>
      </c>
      <c r="K1481" s="112">
        <f>I1481-J1481-(0.38*'Recalled prostheses cost'!$F$23)</f>
        <v>-84408187.84004119</v>
      </c>
      <c r="L1481" s="11">
        <f t="shared" si="50"/>
        <v>1</v>
      </c>
    </row>
    <row r="1482" spans="1:12" x14ac:dyDescent="0.25">
      <c r="A1482">
        <f t="shared" si="51"/>
        <v>1477</v>
      </c>
      <c r="C1482">
        <v>55338.549786929245</v>
      </c>
      <c r="D1482">
        <v>56623.712980711469</v>
      </c>
      <c r="E1482">
        <v>42318027.147026278</v>
      </c>
      <c r="F1482">
        <v>1285.163193782224</v>
      </c>
      <c r="G1482">
        <v>206385716.42103609</v>
      </c>
      <c r="H1482" s="6">
        <f>E1482-G1482-'Recalled prostheses cost'!$F$23</f>
        <v>-187819513.74090099</v>
      </c>
      <c r="I1482" s="112">
        <v>23393695.049921237</v>
      </c>
      <c r="J1482" s="112">
        <v>78426572.239993706</v>
      </c>
      <c r="K1482" s="112">
        <f>I1482-J1482-(0.38*'Recalled prostheses cost'!$F$23)</f>
        <v>-64058570.487491116</v>
      </c>
      <c r="L1482" s="11">
        <f t="shared" si="50"/>
        <v>1</v>
      </c>
    </row>
    <row r="1483" spans="1:12" x14ac:dyDescent="0.25">
      <c r="A1483">
        <f t="shared" si="51"/>
        <v>1478</v>
      </c>
      <c r="C1483">
        <v>58960.346951974549</v>
      </c>
      <c r="D1483">
        <v>60568.746771186037</v>
      </c>
      <c r="E1483">
        <v>40421742.080782682</v>
      </c>
      <c r="F1483">
        <v>1608.3998192114886</v>
      </c>
      <c r="G1483">
        <v>250534593.4679426</v>
      </c>
      <c r="H1483" s="6">
        <f>E1483-G1483-'Recalled prostheses cost'!$F$23</f>
        <v>-233864675.85405108</v>
      </c>
      <c r="I1483" s="112">
        <v>22553184.4667226</v>
      </c>
      <c r="J1483" s="112">
        <v>95203145.517818183</v>
      </c>
      <c r="K1483" s="112">
        <f>I1483-J1483-(0.38*'Recalled prostheses cost'!$F$23)</f>
        <v>-81675654.348514229</v>
      </c>
      <c r="L1483" s="11">
        <f t="shared" si="50"/>
        <v>1</v>
      </c>
    </row>
    <row r="1484" spans="1:12" x14ac:dyDescent="0.25">
      <c r="A1484">
        <f t="shared" si="51"/>
        <v>1479</v>
      </c>
      <c r="C1484">
        <v>56487.032156014669</v>
      </c>
      <c r="D1484">
        <v>58772.1884728574</v>
      </c>
      <c r="E1484">
        <v>58669459.443884417</v>
      </c>
      <c r="F1484">
        <v>2285.156316842731</v>
      </c>
      <c r="G1484">
        <v>712944679.48291767</v>
      </c>
      <c r="H1484" s="6">
        <f>E1484-G1484-'Recalled prostheses cost'!$F$23</f>
        <v>-678027044.50592446</v>
      </c>
      <c r="I1484" s="112">
        <v>32164370.0492208</v>
      </c>
      <c r="J1484" s="112">
        <v>270918978.20350873</v>
      </c>
      <c r="K1484" s="112">
        <f>I1484-J1484-(0.38*'Recalled prostheses cost'!$F$23)</f>
        <v>-247780301.45170659</v>
      </c>
      <c r="L1484" s="11">
        <f t="shared" si="50"/>
        <v>1</v>
      </c>
    </row>
    <row r="1485" spans="1:12" x14ac:dyDescent="0.25">
      <c r="A1485">
        <f t="shared" si="51"/>
        <v>1480</v>
      </c>
      <c r="C1485">
        <v>55353.537402968112</v>
      </c>
      <c r="D1485">
        <v>56616.860352324562</v>
      </c>
      <c r="E1485">
        <v>65584397.697809868</v>
      </c>
      <c r="F1485">
        <v>1263.3229493564504</v>
      </c>
      <c r="G1485">
        <v>383402721.79749554</v>
      </c>
      <c r="H1485" s="6">
        <f>E1485-G1485-'Recalled prostheses cost'!$F$23</f>
        <v>-341570148.56657684</v>
      </c>
      <c r="I1485" s="112">
        <v>36254536.914152689</v>
      </c>
      <c r="J1485" s="112">
        <v>145693034.2830483</v>
      </c>
      <c r="K1485" s="112">
        <f>I1485-J1485-(0.38*'Recalled prostheses cost'!$F$23)</f>
        <v>-118464190.66631427</v>
      </c>
      <c r="L1485" s="11">
        <f t="shared" si="50"/>
        <v>1</v>
      </c>
    </row>
    <row r="1486" spans="1:12" x14ac:dyDescent="0.25">
      <c r="A1486">
        <f t="shared" si="51"/>
        <v>1481</v>
      </c>
      <c r="C1486">
        <v>62270.62653158787</v>
      </c>
      <c r="D1486">
        <v>64617.071039108909</v>
      </c>
      <c r="E1486">
        <v>42987574.468266696</v>
      </c>
      <c r="F1486">
        <v>2346.4445075210388</v>
      </c>
      <c r="G1486">
        <v>462590145.36800349</v>
      </c>
      <c r="H1486" s="6">
        <f>E1486-G1486-'Recalled prostheses cost'!$F$23</f>
        <v>-443354395.36662793</v>
      </c>
      <c r="I1486" s="112">
        <v>23794642.498833142</v>
      </c>
      <c r="J1486" s="112">
        <v>175784255.2398414</v>
      </c>
      <c r="K1486" s="112">
        <f>I1486-J1486-(0.38*'Recalled prostheses cost'!$F$23)</f>
        <v>-161015306.03842691</v>
      </c>
      <c r="L1486" s="11">
        <f t="shared" si="50"/>
        <v>1</v>
      </c>
    </row>
    <row r="1487" spans="1:12" x14ac:dyDescent="0.25">
      <c r="A1487">
        <f t="shared" si="51"/>
        <v>1482</v>
      </c>
      <c r="C1487">
        <v>56890.898038577805</v>
      </c>
      <c r="D1487">
        <v>57959.762208933847</v>
      </c>
      <c r="E1487">
        <v>56345727.013519183</v>
      </c>
      <c r="F1487">
        <v>1068.8641703560425</v>
      </c>
      <c r="G1487">
        <v>312811612.13141346</v>
      </c>
      <c r="H1487" s="6">
        <f>E1487-G1487-'Recalled prostheses cost'!$F$23</f>
        <v>-280217709.58478546</v>
      </c>
      <c r="I1487" s="112">
        <v>30729493.438109931</v>
      </c>
      <c r="J1487" s="112">
        <v>118868412.6099371</v>
      </c>
      <c r="K1487" s="112">
        <f>I1487-J1487-(0.38*'Recalled prostheses cost'!$F$23)</f>
        <v>-97164612.469245821</v>
      </c>
      <c r="L1487" s="11">
        <f t="shared" si="50"/>
        <v>1</v>
      </c>
    </row>
    <row r="1488" spans="1:12" x14ac:dyDescent="0.25">
      <c r="A1488">
        <f t="shared" si="51"/>
        <v>1483</v>
      </c>
      <c r="C1488">
        <v>54264.391941016271</v>
      </c>
      <c r="D1488">
        <v>55396.341647503548</v>
      </c>
      <c r="E1488">
        <v>61224432.109896928</v>
      </c>
      <c r="F1488">
        <v>1131.9497064872776</v>
      </c>
      <c r="G1488">
        <v>353018683.55739075</v>
      </c>
      <c r="H1488" s="6">
        <f>E1488-G1488-'Recalled prostheses cost'!$F$23</f>
        <v>-315546075.91438496</v>
      </c>
      <c r="I1488" s="112">
        <v>34094923.744329661</v>
      </c>
      <c r="J1488" s="112">
        <v>134147099.75180851</v>
      </c>
      <c r="K1488" s="112">
        <f>I1488-J1488-(0.38*'Recalled prostheses cost'!$F$23)</f>
        <v>-109077869.30489749</v>
      </c>
      <c r="L1488" s="11">
        <f t="shared" si="50"/>
        <v>1</v>
      </c>
    </row>
    <row r="1489" spans="1:12" x14ac:dyDescent="0.25">
      <c r="A1489">
        <f t="shared" si="51"/>
        <v>1484</v>
      </c>
      <c r="C1489">
        <v>68813.840659535475</v>
      </c>
      <c r="D1489">
        <v>71151.781912998311</v>
      </c>
      <c r="E1489">
        <v>45966682.109958671</v>
      </c>
      <c r="F1489">
        <v>2337.9412534628354</v>
      </c>
      <c r="G1489">
        <v>386297493.14257646</v>
      </c>
      <c r="H1489" s="6">
        <f>E1489-G1489-'Recalled prostheses cost'!$F$23</f>
        <v>-364082635.49950898</v>
      </c>
      <c r="I1489" s="112">
        <v>26076268.699308015</v>
      </c>
      <c r="J1489" s="112">
        <v>146793047.39417902</v>
      </c>
      <c r="K1489" s="112">
        <f>I1489-J1489-(0.38*'Recalled prostheses cost'!$F$23)</f>
        <v>-129742471.99228966</v>
      </c>
      <c r="L1489" s="11">
        <f t="shared" si="50"/>
        <v>1</v>
      </c>
    </row>
    <row r="1490" spans="1:12" x14ac:dyDescent="0.25">
      <c r="A1490">
        <f t="shared" si="51"/>
        <v>1485</v>
      </c>
      <c r="C1490">
        <v>64661.08336481078</v>
      </c>
      <c r="D1490">
        <v>66544.205822094009</v>
      </c>
      <c r="E1490">
        <v>41932106.361921303</v>
      </c>
      <c r="F1490">
        <v>1883.1224572832289</v>
      </c>
      <c r="G1490">
        <v>295651716.51609069</v>
      </c>
      <c r="H1490" s="6">
        <f>E1490-G1490-'Recalled prostheses cost'!$F$23</f>
        <v>-277471434.62106055</v>
      </c>
      <c r="I1490" s="112">
        <v>23465094.514229722</v>
      </c>
      <c r="J1490" s="112">
        <v>112347652.27611446</v>
      </c>
      <c r="K1490" s="112">
        <f>I1490-J1490-(0.38*'Recalled prostheses cost'!$F$23)</f>
        <v>-97908251.059303403</v>
      </c>
      <c r="L1490" s="11">
        <f t="shared" si="50"/>
        <v>1</v>
      </c>
    </row>
    <row r="1491" spans="1:12" x14ac:dyDescent="0.25">
      <c r="A1491">
        <f t="shared" si="51"/>
        <v>1486</v>
      </c>
      <c r="C1491">
        <v>55706.4549321288</v>
      </c>
      <c r="D1491">
        <v>57484.204072597262</v>
      </c>
      <c r="E1491">
        <v>49338639.210123062</v>
      </c>
      <c r="F1491">
        <v>1777.7491404684624</v>
      </c>
      <c r="G1491">
        <v>395557530.9742046</v>
      </c>
      <c r="H1491" s="6">
        <f>E1491-G1491-'Recalled prostheses cost'!$F$23</f>
        <v>-369970716.23097271</v>
      </c>
      <c r="I1491" s="112">
        <v>27365433.271410484</v>
      </c>
      <c r="J1491" s="112">
        <v>150311861.77019778</v>
      </c>
      <c r="K1491" s="112">
        <f>I1491-J1491-(0.38*'Recalled prostheses cost'!$F$23)</f>
        <v>-131972121.79620594</v>
      </c>
      <c r="L1491" s="11">
        <f t="shared" si="50"/>
        <v>1</v>
      </c>
    </row>
    <row r="1492" spans="1:12" x14ac:dyDescent="0.25">
      <c r="A1492">
        <f t="shared" si="51"/>
        <v>1487</v>
      </c>
      <c r="C1492">
        <v>70504.377088374895</v>
      </c>
      <c r="D1492">
        <v>73204.845005412397</v>
      </c>
      <c r="E1492">
        <v>51615066.365987286</v>
      </c>
      <c r="F1492">
        <v>2700.467917037502</v>
      </c>
      <c r="G1492">
        <v>456363725.91854662</v>
      </c>
      <c r="H1492" s="6">
        <f>E1492-G1492-'Recalled prostheses cost'!$F$23</f>
        <v>-428500484.01945049</v>
      </c>
      <c r="I1492" s="112">
        <v>28400627.612083737</v>
      </c>
      <c r="J1492" s="112">
        <v>173418215.84904769</v>
      </c>
      <c r="K1492" s="112">
        <f>I1492-J1492-(0.38*'Recalled prostheses cost'!$F$23)</f>
        <v>-154043281.53438261</v>
      </c>
      <c r="L1492" s="11">
        <f t="shared" si="50"/>
        <v>1</v>
      </c>
    </row>
    <row r="1493" spans="1:12" x14ac:dyDescent="0.25">
      <c r="A1493">
        <f t="shared" si="51"/>
        <v>1488</v>
      </c>
      <c r="C1493">
        <v>56187.65699894524</v>
      </c>
      <c r="D1493">
        <v>57519.267616876787</v>
      </c>
      <c r="E1493">
        <v>52004942.527953707</v>
      </c>
      <c r="F1493">
        <v>1331.6106179315466</v>
      </c>
      <c r="G1493">
        <v>327715842.05220985</v>
      </c>
      <c r="H1493" s="6">
        <f>E1493-G1493-'Recalled prostheses cost'!$F$23</f>
        <v>-299462723.99114734</v>
      </c>
      <c r="I1493" s="112">
        <v>28503414.955332395</v>
      </c>
      <c r="J1493" s="112">
        <v>124532019.97983976</v>
      </c>
      <c r="K1493" s="112">
        <f>I1493-J1493-(0.38*'Recalled prostheses cost'!$F$23)</f>
        <v>-105054298.321926</v>
      </c>
      <c r="L1493" s="11">
        <f t="shared" si="50"/>
        <v>1</v>
      </c>
    </row>
    <row r="1494" spans="1:12" x14ac:dyDescent="0.25">
      <c r="A1494">
        <f t="shared" si="51"/>
        <v>1489</v>
      </c>
      <c r="C1494">
        <v>50244.107810797708</v>
      </c>
      <c r="D1494">
        <v>51867.048036707703</v>
      </c>
      <c r="E1494">
        <v>48513930.006217919</v>
      </c>
      <c r="F1494">
        <v>1622.9402259099952</v>
      </c>
      <c r="G1494">
        <v>314752692.84088206</v>
      </c>
      <c r="H1494" s="6">
        <f>E1494-G1494-'Recalled prostheses cost'!$F$23</f>
        <v>-289990587.30155534</v>
      </c>
      <c r="I1494" s="112">
        <v>27020900.512502495</v>
      </c>
      <c r="J1494" s="112">
        <v>119606023.27953519</v>
      </c>
      <c r="K1494" s="112">
        <f>I1494-J1494-(0.38*'Recalled prostheses cost'!$F$23)</f>
        <v>-101610816.06445134</v>
      </c>
      <c r="L1494" s="11">
        <f t="shared" si="50"/>
        <v>1</v>
      </c>
    </row>
    <row r="1495" spans="1:12" x14ac:dyDescent="0.25">
      <c r="A1495">
        <f t="shared" si="51"/>
        <v>1490</v>
      </c>
      <c r="C1495">
        <v>52228.184756758485</v>
      </c>
      <c r="D1495">
        <v>53959.580210622073</v>
      </c>
      <c r="E1495">
        <v>39676824.847024329</v>
      </c>
      <c r="F1495">
        <v>1731.395453863588</v>
      </c>
      <c r="G1495">
        <v>327595777.06436896</v>
      </c>
      <c r="H1495" s="6">
        <f>E1495-G1495-'Recalled prostheses cost'!$F$23</f>
        <v>-311670776.68423581</v>
      </c>
      <c r="I1495" s="112">
        <v>21870802.670531701</v>
      </c>
      <c r="J1495" s="112">
        <v>124486395.28446022</v>
      </c>
      <c r="K1495" s="112">
        <f>I1495-J1495-(0.38*'Recalled prostheses cost'!$F$23)</f>
        <v>-111641285.91134715</v>
      </c>
      <c r="L1495" s="11">
        <f t="shared" si="50"/>
        <v>1</v>
      </c>
    </row>
    <row r="1496" spans="1:12" x14ac:dyDescent="0.25">
      <c r="A1496">
        <f t="shared" si="51"/>
        <v>1491</v>
      </c>
      <c r="C1496">
        <v>53157.927542860532</v>
      </c>
      <c r="D1496">
        <v>54408.783959467553</v>
      </c>
      <c r="E1496">
        <v>53093792.413041353</v>
      </c>
      <c r="F1496">
        <v>1250.8564166070209</v>
      </c>
      <c r="G1496">
        <v>262740146.04587173</v>
      </c>
      <c r="H1496" s="6">
        <f>E1496-G1496-'Recalled prostheses cost'!$F$23</f>
        <v>-233398178.09972155</v>
      </c>
      <c r="I1496" s="112">
        <v>29258353.138660219</v>
      </c>
      <c r="J1496" s="112">
        <v>99841255.497431263</v>
      </c>
      <c r="K1496" s="112">
        <f>I1496-J1496-(0.38*'Recalled prostheses cost'!$F$23)</f>
        <v>-79608595.65618968</v>
      </c>
      <c r="L1496" s="11">
        <f t="shared" si="50"/>
        <v>1</v>
      </c>
    </row>
    <row r="1497" spans="1:12" x14ac:dyDescent="0.25">
      <c r="A1497">
        <f t="shared" si="51"/>
        <v>1492</v>
      </c>
      <c r="C1497">
        <v>65708.479633957846</v>
      </c>
      <c r="D1497">
        <v>67667.016570183434</v>
      </c>
      <c r="E1497">
        <v>55762578.347727098</v>
      </c>
      <c r="F1497">
        <v>1958.5369362255879</v>
      </c>
      <c r="G1497">
        <v>353357046.97354847</v>
      </c>
      <c r="H1497" s="6">
        <f>E1497-G1497-'Recalled prostheses cost'!$F$23</f>
        <v>-321346293.09271252</v>
      </c>
      <c r="I1497" s="112">
        <v>30793122.489114814</v>
      </c>
      <c r="J1497" s="112">
        <v>134275677.84994844</v>
      </c>
      <c r="K1497" s="112">
        <f>I1497-J1497-(0.38*'Recalled prostheses cost'!$F$23)</f>
        <v>-112508248.65825227</v>
      </c>
      <c r="L1497" s="11">
        <f t="shared" si="50"/>
        <v>1</v>
      </c>
    </row>
    <row r="1498" spans="1:12" x14ac:dyDescent="0.25">
      <c r="A1498">
        <f t="shared" si="51"/>
        <v>1493</v>
      </c>
      <c r="C1498">
        <v>82600.168219074199</v>
      </c>
      <c r="D1498">
        <v>85591.376351864776</v>
      </c>
      <c r="E1498">
        <v>54506914.048229404</v>
      </c>
      <c r="F1498">
        <v>2991.2081327905762</v>
      </c>
      <c r="G1498">
        <v>493261801.1434477</v>
      </c>
      <c r="H1498" s="6">
        <f>E1498-G1498-'Recalled prostheses cost'!$F$23</f>
        <v>-462506711.56210947</v>
      </c>
      <c r="I1498" s="112">
        <v>29981747.74946728</v>
      </c>
      <c r="J1498" s="112">
        <v>187439484.43451011</v>
      </c>
      <c r="K1498" s="112">
        <f>I1498-J1498-(0.38*'Recalled prostheses cost'!$F$23)</f>
        <v>-166483429.98246148</v>
      </c>
      <c r="L1498" s="11">
        <f t="shared" si="50"/>
        <v>1</v>
      </c>
    </row>
    <row r="1499" spans="1:12" x14ac:dyDescent="0.25">
      <c r="A1499">
        <f t="shared" si="51"/>
        <v>1494</v>
      </c>
      <c r="C1499">
        <v>56390.440504952763</v>
      </c>
      <c r="D1499">
        <v>57887.726238562092</v>
      </c>
      <c r="E1499">
        <v>52666231.934038416</v>
      </c>
      <c r="F1499">
        <v>1497.2857336093293</v>
      </c>
      <c r="G1499">
        <v>300787789.06475228</v>
      </c>
      <c r="H1499" s="6">
        <f>E1499-G1499-'Recalled prostheses cost'!$F$23</f>
        <v>-271873381.59760505</v>
      </c>
      <c r="I1499" s="112">
        <v>29215522.957672812</v>
      </c>
      <c r="J1499" s="112">
        <v>114299359.84460589</v>
      </c>
      <c r="K1499" s="112">
        <f>I1499-J1499-(0.38*'Recalled prostheses cost'!$F$23)</f>
        <v>-94109530.184351742</v>
      </c>
      <c r="L1499" s="11">
        <f t="shared" si="50"/>
        <v>1</v>
      </c>
    </row>
    <row r="1500" spans="1:12" x14ac:dyDescent="0.25">
      <c r="A1500">
        <f t="shared" si="51"/>
        <v>1495</v>
      </c>
      <c r="C1500">
        <v>57237.937759003005</v>
      </c>
      <c r="D1500">
        <v>58919.576535069093</v>
      </c>
      <c r="E1500">
        <v>45615218.824343003</v>
      </c>
      <c r="F1500">
        <v>1681.6387760660873</v>
      </c>
      <c r="G1500">
        <v>279986405.44310886</v>
      </c>
      <c r="H1500" s="6">
        <f>E1500-G1500-'Recalled prostheses cost'!$F$23</f>
        <v>-258123011.08565703</v>
      </c>
      <c r="I1500" s="112">
        <v>25972354.329670124</v>
      </c>
      <c r="J1500" s="112">
        <v>106394834.06838134</v>
      </c>
      <c r="K1500" s="112">
        <f>I1500-J1500-(0.38*'Recalled prostheses cost'!$F$23)</f>
        <v>-89448173.036129862</v>
      </c>
      <c r="L1500" s="11">
        <f t="shared" si="50"/>
        <v>1</v>
      </c>
    </row>
    <row r="1501" spans="1:12" x14ac:dyDescent="0.25">
      <c r="A1501">
        <f t="shared" si="51"/>
        <v>1496</v>
      </c>
      <c r="C1501">
        <v>55129.549571085467</v>
      </c>
      <c r="D1501">
        <v>57045.001906312449</v>
      </c>
      <c r="E1501">
        <v>46073814.368476436</v>
      </c>
      <c r="F1501">
        <v>1915.4523352269825</v>
      </c>
      <c r="G1501">
        <v>366129630.6793623</v>
      </c>
      <c r="H1501" s="6">
        <f>E1501-G1501-'Recalled prostheses cost'!$F$23</f>
        <v>-343807640.77777702</v>
      </c>
      <c r="I1501" s="112">
        <v>25453818.114407312</v>
      </c>
      <c r="J1501" s="112">
        <v>139129259.65815771</v>
      </c>
      <c r="K1501" s="112">
        <f>I1501-J1501-(0.38*'Recalled prostheses cost'!$F$23)</f>
        <v>-122701134.84116903</v>
      </c>
      <c r="L1501" s="11">
        <f t="shared" si="50"/>
        <v>1</v>
      </c>
    </row>
    <row r="1502" spans="1:12" x14ac:dyDescent="0.25">
      <c r="A1502">
        <f t="shared" si="51"/>
        <v>1497</v>
      </c>
      <c r="C1502">
        <v>74030.897149357086</v>
      </c>
      <c r="D1502">
        <v>77579.533538279386</v>
      </c>
      <c r="E1502">
        <v>41677466.171927899</v>
      </c>
      <c r="F1502">
        <v>3548.6363889222994</v>
      </c>
      <c r="G1502">
        <v>398420964.1443525</v>
      </c>
      <c r="H1502" s="6">
        <f>E1502-G1502-'Recalled prostheses cost'!$F$23</f>
        <v>-380495322.4393158</v>
      </c>
      <c r="I1502" s="112">
        <v>23315070.585717734</v>
      </c>
      <c r="J1502" s="112">
        <v>151399966.37485397</v>
      </c>
      <c r="K1502" s="112">
        <f>I1502-J1502-(0.38*'Recalled prostheses cost'!$F$23)</f>
        <v>-137110589.08655488</v>
      </c>
      <c r="L1502" s="11">
        <f t="shared" si="50"/>
        <v>1</v>
      </c>
    </row>
    <row r="1503" spans="1:12" x14ac:dyDescent="0.25">
      <c r="A1503">
        <f t="shared" si="51"/>
        <v>1498</v>
      </c>
      <c r="C1503">
        <v>57901.049179609887</v>
      </c>
      <c r="D1503">
        <v>60130.280641458528</v>
      </c>
      <c r="E1503">
        <v>64283826.030218087</v>
      </c>
      <c r="F1503">
        <v>2229.2314618486416</v>
      </c>
      <c r="G1503">
        <v>536324924.24297893</v>
      </c>
      <c r="H1503" s="6">
        <f>E1503-G1503-'Recalled prostheses cost'!$F$23</f>
        <v>-495792922.67965204</v>
      </c>
      <c r="I1503" s="112">
        <v>35583330.857526951</v>
      </c>
      <c r="J1503" s="112">
        <v>203803471.21233204</v>
      </c>
      <c r="K1503" s="112">
        <f>I1503-J1503-(0.38*'Recalled prostheses cost'!$F$23)</f>
        <v>-177245833.65222374</v>
      </c>
      <c r="L1503" s="11">
        <f t="shared" si="50"/>
        <v>1</v>
      </c>
    </row>
    <row r="1504" spans="1:12" x14ac:dyDescent="0.25">
      <c r="A1504">
        <f t="shared" si="51"/>
        <v>1499</v>
      </c>
      <c r="C1504">
        <v>64933.188460626901</v>
      </c>
      <c r="D1504">
        <v>66667.417168713713</v>
      </c>
      <c r="E1504">
        <v>40203684.523733906</v>
      </c>
      <c r="F1504">
        <v>1734.2287080868118</v>
      </c>
      <c r="G1504">
        <v>217595476.223876</v>
      </c>
      <c r="H1504" s="6">
        <f>E1504-G1504-'Recalled prostheses cost'!$F$23</f>
        <v>-201143616.16703326</v>
      </c>
      <c r="I1504" s="112">
        <v>22645184.519420352</v>
      </c>
      <c r="J1504" s="112">
        <v>82686280.965072885</v>
      </c>
      <c r="K1504" s="112">
        <f>I1504-J1504-(0.38*'Recalled prostheses cost'!$F$23)</f>
        <v>-69066789.743071169</v>
      </c>
      <c r="L1504" s="11">
        <f t="shared" si="50"/>
        <v>1</v>
      </c>
    </row>
    <row r="1505" spans="1:12" x14ac:dyDescent="0.25">
      <c r="A1505">
        <f t="shared" si="51"/>
        <v>1500</v>
      </c>
      <c r="C1505">
        <v>62084.480874524699</v>
      </c>
      <c r="D1505">
        <v>64211.089926795452</v>
      </c>
      <c r="E1505">
        <v>40146977.725346521</v>
      </c>
      <c r="F1505">
        <v>2126.6090522707527</v>
      </c>
      <c r="G1505">
        <v>283899717.71066791</v>
      </c>
      <c r="H1505" s="6">
        <f>E1505-G1505-'Recalled prostheses cost'!$F$23</f>
        <v>-267504564.45221257</v>
      </c>
      <c r="I1505" s="112">
        <v>22183468.611957058</v>
      </c>
      <c r="J1505" s="112">
        <v>107881892.7300538</v>
      </c>
      <c r="K1505" s="112">
        <f>I1505-J1505-(0.38*'Recalled prostheses cost'!$F$23)</f>
        <v>-94724117.415515393</v>
      </c>
      <c r="L1505" s="11">
        <f t="shared" si="50"/>
        <v>1</v>
      </c>
    </row>
    <row r="1506" spans="1:12" x14ac:dyDescent="0.25">
      <c r="A1506">
        <f t="shared" si="51"/>
        <v>1501</v>
      </c>
      <c r="C1506">
        <v>59169.556348331062</v>
      </c>
      <c r="D1506">
        <v>60587.180063605105</v>
      </c>
      <c r="E1506">
        <v>45533339.125656441</v>
      </c>
      <c r="F1506">
        <v>1417.6237152740432</v>
      </c>
      <c r="G1506">
        <v>234019337.50277564</v>
      </c>
      <c r="H1506" s="6">
        <f>E1506-G1506-'Recalled prostheses cost'!$F$23</f>
        <v>-212237822.84401035</v>
      </c>
      <c r="I1506" s="112">
        <v>24855522.568451364</v>
      </c>
      <c r="J1506" s="112">
        <v>88927348.251054734</v>
      </c>
      <c r="K1506" s="112">
        <f>I1506-J1506-(0.38*'Recalled prostheses cost'!$F$23)</f>
        <v>-73097518.980022013</v>
      </c>
      <c r="L1506" s="11">
        <f t="shared" si="50"/>
        <v>1</v>
      </c>
    </row>
    <row r="1507" spans="1:12" x14ac:dyDescent="0.25">
      <c r="A1507">
        <f t="shared" si="51"/>
        <v>1502</v>
      </c>
      <c r="C1507">
        <v>50688.87626795836</v>
      </c>
      <c r="D1507">
        <v>52605.190668235264</v>
      </c>
      <c r="E1507">
        <v>40768121.784347117</v>
      </c>
      <c r="F1507">
        <v>1916.3144002769041</v>
      </c>
      <c r="G1507">
        <v>342567187.9589718</v>
      </c>
      <c r="H1507" s="6">
        <f>E1507-G1507-'Recalled prostheses cost'!$F$23</f>
        <v>-325550890.64151585</v>
      </c>
      <c r="I1507" s="112">
        <v>22793761.135844078</v>
      </c>
      <c r="J1507" s="112">
        <v>130175531.42440929</v>
      </c>
      <c r="K1507" s="112">
        <f>I1507-J1507-(0.38*'Recalled prostheses cost'!$F$23)</f>
        <v>-116407463.58598384</v>
      </c>
      <c r="L1507" s="11">
        <f t="shared" si="50"/>
        <v>1</v>
      </c>
    </row>
    <row r="1508" spans="1:12" x14ac:dyDescent="0.25">
      <c r="A1508">
        <f t="shared" si="51"/>
        <v>1503</v>
      </c>
      <c r="C1508">
        <v>66758.723783243113</v>
      </c>
      <c r="D1508">
        <v>69336.926429864412</v>
      </c>
      <c r="E1508">
        <v>53383181.903376885</v>
      </c>
      <c r="F1508">
        <v>2578.2026466212992</v>
      </c>
      <c r="G1508">
        <v>470404932.08789206</v>
      </c>
      <c r="H1508" s="6">
        <f>E1508-G1508-'Recalled prostheses cost'!$F$23</f>
        <v>-440773574.65140635</v>
      </c>
      <c r="I1508" s="112">
        <v>29654541.657169554</v>
      </c>
      <c r="J1508" s="112">
        <v>178753874.19339901</v>
      </c>
      <c r="K1508" s="112">
        <f>I1508-J1508-(0.38*'Recalled prostheses cost'!$F$23)</f>
        <v>-158125025.83364812</v>
      </c>
      <c r="L1508" s="11">
        <f t="shared" si="50"/>
        <v>1</v>
      </c>
    </row>
    <row r="1509" spans="1:12" x14ac:dyDescent="0.25">
      <c r="A1509">
        <f t="shared" si="51"/>
        <v>1504</v>
      </c>
      <c r="C1509">
        <v>51020.257581296981</v>
      </c>
      <c r="D1509">
        <v>52596.017687381442</v>
      </c>
      <c r="E1509">
        <v>43754898.64216996</v>
      </c>
      <c r="F1509">
        <v>1575.7601060844609</v>
      </c>
      <c r="G1509">
        <v>270862449.76542705</v>
      </c>
      <c r="H1509" s="6">
        <f>E1509-G1509-'Recalled prostheses cost'!$F$23</f>
        <v>-250859375.59014827</v>
      </c>
      <c r="I1509" s="112">
        <v>24565920.618869994</v>
      </c>
      <c r="J1509" s="112">
        <v>102927730.91086225</v>
      </c>
      <c r="K1509" s="112">
        <f>I1509-J1509-(0.38*'Recalled prostheses cost'!$F$23)</f>
        <v>-87387503.589410901</v>
      </c>
      <c r="L1509" s="11">
        <f t="shared" si="50"/>
        <v>1</v>
      </c>
    </row>
    <row r="1510" spans="1:12" x14ac:dyDescent="0.25">
      <c r="A1510">
        <f t="shared" si="51"/>
        <v>1505</v>
      </c>
      <c r="C1510">
        <v>89071.272213745979</v>
      </c>
      <c r="D1510">
        <v>91804.668389373197</v>
      </c>
      <c r="E1510">
        <v>49005503.40382392</v>
      </c>
      <c r="F1510">
        <v>2733.3961756272183</v>
      </c>
      <c r="G1510">
        <v>371175794.46217316</v>
      </c>
      <c r="H1510" s="6">
        <f>E1510-G1510-'Recalled prostheses cost'!$F$23</f>
        <v>-345922115.52524042</v>
      </c>
      <c r="I1510" s="112">
        <v>27279604.770229474</v>
      </c>
      <c r="J1510" s="112">
        <v>141046801.89562583</v>
      </c>
      <c r="K1510" s="112">
        <f>I1510-J1510-(0.38*'Recalled prostheses cost'!$F$23)</f>
        <v>-122792890.422815</v>
      </c>
      <c r="L1510" s="11">
        <f t="shared" si="50"/>
        <v>1</v>
      </c>
    </row>
    <row r="1511" spans="1:12" x14ac:dyDescent="0.25">
      <c r="A1511">
        <f t="shared" si="51"/>
        <v>1506</v>
      </c>
      <c r="C1511">
        <v>72159.690502335041</v>
      </c>
      <c r="D1511">
        <v>74945.846528573486</v>
      </c>
      <c r="E1511">
        <v>74266762.00899294</v>
      </c>
      <c r="F1511">
        <v>2786.1560262384446</v>
      </c>
      <c r="G1511">
        <v>753026892.04795492</v>
      </c>
      <c r="H1511" s="6">
        <f>E1511-G1511-'Recalled prostheses cost'!$F$23</f>
        <v>-702511954.50585318</v>
      </c>
      <c r="I1511" s="112">
        <v>41450223.517227121</v>
      </c>
      <c r="J1511" s="112">
        <v>286150218.97822291</v>
      </c>
      <c r="K1511" s="112">
        <f>I1511-J1511-(0.38*'Recalled prostheses cost'!$F$23)</f>
        <v>-253725688.75841445</v>
      </c>
      <c r="L1511" s="11">
        <f t="shared" si="50"/>
        <v>1</v>
      </c>
    </row>
    <row r="1512" spans="1:12" x14ac:dyDescent="0.25">
      <c r="A1512">
        <f t="shared" si="51"/>
        <v>1507</v>
      </c>
      <c r="C1512">
        <v>60619.489371790492</v>
      </c>
      <c r="D1512">
        <v>63037.968635384714</v>
      </c>
      <c r="E1512">
        <v>49059507.298320472</v>
      </c>
      <c r="F1512">
        <v>2418.4792635942213</v>
      </c>
      <c r="G1512">
        <v>422594984.79418772</v>
      </c>
      <c r="H1512" s="6">
        <f>E1512-G1512-'Recalled prostheses cost'!$F$23</f>
        <v>-397287301.96275842</v>
      </c>
      <c r="I1512" s="112">
        <v>27313087.606277823</v>
      </c>
      <c r="J1512" s="112">
        <v>160586094.22179133</v>
      </c>
      <c r="K1512" s="112">
        <f>I1512-J1512-(0.38*'Recalled prostheses cost'!$F$23)</f>
        <v>-142298699.91293216</v>
      </c>
      <c r="L1512" s="11">
        <f t="shared" si="50"/>
        <v>1</v>
      </c>
    </row>
    <row r="1513" spans="1:12" x14ac:dyDescent="0.25">
      <c r="A1513">
        <f t="shared" si="51"/>
        <v>1508</v>
      </c>
      <c r="C1513">
        <v>58334.790329703559</v>
      </c>
      <c r="D1513">
        <v>60066.407489918449</v>
      </c>
      <c r="E1513">
        <v>48277250.674540296</v>
      </c>
      <c r="F1513">
        <v>1731.6171602148897</v>
      </c>
      <c r="G1513">
        <v>317585487.37529737</v>
      </c>
      <c r="H1513" s="6">
        <f>E1513-G1513-'Recalled prostheses cost'!$F$23</f>
        <v>-293060061.16764826</v>
      </c>
      <c r="I1513" s="112">
        <v>26733226.630748108</v>
      </c>
      <c r="J1513" s="112">
        <v>120682485.20261303</v>
      </c>
      <c r="K1513" s="112">
        <f>I1513-J1513-(0.38*'Recalled prostheses cost'!$F$23)</f>
        <v>-102974951.86928356</v>
      </c>
      <c r="L1513" s="11">
        <f t="shared" si="50"/>
        <v>1</v>
      </c>
    </row>
    <row r="1514" spans="1:12" x14ac:dyDescent="0.25">
      <c r="A1514">
        <f t="shared" si="51"/>
        <v>1509</v>
      </c>
      <c r="C1514">
        <v>53148.496458780683</v>
      </c>
      <c r="D1514">
        <v>55015.749439089566</v>
      </c>
      <c r="E1514">
        <v>41297097.092986129</v>
      </c>
      <c r="F1514">
        <v>1867.2529803088837</v>
      </c>
      <c r="G1514">
        <v>354202472.2035194</v>
      </c>
      <c r="H1514" s="6">
        <f>E1514-G1514-'Recalled prostheses cost'!$F$23</f>
        <v>-336657199.57742447</v>
      </c>
      <c r="I1514" s="112">
        <v>22666924.934482776</v>
      </c>
      <c r="J1514" s="112">
        <v>134596939.4373374</v>
      </c>
      <c r="K1514" s="112">
        <f>I1514-J1514-(0.38*'Recalled prostheses cost'!$F$23)</f>
        <v>-120955707.80027327</v>
      </c>
      <c r="L1514" s="11">
        <f t="shared" si="50"/>
        <v>1</v>
      </c>
    </row>
    <row r="1515" spans="1:12" x14ac:dyDescent="0.25">
      <c r="A1515">
        <f t="shared" si="51"/>
        <v>1510</v>
      </c>
      <c r="C1515">
        <v>47791.991148476547</v>
      </c>
      <c r="D1515">
        <v>48897.470141693673</v>
      </c>
      <c r="E1515">
        <v>57335321.098004095</v>
      </c>
      <c r="F1515">
        <v>1105.4789932171261</v>
      </c>
      <c r="G1515">
        <v>386128498.41354072</v>
      </c>
      <c r="H1515" s="6">
        <f>E1515-G1515-'Recalled prostheses cost'!$F$23</f>
        <v>-352545001.78242779</v>
      </c>
      <c r="I1515" s="112">
        <v>31543798.277899217</v>
      </c>
      <c r="J1515" s="112">
        <v>146728829.39714545</v>
      </c>
      <c r="K1515" s="112">
        <f>I1515-J1515-(0.38*'Recalled prostheses cost'!$F$23)</f>
        <v>-124210724.41666487</v>
      </c>
      <c r="L1515" s="11">
        <f t="shared" si="50"/>
        <v>1</v>
      </c>
    </row>
    <row r="1516" spans="1:12" x14ac:dyDescent="0.25">
      <c r="A1516">
        <f t="shared" si="51"/>
        <v>1511</v>
      </c>
      <c r="C1516">
        <v>56928.560740352084</v>
      </c>
      <c r="D1516">
        <v>58385.559353989695</v>
      </c>
      <c r="E1516">
        <v>39071870.884341076</v>
      </c>
      <c r="F1516">
        <v>1456.9986136376101</v>
      </c>
      <c r="G1516">
        <v>227618568.53329131</v>
      </c>
      <c r="H1516" s="6">
        <f>E1516-G1516-'Recalled prostheses cost'!$F$23</f>
        <v>-212298522.11584139</v>
      </c>
      <c r="I1516" s="112">
        <v>21484369.284940958</v>
      </c>
      <c r="J1516" s="112">
        <v>86495056.042650715</v>
      </c>
      <c r="K1516" s="112">
        <f>I1516-J1516-(0.38*'Recalled prostheses cost'!$F$23)</f>
        <v>-74036380.055128396</v>
      </c>
      <c r="L1516" s="11">
        <f t="shared" si="50"/>
        <v>1</v>
      </c>
    </row>
    <row r="1517" spans="1:12" x14ac:dyDescent="0.25">
      <c r="A1517">
        <f t="shared" si="51"/>
        <v>1512</v>
      </c>
      <c r="C1517">
        <v>59085.78149618626</v>
      </c>
      <c r="D1517">
        <v>61001.936790163512</v>
      </c>
      <c r="E1517">
        <v>37950526.227052204</v>
      </c>
      <c r="F1517">
        <v>1916.1552939772519</v>
      </c>
      <c r="G1517">
        <v>271346864.83609235</v>
      </c>
      <c r="H1517" s="6">
        <f>E1517-G1517-'Recalled prostheses cost'!$F$23</f>
        <v>-257148163.07593131</v>
      </c>
      <c r="I1517" s="112">
        <v>20930518.817691136</v>
      </c>
      <c r="J1517" s="112">
        <v>103111808.6377151</v>
      </c>
      <c r="K1517" s="112">
        <f>I1517-J1517-(0.38*'Recalled prostheses cost'!$F$23)</f>
        <v>-91206983.117442608</v>
      </c>
      <c r="L1517" s="11">
        <f t="shared" si="50"/>
        <v>1</v>
      </c>
    </row>
    <row r="1518" spans="1:12" x14ac:dyDescent="0.25">
      <c r="A1518">
        <f t="shared" si="51"/>
        <v>1513</v>
      </c>
      <c r="C1518">
        <v>55859.441266809663</v>
      </c>
      <c r="D1518">
        <v>57125.179934658183</v>
      </c>
      <c r="E1518">
        <v>56415059.626154013</v>
      </c>
      <c r="F1518">
        <v>1265.73866784852</v>
      </c>
      <c r="G1518">
        <v>328202986.17621607</v>
      </c>
      <c r="H1518" s="6">
        <f>E1518-G1518-'Recalled prostheses cost'!$F$23</f>
        <v>-295539751.01695323</v>
      </c>
      <c r="I1518" s="112">
        <v>31001800.923039045</v>
      </c>
      <c r="J1518" s="112">
        <v>124717134.7469621</v>
      </c>
      <c r="K1518" s="112">
        <f>I1518-J1518-(0.38*'Recalled prostheses cost'!$F$23)</f>
        <v>-102741027.12134171</v>
      </c>
      <c r="L1518" s="11">
        <f t="shared" si="50"/>
        <v>1</v>
      </c>
    </row>
    <row r="1519" spans="1:12" x14ac:dyDescent="0.25">
      <c r="A1519">
        <f t="shared" si="51"/>
        <v>1514</v>
      </c>
      <c r="C1519">
        <v>52099.544266110926</v>
      </c>
      <c r="D1519">
        <v>53883.972610802972</v>
      </c>
      <c r="E1519">
        <v>50938351.720234722</v>
      </c>
      <c r="F1519">
        <v>1784.4283446920454</v>
      </c>
      <c r="G1519">
        <v>368176463.5973348</v>
      </c>
      <c r="H1519" s="6">
        <f>E1519-G1519-'Recalled prostheses cost'!$F$23</f>
        <v>-340989936.34399128</v>
      </c>
      <c r="I1519" s="112">
        <v>29061344.435757313</v>
      </c>
      <c r="J1519" s="112">
        <v>139907056.16698724</v>
      </c>
      <c r="K1519" s="112">
        <f>I1519-J1519-(0.38*'Recalled prostheses cost'!$F$23)</f>
        <v>-119871405.02864859</v>
      </c>
      <c r="L1519" s="11">
        <f t="shared" si="50"/>
        <v>1</v>
      </c>
    </row>
    <row r="1520" spans="1:12" x14ac:dyDescent="0.25">
      <c r="A1520">
        <f t="shared" si="51"/>
        <v>1515</v>
      </c>
      <c r="C1520">
        <v>53751.22062262048</v>
      </c>
      <c r="D1520">
        <v>55343.539518902799</v>
      </c>
      <c r="E1520">
        <v>58892488.417865068</v>
      </c>
      <c r="F1520">
        <v>1592.3188962823187</v>
      </c>
      <c r="G1520">
        <v>482620051.78172696</v>
      </c>
      <c r="H1520" s="6">
        <f>E1520-G1520-'Recalled prostheses cost'!$F$23</f>
        <v>-447479387.83075309</v>
      </c>
      <c r="I1520" s="112">
        <v>32526637.77889872</v>
      </c>
      <c r="J1520" s="112">
        <v>183395619.67705622</v>
      </c>
      <c r="K1520" s="112">
        <f>I1520-J1520-(0.38*'Recalled prostheses cost'!$F$23)</f>
        <v>-159894675.19557616</v>
      </c>
      <c r="L1520" s="11">
        <f t="shared" si="50"/>
        <v>1</v>
      </c>
    </row>
    <row r="1521" spans="1:12" x14ac:dyDescent="0.25">
      <c r="A1521">
        <f t="shared" si="51"/>
        <v>1516</v>
      </c>
      <c r="C1521">
        <v>54156.659052896866</v>
      </c>
      <c r="D1521">
        <v>55952.862042894238</v>
      </c>
      <c r="E1521">
        <v>42027273.038504399</v>
      </c>
      <c r="F1521">
        <v>1796.2029899973713</v>
      </c>
      <c r="G1521">
        <v>407692998.57152975</v>
      </c>
      <c r="H1521" s="6">
        <f>E1521-G1521-'Recalled prostheses cost'!$F$23</f>
        <v>-389417549.99991649</v>
      </c>
      <c r="I1521" s="112">
        <v>22975077.294744905</v>
      </c>
      <c r="J1521" s="112">
        <v>154923339.45718127</v>
      </c>
      <c r="K1521" s="112">
        <f>I1521-J1521-(0.38*'Recalled prostheses cost'!$F$23)</f>
        <v>-140973955.45985502</v>
      </c>
      <c r="L1521" s="11">
        <f t="shared" si="50"/>
        <v>1</v>
      </c>
    </row>
    <row r="1522" spans="1:12" x14ac:dyDescent="0.25">
      <c r="A1522">
        <f t="shared" si="51"/>
        <v>1517</v>
      </c>
      <c r="C1522">
        <v>60056.041041507415</v>
      </c>
      <c r="D1522">
        <v>61530.544496724244</v>
      </c>
      <c r="E1522">
        <v>52223079.500595763</v>
      </c>
      <c r="F1522">
        <v>1474.503455216829</v>
      </c>
      <c r="G1522">
        <v>338305817.84103715</v>
      </c>
      <c r="H1522" s="6">
        <f>E1522-G1522-'Recalled prostheses cost'!$F$23</f>
        <v>-309834562.80733258</v>
      </c>
      <c r="I1522" s="112">
        <v>28885227.005092289</v>
      </c>
      <c r="J1522" s="112">
        <v>128556210.77959409</v>
      </c>
      <c r="K1522" s="112">
        <f>I1522-J1522-(0.38*'Recalled prostheses cost'!$F$23)</f>
        <v>-108696677.07192045</v>
      </c>
      <c r="L1522" s="11">
        <f t="shared" si="50"/>
        <v>1</v>
      </c>
    </row>
    <row r="1523" spans="1:12" x14ac:dyDescent="0.25">
      <c r="A1523">
        <f t="shared" si="51"/>
        <v>1518</v>
      </c>
      <c r="C1523">
        <v>66589.764553210902</v>
      </c>
      <c r="D1523">
        <v>68043.28927189477</v>
      </c>
      <c r="E1523">
        <v>47865475.134930007</v>
      </c>
      <c r="F1523">
        <v>1453.5247186838678</v>
      </c>
      <c r="G1523">
        <v>215953437.93761763</v>
      </c>
      <c r="H1523" s="6">
        <f>E1523-G1523-'Recalled prostheses cost'!$F$23</f>
        <v>-191839787.26957878</v>
      </c>
      <c r="I1523" s="112">
        <v>26298183.989865862</v>
      </c>
      <c r="J1523" s="112">
        <v>82062306.416294694</v>
      </c>
      <c r="K1523" s="112">
        <f>I1523-J1523-(0.38*'Recalled prostheses cost'!$F$23)</f>
        <v>-64789815.723847479</v>
      </c>
      <c r="L1523" s="11">
        <f t="shared" si="50"/>
        <v>1</v>
      </c>
    </row>
    <row r="1524" spans="1:12" x14ac:dyDescent="0.25">
      <c r="A1524">
        <f t="shared" si="51"/>
        <v>1519</v>
      </c>
      <c r="C1524">
        <v>58411.941495206767</v>
      </c>
      <c r="D1524">
        <v>60598.659380744873</v>
      </c>
      <c r="E1524">
        <v>42535349.930399291</v>
      </c>
      <c r="F1524">
        <v>2186.7178855381062</v>
      </c>
      <c r="G1524">
        <v>397974202.47871733</v>
      </c>
      <c r="H1524" s="6">
        <f>E1524-G1524-'Recalled prostheses cost'!$F$23</f>
        <v>-379190677.0152092</v>
      </c>
      <c r="I1524" s="112">
        <v>23525562.029307142</v>
      </c>
      <c r="J1524" s="112">
        <v>151230196.94191259</v>
      </c>
      <c r="K1524" s="112">
        <f>I1524-J1524-(0.38*'Recalled prostheses cost'!$F$23)</f>
        <v>-136730328.21002409</v>
      </c>
      <c r="L1524" s="11">
        <f t="shared" si="50"/>
        <v>1</v>
      </c>
    </row>
    <row r="1525" spans="1:12" x14ac:dyDescent="0.25">
      <c r="A1525">
        <f t="shared" si="51"/>
        <v>1520</v>
      </c>
      <c r="C1525">
        <v>59030.586289104467</v>
      </c>
      <c r="D1525">
        <v>61107.917293337836</v>
      </c>
      <c r="E1525">
        <v>57814187.172419019</v>
      </c>
      <c r="F1525">
        <v>2077.3310042333687</v>
      </c>
      <c r="G1525">
        <v>537109065.68839359</v>
      </c>
      <c r="H1525" s="6">
        <f>E1525-G1525-'Recalled prostheses cost'!$F$23</f>
        <v>-503046702.98286575</v>
      </c>
      <c r="I1525" s="112">
        <v>32162928.698063862</v>
      </c>
      <c r="J1525" s="112">
        <v>204101444.96158957</v>
      </c>
      <c r="K1525" s="112">
        <f>I1525-J1525-(0.38*'Recalled prostheses cost'!$F$23)</f>
        <v>-180964209.56094438</v>
      </c>
      <c r="L1525" s="11">
        <f t="shared" si="50"/>
        <v>1</v>
      </c>
    </row>
    <row r="1526" spans="1:12" x14ac:dyDescent="0.25">
      <c r="A1526">
        <f t="shared" si="51"/>
        <v>1521</v>
      </c>
      <c r="C1526">
        <v>57089.665323349604</v>
      </c>
      <c r="D1526">
        <v>58502.79001766022</v>
      </c>
      <c r="E1526">
        <v>44825610.997038916</v>
      </c>
      <c r="F1526">
        <v>1413.1246943106162</v>
      </c>
      <c r="G1526">
        <v>254990550.14741075</v>
      </c>
      <c r="H1526" s="6">
        <f>E1526-G1526-'Recalled prostheses cost'!$F$23</f>
        <v>-233916763.61726302</v>
      </c>
      <c r="I1526" s="112">
        <v>25186046.274717644</v>
      </c>
      <c r="J1526" s="112">
        <v>96896409.056016058</v>
      </c>
      <c r="K1526" s="112">
        <f>I1526-J1526-(0.38*'Recalled prostheses cost'!$F$23)</f>
        <v>-80736056.078717053</v>
      </c>
      <c r="L1526" s="11">
        <f t="shared" si="50"/>
        <v>1</v>
      </c>
    </row>
    <row r="1527" spans="1:12" x14ac:dyDescent="0.25">
      <c r="A1527">
        <f t="shared" si="51"/>
        <v>1522</v>
      </c>
      <c r="C1527">
        <v>60506.488340980293</v>
      </c>
      <c r="D1527">
        <v>62736.7306598211</v>
      </c>
      <c r="E1527">
        <v>56314627.814846694</v>
      </c>
      <c r="F1527">
        <v>2230.2423188408065</v>
      </c>
      <c r="G1527">
        <v>524918990.81175786</v>
      </c>
      <c r="H1527" s="6">
        <f>E1527-G1527-'Recalled prostheses cost'!$F$23</f>
        <v>-492356187.46380234</v>
      </c>
      <c r="I1527" s="112">
        <v>31428402.680925597</v>
      </c>
      <c r="J1527" s="112">
        <v>199469216.508468</v>
      </c>
      <c r="K1527" s="112">
        <f>I1527-J1527-(0.38*'Recalled prostheses cost'!$F$23)</f>
        <v>-177066507.12496105</v>
      </c>
      <c r="L1527" s="11">
        <f t="shared" si="50"/>
        <v>1</v>
      </c>
    </row>
    <row r="1528" spans="1:12" x14ac:dyDescent="0.25">
      <c r="A1528">
        <f t="shared" si="51"/>
        <v>1523</v>
      </c>
      <c r="C1528">
        <v>54053.752108955683</v>
      </c>
      <c r="D1528">
        <v>55716.80503244244</v>
      </c>
      <c r="E1528">
        <v>69232337.33007589</v>
      </c>
      <c r="F1528">
        <v>1663.0529234867572</v>
      </c>
      <c r="G1528">
        <v>618488198.77860689</v>
      </c>
      <c r="H1528" s="6">
        <f>E1528-G1528-'Recalled prostheses cost'!$F$23</f>
        <v>-573007685.9154222</v>
      </c>
      <c r="I1528" s="112">
        <v>38503751.144479975</v>
      </c>
      <c r="J1528" s="112">
        <v>235025515.53587061</v>
      </c>
      <c r="K1528" s="112">
        <f>I1528-J1528-(0.38*'Recalled prostheses cost'!$F$23)</f>
        <v>-205547457.68880928</v>
      </c>
      <c r="L1528" s="11">
        <f t="shared" si="50"/>
        <v>1</v>
      </c>
    </row>
    <row r="1529" spans="1:12" x14ac:dyDescent="0.25">
      <c r="A1529">
        <f t="shared" si="51"/>
        <v>1524</v>
      </c>
      <c r="C1529">
        <v>53362.154278609283</v>
      </c>
      <c r="D1529">
        <v>55084.963047470526</v>
      </c>
      <c r="E1529">
        <v>52148733.500747502</v>
      </c>
      <c r="F1529">
        <v>1722.8087688612432</v>
      </c>
      <c r="G1529">
        <v>506173416.59155869</v>
      </c>
      <c r="H1529" s="6">
        <f>E1529-G1529-'Recalled prostheses cost'!$F$23</f>
        <v>-477776507.55770236</v>
      </c>
      <c r="I1529" s="112">
        <v>29180944.266755484</v>
      </c>
      <c r="J1529" s="112">
        <v>192345898.30479234</v>
      </c>
      <c r="K1529" s="112">
        <f>I1529-J1529-(0.38*'Recalled prostheses cost'!$F$23)</f>
        <v>-172190647.33545551</v>
      </c>
      <c r="L1529" s="11">
        <f t="shared" si="50"/>
        <v>1</v>
      </c>
    </row>
    <row r="1530" spans="1:12" x14ac:dyDescent="0.25">
      <c r="A1530">
        <f t="shared" si="51"/>
        <v>1525</v>
      </c>
      <c r="C1530">
        <v>64817.793792686185</v>
      </c>
      <c r="D1530">
        <v>67561.503056255431</v>
      </c>
      <c r="E1530">
        <v>43100269.444027141</v>
      </c>
      <c r="F1530">
        <v>2743.7092635692461</v>
      </c>
      <c r="G1530">
        <v>401077963.1434114</v>
      </c>
      <c r="H1530" s="6">
        <f>E1530-G1530-'Recalled prostheses cost'!$F$23</f>
        <v>-381729518.16627544</v>
      </c>
      <c r="I1530" s="112">
        <v>23822918.697118632</v>
      </c>
      <c r="J1530" s="112">
        <v>152409625.99449629</v>
      </c>
      <c r="K1530" s="112">
        <f>I1530-J1530-(0.38*'Recalled prostheses cost'!$F$23)</f>
        <v>-137612400.5947963</v>
      </c>
      <c r="L1530" s="11">
        <f t="shared" si="50"/>
        <v>1</v>
      </c>
    </row>
    <row r="1531" spans="1:12" x14ac:dyDescent="0.25">
      <c r="A1531">
        <f t="shared" si="51"/>
        <v>1526</v>
      </c>
      <c r="C1531">
        <v>59221.936002323782</v>
      </c>
      <c r="D1531">
        <v>61263.998729534753</v>
      </c>
      <c r="E1531">
        <v>46030412.513411477</v>
      </c>
      <c r="F1531">
        <v>2042.0627272109705</v>
      </c>
      <c r="G1531">
        <v>365060151.48355663</v>
      </c>
      <c r="H1531" s="6">
        <f>E1531-G1531-'Recalled prostheses cost'!$F$23</f>
        <v>-342781563.43703634</v>
      </c>
      <c r="I1531" s="112">
        <v>25751811.98006168</v>
      </c>
      <c r="J1531" s="112">
        <v>138722857.56375155</v>
      </c>
      <c r="K1531" s="112">
        <f>I1531-J1531-(0.38*'Recalled prostheses cost'!$F$23)</f>
        <v>-121996738.88110852</v>
      </c>
      <c r="L1531" s="11">
        <f t="shared" si="50"/>
        <v>1</v>
      </c>
    </row>
    <row r="1532" spans="1:12" x14ac:dyDescent="0.25">
      <c r="A1532">
        <f t="shared" si="51"/>
        <v>1527</v>
      </c>
      <c r="C1532">
        <v>55640.615819729996</v>
      </c>
      <c r="D1532">
        <v>58486.596528077876</v>
      </c>
      <c r="E1532">
        <v>47952632.628143243</v>
      </c>
      <c r="F1532">
        <v>2845.9807083478809</v>
      </c>
      <c r="G1532">
        <v>581808838.32110357</v>
      </c>
      <c r="H1532" s="6">
        <f>E1532-G1532-'Recalled prostheses cost'!$F$23</f>
        <v>-557608030.15985155</v>
      </c>
      <c r="I1532" s="112">
        <v>26534458.660480037</v>
      </c>
      <c r="J1532" s="112">
        <v>221087358.56201932</v>
      </c>
      <c r="K1532" s="112">
        <f>I1532-J1532-(0.38*'Recalled prostheses cost'!$F$23)</f>
        <v>-203578593.19895792</v>
      </c>
      <c r="L1532" s="11">
        <f t="shared" si="50"/>
        <v>1</v>
      </c>
    </row>
    <row r="1533" spans="1:12" x14ac:dyDescent="0.25">
      <c r="A1533">
        <f t="shared" si="51"/>
        <v>1528</v>
      </c>
      <c r="C1533">
        <v>54592.884980210649</v>
      </c>
      <c r="D1533">
        <v>56137.387865585973</v>
      </c>
      <c r="E1533">
        <v>41280957.859324425</v>
      </c>
      <c r="F1533">
        <v>1544.5028853753247</v>
      </c>
      <c r="G1533">
        <v>257754755.48019299</v>
      </c>
      <c r="H1533" s="6">
        <f>E1533-G1533-'Recalled prostheses cost'!$F$23</f>
        <v>-240225622.08775973</v>
      </c>
      <c r="I1533" s="112">
        <v>22974940.775233321</v>
      </c>
      <c r="J1533" s="112">
        <v>97946807.082473338</v>
      </c>
      <c r="K1533" s="112">
        <f>I1533-J1533-(0.38*'Recalled prostheses cost'!$F$23)</f>
        <v>-83997559.604658663</v>
      </c>
      <c r="L1533" s="11">
        <f t="shared" si="50"/>
        <v>1</v>
      </c>
    </row>
    <row r="1534" spans="1:12" x14ac:dyDescent="0.25">
      <c r="A1534">
        <f t="shared" si="51"/>
        <v>1529</v>
      </c>
      <c r="C1534">
        <v>64231.780221922607</v>
      </c>
      <c r="D1534">
        <v>66649.836998537969</v>
      </c>
      <c r="E1534">
        <v>47800776.10531684</v>
      </c>
      <c r="F1534">
        <v>2418.0567766153617</v>
      </c>
      <c r="G1534">
        <v>392484603.61698973</v>
      </c>
      <c r="H1534" s="6">
        <f>E1534-G1534-'Recalled prostheses cost'!$F$23</f>
        <v>-368435651.97856408</v>
      </c>
      <c r="I1534" s="112">
        <v>26448999.454074495</v>
      </c>
      <c r="J1534" s="112">
        <v>149144149.37445611</v>
      </c>
      <c r="K1534" s="112">
        <f>I1534-J1534-(0.38*'Recalled prostheses cost'!$F$23)</f>
        <v>-131720843.21780026</v>
      </c>
      <c r="L1534" s="11">
        <f t="shared" si="50"/>
        <v>1</v>
      </c>
    </row>
    <row r="1535" spans="1:12" x14ac:dyDescent="0.25">
      <c r="A1535">
        <f t="shared" si="51"/>
        <v>1530</v>
      </c>
      <c r="C1535">
        <v>52007.290658940306</v>
      </c>
      <c r="D1535">
        <v>53561.533806479449</v>
      </c>
      <c r="E1535">
        <v>55677127.01024162</v>
      </c>
      <c r="F1535">
        <v>1554.2431475391422</v>
      </c>
      <c r="G1535">
        <v>338963042.55924499</v>
      </c>
      <c r="H1535" s="6">
        <f>E1535-G1535-'Recalled prostheses cost'!$F$23</f>
        <v>-307037740.01589453</v>
      </c>
      <c r="I1535" s="112">
        <v>31425716.07079374</v>
      </c>
      <c r="J1535" s="112">
        <v>128805956.17251311</v>
      </c>
      <c r="K1535" s="112">
        <f>I1535-J1535-(0.38*'Recalled prostheses cost'!$F$23)</f>
        <v>-106405933.39913803</v>
      </c>
      <c r="L1535" s="11">
        <f t="shared" si="50"/>
        <v>1</v>
      </c>
    </row>
    <row r="1536" spans="1:12" x14ac:dyDescent="0.25">
      <c r="A1536">
        <f t="shared" si="51"/>
        <v>1531</v>
      </c>
      <c r="C1536">
        <v>54712.879758852163</v>
      </c>
      <c r="D1536">
        <v>56052.788564610601</v>
      </c>
      <c r="E1536">
        <v>40664780.932711907</v>
      </c>
      <c r="F1536">
        <v>1339.9088057584377</v>
      </c>
      <c r="G1536">
        <v>210919260.20191419</v>
      </c>
      <c r="H1536" s="6">
        <f>E1536-G1536-'Recalled prostheses cost'!$F$23</f>
        <v>-194006303.73609346</v>
      </c>
      <c r="I1536" s="112">
        <v>22384091.533005089</v>
      </c>
      <c r="J1536" s="112">
        <v>80149318.876727402</v>
      </c>
      <c r="K1536" s="112">
        <f>I1536-J1536-(0.38*'Recalled prostheses cost'!$F$23)</f>
        <v>-66790920.64114096</v>
      </c>
      <c r="L1536" s="11">
        <f t="shared" si="50"/>
        <v>1</v>
      </c>
    </row>
    <row r="1537" spans="1:12" x14ac:dyDescent="0.25">
      <c r="A1537">
        <f t="shared" si="51"/>
        <v>1532</v>
      </c>
      <c r="C1537">
        <v>49799.029298696521</v>
      </c>
      <c r="D1537">
        <v>50990.147535759097</v>
      </c>
      <c r="E1537">
        <v>46209418.500290602</v>
      </c>
      <c r="F1537">
        <v>1191.1182370625756</v>
      </c>
      <c r="G1537">
        <v>249393764.6633631</v>
      </c>
      <c r="H1537" s="6">
        <f>E1537-G1537-'Recalled prostheses cost'!$F$23</f>
        <v>-226936170.62996367</v>
      </c>
      <c r="I1537" s="112">
        <v>25822022.643478885</v>
      </c>
      <c r="J1537" s="112">
        <v>94769630.572077975</v>
      </c>
      <c r="K1537" s="112">
        <f>I1537-J1537-(0.38*'Recalled prostheses cost'!$F$23)</f>
        <v>-77973301.226017743</v>
      </c>
      <c r="L1537" s="11">
        <f t="shared" si="50"/>
        <v>1</v>
      </c>
    </row>
    <row r="1538" spans="1:12" x14ac:dyDescent="0.25">
      <c r="A1538">
        <f t="shared" si="51"/>
        <v>1533</v>
      </c>
      <c r="C1538">
        <v>64147.801037235753</v>
      </c>
      <c r="D1538">
        <v>66103.220805925448</v>
      </c>
      <c r="E1538">
        <v>56141862.444491588</v>
      </c>
      <c r="F1538">
        <v>1955.419768689695</v>
      </c>
      <c r="G1538">
        <v>435045816.53347838</v>
      </c>
      <c r="H1538" s="6">
        <f>E1538-G1538-'Recalled prostheses cost'!$F$23</f>
        <v>-402655778.55587798</v>
      </c>
      <c r="I1538" s="112">
        <v>30887061.962293789</v>
      </c>
      <c r="J1538" s="112">
        <v>165317410.28272179</v>
      </c>
      <c r="K1538" s="112">
        <f>I1538-J1538-(0.38*'Recalled prostheses cost'!$F$23)</f>
        <v>-143456041.61784667</v>
      </c>
      <c r="L1538" s="11">
        <f t="shared" si="50"/>
        <v>1</v>
      </c>
    </row>
    <row r="1539" spans="1:12" x14ac:dyDescent="0.25">
      <c r="A1539">
        <f t="shared" si="51"/>
        <v>1534</v>
      </c>
      <c r="C1539">
        <v>65079.897387037119</v>
      </c>
      <c r="D1539">
        <v>67209.706815396785</v>
      </c>
      <c r="E1539">
        <v>41696871.65117497</v>
      </c>
      <c r="F1539">
        <v>2129.8094283596656</v>
      </c>
      <c r="G1539">
        <v>323984007.63150841</v>
      </c>
      <c r="H1539" s="6">
        <f>E1539-G1539-'Recalled prostheses cost'!$F$23</f>
        <v>-306038960.44722462</v>
      </c>
      <c r="I1539" s="112">
        <v>23257128.710475996</v>
      </c>
      <c r="J1539" s="112">
        <v>123113922.89997318</v>
      </c>
      <c r="K1539" s="112">
        <f>I1539-J1539-(0.38*'Recalled prostheses cost'!$F$23)</f>
        <v>-108882487.48691583</v>
      </c>
      <c r="L1539" s="11">
        <f t="shared" si="50"/>
        <v>1</v>
      </c>
    </row>
    <row r="1540" spans="1:12" x14ac:dyDescent="0.25">
      <c r="A1540">
        <f t="shared" si="51"/>
        <v>1535</v>
      </c>
      <c r="C1540">
        <v>58792.00516002145</v>
      </c>
      <c r="D1540">
        <v>60341.68783962007</v>
      </c>
      <c r="E1540">
        <v>48442389.764655635</v>
      </c>
      <c r="F1540">
        <v>1549.6826795986199</v>
      </c>
      <c r="G1540">
        <v>279047644.92034489</v>
      </c>
      <c r="H1540" s="6">
        <f>E1540-G1540-'Recalled prostheses cost'!$F$23</f>
        <v>-254357079.62258041</v>
      </c>
      <c r="I1540" s="112">
        <v>26949963.06314991</v>
      </c>
      <c r="J1540" s="112">
        <v>106038105.06973107</v>
      </c>
      <c r="K1540" s="112">
        <f>I1540-J1540-(0.38*'Recalled prostheses cost'!$F$23)</f>
        <v>-88113835.303999811</v>
      </c>
      <c r="L1540" s="11">
        <f t="shared" si="50"/>
        <v>1</v>
      </c>
    </row>
    <row r="1541" spans="1:12" x14ac:dyDescent="0.25">
      <c r="A1541">
        <f t="shared" si="51"/>
        <v>1536</v>
      </c>
      <c r="C1541">
        <v>53139.219887838561</v>
      </c>
      <c r="D1541">
        <v>54497.903899812489</v>
      </c>
      <c r="E1541">
        <v>47499979.271331765</v>
      </c>
      <c r="F1541">
        <v>1358.6840119739281</v>
      </c>
      <c r="G1541">
        <v>258501456.96857476</v>
      </c>
      <c r="H1541" s="6">
        <f>E1541-G1541-'Recalled prostheses cost'!$F$23</f>
        <v>-234753302.16413417</v>
      </c>
      <c r="I1541" s="112">
        <v>26383778.953324232</v>
      </c>
      <c r="J1541" s="112">
        <v>98230553.648058414</v>
      </c>
      <c r="K1541" s="112">
        <f>I1541-J1541-(0.38*'Recalled prostheses cost'!$F$23)</f>
        <v>-80872467.99215284</v>
      </c>
      <c r="L1541" s="11">
        <f t="shared" si="50"/>
        <v>1</v>
      </c>
    </row>
    <row r="1542" spans="1:12" x14ac:dyDescent="0.25">
      <c r="A1542">
        <f t="shared" si="51"/>
        <v>1537</v>
      </c>
      <c r="C1542">
        <v>75433.892876159676</v>
      </c>
      <c r="D1542">
        <v>77115.078903223111</v>
      </c>
      <c r="E1542">
        <v>42372503.366161741</v>
      </c>
      <c r="F1542">
        <v>1681.1860270634352</v>
      </c>
      <c r="G1542">
        <v>210680968.97434005</v>
      </c>
      <c r="H1542" s="6">
        <f>E1542-G1542-'Recalled prostheses cost'!$F$23</f>
        <v>-192060290.07506949</v>
      </c>
      <c r="I1542" s="112">
        <v>23609562.171014257</v>
      </c>
      <c r="J1542" s="112">
        <v>80058768.210249215</v>
      </c>
      <c r="K1542" s="112">
        <f>I1542-J1542-(0.38*'Recalled prostheses cost'!$F$23)</f>
        <v>-65474899.336653605</v>
      </c>
      <c r="L1542" s="11">
        <f t="shared" ref="L1542:L1605" si="52">IF(H1542/$H$1&lt;=F1542,1,0)</f>
        <v>1</v>
      </c>
    </row>
    <row r="1543" spans="1:12" x14ac:dyDescent="0.25">
      <c r="A1543">
        <f t="shared" si="51"/>
        <v>1538</v>
      </c>
      <c r="C1543">
        <v>53856.707407851281</v>
      </c>
      <c r="D1543">
        <v>55102.433160650173</v>
      </c>
      <c r="E1543">
        <v>46836025.277861819</v>
      </c>
      <c r="F1543">
        <v>1245.7257527988913</v>
      </c>
      <c r="G1543">
        <v>262231424.61639333</v>
      </c>
      <c r="H1543" s="6">
        <f>E1543-G1543-'Recalled prostheses cost'!$F$23</f>
        <v>-239147223.80542266</v>
      </c>
      <c r="I1543" s="112">
        <v>26281164.17993049</v>
      </c>
      <c r="J1543" s="112">
        <v>99647941.35422945</v>
      </c>
      <c r="K1543" s="112">
        <f>I1543-J1543-(0.38*'Recalled prostheses cost'!$F$23)</f>
        <v>-82392470.471717596</v>
      </c>
      <c r="L1543" s="11">
        <f t="shared" si="52"/>
        <v>1</v>
      </c>
    </row>
    <row r="1544" spans="1:12" x14ac:dyDescent="0.25">
      <c r="A1544">
        <f t="shared" ref="A1544:A1607" si="53">1+A1543</f>
        <v>1539</v>
      </c>
      <c r="C1544">
        <v>54765.745652791273</v>
      </c>
      <c r="D1544">
        <v>56872.308139748042</v>
      </c>
      <c r="E1544">
        <v>53657460.412870228</v>
      </c>
      <c r="F1544">
        <v>2106.5624869567691</v>
      </c>
      <c r="G1544">
        <v>575155131.1778394</v>
      </c>
      <c r="H1544" s="6">
        <f>E1544-G1544-'Recalled prostheses cost'!$F$23</f>
        <v>-545249495.2318604</v>
      </c>
      <c r="I1544" s="112">
        <v>29909779.197345011</v>
      </c>
      <c r="J1544" s="112">
        <v>218558949.847579</v>
      </c>
      <c r="K1544" s="112">
        <f>I1544-J1544-(0.38*'Recalled prostheses cost'!$F$23)</f>
        <v>-197674863.94765264</v>
      </c>
      <c r="L1544" s="11">
        <f t="shared" si="52"/>
        <v>1</v>
      </c>
    </row>
    <row r="1545" spans="1:12" x14ac:dyDescent="0.25">
      <c r="A1545">
        <f t="shared" si="53"/>
        <v>1540</v>
      </c>
      <c r="C1545">
        <v>52679.480073102095</v>
      </c>
      <c r="D1545">
        <v>54425.057425337487</v>
      </c>
      <c r="E1545">
        <v>47709190.936808787</v>
      </c>
      <c r="F1545">
        <v>1745.577352235392</v>
      </c>
      <c r="G1545">
        <v>335689567.19239748</v>
      </c>
      <c r="H1545" s="6">
        <f>E1545-G1545-'Recalled prostheses cost'!$F$23</f>
        <v>-311732200.72247988</v>
      </c>
      <c r="I1545" s="112">
        <v>26593369.290271416</v>
      </c>
      <c r="J1545" s="112">
        <v>127562035.53311105</v>
      </c>
      <c r="K1545" s="112">
        <f>I1545-J1545-(0.38*'Recalled prostheses cost'!$F$23)</f>
        <v>-109994359.54025829</v>
      </c>
      <c r="L1545" s="11">
        <f t="shared" si="52"/>
        <v>1</v>
      </c>
    </row>
    <row r="1546" spans="1:12" x14ac:dyDescent="0.25">
      <c r="A1546">
        <f t="shared" si="53"/>
        <v>1541</v>
      </c>
      <c r="C1546">
        <v>60752.618072639758</v>
      </c>
      <c r="D1546">
        <v>62795.499461257074</v>
      </c>
      <c r="E1546">
        <v>65548396.12973211</v>
      </c>
      <c r="F1546">
        <v>2042.8813886173157</v>
      </c>
      <c r="G1546">
        <v>549454757.88341725</v>
      </c>
      <c r="H1546" s="6">
        <f>E1546-G1546-'Recalled prostheses cost'!$F$23</f>
        <v>-507658186.22057629</v>
      </c>
      <c r="I1546" s="112">
        <v>36014526.583109587</v>
      </c>
      <c r="J1546" s="112">
        <v>208792807.99569857</v>
      </c>
      <c r="K1546" s="112">
        <f>I1546-J1546-(0.38*'Recalled prostheses cost'!$F$23)</f>
        <v>-181803974.71000764</v>
      </c>
      <c r="L1546" s="11">
        <f t="shared" si="52"/>
        <v>1</v>
      </c>
    </row>
    <row r="1547" spans="1:12" x14ac:dyDescent="0.25">
      <c r="A1547">
        <f t="shared" si="53"/>
        <v>1542</v>
      </c>
      <c r="C1547">
        <v>71379.156079678825</v>
      </c>
      <c r="D1547">
        <v>74517.348888291235</v>
      </c>
      <c r="E1547">
        <v>50391012.325589612</v>
      </c>
      <c r="F1547">
        <v>3138.1928086124099</v>
      </c>
      <c r="G1547">
        <v>440086550.59449941</v>
      </c>
      <c r="H1547" s="6">
        <f>E1547-G1547-'Recalled prostheses cost'!$F$23</f>
        <v>-413447362.73580098</v>
      </c>
      <c r="I1547" s="112">
        <v>27841900.630531285</v>
      </c>
      <c r="J1547" s="112">
        <v>167232889.2259098</v>
      </c>
      <c r="K1547" s="112">
        <f>I1547-J1547-(0.38*'Recalled prostheses cost'!$F$23)</f>
        <v>-148416681.89279717</v>
      </c>
      <c r="L1547" s="11">
        <f t="shared" si="52"/>
        <v>1</v>
      </c>
    </row>
    <row r="1548" spans="1:12" x14ac:dyDescent="0.25">
      <c r="A1548">
        <f t="shared" si="53"/>
        <v>1543</v>
      </c>
      <c r="C1548">
        <v>51073.676968647778</v>
      </c>
      <c r="D1548">
        <v>52497.089302806489</v>
      </c>
      <c r="E1548">
        <v>44040885.264984429</v>
      </c>
      <c r="F1548">
        <v>1423.412334158711</v>
      </c>
      <c r="G1548">
        <v>279311935.42749256</v>
      </c>
      <c r="H1548" s="6">
        <f>E1548-G1548-'Recalled prostheses cost'!$F$23</f>
        <v>-259022874.6293993</v>
      </c>
      <c r="I1548" s="112">
        <v>24599484.774825409</v>
      </c>
      <c r="J1548" s="112">
        <v>106138535.46244717</v>
      </c>
      <c r="K1548" s="112">
        <f>I1548-J1548-(0.38*'Recalled prostheses cost'!$F$23)</f>
        <v>-90564743.985040396</v>
      </c>
      <c r="L1548" s="11">
        <f t="shared" si="52"/>
        <v>1</v>
      </c>
    </row>
    <row r="1549" spans="1:12" x14ac:dyDescent="0.25">
      <c r="A1549">
        <f t="shared" si="53"/>
        <v>1544</v>
      </c>
      <c r="C1549">
        <v>53328.384855162476</v>
      </c>
      <c r="D1549">
        <v>55152.509425494623</v>
      </c>
      <c r="E1549">
        <v>40993261.842350535</v>
      </c>
      <c r="F1549">
        <v>1824.1245703321474</v>
      </c>
      <c r="G1549">
        <v>315555749.95689195</v>
      </c>
      <c r="H1549" s="6">
        <f>E1549-G1549-'Recalled prostheses cost'!$F$23</f>
        <v>-298314312.58143258</v>
      </c>
      <c r="I1549" s="112">
        <v>22863401.440347854</v>
      </c>
      <c r="J1549" s="112">
        <v>119911184.98361894</v>
      </c>
      <c r="K1549" s="112">
        <f>I1549-J1549-(0.38*'Recalled prostheses cost'!$F$23)</f>
        <v>-106073476.84068975</v>
      </c>
      <c r="L1549" s="11">
        <f t="shared" si="52"/>
        <v>1</v>
      </c>
    </row>
    <row r="1550" spans="1:12" x14ac:dyDescent="0.25">
      <c r="A1550">
        <f t="shared" si="53"/>
        <v>1545</v>
      </c>
      <c r="C1550">
        <v>58474.245673720681</v>
      </c>
      <c r="D1550">
        <v>60310.814438024492</v>
      </c>
      <c r="E1550">
        <v>58800746.177561924</v>
      </c>
      <c r="F1550">
        <v>1836.5687643038109</v>
      </c>
      <c r="G1550">
        <v>473247864.72810555</v>
      </c>
      <c r="H1550" s="6">
        <f>E1550-G1550-'Recalled prostheses cost'!$F$23</f>
        <v>-438198943.01743478</v>
      </c>
      <c r="I1550" s="112">
        <v>32643587.012944218</v>
      </c>
      <c r="J1550" s="112">
        <v>179834188.5966801</v>
      </c>
      <c r="K1550" s="112">
        <f>I1550-J1550-(0.38*'Recalled prostheses cost'!$F$23)</f>
        <v>-156216294.88115454</v>
      </c>
      <c r="L1550" s="11">
        <f t="shared" si="52"/>
        <v>1</v>
      </c>
    </row>
    <row r="1551" spans="1:12" x14ac:dyDescent="0.25">
      <c r="A1551">
        <f t="shared" si="53"/>
        <v>1546</v>
      </c>
      <c r="C1551">
        <v>60063.300093191487</v>
      </c>
      <c r="D1551">
        <v>62157.825560523706</v>
      </c>
      <c r="E1551">
        <v>62654676.108005568</v>
      </c>
      <c r="F1551">
        <v>2094.5254673322197</v>
      </c>
      <c r="G1551">
        <v>566274017.7467345</v>
      </c>
      <c r="H1551" s="6">
        <f>E1551-G1551-'Recalled prostheses cost'!$F$23</f>
        <v>-527371166.10562009</v>
      </c>
      <c r="I1551" s="112">
        <v>34519762.434538141</v>
      </c>
      <c r="J1551" s="112">
        <v>215184126.7437591</v>
      </c>
      <c r="K1551" s="112">
        <f>I1551-J1551-(0.38*'Recalled prostheses cost'!$F$23)</f>
        <v>-189690057.60663962</v>
      </c>
      <c r="L1551" s="11">
        <f t="shared" si="52"/>
        <v>1</v>
      </c>
    </row>
    <row r="1552" spans="1:12" x14ac:dyDescent="0.25">
      <c r="A1552">
        <f t="shared" si="53"/>
        <v>1547</v>
      </c>
      <c r="C1552">
        <v>57833.81893216318</v>
      </c>
      <c r="D1552">
        <v>59446.234956280503</v>
      </c>
      <c r="E1552">
        <v>39463533.22675021</v>
      </c>
      <c r="F1552">
        <v>1612.4160241173231</v>
      </c>
      <c r="G1552">
        <v>276800253.73385286</v>
      </c>
      <c r="H1552" s="6">
        <f>E1552-G1552-'Recalled prostheses cost'!$F$23</f>
        <v>-261088544.97399384</v>
      </c>
      <c r="I1552" s="112">
        <v>21775829.718192566</v>
      </c>
      <c r="J1552" s="112">
        <v>105184096.41886412</v>
      </c>
      <c r="K1552" s="112">
        <f>I1552-J1552-(0.38*'Recalled prostheses cost'!$F$23)</f>
        <v>-92433959.998090208</v>
      </c>
      <c r="L1552" s="11">
        <f t="shared" si="52"/>
        <v>1</v>
      </c>
    </row>
    <row r="1553" spans="1:12" x14ac:dyDescent="0.25">
      <c r="A1553">
        <f t="shared" si="53"/>
        <v>1548</v>
      </c>
      <c r="C1553">
        <v>53160.684528926111</v>
      </c>
      <c r="D1553">
        <v>54211.185753589001</v>
      </c>
      <c r="E1553">
        <v>39652117.211630419</v>
      </c>
      <c r="F1553">
        <v>1050.5012246628903</v>
      </c>
      <c r="G1553">
        <v>165409549.06904155</v>
      </c>
      <c r="H1553" s="6">
        <f>E1553-G1553-'Recalled prostheses cost'!$F$23</f>
        <v>-149509256.32430232</v>
      </c>
      <c r="I1553" s="112">
        <v>22014044.927890129</v>
      </c>
      <c r="J1553" s="112">
        <v>62855628.646235794</v>
      </c>
      <c r="K1553" s="112">
        <f>I1553-J1553-(0.38*'Recalled prostheses cost'!$F$23)</f>
        <v>-49867277.015764311</v>
      </c>
      <c r="L1553" s="11">
        <f t="shared" si="52"/>
        <v>1</v>
      </c>
    </row>
    <row r="1554" spans="1:12" x14ac:dyDescent="0.25">
      <c r="A1554">
        <f t="shared" si="53"/>
        <v>1549</v>
      </c>
      <c r="C1554">
        <v>59386.802558320014</v>
      </c>
      <c r="D1554">
        <v>60969.463460175233</v>
      </c>
      <c r="E1554">
        <v>39770457.310801081</v>
      </c>
      <c r="F1554">
        <v>1582.660901855219</v>
      </c>
      <c r="G1554">
        <v>195106461.60564721</v>
      </c>
      <c r="H1554" s="6">
        <f>E1554-G1554-'Recalled prostheses cost'!$F$23</f>
        <v>-179087828.76173729</v>
      </c>
      <c r="I1554" s="112">
        <v>21837388.712879803</v>
      </c>
      <c r="J1554" s="112">
        <v>74140455.410145938</v>
      </c>
      <c r="K1554" s="112">
        <f>I1554-J1554-(0.38*'Recalled prostheses cost'!$F$23)</f>
        <v>-61328759.994684778</v>
      </c>
      <c r="L1554" s="11">
        <f t="shared" si="52"/>
        <v>1</v>
      </c>
    </row>
    <row r="1555" spans="1:12" x14ac:dyDescent="0.25">
      <c r="A1555">
        <f t="shared" si="53"/>
        <v>1550</v>
      </c>
      <c r="C1555">
        <v>55389.179273099435</v>
      </c>
      <c r="D1555">
        <v>56838.294810934058</v>
      </c>
      <c r="E1555">
        <v>42758620.749887094</v>
      </c>
      <c r="F1555">
        <v>1449.115537834623</v>
      </c>
      <c r="G1555">
        <v>263945617.91184554</v>
      </c>
      <c r="H1555" s="6">
        <f>E1555-G1555-'Recalled prostheses cost'!$F$23</f>
        <v>-244938821.62884963</v>
      </c>
      <c r="I1555" s="112">
        <v>23239394.119903099</v>
      </c>
      <c r="J1555" s="112">
        <v>100299334.80650128</v>
      </c>
      <c r="K1555" s="112">
        <f>I1555-J1555-(0.38*'Recalled prostheses cost'!$F$23)</f>
        <v>-86085633.984016836</v>
      </c>
      <c r="L1555" s="11">
        <f t="shared" si="52"/>
        <v>1</v>
      </c>
    </row>
    <row r="1556" spans="1:12" x14ac:dyDescent="0.25">
      <c r="A1556">
        <f t="shared" si="53"/>
        <v>1551</v>
      </c>
      <c r="C1556">
        <v>59370.249580204727</v>
      </c>
      <c r="D1556">
        <v>62094.226628426251</v>
      </c>
      <c r="E1556">
        <v>39755843.474074677</v>
      </c>
      <c r="F1556">
        <v>2723.9770482215245</v>
      </c>
      <c r="G1556">
        <v>331545058.59384221</v>
      </c>
      <c r="H1556" s="6">
        <f>E1556-G1556-'Recalled prostheses cost'!$F$23</f>
        <v>-315541039.58665872</v>
      </c>
      <c r="I1556" s="112">
        <v>22026682.172593683</v>
      </c>
      <c r="J1556" s="112">
        <v>125987122.26566005</v>
      </c>
      <c r="K1556" s="112">
        <f>I1556-J1556-(0.38*'Recalled prostheses cost'!$F$23)</f>
        <v>-112986133.39048502</v>
      </c>
      <c r="L1556" s="11">
        <f t="shared" si="52"/>
        <v>1</v>
      </c>
    </row>
    <row r="1557" spans="1:12" x14ac:dyDescent="0.25">
      <c r="A1557">
        <f t="shared" si="53"/>
        <v>1552</v>
      </c>
      <c r="C1557">
        <v>76182.443899503298</v>
      </c>
      <c r="D1557">
        <v>79173.077471861921</v>
      </c>
      <c r="E1557">
        <v>51312680.777488455</v>
      </c>
      <c r="F1557">
        <v>2990.6335723586235</v>
      </c>
      <c r="G1557">
        <v>404699025.144364</v>
      </c>
      <c r="H1557" s="6">
        <f>E1557-G1557-'Recalled prostheses cost'!$F$23</f>
        <v>-377138168.8337667</v>
      </c>
      <c r="I1557" s="112">
        <v>28350089.590248067</v>
      </c>
      <c r="J1557" s="112">
        <v>153785629.55485836</v>
      </c>
      <c r="K1557" s="112">
        <f>I1557-J1557-(0.38*'Recalled prostheses cost'!$F$23)</f>
        <v>-134461233.26202893</v>
      </c>
      <c r="L1557" s="11">
        <f t="shared" si="52"/>
        <v>1</v>
      </c>
    </row>
    <row r="1558" spans="1:12" x14ac:dyDescent="0.25">
      <c r="A1558">
        <f t="shared" si="53"/>
        <v>1553</v>
      </c>
      <c r="C1558">
        <v>64895.86854167073</v>
      </c>
      <c r="D1558">
        <v>66963.458309219437</v>
      </c>
      <c r="E1558">
        <v>61783034.143771678</v>
      </c>
      <c r="F1558">
        <v>2067.5897675487067</v>
      </c>
      <c r="G1558">
        <v>468141169.00027812</v>
      </c>
      <c r="H1558" s="6">
        <f>E1558-G1558-'Recalled prostheses cost'!$F$23</f>
        <v>-430109959.32339764</v>
      </c>
      <c r="I1558" s="112">
        <v>34238057.623601831</v>
      </c>
      <c r="J1558" s="112">
        <v>177893644.22010571</v>
      </c>
      <c r="K1558" s="112">
        <f>I1558-J1558-(0.38*'Recalled prostheses cost'!$F$23)</f>
        <v>-152681279.89392254</v>
      </c>
      <c r="L1558" s="11">
        <f t="shared" si="52"/>
        <v>1</v>
      </c>
    </row>
    <row r="1559" spans="1:12" x14ac:dyDescent="0.25">
      <c r="A1559">
        <f t="shared" si="53"/>
        <v>1554</v>
      </c>
      <c r="C1559">
        <v>62853.94678721208</v>
      </c>
      <c r="D1559">
        <v>64742.397714436265</v>
      </c>
      <c r="E1559">
        <v>43407755.908077046</v>
      </c>
      <c r="F1559">
        <v>1888.4509272241849</v>
      </c>
      <c r="G1559">
        <v>236692345.73421666</v>
      </c>
      <c r="H1559" s="6">
        <f>E1559-G1559-'Recalled prostheses cost'!$F$23</f>
        <v>-217036414.2930308</v>
      </c>
      <c r="I1559" s="112">
        <v>24406187.975604329</v>
      </c>
      <c r="J1559" s="112">
        <v>89943091.379002348</v>
      </c>
      <c r="K1559" s="112">
        <f>I1559-J1559-(0.38*'Recalled prostheses cost'!$F$23)</f>
        <v>-74562596.700816661</v>
      </c>
      <c r="L1559" s="11">
        <f t="shared" si="52"/>
        <v>1</v>
      </c>
    </row>
    <row r="1560" spans="1:12" x14ac:dyDescent="0.25">
      <c r="A1560">
        <f t="shared" si="53"/>
        <v>1555</v>
      </c>
      <c r="C1560">
        <v>63756.851692863303</v>
      </c>
      <c r="D1560">
        <v>65019.467088082827</v>
      </c>
      <c r="E1560">
        <v>39872929.65351972</v>
      </c>
      <c r="F1560">
        <v>1262.6153952195236</v>
      </c>
      <c r="G1560">
        <v>149606203.30581567</v>
      </c>
      <c r="H1560" s="6">
        <f>E1560-G1560-'Recalled prostheses cost'!$F$23</f>
        <v>-133485098.11918712</v>
      </c>
      <c r="I1560" s="112">
        <v>22203068.068519108</v>
      </c>
      <c r="J1560" s="112">
        <v>56850357.256209955</v>
      </c>
      <c r="K1560" s="112">
        <f>I1560-J1560-(0.38*'Recalled prostheses cost'!$F$23)</f>
        <v>-43672982.485109493</v>
      </c>
      <c r="L1560" s="11">
        <f t="shared" si="52"/>
        <v>1</v>
      </c>
    </row>
    <row r="1561" spans="1:12" x14ac:dyDescent="0.25">
      <c r="A1561">
        <f t="shared" si="53"/>
        <v>1556</v>
      </c>
      <c r="C1561">
        <v>65687.107117322055</v>
      </c>
      <c r="D1561">
        <v>68402.322544372175</v>
      </c>
      <c r="E1561">
        <v>46611584.365238853</v>
      </c>
      <c r="F1561">
        <v>2715.2154270501196</v>
      </c>
      <c r="G1561">
        <v>461982215.07115626</v>
      </c>
      <c r="H1561" s="6">
        <f>E1561-G1561-'Recalled prostheses cost'!$F$23</f>
        <v>-439122455.17280859</v>
      </c>
      <c r="I1561" s="112">
        <v>25750427.135604367</v>
      </c>
      <c r="J1561" s="112">
        <v>175553241.72703937</v>
      </c>
      <c r="K1561" s="112">
        <f>I1561-J1561-(0.38*'Recalled prostheses cost'!$F$23)</f>
        <v>-158828507.88885367</v>
      </c>
      <c r="L1561" s="11">
        <f t="shared" si="52"/>
        <v>1</v>
      </c>
    </row>
    <row r="1562" spans="1:12" x14ac:dyDescent="0.25">
      <c r="A1562">
        <f t="shared" si="53"/>
        <v>1557</v>
      </c>
      <c r="C1562">
        <v>59341.755431119593</v>
      </c>
      <c r="D1562">
        <v>61355.355527016967</v>
      </c>
      <c r="E1562">
        <v>40514701.135141626</v>
      </c>
      <c r="F1562">
        <v>2013.6000958973746</v>
      </c>
      <c r="G1562">
        <v>268830003.49677002</v>
      </c>
      <c r="H1562" s="6">
        <f>E1562-G1562-'Recalled prostheses cost'!$F$23</f>
        <v>-252067126.82851958</v>
      </c>
      <c r="I1562" s="112">
        <v>22339724.5039283</v>
      </c>
      <c r="J1562" s="112">
        <v>102155401.32877257</v>
      </c>
      <c r="K1562" s="112">
        <f>I1562-J1562-(0.38*'Recalled prostheses cost'!$F$23)</f>
        <v>-88841370.122262925</v>
      </c>
      <c r="L1562" s="11">
        <f t="shared" si="52"/>
        <v>1</v>
      </c>
    </row>
    <row r="1563" spans="1:12" x14ac:dyDescent="0.25">
      <c r="A1563">
        <f t="shared" si="53"/>
        <v>1558</v>
      </c>
      <c r="C1563">
        <v>51556.246834753569</v>
      </c>
      <c r="D1563">
        <v>53238.269035487079</v>
      </c>
      <c r="E1563">
        <v>48673812.396578401</v>
      </c>
      <c r="F1563">
        <v>1682.0222007335105</v>
      </c>
      <c r="G1563">
        <v>369659161.01612699</v>
      </c>
      <c r="H1563" s="6">
        <f>E1563-G1563-'Recalled prostheses cost'!$F$23</f>
        <v>-344737173.08643973</v>
      </c>
      <c r="I1563" s="112">
        <v>26936053.41392741</v>
      </c>
      <c r="J1563" s="112">
        <v>140470481.18612823</v>
      </c>
      <c r="K1563" s="112">
        <f>I1563-J1563-(0.38*'Recalled prostheses cost'!$F$23)</f>
        <v>-122560121.06961948</v>
      </c>
      <c r="L1563" s="11">
        <f t="shared" si="52"/>
        <v>1</v>
      </c>
    </row>
    <row r="1564" spans="1:12" x14ac:dyDescent="0.25">
      <c r="A1564">
        <f t="shared" si="53"/>
        <v>1559</v>
      </c>
      <c r="C1564">
        <v>50930.448533803385</v>
      </c>
      <c r="D1564">
        <v>51707.979076260228</v>
      </c>
      <c r="E1564">
        <v>41230567.355145425</v>
      </c>
      <c r="F1564">
        <v>777.53054245684325</v>
      </c>
      <c r="G1564">
        <v>143629253.20340592</v>
      </c>
      <c r="H1564" s="6">
        <f>E1564-G1564-'Recalled prostheses cost'!$F$23</f>
        <v>-126150510.31515166</v>
      </c>
      <c r="I1564" s="112">
        <v>23111331.173725564</v>
      </c>
      <c r="J1564" s="112">
        <v>54579116.217294261</v>
      </c>
      <c r="K1564" s="112">
        <f>I1564-J1564-(0.38*'Recalled prostheses cost'!$F$23)</f>
        <v>-40493478.34098734</v>
      </c>
      <c r="L1564" s="11">
        <f t="shared" si="52"/>
        <v>1</v>
      </c>
    </row>
    <row r="1565" spans="1:12" x14ac:dyDescent="0.25">
      <c r="A1565">
        <f t="shared" si="53"/>
        <v>1560</v>
      </c>
      <c r="C1565">
        <v>64552.389629260928</v>
      </c>
      <c r="D1565">
        <v>67539.700180579821</v>
      </c>
      <c r="E1565">
        <v>44079060.01168298</v>
      </c>
      <c r="F1565">
        <v>2987.310551318893</v>
      </c>
      <c r="G1565">
        <v>446869810.16056317</v>
      </c>
      <c r="H1565" s="6">
        <f>E1565-G1565-'Recalled prostheses cost'!$F$23</f>
        <v>-426542574.61577135</v>
      </c>
      <c r="I1565" s="112">
        <v>24776578.87404618</v>
      </c>
      <c r="J1565" s="112">
        <v>169810527.86101401</v>
      </c>
      <c r="K1565" s="112">
        <f>I1565-J1565-(0.38*'Recalled prostheses cost'!$F$23)</f>
        <v>-154059642.28438649</v>
      </c>
      <c r="L1565" s="11">
        <f t="shared" si="52"/>
        <v>1</v>
      </c>
    </row>
    <row r="1566" spans="1:12" x14ac:dyDescent="0.25">
      <c r="A1566">
        <f t="shared" si="53"/>
        <v>1561</v>
      </c>
      <c r="C1566">
        <v>60677.531532676869</v>
      </c>
      <c r="D1566">
        <v>63587.291877439842</v>
      </c>
      <c r="E1566">
        <v>63141719.93247357</v>
      </c>
      <c r="F1566">
        <v>2909.7603447629735</v>
      </c>
      <c r="G1566">
        <v>825778331.64367592</v>
      </c>
      <c r="H1566" s="6">
        <f>E1566-G1566-'Recalled prostheses cost'!$F$23</f>
        <v>-786388436.17809355</v>
      </c>
      <c r="I1566" s="112">
        <v>34900176.291916005</v>
      </c>
      <c r="J1566" s="112">
        <v>313795766.02459687</v>
      </c>
      <c r="K1566" s="112">
        <f>I1566-J1566-(0.38*'Recalled prostheses cost'!$F$23)</f>
        <v>-287921283.03009951</v>
      </c>
      <c r="L1566" s="11">
        <f t="shared" si="52"/>
        <v>1</v>
      </c>
    </row>
    <row r="1567" spans="1:12" x14ac:dyDescent="0.25">
      <c r="A1567">
        <f t="shared" si="53"/>
        <v>1562</v>
      </c>
      <c r="C1567">
        <v>53341.537168750358</v>
      </c>
      <c r="D1567">
        <v>55145.352945985214</v>
      </c>
      <c r="E1567">
        <v>40195880.083120428</v>
      </c>
      <c r="F1567">
        <v>1803.8157772348568</v>
      </c>
      <c r="G1567">
        <v>295935951.52150303</v>
      </c>
      <c r="H1567" s="6">
        <f>E1567-G1567-'Recalled prostheses cost'!$F$23</f>
        <v>-279491895.9052738</v>
      </c>
      <c r="I1567" s="112">
        <v>22608268.158851303</v>
      </c>
      <c r="J1567" s="112">
        <v>112455661.57817116</v>
      </c>
      <c r="K1567" s="112">
        <f>I1567-J1567-(0.38*'Recalled prostheses cost'!$F$23)</f>
        <v>-98873086.716738522</v>
      </c>
      <c r="L1567" s="11">
        <f t="shared" si="52"/>
        <v>1</v>
      </c>
    </row>
    <row r="1568" spans="1:12" x14ac:dyDescent="0.25">
      <c r="A1568">
        <f t="shared" si="53"/>
        <v>1563</v>
      </c>
      <c r="C1568">
        <v>54635.736243317573</v>
      </c>
      <c r="D1568">
        <v>56021.750312174539</v>
      </c>
      <c r="E1568">
        <v>65329161.241735764</v>
      </c>
      <c r="F1568">
        <v>1386.0140688569663</v>
      </c>
      <c r="G1568">
        <v>402873645.78449106</v>
      </c>
      <c r="H1568" s="6">
        <f>E1568-G1568-'Recalled prostheses cost'!$F$23</f>
        <v>-361296309.00964648</v>
      </c>
      <c r="I1568" s="112">
        <v>36329272.392739303</v>
      </c>
      <c r="J1568" s="112">
        <v>153091985.39810663</v>
      </c>
      <c r="K1568" s="112">
        <f>I1568-J1568-(0.38*'Recalled prostheses cost'!$F$23)</f>
        <v>-125788406.30278599</v>
      </c>
      <c r="L1568" s="11">
        <f t="shared" si="52"/>
        <v>1</v>
      </c>
    </row>
    <row r="1569" spans="1:12" x14ac:dyDescent="0.25">
      <c r="A1569">
        <f t="shared" si="53"/>
        <v>1564</v>
      </c>
      <c r="C1569">
        <v>55524.853735015153</v>
      </c>
      <c r="D1569">
        <v>57590.118706316905</v>
      </c>
      <c r="E1569">
        <v>41006446.732640266</v>
      </c>
      <c r="F1569">
        <v>2065.2649713017527</v>
      </c>
      <c r="G1569">
        <v>334612371.25170797</v>
      </c>
      <c r="H1569" s="6">
        <f>E1569-G1569-'Recalled prostheses cost'!$F$23</f>
        <v>-317357748.98595887</v>
      </c>
      <c r="I1569" s="112">
        <v>22591379.326207779</v>
      </c>
      <c r="J1569" s="112">
        <v>127152701.07564904</v>
      </c>
      <c r="K1569" s="112">
        <f>I1569-J1569-(0.38*'Recalled prostheses cost'!$F$23)</f>
        <v>-113587015.04685992</v>
      </c>
      <c r="L1569" s="11">
        <f t="shared" si="52"/>
        <v>1</v>
      </c>
    </row>
    <row r="1570" spans="1:12" x14ac:dyDescent="0.25">
      <c r="A1570">
        <f t="shared" si="53"/>
        <v>1565</v>
      </c>
      <c r="C1570">
        <v>53842.322790368518</v>
      </c>
      <c r="D1570">
        <v>55934.865013939736</v>
      </c>
      <c r="E1570">
        <v>53319449.210460164</v>
      </c>
      <c r="F1570">
        <v>2092.5422235712176</v>
      </c>
      <c r="G1570">
        <v>582736131.79269469</v>
      </c>
      <c r="H1570" s="6">
        <f>E1570-G1570-'Recalled prostheses cost'!$F$23</f>
        <v>-553168507.04912567</v>
      </c>
      <c r="I1570" s="112">
        <v>29509208.329923101</v>
      </c>
      <c r="J1570" s="112">
        <v>221439730.08122402</v>
      </c>
      <c r="K1570" s="112">
        <f>I1570-J1570-(0.38*'Recalled prostheses cost'!$F$23)</f>
        <v>-200956215.04871958</v>
      </c>
      <c r="L1570" s="11">
        <f t="shared" si="52"/>
        <v>1</v>
      </c>
    </row>
    <row r="1571" spans="1:12" x14ac:dyDescent="0.25">
      <c r="A1571">
        <f t="shared" si="53"/>
        <v>1566</v>
      </c>
      <c r="C1571">
        <v>61351.130168851319</v>
      </c>
      <c r="D1571">
        <v>63606.764222402613</v>
      </c>
      <c r="E1571">
        <v>40684688.342029542</v>
      </c>
      <c r="F1571">
        <v>2255.6340535512936</v>
      </c>
      <c r="G1571">
        <v>306102725.84842116</v>
      </c>
      <c r="H1571" s="6">
        <f>E1571-G1571-'Recalled prostheses cost'!$F$23</f>
        <v>-289169861.97328281</v>
      </c>
      <c r="I1571" s="112">
        <v>22418438.213774793</v>
      </c>
      <c r="J1571" s="112">
        <v>116319035.82240002</v>
      </c>
      <c r="K1571" s="112">
        <f>I1571-J1571-(0.38*'Recalled prostheses cost'!$F$23)</f>
        <v>-102926290.90604389</v>
      </c>
      <c r="L1571" s="11">
        <f t="shared" si="52"/>
        <v>1</v>
      </c>
    </row>
    <row r="1572" spans="1:12" x14ac:dyDescent="0.25">
      <c r="A1572">
        <f t="shared" si="53"/>
        <v>1567</v>
      </c>
      <c r="C1572">
        <v>57184.246106286388</v>
      </c>
      <c r="D1572">
        <v>59396.13197538432</v>
      </c>
      <c r="E1572">
        <v>43674163.072905116</v>
      </c>
      <c r="F1572">
        <v>2211.8858690979323</v>
      </c>
      <c r="G1572">
        <v>443955505.03642577</v>
      </c>
      <c r="H1572" s="6">
        <f>E1572-G1572-'Recalled prostheses cost'!$F$23</f>
        <v>-424033166.43041182</v>
      </c>
      <c r="I1572" s="112">
        <v>23895724.719961487</v>
      </c>
      <c r="J1572" s="112">
        <v>168703091.91384181</v>
      </c>
      <c r="K1572" s="112">
        <f>I1572-J1572-(0.38*'Recalled prostheses cost'!$F$23)</f>
        <v>-153833060.49129897</v>
      </c>
      <c r="L1572" s="11">
        <f t="shared" si="52"/>
        <v>1</v>
      </c>
    </row>
    <row r="1573" spans="1:12" x14ac:dyDescent="0.25">
      <c r="A1573">
        <f t="shared" si="53"/>
        <v>1568</v>
      </c>
      <c r="C1573">
        <v>77645.2313154234</v>
      </c>
      <c r="D1573">
        <v>80478.532815810657</v>
      </c>
      <c r="E1573">
        <v>65659656.067873746</v>
      </c>
      <c r="F1573">
        <v>2833.301500387257</v>
      </c>
      <c r="G1573">
        <v>566723137.82017756</v>
      </c>
      <c r="H1573" s="6">
        <f>E1573-G1573-'Recalled prostheses cost'!$F$23</f>
        <v>-524815306.21919501</v>
      </c>
      <c r="I1573" s="112">
        <v>36414048.336079739</v>
      </c>
      <c r="J1573" s="112">
        <v>215354792.3716675</v>
      </c>
      <c r="K1573" s="112">
        <f>I1573-J1573-(0.38*'Recalled prostheses cost'!$F$23)</f>
        <v>-187966437.33300641</v>
      </c>
      <c r="L1573" s="11">
        <f t="shared" si="52"/>
        <v>1</v>
      </c>
    </row>
    <row r="1574" spans="1:12" x14ac:dyDescent="0.25">
      <c r="A1574">
        <f t="shared" si="53"/>
        <v>1569</v>
      </c>
      <c r="C1574">
        <v>64743.896753730238</v>
      </c>
      <c r="D1574">
        <v>67246.360862608853</v>
      </c>
      <c r="E1574">
        <v>44021803.69659216</v>
      </c>
      <c r="F1574">
        <v>2502.4641088786157</v>
      </c>
      <c r="G1574">
        <v>404706941.45595574</v>
      </c>
      <c r="H1574" s="6">
        <f>E1574-G1574-'Recalled prostheses cost'!$F$23</f>
        <v>-384436962.22625476</v>
      </c>
      <c r="I1574" s="112">
        <v>24643371.388975509</v>
      </c>
      <c r="J1574" s="112">
        <v>153788637.75326318</v>
      </c>
      <c r="K1574" s="112">
        <f>I1574-J1574-(0.38*'Recalled prostheses cost'!$F$23)</f>
        <v>-138170959.66170633</v>
      </c>
      <c r="L1574" s="11">
        <f t="shared" si="52"/>
        <v>1</v>
      </c>
    </row>
    <row r="1575" spans="1:12" x14ac:dyDescent="0.25">
      <c r="A1575">
        <f t="shared" si="53"/>
        <v>1570</v>
      </c>
      <c r="C1575">
        <v>59648.807829671292</v>
      </c>
      <c r="D1575">
        <v>62711.671636100284</v>
      </c>
      <c r="E1575">
        <v>62926087.115444034</v>
      </c>
      <c r="F1575">
        <v>3062.8638064289917</v>
      </c>
      <c r="G1575">
        <v>868641655.47550178</v>
      </c>
      <c r="H1575" s="6">
        <f>E1575-G1575-'Recalled prostheses cost'!$F$23</f>
        <v>-829467392.82694888</v>
      </c>
      <c r="I1575" s="112">
        <v>34608485.243292719</v>
      </c>
      <c r="J1575" s="112">
        <v>330083829.08069062</v>
      </c>
      <c r="K1575" s="112">
        <f>I1575-J1575-(0.38*'Recalled prostheses cost'!$F$23)</f>
        <v>-304501037.13481659</v>
      </c>
      <c r="L1575" s="11">
        <f t="shared" si="52"/>
        <v>1</v>
      </c>
    </row>
    <row r="1576" spans="1:12" x14ac:dyDescent="0.25">
      <c r="A1576">
        <f t="shared" si="53"/>
        <v>1571</v>
      </c>
      <c r="C1576">
        <v>82798.308857041251</v>
      </c>
      <c r="D1576">
        <v>87204.319396516657</v>
      </c>
      <c r="E1576">
        <v>65559759.491706818</v>
      </c>
      <c r="F1576">
        <v>4406.0105394754064</v>
      </c>
      <c r="G1576">
        <v>833987741.58531141</v>
      </c>
      <c r="H1576" s="6">
        <f>E1576-G1576-'Recalled prostheses cost'!$F$23</f>
        <v>-792179806.56049573</v>
      </c>
      <c r="I1576" s="112">
        <v>36404608.576830976</v>
      </c>
      <c r="J1576" s="112">
        <v>316915341.80241835</v>
      </c>
      <c r="K1576" s="112">
        <f>I1576-J1576-(0.38*'Recalled prostheses cost'!$F$23)</f>
        <v>-289536426.52300602</v>
      </c>
      <c r="L1576" s="11">
        <f t="shared" si="52"/>
        <v>1</v>
      </c>
    </row>
    <row r="1577" spans="1:12" x14ac:dyDescent="0.25">
      <c r="A1577">
        <f t="shared" si="53"/>
        <v>1572</v>
      </c>
      <c r="C1577">
        <v>55621.600890225898</v>
      </c>
      <c r="D1577">
        <v>57579.265116294926</v>
      </c>
      <c r="E1577">
        <v>56681566.051539473</v>
      </c>
      <c r="F1577">
        <v>1957.6642260690278</v>
      </c>
      <c r="G1577">
        <v>461595717.01596284</v>
      </c>
      <c r="H1577" s="6">
        <f>E1577-G1577-'Recalled prostheses cost'!$F$23</f>
        <v>-428665975.43131453</v>
      </c>
      <c r="I1577" s="112">
        <v>31151738.958862875</v>
      </c>
      <c r="J1577" s="112">
        <v>175406372.46606585</v>
      </c>
      <c r="K1577" s="112">
        <f>I1577-J1577-(0.38*'Recalled prostheses cost'!$F$23)</f>
        <v>-153280326.80462164</v>
      </c>
      <c r="L1577" s="11">
        <f t="shared" si="52"/>
        <v>1</v>
      </c>
    </row>
    <row r="1578" spans="1:12" x14ac:dyDescent="0.25">
      <c r="A1578">
        <f t="shared" si="53"/>
        <v>1573</v>
      </c>
      <c r="C1578">
        <v>61135.790207117367</v>
      </c>
      <c r="D1578">
        <v>62951.047091453693</v>
      </c>
      <c r="E1578">
        <v>42491569.261119895</v>
      </c>
      <c r="F1578">
        <v>1815.256884336326</v>
      </c>
      <c r="G1578">
        <v>250555699.81980154</v>
      </c>
      <c r="H1578" s="6">
        <f>E1578-G1578-'Recalled prostheses cost'!$F$23</f>
        <v>-231815955.02557281</v>
      </c>
      <c r="I1578" s="112">
        <v>23675421.84214513</v>
      </c>
      <c r="J1578" s="112">
        <v>95211165.931524605</v>
      </c>
      <c r="K1578" s="112">
        <f>I1578-J1578-(0.38*'Recalled prostheses cost'!$F$23)</f>
        <v>-80561437.386798114</v>
      </c>
      <c r="L1578" s="11">
        <f t="shared" si="52"/>
        <v>1</v>
      </c>
    </row>
    <row r="1579" spans="1:12" x14ac:dyDescent="0.25">
      <c r="A1579">
        <f t="shared" si="53"/>
        <v>1574</v>
      </c>
      <c r="C1579">
        <v>90930.44512228333</v>
      </c>
      <c r="D1579">
        <v>94474.871169899023</v>
      </c>
      <c r="E1579">
        <v>55388620.146159403</v>
      </c>
      <c r="F1579">
        <v>3544.4260476156924</v>
      </c>
      <c r="G1579">
        <v>478498481.53120041</v>
      </c>
      <c r="H1579" s="6">
        <f>E1579-G1579-'Recalled prostheses cost'!$F$23</f>
        <v>-446861685.85193217</v>
      </c>
      <c r="I1579" s="112">
        <v>31012012.149311882</v>
      </c>
      <c r="J1579" s="112">
        <v>181829422.98185617</v>
      </c>
      <c r="K1579" s="112">
        <f>I1579-J1579-(0.38*'Recalled prostheses cost'!$F$23)</f>
        <v>-159843104.12996295</v>
      </c>
      <c r="L1579" s="11">
        <f t="shared" si="52"/>
        <v>1</v>
      </c>
    </row>
    <row r="1580" spans="1:12" x14ac:dyDescent="0.25">
      <c r="A1580">
        <f t="shared" si="53"/>
        <v>1575</v>
      </c>
      <c r="C1580">
        <v>60986.954570741378</v>
      </c>
      <c r="D1580">
        <v>62921.047815937505</v>
      </c>
      <c r="E1580">
        <v>49227739.734476797</v>
      </c>
      <c r="F1580">
        <v>1934.0932451961271</v>
      </c>
      <c r="G1580">
        <v>316649506.25131738</v>
      </c>
      <c r="H1580" s="6">
        <f>E1580-G1580-'Recalled prostheses cost'!$F$23</f>
        <v>-291173590.98373175</v>
      </c>
      <c r="I1580" s="112">
        <v>27558978.635533221</v>
      </c>
      <c r="J1580" s="112">
        <v>120326812.3755006</v>
      </c>
      <c r="K1580" s="112">
        <f>I1580-J1580-(0.38*'Recalled prostheses cost'!$F$23)</f>
        <v>-101793527.03738603</v>
      </c>
      <c r="L1580" s="11">
        <f t="shared" si="52"/>
        <v>1</v>
      </c>
    </row>
    <row r="1581" spans="1:12" x14ac:dyDescent="0.25">
      <c r="A1581">
        <f t="shared" si="53"/>
        <v>1576</v>
      </c>
      <c r="C1581">
        <v>60202.642522105649</v>
      </c>
      <c r="D1581">
        <v>62329.788616805177</v>
      </c>
      <c r="E1581">
        <v>47435899.796579219</v>
      </c>
      <c r="F1581">
        <v>2127.1460946995285</v>
      </c>
      <c r="G1581">
        <v>349410378.62039363</v>
      </c>
      <c r="H1581" s="6">
        <f>E1581-G1581-'Recalled prostheses cost'!$F$23</f>
        <v>-325726303.29070556</v>
      </c>
      <c r="I1581" s="112">
        <v>26540150.848468192</v>
      </c>
      <c r="J1581" s="112">
        <v>132775943.87574957</v>
      </c>
      <c r="K1581" s="112">
        <f>I1581-J1581-(0.38*'Recalled prostheses cost'!$F$23)</f>
        <v>-115261486.32470003</v>
      </c>
      <c r="L1581" s="11">
        <f t="shared" si="52"/>
        <v>1</v>
      </c>
    </row>
    <row r="1582" spans="1:12" x14ac:dyDescent="0.25">
      <c r="A1582">
        <f t="shared" si="53"/>
        <v>1577</v>
      </c>
      <c r="C1582">
        <v>57592.258567588346</v>
      </c>
      <c r="D1582">
        <v>59287.175390407545</v>
      </c>
      <c r="E1582">
        <v>42329017.96083381</v>
      </c>
      <c r="F1582">
        <v>1694.9168228191993</v>
      </c>
      <c r="G1582">
        <v>239638366.89934459</v>
      </c>
      <c r="H1582" s="6">
        <f>E1582-G1582-'Recalled prostheses cost'!$F$23</f>
        <v>-221061173.40540195</v>
      </c>
      <c r="I1582" s="112">
        <v>23885359.657041002</v>
      </c>
      <c r="J1582" s="112">
        <v>91062579.421750963</v>
      </c>
      <c r="K1582" s="112">
        <f>I1582-J1582-(0.38*'Recalled prostheses cost'!$F$23)</f>
        <v>-76202913.062128603</v>
      </c>
      <c r="L1582" s="11">
        <f t="shared" si="52"/>
        <v>1</v>
      </c>
    </row>
    <row r="1583" spans="1:12" x14ac:dyDescent="0.25">
      <c r="A1583">
        <f t="shared" si="53"/>
        <v>1578</v>
      </c>
      <c r="C1583">
        <v>64039.627745250422</v>
      </c>
      <c r="D1583">
        <v>66022.101140977495</v>
      </c>
      <c r="E1583">
        <v>41497712.059472129</v>
      </c>
      <c r="F1583">
        <v>1982.4733957270728</v>
      </c>
      <c r="G1583">
        <v>291888254.78988791</v>
      </c>
      <c r="H1583" s="6">
        <f>E1583-G1583-'Recalled prostheses cost'!$F$23</f>
        <v>-274142367.19730693</v>
      </c>
      <c r="I1583" s="112">
        <v>23064119.095858302</v>
      </c>
      <c r="J1583" s="112">
        <v>110917536.82015741</v>
      </c>
      <c r="K1583" s="112">
        <f>I1583-J1583-(0.38*'Recalled prostheses cost'!$F$23)</f>
        <v>-96879111.021717757</v>
      </c>
      <c r="L1583" s="11">
        <f t="shared" si="52"/>
        <v>1</v>
      </c>
    </row>
    <row r="1584" spans="1:12" x14ac:dyDescent="0.25">
      <c r="A1584">
        <f t="shared" si="53"/>
        <v>1579</v>
      </c>
      <c r="C1584">
        <v>48218.440412469099</v>
      </c>
      <c r="D1584">
        <v>49676.557194392684</v>
      </c>
      <c r="E1584">
        <v>39666780.02072823</v>
      </c>
      <c r="F1584">
        <v>1458.1167819235852</v>
      </c>
      <c r="G1584">
        <v>242589604.80589402</v>
      </c>
      <c r="H1584" s="6">
        <f>E1584-G1584-'Recalled prostheses cost'!$F$23</f>
        <v>-226674649.25205696</v>
      </c>
      <c r="I1584" s="112">
        <v>22378225.342673983</v>
      </c>
      <c r="J1584" s="112">
        <v>92184049.82623975</v>
      </c>
      <c r="K1584" s="112">
        <f>I1584-J1584-(0.38*'Recalled prostheses cost'!$F$23)</f>
        <v>-78831517.780984402</v>
      </c>
      <c r="L1584" s="11">
        <f t="shared" si="52"/>
        <v>1</v>
      </c>
    </row>
    <row r="1585" spans="1:12" x14ac:dyDescent="0.25">
      <c r="A1585">
        <f t="shared" si="53"/>
        <v>1580</v>
      </c>
      <c r="C1585">
        <v>60129.378786217872</v>
      </c>
      <c r="D1585">
        <v>62087.948700382956</v>
      </c>
      <c r="E1585">
        <v>71491913.211078659</v>
      </c>
      <c r="F1585">
        <v>1958.5699141650839</v>
      </c>
      <c r="G1585">
        <v>596057994.42276299</v>
      </c>
      <c r="H1585" s="6">
        <f>E1585-G1585-'Recalled prostheses cost'!$F$23</f>
        <v>-548317905.67857552</v>
      </c>
      <c r="I1585" s="112">
        <v>40026206.313213065</v>
      </c>
      <c r="J1585" s="112">
        <v>226502037.88064992</v>
      </c>
      <c r="K1585" s="112">
        <f>I1585-J1585-(0.38*'Recalled prostheses cost'!$F$23)</f>
        <v>-195501524.86485553</v>
      </c>
      <c r="L1585" s="11">
        <f t="shared" si="52"/>
        <v>1</v>
      </c>
    </row>
    <row r="1586" spans="1:12" x14ac:dyDescent="0.25">
      <c r="A1586">
        <f t="shared" si="53"/>
        <v>1581</v>
      </c>
      <c r="C1586">
        <v>53700.647430743607</v>
      </c>
      <c r="D1586">
        <v>55681.456575973243</v>
      </c>
      <c r="E1586">
        <v>39981318.399941996</v>
      </c>
      <c r="F1586">
        <v>1980.8091452296358</v>
      </c>
      <c r="G1586">
        <v>380626276.53372431</v>
      </c>
      <c r="H1586" s="6">
        <f>E1586-G1586-'Recalled prostheses cost'!$F$23</f>
        <v>-364396782.6006735</v>
      </c>
      <c r="I1586" s="112">
        <v>22199978.301933188</v>
      </c>
      <c r="J1586" s="112">
        <v>144637985.08281526</v>
      </c>
      <c r="K1586" s="112">
        <f>I1586-J1586-(0.38*'Recalled prostheses cost'!$F$23)</f>
        <v>-131463700.07830071</v>
      </c>
      <c r="L1586" s="11">
        <f t="shared" si="52"/>
        <v>1</v>
      </c>
    </row>
    <row r="1587" spans="1:12" x14ac:dyDescent="0.25">
      <c r="A1587">
        <f t="shared" si="53"/>
        <v>1582</v>
      </c>
      <c r="C1587">
        <v>81644.800271100394</v>
      </c>
      <c r="D1587">
        <v>86128.855369034703</v>
      </c>
      <c r="E1587">
        <v>44571515.035976365</v>
      </c>
      <c r="F1587">
        <v>4484.0550979343097</v>
      </c>
      <c r="G1587">
        <v>563768611.90057361</v>
      </c>
      <c r="H1587" s="6">
        <f>E1587-G1587-'Recalled prostheses cost'!$F$23</f>
        <v>-542948921.33148849</v>
      </c>
      <c r="I1587" s="112">
        <v>24496712.008713629</v>
      </c>
      <c r="J1587" s="112">
        <v>214232072.52221802</v>
      </c>
      <c r="K1587" s="112">
        <f>I1587-J1587-(0.38*'Recalled prostheses cost'!$F$23)</f>
        <v>-198761053.81092304</v>
      </c>
      <c r="L1587" s="11">
        <f t="shared" si="52"/>
        <v>1</v>
      </c>
    </row>
    <row r="1588" spans="1:12" x14ac:dyDescent="0.25">
      <c r="A1588">
        <f t="shared" si="53"/>
        <v>1583</v>
      </c>
      <c r="C1588">
        <v>74164.465210120557</v>
      </c>
      <c r="D1588">
        <v>76034.432295106351</v>
      </c>
      <c r="E1588">
        <v>48418434.297733925</v>
      </c>
      <c r="F1588">
        <v>1869.9670849857939</v>
      </c>
      <c r="G1588">
        <v>240175529.54230419</v>
      </c>
      <c r="H1588" s="6">
        <f>E1588-G1588-'Recalled prostheses cost'!$F$23</f>
        <v>-215508919.71146142</v>
      </c>
      <c r="I1588" s="112">
        <v>27140337.769999325</v>
      </c>
      <c r="J1588" s="112">
        <v>91266701.22607556</v>
      </c>
      <c r="K1588" s="112">
        <f>I1588-J1588-(0.38*'Recalled prostheses cost'!$F$23)</f>
        <v>-73152056.753494889</v>
      </c>
      <c r="L1588" s="11">
        <f t="shared" si="52"/>
        <v>1</v>
      </c>
    </row>
    <row r="1589" spans="1:12" x14ac:dyDescent="0.25">
      <c r="A1589">
        <f t="shared" si="53"/>
        <v>1584</v>
      </c>
      <c r="C1589">
        <v>73428.729227919146</v>
      </c>
      <c r="D1589">
        <v>76381.921767337437</v>
      </c>
      <c r="E1589">
        <v>62828201.35485892</v>
      </c>
      <c r="F1589">
        <v>2953.1925394182908</v>
      </c>
      <c r="G1589">
        <v>430804849.44131041</v>
      </c>
      <c r="H1589" s="6">
        <f>E1589-G1589-'Recalled prostheses cost'!$F$23</f>
        <v>-391728472.55334264</v>
      </c>
      <c r="I1589" s="112">
        <v>35040215.427035354</v>
      </c>
      <c r="J1589" s="112">
        <v>163705842.78769791</v>
      </c>
      <c r="K1589" s="112">
        <f>I1589-J1589-(0.38*'Recalled prostheses cost'!$F$23)</f>
        <v>-137691320.6580812</v>
      </c>
      <c r="L1589" s="11">
        <f t="shared" si="52"/>
        <v>1</v>
      </c>
    </row>
    <row r="1590" spans="1:12" x14ac:dyDescent="0.25">
      <c r="A1590">
        <f t="shared" si="53"/>
        <v>1585</v>
      </c>
      <c r="C1590">
        <v>52106.895442511246</v>
      </c>
      <c r="D1590">
        <v>53635.199211984283</v>
      </c>
      <c r="E1590">
        <v>41482855.782571286</v>
      </c>
      <c r="F1590">
        <v>1528.3037694730374</v>
      </c>
      <c r="G1590">
        <v>266669542.02395731</v>
      </c>
      <c r="H1590" s="6">
        <f>E1590-G1590-'Recalled prostheses cost'!$F$23</f>
        <v>-248938510.7082772</v>
      </c>
      <c r="I1590" s="112">
        <v>22954018.402305588</v>
      </c>
      <c r="J1590" s="112">
        <v>101334425.96910378</v>
      </c>
      <c r="K1590" s="112">
        <f>I1590-J1590-(0.38*'Recalled prostheses cost'!$F$23)</f>
        <v>-87406100.864216834</v>
      </c>
      <c r="L1590" s="11">
        <f t="shared" si="52"/>
        <v>1</v>
      </c>
    </row>
    <row r="1591" spans="1:12" x14ac:dyDescent="0.25">
      <c r="A1591">
        <f t="shared" si="53"/>
        <v>1586</v>
      </c>
      <c r="C1591">
        <v>82690.982030436513</v>
      </c>
      <c r="D1591">
        <v>85286.158558625626</v>
      </c>
      <c r="E1591">
        <v>54064789.280135646</v>
      </c>
      <c r="F1591">
        <v>2595.176528189113</v>
      </c>
      <c r="G1591">
        <v>356378290.4774307</v>
      </c>
      <c r="H1591" s="6">
        <f>E1591-G1591-'Recalled prostheses cost'!$F$23</f>
        <v>-326065325.66418624</v>
      </c>
      <c r="I1591" s="112">
        <v>29962073.856548414</v>
      </c>
      <c r="J1591" s="112">
        <v>135423750.38142368</v>
      </c>
      <c r="K1591" s="112">
        <f>I1591-J1591-(0.38*'Recalled prostheses cost'!$F$23)</f>
        <v>-114487369.82229391</v>
      </c>
      <c r="L1591" s="11">
        <f t="shared" si="52"/>
        <v>1</v>
      </c>
    </row>
    <row r="1592" spans="1:12" x14ac:dyDescent="0.25">
      <c r="A1592">
        <f t="shared" si="53"/>
        <v>1587</v>
      </c>
      <c r="C1592">
        <v>53691.374917481939</v>
      </c>
      <c r="D1592">
        <v>55137.10695796612</v>
      </c>
      <c r="E1592">
        <v>57656795.056672566</v>
      </c>
      <c r="F1592">
        <v>1445.7320404841812</v>
      </c>
      <c r="G1592">
        <v>388245897.72754526</v>
      </c>
      <c r="H1592" s="6">
        <f>E1592-G1592-'Recalled prostheses cost'!$F$23</f>
        <v>-354340927.13776386</v>
      </c>
      <c r="I1592" s="112">
        <v>32127302.460540075</v>
      </c>
      <c r="J1592" s="112">
        <v>147533441.13646716</v>
      </c>
      <c r="K1592" s="112">
        <f>I1592-J1592-(0.38*'Recalled prostheses cost'!$F$23)</f>
        <v>-124431831.97334573</v>
      </c>
      <c r="L1592" s="11">
        <f t="shared" si="52"/>
        <v>1</v>
      </c>
    </row>
    <row r="1593" spans="1:12" x14ac:dyDescent="0.25">
      <c r="A1593">
        <f t="shared" si="53"/>
        <v>1588</v>
      </c>
      <c r="C1593">
        <v>58216.172692299224</v>
      </c>
      <c r="D1593">
        <v>59627.358006662056</v>
      </c>
      <c r="E1593">
        <v>57285901.52333951</v>
      </c>
      <c r="F1593">
        <v>1411.1853143628323</v>
      </c>
      <c r="G1593">
        <v>315065461.83162296</v>
      </c>
      <c r="H1593" s="6">
        <f>E1593-G1593-'Recalled prostheses cost'!$F$23</f>
        <v>-281531384.77517462</v>
      </c>
      <c r="I1593" s="112">
        <v>31746332.414136127</v>
      </c>
      <c r="J1593" s="112">
        <v>119724875.49601674</v>
      </c>
      <c r="K1593" s="112">
        <f>I1593-J1593-(0.38*'Recalled prostheses cost'!$F$23)</f>
        <v>-97004236.379299253</v>
      </c>
      <c r="L1593" s="11">
        <f t="shared" si="52"/>
        <v>1</v>
      </c>
    </row>
    <row r="1594" spans="1:12" x14ac:dyDescent="0.25">
      <c r="A1594">
        <f t="shared" si="53"/>
        <v>1589</v>
      </c>
      <c r="C1594">
        <v>68860.8038324425</v>
      </c>
      <c r="D1594">
        <v>71276.159887908987</v>
      </c>
      <c r="E1594">
        <v>40607468.645213686</v>
      </c>
      <c r="F1594">
        <v>2415.3560554664873</v>
      </c>
      <c r="G1594">
        <v>324098707.95987928</v>
      </c>
      <c r="H1594" s="6">
        <f>E1594-G1594-'Recalled prostheses cost'!$F$23</f>
        <v>-307243063.78155679</v>
      </c>
      <c r="I1594" s="112">
        <v>22902918.195811082</v>
      </c>
      <c r="J1594" s="112">
        <v>123157509.02475414</v>
      </c>
      <c r="K1594" s="112">
        <f>I1594-J1594-(0.38*'Recalled prostheses cost'!$F$23)</f>
        <v>-109280284.1263617</v>
      </c>
      <c r="L1594" s="11">
        <f t="shared" si="52"/>
        <v>1</v>
      </c>
    </row>
    <row r="1595" spans="1:12" x14ac:dyDescent="0.25">
      <c r="A1595">
        <f t="shared" si="53"/>
        <v>1590</v>
      </c>
      <c r="C1595">
        <v>49556.346199715241</v>
      </c>
      <c r="D1595">
        <v>50798.718334166559</v>
      </c>
      <c r="E1595">
        <v>44614642.333278641</v>
      </c>
      <c r="F1595">
        <v>1242.3721344513178</v>
      </c>
      <c r="G1595">
        <v>288194210.80690038</v>
      </c>
      <c r="H1595" s="6">
        <f>E1595-G1595-'Recalled prostheses cost'!$F$23</f>
        <v>-267331392.9405129</v>
      </c>
      <c r="I1595" s="112">
        <v>24697418.88581736</v>
      </c>
      <c r="J1595" s="112">
        <v>109513800.10662219</v>
      </c>
      <c r="K1595" s="112">
        <f>I1595-J1595-(0.38*'Recalled prostheses cost'!$F$23)</f>
        <v>-93842074.518223464</v>
      </c>
      <c r="L1595" s="11">
        <f t="shared" si="52"/>
        <v>1</v>
      </c>
    </row>
    <row r="1596" spans="1:12" x14ac:dyDescent="0.25">
      <c r="A1596">
        <f t="shared" si="53"/>
        <v>1591</v>
      </c>
      <c r="C1596">
        <v>66947.330842372758</v>
      </c>
      <c r="D1596">
        <v>70029.099681763488</v>
      </c>
      <c r="E1596">
        <v>40524933.066827931</v>
      </c>
      <c r="F1596">
        <v>3081.7688393907301</v>
      </c>
      <c r="G1596">
        <v>414952236.22190124</v>
      </c>
      <c r="H1596" s="6">
        <f>E1596-G1596-'Recalled prostheses cost'!$F$23</f>
        <v>-398179127.62196445</v>
      </c>
      <c r="I1596" s="112">
        <v>22364560.351259872</v>
      </c>
      <c r="J1596" s="112">
        <v>157681849.76432246</v>
      </c>
      <c r="K1596" s="112">
        <f>I1596-J1596-(0.38*'Recalled prostheses cost'!$F$23)</f>
        <v>-144342982.71048123</v>
      </c>
      <c r="L1596" s="11">
        <f t="shared" si="52"/>
        <v>1</v>
      </c>
    </row>
    <row r="1597" spans="1:12" x14ac:dyDescent="0.25">
      <c r="A1597">
        <f t="shared" si="53"/>
        <v>1592</v>
      </c>
      <c r="C1597">
        <v>78834.044221894132</v>
      </c>
      <c r="D1597">
        <v>81338.767975393712</v>
      </c>
      <c r="E1597">
        <v>47080558.505585939</v>
      </c>
      <c r="F1597">
        <v>2504.7237534995802</v>
      </c>
      <c r="G1597">
        <v>301452961.31922919</v>
      </c>
      <c r="H1597" s="6">
        <f>E1597-G1597-'Recalled prostheses cost'!$F$23</f>
        <v>-278124227.28053445</v>
      </c>
      <c r="I1597" s="112">
        <v>26143818.541740999</v>
      </c>
      <c r="J1597" s="112">
        <v>114552125.30130708</v>
      </c>
      <c r="K1597" s="112">
        <f>I1597-J1597-(0.38*'Recalled prostheses cost'!$F$23)</f>
        <v>-97434000.056984723</v>
      </c>
      <c r="L1597" s="11">
        <f t="shared" si="52"/>
        <v>1</v>
      </c>
    </row>
    <row r="1598" spans="1:12" x14ac:dyDescent="0.25">
      <c r="A1598">
        <f t="shared" si="53"/>
        <v>1593</v>
      </c>
      <c r="C1598">
        <v>76094.775376814854</v>
      </c>
      <c r="D1598">
        <v>78614.938437769306</v>
      </c>
      <c r="E1598">
        <v>45128140.841323741</v>
      </c>
      <c r="F1598">
        <v>2520.1630609544518</v>
      </c>
      <c r="G1598">
        <v>299808955.38760614</v>
      </c>
      <c r="H1598" s="6">
        <f>E1598-G1598-'Recalled prostheses cost'!$F$23</f>
        <v>-278432639.01317358</v>
      </c>
      <c r="I1598" s="112">
        <v>25265652.530809749</v>
      </c>
      <c r="J1598" s="112">
        <v>113927403.0472903</v>
      </c>
      <c r="K1598" s="112">
        <f>I1598-J1598-(0.38*'Recalled prostheses cost'!$F$23)</f>
        <v>-97687443.813899189</v>
      </c>
      <c r="L1598" s="11">
        <f t="shared" si="52"/>
        <v>1</v>
      </c>
    </row>
    <row r="1599" spans="1:12" x14ac:dyDescent="0.25">
      <c r="A1599">
        <f t="shared" si="53"/>
        <v>1594</v>
      </c>
      <c r="C1599">
        <v>61905.468901648914</v>
      </c>
      <c r="D1599">
        <v>64390.671531387932</v>
      </c>
      <c r="E1599">
        <v>46579896.234756194</v>
      </c>
      <c r="F1599">
        <v>2485.2026297390184</v>
      </c>
      <c r="G1599">
        <v>412906478.28505319</v>
      </c>
      <c r="H1599" s="6">
        <f>E1599-G1599-'Recalled prostheses cost'!$F$23</f>
        <v>-390078406.51718819</v>
      </c>
      <c r="I1599" s="112">
        <v>25581652.783185318</v>
      </c>
      <c r="J1599" s="112">
        <v>156904461.74832022</v>
      </c>
      <c r="K1599" s="112">
        <f>I1599-J1599-(0.38*'Recalled prostheses cost'!$F$23)</f>
        <v>-140348502.26255354</v>
      </c>
      <c r="L1599" s="11">
        <f t="shared" si="52"/>
        <v>1</v>
      </c>
    </row>
    <row r="1600" spans="1:12" x14ac:dyDescent="0.25">
      <c r="A1600">
        <f t="shared" si="53"/>
        <v>1595</v>
      </c>
      <c r="C1600">
        <v>54993.334792002119</v>
      </c>
      <c r="D1600">
        <v>56889.122738417602</v>
      </c>
      <c r="E1600">
        <v>47518296.571330853</v>
      </c>
      <c r="F1600">
        <v>1895.787946415483</v>
      </c>
      <c r="G1600">
        <v>373134538.13248563</v>
      </c>
      <c r="H1600" s="6">
        <f>E1600-G1600-'Recalled prostheses cost'!$F$23</f>
        <v>-349368066.02804595</v>
      </c>
      <c r="I1600" s="112">
        <v>26076556.393748961</v>
      </c>
      <c r="J1600" s="112">
        <v>141791124.49034455</v>
      </c>
      <c r="K1600" s="112">
        <f>I1600-J1600-(0.38*'Recalled prostheses cost'!$F$23)</f>
        <v>-124740261.39401424</v>
      </c>
      <c r="L1600" s="11">
        <f t="shared" si="52"/>
        <v>1</v>
      </c>
    </row>
    <row r="1601" spans="1:12" x14ac:dyDescent="0.25">
      <c r="A1601">
        <f t="shared" si="53"/>
        <v>1596</v>
      </c>
      <c r="C1601">
        <v>58452.467183648107</v>
      </c>
      <c r="D1601">
        <v>60971.757146496035</v>
      </c>
      <c r="E1601">
        <v>43397675.551661357</v>
      </c>
      <c r="F1601">
        <v>2519.2899628479281</v>
      </c>
      <c r="G1601">
        <v>393519527.32859623</v>
      </c>
      <c r="H1601" s="6">
        <f>E1601-G1601-'Recalled prostheses cost'!$F$23</f>
        <v>-373873676.24382603</v>
      </c>
      <c r="I1601" s="112">
        <v>24511757.967237927</v>
      </c>
      <c r="J1601" s="112">
        <v>149537420.38486654</v>
      </c>
      <c r="K1601" s="112">
        <f>I1601-J1601-(0.38*'Recalled prostheses cost'!$F$23)</f>
        <v>-134051355.71504727</v>
      </c>
      <c r="L1601" s="11">
        <f t="shared" si="52"/>
        <v>1</v>
      </c>
    </row>
    <row r="1602" spans="1:12" x14ac:dyDescent="0.25">
      <c r="A1602">
        <f t="shared" si="53"/>
        <v>1597</v>
      </c>
      <c r="C1602">
        <v>71120.000884666879</v>
      </c>
      <c r="D1602">
        <v>74187.335135071859</v>
      </c>
      <c r="E1602">
        <v>55021199.248379365</v>
      </c>
      <c r="F1602">
        <v>3067.3342504049797</v>
      </c>
      <c r="G1602">
        <v>563213784.92051721</v>
      </c>
      <c r="H1602" s="6">
        <f>E1602-G1602-'Recalled prostheses cost'!$F$23</f>
        <v>-531944410.13902903</v>
      </c>
      <c r="I1602" s="112">
        <v>30443723.661678664</v>
      </c>
      <c r="J1602" s="112">
        <v>214021238.26979652</v>
      </c>
      <c r="K1602" s="112">
        <f>I1602-J1602-(0.38*'Recalled prostheses cost'!$F$23)</f>
        <v>-192603207.9055365</v>
      </c>
      <c r="L1602" s="11">
        <f t="shared" si="52"/>
        <v>1</v>
      </c>
    </row>
    <row r="1603" spans="1:12" x14ac:dyDescent="0.25">
      <c r="A1603">
        <f t="shared" si="53"/>
        <v>1598</v>
      </c>
      <c r="C1603">
        <v>79162.097392231663</v>
      </c>
      <c r="D1603">
        <v>81116.686076274302</v>
      </c>
      <c r="E1603">
        <v>40382272.57726153</v>
      </c>
      <c r="F1603">
        <v>1954.5886840426392</v>
      </c>
      <c r="G1603">
        <v>171153858.10829726</v>
      </c>
      <c r="H1603" s="6">
        <f>E1603-G1603-'Recalled prostheses cost'!$F$23</f>
        <v>-154523409.99792689</v>
      </c>
      <c r="I1603" s="112">
        <v>22884875.399413958</v>
      </c>
      <c r="J1603" s="112">
        <v>65038466.081152946</v>
      </c>
      <c r="K1603" s="112">
        <f>I1603-J1603-(0.38*'Recalled prostheses cost'!$F$23)</f>
        <v>-51179283.979157634</v>
      </c>
      <c r="L1603" s="11">
        <f t="shared" si="52"/>
        <v>1</v>
      </c>
    </row>
    <row r="1604" spans="1:12" x14ac:dyDescent="0.25">
      <c r="A1604">
        <f t="shared" si="53"/>
        <v>1599</v>
      </c>
      <c r="C1604">
        <v>65980.480236662654</v>
      </c>
      <c r="D1604">
        <v>68237.120504510822</v>
      </c>
      <c r="E1604">
        <v>47356331.842885293</v>
      </c>
      <c r="F1604">
        <v>2256.6402678481682</v>
      </c>
      <c r="G1604">
        <v>305736412.52187586</v>
      </c>
      <c r="H1604" s="6">
        <f>E1604-G1604-'Recalled prostheses cost'!$F$23</f>
        <v>-282131905.14588177</v>
      </c>
      <c r="I1604" s="112">
        <v>26623159.068851527</v>
      </c>
      <c r="J1604" s="112">
        <v>116179836.75831282</v>
      </c>
      <c r="K1604" s="112">
        <f>I1604-J1604-(0.38*'Recalled prostheses cost'!$F$23)</f>
        <v>-98582370.986879945</v>
      </c>
      <c r="L1604" s="11">
        <f t="shared" si="52"/>
        <v>1</v>
      </c>
    </row>
    <row r="1605" spans="1:12" x14ac:dyDescent="0.25">
      <c r="A1605">
        <f t="shared" si="53"/>
        <v>1600</v>
      </c>
      <c r="C1605">
        <v>57058.05271360201</v>
      </c>
      <c r="D1605">
        <v>58481.705766981402</v>
      </c>
      <c r="E1605">
        <v>39371758.738795519</v>
      </c>
      <c r="F1605">
        <v>1423.6530533793921</v>
      </c>
      <c r="G1605">
        <v>208924193.51520234</v>
      </c>
      <c r="H1605" s="6">
        <f>E1605-G1605-'Recalled prostheses cost'!$F$23</f>
        <v>-193304259.24329799</v>
      </c>
      <c r="I1605" s="112">
        <v>21900401.831341691</v>
      </c>
      <c r="J1605" s="112">
        <v>79391193.535776883</v>
      </c>
      <c r="K1605" s="112">
        <f>I1605-J1605-(0.38*'Recalled prostheses cost'!$F$23)</f>
        <v>-66516485.001853839</v>
      </c>
      <c r="L1605" s="11">
        <f t="shared" si="52"/>
        <v>1</v>
      </c>
    </row>
    <row r="1606" spans="1:12" x14ac:dyDescent="0.25">
      <c r="A1606">
        <f t="shared" si="53"/>
        <v>1601</v>
      </c>
      <c r="C1606">
        <v>80238.360464406389</v>
      </c>
      <c r="D1606">
        <v>83282.281493743838</v>
      </c>
      <c r="E1606">
        <v>40622736.129959725</v>
      </c>
      <c r="F1606">
        <v>3043.921029337449</v>
      </c>
      <c r="G1606">
        <v>306465396.87216246</v>
      </c>
      <c r="H1606" s="6">
        <f>E1606-G1606-'Recalled prostheses cost'!$F$23</f>
        <v>-289594485.20909393</v>
      </c>
      <c r="I1606" s="112">
        <v>22464913.02295766</v>
      </c>
      <c r="J1606" s="112">
        <v>116456850.81142172</v>
      </c>
      <c r="K1606" s="112">
        <f>I1606-J1606-(0.38*'Recalled prostheses cost'!$F$23)</f>
        <v>-103017631.08588272</v>
      </c>
      <c r="L1606" s="11">
        <f t="shared" ref="L1606:L1669" si="54">IF(H1606/$H$1&lt;=F1606,1,0)</f>
        <v>1</v>
      </c>
    </row>
    <row r="1607" spans="1:12" x14ac:dyDescent="0.25">
      <c r="A1607">
        <f t="shared" si="53"/>
        <v>1602</v>
      </c>
      <c r="C1607">
        <v>75997.11418359504</v>
      </c>
      <c r="D1607">
        <v>78392.334878852955</v>
      </c>
      <c r="E1607">
        <v>43147319.002159521</v>
      </c>
      <c r="F1607">
        <v>2395.2206952579145</v>
      </c>
      <c r="G1607">
        <v>250078993.51444614</v>
      </c>
      <c r="H1607" s="6">
        <f>E1607-G1607-'Recalled prostheses cost'!$F$23</f>
        <v>-230683498.97917777</v>
      </c>
      <c r="I1607" s="112">
        <v>23986097.293628622</v>
      </c>
      <c r="J1607" s="112">
        <v>95030017.535489514</v>
      </c>
      <c r="K1607" s="112">
        <f>I1607-J1607-(0.38*'Recalled prostheses cost'!$F$23)</f>
        <v>-80069613.53927955</v>
      </c>
      <c r="L1607" s="11">
        <f t="shared" si="54"/>
        <v>1</v>
      </c>
    </row>
    <row r="1608" spans="1:12" x14ac:dyDescent="0.25">
      <c r="A1608">
        <f t="shared" ref="A1608:A1671" si="55">1+A1607</f>
        <v>1603</v>
      </c>
      <c r="C1608">
        <v>55102.346012020338</v>
      </c>
      <c r="D1608">
        <v>56648.056231166593</v>
      </c>
      <c r="E1608">
        <v>41210968.948781267</v>
      </c>
      <c r="F1608">
        <v>1545.7102191462545</v>
      </c>
      <c r="G1608">
        <v>188873453.18925264</v>
      </c>
      <c r="H1608" s="6">
        <f>E1608-G1608-'Recalled prostheses cost'!$F$23</f>
        <v>-171414308.70736253</v>
      </c>
      <c r="I1608" s="112">
        <v>22698374.752821412</v>
      </c>
      <c r="J1608" s="112">
        <v>71771912.211916015</v>
      </c>
      <c r="K1608" s="112">
        <f>I1608-J1608-(0.38*'Recalled prostheses cost'!$F$23)</f>
        <v>-58099230.756513245</v>
      </c>
      <c r="L1608" s="11">
        <f t="shared" si="54"/>
        <v>1</v>
      </c>
    </row>
    <row r="1609" spans="1:12" x14ac:dyDescent="0.25">
      <c r="A1609">
        <f t="shared" si="55"/>
        <v>1604</v>
      </c>
      <c r="C1609">
        <v>59494.593907870891</v>
      </c>
      <c r="D1609">
        <v>62413.251749102979</v>
      </c>
      <c r="E1609">
        <v>60577854.364181302</v>
      </c>
      <c r="F1609">
        <v>2918.6578412320887</v>
      </c>
      <c r="G1609">
        <v>782302873.83087552</v>
      </c>
      <c r="H1609" s="6">
        <f>E1609-G1609-'Recalled prostheses cost'!$F$23</f>
        <v>-745476843.93358541</v>
      </c>
      <c r="I1609" s="112">
        <v>33763730.152502149</v>
      </c>
      <c r="J1609" s="112">
        <v>297275092.05573279</v>
      </c>
      <c r="K1609" s="112">
        <f>I1609-J1609-(0.38*'Recalled prostheses cost'!$F$23)</f>
        <v>-272537055.20064926</v>
      </c>
      <c r="L1609" s="11">
        <f t="shared" si="54"/>
        <v>1</v>
      </c>
    </row>
    <row r="1610" spans="1:12" x14ac:dyDescent="0.25">
      <c r="A1610">
        <f t="shared" si="55"/>
        <v>1605</v>
      </c>
      <c r="C1610">
        <v>56925.627084769105</v>
      </c>
      <c r="D1610">
        <v>59019.48560706924</v>
      </c>
      <c r="E1610">
        <v>48424760.294111334</v>
      </c>
      <c r="F1610">
        <v>2093.8585223001355</v>
      </c>
      <c r="G1610">
        <v>371743574.5725466</v>
      </c>
      <c r="H1610" s="6">
        <f>E1610-G1610-'Recalled prostheses cost'!$F$23</f>
        <v>-347070638.74532646</v>
      </c>
      <c r="I1610" s="112">
        <v>27128023.253024336</v>
      </c>
      <c r="J1610" s="112">
        <v>141262558.33756772</v>
      </c>
      <c r="K1610" s="112">
        <f>I1610-J1610-(0.38*'Recalled prostheses cost'!$F$23)</f>
        <v>-123160228.38196203</v>
      </c>
      <c r="L1610" s="11">
        <f t="shared" si="54"/>
        <v>1</v>
      </c>
    </row>
    <row r="1611" spans="1:12" x14ac:dyDescent="0.25">
      <c r="A1611">
        <f t="shared" si="55"/>
        <v>1606</v>
      </c>
      <c r="C1611">
        <v>57860.568211564292</v>
      </c>
      <c r="D1611">
        <v>60173.870357448846</v>
      </c>
      <c r="E1611">
        <v>40945731.142482184</v>
      </c>
      <c r="F1611">
        <v>2313.3021458845542</v>
      </c>
      <c r="G1611">
        <v>421382433.79787534</v>
      </c>
      <c r="H1611" s="6">
        <f>E1611-G1611-'Recalled prostheses cost'!$F$23</f>
        <v>-404188527.12228435</v>
      </c>
      <c r="I1611" s="112">
        <v>22558631.980821807</v>
      </c>
      <c r="J1611" s="112">
        <v>160125324.84319264</v>
      </c>
      <c r="K1611" s="112">
        <f>I1611-J1611-(0.38*'Recalled prostheses cost'!$F$23)</f>
        <v>-146592386.15978947</v>
      </c>
      <c r="L1611" s="11">
        <f t="shared" si="54"/>
        <v>1</v>
      </c>
    </row>
    <row r="1612" spans="1:12" x14ac:dyDescent="0.25">
      <c r="A1612">
        <f t="shared" si="55"/>
        <v>1607</v>
      </c>
      <c r="C1612">
        <v>59640.387689521085</v>
      </c>
      <c r="D1612">
        <v>60972.968929190916</v>
      </c>
      <c r="E1612">
        <v>43470185.88294702</v>
      </c>
      <c r="F1612">
        <v>1332.5812396698311</v>
      </c>
      <c r="G1612">
        <v>164920252.40211809</v>
      </c>
      <c r="H1612" s="6">
        <f>E1612-G1612-'Recalled prostheses cost'!$F$23</f>
        <v>-145201890.98606223</v>
      </c>
      <c r="I1612" s="112">
        <v>24688145.949593365</v>
      </c>
      <c r="J1612" s="112">
        <v>62669695.912804872</v>
      </c>
      <c r="K1612" s="112">
        <f>I1612-J1612-(0.38*'Recalled prostheses cost'!$F$23)</f>
        <v>-47007243.260630153</v>
      </c>
      <c r="L1612" s="11">
        <f t="shared" si="54"/>
        <v>1</v>
      </c>
    </row>
    <row r="1613" spans="1:12" x14ac:dyDescent="0.25">
      <c r="A1613">
        <f t="shared" si="55"/>
        <v>1608</v>
      </c>
      <c r="C1613">
        <v>50589.392011801487</v>
      </c>
      <c r="D1613">
        <v>52398.881751006244</v>
      </c>
      <c r="E1613">
        <v>74953261.514370412</v>
      </c>
      <c r="F1613">
        <v>1809.4897392047569</v>
      </c>
      <c r="G1613">
        <v>711918070.32690799</v>
      </c>
      <c r="H1613" s="6">
        <f>E1613-G1613-'Recalled prostheses cost'!$F$23</f>
        <v>-660716633.27942872</v>
      </c>
      <c r="I1613" s="112">
        <v>41481778.921748042</v>
      </c>
      <c r="J1613" s="112">
        <v>270528866.72422504</v>
      </c>
      <c r="K1613" s="112">
        <f>I1613-J1613-(0.38*'Recalled prostheses cost'!$F$23)</f>
        <v>-238072781.09989566</v>
      </c>
      <c r="L1613" s="11">
        <f t="shared" si="54"/>
        <v>1</v>
      </c>
    </row>
    <row r="1614" spans="1:12" x14ac:dyDescent="0.25">
      <c r="A1614">
        <f t="shared" si="55"/>
        <v>1609</v>
      </c>
      <c r="C1614">
        <v>54438.596796781785</v>
      </c>
      <c r="D1614">
        <v>57017.113384866956</v>
      </c>
      <c r="E1614">
        <v>41818035.593167081</v>
      </c>
      <c r="F1614">
        <v>2578.516588085171</v>
      </c>
      <c r="G1614">
        <v>420839223.44053173</v>
      </c>
      <c r="H1614" s="6">
        <f>E1614-G1614-'Recalled prostheses cost'!$F$23</f>
        <v>-402773012.31425583</v>
      </c>
      <c r="I1614" s="112">
        <v>23371142.07544174</v>
      </c>
      <c r="J1614" s="112">
        <v>159918904.9074021</v>
      </c>
      <c r="K1614" s="112">
        <f>I1614-J1614-(0.38*'Recalled prostheses cost'!$F$23)</f>
        <v>-145573456.129379</v>
      </c>
      <c r="L1614" s="11">
        <f t="shared" si="54"/>
        <v>1</v>
      </c>
    </row>
    <row r="1615" spans="1:12" x14ac:dyDescent="0.25">
      <c r="A1615">
        <f t="shared" si="55"/>
        <v>1610</v>
      </c>
      <c r="C1615">
        <v>50347.244383958569</v>
      </c>
      <c r="D1615">
        <v>51099.794969548726</v>
      </c>
      <c r="E1615">
        <v>41889047.541836157</v>
      </c>
      <c r="F1615">
        <v>752.55058559015743</v>
      </c>
      <c r="G1615">
        <v>161178262.31729358</v>
      </c>
      <c r="H1615" s="6">
        <f>E1615-G1615-'Recalled prostheses cost'!$F$23</f>
        <v>-143041039.24234861</v>
      </c>
      <c r="I1615" s="112">
        <v>23340082.448808491</v>
      </c>
      <c r="J1615" s="112">
        <v>61247739.680571556</v>
      </c>
      <c r="K1615" s="112">
        <f>I1615-J1615-(0.38*'Recalled prostheses cost'!$F$23)</f>
        <v>-46933350.529181711</v>
      </c>
      <c r="L1615" s="11">
        <f t="shared" si="54"/>
        <v>1</v>
      </c>
    </row>
    <row r="1616" spans="1:12" x14ac:dyDescent="0.25">
      <c r="A1616">
        <f t="shared" si="55"/>
        <v>1611</v>
      </c>
      <c r="C1616">
        <v>51717.209714025179</v>
      </c>
      <c r="D1616">
        <v>53064.933504903842</v>
      </c>
      <c r="E1616">
        <v>43910342.428127222</v>
      </c>
      <c r="F1616">
        <v>1347.7237908786628</v>
      </c>
      <c r="G1616">
        <v>275828828.66532314</v>
      </c>
      <c r="H1616" s="6">
        <f>E1616-G1616-'Recalled prostheses cost'!$F$23</f>
        <v>-255670310.70408708</v>
      </c>
      <c r="I1616" s="112">
        <v>24352124.563552674</v>
      </c>
      <c r="J1616" s="112">
        <v>104814954.8928228</v>
      </c>
      <c r="K1616" s="112">
        <f>I1616-J1616-(0.38*'Recalled prostheses cost'!$F$23)</f>
        <v>-89488523.626688778</v>
      </c>
      <c r="L1616" s="11">
        <f t="shared" si="54"/>
        <v>1</v>
      </c>
    </row>
    <row r="1617" spans="1:12" x14ac:dyDescent="0.25">
      <c r="A1617">
        <f t="shared" si="55"/>
        <v>1612</v>
      </c>
      <c r="C1617">
        <v>53815.328936013277</v>
      </c>
      <c r="D1617">
        <v>55522.209320612208</v>
      </c>
      <c r="E1617">
        <v>44856749.302142307</v>
      </c>
      <c r="F1617">
        <v>1706.8803845989314</v>
      </c>
      <c r="G1617">
        <v>310271931.30913794</v>
      </c>
      <c r="H1617" s="6">
        <f>E1617-G1617-'Recalled prostheses cost'!$F$23</f>
        <v>-289167006.47388679</v>
      </c>
      <c r="I1617" s="112">
        <v>24982288.902708691</v>
      </c>
      <c r="J1617" s="112">
        <v>117903333.8974724</v>
      </c>
      <c r="K1617" s="112">
        <f>I1617-J1617-(0.38*'Recalled prostheses cost'!$F$23)</f>
        <v>-101946738.29218236</v>
      </c>
      <c r="L1617" s="11">
        <f t="shared" si="54"/>
        <v>1</v>
      </c>
    </row>
    <row r="1618" spans="1:12" x14ac:dyDescent="0.25">
      <c r="A1618">
        <f t="shared" si="55"/>
        <v>1613</v>
      </c>
      <c r="C1618">
        <v>69336.399068533734</v>
      </c>
      <c r="D1618">
        <v>71308.002791126273</v>
      </c>
      <c r="E1618">
        <v>43367958.480222888</v>
      </c>
      <c r="F1618">
        <v>1971.6037225925393</v>
      </c>
      <c r="G1618">
        <v>284093927.36841899</v>
      </c>
      <c r="H1618" s="6">
        <f>E1618-G1618-'Recalled prostheses cost'!$F$23</f>
        <v>-264477793.35508728</v>
      </c>
      <c r="I1618" s="112">
        <v>24127185.441493522</v>
      </c>
      <c r="J1618" s="112">
        <v>107955692.3999992</v>
      </c>
      <c r="K1618" s="112">
        <f>I1618-J1618-(0.38*'Recalled prostheses cost'!$F$23)</f>
        <v>-92854200.255924314</v>
      </c>
      <c r="L1618" s="11">
        <f t="shared" si="54"/>
        <v>1</v>
      </c>
    </row>
    <row r="1619" spans="1:12" x14ac:dyDescent="0.25">
      <c r="A1619">
        <f t="shared" si="55"/>
        <v>1614</v>
      </c>
      <c r="C1619">
        <v>74720.404023276933</v>
      </c>
      <c r="D1619">
        <v>77577.273080068029</v>
      </c>
      <c r="E1619">
        <v>52319556.029663391</v>
      </c>
      <c r="F1619">
        <v>2856.8690567910962</v>
      </c>
      <c r="G1619">
        <v>358042643.72560942</v>
      </c>
      <c r="H1619" s="6">
        <f>E1619-G1619-'Recalled prostheses cost'!$F$23</f>
        <v>-329474912.16283721</v>
      </c>
      <c r="I1619" s="112">
        <v>29206623.391830895</v>
      </c>
      <c r="J1619" s="112">
        <v>136056204.6157316</v>
      </c>
      <c r="K1619" s="112">
        <f>I1619-J1619-(0.38*'Recalled prostheses cost'!$F$23)</f>
        <v>-115875274.52131936</v>
      </c>
      <c r="L1619" s="11">
        <f t="shared" si="54"/>
        <v>1</v>
      </c>
    </row>
    <row r="1620" spans="1:12" x14ac:dyDescent="0.25">
      <c r="A1620">
        <f t="shared" si="55"/>
        <v>1615</v>
      </c>
      <c r="C1620">
        <v>79933.625508950077</v>
      </c>
      <c r="D1620">
        <v>83481.565091697805</v>
      </c>
      <c r="E1620">
        <v>55304995.70390705</v>
      </c>
      <c r="F1620">
        <v>3547.9395827477274</v>
      </c>
      <c r="G1620">
        <v>617002854.2770294</v>
      </c>
      <c r="H1620" s="6">
        <f>E1620-G1620-'Recalled prostheses cost'!$F$23</f>
        <v>-585449683.04001355</v>
      </c>
      <c r="I1620" s="112">
        <v>30731655.412615169</v>
      </c>
      <c r="J1620" s="112">
        <v>234461084.62527114</v>
      </c>
      <c r="K1620" s="112">
        <f>I1620-J1620-(0.38*'Recalled prostheses cost'!$F$23)</f>
        <v>-212755122.51007462</v>
      </c>
      <c r="L1620" s="11">
        <f t="shared" si="54"/>
        <v>1</v>
      </c>
    </row>
    <row r="1621" spans="1:12" x14ac:dyDescent="0.25">
      <c r="A1621">
        <f t="shared" si="55"/>
        <v>1616</v>
      </c>
      <c r="C1621">
        <v>60328.147953956228</v>
      </c>
      <c r="D1621">
        <v>62103.018050274106</v>
      </c>
      <c r="E1621">
        <v>52099112.874263376</v>
      </c>
      <c r="F1621">
        <v>1774.8700963178781</v>
      </c>
      <c r="G1621">
        <v>342777084.72942966</v>
      </c>
      <c r="H1621" s="6">
        <f>E1621-G1621-'Recalled prostheses cost'!$F$23</f>
        <v>-314429796.32205749</v>
      </c>
      <c r="I1621" s="112">
        <v>29057918.339486279</v>
      </c>
      <c r="J1621" s="112">
        <v>130255292.19718325</v>
      </c>
      <c r="K1621" s="112">
        <f>I1621-J1621-(0.38*'Recalled prostheses cost'!$F$23)</f>
        <v>-110223067.15511563</v>
      </c>
      <c r="L1621" s="11">
        <f t="shared" si="54"/>
        <v>1</v>
      </c>
    </row>
    <row r="1622" spans="1:12" x14ac:dyDescent="0.25">
      <c r="A1622">
        <f t="shared" si="55"/>
        <v>1617</v>
      </c>
      <c r="C1622">
        <v>49679.389427978997</v>
      </c>
      <c r="D1622">
        <v>51454.987861927017</v>
      </c>
      <c r="E1622">
        <v>49151189.83917179</v>
      </c>
      <c r="F1622">
        <v>1775.5984339480201</v>
      </c>
      <c r="G1622">
        <v>380999468.98256034</v>
      </c>
      <c r="H1622" s="6">
        <f>E1622-G1622-'Recalled prostheses cost'!$F$23</f>
        <v>-355600103.61027974</v>
      </c>
      <c r="I1622" s="112">
        <v>27306518.962178275</v>
      </c>
      <c r="J1622" s="112">
        <v>144779798.21337298</v>
      </c>
      <c r="K1622" s="112">
        <f>I1622-J1622-(0.38*'Recalled prostheses cost'!$F$23)</f>
        <v>-126498972.54861334</v>
      </c>
      <c r="L1622" s="11">
        <f t="shared" si="54"/>
        <v>1</v>
      </c>
    </row>
    <row r="1623" spans="1:12" x14ac:dyDescent="0.25">
      <c r="A1623">
        <f t="shared" si="55"/>
        <v>1618</v>
      </c>
      <c r="C1623">
        <v>48497.598919061056</v>
      </c>
      <c r="D1623">
        <v>49721.606392805748</v>
      </c>
      <c r="E1623">
        <v>45348458.783359624</v>
      </c>
      <c r="F1623">
        <v>1224.0074737446921</v>
      </c>
      <c r="G1623">
        <v>256842275.98967642</v>
      </c>
      <c r="H1623" s="6">
        <f>E1623-G1623-'Recalled prostheses cost'!$F$23</f>
        <v>-235245641.67320797</v>
      </c>
      <c r="I1623" s="112">
        <v>25361407.625215512</v>
      </c>
      <c r="J1623" s="112">
        <v>97600064.876077056</v>
      </c>
      <c r="K1623" s="112">
        <f>I1623-J1623-(0.38*'Recalled prostheses cost'!$F$23)</f>
        <v>-81264350.54828018</v>
      </c>
      <c r="L1623" s="11">
        <f t="shared" si="54"/>
        <v>1</v>
      </c>
    </row>
    <row r="1624" spans="1:12" x14ac:dyDescent="0.25">
      <c r="A1624">
        <f t="shared" si="55"/>
        <v>1619</v>
      </c>
      <c r="C1624">
        <v>61983.595413834686</v>
      </c>
      <c r="D1624">
        <v>64838.34331267955</v>
      </c>
      <c r="E1624">
        <v>63363656.538883008</v>
      </c>
      <c r="F1624">
        <v>2854.7478988448638</v>
      </c>
      <c r="G1624">
        <v>738624472.92938459</v>
      </c>
      <c r="H1624" s="6">
        <f>E1624-G1624-'Recalled prostheses cost'!$F$23</f>
        <v>-699012640.85739279</v>
      </c>
      <c r="I1624" s="112">
        <v>35362498.689182907</v>
      </c>
      <c r="J1624" s="112">
        <v>280677299.71316618</v>
      </c>
      <c r="K1624" s="112">
        <f>I1624-J1624-(0.38*'Recalled prostheses cost'!$F$23)</f>
        <v>-254340494.32140192</v>
      </c>
      <c r="L1624" s="11">
        <f t="shared" si="54"/>
        <v>1</v>
      </c>
    </row>
    <row r="1625" spans="1:12" x14ac:dyDescent="0.25">
      <c r="A1625">
        <f t="shared" si="55"/>
        <v>1620</v>
      </c>
      <c r="C1625">
        <v>59439.168708691868</v>
      </c>
      <c r="D1625">
        <v>61059.968456494411</v>
      </c>
      <c r="E1625">
        <v>73569614.248514682</v>
      </c>
      <c r="F1625">
        <v>1620.7997478025427</v>
      </c>
      <c r="G1625">
        <v>576361540.07241786</v>
      </c>
      <c r="H1625" s="6">
        <f>E1625-G1625-'Recalled prostheses cost'!$F$23</f>
        <v>-526543750.29079437</v>
      </c>
      <c r="I1625" s="112">
        <v>40573961.37996316</v>
      </c>
      <c r="J1625" s="112">
        <v>219017385.2275188</v>
      </c>
      <c r="K1625" s="112">
        <f>I1625-J1625-(0.38*'Recalled prostheses cost'!$F$23)</f>
        <v>-187469117.14497429</v>
      </c>
      <c r="L1625" s="11">
        <f t="shared" si="54"/>
        <v>1</v>
      </c>
    </row>
    <row r="1626" spans="1:12" x14ac:dyDescent="0.25">
      <c r="A1626">
        <f t="shared" si="55"/>
        <v>1621</v>
      </c>
      <c r="C1626">
        <v>51387.774181173103</v>
      </c>
      <c r="D1626">
        <v>52278.551818896252</v>
      </c>
      <c r="E1626">
        <v>45592324.616523661</v>
      </c>
      <c r="F1626">
        <v>890.77763772314938</v>
      </c>
      <c r="G1626">
        <v>159187431.11393383</v>
      </c>
      <c r="H1626" s="6">
        <f>E1626-G1626-'Recalled prostheses cost'!$F$23</f>
        <v>-137346930.96430135</v>
      </c>
      <c r="I1626" s="112">
        <v>25557386.037847832</v>
      </c>
      <c r="J1626" s="112">
        <v>60491223.823294871</v>
      </c>
      <c r="K1626" s="112">
        <f>I1626-J1626-(0.38*'Recalled prostheses cost'!$F$23)</f>
        <v>-43959531.082865685</v>
      </c>
      <c r="L1626" s="11">
        <f t="shared" si="54"/>
        <v>1</v>
      </c>
    </row>
    <row r="1627" spans="1:12" x14ac:dyDescent="0.25">
      <c r="A1627">
        <f t="shared" si="55"/>
        <v>1622</v>
      </c>
      <c r="C1627">
        <v>54950.39772461541</v>
      </c>
      <c r="D1627">
        <v>55916.3681772282</v>
      </c>
      <c r="E1627">
        <v>46049309.972523026</v>
      </c>
      <c r="F1627">
        <v>965.97045261278981</v>
      </c>
      <c r="G1627">
        <v>194103187.93959698</v>
      </c>
      <c r="H1627" s="6">
        <f>E1627-G1627-'Recalled prostheses cost'!$F$23</f>
        <v>-171805702.43396512</v>
      </c>
      <c r="I1627" s="112">
        <v>25399677.467871271</v>
      </c>
      <c r="J1627" s="112">
        <v>73759211.41704686</v>
      </c>
      <c r="K1627" s="112">
        <f>I1627-J1627-(0.38*'Recalled prostheses cost'!$F$23)</f>
        <v>-57385227.246594235</v>
      </c>
      <c r="L1627" s="11">
        <f t="shared" si="54"/>
        <v>1</v>
      </c>
    </row>
    <row r="1628" spans="1:12" x14ac:dyDescent="0.25">
      <c r="A1628">
        <f t="shared" si="55"/>
        <v>1623</v>
      </c>
      <c r="C1628">
        <v>69529.8070352902</v>
      </c>
      <c r="D1628">
        <v>71493.138175165062</v>
      </c>
      <c r="E1628">
        <v>40801328.487188958</v>
      </c>
      <c r="F1628">
        <v>1963.3311398748629</v>
      </c>
      <c r="G1628">
        <v>221715079.43733984</v>
      </c>
      <c r="H1628" s="6">
        <f>E1628-G1628-'Recalled prostheses cost'!$F$23</f>
        <v>-204665575.41704205</v>
      </c>
      <c r="I1628" s="112">
        <v>22626768.07378085</v>
      </c>
      <c r="J1628" s="112">
        <v>84251730.18618913</v>
      </c>
      <c r="K1628" s="112">
        <f>I1628-J1628-(0.38*'Recalled prostheses cost'!$F$23)</f>
        <v>-70650655.409826934</v>
      </c>
      <c r="L1628" s="11">
        <f t="shared" si="54"/>
        <v>1</v>
      </c>
    </row>
    <row r="1629" spans="1:12" x14ac:dyDescent="0.25">
      <c r="A1629">
        <f t="shared" si="55"/>
        <v>1624</v>
      </c>
      <c r="C1629">
        <v>52079.598112667278</v>
      </c>
      <c r="D1629">
        <v>53510.17442992932</v>
      </c>
      <c r="E1629">
        <v>46156841.545278363</v>
      </c>
      <c r="F1629">
        <v>1430.5763172620427</v>
      </c>
      <c r="G1629">
        <v>268953766.44949782</v>
      </c>
      <c r="H1629" s="6">
        <f>E1629-G1629-'Recalled prostheses cost'!$F$23</f>
        <v>-246548749.37111062</v>
      </c>
      <c r="I1629" s="112">
        <v>25326313.950242788</v>
      </c>
      <c r="J1629" s="112">
        <v>102202431.25080916</v>
      </c>
      <c r="K1629" s="112">
        <f>I1629-J1629-(0.38*'Recalled prostheses cost'!$F$23)</f>
        <v>-85901810.597985029</v>
      </c>
      <c r="L1629" s="11">
        <f t="shared" si="54"/>
        <v>1</v>
      </c>
    </row>
    <row r="1630" spans="1:12" x14ac:dyDescent="0.25">
      <c r="A1630">
        <f t="shared" si="55"/>
        <v>1625</v>
      </c>
      <c r="C1630">
        <v>51982.576812113781</v>
      </c>
      <c r="D1630">
        <v>54099.870398453757</v>
      </c>
      <c r="E1630">
        <v>41991298.380570151</v>
      </c>
      <c r="F1630">
        <v>2117.2935863399762</v>
      </c>
      <c r="G1630">
        <v>381954586.33150989</v>
      </c>
      <c r="H1630" s="6">
        <f>E1630-G1630-'Recalled prostheses cost'!$F$23</f>
        <v>-363715112.41783088</v>
      </c>
      <c r="I1630" s="112">
        <v>22996327.48062215</v>
      </c>
      <c r="J1630" s="112">
        <v>145142742.80597374</v>
      </c>
      <c r="K1630" s="112">
        <f>I1630-J1630-(0.38*'Recalled prostheses cost'!$F$23)</f>
        <v>-131172108.62277025</v>
      </c>
      <c r="L1630" s="11">
        <f t="shared" si="54"/>
        <v>1</v>
      </c>
    </row>
    <row r="1631" spans="1:12" x14ac:dyDescent="0.25">
      <c r="A1631">
        <f t="shared" si="55"/>
        <v>1626</v>
      </c>
      <c r="C1631">
        <v>66110.504812873143</v>
      </c>
      <c r="D1631">
        <v>67869.600309618734</v>
      </c>
      <c r="E1631">
        <v>66230007.765934296</v>
      </c>
      <c r="F1631">
        <v>1759.0954967455909</v>
      </c>
      <c r="G1631">
        <v>453590179.12262297</v>
      </c>
      <c r="H1631" s="6">
        <f>E1631-G1631-'Recalled prostheses cost'!$F$23</f>
        <v>-411111995.82357985</v>
      </c>
      <c r="I1631" s="112">
        <v>36555653.143201172</v>
      </c>
      <c r="J1631" s="112">
        <v>172364268.06659672</v>
      </c>
      <c r="K1631" s="112">
        <f>I1631-J1631-(0.38*'Recalled prostheses cost'!$F$23)</f>
        <v>-144834308.2208142</v>
      </c>
      <c r="L1631" s="11">
        <f t="shared" si="54"/>
        <v>1</v>
      </c>
    </row>
    <row r="1632" spans="1:12" x14ac:dyDescent="0.25">
      <c r="A1632">
        <f t="shared" si="55"/>
        <v>1627</v>
      </c>
      <c r="C1632">
        <v>50279.254021470821</v>
      </c>
      <c r="D1632">
        <v>52344.549678223331</v>
      </c>
      <c r="E1632">
        <v>47307586.443226717</v>
      </c>
      <c r="F1632">
        <v>2065.2956567525107</v>
      </c>
      <c r="G1632">
        <v>510932946.42912358</v>
      </c>
      <c r="H1632" s="6">
        <f>E1632-G1632-'Recalled prostheses cost'!$F$23</f>
        <v>-487377184.45278805</v>
      </c>
      <c r="I1632" s="112">
        <v>26326702.135922093</v>
      </c>
      <c r="J1632" s="112">
        <v>194154519.64306694</v>
      </c>
      <c r="K1632" s="112">
        <f>I1632-J1632-(0.38*'Recalled prostheses cost'!$F$23)</f>
        <v>-176853510.80456349</v>
      </c>
      <c r="L1632" s="11">
        <f t="shared" si="54"/>
        <v>1</v>
      </c>
    </row>
    <row r="1633" spans="1:12" x14ac:dyDescent="0.25">
      <c r="A1633">
        <f t="shared" si="55"/>
        <v>1628</v>
      </c>
      <c r="C1633">
        <v>82282.178110441731</v>
      </c>
      <c r="D1633">
        <v>84455.90614380523</v>
      </c>
      <c r="E1633">
        <v>43415232.77208598</v>
      </c>
      <c r="F1633">
        <v>2173.728033363499</v>
      </c>
      <c r="G1633">
        <v>176474742.50038651</v>
      </c>
      <c r="H1633" s="6">
        <f>E1633-G1633-'Recalled prostheses cost'!$F$23</f>
        <v>-156811334.19519171</v>
      </c>
      <c r="I1633" s="112">
        <v>23829568.338576395</v>
      </c>
      <c r="J1633" s="112">
        <v>67060402.150146887</v>
      </c>
      <c r="K1633" s="112">
        <f>I1633-J1633-(0.38*'Recalled prostheses cost'!$F$23)</f>
        <v>-52256527.108989142</v>
      </c>
      <c r="L1633" s="11">
        <f t="shared" si="54"/>
        <v>1</v>
      </c>
    </row>
    <row r="1634" spans="1:12" x14ac:dyDescent="0.25">
      <c r="A1634">
        <f t="shared" si="55"/>
        <v>1629</v>
      </c>
      <c r="C1634">
        <v>83284.087716209891</v>
      </c>
      <c r="D1634">
        <v>86280.284620232167</v>
      </c>
      <c r="E1634">
        <v>51505687.320338249</v>
      </c>
      <c r="F1634">
        <v>2996.1969040222757</v>
      </c>
      <c r="G1634">
        <v>400430021.50476646</v>
      </c>
      <c r="H1634" s="6">
        <f>E1634-G1634-'Recalled prostheses cost'!$F$23</f>
        <v>-372676158.65131938</v>
      </c>
      <c r="I1634" s="112">
        <v>29007941.727267265</v>
      </c>
      <c r="J1634" s="112">
        <v>152163408.17181128</v>
      </c>
      <c r="K1634" s="112">
        <f>I1634-J1634-(0.38*'Recalled prostheses cost'!$F$23)</f>
        <v>-132181159.74196267</v>
      </c>
      <c r="L1634" s="11">
        <f t="shared" si="54"/>
        <v>1</v>
      </c>
    </row>
    <row r="1635" spans="1:12" x14ac:dyDescent="0.25">
      <c r="A1635">
        <f t="shared" si="55"/>
        <v>1630</v>
      </c>
      <c r="C1635">
        <v>67670.343938395919</v>
      </c>
      <c r="D1635">
        <v>70445.743827375234</v>
      </c>
      <c r="E1635">
        <v>62023674.03835889</v>
      </c>
      <c r="F1635">
        <v>2775.3998889793147</v>
      </c>
      <c r="G1635">
        <v>500270965.84942937</v>
      </c>
      <c r="H1635" s="6">
        <f>E1635-G1635-'Recalled prostheses cost'!$F$23</f>
        <v>-461999116.27796167</v>
      </c>
      <c r="I1635" s="112">
        <v>34569832.740287378</v>
      </c>
      <c r="J1635" s="112">
        <v>190102967.02278316</v>
      </c>
      <c r="K1635" s="112">
        <f>I1635-J1635-(0.38*'Recalled prostheses cost'!$F$23)</f>
        <v>-164558827.57991445</v>
      </c>
      <c r="L1635" s="11">
        <f t="shared" si="54"/>
        <v>1</v>
      </c>
    </row>
    <row r="1636" spans="1:12" x14ac:dyDescent="0.25">
      <c r="A1636">
        <f t="shared" si="55"/>
        <v>1631</v>
      </c>
      <c r="C1636">
        <v>72087.325266600659</v>
      </c>
      <c r="D1636">
        <v>74787.607495562886</v>
      </c>
      <c r="E1636">
        <v>70802177.830480471</v>
      </c>
      <c r="F1636">
        <v>2700.2822289622272</v>
      </c>
      <c r="G1636">
        <v>621964312.01777601</v>
      </c>
      <c r="H1636" s="6">
        <f>E1636-G1636-'Recalled prostheses cost'!$F$23</f>
        <v>-574913958.65418673</v>
      </c>
      <c r="I1636" s="112">
        <v>39172163.875421181</v>
      </c>
      <c r="J1636" s="112">
        <v>236346438.56675488</v>
      </c>
      <c r="K1636" s="112">
        <f>I1636-J1636-(0.38*'Recalled prostheses cost'!$F$23)</f>
        <v>-206199967.98875237</v>
      </c>
      <c r="L1636" s="11">
        <f t="shared" si="54"/>
        <v>1</v>
      </c>
    </row>
    <row r="1637" spans="1:12" x14ac:dyDescent="0.25">
      <c r="A1637">
        <f t="shared" si="55"/>
        <v>1632</v>
      </c>
      <c r="C1637">
        <v>52712.085346025924</v>
      </c>
      <c r="D1637">
        <v>54061.621436779875</v>
      </c>
      <c r="E1637">
        <v>50114228.530574664</v>
      </c>
      <c r="F1637">
        <v>1349.5360907539507</v>
      </c>
      <c r="G1637">
        <v>291034986.35664403</v>
      </c>
      <c r="H1637" s="6">
        <f>E1637-G1637-'Recalled prostheses cost'!$F$23</f>
        <v>-264672582.29296052</v>
      </c>
      <c r="I1637" s="112">
        <v>27627200.601250987</v>
      </c>
      <c r="J1637" s="112">
        <v>110593294.81552476</v>
      </c>
      <c r="K1637" s="112">
        <f>I1637-J1637-(0.38*'Recalled prostheses cost'!$F$23)</f>
        <v>-91991787.511692405</v>
      </c>
      <c r="L1637" s="11">
        <f t="shared" si="54"/>
        <v>1</v>
      </c>
    </row>
    <row r="1638" spans="1:12" x14ac:dyDescent="0.25">
      <c r="A1638">
        <f t="shared" si="55"/>
        <v>1633</v>
      </c>
      <c r="C1638">
        <v>69552.15534259197</v>
      </c>
      <c r="D1638">
        <v>71403.536975089533</v>
      </c>
      <c r="E1638">
        <v>43879688.686997376</v>
      </c>
      <c r="F1638">
        <v>1851.3816324975633</v>
      </c>
      <c r="G1638">
        <v>233070313.34626931</v>
      </c>
      <c r="H1638" s="6">
        <f>E1638-G1638-'Recalled prostheses cost'!$F$23</f>
        <v>-212942449.1261631</v>
      </c>
      <c r="I1638" s="112">
        <v>24373120.838453986</v>
      </c>
      <c r="J1638" s="112">
        <v>88566719.071582347</v>
      </c>
      <c r="K1638" s="112">
        <f>I1638-J1638-(0.38*'Recalled prostheses cost'!$F$23)</f>
        <v>-73219291.530547008</v>
      </c>
      <c r="L1638" s="11">
        <f t="shared" si="54"/>
        <v>1</v>
      </c>
    </row>
    <row r="1639" spans="1:12" x14ac:dyDescent="0.25">
      <c r="A1639">
        <f t="shared" si="55"/>
        <v>1634</v>
      </c>
      <c r="C1639">
        <v>66382.510610220997</v>
      </c>
      <c r="D1639">
        <v>68427.195707078048</v>
      </c>
      <c r="E1639">
        <v>38423525.010407142</v>
      </c>
      <c r="F1639">
        <v>2044.6850968570507</v>
      </c>
      <c r="G1639">
        <v>243093918.7794199</v>
      </c>
      <c r="H1639" s="6">
        <f>E1639-G1639-'Recalled prostheses cost'!$F$23</f>
        <v>-228422218.23590392</v>
      </c>
      <c r="I1639" s="112">
        <v>20977746.420664679</v>
      </c>
      <c r="J1639" s="112">
        <v>92375689.136179581</v>
      </c>
      <c r="K1639" s="112">
        <f>I1639-J1639-(0.38*'Recalled prostheses cost'!$F$23)</f>
        <v>-80423636.012933552</v>
      </c>
      <c r="L1639" s="11">
        <f t="shared" si="54"/>
        <v>1</v>
      </c>
    </row>
    <row r="1640" spans="1:12" x14ac:dyDescent="0.25">
      <c r="A1640">
        <f t="shared" si="55"/>
        <v>1635</v>
      </c>
      <c r="C1640">
        <v>47858.978555088586</v>
      </c>
      <c r="D1640">
        <v>48879.506922898538</v>
      </c>
      <c r="E1640">
        <v>49688483.690024853</v>
      </c>
      <c r="F1640">
        <v>1020.5283678099513</v>
      </c>
      <c r="G1640">
        <v>269750390.43360764</v>
      </c>
      <c r="H1640" s="6">
        <f>E1640-G1640-'Recalled prostheses cost'!$F$23</f>
        <v>-243813731.21047395</v>
      </c>
      <c r="I1640" s="112">
        <v>27511603.060145639</v>
      </c>
      <c r="J1640" s="112">
        <v>102505148.36477092</v>
      </c>
      <c r="K1640" s="112">
        <f>I1640-J1640-(0.38*'Recalled prostheses cost'!$F$23)</f>
        <v>-84019238.602043927</v>
      </c>
      <c r="L1640" s="11">
        <f t="shared" si="54"/>
        <v>1</v>
      </c>
    </row>
    <row r="1641" spans="1:12" x14ac:dyDescent="0.25">
      <c r="A1641">
        <f t="shared" si="55"/>
        <v>1636</v>
      </c>
      <c r="C1641">
        <v>65618.849886183612</v>
      </c>
      <c r="D1641">
        <v>68196.291698012734</v>
      </c>
      <c r="E1641">
        <v>49143174.664658092</v>
      </c>
      <c r="F1641">
        <v>2577.4418118291214</v>
      </c>
      <c r="G1641">
        <v>417665778.23709697</v>
      </c>
      <c r="H1641" s="6">
        <f>E1641-G1641-'Recalled prostheses cost'!$F$23</f>
        <v>-392274428.03933007</v>
      </c>
      <c r="I1641" s="112">
        <v>27182558.618183807</v>
      </c>
      <c r="J1641" s="112">
        <v>158712995.73009688</v>
      </c>
      <c r="K1641" s="112">
        <f>I1641-J1641-(0.38*'Recalled prostheses cost'!$F$23)</f>
        <v>-140556130.40933171</v>
      </c>
      <c r="L1641" s="11">
        <f t="shared" si="54"/>
        <v>1</v>
      </c>
    </row>
    <row r="1642" spans="1:12" x14ac:dyDescent="0.25">
      <c r="A1642">
        <f t="shared" si="55"/>
        <v>1637</v>
      </c>
      <c r="C1642">
        <v>51537.203073688514</v>
      </c>
      <c r="D1642">
        <v>52598.864388639471</v>
      </c>
      <c r="E1642">
        <v>47363796.155622602</v>
      </c>
      <c r="F1642">
        <v>1061.6613149509576</v>
      </c>
      <c r="G1642">
        <v>207742201.24089709</v>
      </c>
      <c r="H1642" s="6">
        <f>E1642-G1642-'Recalled prostheses cost'!$F$23</f>
        <v>-184130229.55216566</v>
      </c>
      <c r="I1642" s="112">
        <v>26334310.323440824</v>
      </c>
      <c r="J1642" s="112">
        <v>78942036.471540898</v>
      </c>
      <c r="K1642" s="112">
        <f>I1642-J1642-(0.38*'Recalled prostheses cost'!$F$23)</f>
        <v>-61633419.445518725</v>
      </c>
      <c r="L1642" s="11">
        <f t="shared" si="54"/>
        <v>1</v>
      </c>
    </row>
    <row r="1643" spans="1:12" x14ac:dyDescent="0.25">
      <c r="A1643">
        <f t="shared" si="55"/>
        <v>1638</v>
      </c>
      <c r="C1643">
        <v>52942.387670399366</v>
      </c>
      <c r="D1643">
        <v>53943.425523290454</v>
      </c>
      <c r="E1643">
        <v>62015305.56236881</v>
      </c>
      <c r="F1643">
        <v>1001.0378528910878</v>
      </c>
      <c r="G1643">
        <v>310604649.83307093</v>
      </c>
      <c r="H1643" s="6">
        <f>E1643-G1643-'Recalled prostheses cost'!$F$23</f>
        <v>-272341168.73759329</v>
      </c>
      <c r="I1643" s="112">
        <v>34271957.173829883</v>
      </c>
      <c r="J1643" s="112">
        <v>118029766.93656695</v>
      </c>
      <c r="K1643" s="112">
        <f>I1643-J1643-(0.38*'Recalled prostheses cost'!$F$23)</f>
        <v>-92783503.06015572</v>
      </c>
      <c r="L1643" s="11">
        <f t="shared" si="54"/>
        <v>1</v>
      </c>
    </row>
    <row r="1644" spans="1:12" x14ac:dyDescent="0.25">
      <c r="A1644">
        <f t="shared" si="55"/>
        <v>1639</v>
      </c>
      <c r="C1644">
        <v>63316.043088127139</v>
      </c>
      <c r="D1644">
        <v>65015.67096557359</v>
      </c>
      <c r="E1644">
        <v>54239304.891738638</v>
      </c>
      <c r="F1644">
        <v>1699.6278774464517</v>
      </c>
      <c r="G1644">
        <v>300631610.18687695</v>
      </c>
      <c r="H1644" s="6">
        <f>E1644-G1644-'Recalled prostheses cost'!$F$23</f>
        <v>-270144129.76202947</v>
      </c>
      <c r="I1644" s="112">
        <v>30204803.89763784</v>
      </c>
      <c r="J1644" s="112">
        <v>114240011.87101324</v>
      </c>
      <c r="K1644" s="112">
        <f>I1644-J1644-(0.38*'Recalled prostheses cost'!$F$23)</f>
        <v>-93060901.270794034</v>
      </c>
      <c r="L1644" s="11">
        <f t="shared" si="54"/>
        <v>1</v>
      </c>
    </row>
    <row r="1645" spans="1:12" x14ac:dyDescent="0.25">
      <c r="A1645">
        <f t="shared" si="55"/>
        <v>1640</v>
      </c>
      <c r="C1645">
        <v>65362.667858225468</v>
      </c>
      <c r="D1645">
        <v>67327.563132170602</v>
      </c>
      <c r="E1645">
        <v>62569808.827941164</v>
      </c>
      <c r="F1645">
        <v>1964.8952739451342</v>
      </c>
      <c r="G1645">
        <v>465136751.74553657</v>
      </c>
      <c r="H1645" s="6">
        <f>E1645-G1645-'Recalled prostheses cost'!$F$23</f>
        <v>-426318767.38448656</v>
      </c>
      <c r="I1645" s="112">
        <v>34667362.685151584</v>
      </c>
      <c r="J1645" s="112">
        <v>176751965.66330391</v>
      </c>
      <c r="K1645" s="112">
        <f>I1645-J1645-(0.38*'Recalled prostheses cost'!$F$23)</f>
        <v>-151110296.27557099</v>
      </c>
      <c r="L1645" s="11">
        <f t="shared" si="54"/>
        <v>1</v>
      </c>
    </row>
    <row r="1646" spans="1:12" x14ac:dyDescent="0.25">
      <c r="A1646">
        <f t="shared" si="55"/>
        <v>1641</v>
      </c>
      <c r="C1646">
        <v>71075.127500946182</v>
      </c>
      <c r="D1646">
        <v>72793.011402365999</v>
      </c>
      <c r="E1646">
        <v>50501952.569436379</v>
      </c>
      <c r="F1646">
        <v>1717.8839014198165</v>
      </c>
      <c r="G1646">
        <v>246064460.63136706</v>
      </c>
      <c r="H1646" s="6">
        <f>E1646-G1646-'Recalled prostheses cost'!$F$23</f>
        <v>-219314332.52882186</v>
      </c>
      <c r="I1646" s="112">
        <v>28328024.914654005</v>
      </c>
      <c r="J1646" s="112">
        <v>93504495.039919496</v>
      </c>
      <c r="K1646" s="112">
        <f>I1646-J1646-(0.38*'Recalled prostheses cost'!$F$23)</f>
        <v>-74202163.422684133</v>
      </c>
      <c r="L1646" s="11">
        <f t="shared" si="54"/>
        <v>1</v>
      </c>
    </row>
    <row r="1647" spans="1:12" x14ac:dyDescent="0.25">
      <c r="A1647">
        <f t="shared" si="55"/>
        <v>1642</v>
      </c>
      <c r="C1647">
        <v>76486.713164338231</v>
      </c>
      <c r="D1647">
        <v>79781.82028542136</v>
      </c>
      <c r="E1647">
        <v>64503014.031921819</v>
      </c>
      <c r="F1647">
        <v>3295.1071210831287</v>
      </c>
      <c r="G1647">
        <v>561917265.05412376</v>
      </c>
      <c r="H1647" s="6">
        <f>E1647-G1647-'Recalled prostheses cost'!$F$23</f>
        <v>-521166075.48909312</v>
      </c>
      <c r="I1647" s="112">
        <v>35573167.908369638</v>
      </c>
      <c r="J1647" s="112">
        <v>213528560.72056705</v>
      </c>
      <c r="K1647" s="112">
        <f>I1647-J1647-(0.38*'Recalled prostheses cost'!$F$23)</f>
        <v>-186981086.10961607</v>
      </c>
      <c r="L1647" s="11">
        <f t="shared" si="54"/>
        <v>1</v>
      </c>
    </row>
    <row r="1648" spans="1:12" x14ac:dyDescent="0.25">
      <c r="A1648">
        <f t="shared" si="55"/>
        <v>1643</v>
      </c>
      <c r="C1648">
        <v>51982.721618110962</v>
      </c>
      <c r="D1648">
        <v>53392.267386196625</v>
      </c>
      <c r="E1648">
        <v>51857081.091550946</v>
      </c>
      <c r="F1648">
        <v>1409.5457680856634</v>
      </c>
      <c r="G1648">
        <v>299893742.66033548</v>
      </c>
      <c r="H1648" s="6">
        <f>E1648-G1648-'Recalled prostheses cost'!$F$23</f>
        <v>-271788486.0356757</v>
      </c>
      <c r="I1648" s="112">
        <v>28684796.220571175</v>
      </c>
      <c r="J1648" s="112">
        <v>113959622.21092749</v>
      </c>
      <c r="K1648" s="112">
        <f>I1648-J1648-(0.38*'Recalled prostheses cost'!$F$23)</f>
        <v>-94300519.28777495</v>
      </c>
      <c r="L1648" s="11">
        <f t="shared" si="54"/>
        <v>1</v>
      </c>
    </row>
    <row r="1649" spans="1:12" x14ac:dyDescent="0.25">
      <c r="A1649">
        <f t="shared" si="55"/>
        <v>1644</v>
      </c>
      <c r="C1649">
        <v>77066.342208415532</v>
      </c>
      <c r="D1649">
        <v>80083.276756785417</v>
      </c>
      <c r="E1649">
        <v>43042127.804069921</v>
      </c>
      <c r="F1649">
        <v>3016.9345483698853</v>
      </c>
      <c r="G1649">
        <v>305457188.52371573</v>
      </c>
      <c r="H1649" s="6">
        <f>E1649-G1649-'Recalled prostheses cost'!$F$23</f>
        <v>-286166885.18653697</v>
      </c>
      <c r="I1649" s="112">
        <v>24090180.761020437</v>
      </c>
      <c r="J1649" s="112">
        <v>116073731.63901196</v>
      </c>
      <c r="K1649" s="112">
        <f>I1649-J1649-(0.38*'Recalled prostheses cost'!$F$23)</f>
        <v>-101009244.17541018</v>
      </c>
      <c r="L1649" s="11">
        <f t="shared" si="54"/>
        <v>1</v>
      </c>
    </row>
    <row r="1650" spans="1:12" x14ac:dyDescent="0.25">
      <c r="A1650">
        <f t="shared" si="55"/>
        <v>1645</v>
      </c>
      <c r="C1650">
        <v>57582.248982019519</v>
      </c>
      <c r="D1650">
        <v>59629.426474894441</v>
      </c>
      <c r="E1650">
        <v>42005674.41696088</v>
      </c>
      <c r="F1650">
        <v>2047.1774928749219</v>
      </c>
      <c r="G1650">
        <v>392256295.57272583</v>
      </c>
      <c r="H1650" s="6">
        <f>E1650-G1650-'Recalled prostheses cost'!$F$23</f>
        <v>-374002445.62265611</v>
      </c>
      <c r="I1650" s="112">
        <v>23065297.391828366</v>
      </c>
      <c r="J1650" s="112">
        <v>149057392.31763586</v>
      </c>
      <c r="K1650" s="112">
        <f>I1650-J1650-(0.38*'Recalled prostheses cost'!$F$23)</f>
        <v>-135017788.22322616</v>
      </c>
      <c r="L1650" s="11">
        <f t="shared" si="54"/>
        <v>1</v>
      </c>
    </row>
    <row r="1651" spans="1:12" x14ac:dyDescent="0.25">
      <c r="A1651">
        <f t="shared" si="55"/>
        <v>1646</v>
      </c>
      <c r="C1651">
        <v>68838.350388184597</v>
      </c>
      <c r="D1651">
        <v>70216.398514471541</v>
      </c>
      <c r="E1651">
        <v>45838928.994006373</v>
      </c>
      <c r="F1651">
        <v>1378.0481262869434</v>
      </c>
      <c r="G1651">
        <v>200677044.17128554</v>
      </c>
      <c r="H1651" s="6">
        <f>E1651-G1651-'Recalled prostheses cost'!$F$23</f>
        <v>-178589939.64417034</v>
      </c>
      <c r="I1651" s="112">
        <v>25543581.006324165</v>
      </c>
      <c r="J1651" s="112">
        <v>76257276.785088509</v>
      </c>
      <c r="K1651" s="112">
        <f>I1651-J1651-(0.38*'Recalled prostheses cost'!$F$23)</f>
        <v>-59739389.076182991</v>
      </c>
      <c r="L1651" s="11">
        <f t="shared" si="54"/>
        <v>1</v>
      </c>
    </row>
    <row r="1652" spans="1:12" x14ac:dyDescent="0.25">
      <c r="A1652">
        <f t="shared" si="55"/>
        <v>1647</v>
      </c>
      <c r="C1652">
        <v>70078.392035722864</v>
      </c>
      <c r="D1652">
        <v>73245.144510263868</v>
      </c>
      <c r="E1652">
        <v>40808841.119768769</v>
      </c>
      <c r="F1652">
        <v>3166.7524745410046</v>
      </c>
      <c r="G1652">
        <v>420921806.74226093</v>
      </c>
      <c r="H1652" s="6">
        <f>E1652-G1652-'Recalled prostheses cost'!$F$23</f>
        <v>-403864790.08938336</v>
      </c>
      <c r="I1652" s="112">
        <v>22760194.329239015</v>
      </c>
      <c r="J1652" s="112">
        <v>159950286.56205919</v>
      </c>
      <c r="K1652" s="112">
        <f>I1652-J1652-(0.38*'Recalled prostheses cost'!$F$23)</f>
        <v>-146215785.53023884</v>
      </c>
      <c r="L1652" s="11">
        <f t="shared" si="54"/>
        <v>1</v>
      </c>
    </row>
    <row r="1653" spans="1:12" x14ac:dyDescent="0.25">
      <c r="A1653">
        <f t="shared" si="55"/>
        <v>1648</v>
      </c>
      <c r="C1653">
        <v>71665.697154897774</v>
      </c>
      <c r="D1653">
        <v>74500.155295069708</v>
      </c>
      <c r="E1653">
        <v>50615766.306679375</v>
      </c>
      <c r="F1653">
        <v>2834.4581401719333</v>
      </c>
      <c r="G1653">
        <v>548609194.91466343</v>
      </c>
      <c r="H1653" s="6">
        <f>E1653-G1653-'Recalled prostheses cost'!$F$23</f>
        <v>-521745253.07487524</v>
      </c>
      <c r="I1653" s="112">
        <v>27910793.262653943</v>
      </c>
      <c r="J1653" s="112">
        <v>208471494.06757212</v>
      </c>
      <c r="K1653" s="112">
        <f>I1653-J1653-(0.38*'Recalled prostheses cost'!$F$23)</f>
        <v>-189586394.10233682</v>
      </c>
      <c r="L1653" s="11">
        <f t="shared" si="54"/>
        <v>1</v>
      </c>
    </row>
    <row r="1654" spans="1:12" x14ac:dyDescent="0.25">
      <c r="A1654">
        <f t="shared" si="55"/>
        <v>1649</v>
      </c>
      <c r="C1654">
        <v>56053.655556794234</v>
      </c>
      <c r="D1654">
        <v>58761.054321387528</v>
      </c>
      <c r="E1654">
        <v>43851744.405441605</v>
      </c>
      <c r="F1654">
        <v>2707.3987645932939</v>
      </c>
      <c r="G1654">
        <v>476052953.70263606</v>
      </c>
      <c r="H1654" s="6">
        <f>E1654-G1654-'Recalled prostheses cost'!$F$23</f>
        <v>-455953033.76408565</v>
      </c>
      <c r="I1654" s="112">
        <v>24322927.238027226</v>
      </c>
      <c r="J1654" s="112">
        <v>180900122.4070017</v>
      </c>
      <c r="K1654" s="112">
        <f>I1654-J1654-(0.38*'Recalled prostheses cost'!$F$23)</f>
        <v>-165602888.46639314</v>
      </c>
      <c r="L1654" s="11">
        <f t="shared" si="54"/>
        <v>1</v>
      </c>
    </row>
    <row r="1655" spans="1:12" x14ac:dyDescent="0.25">
      <c r="A1655">
        <f t="shared" si="55"/>
        <v>1650</v>
      </c>
      <c r="C1655">
        <v>58241.740669183913</v>
      </c>
      <c r="D1655">
        <v>59592.714307337374</v>
      </c>
      <c r="E1655">
        <v>47034249.136449419</v>
      </c>
      <c r="F1655">
        <v>1350.9736381534603</v>
      </c>
      <c r="G1655">
        <v>236366247.11114445</v>
      </c>
      <c r="H1655" s="6">
        <f>E1655-G1655-'Recalled prostheses cost'!$F$23</f>
        <v>-213083822.4415862</v>
      </c>
      <c r="I1655" s="112">
        <v>25722714.805235151</v>
      </c>
      <c r="J1655" s="112">
        <v>89819173.902234882</v>
      </c>
      <c r="K1655" s="112">
        <f>I1655-J1655-(0.38*'Recalled prostheses cost'!$F$23)</f>
        <v>-73122152.394418389</v>
      </c>
      <c r="L1655" s="11">
        <f t="shared" si="54"/>
        <v>1</v>
      </c>
    </row>
    <row r="1656" spans="1:12" x14ac:dyDescent="0.25">
      <c r="A1656">
        <f t="shared" si="55"/>
        <v>1651</v>
      </c>
      <c r="C1656">
        <v>52815.465362930663</v>
      </c>
      <c r="D1656">
        <v>54535.085233258847</v>
      </c>
      <c r="E1656">
        <v>63700174.755351104</v>
      </c>
      <c r="F1656">
        <v>1719.6198703281843</v>
      </c>
      <c r="G1656">
        <v>503987200.24105781</v>
      </c>
      <c r="H1656" s="6">
        <f>E1656-G1656-'Recalled prostheses cost'!$F$23</f>
        <v>-464038849.95259786</v>
      </c>
      <c r="I1656" s="112">
        <v>35571014.52833236</v>
      </c>
      <c r="J1656" s="112">
        <v>191515136.09160203</v>
      </c>
      <c r="K1656" s="112">
        <f>I1656-J1656-(0.38*'Recalled prostheses cost'!$F$23)</f>
        <v>-164969814.86068833</v>
      </c>
      <c r="L1656" s="11">
        <f t="shared" si="54"/>
        <v>1</v>
      </c>
    </row>
    <row r="1657" spans="1:12" x14ac:dyDescent="0.25">
      <c r="A1657">
        <f t="shared" si="55"/>
        <v>1652</v>
      </c>
      <c r="C1657">
        <v>61262.989632912191</v>
      </c>
      <c r="D1657">
        <v>62567.17086330484</v>
      </c>
      <c r="E1657">
        <v>41716418.653607756</v>
      </c>
      <c r="F1657">
        <v>1304.181230392649</v>
      </c>
      <c r="G1657">
        <v>205942379.69867009</v>
      </c>
      <c r="H1657" s="6">
        <f>E1657-G1657-'Recalled prostheses cost'!$F$23</f>
        <v>-187977785.5119535</v>
      </c>
      <c r="I1657" s="112">
        <v>23704222.579934936</v>
      </c>
      <c r="J1657" s="112">
        <v>78258104.28549464</v>
      </c>
      <c r="K1657" s="112">
        <f>I1657-J1657-(0.38*'Recalled prostheses cost'!$F$23)</f>
        <v>-63579575.002978347</v>
      </c>
      <c r="L1657" s="11">
        <f t="shared" si="54"/>
        <v>1</v>
      </c>
    </row>
    <row r="1658" spans="1:12" x14ac:dyDescent="0.25">
      <c r="A1658">
        <f t="shared" si="55"/>
        <v>1653</v>
      </c>
      <c r="C1658">
        <v>66274.372231192567</v>
      </c>
      <c r="D1658">
        <v>68809.957898668727</v>
      </c>
      <c r="E1658">
        <v>47125904.7156469</v>
      </c>
      <c r="F1658">
        <v>2535.5856674761599</v>
      </c>
      <c r="G1658">
        <v>405362778.70291775</v>
      </c>
      <c r="H1658" s="6">
        <f>E1658-G1658-'Recalled prostheses cost'!$F$23</f>
        <v>-381988698.454162</v>
      </c>
      <c r="I1658" s="112">
        <v>25972356.638598446</v>
      </c>
      <c r="J1658" s="112">
        <v>154037855.90710878</v>
      </c>
      <c r="K1658" s="112">
        <f>I1658-J1658-(0.38*'Recalled prostheses cost'!$F$23)</f>
        <v>-137091192.565929</v>
      </c>
      <c r="L1658" s="11">
        <f t="shared" si="54"/>
        <v>1</v>
      </c>
    </row>
    <row r="1659" spans="1:12" x14ac:dyDescent="0.25">
      <c r="A1659">
        <f t="shared" si="55"/>
        <v>1654</v>
      </c>
      <c r="C1659">
        <v>59843.707284336189</v>
      </c>
      <c r="D1659">
        <v>61900.184591308629</v>
      </c>
      <c r="E1659">
        <v>43332636.853102103</v>
      </c>
      <c r="F1659">
        <v>2056.4773069724397</v>
      </c>
      <c r="G1659">
        <v>373822876.55114394</v>
      </c>
      <c r="H1659" s="6">
        <f>E1659-G1659-'Recalled prostheses cost'!$F$23</f>
        <v>-354242064.16493303</v>
      </c>
      <c r="I1659" s="112">
        <v>23771146.191435531</v>
      </c>
      <c r="J1659" s="112">
        <v>142052693.08943468</v>
      </c>
      <c r="K1659" s="112">
        <f>I1659-J1659-(0.38*'Recalled prostheses cost'!$F$23)</f>
        <v>-127307240.19541779</v>
      </c>
      <c r="L1659" s="11">
        <f t="shared" si="54"/>
        <v>1</v>
      </c>
    </row>
    <row r="1660" spans="1:12" x14ac:dyDescent="0.25">
      <c r="A1660">
        <f t="shared" si="55"/>
        <v>1655</v>
      </c>
      <c r="C1660">
        <v>63067.273945972418</v>
      </c>
      <c r="D1660">
        <v>65406.062334033028</v>
      </c>
      <c r="E1660">
        <v>39725324.587623693</v>
      </c>
      <c r="F1660">
        <v>2338.7883880606096</v>
      </c>
      <c r="G1660">
        <v>335783033.062545</v>
      </c>
      <c r="H1660" s="6">
        <f>E1660-G1660-'Recalled prostheses cost'!$F$23</f>
        <v>-319809532.94181246</v>
      </c>
      <c r="I1660" s="112">
        <v>22071116.3997049</v>
      </c>
      <c r="J1660" s="112">
        <v>127597552.56376709</v>
      </c>
      <c r="K1660" s="112">
        <f>I1660-J1660-(0.38*'Recalled prostheses cost'!$F$23)</f>
        <v>-114552129.46148083</v>
      </c>
      <c r="L1660" s="11">
        <f t="shared" si="54"/>
        <v>1</v>
      </c>
    </row>
    <row r="1661" spans="1:12" x14ac:dyDescent="0.25">
      <c r="A1661">
        <f t="shared" si="55"/>
        <v>1656</v>
      </c>
      <c r="C1661">
        <v>53888.791185504801</v>
      </c>
      <c r="D1661">
        <v>55668.123298515682</v>
      </c>
      <c r="E1661">
        <v>60286397.811079167</v>
      </c>
      <c r="F1661">
        <v>1779.3321130108816</v>
      </c>
      <c r="G1661">
        <v>505058846.97935426</v>
      </c>
      <c r="H1661" s="6">
        <f>E1661-G1661-'Recalled prostheses cost'!$F$23</f>
        <v>-468524273.63516629</v>
      </c>
      <c r="I1661" s="112">
        <v>33503697.211338479</v>
      </c>
      <c r="J1661" s="112">
        <v>191922361.85215464</v>
      </c>
      <c r="K1661" s="112">
        <f>I1661-J1661-(0.38*'Recalled prostheses cost'!$F$23)</f>
        <v>-167444357.93823481</v>
      </c>
      <c r="L1661" s="11">
        <f t="shared" si="54"/>
        <v>1</v>
      </c>
    </row>
    <row r="1662" spans="1:12" x14ac:dyDescent="0.25">
      <c r="A1662">
        <f t="shared" si="55"/>
        <v>1657</v>
      </c>
      <c r="C1662">
        <v>60325.861122189584</v>
      </c>
      <c r="D1662">
        <v>62241.264836494331</v>
      </c>
      <c r="E1662">
        <v>44053371.54438068</v>
      </c>
      <c r="F1662">
        <v>1915.4037143047462</v>
      </c>
      <c r="G1662">
        <v>280433081.0391795</v>
      </c>
      <c r="H1662" s="6">
        <f>E1662-G1662-'Recalled prostheses cost'!$F$23</f>
        <v>-260131533.96169001</v>
      </c>
      <c r="I1662" s="112">
        <v>24564951.839894675</v>
      </c>
      <c r="J1662" s="112">
        <v>106564570.79488823</v>
      </c>
      <c r="K1662" s="112">
        <f>I1662-J1662-(0.38*'Recalled prostheses cost'!$F$23)</f>
        <v>-91025312.2524122</v>
      </c>
      <c r="L1662" s="11">
        <f t="shared" si="54"/>
        <v>1</v>
      </c>
    </row>
    <row r="1663" spans="1:12" x14ac:dyDescent="0.25">
      <c r="A1663">
        <f t="shared" si="55"/>
        <v>1658</v>
      </c>
      <c r="C1663">
        <v>80484.562925156264</v>
      </c>
      <c r="D1663">
        <v>83664.311922165871</v>
      </c>
      <c r="E1663">
        <v>47477611.2996663</v>
      </c>
      <c r="F1663">
        <v>3179.7489970096067</v>
      </c>
      <c r="G1663">
        <v>400156010.00791389</v>
      </c>
      <c r="H1663" s="6">
        <f>E1663-G1663-'Recalled prostheses cost'!$F$23</f>
        <v>-376430223.17513877</v>
      </c>
      <c r="I1663" s="112">
        <v>26367794.255776923</v>
      </c>
      <c r="J1663" s="112">
        <v>152059283.80300727</v>
      </c>
      <c r="K1663" s="112">
        <f>I1663-J1663-(0.38*'Recalled prostheses cost'!$F$23)</f>
        <v>-134717182.84464899</v>
      </c>
      <c r="L1663" s="11">
        <f t="shared" si="54"/>
        <v>1</v>
      </c>
    </row>
    <row r="1664" spans="1:12" x14ac:dyDescent="0.25">
      <c r="A1664">
        <f t="shared" si="55"/>
        <v>1659</v>
      </c>
      <c r="C1664">
        <v>59043.142309232637</v>
      </c>
      <c r="D1664">
        <v>60043.642743849785</v>
      </c>
      <c r="E1664">
        <v>48517377.711679541</v>
      </c>
      <c r="F1664">
        <v>1000.5004346171481</v>
      </c>
      <c r="G1664">
        <v>192740087.48772359</v>
      </c>
      <c r="H1664" s="6">
        <f>E1664-G1664-'Recalled prostheses cost'!$F$23</f>
        <v>-167974534.24293521</v>
      </c>
      <c r="I1664" s="112">
        <v>27111907.982392933</v>
      </c>
      <c r="J1664" s="112">
        <v>73241233.245334953</v>
      </c>
      <c r="K1664" s="112">
        <f>I1664-J1664-(0.38*'Recalled prostheses cost'!$F$23)</f>
        <v>-55155018.560360663</v>
      </c>
      <c r="L1664" s="11">
        <f t="shared" si="54"/>
        <v>1</v>
      </c>
    </row>
    <row r="1665" spans="1:12" x14ac:dyDescent="0.25">
      <c r="A1665">
        <f t="shared" si="55"/>
        <v>1660</v>
      </c>
      <c r="C1665">
        <v>57720.009668699779</v>
      </c>
      <c r="D1665">
        <v>59670.907329278853</v>
      </c>
      <c r="E1665">
        <v>53704248.347004965</v>
      </c>
      <c r="F1665">
        <v>1950.897660579074</v>
      </c>
      <c r="G1665">
        <v>400751720.87207675</v>
      </c>
      <c r="H1665" s="6">
        <f>E1665-G1665-'Recalled prostheses cost'!$F$23</f>
        <v>-370799296.99196297</v>
      </c>
      <c r="I1665" s="112">
        <v>29619003.269026712</v>
      </c>
      <c r="J1665" s="112">
        <v>152285653.93138912</v>
      </c>
      <c r="K1665" s="112">
        <f>I1665-J1665-(0.38*'Recalled prostheses cost'!$F$23)</f>
        <v>-131692343.95978105</v>
      </c>
      <c r="L1665" s="11">
        <f t="shared" si="54"/>
        <v>1</v>
      </c>
    </row>
    <row r="1666" spans="1:12" x14ac:dyDescent="0.25">
      <c r="A1666">
        <f t="shared" si="55"/>
        <v>1661</v>
      </c>
      <c r="C1666">
        <v>54581.10699972049</v>
      </c>
      <c r="D1666">
        <v>55670.827160274363</v>
      </c>
      <c r="E1666">
        <v>49766250.056295283</v>
      </c>
      <c r="F1666">
        <v>1089.7201605538721</v>
      </c>
      <c r="G1666">
        <v>232783024.1230866</v>
      </c>
      <c r="H1666" s="6">
        <f>E1666-G1666-'Recalled prostheses cost'!$F$23</f>
        <v>-206768598.5336825</v>
      </c>
      <c r="I1666" s="112">
        <v>28065704.181326561</v>
      </c>
      <c r="J1666" s="112">
        <v>88457549.166772917</v>
      </c>
      <c r="K1666" s="112">
        <f>I1666-J1666-(0.38*'Recalled prostheses cost'!$F$23)</f>
        <v>-69417538.282865003</v>
      </c>
      <c r="L1666" s="11">
        <f t="shared" si="54"/>
        <v>1</v>
      </c>
    </row>
    <row r="1667" spans="1:12" x14ac:dyDescent="0.25">
      <c r="A1667">
        <f t="shared" si="55"/>
        <v>1662</v>
      </c>
      <c r="C1667">
        <v>62067.150169317996</v>
      </c>
      <c r="D1667">
        <v>64152.830522461816</v>
      </c>
      <c r="E1667">
        <v>41823402.082942978</v>
      </c>
      <c r="F1667">
        <v>2085.68035314382</v>
      </c>
      <c r="G1667">
        <v>290306486.45684004</v>
      </c>
      <c r="H1667" s="6">
        <f>E1667-G1667-'Recalled prostheses cost'!$F$23</f>
        <v>-272234908.84078825</v>
      </c>
      <c r="I1667" s="112">
        <v>23305909.739881787</v>
      </c>
      <c r="J1667" s="112">
        <v>110316464.85359921</v>
      </c>
      <c r="K1667" s="112">
        <f>I1667-J1667-(0.38*'Recalled prostheses cost'!$F$23)</f>
        <v>-96036248.411136061</v>
      </c>
      <c r="L1667" s="11">
        <f t="shared" si="54"/>
        <v>1</v>
      </c>
    </row>
    <row r="1668" spans="1:12" x14ac:dyDescent="0.25">
      <c r="A1668">
        <f t="shared" si="55"/>
        <v>1663</v>
      </c>
      <c r="C1668">
        <v>52662.064486143376</v>
      </c>
      <c r="D1668">
        <v>54543.35579753443</v>
      </c>
      <c r="E1668">
        <v>43620315.594928518</v>
      </c>
      <c r="F1668">
        <v>1881.2913113910545</v>
      </c>
      <c r="G1668">
        <v>343211140.961721</v>
      </c>
      <c r="H1668" s="6">
        <f>E1668-G1668-'Recalled prostheses cost'!$F$23</f>
        <v>-323342649.83368367</v>
      </c>
      <c r="I1668" s="112">
        <v>24153674.339401629</v>
      </c>
      <c r="J1668" s="112">
        <v>130420233.56545401</v>
      </c>
      <c r="K1668" s="112">
        <f>I1668-J1668-(0.38*'Recalled prostheses cost'!$F$23)</f>
        <v>-115292252.52347103</v>
      </c>
      <c r="L1668" s="11">
        <f t="shared" si="54"/>
        <v>1</v>
      </c>
    </row>
    <row r="1669" spans="1:12" x14ac:dyDescent="0.25">
      <c r="A1669">
        <f t="shared" si="55"/>
        <v>1664</v>
      </c>
      <c r="C1669">
        <v>64386.21378174633</v>
      </c>
      <c r="D1669">
        <v>66539.970899495893</v>
      </c>
      <c r="E1669">
        <v>45163793.282087557</v>
      </c>
      <c r="F1669">
        <v>2153.7571177495629</v>
      </c>
      <c r="G1669">
        <v>301734603.84628218</v>
      </c>
      <c r="H1669" s="6">
        <f>E1669-G1669-'Recalled prostheses cost'!$F$23</f>
        <v>-280322635.03108579</v>
      </c>
      <c r="I1669" s="112">
        <v>24834184.738610663</v>
      </c>
      <c r="J1669" s="112">
        <v>114659149.46158727</v>
      </c>
      <c r="K1669" s="112">
        <f>I1669-J1669-(0.38*'Recalled prostheses cost'!$F$23)</f>
        <v>-98850658.020395249</v>
      </c>
      <c r="L1669" s="11">
        <f t="shared" si="54"/>
        <v>1</v>
      </c>
    </row>
    <row r="1670" spans="1:12" x14ac:dyDescent="0.25">
      <c r="A1670">
        <f t="shared" si="55"/>
        <v>1665</v>
      </c>
      <c r="C1670">
        <v>57877.532143233584</v>
      </c>
      <c r="D1670">
        <v>60150.972234909073</v>
      </c>
      <c r="E1670">
        <v>61456933.382476106</v>
      </c>
      <c r="F1670">
        <v>2273.4400916754894</v>
      </c>
      <c r="G1670">
        <v>604333420.50796318</v>
      </c>
      <c r="H1670" s="6">
        <f>E1670-G1670-'Recalled prostheses cost'!$F$23</f>
        <v>-566628311.59237826</v>
      </c>
      <c r="I1670" s="112">
        <v>34100496.711571336</v>
      </c>
      <c r="J1670" s="112">
        <v>229646699.79302603</v>
      </c>
      <c r="K1670" s="112">
        <f>I1670-J1670-(0.38*'Recalled prostheses cost'!$F$23)</f>
        <v>-204571896.37887335</v>
      </c>
      <c r="L1670" s="11">
        <f t="shared" ref="L1670:L1733" si="56">IF(H1670/$H$1&lt;=F1670,1,0)</f>
        <v>1</v>
      </c>
    </row>
    <row r="1671" spans="1:12" x14ac:dyDescent="0.25">
      <c r="A1671">
        <f t="shared" si="55"/>
        <v>1666</v>
      </c>
      <c r="C1671">
        <v>50416.907965607679</v>
      </c>
      <c r="D1671">
        <v>52359.52540024832</v>
      </c>
      <c r="E1671">
        <v>44707762.754711576</v>
      </c>
      <c r="F1671">
        <v>1942.6174346406406</v>
      </c>
      <c r="G1671">
        <v>361103310.38038248</v>
      </c>
      <c r="H1671" s="6">
        <f>E1671-G1671-'Recalled prostheses cost'!$F$23</f>
        <v>-340147372.09256208</v>
      </c>
      <c r="I1671" s="112">
        <v>25033029.681279626</v>
      </c>
      <c r="J1671" s="112">
        <v>137219257.94454533</v>
      </c>
      <c r="K1671" s="112">
        <f>I1671-J1671-(0.38*'Recalled prostheses cost'!$F$23)</f>
        <v>-121211921.56068435</v>
      </c>
      <c r="L1671" s="11">
        <f t="shared" si="56"/>
        <v>1</v>
      </c>
    </row>
    <row r="1672" spans="1:12" x14ac:dyDescent="0.25">
      <c r="A1672">
        <f t="shared" ref="A1672:A1735" si="57">1+A1671</f>
        <v>1667</v>
      </c>
      <c r="C1672">
        <v>57981.649066652288</v>
      </c>
      <c r="D1672">
        <v>60601.823380124959</v>
      </c>
      <c r="E1672">
        <v>57592910.016913518</v>
      </c>
      <c r="F1672">
        <v>2620.1743134726712</v>
      </c>
      <c r="G1672">
        <v>638146571.16407394</v>
      </c>
      <c r="H1672" s="6">
        <f>E1672-G1672-'Recalled prostheses cost'!$F$23</f>
        <v>-604305485.61405158</v>
      </c>
      <c r="I1672" s="112">
        <v>32269136.479684122</v>
      </c>
      <c r="J1672" s="112">
        <v>242495697.04234815</v>
      </c>
      <c r="K1672" s="112">
        <f>I1672-J1672-(0.38*'Recalled prostheses cost'!$F$23)</f>
        <v>-219252253.86008269</v>
      </c>
      <c r="L1672" s="11">
        <f t="shared" si="56"/>
        <v>1</v>
      </c>
    </row>
    <row r="1673" spans="1:12" x14ac:dyDescent="0.25">
      <c r="A1673">
        <f t="shared" si="57"/>
        <v>1668</v>
      </c>
      <c r="C1673">
        <v>56668.711740703962</v>
      </c>
      <c r="D1673">
        <v>58642.455794305315</v>
      </c>
      <c r="E1673">
        <v>61211111.329718091</v>
      </c>
      <c r="F1673">
        <v>1973.7440536013528</v>
      </c>
      <c r="G1673">
        <v>543345849.36937296</v>
      </c>
      <c r="H1673" s="6">
        <f>E1673-G1673-'Recalled prostheses cost'!$F$23</f>
        <v>-505886562.50654602</v>
      </c>
      <c r="I1673" s="112">
        <v>33716079.443945162</v>
      </c>
      <c r="J1673" s="112">
        <v>206471422.76036173</v>
      </c>
      <c r="K1673" s="112">
        <f>I1673-J1673-(0.38*'Recalled prostheses cost'!$F$23)</f>
        <v>-181781036.61383522</v>
      </c>
      <c r="L1673" s="11">
        <f t="shared" si="56"/>
        <v>1</v>
      </c>
    </row>
    <row r="1674" spans="1:12" x14ac:dyDescent="0.25">
      <c r="A1674">
        <f t="shared" si="57"/>
        <v>1669</v>
      </c>
      <c r="C1674">
        <v>51904.94538177651</v>
      </c>
      <c r="D1674">
        <v>53055.576340157131</v>
      </c>
      <c r="E1674">
        <v>45856511.418559812</v>
      </c>
      <c r="F1674">
        <v>1150.6309583806215</v>
      </c>
      <c r="G1674">
        <v>264140301.52861303</v>
      </c>
      <c r="H1674" s="6">
        <f>E1674-G1674-'Recalled prostheses cost'!$F$23</f>
        <v>-242035614.57694438</v>
      </c>
      <c r="I1674" s="112">
        <v>25333740.680909224</v>
      </c>
      <c r="J1674" s="112">
        <v>100373314.58087295</v>
      </c>
      <c r="K1674" s="112">
        <f>I1674-J1674-(0.38*'Recalled prostheses cost'!$F$23)</f>
        <v>-84065267.19738239</v>
      </c>
      <c r="L1674" s="11">
        <f t="shared" si="56"/>
        <v>1</v>
      </c>
    </row>
    <row r="1675" spans="1:12" x14ac:dyDescent="0.25">
      <c r="A1675">
        <f t="shared" si="57"/>
        <v>1670</v>
      </c>
      <c r="C1675">
        <v>54956.69735188796</v>
      </c>
      <c r="D1675">
        <v>57021.072267494179</v>
      </c>
      <c r="E1675">
        <v>62301355.257293396</v>
      </c>
      <c r="F1675">
        <v>2064.3749156062186</v>
      </c>
      <c r="G1675">
        <v>697205948.09873939</v>
      </c>
      <c r="H1675" s="6">
        <f>E1675-G1675-'Recalled prostheses cost'!$F$23</f>
        <v>-658656417.30833721</v>
      </c>
      <c r="I1675" s="112">
        <v>34665538.299302645</v>
      </c>
      <c r="J1675" s="112">
        <v>264938260.27752098</v>
      </c>
      <c r="K1675" s="112">
        <f>I1675-J1675-(0.38*'Recalled prostheses cost'!$F$23)</f>
        <v>-239298415.275637</v>
      </c>
      <c r="L1675" s="11">
        <f t="shared" si="56"/>
        <v>1</v>
      </c>
    </row>
    <row r="1676" spans="1:12" x14ac:dyDescent="0.25">
      <c r="A1676">
        <f t="shared" si="57"/>
        <v>1671</v>
      </c>
      <c r="C1676">
        <v>65724.524222818218</v>
      </c>
      <c r="D1676">
        <v>67873.816847770097</v>
      </c>
      <c r="E1676">
        <v>70257791.374674737</v>
      </c>
      <c r="F1676">
        <v>2149.2926249518787</v>
      </c>
      <c r="G1676">
        <v>582927171.78398907</v>
      </c>
      <c r="H1676" s="6">
        <f>E1676-G1676-'Recalled prostheses cost'!$F$23</f>
        <v>-536421204.8762055</v>
      </c>
      <c r="I1676" s="112">
        <v>39093184.17787803</v>
      </c>
      <c r="J1676" s="112">
        <v>221512325.27791584</v>
      </c>
      <c r="K1676" s="112">
        <f>I1676-J1676-(0.38*'Recalled prostheses cost'!$F$23)</f>
        <v>-191444834.39745647</v>
      </c>
      <c r="L1676" s="11">
        <f t="shared" si="56"/>
        <v>1</v>
      </c>
    </row>
    <row r="1677" spans="1:12" x14ac:dyDescent="0.25">
      <c r="A1677">
        <f t="shared" si="57"/>
        <v>1672</v>
      </c>
      <c r="C1677">
        <v>51470.032707629267</v>
      </c>
      <c r="D1677">
        <v>53370.977673493486</v>
      </c>
      <c r="E1677">
        <v>46250183.10105367</v>
      </c>
      <c r="F1677">
        <v>1900.9449658642188</v>
      </c>
      <c r="G1677">
        <v>427236740.22052634</v>
      </c>
      <c r="H1677" s="6">
        <f>E1677-G1677-'Recalled prostheses cost'!$F$23</f>
        <v>-404738381.58636385</v>
      </c>
      <c r="I1677" s="112">
        <v>25649229.569826219</v>
      </c>
      <c r="J1677" s="112">
        <v>162349961.28380001</v>
      </c>
      <c r="K1677" s="112">
        <f>I1677-J1677-(0.38*'Recalled prostheses cost'!$F$23)</f>
        <v>-145726425.01139244</v>
      </c>
      <c r="L1677" s="11">
        <f t="shared" si="56"/>
        <v>1</v>
      </c>
    </row>
    <row r="1678" spans="1:12" x14ac:dyDescent="0.25">
      <c r="A1678">
        <f t="shared" si="57"/>
        <v>1673</v>
      </c>
      <c r="C1678">
        <v>55761.96042936117</v>
      </c>
      <c r="D1678">
        <v>57087.473525240923</v>
      </c>
      <c r="E1678">
        <v>69918399.992872626</v>
      </c>
      <c r="F1678">
        <v>1325.5130958797527</v>
      </c>
      <c r="G1678">
        <v>413673599.41370517</v>
      </c>
      <c r="H1678" s="6">
        <f>E1678-G1678-'Recalled prostheses cost'!$F$23</f>
        <v>-367507023.88772368</v>
      </c>
      <c r="I1678" s="112">
        <v>38560398.884454355</v>
      </c>
      <c r="J1678" s="112">
        <v>157195967.77720797</v>
      </c>
      <c r="K1678" s="112">
        <f>I1678-J1678-(0.38*'Recalled prostheses cost'!$F$23)</f>
        <v>-127661262.19017226</v>
      </c>
      <c r="L1678" s="11">
        <f t="shared" si="56"/>
        <v>1</v>
      </c>
    </row>
    <row r="1679" spans="1:12" x14ac:dyDescent="0.25">
      <c r="A1679">
        <f t="shared" si="57"/>
        <v>1674</v>
      </c>
      <c r="C1679">
        <v>62891.312323806873</v>
      </c>
      <c r="D1679">
        <v>64988.436532018997</v>
      </c>
      <c r="E1679">
        <v>69954231.973681986</v>
      </c>
      <c r="F1679">
        <v>2097.1242082121244</v>
      </c>
      <c r="G1679">
        <v>553706006.32784128</v>
      </c>
      <c r="H1679" s="6">
        <f>E1679-G1679-'Recalled prostheses cost'!$F$23</f>
        <v>-507503598.82105047</v>
      </c>
      <c r="I1679" s="112">
        <v>39003127.887289979</v>
      </c>
      <c r="J1679" s="112">
        <v>210408282.40457973</v>
      </c>
      <c r="K1679" s="112">
        <f>I1679-J1679-(0.38*'Recalled prostheses cost'!$F$23)</f>
        <v>-180430847.81470841</v>
      </c>
      <c r="L1679" s="11">
        <f t="shared" si="56"/>
        <v>1</v>
      </c>
    </row>
    <row r="1680" spans="1:12" x14ac:dyDescent="0.25">
      <c r="A1680">
        <f t="shared" si="57"/>
        <v>1675</v>
      </c>
      <c r="C1680">
        <v>49939.677608447571</v>
      </c>
      <c r="D1680">
        <v>51561.344752199468</v>
      </c>
      <c r="E1680">
        <v>46001507.159779422</v>
      </c>
      <c r="F1680">
        <v>1621.6671437518962</v>
      </c>
      <c r="G1680">
        <v>326845239.96276671</v>
      </c>
      <c r="H1680" s="6">
        <f>E1680-G1680-'Recalled prostheses cost'!$F$23</f>
        <v>-304595557.26987845</v>
      </c>
      <c r="I1680" s="112">
        <v>25580467.719176169</v>
      </c>
      <c r="J1680" s="112">
        <v>124201191.18585137</v>
      </c>
      <c r="K1680" s="112">
        <f>I1680-J1680-(0.38*'Recalled prostheses cost'!$F$23)</f>
        <v>-107646416.76409385</v>
      </c>
      <c r="L1680" s="11">
        <f t="shared" si="56"/>
        <v>1</v>
      </c>
    </row>
    <row r="1681" spans="1:12" x14ac:dyDescent="0.25">
      <c r="A1681">
        <f t="shared" si="57"/>
        <v>1676</v>
      </c>
      <c r="C1681">
        <v>56401.257880641046</v>
      </c>
      <c r="D1681">
        <v>58026.050603184893</v>
      </c>
      <c r="E1681">
        <v>46286269.278710447</v>
      </c>
      <c r="F1681">
        <v>1624.792722543847</v>
      </c>
      <c r="G1681">
        <v>372275609.92114347</v>
      </c>
      <c r="H1681" s="6">
        <f>E1681-G1681-'Recalled prostheses cost'!$F$23</f>
        <v>-349741165.10932422</v>
      </c>
      <c r="I1681" s="112">
        <v>25742354.39744075</v>
      </c>
      <c r="J1681" s="112">
        <v>141464731.77003455</v>
      </c>
      <c r="K1681" s="112">
        <f>I1681-J1681-(0.38*'Recalled prostheses cost'!$F$23)</f>
        <v>-124748070.67001244</v>
      </c>
      <c r="L1681" s="11">
        <f t="shared" si="56"/>
        <v>1</v>
      </c>
    </row>
    <row r="1682" spans="1:12" x14ac:dyDescent="0.25">
      <c r="A1682">
        <f t="shared" si="57"/>
        <v>1677</v>
      </c>
      <c r="C1682">
        <v>66151.749767190762</v>
      </c>
      <c r="D1682">
        <v>67980.302572256711</v>
      </c>
      <c r="E1682">
        <v>43866606.521170966</v>
      </c>
      <c r="F1682">
        <v>1828.5528050659486</v>
      </c>
      <c r="G1682">
        <v>218768264.64153185</v>
      </c>
      <c r="H1682" s="6">
        <f>E1682-G1682-'Recalled prostheses cost'!$F$23</f>
        <v>-198653482.58725205</v>
      </c>
      <c r="I1682" s="112">
        <v>24682651.414237112</v>
      </c>
      <c r="J1682" s="112">
        <v>83131940.563782111</v>
      </c>
      <c r="K1682" s="112">
        <f>I1682-J1682-(0.38*'Recalled prostheses cost'!$F$23)</f>
        <v>-67474982.446963638</v>
      </c>
      <c r="L1682" s="11">
        <f t="shared" si="56"/>
        <v>1</v>
      </c>
    </row>
    <row r="1683" spans="1:12" x14ac:dyDescent="0.25">
      <c r="A1683">
        <f t="shared" si="57"/>
        <v>1678</v>
      </c>
      <c r="C1683">
        <v>61660.706347877487</v>
      </c>
      <c r="D1683">
        <v>63458.437066217928</v>
      </c>
      <c r="E1683">
        <v>53997856.538571492</v>
      </c>
      <c r="F1683">
        <v>1797.7307183404409</v>
      </c>
      <c r="G1683">
        <v>347693331.53487343</v>
      </c>
      <c r="H1683" s="6">
        <f>E1683-G1683-'Recalled prostheses cost'!$F$23</f>
        <v>-317447299.46319312</v>
      </c>
      <c r="I1683" s="112">
        <v>29780328.094228163</v>
      </c>
      <c r="J1683" s="112">
        <v>132123465.98325188</v>
      </c>
      <c r="K1683" s="112">
        <f>I1683-J1683-(0.38*'Recalled prostheses cost'!$F$23)</f>
        <v>-111368831.18644238</v>
      </c>
      <c r="L1683" s="11">
        <f t="shared" si="56"/>
        <v>1</v>
      </c>
    </row>
    <row r="1684" spans="1:12" x14ac:dyDescent="0.25">
      <c r="A1684">
        <f t="shared" si="57"/>
        <v>1679</v>
      </c>
      <c r="C1684">
        <v>74584.486851770314</v>
      </c>
      <c r="D1684">
        <v>76428.019650617905</v>
      </c>
      <c r="E1684">
        <v>46131563.3212725</v>
      </c>
      <c r="F1684">
        <v>1843.532798847591</v>
      </c>
      <c r="G1684">
        <v>237755070.94831899</v>
      </c>
      <c r="H1684" s="6">
        <f>E1684-G1684-'Recalled prostheses cost'!$F$23</f>
        <v>-215375332.09393767</v>
      </c>
      <c r="I1684" s="112">
        <v>25460840.043361668</v>
      </c>
      <c r="J1684" s="112">
        <v>90346926.960361198</v>
      </c>
      <c r="K1684" s="112">
        <f>I1684-J1684-(0.38*'Recalled prostheses cost'!$F$23)</f>
        <v>-73911780.214418173</v>
      </c>
      <c r="L1684" s="11">
        <f t="shared" si="56"/>
        <v>1</v>
      </c>
    </row>
    <row r="1685" spans="1:12" x14ac:dyDescent="0.25">
      <c r="A1685">
        <f t="shared" si="57"/>
        <v>1680</v>
      </c>
      <c r="C1685">
        <v>76715.315461705279</v>
      </c>
      <c r="D1685">
        <v>79879.118509535707</v>
      </c>
      <c r="E1685">
        <v>41775648.007454753</v>
      </c>
      <c r="F1685">
        <v>3163.8030478304281</v>
      </c>
      <c r="G1685">
        <v>331081543.12468159</v>
      </c>
      <c r="H1685" s="6">
        <f>E1685-G1685-'Recalled prostheses cost'!$F$23</f>
        <v>-313057719.58411801</v>
      </c>
      <c r="I1685" s="112">
        <v>23145266.49937658</v>
      </c>
      <c r="J1685" s="112">
        <v>125810986.38737899</v>
      </c>
      <c r="K1685" s="112">
        <f>I1685-J1685-(0.38*'Recalled prostheses cost'!$F$23)</f>
        <v>-111691413.18542105</v>
      </c>
      <c r="L1685" s="11">
        <f t="shared" si="56"/>
        <v>1</v>
      </c>
    </row>
    <row r="1686" spans="1:12" x14ac:dyDescent="0.25">
      <c r="A1686">
        <f t="shared" si="57"/>
        <v>1681</v>
      </c>
      <c r="C1686">
        <v>75605.795818463317</v>
      </c>
      <c r="D1686">
        <v>79067.775156753254</v>
      </c>
      <c r="E1686">
        <v>43006061.619006805</v>
      </c>
      <c r="F1686">
        <v>3461.979338289937</v>
      </c>
      <c r="G1686">
        <v>432886438.40418649</v>
      </c>
      <c r="H1686" s="6">
        <f>E1686-G1686-'Recalled prostheses cost'!$F$23</f>
        <v>-413632201.25207084</v>
      </c>
      <c r="I1686" s="112">
        <v>23893118.03124797</v>
      </c>
      <c r="J1686" s="112">
        <v>164496846.59359089</v>
      </c>
      <c r="K1686" s="112">
        <f>I1686-J1686-(0.38*'Recalled prostheses cost'!$F$23)</f>
        <v>-149629421.85976157</v>
      </c>
      <c r="L1686" s="11">
        <f t="shared" si="56"/>
        <v>1</v>
      </c>
    </row>
    <row r="1687" spans="1:12" x14ac:dyDescent="0.25">
      <c r="A1687">
        <f t="shared" si="57"/>
        <v>1682</v>
      </c>
      <c r="C1687">
        <v>66810.250966884327</v>
      </c>
      <c r="D1687">
        <v>69187.097117106299</v>
      </c>
      <c r="E1687">
        <v>52996804.73571074</v>
      </c>
      <c r="F1687">
        <v>2376.8461502219725</v>
      </c>
      <c r="G1687">
        <v>423771092.54457849</v>
      </c>
      <c r="H1687" s="6">
        <f>E1687-G1687-'Recalled prostheses cost'!$F$23</f>
        <v>-394526112.27575892</v>
      </c>
      <c r="I1687" s="112">
        <v>29364300.145042319</v>
      </c>
      <c r="J1687" s="112">
        <v>161033015.16693985</v>
      </c>
      <c r="K1687" s="112">
        <f>I1687-J1687-(0.38*'Recalled prostheses cost'!$F$23)</f>
        <v>-140694408.31931618</v>
      </c>
      <c r="L1687" s="11">
        <f t="shared" si="56"/>
        <v>1</v>
      </c>
    </row>
    <row r="1688" spans="1:12" x14ac:dyDescent="0.25">
      <c r="A1688">
        <f t="shared" si="57"/>
        <v>1683</v>
      </c>
      <c r="C1688">
        <v>62262.698769648887</v>
      </c>
      <c r="D1688">
        <v>64721.753604392092</v>
      </c>
      <c r="E1688">
        <v>44062608.476082124</v>
      </c>
      <c r="F1688">
        <v>2459.054834743205</v>
      </c>
      <c r="G1688">
        <v>381053115.10467517</v>
      </c>
      <c r="H1688" s="6">
        <f>E1688-G1688-'Recalled prostheses cost'!$F$23</f>
        <v>-360742331.0954842</v>
      </c>
      <c r="I1688" s="112">
        <v>24437813.721483056</v>
      </c>
      <c r="J1688" s="112">
        <v>144800183.73977658</v>
      </c>
      <c r="K1688" s="112">
        <f>I1688-J1688-(0.38*'Recalled prostheses cost'!$F$23)</f>
        <v>-129388063.31571218</v>
      </c>
      <c r="L1688" s="11">
        <f t="shared" si="56"/>
        <v>1</v>
      </c>
    </row>
    <row r="1689" spans="1:12" x14ac:dyDescent="0.25">
      <c r="A1689">
        <f t="shared" si="57"/>
        <v>1684</v>
      </c>
      <c r="C1689">
        <v>55569.616312820392</v>
      </c>
      <c r="D1689">
        <v>57183.297493848797</v>
      </c>
      <c r="E1689">
        <v>39823955.266099893</v>
      </c>
      <c r="F1689">
        <v>1613.6811810284053</v>
      </c>
      <c r="G1689">
        <v>252472092.92570496</v>
      </c>
      <c r="H1689" s="6">
        <f>E1689-G1689-'Recalled prostheses cost'!$F$23</f>
        <v>-236399962.12649623</v>
      </c>
      <c r="I1689" s="112">
        <v>21905060.561534964</v>
      </c>
      <c r="J1689" s="112">
        <v>95939395.311767891</v>
      </c>
      <c r="K1689" s="112">
        <f>I1689-J1689-(0.38*'Recalled prostheses cost'!$F$23)</f>
        <v>-83060028.047651589</v>
      </c>
      <c r="L1689" s="11">
        <f t="shared" si="56"/>
        <v>1</v>
      </c>
    </row>
    <row r="1690" spans="1:12" x14ac:dyDescent="0.25">
      <c r="A1690">
        <f t="shared" si="57"/>
        <v>1685</v>
      </c>
      <c r="C1690">
        <v>52239.502409704437</v>
      </c>
      <c r="D1690">
        <v>53433.417381281644</v>
      </c>
      <c r="E1690">
        <v>47036208.2292808</v>
      </c>
      <c r="F1690">
        <v>1193.9149715772073</v>
      </c>
      <c r="G1690">
        <v>243971233.08080605</v>
      </c>
      <c r="H1690" s="6">
        <f>E1690-G1690-'Recalled prostheses cost'!$F$23</f>
        <v>-220686849.31841642</v>
      </c>
      <c r="I1690" s="112">
        <v>26787493.398414284</v>
      </c>
      <c r="J1690" s="112">
        <v>92709068.570706323</v>
      </c>
      <c r="K1690" s="112">
        <f>I1690-J1690-(0.38*'Recalled prostheses cost'!$F$23)</f>
        <v>-74947268.469710678</v>
      </c>
      <c r="L1690" s="11">
        <f t="shared" si="56"/>
        <v>1</v>
      </c>
    </row>
    <row r="1691" spans="1:12" x14ac:dyDescent="0.25">
      <c r="A1691">
        <f t="shared" si="57"/>
        <v>1686</v>
      </c>
      <c r="C1691">
        <v>48598.98264140886</v>
      </c>
      <c r="D1691">
        <v>49453.793723032853</v>
      </c>
      <c r="E1691">
        <v>54719030.344635107</v>
      </c>
      <c r="F1691">
        <v>854.81108162399323</v>
      </c>
      <c r="G1691">
        <v>210604870.70721555</v>
      </c>
      <c r="H1691" s="6">
        <f>E1691-G1691-'Recalled prostheses cost'!$F$23</f>
        <v>-179637664.82947162</v>
      </c>
      <c r="I1691" s="112">
        <v>30572600.334616739</v>
      </c>
      <c r="J1691" s="112">
        <v>80029850.8687419</v>
      </c>
      <c r="K1691" s="112">
        <f>I1691-J1691-(0.38*'Recalled prostheses cost'!$F$23)</f>
        <v>-58482943.831543811</v>
      </c>
      <c r="L1691" s="11">
        <f t="shared" si="56"/>
        <v>1</v>
      </c>
    </row>
    <row r="1692" spans="1:12" x14ac:dyDescent="0.25">
      <c r="A1692">
        <f t="shared" si="57"/>
        <v>1687</v>
      </c>
      <c r="C1692">
        <v>53482.617030907008</v>
      </c>
      <c r="D1692">
        <v>55345.652793271278</v>
      </c>
      <c r="E1692">
        <v>46288027.815655962</v>
      </c>
      <c r="F1692">
        <v>1863.0357623642703</v>
      </c>
      <c r="G1692">
        <v>367257592.41345567</v>
      </c>
      <c r="H1692" s="6">
        <f>E1692-G1692-'Recalled prostheses cost'!$F$23</f>
        <v>-344721389.06469089</v>
      </c>
      <c r="I1692" s="112">
        <v>25345162.682015978</v>
      </c>
      <c r="J1692" s="112">
        <v>139557885.11711314</v>
      </c>
      <c r="K1692" s="112">
        <f>I1692-J1692-(0.38*'Recalled prostheses cost'!$F$23)</f>
        <v>-123238415.73251581</v>
      </c>
      <c r="L1692" s="11">
        <f t="shared" si="56"/>
        <v>1</v>
      </c>
    </row>
    <row r="1693" spans="1:12" x14ac:dyDescent="0.25">
      <c r="A1693">
        <f t="shared" si="57"/>
        <v>1688</v>
      </c>
      <c r="C1693">
        <v>58597.14913726013</v>
      </c>
      <c r="D1693">
        <v>60502.068526230905</v>
      </c>
      <c r="E1693">
        <v>55323197.245866127</v>
      </c>
      <c r="F1693">
        <v>1904.9193889707749</v>
      </c>
      <c r="G1693">
        <v>450326185.11021137</v>
      </c>
      <c r="H1693" s="6">
        <f>E1693-G1693-'Recalled prostheses cost'!$F$23</f>
        <v>-418754812.33123642</v>
      </c>
      <c r="I1693" s="112">
        <v>30058458.369593628</v>
      </c>
      <c r="J1693" s="112">
        <v>171123950.34188035</v>
      </c>
      <c r="K1693" s="112">
        <f>I1693-J1693-(0.38*'Recalled prostheses cost'!$F$23)</f>
        <v>-150091185.26970538</v>
      </c>
      <c r="L1693" s="11">
        <f t="shared" si="56"/>
        <v>1</v>
      </c>
    </row>
    <row r="1694" spans="1:12" x14ac:dyDescent="0.25">
      <c r="A1694">
        <f t="shared" si="57"/>
        <v>1689</v>
      </c>
      <c r="C1694">
        <v>55544.382050513181</v>
      </c>
      <c r="D1694">
        <v>57655.888010070303</v>
      </c>
      <c r="E1694">
        <v>42916243.571392834</v>
      </c>
      <c r="F1694">
        <v>2111.505959557122</v>
      </c>
      <c r="G1694">
        <v>346545153.22914976</v>
      </c>
      <c r="H1694" s="6">
        <f>E1694-G1694-'Recalled prostheses cost'!$F$23</f>
        <v>-327380734.12464809</v>
      </c>
      <c r="I1694" s="112">
        <v>23871123.719525501</v>
      </c>
      <c r="J1694" s="112">
        <v>131687158.2270769</v>
      </c>
      <c r="K1694" s="112">
        <f>I1694-J1694-(0.38*'Recalled prostheses cost'!$F$23)</f>
        <v>-116841727.80497006</v>
      </c>
      <c r="L1694" s="11">
        <f t="shared" si="56"/>
        <v>1</v>
      </c>
    </row>
    <row r="1695" spans="1:12" x14ac:dyDescent="0.25">
      <c r="A1695">
        <f t="shared" si="57"/>
        <v>1690</v>
      </c>
      <c r="C1695">
        <v>53456.464177508817</v>
      </c>
      <c r="D1695">
        <v>55024.38964034705</v>
      </c>
      <c r="E1695">
        <v>54841918.589378655</v>
      </c>
      <c r="F1695">
        <v>1567.9254628382332</v>
      </c>
      <c r="G1695">
        <v>375056984.02858996</v>
      </c>
      <c r="H1695" s="6">
        <f>E1695-G1695-'Recalled prostheses cost'!$F$23</f>
        <v>-343966889.90610248</v>
      </c>
      <c r="I1695" s="112">
        <v>30330222.282921676</v>
      </c>
      <c r="J1695" s="112">
        <v>142521653.93086421</v>
      </c>
      <c r="K1695" s="112">
        <f>I1695-J1695-(0.38*'Recalled prostheses cost'!$F$23)</f>
        <v>-121217124.9453612</v>
      </c>
      <c r="L1695" s="11">
        <f t="shared" si="56"/>
        <v>1</v>
      </c>
    </row>
    <row r="1696" spans="1:12" x14ac:dyDescent="0.25">
      <c r="A1696">
        <f t="shared" si="57"/>
        <v>1691</v>
      </c>
      <c r="C1696">
        <v>57435.711240054879</v>
      </c>
      <c r="D1696">
        <v>59598.284853118355</v>
      </c>
      <c r="E1696">
        <v>54147918.125760868</v>
      </c>
      <c r="F1696">
        <v>2162.5736130634759</v>
      </c>
      <c r="G1696">
        <v>599239180.87790358</v>
      </c>
      <c r="H1696" s="6">
        <f>E1696-G1696-'Recalled prostheses cost'!$F$23</f>
        <v>-568843087.21903384</v>
      </c>
      <c r="I1696" s="112">
        <v>29757302.256863378</v>
      </c>
      <c r="J1696" s="112">
        <v>227710888.7336033</v>
      </c>
      <c r="K1696" s="112">
        <f>I1696-J1696-(0.38*'Recalled prostheses cost'!$F$23)</f>
        <v>-206979279.77415857</v>
      </c>
      <c r="L1696" s="11">
        <f t="shared" si="56"/>
        <v>1</v>
      </c>
    </row>
    <row r="1697" spans="1:12" x14ac:dyDescent="0.25">
      <c r="A1697">
        <f t="shared" si="57"/>
        <v>1692</v>
      </c>
      <c r="C1697">
        <v>57383.787664197422</v>
      </c>
      <c r="D1697">
        <v>58658.608472973268</v>
      </c>
      <c r="E1697">
        <v>51034415.034974486</v>
      </c>
      <c r="F1697">
        <v>1274.8208087758467</v>
      </c>
      <c r="G1697">
        <v>229415607.44165596</v>
      </c>
      <c r="H1697" s="6">
        <f>E1697-G1697-'Recalled prostheses cost'!$F$23</f>
        <v>-202133016.87357265</v>
      </c>
      <c r="I1697" s="112">
        <v>28416188.976383813</v>
      </c>
      <c r="J1697" s="112">
        <v>87177930.827829257</v>
      </c>
      <c r="K1697" s="112">
        <f>I1697-J1697-(0.38*'Recalled prostheses cost'!$F$23)</f>
        <v>-67787435.14886409</v>
      </c>
      <c r="L1697" s="11">
        <f t="shared" si="56"/>
        <v>1</v>
      </c>
    </row>
    <row r="1698" spans="1:12" x14ac:dyDescent="0.25">
      <c r="A1698">
        <f t="shared" si="57"/>
        <v>1693</v>
      </c>
      <c r="C1698">
        <v>48683.273856605338</v>
      </c>
      <c r="D1698">
        <v>49992.673738787831</v>
      </c>
      <c r="E1698">
        <v>58089070.524194911</v>
      </c>
      <c r="F1698">
        <v>1309.3998821824935</v>
      </c>
      <c r="G1698">
        <v>318420610.25760788</v>
      </c>
      <c r="H1698" s="6">
        <f>E1698-G1698-'Recalled prostheses cost'!$F$23</f>
        <v>-284083364.20030415</v>
      </c>
      <c r="I1698" s="112">
        <v>31962781.980115458</v>
      </c>
      <c r="J1698" s="112">
        <v>120999831.89789099</v>
      </c>
      <c r="K1698" s="112">
        <f>I1698-J1698-(0.38*'Recalled prostheses cost'!$F$23)</f>
        <v>-98062743.215194166</v>
      </c>
      <c r="L1698" s="11">
        <f t="shared" si="56"/>
        <v>1</v>
      </c>
    </row>
    <row r="1699" spans="1:12" x14ac:dyDescent="0.25">
      <c r="A1699">
        <f t="shared" si="57"/>
        <v>1694</v>
      </c>
      <c r="C1699">
        <v>55075.156916125779</v>
      </c>
      <c r="D1699">
        <v>56794.747460240716</v>
      </c>
      <c r="E1699">
        <v>66466689.187913492</v>
      </c>
      <c r="F1699">
        <v>1719.5905441149371</v>
      </c>
      <c r="G1699">
        <v>568705193.70320678</v>
      </c>
      <c r="H1699" s="6">
        <f>E1699-G1699-'Recalled prostheses cost'!$F$23</f>
        <v>-525990328.98218447</v>
      </c>
      <c r="I1699" s="112">
        <v>36901145.436824664</v>
      </c>
      <c r="J1699" s="112">
        <v>216107973.60721859</v>
      </c>
      <c r="K1699" s="112">
        <f>I1699-J1699-(0.38*'Recalled prostheses cost'!$F$23)</f>
        <v>-188232521.4678126</v>
      </c>
      <c r="L1699" s="11">
        <f t="shared" si="56"/>
        <v>1</v>
      </c>
    </row>
    <row r="1700" spans="1:12" x14ac:dyDescent="0.25">
      <c r="A1700">
        <f t="shared" si="57"/>
        <v>1695</v>
      </c>
      <c r="C1700">
        <v>60366.168102725569</v>
      </c>
      <c r="D1700">
        <v>62510.789152903482</v>
      </c>
      <c r="E1700">
        <v>58009430.278961703</v>
      </c>
      <c r="F1700">
        <v>2144.6210501779133</v>
      </c>
      <c r="G1700">
        <v>488287611.94318956</v>
      </c>
      <c r="H1700" s="6">
        <f>E1700-G1700-'Recalled prostheses cost'!$F$23</f>
        <v>-454030006.13111901</v>
      </c>
      <c r="I1700" s="112">
        <v>32151062.378255051</v>
      </c>
      <c r="J1700" s="112">
        <v>185549292.53841203</v>
      </c>
      <c r="K1700" s="112">
        <f>I1700-J1700-(0.38*'Recalled prostheses cost'!$F$23)</f>
        <v>-162423923.45757565</v>
      </c>
      <c r="L1700" s="11">
        <f t="shared" si="56"/>
        <v>1</v>
      </c>
    </row>
    <row r="1701" spans="1:12" x14ac:dyDescent="0.25">
      <c r="A1701">
        <f t="shared" si="57"/>
        <v>1696</v>
      </c>
      <c r="C1701">
        <v>68175.345049617754</v>
      </c>
      <c r="D1701">
        <v>70497.918386905556</v>
      </c>
      <c r="E1701">
        <v>39591167.395416021</v>
      </c>
      <c r="F1701">
        <v>2322.5733372878021</v>
      </c>
      <c r="G1701">
        <v>278409198.69463181</v>
      </c>
      <c r="H1701" s="6">
        <f>E1701-G1701-'Recalled prostheses cost'!$F$23</f>
        <v>-262569855.76610696</v>
      </c>
      <c r="I1701" s="112">
        <v>22144738.083329432</v>
      </c>
      <c r="J1701" s="112">
        <v>105795495.50396009</v>
      </c>
      <c r="K1701" s="112">
        <f>I1701-J1701-(0.38*'Recalled prostheses cost'!$F$23)</f>
        <v>-92676450.718049318</v>
      </c>
      <c r="L1701" s="11">
        <f t="shared" si="56"/>
        <v>1</v>
      </c>
    </row>
    <row r="1702" spans="1:12" x14ac:dyDescent="0.25">
      <c r="A1702">
        <f t="shared" si="57"/>
        <v>1697</v>
      </c>
      <c r="C1702">
        <v>62011.715321762968</v>
      </c>
      <c r="D1702">
        <v>63493.221138692803</v>
      </c>
      <c r="E1702">
        <v>46581289.176721066</v>
      </c>
      <c r="F1702">
        <v>1481.5058169298354</v>
      </c>
      <c r="G1702">
        <v>231304580.69970664</v>
      </c>
      <c r="H1702" s="6">
        <f>E1702-G1702-'Recalled prostheses cost'!$F$23</f>
        <v>-208475115.98987675</v>
      </c>
      <c r="I1702" s="112">
        <v>26291559.833743386</v>
      </c>
      <c r="J1702" s="112">
        <v>87895740.665888533</v>
      </c>
      <c r="K1702" s="112">
        <f>I1702-J1702-(0.38*'Recalled prostheses cost'!$F$23)</f>
        <v>-70629874.129563794</v>
      </c>
      <c r="L1702" s="11">
        <f t="shared" si="56"/>
        <v>1</v>
      </c>
    </row>
    <row r="1703" spans="1:12" x14ac:dyDescent="0.25">
      <c r="A1703">
        <f t="shared" si="57"/>
        <v>1698</v>
      </c>
      <c r="C1703">
        <v>51146.658634102991</v>
      </c>
      <c r="D1703">
        <v>52051.517986639781</v>
      </c>
      <c r="E1703">
        <v>55303893.225210138</v>
      </c>
      <c r="F1703">
        <v>904.85935253679054</v>
      </c>
      <c r="G1703">
        <v>223359604.43981737</v>
      </c>
      <c r="H1703" s="6">
        <f>E1703-G1703-'Recalled prostheses cost'!$F$23</f>
        <v>-191807535.68149841</v>
      </c>
      <c r="I1703" s="112">
        <v>30540469.800532978</v>
      </c>
      <c r="J1703" s="112">
        <v>84876649.687130615</v>
      </c>
      <c r="K1703" s="112">
        <f>I1703-J1703-(0.38*'Recalled prostheses cost'!$F$23)</f>
        <v>-63361873.18401628</v>
      </c>
      <c r="L1703" s="11">
        <f t="shared" si="56"/>
        <v>1</v>
      </c>
    </row>
    <row r="1704" spans="1:12" x14ac:dyDescent="0.25">
      <c r="A1704">
        <f t="shared" si="57"/>
        <v>1699</v>
      </c>
      <c r="C1704">
        <v>54514.774576336829</v>
      </c>
      <c r="D1704">
        <v>55988.479123165402</v>
      </c>
      <c r="E1704">
        <v>45747764.886043638</v>
      </c>
      <c r="F1704">
        <v>1473.7045468285723</v>
      </c>
      <c r="G1704">
        <v>311841079.97339541</v>
      </c>
      <c r="H1704" s="6">
        <f>E1704-G1704-'Recalled prostheses cost'!$F$23</f>
        <v>-289845139.55424297</v>
      </c>
      <c r="I1704" s="112">
        <v>25195753.215758804</v>
      </c>
      <c r="J1704" s="112">
        <v>118499610.38989022</v>
      </c>
      <c r="K1704" s="112">
        <f>I1704-J1704-(0.38*'Recalled prostheses cost'!$F$23)</f>
        <v>-102329550.47155008</v>
      </c>
      <c r="L1704" s="11">
        <f t="shared" si="56"/>
        <v>1</v>
      </c>
    </row>
    <row r="1705" spans="1:12" x14ac:dyDescent="0.25">
      <c r="A1705">
        <f t="shared" si="57"/>
        <v>1700</v>
      </c>
      <c r="C1705">
        <v>68273.439272399628</v>
      </c>
      <c r="D1705">
        <v>71296.86681133903</v>
      </c>
      <c r="E1705">
        <v>42893066.618201949</v>
      </c>
      <c r="F1705">
        <v>3023.4275389394024</v>
      </c>
      <c r="G1705">
        <v>406688722.89643031</v>
      </c>
      <c r="H1705" s="6">
        <f>E1705-G1705-'Recalled prostheses cost'!$F$23</f>
        <v>-387547480.74511951</v>
      </c>
      <c r="I1705" s="112">
        <v>23988762.16501978</v>
      </c>
      <c r="J1705" s="112">
        <v>154541714.70064354</v>
      </c>
      <c r="K1705" s="112">
        <f>I1705-J1705-(0.38*'Recalled prostheses cost'!$F$23)</f>
        <v>-139578645.83304241</v>
      </c>
      <c r="L1705" s="11">
        <f t="shared" si="56"/>
        <v>1</v>
      </c>
    </row>
    <row r="1706" spans="1:12" x14ac:dyDescent="0.25">
      <c r="A1706">
        <f t="shared" si="57"/>
        <v>1701</v>
      </c>
      <c r="C1706">
        <v>52892.958966508479</v>
      </c>
      <c r="D1706">
        <v>53828.715746804883</v>
      </c>
      <c r="E1706">
        <v>57165649.091070235</v>
      </c>
      <c r="F1706">
        <v>935.75678029640403</v>
      </c>
      <c r="G1706">
        <v>215903959.27025181</v>
      </c>
      <c r="H1706" s="6">
        <f>E1706-G1706-'Recalled prostheses cost'!$F$23</f>
        <v>-182490134.64607275</v>
      </c>
      <c r="I1706" s="112">
        <v>31897843.455312733</v>
      </c>
      <c r="J1706" s="112">
        <v>82043504.52269569</v>
      </c>
      <c r="K1706" s="112">
        <f>I1706-J1706-(0.38*'Recalled prostheses cost'!$F$23)</f>
        <v>-59171354.364801608</v>
      </c>
      <c r="L1706" s="11">
        <f t="shared" si="56"/>
        <v>1</v>
      </c>
    </row>
    <row r="1707" spans="1:12" x14ac:dyDescent="0.25">
      <c r="A1707">
        <f t="shared" si="57"/>
        <v>1702</v>
      </c>
      <c r="C1707">
        <v>56722.096985353222</v>
      </c>
      <c r="D1707">
        <v>57836.396982456208</v>
      </c>
      <c r="E1707">
        <v>46743429.4522231</v>
      </c>
      <c r="F1707">
        <v>1114.2999971029858</v>
      </c>
      <c r="G1707">
        <v>208542023.92498538</v>
      </c>
      <c r="H1707" s="6">
        <f>E1707-G1707-'Recalled prostheses cost'!$F$23</f>
        <v>-185550418.93965346</v>
      </c>
      <c r="I1707" s="112">
        <v>26070509.33302689</v>
      </c>
      <c r="J1707" s="112">
        <v>79245969.091494441</v>
      </c>
      <c r="K1707" s="112">
        <f>I1707-J1707-(0.38*'Recalled prostheses cost'!$F$23)</f>
        <v>-62201153.055886202</v>
      </c>
      <c r="L1707" s="11">
        <f t="shared" si="56"/>
        <v>1</v>
      </c>
    </row>
    <row r="1708" spans="1:12" x14ac:dyDescent="0.25">
      <c r="A1708">
        <f t="shared" si="57"/>
        <v>1703</v>
      </c>
      <c r="C1708">
        <v>64906.580541192103</v>
      </c>
      <c r="D1708">
        <v>67212.765507416145</v>
      </c>
      <c r="E1708">
        <v>69236943.086948812</v>
      </c>
      <c r="F1708">
        <v>2306.184966224042</v>
      </c>
      <c r="G1708">
        <v>535882124.46717393</v>
      </c>
      <c r="H1708" s="6">
        <f>E1708-G1708-'Recalled prostheses cost'!$F$23</f>
        <v>-490397005.84711629</v>
      </c>
      <c r="I1708" s="112">
        <v>38045727.297831304</v>
      </c>
      <c r="J1708" s="112">
        <v>203635207.29752609</v>
      </c>
      <c r="K1708" s="112">
        <f>I1708-J1708-(0.38*'Recalled prostheses cost'!$F$23)</f>
        <v>-174615173.29711345</v>
      </c>
      <c r="L1708" s="11">
        <f t="shared" si="56"/>
        <v>1</v>
      </c>
    </row>
    <row r="1709" spans="1:12" x14ac:dyDescent="0.25">
      <c r="A1709">
        <f t="shared" si="57"/>
        <v>1704</v>
      </c>
      <c r="C1709">
        <v>52184.97431292104</v>
      </c>
      <c r="D1709">
        <v>53666.214347210618</v>
      </c>
      <c r="E1709">
        <v>54056140.823803455</v>
      </c>
      <c r="F1709">
        <v>1481.240034289578</v>
      </c>
      <c r="G1709">
        <v>372882303.92370558</v>
      </c>
      <c r="H1709" s="6">
        <f>E1709-G1709-'Recalled prostheses cost'!$F$23</f>
        <v>-342577987.56679332</v>
      </c>
      <c r="I1709" s="112">
        <v>29848947.203079741</v>
      </c>
      <c r="J1709" s="112">
        <v>141695275.4910081</v>
      </c>
      <c r="K1709" s="112">
        <f>I1709-J1709-(0.38*'Recalled prostheses cost'!$F$23)</f>
        <v>-120872021.585347</v>
      </c>
      <c r="L1709" s="11">
        <f t="shared" si="56"/>
        <v>1</v>
      </c>
    </row>
    <row r="1710" spans="1:12" x14ac:dyDescent="0.25">
      <c r="A1710">
        <f t="shared" si="57"/>
        <v>1705</v>
      </c>
      <c r="C1710">
        <v>53649.464957908065</v>
      </c>
      <c r="D1710">
        <v>54232.29347486551</v>
      </c>
      <c r="E1710">
        <v>55991029.17418471</v>
      </c>
      <c r="F1710">
        <v>582.82851695744466</v>
      </c>
      <c r="G1710">
        <v>134114285.67475621</v>
      </c>
      <c r="H1710" s="6">
        <f>E1710-G1710-'Recalled prostheses cost'!$F$23</f>
        <v>-101875080.96746267</v>
      </c>
      <c r="I1710" s="112">
        <v>31021972.363875002</v>
      </c>
      <c r="J1710" s="112">
        <v>50963428.55640737</v>
      </c>
      <c r="K1710" s="112">
        <f>I1710-J1710-(0.38*'Recalled prostheses cost'!$F$23)</f>
        <v>-28967149.489951015</v>
      </c>
      <c r="L1710" s="11">
        <f t="shared" si="56"/>
        <v>1</v>
      </c>
    </row>
    <row r="1711" spans="1:12" x14ac:dyDescent="0.25">
      <c r="A1711">
        <f t="shared" si="57"/>
        <v>1706</v>
      </c>
      <c r="C1711">
        <v>51889.001570197965</v>
      </c>
      <c r="D1711">
        <v>53392.558991914324</v>
      </c>
      <c r="E1711">
        <v>55137185.804604746</v>
      </c>
      <c r="F1711">
        <v>1503.5574217163594</v>
      </c>
      <c r="G1711">
        <v>410504796.30833578</v>
      </c>
      <c r="H1711" s="6">
        <f>E1711-G1711-'Recalled prostheses cost'!$F$23</f>
        <v>-379119434.97062218</v>
      </c>
      <c r="I1711" s="112">
        <v>30437775.038581111</v>
      </c>
      <c r="J1711" s="112">
        <v>155991822.59716758</v>
      </c>
      <c r="K1711" s="112">
        <f>I1711-J1711-(0.38*'Recalled prostheses cost'!$F$23)</f>
        <v>-134579740.85600513</v>
      </c>
      <c r="L1711" s="11">
        <f t="shared" si="56"/>
        <v>1</v>
      </c>
    </row>
    <row r="1712" spans="1:12" x14ac:dyDescent="0.25">
      <c r="A1712">
        <f t="shared" si="57"/>
        <v>1707</v>
      </c>
      <c r="C1712">
        <v>67834.337696039715</v>
      </c>
      <c r="D1712">
        <v>70867.236125550902</v>
      </c>
      <c r="E1712">
        <v>39701840.569540672</v>
      </c>
      <c r="F1712">
        <v>3032.8984295111877</v>
      </c>
      <c r="G1712">
        <v>389551229.27558267</v>
      </c>
      <c r="H1712" s="6">
        <f>E1712-G1712-'Recalled prostheses cost'!$F$23</f>
        <v>-373601213.17293316</v>
      </c>
      <c r="I1712" s="112">
        <v>22156974.696762923</v>
      </c>
      <c r="J1712" s="112">
        <v>148029467.12472144</v>
      </c>
      <c r="K1712" s="112">
        <f>I1712-J1712-(0.38*'Recalled prostheses cost'!$F$23)</f>
        <v>-134898185.72537717</v>
      </c>
      <c r="L1712" s="11">
        <f t="shared" si="56"/>
        <v>1</v>
      </c>
    </row>
    <row r="1713" spans="1:12" x14ac:dyDescent="0.25">
      <c r="A1713">
        <f t="shared" si="57"/>
        <v>1708</v>
      </c>
      <c r="C1713">
        <v>55930.984823941362</v>
      </c>
      <c r="D1713">
        <v>57200.572473617663</v>
      </c>
      <c r="E1713">
        <v>45860567.4534669</v>
      </c>
      <c r="F1713">
        <v>1269.5876496763012</v>
      </c>
      <c r="G1713">
        <v>208311781.97145715</v>
      </c>
      <c r="H1713" s="6">
        <f>E1713-G1713-'Recalled prostheses cost'!$F$23</f>
        <v>-186203038.98488143</v>
      </c>
      <c r="I1713" s="112">
        <v>25642345.52963084</v>
      </c>
      <c r="J1713" s="112">
        <v>79158477.149153724</v>
      </c>
      <c r="K1713" s="112">
        <f>I1713-J1713-(0.38*'Recalled prostheses cost'!$F$23)</f>
        <v>-62541824.916941531</v>
      </c>
      <c r="L1713" s="11">
        <f t="shared" si="56"/>
        <v>1</v>
      </c>
    </row>
    <row r="1714" spans="1:12" x14ac:dyDescent="0.25">
      <c r="A1714">
        <f t="shared" si="57"/>
        <v>1709</v>
      </c>
      <c r="C1714">
        <v>60695.450414612336</v>
      </c>
      <c r="D1714">
        <v>62219.745344900097</v>
      </c>
      <c r="E1714">
        <v>44822837.431916557</v>
      </c>
      <c r="F1714">
        <v>1524.2949302877605</v>
      </c>
      <c r="G1714">
        <v>251346652.07211831</v>
      </c>
      <c r="H1714" s="6">
        <f>E1714-G1714-'Recalled prostheses cost'!$F$23</f>
        <v>-230275639.10709292</v>
      </c>
      <c r="I1714" s="112">
        <v>25026443.752073485</v>
      </c>
      <c r="J1714" s="112">
        <v>95511727.787404969</v>
      </c>
      <c r="K1714" s="112">
        <f>I1714-J1714-(0.38*'Recalled prostheses cost'!$F$23)</f>
        <v>-79510977.332750142</v>
      </c>
      <c r="L1714" s="11">
        <f t="shared" si="56"/>
        <v>1</v>
      </c>
    </row>
    <row r="1715" spans="1:12" x14ac:dyDescent="0.25">
      <c r="A1715">
        <f t="shared" si="57"/>
        <v>1710</v>
      </c>
      <c r="C1715">
        <v>55339.203738451863</v>
      </c>
      <c r="D1715">
        <v>56443.682462097939</v>
      </c>
      <c r="E1715">
        <v>57990842.226892948</v>
      </c>
      <c r="F1715">
        <v>1104.4787236460761</v>
      </c>
      <c r="G1715">
        <v>233180969.45594895</v>
      </c>
      <c r="H1715" s="6">
        <f>E1715-G1715-'Recalled prostheses cost'!$F$23</f>
        <v>-198941951.69594717</v>
      </c>
      <c r="I1715" s="112">
        <v>31965080.717529792</v>
      </c>
      <c r="J1715" s="112">
        <v>88608768.393260613</v>
      </c>
      <c r="K1715" s="112">
        <f>I1715-J1715-(0.38*'Recalled prostheses cost'!$F$23)</f>
        <v>-65669380.973149471</v>
      </c>
      <c r="L1715" s="11">
        <f t="shared" si="56"/>
        <v>1</v>
      </c>
    </row>
    <row r="1716" spans="1:12" x14ac:dyDescent="0.25">
      <c r="A1716">
        <f t="shared" si="57"/>
        <v>1711</v>
      </c>
      <c r="C1716">
        <v>52832.051891389005</v>
      </c>
      <c r="D1716">
        <v>54589.430741309996</v>
      </c>
      <c r="E1716">
        <v>50368211.353759632</v>
      </c>
      <c r="F1716">
        <v>1757.3788499209913</v>
      </c>
      <c r="G1716">
        <v>441821726.47925854</v>
      </c>
      <c r="H1716" s="6">
        <f>E1716-G1716-'Recalled prostheses cost'!$F$23</f>
        <v>-415205339.59239006</v>
      </c>
      <c r="I1716" s="112">
        <v>27880969.846577223</v>
      </c>
      <c r="J1716" s="112">
        <v>167892256.06211823</v>
      </c>
      <c r="K1716" s="112">
        <f>I1716-J1716-(0.38*'Recalled prostheses cost'!$F$23)</f>
        <v>-149036979.51295966</v>
      </c>
      <c r="L1716" s="11">
        <f t="shared" si="56"/>
        <v>1</v>
      </c>
    </row>
    <row r="1717" spans="1:12" x14ac:dyDescent="0.25">
      <c r="A1717">
        <f t="shared" si="57"/>
        <v>1712</v>
      </c>
      <c r="C1717">
        <v>65547.680109262583</v>
      </c>
      <c r="D1717">
        <v>68005.953428992463</v>
      </c>
      <c r="E1717">
        <v>62096237.114817232</v>
      </c>
      <c r="F1717">
        <v>2458.2733197298803</v>
      </c>
      <c r="G1717">
        <v>493163521.14425546</v>
      </c>
      <c r="H1717" s="6">
        <f>E1717-G1717-'Recalled prostheses cost'!$F$23</f>
        <v>-454819108.49632943</v>
      </c>
      <c r="I1717" s="112">
        <v>34541422.902678765</v>
      </c>
      <c r="J1717" s="112">
        <v>187402138.03481704</v>
      </c>
      <c r="K1717" s="112">
        <f>I1717-J1717-(0.38*'Recalled prostheses cost'!$F$23)</f>
        <v>-161886408.42955694</v>
      </c>
      <c r="L1717" s="11">
        <f t="shared" si="56"/>
        <v>1</v>
      </c>
    </row>
    <row r="1718" spans="1:12" x14ac:dyDescent="0.25">
      <c r="A1718">
        <f t="shared" si="57"/>
        <v>1713</v>
      </c>
      <c r="C1718">
        <v>65092.03469210137</v>
      </c>
      <c r="D1718">
        <v>69075.082538630348</v>
      </c>
      <c r="E1718">
        <v>42612610.649229184</v>
      </c>
      <c r="F1718">
        <v>3983.047846528978</v>
      </c>
      <c r="G1718">
        <v>532933629.24427509</v>
      </c>
      <c r="H1718" s="6">
        <f>E1718-G1718-'Recalled prostheses cost'!$F$23</f>
        <v>-514072843.06193709</v>
      </c>
      <c r="I1718" s="112">
        <v>23935921.858378686</v>
      </c>
      <c r="J1718" s="112">
        <v>202514779.11282456</v>
      </c>
      <c r="K1718" s="112">
        <f>I1718-J1718-(0.38*'Recalled prostheses cost'!$F$23)</f>
        <v>-187604550.55186453</v>
      </c>
      <c r="L1718" s="11">
        <f t="shared" si="56"/>
        <v>1</v>
      </c>
    </row>
    <row r="1719" spans="1:12" x14ac:dyDescent="0.25">
      <c r="A1719">
        <f t="shared" si="57"/>
        <v>1714</v>
      </c>
      <c r="C1719">
        <v>54051.325287413805</v>
      </c>
      <c r="D1719">
        <v>55679.090258694581</v>
      </c>
      <c r="E1719">
        <v>57796176.900719628</v>
      </c>
      <c r="F1719">
        <v>1627.7649712807761</v>
      </c>
      <c r="G1719">
        <v>393601991.99098599</v>
      </c>
      <c r="H1719" s="6">
        <f>E1719-G1719-'Recalled prostheses cost'!$F$23</f>
        <v>-359557639.55715752</v>
      </c>
      <c r="I1719" s="112">
        <v>31876622.720512003</v>
      </c>
      <c r="J1719" s="112">
        <v>149568756.95657471</v>
      </c>
      <c r="K1719" s="112">
        <f>I1719-J1719-(0.38*'Recalled prostheses cost'!$F$23)</f>
        <v>-126717827.53348136</v>
      </c>
      <c r="L1719" s="11">
        <f t="shared" si="56"/>
        <v>1</v>
      </c>
    </row>
    <row r="1720" spans="1:12" x14ac:dyDescent="0.25">
      <c r="A1720">
        <f t="shared" si="57"/>
        <v>1715</v>
      </c>
      <c r="C1720">
        <v>59736.093062039246</v>
      </c>
      <c r="D1720">
        <v>61411.944553368558</v>
      </c>
      <c r="E1720">
        <v>62673895.268389516</v>
      </c>
      <c r="F1720">
        <v>1675.8514913293111</v>
      </c>
      <c r="G1720">
        <v>429695066.59364289</v>
      </c>
      <c r="H1720" s="6">
        <f>E1720-G1720-'Recalled prostheses cost'!$F$23</f>
        <v>-390772995.79214454</v>
      </c>
      <c r="I1720" s="112">
        <v>34851569.637358703</v>
      </c>
      <c r="J1720" s="112">
        <v>163284125.30558431</v>
      </c>
      <c r="K1720" s="112">
        <f>I1720-J1720-(0.38*'Recalled prostheses cost'!$F$23)</f>
        <v>-137458248.96564427</v>
      </c>
      <c r="L1720" s="11">
        <f t="shared" si="56"/>
        <v>1</v>
      </c>
    </row>
    <row r="1721" spans="1:12" x14ac:dyDescent="0.25">
      <c r="A1721">
        <f t="shared" si="57"/>
        <v>1716</v>
      </c>
      <c r="C1721">
        <v>54949.3826218307</v>
      </c>
      <c r="D1721">
        <v>57432.418346628299</v>
      </c>
      <c r="E1721">
        <v>49969639.370551802</v>
      </c>
      <c r="F1721">
        <v>2483.035724797599</v>
      </c>
      <c r="G1721">
        <v>575788366.25894403</v>
      </c>
      <c r="H1721" s="6">
        <f>E1721-G1721-'Recalled prostheses cost'!$F$23</f>
        <v>-549570551.35528338</v>
      </c>
      <c r="I1721" s="112">
        <v>27790216.006448042</v>
      </c>
      <c r="J1721" s="112">
        <v>218799579.17839882</v>
      </c>
      <c r="K1721" s="112">
        <f>I1721-J1721-(0.38*'Recalled prostheses cost'!$F$23)</f>
        <v>-200035056.46936944</v>
      </c>
      <c r="L1721" s="11">
        <f t="shared" si="56"/>
        <v>1</v>
      </c>
    </row>
    <row r="1722" spans="1:12" x14ac:dyDescent="0.25">
      <c r="A1722">
        <f t="shared" si="57"/>
        <v>1717</v>
      </c>
      <c r="C1722">
        <v>52356.661809552432</v>
      </c>
      <c r="D1722">
        <v>53571.874919783295</v>
      </c>
      <c r="E1722">
        <v>61079417.21243462</v>
      </c>
      <c r="F1722">
        <v>1215.2131102308631</v>
      </c>
      <c r="G1722">
        <v>355138936.93736577</v>
      </c>
      <c r="H1722" s="6">
        <f>E1722-G1722-'Recalled prostheses cost'!$F$23</f>
        <v>-317811344.19182229</v>
      </c>
      <c r="I1722" s="112">
        <v>33549278.625387043</v>
      </c>
      <c r="J1722" s="112">
        <v>134952796.036199</v>
      </c>
      <c r="K1722" s="112">
        <f>I1722-J1722-(0.38*'Recalled prostheses cost'!$F$23)</f>
        <v>-110429210.70823061</v>
      </c>
      <c r="L1722" s="11">
        <f t="shared" si="56"/>
        <v>1</v>
      </c>
    </row>
    <row r="1723" spans="1:12" x14ac:dyDescent="0.25">
      <c r="A1723">
        <f t="shared" si="57"/>
        <v>1718</v>
      </c>
      <c r="C1723">
        <v>70454.631635342725</v>
      </c>
      <c r="D1723">
        <v>71685.487214359266</v>
      </c>
      <c r="E1723">
        <v>53650021.221037596</v>
      </c>
      <c r="F1723">
        <v>1230.855579016541</v>
      </c>
      <c r="G1723">
        <v>200878866.85273755</v>
      </c>
      <c r="H1723" s="6">
        <f>E1723-G1723-'Recalled prostheses cost'!$F$23</f>
        <v>-170980670.09859112</v>
      </c>
      <c r="I1723" s="112">
        <v>30347918.728753604</v>
      </c>
      <c r="J1723" s="112">
        <v>76333969.404040262</v>
      </c>
      <c r="K1723" s="112">
        <f>I1723-J1723-(0.38*'Recalled prostheses cost'!$F$23)</f>
        <v>-55011743.972705305</v>
      </c>
      <c r="L1723" s="11">
        <f t="shared" si="56"/>
        <v>1</v>
      </c>
    </row>
    <row r="1724" spans="1:12" x14ac:dyDescent="0.25">
      <c r="A1724">
        <f t="shared" si="57"/>
        <v>1719</v>
      </c>
      <c r="C1724">
        <v>50331.740263516273</v>
      </c>
      <c r="D1724">
        <v>51183.225445781231</v>
      </c>
      <c r="E1724">
        <v>41946803.892733522</v>
      </c>
      <c r="F1724">
        <v>851.48518226495798</v>
      </c>
      <c r="G1724">
        <v>173482444.52026686</v>
      </c>
      <c r="H1724" s="6">
        <f>E1724-G1724-'Recalled prostheses cost'!$F$23</f>
        <v>-155287465.09442452</v>
      </c>
      <c r="I1724" s="112">
        <v>23040853.99990629</v>
      </c>
      <c r="J1724" s="112">
        <v>65923328.917701416</v>
      </c>
      <c r="K1724" s="112">
        <f>I1724-J1724-(0.38*'Recalled prostheses cost'!$F$23)</f>
        <v>-51908168.215213768</v>
      </c>
      <c r="L1724" s="11">
        <f t="shared" si="56"/>
        <v>1</v>
      </c>
    </row>
    <row r="1725" spans="1:12" x14ac:dyDescent="0.25">
      <c r="A1725">
        <f t="shared" si="57"/>
        <v>1720</v>
      </c>
      <c r="C1725">
        <v>50144.477287464724</v>
      </c>
      <c r="D1725">
        <v>51670.960421842348</v>
      </c>
      <c r="E1725">
        <v>58497608.362190649</v>
      </c>
      <c r="F1725">
        <v>1526.4831343776241</v>
      </c>
      <c r="G1725">
        <v>470720740.82484013</v>
      </c>
      <c r="H1725" s="6">
        <f>E1725-G1725-'Recalled prostheses cost'!$F$23</f>
        <v>-435974956.92954063</v>
      </c>
      <c r="I1725" s="112">
        <v>32671020.566596113</v>
      </c>
      <c r="J1725" s="112">
        <v>178873881.51343927</v>
      </c>
      <c r="K1725" s="112">
        <f>I1725-J1725-(0.38*'Recalled prostheses cost'!$F$23)</f>
        <v>-155228554.2442618</v>
      </c>
      <c r="L1725" s="11">
        <f t="shared" si="56"/>
        <v>1</v>
      </c>
    </row>
    <row r="1726" spans="1:12" x14ac:dyDescent="0.25">
      <c r="A1726">
        <f t="shared" si="57"/>
        <v>1721</v>
      </c>
      <c r="C1726">
        <v>56537.915587257216</v>
      </c>
      <c r="D1726">
        <v>58986.649988626057</v>
      </c>
      <c r="E1726">
        <v>46111935.623119503</v>
      </c>
      <c r="F1726">
        <v>2448.7344013688416</v>
      </c>
      <c r="G1726">
        <v>570354110.4878521</v>
      </c>
      <c r="H1726" s="6">
        <f>E1726-G1726-'Recalled prostheses cost'!$F$23</f>
        <v>-547993999.33162379</v>
      </c>
      <c r="I1726" s="112">
        <v>25766180.641707815</v>
      </c>
      <c r="J1726" s="112">
        <v>216734561.98538381</v>
      </c>
      <c r="K1726" s="112">
        <f>I1726-J1726-(0.38*'Recalled prostheses cost'!$F$23)</f>
        <v>-199994074.64109465</v>
      </c>
      <c r="L1726" s="11">
        <f t="shared" si="56"/>
        <v>1</v>
      </c>
    </row>
    <row r="1727" spans="1:12" x14ac:dyDescent="0.25">
      <c r="A1727">
        <f t="shared" si="57"/>
        <v>1722</v>
      </c>
      <c r="C1727">
        <v>56337.906686396527</v>
      </c>
      <c r="D1727">
        <v>58452.209764394065</v>
      </c>
      <c r="E1727">
        <v>61781799.752083652</v>
      </c>
      <c r="F1727">
        <v>2114.3030779975379</v>
      </c>
      <c r="G1727">
        <v>626050323.60111511</v>
      </c>
      <c r="H1727" s="6">
        <f>E1727-G1727-'Recalled prostheses cost'!$F$23</f>
        <v>-588020348.31592262</v>
      </c>
      <c r="I1727" s="112">
        <v>34066312.532742575</v>
      </c>
      <c r="J1727" s="112">
        <v>237899122.96842372</v>
      </c>
      <c r="K1727" s="112">
        <f>I1727-J1727-(0.38*'Recalled prostheses cost'!$F$23)</f>
        <v>-212858503.73309982</v>
      </c>
      <c r="L1727" s="11">
        <f t="shared" si="56"/>
        <v>1</v>
      </c>
    </row>
    <row r="1728" spans="1:12" x14ac:dyDescent="0.25">
      <c r="A1728">
        <f t="shared" si="57"/>
        <v>1723</v>
      </c>
      <c r="C1728">
        <v>52342.866401049934</v>
      </c>
      <c r="D1728">
        <v>53722.187915327515</v>
      </c>
      <c r="E1728">
        <v>52559862.892844729</v>
      </c>
      <c r="F1728">
        <v>1379.3215142775807</v>
      </c>
      <c r="G1728">
        <v>335214169.94423902</v>
      </c>
      <c r="H1728" s="6">
        <f>E1728-G1728-'Recalled prostheses cost'!$F$23</f>
        <v>-306406131.51828545</v>
      </c>
      <c r="I1728" s="112">
        <v>28904969.006518282</v>
      </c>
      <c r="J1728" s="112">
        <v>127381384.57881081</v>
      </c>
      <c r="K1728" s="112">
        <f>I1728-J1728-(0.38*'Recalled prostheses cost'!$F$23)</f>
        <v>-107502108.86971119</v>
      </c>
      <c r="L1728" s="11">
        <f t="shared" si="56"/>
        <v>1</v>
      </c>
    </row>
    <row r="1729" spans="1:12" x14ac:dyDescent="0.25">
      <c r="A1729">
        <f t="shared" si="57"/>
        <v>1724</v>
      </c>
      <c r="C1729">
        <v>61000.868236561633</v>
      </c>
      <c r="D1729">
        <v>63251.427053327308</v>
      </c>
      <c r="E1729">
        <v>44245986.059231877</v>
      </c>
      <c r="F1729">
        <v>2250.5588167656751</v>
      </c>
      <c r="G1729">
        <v>371190766.88156217</v>
      </c>
      <c r="H1729" s="6">
        <f>E1729-G1729-'Recalled prostheses cost'!$F$23</f>
        <v>-350696605.28922147</v>
      </c>
      <c r="I1729" s="112">
        <v>24524052.327572085</v>
      </c>
      <c r="J1729" s="112">
        <v>141052491.41499361</v>
      </c>
      <c r="K1729" s="112">
        <f>I1729-J1729-(0.38*'Recalled prostheses cost'!$F$23)</f>
        <v>-125554132.38484019</v>
      </c>
      <c r="L1729" s="11">
        <f t="shared" si="56"/>
        <v>1</v>
      </c>
    </row>
    <row r="1730" spans="1:12" x14ac:dyDescent="0.25">
      <c r="A1730">
        <f t="shared" si="57"/>
        <v>1725</v>
      </c>
      <c r="C1730">
        <v>76256.178848048832</v>
      </c>
      <c r="D1730">
        <v>78132.493420148807</v>
      </c>
      <c r="E1730">
        <v>43119264.257713571</v>
      </c>
      <c r="F1730">
        <v>1876.3145720999746</v>
      </c>
      <c r="G1730">
        <v>196439088.31761295</v>
      </c>
      <c r="H1730" s="6">
        <f>E1730-G1730-'Recalled prostheses cost'!$F$23</f>
        <v>-177071648.52679056</v>
      </c>
      <c r="I1730" s="112">
        <v>24034159.266355041</v>
      </c>
      <c r="J1730" s="112">
        <v>74646853.560692921</v>
      </c>
      <c r="K1730" s="112">
        <f>I1730-J1730-(0.38*'Recalled prostheses cost'!$F$23)</f>
        <v>-59638387.59175653</v>
      </c>
      <c r="L1730" s="11">
        <f t="shared" si="56"/>
        <v>1</v>
      </c>
    </row>
    <row r="1731" spans="1:12" x14ac:dyDescent="0.25">
      <c r="A1731">
        <f t="shared" si="57"/>
        <v>1726</v>
      </c>
      <c r="C1731">
        <v>49767.366456399017</v>
      </c>
      <c r="D1731">
        <v>51557.487246509358</v>
      </c>
      <c r="E1731">
        <v>40156163.185028881</v>
      </c>
      <c r="F1731">
        <v>1790.1207901103407</v>
      </c>
      <c r="G1731">
        <v>389164618.35051423</v>
      </c>
      <c r="H1731" s="6">
        <f>E1731-G1731-'Recalled prostheses cost'!$F$23</f>
        <v>-372760279.63237655</v>
      </c>
      <c r="I1731" s="112">
        <v>22210173.448392779</v>
      </c>
      <c r="J1731" s="112">
        <v>147882554.97319537</v>
      </c>
      <c r="K1731" s="112">
        <f>I1731-J1731-(0.38*'Recalled prostheses cost'!$F$23)</f>
        <v>-134698074.82222125</v>
      </c>
      <c r="L1731" s="11">
        <f t="shared" si="56"/>
        <v>1</v>
      </c>
    </row>
    <row r="1732" spans="1:12" x14ac:dyDescent="0.25">
      <c r="A1732">
        <f t="shared" si="57"/>
        <v>1727</v>
      </c>
      <c r="C1732">
        <v>47775.618111079901</v>
      </c>
      <c r="D1732">
        <v>48872.113222088657</v>
      </c>
      <c r="E1732">
        <v>52797988.012995929</v>
      </c>
      <c r="F1732">
        <v>1096.4951110087568</v>
      </c>
      <c r="G1732">
        <v>279888891.35583079</v>
      </c>
      <c r="H1732" s="6">
        <f>E1732-G1732-'Recalled prostheses cost'!$F$23</f>
        <v>-250842727.80972603</v>
      </c>
      <c r="I1732" s="112">
        <v>29725943.70600475</v>
      </c>
      <c r="J1732" s="112">
        <v>106357778.71521571</v>
      </c>
      <c r="K1732" s="112">
        <f>I1732-J1732-(0.38*'Recalled prostheses cost'!$F$23)</f>
        <v>-85657528.306629598</v>
      </c>
      <c r="L1732" s="11">
        <f t="shared" si="56"/>
        <v>1</v>
      </c>
    </row>
    <row r="1733" spans="1:12" x14ac:dyDescent="0.25">
      <c r="A1733">
        <f t="shared" si="57"/>
        <v>1728</v>
      </c>
      <c r="C1733">
        <v>60197.75663951935</v>
      </c>
      <c r="D1733">
        <v>61837.455358376857</v>
      </c>
      <c r="E1733">
        <v>46453938.664329022</v>
      </c>
      <c r="F1733">
        <v>1639.6987188575076</v>
      </c>
      <c r="G1733">
        <v>280000447.75978309</v>
      </c>
      <c r="H1733" s="6">
        <f>E1733-G1733-'Recalled prostheses cost'!$F$23</f>
        <v>-257298333.56234524</v>
      </c>
      <c r="I1733" s="112">
        <v>25675437.943432972</v>
      </c>
      <c r="J1733" s="112">
        <v>106400170.14871757</v>
      </c>
      <c r="K1733" s="112">
        <f>I1733-J1733-(0.38*'Recalled prostheses cost'!$F$23)</f>
        <v>-89750425.502703249</v>
      </c>
      <c r="L1733" s="11">
        <f t="shared" si="56"/>
        <v>1</v>
      </c>
    </row>
    <row r="1734" spans="1:12" x14ac:dyDescent="0.25">
      <c r="A1734">
        <f t="shared" si="57"/>
        <v>1729</v>
      </c>
      <c r="C1734">
        <v>54269.701511812542</v>
      </c>
      <c r="D1734">
        <v>56578.846099258633</v>
      </c>
      <c r="E1734">
        <v>50149227.93019744</v>
      </c>
      <c r="F1734">
        <v>2309.1445874460915</v>
      </c>
      <c r="G1734">
        <v>508492214.03283012</v>
      </c>
      <c r="H1734" s="6">
        <f>E1734-G1734-'Recalled prostheses cost'!$F$23</f>
        <v>-482094810.56952387</v>
      </c>
      <c r="I1734" s="112">
        <v>28287348.716945767</v>
      </c>
      <c r="J1734" s="112">
        <v>193227041.33247545</v>
      </c>
      <c r="K1734" s="112">
        <f>I1734-J1734-(0.38*'Recalled prostheses cost'!$F$23)</f>
        <v>-173965385.91294834</v>
      </c>
      <c r="L1734" s="11">
        <f t="shared" ref="L1734:L1797" si="58">IF(H1734/$H$1&lt;=F1734,1,0)</f>
        <v>1</v>
      </c>
    </row>
    <row r="1735" spans="1:12" x14ac:dyDescent="0.25">
      <c r="A1735">
        <f t="shared" si="57"/>
        <v>1730</v>
      </c>
      <c r="C1735">
        <v>60228.559117774981</v>
      </c>
      <c r="D1735">
        <v>62109.54633557074</v>
      </c>
      <c r="E1735">
        <v>48298515.396187887</v>
      </c>
      <c r="F1735">
        <v>1880.9872177957586</v>
      </c>
      <c r="G1735">
        <v>368266936.58591419</v>
      </c>
      <c r="H1735" s="6">
        <f>E1735-G1735-'Recalled prostheses cost'!$F$23</f>
        <v>-343720245.65661746</v>
      </c>
      <c r="I1735" s="112">
        <v>26584875.809901647</v>
      </c>
      <c r="J1735" s="112">
        <v>139941435.90264738</v>
      </c>
      <c r="K1735" s="112">
        <f>I1735-J1735-(0.38*'Recalled prostheses cost'!$F$23)</f>
        <v>-122382253.39016438</v>
      </c>
      <c r="L1735" s="11">
        <f t="shared" si="58"/>
        <v>1</v>
      </c>
    </row>
    <row r="1736" spans="1:12" x14ac:dyDescent="0.25">
      <c r="A1736">
        <f t="shared" ref="A1736:A1799" si="59">1+A1735</f>
        <v>1731</v>
      </c>
      <c r="C1736">
        <v>52552.071156386497</v>
      </c>
      <c r="D1736">
        <v>53834.349557591646</v>
      </c>
      <c r="E1736">
        <v>45821249.184612826</v>
      </c>
      <c r="F1736">
        <v>1282.2784012051488</v>
      </c>
      <c r="G1736">
        <v>227856100.97937113</v>
      </c>
      <c r="H1736" s="6">
        <f>E1736-G1736-'Recalled prostheses cost'!$F$23</f>
        <v>-205786676.26164949</v>
      </c>
      <c r="I1736" s="112">
        <v>25782978.287456907</v>
      </c>
      <c r="J1736" s="112">
        <v>86585318.372161031</v>
      </c>
      <c r="K1736" s="112">
        <f>I1736-J1736-(0.38*'Recalled prostheses cost'!$F$23)</f>
        <v>-69828033.38212277</v>
      </c>
      <c r="L1736" s="11">
        <f t="shared" si="58"/>
        <v>1</v>
      </c>
    </row>
    <row r="1737" spans="1:12" x14ac:dyDescent="0.25">
      <c r="A1737">
        <f t="shared" si="59"/>
        <v>1732</v>
      </c>
      <c r="C1737">
        <v>59986.27000273946</v>
      </c>
      <c r="D1737">
        <v>61517.498587440219</v>
      </c>
      <c r="E1737">
        <v>46667040.184782594</v>
      </c>
      <c r="F1737">
        <v>1531.2285847007588</v>
      </c>
      <c r="G1737">
        <v>256354697.97617814</v>
      </c>
      <c r="H1737" s="6">
        <f>E1737-G1737-'Recalled prostheses cost'!$F$23</f>
        <v>-233439482.25828671</v>
      </c>
      <c r="I1737" s="112">
        <v>25847350.85433973</v>
      </c>
      <c r="J1737" s="112">
        <v>97414785.230947703</v>
      </c>
      <c r="K1737" s="112">
        <f>I1737-J1737-(0.38*'Recalled prostheses cost'!$F$23)</f>
        <v>-80593127.674026608</v>
      </c>
      <c r="L1737" s="11">
        <f t="shared" si="58"/>
        <v>1</v>
      </c>
    </row>
    <row r="1738" spans="1:12" x14ac:dyDescent="0.25">
      <c r="A1738">
        <f t="shared" si="59"/>
        <v>1733</v>
      </c>
      <c r="C1738">
        <v>65310.878075039123</v>
      </c>
      <c r="D1738">
        <v>67155.99285640716</v>
      </c>
      <c r="E1738">
        <v>58699663.558029898</v>
      </c>
      <c r="F1738">
        <v>1845.1147813680363</v>
      </c>
      <c r="G1738">
        <v>420893553.71232069</v>
      </c>
      <c r="H1738" s="6">
        <f>E1738-G1738-'Recalled prostheses cost'!$F$23</f>
        <v>-385945714.62118196</v>
      </c>
      <c r="I1738" s="112">
        <v>32747888.025459342</v>
      </c>
      <c r="J1738" s="112">
        <v>159939550.41068187</v>
      </c>
      <c r="K1738" s="112">
        <f>I1738-J1738-(0.38*'Recalled prostheses cost'!$F$23)</f>
        <v>-136217355.68264118</v>
      </c>
      <c r="L1738" s="11">
        <f t="shared" si="58"/>
        <v>1</v>
      </c>
    </row>
    <row r="1739" spans="1:12" x14ac:dyDescent="0.25">
      <c r="A1739">
        <f t="shared" si="59"/>
        <v>1734</v>
      </c>
      <c r="C1739">
        <v>55547.279914344297</v>
      </c>
      <c r="D1739">
        <v>57286.364030653829</v>
      </c>
      <c r="E1739">
        <v>43523678.166641682</v>
      </c>
      <c r="F1739">
        <v>1739.084116309532</v>
      </c>
      <c r="G1739">
        <v>290862833.01064277</v>
      </c>
      <c r="H1739" s="6">
        <f>E1739-G1739-'Recalled prostheses cost'!$F$23</f>
        <v>-271090979.31089228</v>
      </c>
      <c r="I1739" s="112">
        <v>24084468.561266031</v>
      </c>
      <c r="J1739" s="112">
        <v>110527876.54404426</v>
      </c>
      <c r="K1739" s="112">
        <f>I1739-J1739-(0.38*'Recalled prostheses cost'!$F$23)</f>
        <v>-95469101.280196875</v>
      </c>
      <c r="L1739" s="11">
        <f t="shared" si="58"/>
        <v>1</v>
      </c>
    </row>
    <row r="1740" spans="1:12" x14ac:dyDescent="0.25">
      <c r="A1740">
        <f t="shared" si="59"/>
        <v>1735</v>
      </c>
      <c r="C1740">
        <v>58350.469440854278</v>
      </c>
      <c r="D1740">
        <v>59559.696770091425</v>
      </c>
      <c r="E1740">
        <v>54816030.709063046</v>
      </c>
      <c r="F1740">
        <v>1209.2273292371465</v>
      </c>
      <c r="G1740">
        <v>248120291.38583097</v>
      </c>
      <c r="H1740" s="6">
        <f>E1740-G1740-'Recalled prostheses cost'!$F$23</f>
        <v>-217056085.14365909</v>
      </c>
      <c r="I1740" s="112">
        <v>30388617.769832365</v>
      </c>
      <c r="J1740" s="112">
        <v>94285710.726615757</v>
      </c>
      <c r="K1740" s="112">
        <f>I1740-J1740-(0.38*'Recalled prostheses cost'!$F$23)</f>
        <v>-72922786.254202038</v>
      </c>
      <c r="L1740" s="11">
        <f t="shared" si="58"/>
        <v>1</v>
      </c>
    </row>
    <row r="1741" spans="1:12" x14ac:dyDescent="0.25">
      <c r="A1741">
        <f t="shared" si="59"/>
        <v>1736</v>
      </c>
      <c r="C1741">
        <v>80939.918955681293</v>
      </c>
      <c r="D1741">
        <v>82881.403673967143</v>
      </c>
      <c r="E1741">
        <v>55523361.305519424</v>
      </c>
      <c r="F1741">
        <v>1941.4847182858502</v>
      </c>
      <c r="G1741">
        <v>258549232.27453181</v>
      </c>
      <c r="H1741" s="6">
        <f>E1741-G1741-'Recalled prostheses cost'!$F$23</f>
        <v>-226777695.43590355</v>
      </c>
      <c r="I1741" s="112">
        <v>31043974.553940307</v>
      </c>
      <c r="J1741" s="112">
        <v>98248708.264322072</v>
      </c>
      <c r="K1741" s="112">
        <f>I1741-J1741-(0.38*'Recalled prostheses cost'!$F$23)</f>
        <v>-76230427.0078004</v>
      </c>
      <c r="L1741" s="11">
        <f t="shared" si="58"/>
        <v>1</v>
      </c>
    </row>
    <row r="1742" spans="1:12" x14ac:dyDescent="0.25">
      <c r="A1742">
        <f t="shared" si="59"/>
        <v>1737</v>
      </c>
      <c r="C1742">
        <v>59290.151793433244</v>
      </c>
      <c r="D1742">
        <v>60951.254688736233</v>
      </c>
      <c r="E1742">
        <v>42523883.044761665</v>
      </c>
      <c r="F1742">
        <v>1661.1028953029891</v>
      </c>
      <c r="G1742">
        <v>234568956.08961207</v>
      </c>
      <c r="H1742" s="6">
        <f>E1742-G1742-'Recalled prostheses cost'!$F$23</f>
        <v>-215796897.51174158</v>
      </c>
      <c r="I1742" s="112">
        <v>23846565.136852518</v>
      </c>
      <c r="J1742" s="112">
        <v>89136203.314052582</v>
      </c>
      <c r="K1742" s="112">
        <f>I1742-J1742-(0.38*'Recalled prostheses cost'!$F$23)</f>
        <v>-74315331.474618703</v>
      </c>
      <c r="L1742" s="11">
        <f t="shared" si="58"/>
        <v>1</v>
      </c>
    </row>
    <row r="1743" spans="1:12" x14ac:dyDescent="0.25">
      <c r="A1743">
        <f t="shared" si="59"/>
        <v>1738</v>
      </c>
      <c r="C1743">
        <v>57974.190428243048</v>
      </c>
      <c r="D1743">
        <v>60042.241856560628</v>
      </c>
      <c r="E1743">
        <v>63478194.607550681</v>
      </c>
      <c r="F1743">
        <v>2068.0514283175798</v>
      </c>
      <c r="G1743">
        <v>644588827.43944776</v>
      </c>
      <c r="H1743" s="6">
        <f>E1743-G1743-'Recalled prostheses cost'!$F$23</f>
        <v>-604862457.29878819</v>
      </c>
      <c r="I1743" s="112">
        <v>35274453.346688554</v>
      </c>
      <c r="J1743" s="112">
        <v>244943754.42699015</v>
      </c>
      <c r="K1743" s="112">
        <f>I1743-J1743-(0.38*'Recalled prostheses cost'!$F$23)</f>
        <v>-218694994.37772024</v>
      </c>
      <c r="L1743" s="11">
        <f t="shared" si="58"/>
        <v>1</v>
      </c>
    </row>
    <row r="1744" spans="1:12" x14ac:dyDescent="0.25">
      <c r="A1744">
        <f t="shared" si="59"/>
        <v>1739</v>
      </c>
      <c r="C1744">
        <v>86518.718409127818</v>
      </c>
      <c r="D1744">
        <v>89537.824335186902</v>
      </c>
      <c r="E1744">
        <v>55305472.778313413</v>
      </c>
      <c r="F1744">
        <v>3019.1059260590846</v>
      </c>
      <c r="G1744">
        <v>428567235.67177492</v>
      </c>
      <c r="H1744" s="6">
        <f>E1744-G1744-'Recalled prostheses cost'!$F$23</f>
        <v>-397013587.36035269</v>
      </c>
      <c r="I1744" s="112">
        <v>30816493.150782257</v>
      </c>
      <c r="J1744" s="112">
        <v>162855549.55527452</v>
      </c>
      <c r="K1744" s="112">
        <f>I1744-J1744-(0.38*'Recalled prostheses cost'!$F$23)</f>
        <v>-141064749.70191091</v>
      </c>
      <c r="L1744" s="11">
        <f t="shared" si="58"/>
        <v>1</v>
      </c>
    </row>
    <row r="1745" spans="1:12" x14ac:dyDescent="0.25">
      <c r="A1745">
        <f t="shared" si="59"/>
        <v>1740</v>
      </c>
      <c r="C1745">
        <v>69241.536502473391</v>
      </c>
      <c r="D1745">
        <v>71873.412370046382</v>
      </c>
      <c r="E1745">
        <v>71740252.620533943</v>
      </c>
      <c r="F1745">
        <v>2631.8758675729914</v>
      </c>
      <c r="G1745">
        <v>572175014.36341953</v>
      </c>
      <c r="H1745" s="6">
        <f>E1745-G1745-'Recalled prostheses cost'!$F$23</f>
        <v>-524186586.20977676</v>
      </c>
      <c r="I1745" s="112">
        <v>39685486.104632594</v>
      </c>
      <c r="J1745" s="112">
        <v>217426505.45809942</v>
      </c>
      <c r="K1745" s="112">
        <f>I1745-J1745-(0.38*'Recalled prostheses cost'!$F$23)</f>
        <v>-186766712.65088549</v>
      </c>
      <c r="L1745" s="11">
        <f t="shared" si="58"/>
        <v>1</v>
      </c>
    </row>
    <row r="1746" spans="1:12" x14ac:dyDescent="0.25">
      <c r="A1746">
        <f t="shared" si="59"/>
        <v>1741</v>
      </c>
      <c r="C1746">
        <v>58536.811558790425</v>
      </c>
      <c r="D1746">
        <v>60101.965153383491</v>
      </c>
      <c r="E1746">
        <v>72521803.912252977</v>
      </c>
      <c r="F1746">
        <v>1565.1535945930664</v>
      </c>
      <c r="G1746">
        <v>520149887.44753975</v>
      </c>
      <c r="H1746" s="6">
        <f>E1746-G1746-'Recalled prostheses cost'!$F$23</f>
        <v>-471379908.00217795</v>
      </c>
      <c r="I1746" s="112">
        <v>40413431.849300154</v>
      </c>
      <c r="J1746" s="112">
        <v>197656957.23006508</v>
      </c>
      <c r="K1746" s="112">
        <f>I1746-J1746-(0.38*'Recalled prostheses cost'!$F$23)</f>
        <v>-166269218.67818359</v>
      </c>
      <c r="L1746" s="11">
        <f t="shared" si="58"/>
        <v>1</v>
      </c>
    </row>
    <row r="1747" spans="1:12" x14ac:dyDescent="0.25">
      <c r="A1747">
        <f t="shared" si="59"/>
        <v>1742</v>
      </c>
      <c r="C1747">
        <v>53314.382096100038</v>
      </c>
      <c r="D1747">
        <v>54568.147898285351</v>
      </c>
      <c r="E1747">
        <v>54452589.413122363</v>
      </c>
      <c r="F1747">
        <v>1253.7658021853131</v>
      </c>
      <c r="G1747">
        <v>320463058.98194063</v>
      </c>
      <c r="H1747" s="6">
        <f>E1747-G1747-'Recalled prostheses cost'!$F$23</f>
        <v>-289762294.03570944</v>
      </c>
      <c r="I1747" s="112">
        <v>29966004.627574183</v>
      </c>
      <c r="J1747" s="112">
        <v>121775962.41313744</v>
      </c>
      <c r="K1747" s="112">
        <f>I1747-J1747-(0.38*'Recalled prostheses cost'!$F$23)</f>
        <v>-100835651.08298191</v>
      </c>
      <c r="L1747" s="11">
        <f t="shared" si="58"/>
        <v>1</v>
      </c>
    </row>
    <row r="1748" spans="1:12" x14ac:dyDescent="0.25">
      <c r="A1748">
        <f t="shared" si="59"/>
        <v>1743</v>
      </c>
      <c r="C1748">
        <v>56868.372305938188</v>
      </c>
      <c r="D1748">
        <v>59594.234451932265</v>
      </c>
      <c r="E1748">
        <v>44442351.260269523</v>
      </c>
      <c r="F1748">
        <v>2725.8621459940769</v>
      </c>
      <c r="G1748">
        <v>572761132.78945231</v>
      </c>
      <c r="H1748" s="6">
        <f>E1748-G1748-'Recalled prostheses cost'!$F$23</f>
        <v>-552070605.99607396</v>
      </c>
      <c r="I1748" s="112">
        <v>24535608.594839953</v>
      </c>
      <c r="J1748" s="112">
        <v>217649230.45999187</v>
      </c>
      <c r="K1748" s="112">
        <f>I1748-J1748-(0.38*'Recalled prostheses cost'!$F$23)</f>
        <v>-202139315.16257057</v>
      </c>
      <c r="L1748" s="11">
        <f t="shared" si="58"/>
        <v>1</v>
      </c>
    </row>
    <row r="1749" spans="1:12" x14ac:dyDescent="0.25">
      <c r="A1749">
        <f t="shared" si="59"/>
        <v>1744</v>
      </c>
      <c r="C1749">
        <v>59622.106285655631</v>
      </c>
      <c r="D1749">
        <v>61737.750280459804</v>
      </c>
      <c r="E1749">
        <v>49794693.407378167</v>
      </c>
      <c r="F1749">
        <v>2115.6439948041734</v>
      </c>
      <c r="G1749">
        <v>463583822.44867736</v>
      </c>
      <c r="H1749" s="6">
        <f>E1749-G1749-'Recalled prostheses cost'!$F$23</f>
        <v>-437540953.50819039</v>
      </c>
      <c r="I1749" s="112">
        <v>27777291.139391746</v>
      </c>
      <c r="J1749" s="112">
        <v>176161852.53049743</v>
      </c>
      <c r="K1749" s="112">
        <f>I1749-J1749-(0.38*'Recalled prostheses cost'!$F$23)</f>
        <v>-157410254.68852434</v>
      </c>
      <c r="L1749" s="11">
        <f t="shared" si="58"/>
        <v>1</v>
      </c>
    </row>
    <row r="1750" spans="1:12" x14ac:dyDescent="0.25">
      <c r="A1750">
        <f t="shared" si="59"/>
        <v>1745</v>
      </c>
      <c r="C1750">
        <v>66107.894418745869</v>
      </c>
      <c r="D1750">
        <v>67984.874581530094</v>
      </c>
      <c r="E1750">
        <v>66294682.966318026</v>
      </c>
      <c r="F1750">
        <v>1876.9801627842244</v>
      </c>
      <c r="G1750">
        <v>403024033.50689375</v>
      </c>
      <c r="H1750" s="6">
        <f>E1750-G1750-'Recalled prostheses cost'!$F$23</f>
        <v>-360481175.00746691</v>
      </c>
      <c r="I1750" s="112">
        <v>36929883.365209714</v>
      </c>
      <c r="J1750" s="112">
        <v>153149132.73261964</v>
      </c>
      <c r="K1750" s="112">
        <f>I1750-J1750-(0.38*'Recalled prostheses cost'!$F$23)</f>
        <v>-125244942.66482857</v>
      </c>
      <c r="L1750" s="11">
        <f t="shared" si="58"/>
        <v>1</v>
      </c>
    </row>
    <row r="1751" spans="1:12" x14ac:dyDescent="0.25">
      <c r="A1751">
        <f t="shared" si="59"/>
        <v>1746</v>
      </c>
      <c r="C1751">
        <v>71800.92125293237</v>
      </c>
      <c r="D1751">
        <v>74506.560222762535</v>
      </c>
      <c r="E1751">
        <v>49606967.387596592</v>
      </c>
      <c r="F1751">
        <v>2705.6389698301646</v>
      </c>
      <c r="G1751">
        <v>358571163.95617384</v>
      </c>
      <c r="H1751" s="6">
        <f>E1751-G1751-'Recalled prostheses cost'!$F$23</f>
        <v>-332716021.0354684</v>
      </c>
      <c r="I1751" s="112">
        <v>27326886.980403818</v>
      </c>
      <c r="J1751" s="112">
        <v>136257042.30334607</v>
      </c>
      <c r="K1751" s="112">
        <f>I1751-J1751-(0.38*'Recalled prostheses cost'!$F$23)</f>
        <v>-117955848.62036091</v>
      </c>
      <c r="L1751" s="11">
        <f t="shared" si="58"/>
        <v>1</v>
      </c>
    </row>
    <row r="1752" spans="1:12" x14ac:dyDescent="0.25">
      <c r="A1752">
        <f t="shared" si="59"/>
        <v>1747</v>
      </c>
      <c r="C1752">
        <v>57767.702534308941</v>
      </c>
      <c r="D1752">
        <v>59016.563615935775</v>
      </c>
      <c r="E1752">
        <v>43821362.577371709</v>
      </c>
      <c r="F1752">
        <v>1248.8610816268338</v>
      </c>
      <c r="G1752">
        <v>218857368.34581411</v>
      </c>
      <c r="H1752" s="6">
        <f>E1752-G1752-'Recalled prostheses cost'!$F$23</f>
        <v>-198787830.23533356</v>
      </c>
      <c r="I1752" s="112">
        <v>24617413.289511584</v>
      </c>
      <c r="J1752" s="112">
        <v>83165799.971409366</v>
      </c>
      <c r="K1752" s="112">
        <f>I1752-J1752-(0.38*'Recalled prostheses cost'!$F$23)</f>
        <v>-67574079.979316428</v>
      </c>
      <c r="L1752" s="11">
        <f t="shared" si="58"/>
        <v>1</v>
      </c>
    </row>
    <row r="1753" spans="1:12" x14ac:dyDescent="0.25">
      <c r="A1753">
        <f t="shared" si="59"/>
        <v>1748</v>
      </c>
      <c r="C1753">
        <v>58985.289461712098</v>
      </c>
      <c r="D1753">
        <v>60380.79732816515</v>
      </c>
      <c r="E1753">
        <v>43650622.035867557</v>
      </c>
      <c r="F1753">
        <v>1395.507866453052</v>
      </c>
      <c r="G1753">
        <v>210940866.19147301</v>
      </c>
      <c r="H1753" s="6">
        <f>E1753-G1753-'Recalled prostheses cost'!$F$23</f>
        <v>-191042068.6224966</v>
      </c>
      <c r="I1753" s="112">
        <v>24311499.679812476</v>
      </c>
      <c r="J1753" s="112">
        <v>80157529.152759746</v>
      </c>
      <c r="K1753" s="112">
        <f>I1753-J1753-(0.38*'Recalled prostheses cost'!$F$23)</f>
        <v>-64871722.770365916</v>
      </c>
      <c r="L1753" s="11">
        <f t="shared" si="58"/>
        <v>1</v>
      </c>
    </row>
    <row r="1754" spans="1:12" x14ac:dyDescent="0.25">
      <c r="A1754">
        <f t="shared" si="59"/>
        <v>1749</v>
      </c>
      <c r="C1754">
        <v>60576.301054056858</v>
      </c>
      <c r="D1754">
        <v>62436.473461155438</v>
      </c>
      <c r="E1754">
        <v>53028806.011347264</v>
      </c>
      <c r="F1754">
        <v>1860.1724070985802</v>
      </c>
      <c r="G1754">
        <v>376814380.11429429</v>
      </c>
      <c r="H1754" s="6">
        <f>E1754-G1754-'Recalled prostheses cost'!$F$23</f>
        <v>-347537398.56983817</v>
      </c>
      <c r="I1754" s="112">
        <v>29599365.248629164</v>
      </c>
      <c r="J1754" s="112">
        <v>143189464.44343182</v>
      </c>
      <c r="K1754" s="112">
        <f>I1754-J1754-(0.38*'Recalled prostheses cost'!$F$23)</f>
        <v>-122615792.4922213</v>
      </c>
      <c r="L1754" s="11">
        <f t="shared" si="58"/>
        <v>1</v>
      </c>
    </row>
    <row r="1755" spans="1:12" x14ac:dyDescent="0.25">
      <c r="A1755">
        <f t="shared" si="59"/>
        <v>1750</v>
      </c>
      <c r="C1755">
        <v>68036.502859358225</v>
      </c>
      <c r="D1755">
        <v>69641.379965619693</v>
      </c>
      <c r="E1755">
        <v>41758543.3132912</v>
      </c>
      <c r="F1755">
        <v>1604.8771062614687</v>
      </c>
      <c r="G1755">
        <v>195448521.28574464</v>
      </c>
      <c r="H1755" s="6">
        <f>E1755-G1755-'Recalled prostheses cost'!$F$23</f>
        <v>-177441802.43934461</v>
      </c>
      <c r="I1755" s="112">
        <v>23453241.670675244</v>
      </c>
      <c r="J1755" s="112">
        <v>74270438.088582978</v>
      </c>
      <c r="K1755" s="112">
        <f>I1755-J1755-(0.38*'Recalled prostheses cost'!$F$23)</f>
        <v>-59842889.715326376</v>
      </c>
      <c r="L1755" s="11">
        <f t="shared" si="58"/>
        <v>1</v>
      </c>
    </row>
    <row r="1756" spans="1:12" x14ac:dyDescent="0.25">
      <c r="A1756">
        <f t="shared" si="59"/>
        <v>1751</v>
      </c>
      <c r="C1756">
        <v>55426.829526320464</v>
      </c>
      <c r="D1756">
        <v>56548.408811165369</v>
      </c>
      <c r="E1756">
        <v>45593771.732393764</v>
      </c>
      <c r="F1756">
        <v>1121.5792848449055</v>
      </c>
      <c r="G1756">
        <v>219844716.72221401</v>
      </c>
      <c r="H1756" s="6">
        <f>E1756-G1756-'Recalled prostheses cost'!$F$23</f>
        <v>-198002769.45671141</v>
      </c>
      <c r="I1756" s="112">
        <v>25017369.367894366</v>
      </c>
      <c r="J1756" s="112">
        <v>83540992.3544413</v>
      </c>
      <c r="K1756" s="112">
        <f>I1756-J1756-(0.38*'Recalled prostheses cost'!$F$23)</f>
        <v>-67549316.283965588</v>
      </c>
      <c r="L1756" s="11">
        <f t="shared" si="58"/>
        <v>1</v>
      </c>
    </row>
    <row r="1757" spans="1:12" x14ac:dyDescent="0.25">
      <c r="A1757">
        <f t="shared" si="59"/>
        <v>1752</v>
      </c>
      <c r="C1757">
        <v>53383.294164177343</v>
      </c>
      <c r="D1757">
        <v>55560.296774190945</v>
      </c>
      <c r="E1757">
        <v>42106607.361669093</v>
      </c>
      <c r="F1757">
        <v>2177.002610013602</v>
      </c>
      <c r="G1757">
        <v>351867499.85795498</v>
      </c>
      <c r="H1757" s="6">
        <f>E1757-G1757-'Recalled prostheses cost'!$F$23</f>
        <v>-333512716.96317708</v>
      </c>
      <c r="I1757" s="112">
        <v>23577119.877872065</v>
      </c>
      <c r="J1757" s="112">
        <v>133709649.9460229</v>
      </c>
      <c r="K1757" s="112">
        <f>I1757-J1757-(0.38*'Recalled prostheses cost'!$F$23)</f>
        <v>-119158223.36556947</v>
      </c>
      <c r="L1757" s="11">
        <f t="shared" si="58"/>
        <v>1</v>
      </c>
    </row>
    <row r="1758" spans="1:12" x14ac:dyDescent="0.25">
      <c r="A1758">
        <f t="shared" si="59"/>
        <v>1753</v>
      </c>
      <c r="C1758">
        <v>48829.69959642685</v>
      </c>
      <c r="D1758">
        <v>50007.551212094892</v>
      </c>
      <c r="E1758">
        <v>45824188.890698187</v>
      </c>
      <c r="F1758">
        <v>1177.8516156680416</v>
      </c>
      <c r="G1758">
        <v>232030104.51576275</v>
      </c>
      <c r="H1758" s="6">
        <f>E1758-G1758-'Recalled prostheses cost'!$F$23</f>
        <v>-209957740.09195572</v>
      </c>
      <c r="I1758" s="112">
        <v>25608351.414492991</v>
      </c>
      <c r="J1758" s="112">
        <v>88171439.715989858</v>
      </c>
      <c r="K1758" s="112">
        <f>I1758-J1758-(0.38*'Recalled prostheses cost'!$F$23)</f>
        <v>-71588781.598915517</v>
      </c>
      <c r="L1758" s="11">
        <f t="shared" si="58"/>
        <v>1</v>
      </c>
    </row>
    <row r="1759" spans="1:12" x14ac:dyDescent="0.25">
      <c r="A1759">
        <f t="shared" si="59"/>
        <v>1754</v>
      </c>
      <c r="C1759">
        <v>50301.796080784959</v>
      </c>
      <c r="D1759">
        <v>50978.125935992808</v>
      </c>
      <c r="E1759">
        <v>54357134.354939856</v>
      </c>
      <c r="F1759">
        <v>676.3298552078486</v>
      </c>
      <c r="G1759">
        <v>198949022.96799266</v>
      </c>
      <c r="H1759" s="6">
        <f>E1759-G1759-'Recalled prostheses cost'!$F$23</f>
        <v>-168343713.07994398</v>
      </c>
      <c r="I1759" s="112">
        <v>29830843.095811039</v>
      </c>
      <c r="J1759" s="112">
        <v>75600628.727837205</v>
      </c>
      <c r="K1759" s="112">
        <f>I1759-J1759-(0.38*'Recalled prostheses cost'!$F$23)</f>
        <v>-54795478.929444812</v>
      </c>
      <c r="L1759" s="11">
        <f t="shared" si="58"/>
        <v>1</v>
      </c>
    </row>
    <row r="1760" spans="1:12" x14ac:dyDescent="0.25">
      <c r="A1760">
        <f t="shared" si="59"/>
        <v>1755</v>
      </c>
      <c r="C1760">
        <v>66443.063977702172</v>
      </c>
      <c r="D1760">
        <v>70117.059473586356</v>
      </c>
      <c r="E1760">
        <v>44509184.841517664</v>
      </c>
      <c r="F1760">
        <v>3673.9954958841845</v>
      </c>
      <c r="G1760">
        <v>476092572.83766764</v>
      </c>
      <c r="H1760" s="6">
        <f>E1760-G1760-'Recalled prostheses cost'!$F$23</f>
        <v>-455335212.46304113</v>
      </c>
      <c r="I1760" s="112">
        <v>24691754.091968618</v>
      </c>
      <c r="J1760" s="112">
        <v>180915177.67831373</v>
      </c>
      <c r="K1760" s="112">
        <f>I1760-J1760-(0.38*'Recalled prostheses cost'!$F$23)</f>
        <v>-165249116.88376376</v>
      </c>
      <c r="L1760" s="11">
        <f t="shared" si="58"/>
        <v>1</v>
      </c>
    </row>
    <row r="1761" spans="1:12" x14ac:dyDescent="0.25">
      <c r="A1761">
        <f t="shared" si="59"/>
        <v>1756</v>
      </c>
      <c r="C1761">
        <v>50683.271267775373</v>
      </c>
      <c r="D1761">
        <v>52261.294553265194</v>
      </c>
      <c r="E1761">
        <v>44988779.515549146</v>
      </c>
      <c r="F1761">
        <v>1578.0232854898204</v>
      </c>
      <c r="G1761">
        <v>374284389.25552827</v>
      </c>
      <c r="H1761" s="6">
        <f>E1761-G1761-'Recalled prostheses cost'!$F$23</f>
        <v>-353047434.20687032</v>
      </c>
      <c r="I1761" s="112">
        <v>25268919.244619589</v>
      </c>
      <c r="J1761" s="112">
        <v>142228067.91710076</v>
      </c>
      <c r="K1761" s="112">
        <f>I1761-J1761-(0.38*'Recalled prostheses cost'!$F$23)</f>
        <v>-125984841.9698998</v>
      </c>
      <c r="L1761" s="11">
        <f t="shared" si="58"/>
        <v>1</v>
      </c>
    </row>
    <row r="1762" spans="1:12" x14ac:dyDescent="0.25">
      <c r="A1762">
        <f t="shared" si="59"/>
        <v>1757</v>
      </c>
      <c r="C1762">
        <v>58743.009917984578</v>
      </c>
      <c r="D1762">
        <v>60516.527136252676</v>
      </c>
      <c r="E1762">
        <v>41973600.011143193</v>
      </c>
      <c r="F1762">
        <v>1773.5172182680981</v>
      </c>
      <c r="G1762">
        <v>249118069.27459341</v>
      </c>
      <c r="H1762" s="6">
        <f>E1762-G1762-'Recalled prostheses cost'!$F$23</f>
        <v>-230896293.73034137</v>
      </c>
      <c r="I1762" s="112">
        <v>23812450.670919709</v>
      </c>
      <c r="J1762" s="112">
        <v>94664866.324345499</v>
      </c>
      <c r="K1762" s="112">
        <f>I1762-J1762-(0.38*'Recalled prostheses cost'!$F$23)</f>
        <v>-79878108.950844437</v>
      </c>
      <c r="L1762" s="11">
        <f t="shared" si="58"/>
        <v>1</v>
      </c>
    </row>
    <row r="1763" spans="1:12" x14ac:dyDescent="0.25">
      <c r="A1763">
        <f t="shared" si="59"/>
        <v>1758</v>
      </c>
      <c r="C1763">
        <v>50310.313887403361</v>
      </c>
      <c r="D1763">
        <v>51495.008944912974</v>
      </c>
      <c r="E1763">
        <v>43000187.386323988</v>
      </c>
      <c r="F1763">
        <v>1184.6950575096125</v>
      </c>
      <c r="G1763">
        <v>222996449.55045038</v>
      </c>
      <c r="H1763" s="6">
        <f>E1763-G1763-'Recalled prostheses cost'!$F$23</f>
        <v>-203748086.63101757</v>
      </c>
      <c r="I1763" s="112">
        <v>24003901.63809447</v>
      </c>
      <c r="J1763" s="112">
        <v>84738650.829171166</v>
      </c>
      <c r="K1763" s="112">
        <f>I1763-J1763-(0.38*'Recalled prostheses cost'!$F$23)</f>
        <v>-69760442.48849535</v>
      </c>
      <c r="L1763" s="11">
        <f t="shared" si="58"/>
        <v>1</v>
      </c>
    </row>
    <row r="1764" spans="1:12" x14ac:dyDescent="0.25">
      <c r="A1764">
        <f t="shared" si="59"/>
        <v>1759</v>
      </c>
      <c r="C1764">
        <v>54263.564618841658</v>
      </c>
      <c r="D1764">
        <v>55660.029412123607</v>
      </c>
      <c r="E1764">
        <v>55338501.676178865</v>
      </c>
      <c r="F1764">
        <v>1396.4647932819498</v>
      </c>
      <c r="G1764">
        <v>360504930.03351629</v>
      </c>
      <c r="H1764" s="6">
        <f>E1764-G1764-'Recalled prostheses cost'!$F$23</f>
        <v>-328918252.82422858</v>
      </c>
      <c r="I1764" s="112">
        <v>30417120.052716129</v>
      </c>
      <c r="J1764" s="112">
        <v>136991873.41273618</v>
      </c>
      <c r="K1764" s="112">
        <f>I1764-J1764-(0.38*'Recalled prostheses cost'!$F$23)</f>
        <v>-115600446.6574387</v>
      </c>
      <c r="L1764" s="11">
        <f t="shared" si="58"/>
        <v>1</v>
      </c>
    </row>
    <row r="1765" spans="1:12" x14ac:dyDescent="0.25">
      <c r="A1765">
        <f t="shared" si="59"/>
        <v>1760</v>
      </c>
      <c r="C1765">
        <v>56272.057558676104</v>
      </c>
      <c r="D1765">
        <v>58473.60208127326</v>
      </c>
      <c r="E1765">
        <v>48016110.646875337</v>
      </c>
      <c r="F1765">
        <v>2201.5445225971562</v>
      </c>
      <c r="G1765">
        <v>432384566.32311922</v>
      </c>
      <c r="H1765" s="6">
        <f>E1765-G1765-'Recalled prostheses cost'!$F$23</f>
        <v>-408120280.14313507</v>
      </c>
      <c r="I1765" s="112">
        <v>26949039.754118551</v>
      </c>
      <c r="J1765" s="112">
        <v>164306135.20278528</v>
      </c>
      <c r="K1765" s="112">
        <f>I1765-J1765-(0.38*'Recalled prostheses cost'!$F$23)</f>
        <v>-146382788.74608538</v>
      </c>
      <c r="L1765" s="11">
        <f t="shared" si="58"/>
        <v>1</v>
      </c>
    </row>
    <row r="1766" spans="1:12" x14ac:dyDescent="0.25">
      <c r="A1766">
        <f t="shared" si="59"/>
        <v>1761</v>
      </c>
      <c r="C1766">
        <v>57151.305644111329</v>
      </c>
      <c r="D1766">
        <v>59227.495952903613</v>
      </c>
      <c r="E1766">
        <v>38926861.578088552</v>
      </c>
      <c r="F1766">
        <v>2076.1903087922838</v>
      </c>
      <c r="G1766">
        <v>358765412.8859669</v>
      </c>
      <c r="H1766" s="6">
        <f>E1766-G1766-'Recalled prostheses cost'!$F$23</f>
        <v>-343590375.77476954</v>
      </c>
      <c r="I1766" s="112">
        <v>21465826.4513743</v>
      </c>
      <c r="J1766" s="112">
        <v>136330856.89666739</v>
      </c>
      <c r="K1766" s="112">
        <f>I1766-J1766-(0.38*'Recalled prostheses cost'!$F$23)</f>
        <v>-123890723.74271175</v>
      </c>
      <c r="L1766" s="11">
        <f t="shared" si="58"/>
        <v>1</v>
      </c>
    </row>
    <row r="1767" spans="1:12" x14ac:dyDescent="0.25">
      <c r="A1767">
        <f t="shared" si="59"/>
        <v>1762</v>
      </c>
      <c r="C1767">
        <v>77565.32727364212</v>
      </c>
      <c r="D1767">
        <v>79957.806163229849</v>
      </c>
      <c r="E1767">
        <v>41698904.645568818</v>
      </c>
      <c r="F1767">
        <v>2392.4788895877282</v>
      </c>
      <c r="G1767">
        <v>232457164.11217725</v>
      </c>
      <c r="H1767" s="6">
        <f>E1767-G1767-'Recalled prostheses cost'!$F$23</f>
        <v>-214510083.9334996</v>
      </c>
      <c r="I1767" s="112">
        <v>23314613.156276856</v>
      </c>
      <c r="J1767" s="112">
        <v>88333722.362627342</v>
      </c>
      <c r="K1767" s="112">
        <f>I1767-J1767-(0.38*'Recalled prostheses cost'!$F$23)</f>
        <v>-74044802.50376913</v>
      </c>
      <c r="L1767" s="11">
        <f t="shared" si="58"/>
        <v>1</v>
      </c>
    </row>
    <row r="1768" spans="1:12" x14ac:dyDescent="0.25">
      <c r="A1768">
        <f t="shared" si="59"/>
        <v>1763</v>
      </c>
      <c r="C1768">
        <v>50223.120637867651</v>
      </c>
      <c r="D1768">
        <v>51737.791738457643</v>
      </c>
      <c r="E1768">
        <v>41632171.249257386</v>
      </c>
      <c r="F1768">
        <v>1514.6711005899924</v>
      </c>
      <c r="G1768">
        <v>306882539.52684778</v>
      </c>
      <c r="H1768" s="6">
        <f>E1768-G1768-'Recalled prostheses cost'!$F$23</f>
        <v>-289002192.74448156</v>
      </c>
      <c r="I1768" s="112">
        <v>23170073.582734533</v>
      </c>
      <c r="J1768" s="112">
        <v>116615365.02020214</v>
      </c>
      <c r="K1768" s="112">
        <f>I1768-J1768-(0.38*'Recalled prostheses cost'!$F$23)</f>
        <v>-102470984.73488626</v>
      </c>
      <c r="L1768" s="11">
        <f t="shared" si="58"/>
        <v>1</v>
      </c>
    </row>
    <row r="1769" spans="1:12" x14ac:dyDescent="0.25">
      <c r="A1769">
        <f t="shared" si="59"/>
        <v>1764</v>
      </c>
      <c r="C1769">
        <v>71845.307024360605</v>
      </c>
      <c r="D1769">
        <v>74251.280152221196</v>
      </c>
      <c r="E1769">
        <v>44053382.795867153</v>
      </c>
      <c r="F1769">
        <v>2405.9731278605905</v>
      </c>
      <c r="G1769">
        <v>297078584.42494249</v>
      </c>
      <c r="H1769" s="6">
        <f>E1769-G1769-'Recalled prostheses cost'!$F$23</f>
        <v>-276777026.09596652</v>
      </c>
      <c r="I1769" s="112">
        <v>24394200.86080122</v>
      </c>
      <c r="J1769" s="112">
        <v>112889862.08147813</v>
      </c>
      <c r="K1769" s="112">
        <f>I1769-J1769-(0.38*'Recalled prostheses cost'!$F$23)</f>
        <v>-97521354.518095553</v>
      </c>
      <c r="L1769" s="11">
        <f t="shared" si="58"/>
        <v>1</v>
      </c>
    </row>
    <row r="1770" spans="1:12" x14ac:dyDescent="0.25">
      <c r="A1770">
        <f t="shared" si="59"/>
        <v>1765</v>
      </c>
      <c r="C1770">
        <v>61997.056085594777</v>
      </c>
      <c r="D1770">
        <v>63973.887430330942</v>
      </c>
      <c r="E1770">
        <v>54770197.098933399</v>
      </c>
      <c r="F1770">
        <v>1976.8313447361652</v>
      </c>
      <c r="G1770">
        <v>385829248.87207407</v>
      </c>
      <c r="H1770" s="6">
        <f>E1770-G1770-'Recalled prostheses cost'!$F$23</f>
        <v>-354810876.24003184</v>
      </c>
      <c r="I1770" s="112">
        <v>30516600.903607588</v>
      </c>
      <c r="J1770" s="112">
        <v>146615114.57138813</v>
      </c>
      <c r="K1770" s="112">
        <f>I1770-J1770-(0.38*'Recalled prostheses cost'!$F$23)</f>
        <v>-125124206.96519917</v>
      </c>
      <c r="L1770" s="11">
        <f t="shared" si="58"/>
        <v>1</v>
      </c>
    </row>
    <row r="1771" spans="1:12" x14ac:dyDescent="0.25">
      <c r="A1771">
        <f t="shared" si="59"/>
        <v>1766</v>
      </c>
      <c r="C1771">
        <v>55034.698749675816</v>
      </c>
      <c r="D1771">
        <v>56776.9399782611</v>
      </c>
      <c r="E1771">
        <v>42208264.058305643</v>
      </c>
      <c r="F1771">
        <v>1742.2412285852843</v>
      </c>
      <c r="G1771">
        <v>328949465.89458877</v>
      </c>
      <c r="H1771" s="6">
        <f>E1771-G1771-'Recalled prostheses cost'!$F$23</f>
        <v>-310493026.30317432</v>
      </c>
      <c r="I1771" s="112">
        <v>23518266.484039575</v>
      </c>
      <c r="J1771" s="112">
        <v>125000797.03994375</v>
      </c>
      <c r="K1771" s="112">
        <f>I1771-J1771-(0.38*'Recalled prostheses cost'!$F$23)</f>
        <v>-110508223.85332283</v>
      </c>
      <c r="L1771" s="11">
        <f t="shared" si="58"/>
        <v>1</v>
      </c>
    </row>
    <row r="1772" spans="1:12" x14ac:dyDescent="0.25">
      <c r="A1772">
        <f t="shared" si="59"/>
        <v>1767</v>
      </c>
      <c r="C1772">
        <v>64876.998669390123</v>
      </c>
      <c r="D1772">
        <v>66988.595292326761</v>
      </c>
      <c r="E1772">
        <v>49112357.777242295</v>
      </c>
      <c r="F1772">
        <v>2111.5966229366386</v>
      </c>
      <c r="G1772">
        <v>397598304.49745196</v>
      </c>
      <c r="H1772" s="6">
        <f>E1772-G1772-'Recalled prostheses cost'!$F$23</f>
        <v>-372237771.18710083</v>
      </c>
      <c r="I1772" s="112">
        <v>27168847.271331411</v>
      </c>
      <c r="J1772" s="112">
        <v>151087355.70903176</v>
      </c>
      <c r="K1772" s="112">
        <f>I1772-J1772-(0.38*'Recalled prostheses cost'!$F$23)</f>
        <v>-132944201.73511899</v>
      </c>
      <c r="L1772" s="11">
        <f t="shared" si="58"/>
        <v>1</v>
      </c>
    </row>
    <row r="1773" spans="1:12" x14ac:dyDescent="0.25">
      <c r="A1773">
        <f t="shared" si="59"/>
        <v>1768</v>
      </c>
      <c r="C1773">
        <v>55687.701888521631</v>
      </c>
      <c r="D1773">
        <v>57002.632679806215</v>
      </c>
      <c r="E1773">
        <v>42127288.53272181</v>
      </c>
      <c r="F1773">
        <v>1314.9307912845834</v>
      </c>
      <c r="G1773">
        <v>236282451.5689148</v>
      </c>
      <c r="H1773" s="6">
        <f>E1773-G1773-'Recalled prostheses cost'!$F$23</f>
        <v>-217906987.50308415</v>
      </c>
      <c r="I1773" s="112">
        <v>23517910.06261839</v>
      </c>
      <c r="J1773" s="112">
        <v>89787331.596187606</v>
      </c>
      <c r="K1773" s="112">
        <f>I1773-J1773-(0.38*'Recalled prostheses cost'!$F$23)</f>
        <v>-75295114.830987871</v>
      </c>
      <c r="L1773" s="11">
        <f t="shared" si="58"/>
        <v>1</v>
      </c>
    </row>
    <row r="1774" spans="1:12" x14ac:dyDescent="0.25">
      <c r="A1774">
        <f t="shared" si="59"/>
        <v>1769</v>
      </c>
      <c r="C1774">
        <v>63429.192278413691</v>
      </c>
      <c r="D1774">
        <v>65149.919005551652</v>
      </c>
      <c r="E1774">
        <v>54303368.617814951</v>
      </c>
      <c r="F1774">
        <v>1720.7267271379606</v>
      </c>
      <c r="G1774">
        <v>345154936.37195444</v>
      </c>
      <c r="H1774" s="6">
        <f>E1774-G1774-'Recalled prostheses cost'!$F$23</f>
        <v>-314603392.22103065</v>
      </c>
      <c r="I1774" s="112">
        <v>30214127.555374477</v>
      </c>
      <c r="J1774" s="112">
        <v>131158875.82134272</v>
      </c>
      <c r="K1774" s="112">
        <f>I1774-J1774-(0.38*'Recalled prostheses cost'!$F$23)</f>
        <v>-109970441.56338689</v>
      </c>
      <c r="L1774" s="11">
        <f t="shared" si="58"/>
        <v>1</v>
      </c>
    </row>
    <row r="1775" spans="1:12" x14ac:dyDescent="0.25">
      <c r="A1775">
        <f t="shared" si="59"/>
        <v>1770</v>
      </c>
      <c r="C1775">
        <v>62533.597582695693</v>
      </c>
      <c r="D1775">
        <v>64642.607033688058</v>
      </c>
      <c r="E1775">
        <v>45625113.237358749</v>
      </c>
      <c r="F1775">
        <v>2109.0094509923656</v>
      </c>
      <c r="G1775">
        <v>282194276.53470886</v>
      </c>
      <c r="H1775" s="6">
        <f>E1775-G1775-'Recalled prostheses cost'!$F$23</f>
        <v>-260320987.76424128</v>
      </c>
      <c r="I1775" s="112">
        <v>25323652.728092667</v>
      </c>
      <c r="J1775" s="112">
        <v>107233825.08318935</v>
      </c>
      <c r="K1775" s="112">
        <f>I1775-J1775-(0.38*'Recalled prostheses cost'!$F$23)</f>
        <v>-90935865.652515322</v>
      </c>
      <c r="L1775" s="11">
        <f t="shared" si="58"/>
        <v>1</v>
      </c>
    </row>
    <row r="1776" spans="1:12" x14ac:dyDescent="0.25">
      <c r="A1776">
        <f t="shared" si="59"/>
        <v>1771</v>
      </c>
      <c r="C1776">
        <v>76417.653184618452</v>
      </c>
      <c r="D1776">
        <v>80074.905487735843</v>
      </c>
      <c r="E1776">
        <v>41941449.105109639</v>
      </c>
      <c r="F1776">
        <v>3657.2523031173914</v>
      </c>
      <c r="G1776">
        <v>470242136.60011685</v>
      </c>
      <c r="H1776" s="6">
        <f>E1776-G1776-'Recalled prostheses cost'!$F$23</f>
        <v>-452052511.96189839</v>
      </c>
      <c r="I1776" s="112">
        <v>23352945.924318668</v>
      </c>
      <c r="J1776" s="112">
        <v>178692011.9080444</v>
      </c>
      <c r="K1776" s="112">
        <f>I1776-J1776-(0.38*'Recalled prostheses cost'!$F$23)</f>
        <v>-164364759.28114438</v>
      </c>
      <c r="L1776" s="11">
        <f t="shared" si="58"/>
        <v>1</v>
      </c>
    </row>
    <row r="1777" spans="1:12" x14ac:dyDescent="0.25">
      <c r="A1777">
        <f t="shared" si="59"/>
        <v>1772</v>
      </c>
      <c r="C1777">
        <v>58512.283661216708</v>
      </c>
      <c r="D1777">
        <v>60657.999019337505</v>
      </c>
      <c r="E1777">
        <v>50658266.475258134</v>
      </c>
      <c r="F1777">
        <v>2145.7153581207967</v>
      </c>
      <c r="G1777">
        <v>364444316.79544783</v>
      </c>
      <c r="H1777" s="6">
        <f>E1777-G1777-'Recalled prostheses cost'!$F$23</f>
        <v>-337537874.78708088</v>
      </c>
      <c r="I1777" s="112">
        <v>28086879.453325879</v>
      </c>
      <c r="J1777" s="112">
        <v>138488840.38227019</v>
      </c>
      <c r="K1777" s="112">
        <f>I1777-J1777-(0.38*'Recalled prostheses cost'!$F$23)</f>
        <v>-119427654.22636294</v>
      </c>
      <c r="L1777" s="11">
        <f t="shared" si="58"/>
        <v>1</v>
      </c>
    </row>
    <row r="1778" spans="1:12" x14ac:dyDescent="0.25">
      <c r="A1778">
        <f t="shared" si="59"/>
        <v>1773</v>
      </c>
      <c r="C1778">
        <v>52348.882067373204</v>
      </c>
      <c r="D1778">
        <v>53850.138527881289</v>
      </c>
      <c r="E1778">
        <v>52519122.187775329</v>
      </c>
      <c r="F1778">
        <v>1501.2564605080843</v>
      </c>
      <c r="G1778">
        <v>428489453.64108717</v>
      </c>
      <c r="H1778" s="6">
        <f>E1778-G1778-'Recalled prostheses cost'!$F$23</f>
        <v>-399722155.92020303</v>
      </c>
      <c r="I1778" s="112">
        <v>28767134.53801474</v>
      </c>
      <c r="J1778" s="112">
        <v>162825992.38361311</v>
      </c>
      <c r="K1778" s="112">
        <f>I1778-J1778-(0.38*'Recalled prostheses cost'!$F$23)</f>
        <v>-143084551.14301702</v>
      </c>
      <c r="L1778" s="11">
        <f t="shared" si="58"/>
        <v>1</v>
      </c>
    </row>
    <row r="1779" spans="1:12" x14ac:dyDescent="0.25">
      <c r="A1779">
        <f t="shared" si="59"/>
        <v>1774</v>
      </c>
      <c r="C1779">
        <v>59803.228057582091</v>
      </c>
      <c r="D1779">
        <v>62154.975747558936</v>
      </c>
      <c r="E1779">
        <v>49059246.622407898</v>
      </c>
      <c r="F1779">
        <v>2351.7476899768444</v>
      </c>
      <c r="G1779">
        <v>535982024.20391399</v>
      </c>
      <c r="H1779" s="6">
        <f>E1779-G1779-'Recalled prostheses cost'!$F$23</f>
        <v>-510674602.04839724</v>
      </c>
      <c r="I1779" s="112">
        <v>27319558.027733009</v>
      </c>
      <c r="J1779" s="112">
        <v>203673169.19748732</v>
      </c>
      <c r="K1779" s="112">
        <f>I1779-J1779-(0.38*'Recalled prostheses cost'!$F$23)</f>
        <v>-185379304.46717298</v>
      </c>
      <c r="L1779" s="11">
        <f t="shared" si="58"/>
        <v>1</v>
      </c>
    </row>
    <row r="1780" spans="1:12" x14ac:dyDescent="0.25">
      <c r="A1780">
        <f t="shared" si="59"/>
        <v>1775</v>
      </c>
      <c r="C1780">
        <v>55546.185223780813</v>
      </c>
      <c r="D1780">
        <v>57708.916189849886</v>
      </c>
      <c r="E1780">
        <v>41233587.220051117</v>
      </c>
      <c r="F1780">
        <v>2162.7309660690735</v>
      </c>
      <c r="G1780">
        <v>413632987.14697146</v>
      </c>
      <c r="H1780" s="6">
        <f>E1780-G1780-'Recalled prostheses cost'!$F$23</f>
        <v>-396151224.39381152</v>
      </c>
      <c r="I1780" s="112">
        <v>22481321.106801387</v>
      </c>
      <c r="J1780" s="112">
        <v>157180535.11584911</v>
      </c>
      <c r="K1780" s="112">
        <f>I1780-J1780-(0.38*'Recalled prostheses cost'!$F$23)</f>
        <v>-143724907.30646637</v>
      </c>
      <c r="L1780" s="11">
        <f t="shared" si="58"/>
        <v>1</v>
      </c>
    </row>
    <row r="1781" spans="1:12" x14ac:dyDescent="0.25">
      <c r="A1781">
        <f t="shared" si="59"/>
        <v>1776</v>
      </c>
      <c r="C1781">
        <v>54511.914282431004</v>
      </c>
      <c r="D1781">
        <v>56511.952773325153</v>
      </c>
      <c r="E1781">
        <v>56816789.191700622</v>
      </c>
      <c r="F1781">
        <v>2000.0384908941487</v>
      </c>
      <c r="G1781">
        <v>502521639.98018056</v>
      </c>
      <c r="H1781" s="6">
        <f>E1781-G1781-'Recalled prostheses cost'!$F$23</f>
        <v>-469456675.25537109</v>
      </c>
      <c r="I1781" s="112">
        <v>31459240.298158303</v>
      </c>
      <c r="J1781" s="112">
        <v>190958223.19246858</v>
      </c>
      <c r="K1781" s="112">
        <f>I1781-J1781-(0.38*'Recalled prostheses cost'!$F$23)</f>
        <v>-168524676.19172895</v>
      </c>
      <c r="L1781" s="11">
        <f t="shared" si="58"/>
        <v>1</v>
      </c>
    </row>
    <row r="1782" spans="1:12" x14ac:dyDescent="0.25">
      <c r="A1782">
        <f t="shared" si="59"/>
        <v>1777</v>
      </c>
      <c r="C1782">
        <v>62236.105989951153</v>
      </c>
      <c r="D1782">
        <v>64405.324026281509</v>
      </c>
      <c r="E1782">
        <v>38879877.241235532</v>
      </c>
      <c r="F1782">
        <v>2169.218036330356</v>
      </c>
      <c r="G1782">
        <v>288426553.8842535</v>
      </c>
      <c r="H1782" s="6">
        <f>E1782-G1782-'Recalled prostheses cost'!$F$23</f>
        <v>-273298501.10990918</v>
      </c>
      <c r="I1782" s="112">
        <v>21555297.641278349</v>
      </c>
      <c r="J1782" s="112">
        <v>109602090.47601633</v>
      </c>
      <c r="K1782" s="112">
        <f>I1782-J1782-(0.38*'Recalled prostheses cost'!$F$23)</f>
        <v>-97072486.13215664</v>
      </c>
      <c r="L1782" s="11">
        <f t="shared" si="58"/>
        <v>1</v>
      </c>
    </row>
    <row r="1783" spans="1:12" x14ac:dyDescent="0.25">
      <c r="A1783">
        <f t="shared" si="59"/>
        <v>1778</v>
      </c>
      <c r="C1783">
        <v>69839.312328241955</v>
      </c>
      <c r="D1783">
        <v>71463.119003411688</v>
      </c>
      <c r="E1783">
        <v>55450425.647878297</v>
      </c>
      <c r="F1783">
        <v>1623.8066751697334</v>
      </c>
      <c r="G1783">
        <v>314525986.44876099</v>
      </c>
      <c r="H1783" s="6">
        <f>E1783-G1783-'Recalled prostheses cost'!$F$23</f>
        <v>-282827385.26777387</v>
      </c>
      <c r="I1783" s="112">
        <v>30622590.770099904</v>
      </c>
      <c r="J1783" s="112">
        <v>119519874.85052916</v>
      </c>
      <c r="K1783" s="112">
        <f>I1783-J1783-(0.38*'Recalled prostheses cost'!$F$23)</f>
        <v>-97922977.37784791</v>
      </c>
      <c r="L1783" s="11">
        <f t="shared" si="58"/>
        <v>1</v>
      </c>
    </row>
    <row r="1784" spans="1:12" x14ac:dyDescent="0.25">
      <c r="A1784">
        <f t="shared" si="59"/>
        <v>1779</v>
      </c>
      <c r="C1784">
        <v>53142.230721746841</v>
      </c>
      <c r="D1784">
        <v>54202.054757944206</v>
      </c>
      <c r="E1784">
        <v>48251798.696157433</v>
      </c>
      <c r="F1784">
        <v>1059.8240361973658</v>
      </c>
      <c r="G1784">
        <v>196464267.60757658</v>
      </c>
      <c r="H1784" s="6">
        <f>E1784-G1784-'Recalled prostheses cost'!$F$23</f>
        <v>-171964293.37831032</v>
      </c>
      <c r="I1784" s="112">
        <v>27113863.95112871</v>
      </c>
      <c r="J1784" s="112">
        <v>74656421.690879092</v>
      </c>
      <c r="K1784" s="112">
        <f>I1784-J1784-(0.38*'Recalled prostheses cost'!$F$23)</f>
        <v>-56568251.037169032</v>
      </c>
      <c r="L1784" s="11">
        <f t="shared" si="58"/>
        <v>1</v>
      </c>
    </row>
    <row r="1785" spans="1:12" x14ac:dyDescent="0.25">
      <c r="A1785">
        <f t="shared" si="59"/>
        <v>1780</v>
      </c>
      <c r="C1785">
        <v>57925.474176618598</v>
      </c>
      <c r="D1785">
        <v>59611.311853670093</v>
      </c>
      <c r="E1785">
        <v>59280247.338072844</v>
      </c>
      <c r="F1785">
        <v>1685.8376770514951</v>
      </c>
      <c r="G1785">
        <v>354336588.15794963</v>
      </c>
      <c r="H1785" s="6">
        <f>E1785-G1785-'Recalled prostheses cost'!$F$23</f>
        <v>-318808165.28676796</v>
      </c>
      <c r="I1785" s="112">
        <v>32661193.282042515</v>
      </c>
      <c r="J1785" s="112">
        <v>134647903.50002086</v>
      </c>
      <c r="K1785" s="112">
        <f>I1785-J1785-(0.38*'Recalled prostheses cost'!$F$23)</f>
        <v>-111012403.51539698</v>
      </c>
      <c r="L1785" s="11">
        <f t="shared" si="58"/>
        <v>1</v>
      </c>
    </row>
    <row r="1786" spans="1:12" x14ac:dyDescent="0.25">
      <c r="A1786">
        <f t="shared" si="59"/>
        <v>1781</v>
      </c>
      <c r="C1786">
        <v>53179.070685111576</v>
      </c>
      <c r="D1786">
        <v>54768.662435304977</v>
      </c>
      <c r="E1786">
        <v>49590094.337057516</v>
      </c>
      <c r="F1786">
        <v>1589.5917501934018</v>
      </c>
      <c r="G1786">
        <v>356946550.44441873</v>
      </c>
      <c r="H1786" s="6">
        <f>E1786-G1786-'Recalled prostheses cost'!$F$23</f>
        <v>-331108280.57425237</v>
      </c>
      <c r="I1786" s="112">
        <v>27435227.751191806</v>
      </c>
      <c r="J1786" s="112">
        <v>135639689.16887915</v>
      </c>
      <c r="K1786" s="112">
        <f>I1786-J1786-(0.38*'Recalled prostheses cost'!$F$23)</f>
        <v>-117230154.71510598</v>
      </c>
      <c r="L1786" s="11">
        <f t="shared" si="58"/>
        <v>1</v>
      </c>
    </row>
    <row r="1787" spans="1:12" x14ac:dyDescent="0.25">
      <c r="A1787">
        <f t="shared" si="59"/>
        <v>1782</v>
      </c>
      <c r="C1787">
        <v>51084.780371381603</v>
      </c>
      <c r="D1787">
        <v>52423.068837533283</v>
      </c>
      <c r="E1787">
        <v>44443627.867435172</v>
      </c>
      <c r="F1787">
        <v>1338.28846615168</v>
      </c>
      <c r="G1787">
        <v>268472141.10649836</v>
      </c>
      <c r="H1787" s="6">
        <f>E1787-G1787-'Recalled prostheses cost'!$F$23</f>
        <v>-247780337.70595437</v>
      </c>
      <c r="I1787" s="112">
        <v>24775621.673910823</v>
      </c>
      <c r="J1787" s="112">
        <v>102019413.62046938</v>
      </c>
      <c r="K1787" s="112">
        <f>I1787-J1787-(0.38*'Recalled prostheses cost'!$F$23)</f>
        <v>-86269485.243977189</v>
      </c>
      <c r="L1787" s="11">
        <f t="shared" si="58"/>
        <v>1</v>
      </c>
    </row>
    <row r="1788" spans="1:12" x14ac:dyDescent="0.25">
      <c r="A1788">
        <f t="shared" si="59"/>
        <v>1783</v>
      </c>
      <c r="C1788">
        <v>74624.195487163306</v>
      </c>
      <c r="D1788">
        <v>76814.087219398803</v>
      </c>
      <c r="E1788">
        <v>48252893.43099428</v>
      </c>
      <c r="F1788">
        <v>2189.8917322354973</v>
      </c>
      <c r="G1788">
        <v>333835455.28844452</v>
      </c>
      <c r="H1788" s="6">
        <f>E1788-G1788-'Recalled prostheses cost'!$F$23</f>
        <v>-309334386.32434142</v>
      </c>
      <c r="I1788" s="112">
        <v>26686678.982789073</v>
      </c>
      <c r="J1788" s="112">
        <v>126857473.00960891</v>
      </c>
      <c r="K1788" s="112">
        <f>I1788-J1788-(0.38*'Recalled prostheses cost'!$F$23)</f>
        <v>-109196487.32423848</v>
      </c>
      <c r="L1788" s="11">
        <f t="shared" si="58"/>
        <v>1</v>
      </c>
    </row>
    <row r="1789" spans="1:12" x14ac:dyDescent="0.25">
      <c r="A1789">
        <f t="shared" si="59"/>
        <v>1784</v>
      </c>
      <c r="C1789">
        <v>54552.971573212366</v>
      </c>
      <c r="D1789">
        <v>55918.440185912623</v>
      </c>
      <c r="E1789">
        <v>41626078.982817844</v>
      </c>
      <c r="F1789">
        <v>1365.4686127002569</v>
      </c>
      <c r="G1789">
        <v>242217607.54394403</v>
      </c>
      <c r="H1789" s="6">
        <f>E1789-G1789-'Recalled prostheses cost'!$F$23</f>
        <v>-224343353.02801734</v>
      </c>
      <c r="I1789" s="112">
        <v>22933613.961487945</v>
      </c>
      <c r="J1789" s="112">
        <v>92042690.866698712</v>
      </c>
      <c r="K1789" s="112">
        <f>I1789-J1789-(0.38*'Recalled prostheses cost'!$F$23)</f>
        <v>-78134770.202629417</v>
      </c>
      <c r="L1789" s="11">
        <f t="shared" si="58"/>
        <v>1</v>
      </c>
    </row>
    <row r="1790" spans="1:12" x14ac:dyDescent="0.25">
      <c r="A1790">
        <f t="shared" si="59"/>
        <v>1785</v>
      </c>
      <c r="C1790">
        <v>53690.139409782962</v>
      </c>
      <c r="D1790">
        <v>55433.516809653149</v>
      </c>
      <c r="E1790">
        <v>52776605.086355522</v>
      </c>
      <c r="F1790">
        <v>1743.3773998701872</v>
      </c>
      <c r="G1790">
        <v>418147130.55875492</v>
      </c>
      <c r="H1790" s="6">
        <f>E1790-G1790-'Recalled prostheses cost'!$F$23</f>
        <v>-389122349.93929058</v>
      </c>
      <c r="I1790" s="112">
        <v>28925721.413159553</v>
      </c>
      <c r="J1790" s="112">
        <v>158895909.61232683</v>
      </c>
      <c r="K1790" s="112">
        <f>I1790-J1790-(0.38*'Recalled prostheses cost'!$F$23)</f>
        <v>-138995881.49658594</v>
      </c>
      <c r="L1790" s="11">
        <f t="shared" si="58"/>
        <v>1</v>
      </c>
    </row>
    <row r="1791" spans="1:12" x14ac:dyDescent="0.25">
      <c r="A1791">
        <f t="shared" si="59"/>
        <v>1786</v>
      </c>
      <c r="C1791">
        <v>56552.824262688096</v>
      </c>
      <c r="D1791">
        <v>57677.551548994612</v>
      </c>
      <c r="E1791">
        <v>59301380.442327246</v>
      </c>
      <c r="F1791">
        <v>1124.7272863065155</v>
      </c>
      <c r="G1791">
        <v>256993789.54830772</v>
      </c>
      <c r="H1791" s="6">
        <f>E1791-G1791-'Recalled prostheses cost'!$F$23</f>
        <v>-221444233.57287163</v>
      </c>
      <c r="I1791" s="112">
        <v>32790154.563841633</v>
      </c>
      <c r="J1791" s="112">
        <v>97657640.028356925</v>
      </c>
      <c r="K1791" s="112">
        <f>I1791-J1791-(0.38*'Recalled prostheses cost'!$F$23)</f>
        <v>-73893178.761933938</v>
      </c>
      <c r="L1791" s="11">
        <f t="shared" si="58"/>
        <v>1</v>
      </c>
    </row>
    <row r="1792" spans="1:12" x14ac:dyDescent="0.25">
      <c r="A1792">
        <f t="shared" si="59"/>
        <v>1787</v>
      </c>
      <c r="C1792">
        <v>76172.504470827262</v>
      </c>
      <c r="D1792">
        <v>78404.242958571835</v>
      </c>
      <c r="E1792">
        <v>45380972.295042582</v>
      </c>
      <c r="F1792">
        <v>2231.7384877445729</v>
      </c>
      <c r="G1792">
        <v>281402149.53170329</v>
      </c>
      <c r="H1792" s="6">
        <f>E1792-G1792-'Recalled prostheses cost'!$F$23</f>
        <v>-259773001.70355189</v>
      </c>
      <c r="I1792" s="112">
        <v>25117985.908710066</v>
      </c>
      <c r="J1792" s="112">
        <v>106932816.82204726</v>
      </c>
      <c r="K1792" s="112">
        <f>I1792-J1792-(0.38*'Recalled prostheses cost'!$F$23)</f>
        <v>-90840524.210755855</v>
      </c>
      <c r="L1792" s="11">
        <f t="shared" si="58"/>
        <v>1</v>
      </c>
    </row>
    <row r="1793" spans="1:12" x14ac:dyDescent="0.25">
      <c r="A1793">
        <f t="shared" si="59"/>
        <v>1788</v>
      </c>
      <c r="C1793">
        <v>54210.821284837119</v>
      </c>
      <c r="D1793">
        <v>55798.932818455913</v>
      </c>
      <c r="E1793">
        <v>50828025.238392614</v>
      </c>
      <c r="F1793">
        <v>1588.1115336187941</v>
      </c>
      <c r="G1793">
        <v>357866553.31674254</v>
      </c>
      <c r="H1793" s="6">
        <f>E1793-G1793-'Recalled prostheses cost'!$F$23</f>
        <v>-330790352.54524112</v>
      </c>
      <c r="I1793" s="112">
        <v>28034449.461174659</v>
      </c>
      <c r="J1793" s="112">
        <v>135989290.26036218</v>
      </c>
      <c r="K1793" s="112">
        <f>I1793-J1793-(0.38*'Recalled prostheses cost'!$F$23)</f>
        <v>-116980534.09660617</v>
      </c>
      <c r="L1793" s="11">
        <f t="shared" si="58"/>
        <v>1</v>
      </c>
    </row>
    <row r="1794" spans="1:12" x14ac:dyDescent="0.25">
      <c r="A1794">
        <f t="shared" si="59"/>
        <v>1789</v>
      </c>
      <c r="C1794">
        <v>54869.075110563113</v>
      </c>
      <c r="D1794">
        <v>56672.928543817834</v>
      </c>
      <c r="E1794">
        <v>40076643.650508203</v>
      </c>
      <c r="F1794">
        <v>1803.8534332547206</v>
      </c>
      <c r="G1794">
        <v>287848622.08375287</v>
      </c>
      <c r="H1794" s="6">
        <f>E1794-G1794-'Recalled prostheses cost'!$F$23</f>
        <v>-271523802.90013587</v>
      </c>
      <c r="I1794" s="112">
        <v>22502036.306312844</v>
      </c>
      <c r="J1794" s="112">
        <v>109382476.39182609</v>
      </c>
      <c r="K1794" s="112">
        <f>I1794-J1794-(0.38*'Recalled prostheses cost'!$F$23)</f>
        <v>-95906133.382931888</v>
      </c>
      <c r="L1794" s="11">
        <f t="shared" si="58"/>
        <v>1</v>
      </c>
    </row>
    <row r="1795" spans="1:12" x14ac:dyDescent="0.25">
      <c r="A1795">
        <f t="shared" si="59"/>
        <v>1790</v>
      </c>
      <c r="C1795">
        <v>67809.240205782859</v>
      </c>
      <c r="D1795">
        <v>69092.65763237045</v>
      </c>
      <c r="E1795">
        <v>57392829.722535223</v>
      </c>
      <c r="F1795">
        <v>1283.4174265875918</v>
      </c>
      <c r="G1795">
        <v>231312789.42064294</v>
      </c>
      <c r="H1795" s="6">
        <f>E1795-G1795-'Recalled prostheses cost'!$F$23</f>
        <v>-197671784.16499889</v>
      </c>
      <c r="I1795" s="112">
        <v>31835419.523851108</v>
      </c>
      <c r="J1795" s="112">
        <v>87898859.979844317</v>
      </c>
      <c r="K1795" s="112">
        <f>I1795-J1795-(0.38*'Recalled prostheses cost'!$F$23)</f>
        <v>-65089133.753411852</v>
      </c>
      <c r="L1795" s="11">
        <f t="shared" si="58"/>
        <v>1</v>
      </c>
    </row>
    <row r="1796" spans="1:12" x14ac:dyDescent="0.25">
      <c r="A1796">
        <f t="shared" si="59"/>
        <v>1791</v>
      </c>
      <c r="C1796">
        <v>55459.399595121344</v>
      </c>
      <c r="D1796">
        <v>57298.811944434005</v>
      </c>
      <c r="E1796">
        <v>47413091.240963429</v>
      </c>
      <c r="F1796">
        <v>1839.4123493126608</v>
      </c>
      <c r="G1796">
        <v>375866103.45218843</v>
      </c>
      <c r="H1796" s="6">
        <f>E1796-G1796-'Recalled prostheses cost'!$F$23</f>
        <v>-352204836.6781162</v>
      </c>
      <c r="I1796" s="112">
        <v>26530103.540399451</v>
      </c>
      <c r="J1796" s="112">
        <v>142829119.31183156</v>
      </c>
      <c r="K1796" s="112">
        <f>I1796-J1796-(0.38*'Recalled prostheses cost'!$F$23)</f>
        <v>-125324709.06885076</v>
      </c>
      <c r="L1796" s="11">
        <f t="shared" si="58"/>
        <v>1</v>
      </c>
    </row>
    <row r="1797" spans="1:12" x14ac:dyDescent="0.25">
      <c r="A1797">
        <f t="shared" si="59"/>
        <v>1792</v>
      </c>
      <c r="C1797">
        <v>59434.883951033175</v>
      </c>
      <c r="D1797">
        <v>61536.939310685411</v>
      </c>
      <c r="E1797">
        <v>61905073.620216928</v>
      </c>
      <c r="F1797">
        <v>2102.0553596522368</v>
      </c>
      <c r="G1797">
        <v>610798079.40179658</v>
      </c>
      <c r="H1797" s="6">
        <f>E1797-G1797-'Recalled prostheses cost'!$F$23</f>
        <v>-572644830.24847078</v>
      </c>
      <c r="I1797" s="112">
        <v>34660382.165011317</v>
      </c>
      <c r="J1797" s="112">
        <v>232103270.1726827</v>
      </c>
      <c r="K1797" s="112">
        <f>I1797-J1797-(0.38*'Recalled prostheses cost'!$F$23)</f>
        <v>-206468581.30509004</v>
      </c>
      <c r="L1797" s="11">
        <f t="shared" si="58"/>
        <v>1</v>
      </c>
    </row>
    <row r="1798" spans="1:12" x14ac:dyDescent="0.25">
      <c r="A1798">
        <f t="shared" si="59"/>
        <v>1793</v>
      </c>
      <c r="C1798">
        <v>55723.976811592562</v>
      </c>
      <c r="D1798">
        <v>56322.561035074985</v>
      </c>
      <c r="E1798">
        <v>61903905.129032642</v>
      </c>
      <c r="F1798">
        <v>598.58422348242311</v>
      </c>
      <c r="G1798">
        <v>151039463.17742994</v>
      </c>
      <c r="H1798" s="6">
        <f>E1798-G1798-'Recalled prostheses cost'!$F$23</f>
        <v>-112887382.51528847</v>
      </c>
      <c r="I1798" s="112">
        <v>34253615.612436481</v>
      </c>
      <c r="J1798" s="112">
        <v>57394996.007423379</v>
      </c>
      <c r="K1798" s="112">
        <f>I1798-J1798-(0.38*'Recalled prostheses cost'!$F$23)</f>
        <v>-32167073.692405544</v>
      </c>
      <c r="L1798" s="11">
        <f t="shared" ref="L1798:L1861" si="60">IF(H1798/$H$1&lt;=F1798,1,0)</f>
        <v>1</v>
      </c>
    </row>
    <row r="1799" spans="1:12" x14ac:dyDescent="0.25">
      <c r="A1799">
        <f t="shared" si="59"/>
        <v>1794</v>
      </c>
      <c r="C1799">
        <v>69473.113964225209</v>
      </c>
      <c r="D1799">
        <v>70606.277859364578</v>
      </c>
      <c r="E1799">
        <v>40342204.183086507</v>
      </c>
      <c r="F1799">
        <v>1133.1638951393688</v>
      </c>
      <c r="G1799">
        <v>104769481.9215173</v>
      </c>
      <c r="H1799" s="6">
        <f>E1799-G1799-'Recalled prostheses cost'!$F$23</f>
        <v>-88179102.205321968</v>
      </c>
      <c r="I1799" s="112">
        <v>22901114.388409894</v>
      </c>
      <c r="J1799" s="112">
        <v>39812403.130176574</v>
      </c>
      <c r="K1799" s="112">
        <f>I1799-J1799-(0.38*'Recalled prostheses cost'!$F$23)</f>
        <v>-25936982.039185327</v>
      </c>
      <c r="L1799" s="11">
        <f t="shared" si="60"/>
        <v>1</v>
      </c>
    </row>
    <row r="1800" spans="1:12" x14ac:dyDescent="0.25">
      <c r="A1800">
        <f t="shared" ref="A1800:A1863" si="61">1+A1799</f>
        <v>1795</v>
      </c>
      <c r="C1800">
        <v>79097.632528061906</v>
      </c>
      <c r="D1800">
        <v>81379.263208072458</v>
      </c>
      <c r="E1800">
        <v>42824177.766774207</v>
      </c>
      <c r="F1800">
        <v>2281.6306800105522</v>
      </c>
      <c r="G1800">
        <v>239231369.13873771</v>
      </c>
      <c r="H1800" s="6">
        <f>E1800-G1800-'Recalled prostheses cost'!$F$23</f>
        <v>-220159015.83885467</v>
      </c>
      <c r="I1800" s="112">
        <v>23427256.627136763</v>
      </c>
      <c r="J1800" s="112">
        <v>90907920.272720337</v>
      </c>
      <c r="K1800" s="112">
        <f>I1800-J1800-(0.38*'Recalled prostheses cost'!$F$23)</f>
        <v>-76506356.943002224</v>
      </c>
      <c r="L1800" s="11">
        <f t="shared" si="60"/>
        <v>1</v>
      </c>
    </row>
    <row r="1801" spans="1:12" x14ac:dyDescent="0.25">
      <c r="A1801">
        <f t="shared" si="61"/>
        <v>1796</v>
      </c>
      <c r="C1801">
        <v>65756.02009725901</v>
      </c>
      <c r="D1801">
        <v>67621.793072087297</v>
      </c>
      <c r="E1801">
        <v>46257392.135365874</v>
      </c>
      <c r="F1801">
        <v>1865.7729748282873</v>
      </c>
      <c r="G1801">
        <v>270207335.88444662</v>
      </c>
      <c r="H1801" s="6">
        <f>E1801-G1801-'Recalled prostheses cost'!$F$23</f>
        <v>-247701768.21597192</v>
      </c>
      <c r="I1801" s="112">
        <v>25861008.12474107</v>
      </c>
      <c r="J1801" s="112">
        <v>102678787.63608968</v>
      </c>
      <c r="K1801" s="112">
        <f>I1801-J1801-(0.38*'Recalled prostheses cost'!$F$23)</f>
        <v>-85843472.808767259</v>
      </c>
      <c r="L1801" s="11">
        <f t="shared" si="60"/>
        <v>1</v>
      </c>
    </row>
    <row r="1802" spans="1:12" x14ac:dyDescent="0.25">
      <c r="A1802">
        <f t="shared" si="61"/>
        <v>1797</v>
      </c>
      <c r="C1802">
        <v>52362.958113989844</v>
      </c>
      <c r="D1802">
        <v>53874.190098311461</v>
      </c>
      <c r="E1802">
        <v>46212434.091129564</v>
      </c>
      <c r="F1802">
        <v>1511.2319843216173</v>
      </c>
      <c r="G1802">
        <v>315085752.61317855</v>
      </c>
      <c r="H1802" s="6">
        <f>E1802-G1802-'Recalled prostheses cost'!$F$23</f>
        <v>-292625142.98894018</v>
      </c>
      <c r="I1802" s="112">
        <v>25705196.858074531</v>
      </c>
      <c r="J1802" s="112">
        <v>119732585.99300788</v>
      </c>
      <c r="K1802" s="112">
        <f>I1802-J1802-(0.38*'Recalled prostheses cost'!$F$23)</f>
        <v>-103053082.43235201</v>
      </c>
      <c r="L1802" s="11">
        <f t="shared" si="60"/>
        <v>1</v>
      </c>
    </row>
    <row r="1803" spans="1:12" x14ac:dyDescent="0.25">
      <c r="A1803">
        <f t="shared" si="61"/>
        <v>1798</v>
      </c>
      <c r="C1803">
        <v>72240.902072611221</v>
      </c>
      <c r="D1803">
        <v>74699.220175772571</v>
      </c>
      <c r="E1803">
        <v>55233120.581793681</v>
      </c>
      <c r="F1803">
        <v>2458.3181031613494</v>
      </c>
      <c r="G1803">
        <v>404481902.41744488</v>
      </c>
      <c r="H1803" s="6">
        <f>E1803-G1803-'Recalled prostheses cost'!$F$23</f>
        <v>-373000606.30254239</v>
      </c>
      <c r="I1803" s="112">
        <v>30559040.099820107</v>
      </c>
      <c r="J1803" s="112">
        <v>153703122.91862905</v>
      </c>
      <c r="K1803" s="112">
        <f>I1803-J1803-(0.38*'Recalled prostheses cost'!$F$23)</f>
        <v>-132169776.1162276</v>
      </c>
      <c r="L1803" s="11">
        <f t="shared" si="60"/>
        <v>1</v>
      </c>
    </row>
    <row r="1804" spans="1:12" x14ac:dyDescent="0.25">
      <c r="A1804">
        <f t="shared" si="61"/>
        <v>1799</v>
      </c>
      <c r="C1804">
        <v>49133.126805137043</v>
      </c>
      <c r="D1804">
        <v>50712.712006901405</v>
      </c>
      <c r="E1804">
        <v>71096685.748725682</v>
      </c>
      <c r="F1804">
        <v>1579.5852017643629</v>
      </c>
      <c r="G1804">
        <v>575687250.72396922</v>
      </c>
      <c r="H1804" s="6">
        <f>E1804-G1804-'Recalled prostheses cost'!$F$23</f>
        <v>-528342389.44213474</v>
      </c>
      <c r="I1804" s="112">
        <v>39179999.036607921</v>
      </c>
      <c r="J1804" s="112">
        <v>218761155.27510831</v>
      </c>
      <c r="K1804" s="112">
        <f>I1804-J1804-(0.38*'Recalled prostheses cost'!$F$23)</f>
        <v>-188606849.53591904</v>
      </c>
      <c r="L1804" s="11">
        <f t="shared" si="60"/>
        <v>1</v>
      </c>
    </row>
    <row r="1805" spans="1:12" x14ac:dyDescent="0.25">
      <c r="A1805">
        <f t="shared" si="61"/>
        <v>1800</v>
      </c>
      <c r="C1805">
        <v>49621.50605169835</v>
      </c>
      <c r="D1805">
        <v>51113.086688566407</v>
      </c>
      <c r="E1805">
        <v>39157158.123964071</v>
      </c>
      <c r="F1805">
        <v>1491.5806368680569</v>
      </c>
      <c r="G1805">
        <v>298265573.58306563</v>
      </c>
      <c r="H1805" s="6">
        <f>E1805-G1805-'Recalled prostheses cost'!$F$23</f>
        <v>-282860239.92599273</v>
      </c>
      <c r="I1805" s="112">
        <v>21854868.076944441</v>
      </c>
      <c r="J1805" s="112">
        <v>113340917.96156493</v>
      </c>
      <c r="K1805" s="112">
        <f>I1805-J1805-(0.38*'Recalled prostheses cost'!$F$23)</f>
        <v>-100511743.18203914</v>
      </c>
      <c r="L1805" s="11">
        <f t="shared" si="60"/>
        <v>1</v>
      </c>
    </row>
    <row r="1806" spans="1:12" x14ac:dyDescent="0.25">
      <c r="A1806">
        <f t="shared" si="61"/>
        <v>1801</v>
      </c>
      <c r="C1806">
        <v>54833.339573951169</v>
      </c>
      <c r="D1806">
        <v>57236.976177257107</v>
      </c>
      <c r="E1806">
        <v>55234337.426428571</v>
      </c>
      <c r="F1806">
        <v>2403.6366033059385</v>
      </c>
      <c r="G1806">
        <v>577117110.64727783</v>
      </c>
      <c r="H1806" s="6">
        <f>E1806-G1806-'Recalled prostheses cost'!$F$23</f>
        <v>-545634597.68774045</v>
      </c>
      <c r="I1806" s="112">
        <v>30771973.885754589</v>
      </c>
      <c r="J1806" s="112">
        <v>219304502.04596558</v>
      </c>
      <c r="K1806" s="112">
        <f>I1806-J1806-(0.38*'Recalled prostheses cost'!$F$23)</f>
        <v>-197558221.45762965</v>
      </c>
      <c r="L1806" s="11">
        <f t="shared" si="60"/>
        <v>1</v>
      </c>
    </row>
    <row r="1807" spans="1:12" x14ac:dyDescent="0.25">
      <c r="A1807">
        <f t="shared" si="61"/>
        <v>1802</v>
      </c>
      <c r="C1807">
        <v>66954.29923903264</v>
      </c>
      <c r="D1807">
        <v>68246.315912138918</v>
      </c>
      <c r="E1807">
        <v>47591119.322717473</v>
      </c>
      <c r="F1807">
        <v>1292.0166731062782</v>
      </c>
      <c r="G1807">
        <v>211157850.86291781</v>
      </c>
      <c r="H1807" s="6">
        <f>E1807-G1807-'Recalled prostheses cost'!$F$23</f>
        <v>-187318556.00709152</v>
      </c>
      <c r="I1807" s="112">
        <v>26326511.989142213</v>
      </c>
      <c r="J1807" s="112">
        <v>80239983.327908769</v>
      </c>
      <c r="K1807" s="112">
        <f>I1807-J1807-(0.38*'Recalled prostheses cost'!$F$23)</f>
        <v>-62939164.636185206</v>
      </c>
      <c r="L1807" s="11">
        <f t="shared" si="60"/>
        <v>1</v>
      </c>
    </row>
    <row r="1808" spans="1:12" x14ac:dyDescent="0.25">
      <c r="A1808">
        <f t="shared" si="61"/>
        <v>1803</v>
      </c>
      <c r="C1808">
        <v>72259.841165688485</v>
      </c>
      <c r="D1808">
        <v>74382.125781277893</v>
      </c>
      <c r="E1808">
        <v>52330821.28490711</v>
      </c>
      <c r="F1808">
        <v>2122.2846155894076</v>
      </c>
      <c r="G1808">
        <v>383948785.54801095</v>
      </c>
      <c r="H1808" s="6">
        <f>E1808-G1808-'Recalled prostheses cost'!$F$23</f>
        <v>-355369788.72999501</v>
      </c>
      <c r="I1808" s="112">
        <v>28850535.719304636</v>
      </c>
      <c r="J1808" s="112">
        <v>145900538.50824416</v>
      </c>
      <c r="K1808" s="112">
        <f>I1808-J1808-(0.38*'Recalled prostheses cost'!$F$23)</f>
        <v>-126075696.08635816</v>
      </c>
      <c r="L1808" s="11">
        <f t="shared" si="60"/>
        <v>1</v>
      </c>
    </row>
    <row r="1809" spans="1:12" x14ac:dyDescent="0.25">
      <c r="A1809">
        <f t="shared" si="61"/>
        <v>1804</v>
      </c>
      <c r="C1809">
        <v>78513.10710052897</v>
      </c>
      <c r="D1809">
        <v>81161.043564494888</v>
      </c>
      <c r="E1809">
        <v>63088868.335352927</v>
      </c>
      <c r="F1809">
        <v>2647.9364639659179</v>
      </c>
      <c r="G1809">
        <v>508977841.82366848</v>
      </c>
      <c r="H1809" s="6">
        <f>E1809-G1809-'Recalled prostheses cost'!$F$23</f>
        <v>-469640797.95520675</v>
      </c>
      <c r="I1809" s="112">
        <v>34801942.268071733</v>
      </c>
      <c r="J1809" s="112">
        <v>193411579.89299408</v>
      </c>
      <c r="K1809" s="112">
        <f>I1809-J1809-(0.38*'Recalled prostheses cost'!$F$23)</f>
        <v>-167635330.92234099</v>
      </c>
      <c r="L1809" s="11">
        <f t="shared" si="60"/>
        <v>1</v>
      </c>
    </row>
    <row r="1810" spans="1:12" x14ac:dyDescent="0.25">
      <c r="A1810">
        <f t="shared" si="61"/>
        <v>1805</v>
      </c>
      <c r="C1810">
        <v>58786.072117073621</v>
      </c>
      <c r="D1810">
        <v>60557.217651414205</v>
      </c>
      <c r="E1810">
        <v>44065929.239984371</v>
      </c>
      <c r="F1810">
        <v>1771.1455343405833</v>
      </c>
      <c r="G1810">
        <v>317236837.57931483</v>
      </c>
      <c r="H1810" s="6">
        <f>E1810-G1810-'Recalled prostheses cost'!$F$23</f>
        <v>-296922732.8062216</v>
      </c>
      <c r="I1810" s="112">
        <v>24398922.782678507</v>
      </c>
      <c r="J1810" s="112">
        <v>120549998.28013965</v>
      </c>
      <c r="K1810" s="112">
        <f>I1810-J1810-(0.38*'Recalled prostheses cost'!$F$23)</f>
        <v>-105176768.79487979</v>
      </c>
      <c r="L1810" s="11">
        <f t="shared" si="60"/>
        <v>1</v>
      </c>
    </row>
    <row r="1811" spans="1:12" x14ac:dyDescent="0.25">
      <c r="A1811">
        <f t="shared" si="61"/>
        <v>1806</v>
      </c>
      <c r="C1811">
        <v>69648.065763402104</v>
      </c>
      <c r="D1811">
        <v>72262.153057755975</v>
      </c>
      <c r="E1811">
        <v>41832860.025444835</v>
      </c>
      <c r="F1811">
        <v>2614.0872943538707</v>
      </c>
      <c r="G1811">
        <v>311447435.13862926</v>
      </c>
      <c r="H1811" s="6">
        <f>E1811-G1811-'Recalled prostheses cost'!$F$23</f>
        <v>-293366399.58007562</v>
      </c>
      <c r="I1811" s="112">
        <v>23218048.135848984</v>
      </c>
      <c r="J1811" s="112">
        <v>118350025.35267913</v>
      </c>
      <c r="K1811" s="112">
        <f>I1811-J1811-(0.38*'Recalled prostheses cost'!$F$23)</f>
        <v>-104157670.51424879</v>
      </c>
      <c r="L1811" s="11">
        <f t="shared" si="60"/>
        <v>1</v>
      </c>
    </row>
    <row r="1812" spans="1:12" x14ac:dyDescent="0.25">
      <c r="A1812">
        <f t="shared" si="61"/>
        <v>1807</v>
      </c>
      <c r="C1812">
        <v>72468.315024727781</v>
      </c>
      <c r="D1812">
        <v>74574.493390607371</v>
      </c>
      <c r="E1812">
        <v>51212370.688723534</v>
      </c>
      <c r="F1812">
        <v>2106.1783658795903</v>
      </c>
      <c r="G1812">
        <v>304283862.03403252</v>
      </c>
      <c r="H1812" s="6">
        <f>E1812-G1812-'Recalled prostheses cost'!$F$23</f>
        <v>-276823315.81220019</v>
      </c>
      <c r="I1812" s="112">
        <v>28054616.469917323</v>
      </c>
      <c r="J1812" s="112">
        <v>115627867.57293236</v>
      </c>
      <c r="K1812" s="112">
        <f>I1812-J1812-(0.38*'Recalled prostheses cost'!$F$23)</f>
        <v>-96598944.400433689</v>
      </c>
      <c r="L1812" s="11">
        <f t="shared" si="60"/>
        <v>1</v>
      </c>
    </row>
    <row r="1813" spans="1:12" x14ac:dyDescent="0.25">
      <c r="A1813">
        <f t="shared" si="61"/>
        <v>1808</v>
      </c>
      <c r="C1813">
        <v>61530.727744660027</v>
      </c>
      <c r="D1813">
        <v>63085.506042695633</v>
      </c>
      <c r="E1813">
        <v>41537800.109390035</v>
      </c>
      <c r="F1813">
        <v>1554.778298035606</v>
      </c>
      <c r="G1813">
        <v>252155157.01989058</v>
      </c>
      <c r="H1813" s="6">
        <f>E1813-G1813-'Recalled prostheses cost'!$F$23</f>
        <v>-234369181.3773917</v>
      </c>
      <c r="I1813" s="112">
        <v>22992391.356838733</v>
      </c>
      <c r="J1813" s="112">
        <v>95818959.667558402</v>
      </c>
      <c r="K1813" s="112">
        <f>I1813-J1813-(0.38*'Recalled prostheses cost'!$F$23)</f>
        <v>-81852261.608138323</v>
      </c>
      <c r="L1813" s="11">
        <f t="shared" si="60"/>
        <v>1</v>
      </c>
    </row>
    <row r="1814" spans="1:12" x14ac:dyDescent="0.25">
      <c r="A1814">
        <f t="shared" si="61"/>
        <v>1809</v>
      </c>
      <c r="C1814">
        <v>59445.873260885674</v>
      </c>
      <c r="D1814">
        <v>61373.002111026392</v>
      </c>
      <c r="E1814">
        <v>49007896.618828155</v>
      </c>
      <c r="F1814">
        <v>1927.128850140718</v>
      </c>
      <c r="G1814">
        <v>421371209.91403055</v>
      </c>
      <c r="H1814" s="6">
        <f>E1814-G1814-'Recalled prostheses cost'!$F$23</f>
        <v>-396115137.76209354</v>
      </c>
      <c r="I1814" s="112">
        <v>27067136.886154421</v>
      </c>
      <c r="J1814" s="112">
        <v>160121059.7673316</v>
      </c>
      <c r="K1814" s="112">
        <f>I1814-J1814-(0.38*'Recalled prostheses cost'!$F$23)</f>
        <v>-142079616.17859584</v>
      </c>
      <c r="L1814" s="11">
        <f t="shared" si="60"/>
        <v>1</v>
      </c>
    </row>
    <row r="1815" spans="1:12" x14ac:dyDescent="0.25">
      <c r="A1815">
        <f t="shared" si="61"/>
        <v>1810</v>
      </c>
      <c r="C1815">
        <v>54235.447043450033</v>
      </c>
      <c r="D1815">
        <v>55180.52997661956</v>
      </c>
      <c r="E1815">
        <v>51240709.983668804</v>
      </c>
      <c r="F1815">
        <v>945.08293316952768</v>
      </c>
      <c r="G1815">
        <v>198589476.71818802</v>
      </c>
      <c r="H1815" s="6">
        <f>E1815-G1815-'Recalled prostheses cost'!$F$23</f>
        <v>-171100591.20141038</v>
      </c>
      <c r="I1815" s="112">
        <v>28395669.143765949</v>
      </c>
      <c r="J1815" s="112">
        <v>75464001.152911454</v>
      </c>
      <c r="K1815" s="112">
        <f>I1815-J1815-(0.38*'Recalled prostheses cost'!$F$23)</f>
        <v>-56094025.306564152</v>
      </c>
      <c r="L1815" s="11">
        <f t="shared" si="60"/>
        <v>1</v>
      </c>
    </row>
    <row r="1816" spans="1:12" x14ac:dyDescent="0.25">
      <c r="A1816">
        <f t="shared" si="61"/>
        <v>1811</v>
      </c>
      <c r="C1816">
        <v>78339.592322716693</v>
      </c>
      <c r="D1816">
        <v>80433.740785086848</v>
      </c>
      <c r="E1816">
        <v>47496408.767213367</v>
      </c>
      <c r="F1816">
        <v>2094.1484623701544</v>
      </c>
      <c r="G1816">
        <v>248280436.37362373</v>
      </c>
      <c r="H1816" s="6">
        <f>E1816-G1816-'Recalled prostheses cost'!$F$23</f>
        <v>-224535852.07330152</v>
      </c>
      <c r="I1816" s="112">
        <v>26515152.704975113</v>
      </c>
      <c r="J1816" s="112">
        <v>94346565.821977019</v>
      </c>
      <c r="K1816" s="112">
        <f>I1816-J1816-(0.38*'Recalled prostheses cost'!$F$23)</f>
        <v>-76857106.414420545</v>
      </c>
      <c r="L1816" s="11">
        <f t="shared" si="60"/>
        <v>1</v>
      </c>
    </row>
    <row r="1817" spans="1:12" x14ac:dyDescent="0.25">
      <c r="A1817">
        <f t="shared" si="61"/>
        <v>1812</v>
      </c>
      <c r="C1817">
        <v>66210.948356193781</v>
      </c>
      <c r="D1817">
        <v>68673.342421580222</v>
      </c>
      <c r="E1817">
        <v>41094248.570783556</v>
      </c>
      <c r="F1817">
        <v>2462.3940653864411</v>
      </c>
      <c r="G1817">
        <v>293252514.19226277</v>
      </c>
      <c r="H1817" s="6">
        <f>E1817-G1817-'Recalled prostheses cost'!$F$23</f>
        <v>-275910090.08837038</v>
      </c>
      <c r="I1817" s="112">
        <v>22532293.248785425</v>
      </c>
      <c r="J1817" s="112">
        <v>111435955.39305982</v>
      </c>
      <c r="K1817" s="112">
        <f>I1817-J1817-(0.38*'Recalled prostheses cost'!$F$23)</f>
        <v>-97929355.441693038</v>
      </c>
      <c r="L1817" s="11">
        <f t="shared" si="60"/>
        <v>1</v>
      </c>
    </row>
    <row r="1818" spans="1:12" x14ac:dyDescent="0.25">
      <c r="A1818">
        <f t="shared" si="61"/>
        <v>1813</v>
      </c>
      <c r="C1818">
        <v>55967.338979578584</v>
      </c>
      <c r="D1818">
        <v>57944.569717163671</v>
      </c>
      <c r="E1818">
        <v>51681543.789672002</v>
      </c>
      <c r="F1818">
        <v>1977.2307375850869</v>
      </c>
      <c r="G1818">
        <v>499229681.64558607</v>
      </c>
      <c r="H1818" s="6">
        <f>E1818-G1818-'Recalled prostheses cost'!$F$23</f>
        <v>-471299962.32280523</v>
      </c>
      <c r="I1818" s="112">
        <v>28297506.377090257</v>
      </c>
      <c r="J1818" s="112">
        <v>189707279.02532274</v>
      </c>
      <c r="K1818" s="112">
        <f>I1818-J1818-(0.38*'Recalled prostheses cost'!$F$23)</f>
        <v>-170435465.94565114</v>
      </c>
      <c r="L1818" s="11">
        <f t="shared" si="60"/>
        <v>1</v>
      </c>
    </row>
    <row r="1819" spans="1:12" x14ac:dyDescent="0.25">
      <c r="A1819">
        <f t="shared" si="61"/>
        <v>1814</v>
      </c>
      <c r="C1819">
        <v>54018.708711830157</v>
      </c>
      <c r="D1819">
        <v>55985.018709405216</v>
      </c>
      <c r="E1819">
        <v>57898111.317108698</v>
      </c>
      <c r="F1819">
        <v>1966.3099975750592</v>
      </c>
      <c r="G1819">
        <v>528428954.22247893</v>
      </c>
      <c r="H1819" s="6">
        <f>E1819-G1819-'Recalled prostheses cost'!$F$23</f>
        <v>-494282667.3722614</v>
      </c>
      <c r="I1819" s="112">
        <v>31908802.865935791</v>
      </c>
      <c r="J1819" s="112">
        <v>200803002.60454199</v>
      </c>
      <c r="K1819" s="112">
        <f>I1819-J1819-(0.38*'Recalled prostheses cost'!$F$23)</f>
        <v>-177919893.03602484</v>
      </c>
      <c r="L1819" s="11">
        <f t="shared" si="60"/>
        <v>1</v>
      </c>
    </row>
    <row r="1820" spans="1:12" x14ac:dyDescent="0.25">
      <c r="A1820">
        <f t="shared" si="61"/>
        <v>1815</v>
      </c>
      <c r="C1820">
        <v>69251.1099872224</v>
      </c>
      <c r="D1820">
        <v>70876.67692335225</v>
      </c>
      <c r="E1820">
        <v>66940660.901306577</v>
      </c>
      <c r="F1820">
        <v>1625.5669361298496</v>
      </c>
      <c r="G1820">
        <v>369014285.05545807</v>
      </c>
      <c r="H1820" s="6">
        <f>E1820-G1820-'Recalled prostheses cost'!$F$23</f>
        <v>-325825448.62104267</v>
      </c>
      <c r="I1820" s="112">
        <v>36648098.73983866</v>
      </c>
      <c r="J1820" s="112">
        <v>140225428.3210741</v>
      </c>
      <c r="K1820" s="112">
        <f>I1820-J1820-(0.38*'Recalled prostheses cost'!$F$23)</f>
        <v>-112603022.87865409</v>
      </c>
      <c r="L1820" s="11">
        <f t="shared" si="60"/>
        <v>1</v>
      </c>
    </row>
    <row r="1821" spans="1:12" x14ac:dyDescent="0.25">
      <c r="A1821">
        <f t="shared" si="61"/>
        <v>1816</v>
      </c>
      <c r="C1821">
        <v>73674.075327205821</v>
      </c>
      <c r="D1821">
        <v>75887.779681680579</v>
      </c>
      <c r="E1821">
        <v>45213322.824152425</v>
      </c>
      <c r="F1821">
        <v>2213.7043544747576</v>
      </c>
      <c r="G1821">
        <v>215844996.20405805</v>
      </c>
      <c r="H1821" s="6">
        <f>E1821-G1821-'Recalled prostheses cost'!$F$23</f>
        <v>-194383497.84679681</v>
      </c>
      <c r="I1821" s="112">
        <v>24918407.991390213</v>
      </c>
      <c r="J1821" s="112">
        <v>82021098.557542026</v>
      </c>
      <c r="K1821" s="112">
        <f>I1821-J1821-(0.38*'Recalled prostheses cost'!$F$23)</f>
        <v>-66128383.863570459</v>
      </c>
      <c r="L1821" s="11">
        <f t="shared" si="60"/>
        <v>1</v>
      </c>
    </row>
    <row r="1822" spans="1:12" x14ac:dyDescent="0.25">
      <c r="A1822">
        <f t="shared" si="61"/>
        <v>1817</v>
      </c>
      <c r="C1822">
        <v>56408.999470444374</v>
      </c>
      <c r="D1822">
        <v>58040.486108062694</v>
      </c>
      <c r="E1822">
        <v>53463095.076360434</v>
      </c>
      <c r="F1822">
        <v>1631.4866376183199</v>
      </c>
      <c r="G1822">
        <v>401673451.53281093</v>
      </c>
      <c r="H1822" s="6">
        <f>E1822-G1822-'Recalled prostheses cost'!$F$23</f>
        <v>-371962180.92334163</v>
      </c>
      <c r="I1822" s="112">
        <v>29740248.99485708</v>
      </c>
      <c r="J1822" s="112">
        <v>152635911.58246818</v>
      </c>
      <c r="K1822" s="112">
        <f>I1822-J1822-(0.38*'Recalled prostheses cost'!$F$23)</f>
        <v>-131921355.88502976</v>
      </c>
      <c r="L1822" s="11">
        <f t="shared" si="60"/>
        <v>1</v>
      </c>
    </row>
    <row r="1823" spans="1:12" x14ac:dyDescent="0.25">
      <c r="A1823">
        <f t="shared" si="61"/>
        <v>1818</v>
      </c>
      <c r="C1823">
        <v>58424.486914590743</v>
      </c>
      <c r="D1823">
        <v>59934.977220125613</v>
      </c>
      <c r="E1823">
        <v>46058545.084996648</v>
      </c>
      <c r="F1823">
        <v>1510.4903055348695</v>
      </c>
      <c r="G1823">
        <v>302676528.27482355</v>
      </c>
      <c r="H1823" s="6">
        <f>E1823-G1823-'Recalled prostheses cost'!$F$23</f>
        <v>-280369807.65671808</v>
      </c>
      <c r="I1823" s="112">
        <v>25090397.456266213</v>
      </c>
      <c r="J1823" s="112">
        <v>115017080.74443294</v>
      </c>
      <c r="K1823" s="112">
        <f>I1823-J1823-(0.38*'Recalled prostheses cost'!$F$23)</f>
        <v>-98952376.585585386</v>
      </c>
      <c r="L1823" s="11">
        <f t="shared" si="60"/>
        <v>1</v>
      </c>
    </row>
    <row r="1824" spans="1:12" x14ac:dyDescent="0.25">
      <c r="A1824">
        <f t="shared" si="61"/>
        <v>1819</v>
      </c>
      <c r="C1824">
        <v>71652.557716357478</v>
      </c>
      <c r="D1824">
        <v>73766.286300350461</v>
      </c>
      <c r="E1824">
        <v>53026623.594081484</v>
      </c>
      <c r="F1824">
        <v>2113.7285839929827</v>
      </c>
      <c r="G1824">
        <v>335800080.07733274</v>
      </c>
      <c r="H1824" s="6">
        <f>E1824-G1824-'Recalled prostheses cost'!$F$23</f>
        <v>-306525280.95014244</v>
      </c>
      <c r="I1824" s="112">
        <v>29102001.938475125</v>
      </c>
      <c r="J1824" s="112">
        <v>127604030.42938642</v>
      </c>
      <c r="K1824" s="112">
        <f>I1824-J1824-(0.38*'Recalled prostheses cost'!$F$23)</f>
        <v>-107527721.78832996</v>
      </c>
      <c r="L1824" s="11">
        <f t="shared" si="60"/>
        <v>1</v>
      </c>
    </row>
    <row r="1825" spans="1:12" x14ac:dyDescent="0.25">
      <c r="A1825">
        <f t="shared" si="61"/>
        <v>1820</v>
      </c>
      <c r="C1825">
        <v>77643.746200360372</v>
      </c>
      <c r="D1825">
        <v>79658.870691585951</v>
      </c>
      <c r="E1825">
        <v>41534560.521988302</v>
      </c>
      <c r="F1825">
        <v>2015.1244912255788</v>
      </c>
      <c r="G1825">
        <v>227903815.78667489</v>
      </c>
      <c r="H1825" s="6">
        <f>E1825-G1825-'Recalled prostheses cost'!$F$23</f>
        <v>-210121079.73157775</v>
      </c>
      <c r="I1825" s="112">
        <v>23271684.185118563</v>
      </c>
      <c r="J1825" s="112">
        <v>86603449.998936474</v>
      </c>
      <c r="K1825" s="112">
        <f>I1825-J1825-(0.38*'Recalled prostheses cost'!$F$23)</f>
        <v>-72357459.111236557</v>
      </c>
      <c r="L1825" s="11">
        <f t="shared" si="60"/>
        <v>1</v>
      </c>
    </row>
    <row r="1826" spans="1:12" x14ac:dyDescent="0.25">
      <c r="A1826">
        <f t="shared" si="61"/>
        <v>1821</v>
      </c>
      <c r="C1826">
        <v>53423.612840139656</v>
      </c>
      <c r="D1826">
        <v>54916.229173109561</v>
      </c>
      <c r="E1826">
        <v>45078998.53634432</v>
      </c>
      <c r="F1826">
        <v>1492.6163329699048</v>
      </c>
      <c r="G1826">
        <v>269791752.04665387</v>
      </c>
      <c r="H1826" s="6">
        <f>E1826-G1826-'Recalled prostheses cost'!$F$23</f>
        <v>-248464577.97720072</v>
      </c>
      <c r="I1826" s="112">
        <v>25346449.358237848</v>
      </c>
      <c r="J1826" s="112">
        <v>102520865.77772845</v>
      </c>
      <c r="K1826" s="112">
        <f>I1826-J1826-(0.38*'Recalled prostheses cost'!$F$23)</f>
        <v>-86200109.71690926</v>
      </c>
      <c r="L1826" s="11">
        <f t="shared" si="60"/>
        <v>1</v>
      </c>
    </row>
    <row r="1827" spans="1:12" x14ac:dyDescent="0.25">
      <c r="A1827">
        <f t="shared" si="61"/>
        <v>1822</v>
      </c>
      <c r="C1827">
        <v>65172.801917096076</v>
      </c>
      <c r="D1827">
        <v>67594.897009957611</v>
      </c>
      <c r="E1827">
        <v>39952583.035351932</v>
      </c>
      <c r="F1827">
        <v>2422.0950928615348</v>
      </c>
      <c r="G1827">
        <v>287966107.00990409</v>
      </c>
      <c r="H1827" s="6">
        <f>E1827-G1827-'Recalled prostheses cost'!$F$23</f>
        <v>-271765348.44144332</v>
      </c>
      <c r="I1827" s="112">
        <v>22437857.929239977</v>
      </c>
      <c r="J1827" s="112">
        <v>109427120.66376355</v>
      </c>
      <c r="K1827" s="112">
        <f>I1827-J1827-(0.38*'Recalled prostheses cost'!$F$23)</f>
        <v>-96014956.031942219</v>
      </c>
      <c r="L1827" s="11">
        <f t="shared" si="60"/>
        <v>1</v>
      </c>
    </row>
    <row r="1828" spans="1:12" x14ac:dyDescent="0.25">
      <c r="A1828">
        <f t="shared" si="61"/>
        <v>1823</v>
      </c>
      <c r="C1828">
        <v>66791.862976469711</v>
      </c>
      <c r="D1828">
        <v>68915.990438617402</v>
      </c>
      <c r="E1828">
        <v>43838150.285598531</v>
      </c>
      <c r="F1828">
        <v>2124.1274621476914</v>
      </c>
      <c r="G1828">
        <v>323034893.12778276</v>
      </c>
      <c r="H1828" s="6">
        <f>E1828-G1828-'Recalled prostheses cost'!$F$23</f>
        <v>-302948567.30907542</v>
      </c>
      <c r="I1828" s="112">
        <v>24941155.006980892</v>
      </c>
      <c r="J1828" s="112">
        <v>122753259.38855746</v>
      </c>
      <c r="K1828" s="112">
        <f>I1828-J1828-(0.38*'Recalled prostheses cost'!$F$23)</f>
        <v>-106837797.67899522</v>
      </c>
      <c r="L1828" s="11">
        <f t="shared" si="60"/>
        <v>1</v>
      </c>
    </row>
    <row r="1829" spans="1:12" x14ac:dyDescent="0.25">
      <c r="A1829">
        <f t="shared" si="61"/>
        <v>1824</v>
      </c>
      <c r="C1829">
        <v>54916.793337461735</v>
      </c>
      <c r="D1829">
        <v>56621.673875764369</v>
      </c>
      <c r="E1829">
        <v>63321006.371051252</v>
      </c>
      <c r="F1829">
        <v>1704.8805383026338</v>
      </c>
      <c r="G1829">
        <v>483667556.80314535</v>
      </c>
      <c r="H1829" s="6">
        <f>E1829-G1829-'Recalled prostheses cost'!$F$23</f>
        <v>-444098374.89898527</v>
      </c>
      <c r="I1829" s="112">
        <v>34944641.338680014</v>
      </c>
      <c r="J1829" s="112">
        <v>183793671.5851953</v>
      </c>
      <c r="K1829" s="112">
        <f>I1829-J1829-(0.38*'Recalled prostheses cost'!$F$23)</f>
        <v>-157874723.54393393</v>
      </c>
      <c r="L1829" s="11">
        <f t="shared" si="60"/>
        <v>1</v>
      </c>
    </row>
    <row r="1830" spans="1:12" x14ac:dyDescent="0.25">
      <c r="A1830">
        <f t="shared" si="61"/>
        <v>1825</v>
      </c>
      <c r="C1830">
        <v>52734.039886443206</v>
      </c>
      <c r="D1830">
        <v>54405.360057280857</v>
      </c>
      <c r="E1830">
        <v>65723397.087932952</v>
      </c>
      <c r="F1830">
        <v>1671.3201708376509</v>
      </c>
      <c r="G1830">
        <v>542000290.97043216</v>
      </c>
      <c r="H1830" s="6">
        <f>E1830-G1830-'Recalled prostheses cost'!$F$23</f>
        <v>-500028718.34939039</v>
      </c>
      <c r="I1830" s="112">
        <v>36270676.689321354</v>
      </c>
      <c r="J1830" s="112">
        <v>205960110.56876421</v>
      </c>
      <c r="K1830" s="112">
        <f>I1830-J1830-(0.38*'Recalled prostheses cost'!$F$23)</f>
        <v>-178715127.17686152</v>
      </c>
      <c r="L1830" s="11">
        <f t="shared" si="60"/>
        <v>1</v>
      </c>
    </row>
    <row r="1831" spans="1:12" x14ac:dyDescent="0.25">
      <c r="A1831">
        <f t="shared" si="61"/>
        <v>1826</v>
      </c>
      <c r="C1831">
        <v>50757.962417600676</v>
      </c>
      <c r="D1831">
        <v>51729.404732482508</v>
      </c>
      <c r="E1831">
        <v>49030047.632655419</v>
      </c>
      <c r="F1831">
        <v>971.44231488183141</v>
      </c>
      <c r="G1831">
        <v>226058766.00474378</v>
      </c>
      <c r="H1831" s="6">
        <f>E1831-G1831-'Recalled prostheses cost'!$F$23</f>
        <v>-200780542.83897954</v>
      </c>
      <c r="I1831" s="112">
        <v>27217899.386247046</v>
      </c>
      <c r="J1831" s="112">
        <v>85902331.081802607</v>
      </c>
      <c r="K1831" s="112">
        <f>I1831-J1831-(0.38*'Recalled prostheses cost'!$F$23)</f>
        <v>-67710124.992974207</v>
      </c>
      <c r="L1831" s="11">
        <f t="shared" si="60"/>
        <v>1</v>
      </c>
    </row>
    <row r="1832" spans="1:12" x14ac:dyDescent="0.25">
      <c r="A1832">
        <f t="shared" si="61"/>
        <v>1827</v>
      </c>
      <c r="C1832">
        <v>58724.034932835304</v>
      </c>
      <c r="D1832">
        <v>60066.196849488362</v>
      </c>
      <c r="E1832">
        <v>42256388.815368779</v>
      </c>
      <c r="F1832">
        <v>1342.1619166530581</v>
      </c>
      <c r="G1832">
        <v>236025834.27882987</v>
      </c>
      <c r="H1832" s="6">
        <f>E1832-G1832-'Recalled prostheses cost'!$F$23</f>
        <v>-217521269.93035227</v>
      </c>
      <c r="I1832" s="112">
        <v>23963528.148009922</v>
      </c>
      <c r="J1832" s="112">
        <v>89689817.025955349</v>
      </c>
      <c r="K1832" s="112">
        <f>I1832-J1832-(0.38*'Recalled prostheses cost'!$F$23)</f>
        <v>-74751982.175364077</v>
      </c>
      <c r="L1832" s="11">
        <f t="shared" si="60"/>
        <v>1</v>
      </c>
    </row>
    <row r="1833" spans="1:12" x14ac:dyDescent="0.25">
      <c r="A1833">
        <f t="shared" si="61"/>
        <v>1828</v>
      </c>
      <c r="C1833">
        <v>53458.264944517148</v>
      </c>
      <c r="D1833">
        <v>55118.992212156001</v>
      </c>
      <c r="E1833">
        <v>41959556.345479444</v>
      </c>
      <c r="F1833">
        <v>1660.7272676388529</v>
      </c>
      <c r="G1833">
        <v>281865010.91405702</v>
      </c>
      <c r="H1833" s="6">
        <f>E1833-G1833-'Recalled prostheses cost'!$F$23</f>
        <v>-263657279.03546876</v>
      </c>
      <c r="I1833" s="112">
        <v>23263871.573567297</v>
      </c>
      <c r="J1833" s="112">
        <v>107108704.14734165</v>
      </c>
      <c r="K1833" s="112">
        <f>I1833-J1833-(0.38*'Recalled prostheses cost'!$F$23)</f>
        <v>-92870525.871192992</v>
      </c>
      <c r="L1833" s="11">
        <f t="shared" si="60"/>
        <v>1</v>
      </c>
    </row>
    <row r="1834" spans="1:12" x14ac:dyDescent="0.25">
      <c r="A1834">
        <f t="shared" si="61"/>
        <v>1829</v>
      </c>
      <c r="C1834">
        <v>66872.952560241654</v>
      </c>
      <c r="D1834">
        <v>68641.305362231389</v>
      </c>
      <c r="E1834">
        <v>65039679.433828652</v>
      </c>
      <c r="F1834">
        <v>1768.3528019897349</v>
      </c>
      <c r="G1834">
        <v>386453615.31537527</v>
      </c>
      <c r="H1834" s="6">
        <f>E1834-G1834-'Recalled prostheses cost'!$F$23</f>
        <v>-345165760.34843779</v>
      </c>
      <c r="I1834" s="112">
        <v>36159005.487426303</v>
      </c>
      <c r="J1834" s="112">
        <v>146852373.81984261</v>
      </c>
      <c r="K1834" s="112">
        <f>I1834-J1834-(0.38*'Recalled prostheses cost'!$F$23)</f>
        <v>-119719061.62983495</v>
      </c>
      <c r="L1834" s="11">
        <f t="shared" si="60"/>
        <v>1</v>
      </c>
    </row>
    <row r="1835" spans="1:12" x14ac:dyDescent="0.25">
      <c r="A1835">
        <f t="shared" si="61"/>
        <v>1830</v>
      </c>
      <c r="C1835">
        <v>68202.105786295724</v>
      </c>
      <c r="D1835">
        <v>69978.089661495411</v>
      </c>
      <c r="E1835">
        <v>48513150.662986659</v>
      </c>
      <c r="F1835">
        <v>1775.9838751996867</v>
      </c>
      <c r="G1835">
        <v>254148377.26245466</v>
      </c>
      <c r="H1835" s="6">
        <f>E1835-G1835-'Recalled prostheses cost'!$F$23</f>
        <v>-229387051.06635916</v>
      </c>
      <c r="I1835" s="112">
        <v>26835308.028793976</v>
      </c>
      <c r="J1835" s="112">
        <v>96576383.359732777</v>
      </c>
      <c r="K1835" s="112">
        <f>I1835-J1835-(0.38*'Recalled prostheses cost'!$F$23)</f>
        <v>-78766768.62835744</v>
      </c>
      <c r="L1835" s="11">
        <f t="shared" si="60"/>
        <v>1</v>
      </c>
    </row>
    <row r="1836" spans="1:12" x14ac:dyDescent="0.25">
      <c r="A1836">
        <f t="shared" si="61"/>
        <v>1831</v>
      </c>
      <c r="C1836">
        <v>53797.341794602828</v>
      </c>
      <c r="D1836">
        <v>55946.110833537299</v>
      </c>
      <c r="E1836">
        <v>61984333.31686835</v>
      </c>
      <c r="F1836">
        <v>2148.7690389344716</v>
      </c>
      <c r="G1836">
        <v>610264130.07159448</v>
      </c>
      <c r="H1836" s="6">
        <f>E1836-G1836-'Recalled prostheses cost'!$F$23</f>
        <v>-572031621.22161734</v>
      </c>
      <c r="I1836" s="112">
        <v>34735204.383212224</v>
      </c>
      <c r="J1836" s="112">
        <v>231900369.42720592</v>
      </c>
      <c r="K1836" s="112">
        <f>I1836-J1836-(0.38*'Recalled prostheses cost'!$F$23)</f>
        <v>-206190858.34141237</v>
      </c>
      <c r="L1836" s="11">
        <f t="shared" si="60"/>
        <v>1</v>
      </c>
    </row>
    <row r="1837" spans="1:12" x14ac:dyDescent="0.25">
      <c r="A1837">
        <f t="shared" si="61"/>
        <v>1832</v>
      </c>
      <c r="C1837">
        <v>70240.346709135672</v>
      </c>
      <c r="D1837">
        <v>71988.357471146184</v>
      </c>
      <c r="E1837">
        <v>40643067.571694553</v>
      </c>
      <c r="F1837">
        <v>1748.0107620105118</v>
      </c>
      <c r="G1837">
        <v>250071065.65620697</v>
      </c>
      <c r="H1837" s="6">
        <f>E1837-G1837-'Recalled prostheses cost'!$F$23</f>
        <v>-233179822.55140358</v>
      </c>
      <c r="I1837" s="112">
        <v>22363432.70511052</v>
      </c>
      <c r="J1837" s="112">
        <v>95027004.949358642</v>
      </c>
      <c r="K1837" s="112">
        <f>I1837-J1837-(0.38*'Recalled prostheses cost'!$F$23)</f>
        <v>-81689265.541666776</v>
      </c>
      <c r="L1837" s="11">
        <f t="shared" si="60"/>
        <v>1</v>
      </c>
    </row>
    <row r="1838" spans="1:12" x14ac:dyDescent="0.25">
      <c r="A1838">
        <f t="shared" si="61"/>
        <v>1833</v>
      </c>
      <c r="C1838">
        <v>52231.950266796055</v>
      </c>
      <c r="D1838">
        <v>53760.539282313395</v>
      </c>
      <c r="E1838">
        <v>45553791.14812956</v>
      </c>
      <c r="F1838">
        <v>1528.5890155173402</v>
      </c>
      <c r="G1838">
        <v>305917524.41963661</v>
      </c>
      <c r="H1838" s="6">
        <f>E1838-G1838-'Recalled prostheses cost'!$F$23</f>
        <v>-284115557.73839825</v>
      </c>
      <c r="I1838" s="112">
        <v>24939852.634227082</v>
      </c>
      <c r="J1838" s="112">
        <v>116248659.27946195</v>
      </c>
      <c r="K1838" s="112">
        <f>I1838-J1838-(0.38*'Recalled prostheses cost'!$F$23)</f>
        <v>-100334499.94265351</v>
      </c>
      <c r="L1838" s="11">
        <f t="shared" si="60"/>
        <v>1</v>
      </c>
    </row>
    <row r="1839" spans="1:12" x14ac:dyDescent="0.25">
      <c r="A1839">
        <f t="shared" si="61"/>
        <v>1834</v>
      </c>
      <c r="C1839">
        <v>68746.443756334964</v>
      </c>
      <c r="D1839">
        <v>70707.57145767528</v>
      </c>
      <c r="E1839">
        <v>41501168.208524041</v>
      </c>
      <c r="F1839">
        <v>1961.127701340316</v>
      </c>
      <c r="G1839">
        <v>243347061.24613672</v>
      </c>
      <c r="H1839" s="6">
        <f>E1839-G1839-'Recalled prostheses cost'!$F$23</f>
        <v>-225597717.50450385</v>
      </c>
      <c r="I1839" s="112">
        <v>22907843.196834568</v>
      </c>
      <c r="J1839" s="112">
        <v>92471883.273531944</v>
      </c>
      <c r="K1839" s="112">
        <f>I1839-J1839-(0.38*'Recalled prostheses cost'!$F$23)</f>
        <v>-78589733.374116033</v>
      </c>
      <c r="L1839" s="11">
        <f t="shared" si="60"/>
        <v>1</v>
      </c>
    </row>
    <row r="1840" spans="1:12" x14ac:dyDescent="0.25">
      <c r="A1840">
        <f t="shared" si="61"/>
        <v>1835</v>
      </c>
      <c r="C1840">
        <v>64516.736483926499</v>
      </c>
      <c r="D1840">
        <v>65852.950247393412</v>
      </c>
      <c r="E1840">
        <v>40633964.670826629</v>
      </c>
      <c r="F1840">
        <v>1336.2137634669125</v>
      </c>
      <c r="G1840">
        <v>165010028.56540444</v>
      </c>
      <c r="H1840" s="6">
        <f>E1840-G1840-'Recalled prostheses cost'!$F$23</f>
        <v>-148127888.361469</v>
      </c>
      <c r="I1840" s="112">
        <v>22878791.652579047</v>
      </c>
      <c r="J1840" s="112">
        <v>62703810.854853697</v>
      </c>
      <c r="K1840" s="112">
        <f>I1840-J1840-(0.38*'Recalled prostheses cost'!$F$23)</f>
        <v>-48850712.499693297</v>
      </c>
      <c r="L1840" s="11">
        <f t="shared" si="60"/>
        <v>1</v>
      </c>
    </row>
    <row r="1841" spans="1:12" x14ac:dyDescent="0.25">
      <c r="A1841">
        <f t="shared" si="61"/>
        <v>1836</v>
      </c>
      <c r="C1841">
        <v>54285.51664194568</v>
      </c>
      <c r="D1841">
        <v>55903.331442780189</v>
      </c>
      <c r="E1841">
        <v>43921519.625553422</v>
      </c>
      <c r="F1841">
        <v>1617.8148008345088</v>
      </c>
      <c r="G1841">
        <v>295457353.32302517</v>
      </c>
      <c r="H1841" s="6">
        <f>E1841-G1841-'Recalled prostheses cost'!$F$23</f>
        <v>-275287658.16436291</v>
      </c>
      <c r="I1841" s="112">
        <v>24451667.562351689</v>
      </c>
      <c r="J1841" s="112">
        <v>112273794.26274957</v>
      </c>
      <c r="K1841" s="112">
        <f>I1841-J1841-(0.38*'Recalled prostheses cost'!$F$23)</f>
        <v>-96847819.997816533</v>
      </c>
      <c r="L1841" s="11">
        <f t="shared" si="60"/>
        <v>1</v>
      </c>
    </row>
    <row r="1842" spans="1:12" x14ac:dyDescent="0.25">
      <c r="A1842">
        <f t="shared" si="61"/>
        <v>1837</v>
      </c>
      <c r="C1842">
        <v>59999.258852969542</v>
      </c>
      <c r="D1842">
        <v>61044.503806719622</v>
      </c>
      <c r="E1842">
        <v>56542803.756344259</v>
      </c>
      <c r="F1842">
        <v>1045.2449537500797</v>
      </c>
      <c r="G1842">
        <v>262329170.90717924</v>
      </c>
      <c r="H1842" s="6">
        <f>E1842-G1842-'Recalled prostheses cost'!$F$23</f>
        <v>-229538191.61772615</v>
      </c>
      <c r="I1842" s="112">
        <v>31326034.80924844</v>
      </c>
      <c r="J1842" s="112">
        <v>99685084.944728076</v>
      </c>
      <c r="K1842" s="112">
        <f>I1842-J1842-(0.38*'Recalled prostheses cost'!$F$23)</f>
        <v>-77384743.432898283</v>
      </c>
      <c r="L1842" s="11">
        <f t="shared" si="60"/>
        <v>1</v>
      </c>
    </row>
    <row r="1843" spans="1:12" x14ac:dyDescent="0.25">
      <c r="A1843">
        <f t="shared" si="61"/>
        <v>1838</v>
      </c>
      <c r="C1843">
        <v>49478.159666769287</v>
      </c>
      <c r="D1843">
        <v>50826.11794508309</v>
      </c>
      <c r="E1843">
        <v>48254884.040668905</v>
      </c>
      <c r="F1843">
        <v>1347.958278313803</v>
      </c>
      <c r="G1843">
        <v>352546456.18129873</v>
      </c>
      <c r="H1843" s="6">
        <f>E1843-G1843-'Recalled prostheses cost'!$F$23</f>
        <v>-328043396.607521</v>
      </c>
      <c r="I1843" s="112">
        <v>26871672.025369816</v>
      </c>
      <c r="J1843" s="112">
        <v>133967653.34889351</v>
      </c>
      <c r="K1843" s="112">
        <f>I1843-J1843-(0.38*'Recalled prostheses cost'!$F$23)</f>
        <v>-116121674.62094235</v>
      </c>
      <c r="L1843" s="11">
        <f t="shared" si="60"/>
        <v>1</v>
      </c>
    </row>
    <row r="1844" spans="1:12" x14ac:dyDescent="0.25">
      <c r="A1844">
        <f t="shared" si="61"/>
        <v>1839</v>
      </c>
      <c r="C1844">
        <v>59770.16722049399</v>
      </c>
      <c r="D1844">
        <v>62247.405163466748</v>
      </c>
      <c r="E1844">
        <v>60494689.494195089</v>
      </c>
      <c r="F1844">
        <v>2477.2379429727589</v>
      </c>
      <c r="G1844">
        <v>562642536.53165567</v>
      </c>
      <c r="H1844" s="6">
        <f>E1844-G1844-'Recalled prostheses cost'!$F$23</f>
        <v>-525899671.50435174</v>
      </c>
      <c r="I1844" s="112">
        <v>33674994.274498746</v>
      </c>
      <c r="J1844" s="112">
        <v>213804163.88202921</v>
      </c>
      <c r="K1844" s="112">
        <f>I1844-J1844-(0.38*'Recalled prostheses cost'!$F$23)</f>
        <v>-189154862.90494913</v>
      </c>
      <c r="L1844" s="11">
        <f t="shared" si="60"/>
        <v>1</v>
      </c>
    </row>
    <row r="1845" spans="1:12" x14ac:dyDescent="0.25">
      <c r="A1845">
        <f t="shared" si="61"/>
        <v>1840</v>
      </c>
      <c r="C1845">
        <v>60829.828458703509</v>
      </c>
      <c r="D1845">
        <v>62616.848974906803</v>
      </c>
      <c r="E1845">
        <v>62161326.964667514</v>
      </c>
      <c r="F1845">
        <v>1787.0205162032944</v>
      </c>
      <c r="G1845">
        <v>403709001.26529908</v>
      </c>
      <c r="H1845" s="6">
        <f>E1845-G1845-'Recalled prostheses cost'!$F$23</f>
        <v>-365299498.76752275</v>
      </c>
      <c r="I1845" s="112">
        <v>34506932.563642114</v>
      </c>
      <c r="J1845" s="112">
        <v>153409420.48081362</v>
      </c>
      <c r="K1845" s="112">
        <f>I1845-J1845-(0.38*'Recalled prostheses cost'!$F$23)</f>
        <v>-127928181.21459016</v>
      </c>
      <c r="L1845" s="11">
        <f t="shared" si="60"/>
        <v>1</v>
      </c>
    </row>
    <row r="1846" spans="1:12" x14ac:dyDescent="0.25">
      <c r="A1846">
        <f t="shared" si="61"/>
        <v>1841</v>
      </c>
      <c r="C1846">
        <v>76407.384376239963</v>
      </c>
      <c r="D1846">
        <v>78154.094747855299</v>
      </c>
      <c r="E1846">
        <v>43733726.022840835</v>
      </c>
      <c r="F1846">
        <v>1746.710371615336</v>
      </c>
      <c r="G1846">
        <v>216757077.94701281</v>
      </c>
      <c r="H1846" s="6">
        <f>E1846-G1846-'Recalled prostheses cost'!$F$23</f>
        <v>-196775176.39106315</v>
      </c>
      <c r="I1846" s="112">
        <v>23943255.359903112</v>
      </c>
      <c r="J1846" s="112">
        <v>82367689.619864881</v>
      </c>
      <c r="K1846" s="112">
        <f>I1846-J1846-(0.38*'Recalled prostheses cost'!$F$23)</f>
        <v>-67450127.557380408</v>
      </c>
      <c r="L1846" s="11">
        <f t="shared" si="60"/>
        <v>1</v>
      </c>
    </row>
    <row r="1847" spans="1:12" x14ac:dyDescent="0.25">
      <c r="A1847">
        <f t="shared" si="61"/>
        <v>1842</v>
      </c>
      <c r="C1847">
        <v>73618.361273656628</v>
      </c>
      <c r="D1847">
        <v>76359.911337140191</v>
      </c>
      <c r="E1847">
        <v>49719167.277967282</v>
      </c>
      <c r="F1847">
        <v>2741.5500634835626</v>
      </c>
      <c r="G1847">
        <v>429663379.36639625</v>
      </c>
      <c r="H1847" s="6">
        <f>E1847-G1847-'Recalled prostheses cost'!$F$23</f>
        <v>-403696036.55532014</v>
      </c>
      <c r="I1847" s="112">
        <v>26910028.605577115</v>
      </c>
      <c r="J1847" s="112">
        <v>163272084.15923056</v>
      </c>
      <c r="K1847" s="112">
        <f>I1847-J1847-(0.38*'Recalled prostheses cost'!$F$23)</f>
        <v>-145387748.8510721</v>
      </c>
      <c r="L1847" s="11">
        <f t="shared" si="60"/>
        <v>1</v>
      </c>
    </row>
    <row r="1848" spans="1:12" x14ac:dyDescent="0.25">
      <c r="A1848">
        <f t="shared" si="61"/>
        <v>1843</v>
      </c>
      <c r="C1848">
        <v>78160.425560091273</v>
      </c>
      <c r="D1848">
        <v>80381.164023826263</v>
      </c>
      <c r="E1848">
        <v>44413131.206888057</v>
      </c>
      <c r="F1848">
        <v>2220.7384637349896</v>
      </c>
      <c r="G1848">
        <v>217873661.52293825</v>
      </c>
      <c r="H1848" s="6">
        <f>E1848-G1848-'Recalled prostheses cost'!$F$23</f>
        <v>-197212354.78294137</v>
      </c>
      <c r="I1848" s="112">
        <v>24725685.300602861</v>
      </c>
      <c r="J1848" s="112">
        <v>82791991.378716543</v>
      </c>
      <c r="K1848" s="112">
        <f>I1848-J1848-(0.38*'Recalled prostheses cost'!$F$23)</f>
        <v>-67091999.375532329</v>
      </c>
      <c r="L1848" s="11">
        <f t="shared" si="60"/>
        <v>1</v>
      </c>
    </row>
    <row r="1849" spans="1:12" x14ac:dyDescent="0.25">
      <c r="A1849">
        <f t="shared" si="61"/>
        <v>1844</v>
      </c>
      <c r="C1849">
        <v>64599.690284479213</v>
      </c>
      <c r="D1849">
        <v>66794.05705527337</v>
      </c>
      <c r="E1849">
        <v>47058088.032627463</v>
      </c>
      <c r="F1849">
        <v>2194.3667707941568</v>
      </c>
      <c r="G1849">
        <v>373043576.62669736</v>
      </c>
      <c r="H1849" s="6">
        <f>E1849-G1849-'Recalled prostheses cost'!$F$23</f>
        <v>-349737313.06096107</v>
      </c>
      <c r="I1849" s="112">
        <v>26288249.329291988</v>
      </c>
      <c r="J1849" s="112">
        <v>141756559.11814502</v>
      </c>
      <c r="K1849" s="112">
        <f>I1849-J1849-(0.38*'Recalled prostheses cost'!$F$23)</f>
        <v>-124494003.08627167</v>
      </c>
      <c r="L1849" s="11">
        <f t="shared" si="60"/>
        <v>1</v>
      </c>
    </row>
    <row r="1850" spans="1:12" x14ac:dyDescent="0.25">
      <c r="A1850">
        <f t="shared" si="61"/>
        <v>1845</v>
      </c>
      <c r="C1850">
        <v>51548.11004503056</v>
      </c>
      <c r="D1850">
        <v>53647.996686343795</v>
      </c>
      <c r="E1850">
        <v>65108502.811698265</v>
      </c>
      <c r="F1850">
        <v>2099.8866413132346</v>
      </c>
      <c r="G1850">
        <v>732328489.56406033</v>
      </c>
      <c r="H1850" s="6">
        <f>E1850-G1850-'Recalled prostheses cost'!$F$23</f>
        <v>-690971811.21925318</v>
      </c>
      <c r="I1850" s="112">
        <v>36228162.005984411</v>
      </c>
      <c r="J1850" s="112">
        <v>278284826.03434289</v>
      </c>
      <c r="K1850" s="112">
        <f>I1850-J1850-(0.38*'Recalled prostheses cost'!$F$23)</f>
        <v>-251082357.32577711</v>
      </c>
      <c r="L1850" s="11">
        <f t="shared" si="60"/>
        <v>1</v>
      </c>
    </row>
    <row r="1851" spans="1:12" x14ac:dyDescent="0.25">
      <c r="A1851">
        <f t="shared" si="61"/>
        <v>1846</v>
      </c>
      <c r="C1851">
        <v>58178.029172945404</v>
      </c>
      <c r="D1851">
        <v>59770.625709361593</v>
      </c>
      <c r="E1851">
        <v>41049639.348266058</v>
      </c>
      <c r="F1851">
        <v>1592.5965364161893</v>
      </c>
      <c r="G1851">
        <v>293342457.53641772</v>
      </c>
      <c r="H1851" s="6">
        <f>E1851-G1851-'Recalled prostheses cost'!$F$23</f>
        <v>-276044642.65504283</v>
      </c>
      <c r="I1851" s="112">
        <v>22671176.534721449</v>
      </c>
      <c r="J1851" s="112">
        <v>111470133.86383873</v>
      </c>
      <c r="K1851" s="112">
        <f>I1851-J1851-(0.38*'Recalled prostheses cost'!$F$23)</f>
        <v>-97824650.626535922</v>
      </c>
      <c r="L1851" s="11">
        <f t="shared" si="60"/>
        <v>1</v>
      </c>
    </row>
    <row r="1852" spans="1:12" x14ac:dyDescent="0.25">
      <c r="A1852">
        <f t="shared" si="61"/>
        <v>1847</v>
      </c>
      <c r="C1852">
        <v>52289.271542763905</v>
      </c>
      <c r="D1852">
        <v>53885.673567851976</v>
      </c>
      <c r="E1852">
        <v>50052755.055104859</v>
      </c>
      <c r="F1852">
        <v>1596.4020250880712</v>
      </c>
      <c r="G1852">
        <v>398739974.22627884</v>
      </c>
      <c r="H1852" s="6">
        <f>E1852-G1852-'Recalled prostheses cost'!$F$23</f>
        <v>-372439043.63806516</v>
      </c>
      <c r="I1852" s="112">
        <v>27487145.029949516</v>
      </c>
      <c r="J1852" s="112">
        <v>151521190.20598593</v>
      </c>
      <c r="K1852" s="112">
        <f>I1852-J1852-(0.38*'Recalled prostheses cost'!$F$23)</f>
        <v>-133059738.47345507</v>
      </c>
      <c r="L1852" s="11">
        <f t="shared" si="60"/>
        <v>1</v>
      </c>
    </row>
    <row r="1853" spans="1:12" x14ac:dyDescent="0.25">
      <c r="A1853">
        <f t="shared" si="61"/>
        <v>1848</v>
      </c>
      <c r="C1853">
        <v>73240.489843466057</v>
      </c>
      <c r="D1853">
        <v>75996.536244999879</v>
      </c>
      <c r="E1853">
        <v>44664444.089285366</v>
      </c>
      <c r="F1853">
        <v>2756.0464015338221</v>
      </c>
      <c r="G1853">
        <v>401458843.49763507</v>
      </c>
      <c r="H1853" s="6">
        <f>E1853-G1853-'Recalled prostheses cost'!$F$23</f>
        <v>-380546223.87524086</v>
      </c>
      <c r="I1853" s="112">
        <v>24678020.790945135</v>
      </c>
      <c r="J1853" s="112">
        <v>152554360.52910134</v>
      </c>
      <c r="K1853" s="112">
        <f>I1853-J1853-(0.38*'Recalled prostheses cost'!$F$23)</f>
        <v>-136902033.03557485</v>
      </c>
      <c r="L1853" s="11">
        <f t="shared" si="60"/>
        <v>1</v>
      </c>
    </row>
    <row r="1854" spans="1:12" x14ac:dyDescent="0.25">
      <c r="A1854">
        <f t="shared" si="61"/>
        <v>1849</v>
      </c>
      <c r="C1854">
        <v>74170.308390217353</v>
      </c>
      <c r="D1854">
        <v>76487.223710988037</v>
      </c>
      <c r="E1854">
        <v>70491790.669174105</v>
      </c>
      <c r="F1854">
        <v>2316.915320770684</v>
      </c>
      <c r="G1854">
        <v>473025006.24686581</v>
      </c>
      <c r="H1854" s="6">
        <f>E1854-G1854-'Recalled prostheses cost'!$F$23</f>
        <v>-426285040.04458284</v>
      </c>
      <c r="I1854" s="112">
        <v>38839560.623836227</v>
      </c>
      <c r="J1854" s="112">
        <v>179749502.37380901</v>
      </c>
      <c r="K1854" s="112">
        <f>I1854-J1854-(0.38*'Recalled prostheses cost'!$F$23)</f>
        <v>-149935635.04739144</v>
      </c>
      <c r="L1854" s="11">
        <f t="shared" si="60"/>
        <v>1</v>
      </c>
    </row>
    <row r="1855" spans="1:12" x14ac:dyDescent="0.25">
      <c r="A1855">
        <f t="shared" si="61"/>
        <v>1850</v>
      </c>
      <c r="C1855">
        <v>51471.125729645406</v>
      </c>
      <c r="D1855">
        <v>53075.680558913489</v>
      </c>
      <c r="E1855">
        <v>45195711.833889894</v>
      </c>
      <c r="F1855">
        <v>1604.5548292680833</v>
      </c>
      <c r="G1855">
        <v>351266924.89884025</v>
      </c>
      <c r="H1855" s="6">
        <f>E1855-G1855-'Recalled prostheses cost'!$F$23</f>
        <v>-329823037.53184152</v>
      </c>
      <c r="I1855" s="112">
        <v>25273813.611264866</v>
      </c>
      <c r="J1855" s="112">
        <v>133481431.4615593</v>
      </c>
      <c r="K1855" s="112">
        <f>I1855-J1855-(0.38*'Recalled prostheses cost'!$F$23)</f>
        <v>-117233311.14771307</v>
      </c>
      <c r="L1855" s="11">
        <f t="shared" si="60"/>
        <v>1</v>
      </c>
    </row>
    <row r="1856" spans="1:12" x14ac:dyDescent="0.25">
      <c r="A1856">
        <f t="shared" si="61"/>
        <v>1851</v>
      </c>
      <c r="C1856">
        <v>52283.861915816851</v>
      </c>
      <c r="D1856">
        <v>53528.0890501834</v>
      </c>
      <c r="E1856">
        <v>39722398.055800177</v>
      </c>
      <c r="F1856">
        <v>1244.2271343665489</v>
      </c>
      <c r="G1856">
        <v>198801800.33528918</v>
      </c>
      <c r="H1856" s="6">
        <f>E1856-G1856-'Recalled prostheses cost'!$F$23</f>
        <v>-182831226.74638018</v>
      </c>
      <c r="I1856" s="112">
        <v>22022099.941475168</v>
      </c>
      <c r="J1856" s="112">
        <v>75544684.127409905</v>
      </c>
      <c r="K1856" s="112">
        <f>I1856-J1856-(0.38*'Recalled prostheses cost'!$F$23)</f>
        <v>-62548277.483353384</v>
      </c>
      <c r="L1856" s="11">
        <f t="shared" si="60"/>
        <v>1</v>
      </c>
    </row>
    <row r="1857" spans="1:12" x14ac:dyDescent="0.25">
      <c r="A1857">
        <f t="shared" si="61"/>
        <v>1852</v>
      </c>
      <c r="C1857">
        <v>54566.655790925426</v>
      </c>
      <c r="D1857">
        <v>55764.49916852911</v>
      </c>
      <c r="E1857">
        <v>69500998.662982047</v>
      </c>
      <c r="F1857">
        <v>1197.8433776036836</v>
      </c>
      <c r="G1857">
        <v>376710479.63487029</v>
      </c>
      <c r="H1857" s="6">
        <f>E1857-G1857-'Recalled prostheses cost'!$F$23</f>
        <v>-330961305.43877941</v>
      </c>
      <c r="I1857" s="112">
        <v>38223499.587355994</v>
      </c>
      <c r="J1857" s="112">
        <v>143149982.26125067</v>
      </c>
      <c r="K1857" s="112">
        <f>I1857-J1857-(0.38*'Recalled prostheses cost'!$F$23)</f>
        <v>-113952175.97131333</v>
      </c>
      <c r="L1857" s="11">
        <f t="shared" si="60"/>
        <v>1</v>
      </c>
    </row>
    <row r="1858" spans="1:12" x14ac:dyDescent="0.25">
      <c r="A1858">
        <f t="shared" si="61"/>
        <v>1853</v>
      </c>
      <c r="C1858">
        <v>53751.798048042801</v>
      </c>
      <c r="D1858">
        <v>55029.741222045879</v>
      </c>
      <c r="E1858">
        <v>45459541.414348684</v>
      </c>
      <c r="F1858">
        <v>1277.9431740030777</v>
      </c>
      <c r="G1858">
        <v>221407359.89089784</v>
      </c>
      <c r="H1858" s="6">
        <f>E1858-G1858-'Recalled prostheses cost'!$F$23</f>
        <v>-199699642.94344032</v>
      </c>
      <c r="I1858" s="112">
        <v>25078503.005492479</v>
      </c>
      <c r="J1858" s="112">
        <v>84134796.758541182</v>
      </c>
      <c r="K1858" s="112">
        <f>I1858-J1858-(0.38*'Recalled prostheses cost'!$F$23)</f>
        <v>-68081987.050467342</v>
      </c>
      <c r="L1858" s="11">
        <f t="shared" si="60"/>
        <v>1</v>
      </c>
    </row>
    <row r="1859" spans="1:12" x14ac:dyDescent="0.25">
      <c r="A1859">
        <f t="shared" si="61"/>
        <v>1854</v>
      </c>
      <c r="C1859">
        <v>77307.724077190665</v>
      </c>
      <c r="D1859">
        <v>80203.486643592216</v>
      </c>
      <c r="E1859">
        <v>49597122.07955613</v>
      </c>
      <c r="F1859">
        <v>2895.7625664015504</v>
      </c>
      <c r="G1859">
        <v>376556135.78426611</v>
      </c>
      <c r="H1859" s="6">
        <f>E1859-G1859-'Recalled prostheses cost'!$F$23</f>
        <v>-350710838.17160118</v>
      </c>
      <c r="I1859" s="112">
        <v>27174084.698776159</v>
      </c>
      <c r="J1859" s="112">
        <v>143091331.59802115</v>
      </c>
      <c r="K1859" s="112">
        <f>I1859-J1859-(0.38*'Recalled prostheses cost'!$F$23)</f>
        <v>-124942940.19666365</v>
      </c>
      <c r="L1859" s="11">
        <f t="shared" si="60"/>
        <v>1</v>
      </c>
    </row>
    <row r="1860" spans="1:12" x14ac:dyDescent="0.25">
      <c r="A1860">
        <f t="shared" si="61"/>
        <v>1855</v>
      </c>
      <c r="C1860">
        <v>54701.654245505044</v>
      </c>
      <c r="D1860">
        <v>56670.513463793708</v>
      </c>
      <c r="E1860">
        <v>50936433.999465153</v>
      </c>
      <c r="F1860">
        <v>1968.8592182886641</v>
      </c>
      <c r="G1860">
        <v>421211014.27481568</v>
      </c>
      <c r="H1860" s="6">
        <f>E1860-G1860-'Recalled prostheses cost'!$F$23</f>
        <v>-394026404.74224168</v>
      </c>
      <c r="I1860" s="112">
        <v>28316049.97313977</v>
      </c>
      <c r="J1860" s="112">
        <v>160060185.42442998</v>
      </c>
      <c r="K1860" s="112">
        <f>I1860-J1860-(0.38*'Recalled prostheses cost'!$F$23)</f>
        <v>-140769828.74870887</v>
      </c>
      <c r="L1860" s="11">
        <f t="shared" si="60"/>
        <v>1</v>
      </c>
    </row>
    <row r="1861" spans="1:12" x14ac:dyDescent="0.25">
      <c r="A1861">
        <f t="shared" si="61"/>
        <v>1856</v>
      </c>
      <c r="C1861">
        <v>61780.079433266699</v>
      </c>
      <c r="D1861">
        <v>63644.848951998771</v>
      </c>
      <c r="E1861">
        <v>47300491.18353232</v>
      </c>
      <c r="F1861">
        <v>1864.7695187320714</v>
      </c>
      <c r="G1861">
        <v>357327853.26228905</v>
      </c>
      <c r="H1861" s="6">
        <f>E1861-G1861-'Recalled prostheses cost'!$F$23</f>
        <v>-333779186.54564792</v>
      </c>
      <c r="I1861" s="112">
        <v>26307333.719057798</v>
      </c>
      <c r="J1861" s="112">
        <v>135784584.23966989</v>
      </c>
      <c r="K1861" s="112">
        <f>I1861-J1861-(0.38*'Recalled prostheses cost'!$F$23)</f>
        <v>-118502943.81803074</v>
      </c>
      <c r="L1861" s="11">
        <f t="shared" si="60"/>
        <v>1</v>
      </c>
    </row>
    <row r="1862" spans="1:12" x14ac:dyDescent="0.25">
      <c r="A1862">
        <f t="shared" si="61"/>
        <v>1857</v>
      </c>
      <c r="C1862">
        <v>53061.36313997634</v>
      </c>
      <c r="D1862">
        <v>54580.511517041545</v>
      </c>
      <c r="E1862">
        <v>44917051.979352102</v>
      </c>
      <c r="F1862">
        <v>1519.1483770652048</v>
      </c>
      <c r="G1862">
        <v>349290277.44732398</v>
      </c>
      <c r="H1862" s="6">
        <f>E1862-G1862-'Recalled prostheses cost'!$F$23</f>
        <v>-328125049.93486303</v>
      </c>
      <c r="I1862" s="112">
        <v>24709912.439059373</v>
      </c>
      <c r="J1862" s="112">
        <v>132730305.42998315</v>
      </c>
      <c r="K1862" s="112">
        <f>I1862-J1862-(0.38*'Recalled prostheses cost'!$F$23)</f>
        <v>-117046086.28834242</v>
      </c>
      <c r="L1862" s="11">
        <f t="shared" ref="L1862:L1925" si="62">IF(H1862/$H$1&lt;=F1862,1,0)</f>
        <v>1</v>
      </c>
    </row>
    <row r="1863" spans="1:12" x14ac:dyDescent="0.25">
      <c r="A1863">
        <f t="shared" si="61"/>
        <v>1858</v>
      </c>
      <c r="C1863">
        <v>87630.492923322876</v>
      </c>
      <c r="D1863">
        <v>90798.788221898445</v>
      </c>
      <c r="E1863">
        <v>43867596.967604943</v>
      </c>
      <c r="F1863">
        <v>3168.2952985755692</v>
      </c>
      <c r="G1863">
        <v>359547969.20624274</v>
      </c>
      <c r="H1863" s="6">
        <f>E1863-G1863-'Recalled prostheses cost'!$F$23</f>
        <v>-339432196.70552897</v>
      </c>
      <c r="I1863" s="112">
        <v>24416405.471815638</v>
      </c>
      <c r="J1863" s="112">
        <v>136628228.29837221</v>
      </c>
      <c r="K1863" s="112">
        <f>I1863-J1863-(0.38*'Recalled prostheses cost'!$F$23)</f>
        <v>-121237516.12397522</v>
      </c>
      <c r="L1863" s="11">
        <f t="shared" si="62"/>
        <v>1</v>
      </c>
    </row>
    <row r="1864" spans="1:12" x14ac:dyDescent="0.25">
      <c r="A1864">
        <f t="shared" ref="A1864:A1927" si="63">1+A1863</f>
        <v>1859</v>
      </c>
      <c r="C1864">
        <v>63729.442902315866</v>
      </c>
      <c r="D1864">
        <v>65553.709133651559</v>
      </c>
      <c r="E1864">
        <v>45372873.378360949</v>
      </c>
      <c r="F1864">
        <v>1824.2662313356923</v>
      </c>
      <c r="G1864">
        <v>280851759.14115793</v>
      </c>
      <c r="H1864" s="6">
        <f>E1864-G1864-'Recalled prostheses cost'!$F$23</f>
        <v>-259230710.22968814</v>
      </c>
      <c r="I1864" s="112">
        <v>25026037.250694636</v>
      </c>
      <c r="J1864" s="112">
        <v>106723668.47364001</v>
      </c>
      <c r="K1864" s="112">
        <f>I1864-J1864-(0.38*'Recalled prostheses cost'!$F$23)</f>
        <v>-90723324.520364016</v>
      </c>
      <c r="L1864" s="11">
        <f t="shared" si="62"/>
        <v>1</v>
      </c>
    </row>
    <row r="1865" spans="1:12" x14ac:dyDescent="0.25">
      <c r="A1865">
        <f t="shared" si="63"/>
        <v>1860</v>
      </c>
      <c r="C1865">
        <v>75834.208979892224</v>
      </c>
      <c r="D1865">
        <v>78087.939482257498</v>
      </c>
      <c r="E1865">
        <v>49600377.528892323</v>
      </c>
      <c r="F1865">
        <v>2253.7305023652734</v>
      </c>
      <c r="G1865">
        <v>345973677.03841937</v>
      </c>
      <c r="H1865" s="6">
        <f>E1865-G1865-'Recalled prostheses cost'!$F$23</f>
        <v>-320125123.9764182</v>
      </c>
      <c r="I1865" s="112">
        <v>27218560.173537262</v>
      </c>
      <c r="J1865" s="112">
        <v>131469997.27459937</v>
      </c>
      <c r="K1865" s="112">
        <f>I1865-J1865-(0.38*'Recalled prostheses cost'!$F$23)</f>
        <v>-113277130.39848077</v>
      </c>
      <c r="L1865" s="11">
        <f t="shared" si="62"/>
        <v>1</v>
      </c>
    </row>
    <row r="1866" spans="1:12" x14ac:dyDescent="0.25">
      <c r="A1866">
        <f t="shared" si="63"/>
        <v>1861</v>
      </c>
      <c r="C1866">
        <v>60161.991567924204</v>
      </c>
      <c r="D1866">
        <v>61978.202783287481</v>
      </c>
      <c r="E1866">
        <v>44281851.3647919</v>
      </c>
      <c r="F1866">
        <v>1816.211215363277</v>
      </c>
      <c r="G1866">
        <v>283006711.37663841</v>
      </c>
      <c r="H1866" s="6">
        <f>E1866-G1866-'Recalled prostheses cost'!$F$23</f>
        <v>-262476684.47873768</v>
      </c>
      <c r="I1866" s="112">
        <v>24550578.209612861</v>
      </c>
      <c r="J1866" s="112">
        <v>107542550.32312258</v>
      </c>
      <c r="K1866" s="112">
        <f>I1866-J1866-(0.38*'Recalled prostheses cost'!$F$23)</f>
        <v>-92017665.410928369</v>
      </c>
      <c r="L1866" s="11">
        <f t="shared" si="62"/>
        <v>1</v>
      </c>
    </row>
    <row r="1867" spans="1:12" x14ac:dyDescent="0.25">
      <c r="A1867">
        <f t="shared" si="63"/>
        <v>1862</v>
      </c>
      <c r="C1867">
        <v>60380.754434167058</v>
      </c>
      <c r="D1867">
        <v>61862.632156125335</v>
      </c>
      <c r="E1867">
        <v>40226063.951954342</v>
      </c>
      <c r="F1867">
        <v>1481.8777219582771</v>
      </c>
      <c r="G1867">
        <v>224099018.61204517</v>
      </c>
      <c r="H1867" s="6">
        <f>E1867-G1867-'Recalled prostheses cost'!$F$23</f>
        <v>-207624779.126982</v>
      </c>
      <c r="I1867" s="112">
        <v>22017881.674412955</v>
      </c>
      <c r="J1867" s="112">
        <v>85157627.072577149</v>
      </c>
      <c r="K1867" s="112">
        <f>I1867-J1867-(0.38*'Recalled prostheses cost'!$F$23)</f>
        <v>-72165438.695582837</v>
      </c>
      <c r="L1867" s="11">
        <f t="shared" si="62"/>
        <v>1</v>
      </c>
    </row>
    <row r="1868" spans="1:12" x14ac:dyDescent="0.25">
      <c r="A1868">
        <f t="shared" si="63"/>
        <v>1863</v>
      </c>
      <c r="C1868">
        <v>54468.063133134056</v>
      </c>
      <c r="D1868">
        <v>55826.124289318774</v>
      </c>
      <c r="E1868">
        <v>57776884.739758149</v>
      </c>
      <c r="F1868">
        <v>1358.0611561847181</v>
      </c>
      <c r="G1868">
        <v>327434585.21132958</v>
      </c>
      <c r="H1868" s="6">
        <f>E1868-G1868-'Recalled prostheses cost'!$F$23</f>
        <v>-293409524.93846262</v>
      </c>
      <c r="I1868" s="112">
        <v>31919271.369144142</v>
      </c>
      <c r="J1868" s="112">
        <v>124425142.38030526</v>
      </c>
      <c r="K1868" s="112">
        <f>I1868-J1868-(0.38*'Recalled prostheses cost'!$F$23)</f>
        <v>-101531564.30857977</v>
      </c>
      <c r="L1868" s="11">
        <f t="shared" si="62"/>
        <v>1</v>
      </c>
    </row>
    <row r="1869" spans="1:12" x14ac:dyDescent="0.25">
      <c r="A1869">
        <f t="shared" si="63"/>
        <v>1864</v>
      </c>
      <c r="C1869">
        <v>65499.605990195494</v>
      </c>
      <c r="D1869">
        <v>66554.11374817841</v>
      </c>
      <c r="E1869">
        <v>56855525.704259671</v>
      </c>
      <c r="F1869">
        <v>1054.5077579829158</v>
      </c>
      <c r="G1869">
        <v>173187728.07227254</v>
      </c>
      <c r="H1869" s="6">
        <f>E1869-G1869-'Recalled prostheses cost'!$F$23</f>
        <v>-140084026.83490404</v>
      </c>
      <c r="I1869" s="112">
        <v>31762907.021364395</v>
      </c>
      <c r="J1869" s="112">
        <v>65811336.667463556</v>
      </c>
      <c r="K1869" s="112">
        <f>I1869-J1869-(0.38*'Recalled prostheses cost'!$F$23)</f>
        <v>-43074122.943517812</v>
      </c>
      <c r="L1869" s="11">
        <f t="shared" si="62"/>
        <v>1</v>
      </c>
    </row>
    <row r="1870" spans="1:12" x14ac:dyDescent="0.25">
      <c r="A1870">
        <f t="shared" si="63"/>
        <v>1865</v>
      </c>
      <c r="C1870">
        <v>55938.409858452083</v>
      </c>
      <c r="D1870">
        <v>57276.84367083379</v>
      </c>
      <c r="E1870">
        <v>45575010.325357974</v>
      </c>
      <c r="F1870">
        <v>1338.433812381707</v>
      </c>
      <c r="G1870">
        <v>250416774.05370206</v>
      </c>
      <c r="H1870" s="6">
        <f>E1870-G1870-'Recalled prostheses cost'!$F$23</f>
        <v>-228593588.19523525</v>
      </c>
      <c r="I1870" s="112">
        <v>24946825.899013124</v>
      </c>
      <c r="J1870" s="112">
        <v>95158374.140406787</v>
      </c>
      <c r="K1870" s="112">
        <f>I1870-J1870-(0.38*'Recalled prostheses cost'!$F$23)</f>
        <v>-79237241.53881231</v>
      </c>
      <c r="L1870" s="11">
        <f t="shared" si="62"/>
        <v>1</v>
      </c>
    </row>
    <row r="1871" spans="1:12" x14ac:dyDescent="0.25">
      <c r="A1871">
        <f t="shared" si="63"/>
        <v>1866</v>
      </c>
      <c r="C1871">
        <v>87568.655184516203</v>
      </c>
      <c r="D1871">
        <v>91344.542497646442</v>
      </c>
      <c r="E1871">
        <v>56319482.373534024</v>
      </c>
      <c r="F1871">
        <v>3775.8873131302389</v>
      </c>
      <c r="G1871">
        <v>427434431.45523626</v>
      </c>
      <c r="H1871" s="6">
        <f>E1871-G1871-'Recalled prostheses cost'!$F$23</f>
        <v>-394866773.5485934</v>
      </c>
      <c r="I1871" s="112">
        <v>31138402.419625085</v>
      </c>
      <c r="J1871" s="112">
        <v>162425083.95298976</v>
      </c>
      <c r="K1871" s="112">
        <f>I1871-J1871-(0.38*'Recalled prostheses cost'!$F$23)</f>
        <v>-140312374.83078331</v>
      </c>
      <c r="L1871" s="11">
        <f t="shared" si="62"/>
        <v>1</v>
      </c>
    </row>
    <row r="1872" spans="1:12" x14ac:dyDescent="0.25">
      <c r="A1872">
        <f t="shared" si="63"/>
        <v>1867</v>
      </c>
      <c r="C1872">
        <v>55722.881836125816</v>
      </c>
      <c r="D1872">
        <v>57937.597971186675</v>
      </c>
      <c r="E1872">
        <v>55054970.542383462</v>
      </c>
      <c r="F1872">
        <v>2214.7161350608585</v>
      </c>
      <c r="G1872">
        <v>501764419.39569765</v>
      </c>
      <c r="H1872" s="6">
        <f>E1872-G1872-'Recalled prostheses cost'!$F$23</f>
        <v>-470461273.32020533</v>
      </c>
      <c r="I1872" s="112">
        <v>30682429.287480164</v>
      </c>
      <c r="J1872" s="112">
        <v>190670479.37036517</v>
      </c>
      <c r="K1872" s="112">
        <f>I1872-J1872-(0.38*'Recalled prostheses cost'!$F$23)</f>
        <v>-169013743.38030365</v>
      </c>
      <c r="L1872" s="11">
        <f t="shared" si="62"/>
        <v>1</v>
      </c>
    </row>
    <row r="1873" spans="1:12" x14ac:dyDescent="0.25">
      <c r="A1873">
        <f t="shared" si="63"/>
        <v>1868</v>
      </c>
      <c r="C1873">
        <v>56580.042670094626</v>
      </c>
      <c r="D1873">
        <v>57920.003117212735</v>
      </c>
      <c r="E1873">
        <v>47184541.593160003</v>
      </c>
      <c r="F1873">
        <v>1339.9604471181083</v>
      </c>
      <c r="G1873">
        <v>287649314.83724344</v>
      </c>
      <c r="H1873" s="6">
        <f>E1873-G1873-'Recalled prostheses cost'!$F$23</f>
        <v>-264216597.7109746</v>
      </c>
      <c r="I1873" s="112">
        <v>25997480.439737573</v>
      </c>
      <c r="J1873" s="112">
        <v>109306739.63815251</v>
      </c>
      <c r="K1873" s="112">
        <f>I1873-J1873-(0.38*'Recalled prostheses cost'!$F$23)</f>
        <v>-92334952.495833576</v>
      </c>
      <c r="L1873" s="11">
        <f t="shared" si="62"/>
        <v>1</v>
      </c>
    </row>
    <row r="1874" spans="1:12" x14ac:dyDescent="0.25">
      <c r="A1874">
        <f t="shared" si="63"/>
        <v>1869</v>
      </c>
      <c r="C1874">
        <v>61160.059887010022</v>
      </c>
      <c r="D1874">
        <v>62976.796943274727</v>
      </c>
      <c r="E1874">
        <v>51975404.856937058</v>
      </c>
      <c r="F1874">
        <v>1816.7370562647047</v>
      </c>
      <c r="G1874">
        <v>384540779.47191823</v>
      </c>
      <c r="H1874" s="6">
        <f>E1874-G1874-'Recalled prostheses cost'!$F$23</f>
        <v>-356317199.08187234</v>
      </c>
      <c r="I1874" s="112">
        <v>28709651.725754384</v>
      </c>
      <c r="J1874" s="112">
        <v>146125496.1993289</v>
      </c>
      <c r="K1874" s="112">
        <f>I1874-J1874-(0.38*'Recalled prostheses cost'!$F$23)</f>
        <v>-126441537.77099317</v>
      </c>
      <c r="L1874" s="11">
        <f t="shared" si="62"/>
        <v>1</v>
      </c>
    </row>
    <row r="1875" spans="1:12" x14ac:dyDescent="0.25">
      <c r="A1875">
        <f t="shared" si="63"/>
        <v>1870</v>
      </c>
      <c r="C1875">
        <v>50649.452211817392</v>
      </c>
      <c r="D1875">
        <v>52119.939865670385</v>
      </c>
      <c r="E1875">
        <v>63976593.937519416</v>
      </c>
      <c r="F1875">
        <v>1470.4876538529934</v>
      </c>
      <c r="G1875">
        <v>611587317.29241049</v>
      </c>
      <c r="H1875" s="6">
        <f>E1875-G1875-'Recalled prostheses cost'!$F$23</f>
        <v>-571362547.82178223</v>
      </c>
      <c r="I1875" s="112">
        <v>35343974.805057973</v>
      </c>
      <c r="J1875" s="112">
        <v>232403180.57111591</v>
      </c>
      <c r="K1875" s="112">
        <f>I1875-J1875-(0.38*'Recalled prostheses cost'!$F$23)</f>
        <v>-206084899.06347659</v>
      </c>
      <c r="L1875" s="11">
        <f t="shared" si="62"/>
        <v>1</v>
      </c>
    </row>
    <row r="1876" spans="1:12" x14ac:dyDescent="0.25">
      <c r="A1876">
        <f t="shared" si="63"/>
        <v>1871</v>
      </c>
      <c r="C1876">
        <v>69002.628610419371</v>
      </c>
      <c r="D1876">
        <v>71146.402211755514</v>
      </c>
      <c r="E1876">
        <v>50067214.603131779</v>
      </c>
      <c r="F1876">
        <v>2143.7736013361427</v>
      </c>
      <c r="G1876">
        <v>357997301.10386729</v>
      </c>
      <c r="H1876" s="6">
        <f>E1876-G1876-'Recalled prostheses cost'!$F$23</f>
        <v>-331681910.96762669</v>
      </c>
      <c r="I1876" s="112">
        <v>27734889.076972388</v>
      </c>
      <c r="J1876" s="112">
        <v>136038974.41946957</v>
      </c>
      <c r="K1876" s="112">
        <f>I1876-J1876-(0.38*'Recalled prostheses cost'!$F$23)</f>
        <v>-117329778.63991582</v>
      </c>
      <c r="L1876" s="11">
        <f t="shared" si="62"/>
        <v>1</v>
      </c>
    </row>
    <row r="1877" spans="1:12" x14ac:dyDescent="0.25">
      <c r="A1877">
        <f t="shared" si="63"/>
        <v>1872</v>
      </c>
      <c r="C1877">
        <v>58300.550102281421</v>
      </c>
      <c r="D1877">
        <v>60002.51359754624</v>
      </c>
      <c r="E1877">
        <v>55944372.422566049</v>
      </c>
      <c r="F1877">
        <v>1701.9634952648194</v>
      </c>
      <c r="G1877">
        <v>351813256.32767409</v>
      </c>
      <c r="H1877" s="6">
        <f>E1877-G1877-'Recalled prostheses cost'!$F$23</f>
        <v>-319620708.3719992</v>
      </c>
      <c r="I1877" s="112">
        <v>30879893.503184061</v>
      </c>
      <c r="J1877" s="112">
        <v>133689037.40451618</v>
      </c>
      <c r="K1877" s="112">
        <f>I1877-J1877-(0.38*'Recalled prostheses cost'!$F$23)</f>
        <v>-111834837.19875076</v>
      </c>
      <c r="L1877" s="11">
        <f t="shared" si="62"/>
        <v>1</v>
      </c>
    </row>
    <row r="1878" spans="1:12" x14ac:dyDescent="0.25">
      <c r="A1878">
        <f t="shared" si="63"/>
        <v>1873</v>
      </c>
      <c r="C1878">
        <v>61150.735148861721</v>
      </c>
      <c r="D1878">
        <v>62917.332710053939</v>
      </c>
      <c r="E1878">
        <v>52678757.335743859</v>
      </c>
      <c r="F1878">
        <v>1766.5975611922186</v>
      </c>
      <c r="G1878">
        <v>359500123.20626688</v>
      </c>
      <c r="H1878" s="6">
        <f>E1878-G1878-'Recalled prostheses cost'!$F$23</f>
        <v>-330573190.33741421</v>
      </c>
      <c r="I1878" s="112">
        <v>28701806.300073169</v>
      </c>
      <c r="J1878" s="112">
        <v>136610046.81838143</v>
      </c>
      <c r="K1878" s="112">
        <f>I1878-J1878-(0.38*'Recalled prostheses cost'!$F$23)</f>
        <v>-116933933.81572691</v>
      </c>
      <c r="L1878" s="11">
        <f t="shared" si="62"/>
        <v>1</v>
      </c>
    </row>
    <row r="1879" spans="1:12" x14ac:dyDescent="0.25">
      <c r="A1879">
        <f t="shared" si="63"/>
        <v>1874</v>
      </c>
      <c r="C1879">
        <v>76800.042582806374</v>
      </c>
      <c r="D1879">
        <v>79079.50648327604</v>
      </c>
      <c r="E1879">
        <v>73271186.717599392</v>
      </c>
      <c r="F1879">
        <v>2279.4639004696655</v>
      </c>
      <c r="G1879">
        <v>448838154.70829678</v>
      </c>
      <c r="H1879" s="6">
        <f>E1879-G1879-'Recalled prostheses cost'!$F$23</f>
        <v>-399318792.45758855</v>
      </c>
      <c r="I1879" s="112">
        <v>40816751.365702137</v>
      </c>
      <c r="J1879" s="112">
        <v>170558498.7891528</v>
      </c>
      <c r="K1879" s="112">
        <f>I1879-J1879-(0.38*'Recalled prostheses cost'!$F$23)</f>
        <v>-138767440.7208693</v>
      </c>
      <c r="L1879" s="11">
        <f t="shared" si="62"/>
        <v>1</v>
      </c>
    </row>
    <row r="1880" spans="1:12" x14ac:dyDescent="0.25">
      <c r="A1880">
        <f t="shared" si="63"/>
        <v>1875</v>
      </c>
      <c r="C1880">
        <v>59416.296230566884</v>
      </c>
      <c r="D1880">
        <v>61052.801321407278</v>
      </c>
      <c r="E1880">
        <v>42887407.404689223</v>
      </c>
      <c r="F1880">
        <v>1636.5050908403937</v>
      </c>
      <c r="G1880">
        <v>253199314.47256714</v>
      </c>
      <c r="H1880" s="6">
        <f>E1880-G1880-'Recalled prostheses cost'!$F$23</f>
        <v>-234063731.53476909</v>
      </c>
      <c r="I1880" s="112">
        <v>23846984.401365377</v>
      </c>
      <c r="J1880" s="112">
        <v>96215739.49957554</v>
      </c>
      <c r="K1880" s="112">
        <f>I1880-J1880-(0.38*'Recalled prostheses cost'!$F$23)</f>
        <v>-81394448.39562881</v>
      </c>
      <c r="L1880" s="11">
        <f t="shared" si="62"/>
        <v>1</v>
      </c>
    </row>
    <row r="1881" spans="1:12" x14ac:dyDescent="0.25">
      <c r="A1881">
        <f t="shared" si="63"/>
        <v>1876</v>
      </c>
      <c r="C1881">
        <v>49640.233827712858</v>
      </c>
      <c r="D1881">
        <v>50731.385915287981</v>
      </c>
      <c r="E1881">
        <v>41490703.890506722</v>
      </c>
      <c r="F1881">
        <v>1091.152087575123</v>
      </c>
      <c r="G1881">
        <v>199493471.8368865</v>
      </c>
      <c r="H1881" s="6">
        <f>E1881-G1881-'Recalled prostheses cost'!$F$23</f>
        <v>-181754592.41327095</v>
      </c>
      <c r="I1881" s="112">
        <v>22993775.222086012</v>
      </c>
      <c r="J1881" s="112">
        <v>75807519.298016861</v>
      </c>
      <c r="K1881" s="112">
        <f>I1881-J1881-(0.38*'Recalled prostheses cost'!$F$23)</f>
        <v>-61839437.373349495</v>
      </c>
      <c r="L1881" s="11">
        <f t="shared" si="62"/>
        <v>1</v>
      </c>
    </row>
    <row r="1882" spans="1:12" x14ac:dyDescent="0.25">
      <c r="A1882">
        <f t="shared" si="63"/>
        <v>1877</v>
      </c>
      <c r="C1882">
        <v>68681.040100520317</v>
      </c>
      <c r="D1882">
        <v>71444.538916172576</v>
      </c>
      <c r="E1882">
        <v>72182310.325966865</v>
      </c>
      <c r="F1882">
        <v>2763.4988156522595</v>
      </c>
      <c r="G1882">
        <v>665977408.36424923</v>
      </c>
      <c r="H1882" s="6">
        <f>E1882-G1882-'Recalled prostheses cost'!$F$23</f>
        <v>-617546922.50517356</v>
      </c>
      <c r="I1882" s="112">
        <v>39877706.599669263</v>
      </c>
      <c r="J1882" s="112">
        <v>253071415.17841467</v>
      </c>
      <c r="K1882" s="112">
        <f>I1882-J1882-(0.38*'Recalled prostheses cost'!$F$23)</f>
        <v>-222219401.87616408</v>
      </c>
      <c r="L1882" s="11">
        <f t="shared" si="62"/>
        <v>1</v>
      </c>
    </row>
    <row r="1883" spans="1:12" x14ac:dyDescent="0.25">
      <c r="A1883">
        <f t="shared" si="63"/>
        <v>1878</v>
      </c>
      <c r="C1883">
        <v>66479.734899317787</v>
      </c>
      <c r="D1883">
        <v>67750.57084032007</v>
      </c>
      <c r="E1883">
        <v>50675768.068778418</v>
      </c>
      <c r="F1883">
        <v>1270.8359410022822</v>
      </c>
      <c r="G1883">
        <v>224329785.31171438</v>
      </c>
      <c r="H1883" s="6">
        <f>E1883-G1883-'Recalled prostheses cost'!$F$23</f>
        <v>-197405841.70982713</v>
      </c>
      <c r="I1883" s="112">
        <v>28238551.268811025</v>
      </c>
      <c r="J1883" s="112">
        <v>85245318.418451473</v>
      </c>
      <c r="K1883" s="112">
        <f>I1883-J1883-(0.38*'Recalled prostheses cost'!$F$23)</f>
        <v>-66032460.447059095</v>
      </c>
      <c r="L1883" s="11">
        <f t="shared" si="62"/>
        <v>1</v>
      </c>
    </row>
    <row r="1884" spans="1:12" x14ac:dyDescent="0.25">
      <c r="A1884">
        <f t="shared" si="63"/>
        <v>1879</v>
      </c>
      <c r="C1884">
        <v>58425.981532836486</v>
      </c>
      <c r="D1884">
        <v>60479.490111040082</v>
      </c>
      <c r="E1884">
        <v>47100698.510958582</v>
      </c>
      <c r="F1884">
        <v>2053.5085782035967</v>
      </c>
      <c r="G1884">
        <v>358847778.92461544</v>
      </c>
      <c r="H1884" s="6">
        <f>E1884-G1884-'Recalled prostheses cost'!$F$23</f>
        <v>-335498904.880548</v>
      </c>
      <c r="I1884" s="112">
        <v>26461156.612294171</v>
      </c>
      <c r="J1884" s="112">
        <v>136362155.99135384</v>
      </c>
      <c r="K1884" s="112">
        <f>I1884-J1884-(0.38*'Recalled prostheses cost'!$F$23)</f>
        <v>-118926692.67647833</v>
      </c>
      <c r="L1884" s="11">
        <f t="shared" si="62"/>
        <v>1</v>
      </c>
    </row>
    <row r="1885" spans="1:12" x14ac:dyDescent="0.25">
      <c r="A1885">
        <f t="shared" si="63"/>
        <v>1880</v>
      </c>
      <c r="C1885">
        <v>84586.279894310646</v>
      </c>
      <c r="D1885">
        <v>86330.771426481137</v>
      </c>
      <c r="E1885">
        <v>48452081.764324859</v>
      </c>
      <c r="F1885">
        <v>1744.4915321704902</v>
      </c>
      <c r="G1885">
        <v>163001767.45853832</v>
      </c>
      <c r="H1885" s="6">
        <f>E1885-G1885-'Recalled prostheses cost'!$F$23</f>
        <v>-138301510.16110465</v>
      </c>
      <c r="I1885" s="112">
        <v>27035335.161745392</v>
      </c>
      <c r="J1885" s="112">
        <v>61940671.634244554</v>
      </c>
      <c r="K1885" s="112">
        <f>I1885-J1885-(0.38*'Recalled prostheses cost'!$F$23)</f>
        <v>-43931029.769917808</v>
      </c>
      <c r="L1885" s="11">
        <f t="shared" si="62"/>
        <v>1</v>
      </c>
    </row>
    <row r="1886" spans="1:12" x14ac:dyDescent="0.25">
      <c r="A1886">
        <f t="shared" si="63"/>
        <v>1881</v>
      </c>
      <c r="C1886">
        <v>67539.788323152767</v>
      </c>
      <c r="D1886">
        <v>69337.412880445729</v>
      </c>
      <c r="E1886">
        <v>48062495.550224058</v>
      </c>
      <c r="F1886">
        <v>1797.624557292962</v>
      </c>
      <c r="G1886">
        <v>266642089.88166091</v>
      </c>
      <c r="H1886" s="6">
        <f>E1886-G1886-'Recalled prostheses cost'!$F$23</f>
        <v>-242331418.79832801</v>
      </c>
      <c r="I1886" s="112">
        <v>26456482.081036031</v>
      </c>
      <c r="J1886" s="112">
        <v>101323994.15503114</v>
      </c>
      <c r="K1886" s="112">
        <f>I1886-J1886-(0.38*'Recalled prostheses cost'!$F$23)</f>
        <v>-83893205.371413767</v>
      </c>
      <c r="L1886" s="11">
        <f t="shared" si="62"/>
        <v>1</v>
      </c>
    </row>
    <row r="1887" spans="1:12" x14ac:dyDescent="0.25">
      <c r="A1887">
        <f t="shared" si="63"/>
        <v>1882</v>
      </c>
      <c r="C1887">
        <v>61992.861971373335</v>
      </c>
      <c r="D1887">
        <v>63659.028785327071</v>
      </c>
      <c r="E1887">
        <v>47189242.733375825</v>
      </c>
      <c r="F1887">
        <v>1666.166813953736</v>
      </c>
      <c r="G1887">
        <v>246724208.86895174</v>
      </c>
      <c r="H1887" s="6">
        <f>E1887-G1887-'Recalled prostheses cost'!$F$23</f>
        <v>-223286790.60246709</v>
      </c>
      <c r="I1887" s="112">
        <v>26043249.842015859</v>
      </c>
      <c r="J1887" s="112">
        <v>93755199.370201647</v>
      </c>
      <c r="K1887" s="112">
        <f>I1887-J1887-(0.38*'Recalled prostheses cost'!$F$23)</f>
        <v>-76737642.825604439</v>
      </c>
      <c r="L1887" s="11">
        <f t="shared" si="62"/>
        <v>1</v>
      </c>
    </row>
    <row r="1888" spans="1:12" x14ac:dyDescent="0.25">
      <c r="A1888">
        <f t="shared" si="63"/>
        <v>1883</v>
      </c>
      <c r="C1888">
        <v>57736.76614991176</v>
      </c>
      <c r="D1888">
        <v>60397.908907652803</v>
      </c>
      <c r="E1888">
        <v>55144060.39734742</v>
      </c>
      <c r="F1888">
        <v>2661.1427577410432</v>
      </c>
      <c r="G1888">
        <v>561940595.40179408</v>
      </c>
      <c r="H1888" s="6">
        <f>E1888-G1888-'Recalled prostheses cost'!$F$23</f>
        <v>-530548359.4713378</v>
      </c>
      <c r="I1888" s="112">
        <v>31126134.816738918</v>
      </c>
      <c r="J1888" s="112">
        <v>213537426.25268182</v>
      </c>
      <c r="K1888" s="112">
        <f>I1888-J1888-(0.38*'Recalled prostheses cost'!$F$23)</f>
        <v>-191436984.73336154</v>
      </c>
      <c r="L1888" s="11">
        <f t="shared" si="62"/>
        <v>1</v>
      </c>
    </row>
    <row r="1889" spans="1:12" x14ac:dyDescent="0.25">
      <c r="A1889">
        <f t="shared" si="63"/>
        <v>1884</v>
      </c>
      <c r="C1889">
        <v>54353.841581916546</v>
      </c>
      <c r="D1889">
        <v>56139.155504643255</v>
      </c>
      <c r="E1889">
        <v>40134800.691478565</v>
      </c>
      <c r="F1889">
        <v>1785.3139227267093</v>
      </c>
      <c r="G1889">
        <v>270128393.54380518</v>
      </c>
      <c r="H1889" s="6">
        <f>E1889-G1889-'Recalled prostheses cost'!$F$23</f>
        <v>-253745417.3192178</v>
      </c>
      <c r="I1889" s="112">
        <v>22271811.892607626</v>
      </c>
      <c r="J1889" s="112">
        <v>102648789.54664594</v>
      </c>
      <c r="K1889" s="112">
        <f>I1889-J1889-(0.38*'Recalled prostheses cost'!$F$23)</f>
        <v>-89402670.951456964</v>
      </c>
      <c r="L1889" s="11">
        <f t="shared" si="62"/>
        <v>1</v>
      </c>
    </row>
    <row r="1890" spans="1:12" x14ac:dyDescent="0.25">
      <c r="A1890">
        <f t="shared" si="63"/>
        <v>1885</v>
      </c>
      <c r="C1890">
        <v>52673.137857105328</v>
      </c>
      <c r="D1890">
        <v>53945.290200429088</v>
      </c>
      <c r="E1890">
        <v>42151670.058198877</v>
      </c>
      <c r="F1890">
        <v>1272.1523433237599</v>
      </c>
      <c r="G1890">
        <v>233994412.74975929</v>
      </c>
      <c r="H1890" s="6">
        <f>E1890-G1890-'Recalled prostheses cost'!$F$23</f>
        <v>-215594567.15845159</v>
      </c>
      <c r="I1890" s="112">
        <v>23482056.342766672</v>
      </c>
      <c r="J1890" s="112">
        <v>88917876.844908506</v>
      </c>
      <c r="K1890" s="112">
        <f>I1890-J1890-(0.38*'Recalled prostheses cost'!$F$23)</f>
        <v>-74461513.799560487</v>
      </c>
      <c r="L1890" s="11">
        <f t="shared" si="62"/>
        <v>1</v>
      </c>
    </row>
    <row r="1891" spans="1:12" x14ac:dyDescent="0.25">
      <c r="A1891">
        <f t="shared" si="63"/>
        <v>1886</v>
      </c>
      <c r="C1891">
        <v>52459.860122993385</v>
      </c>
      <c r="D1891">
        <v>54410.688729167232</v>
      </c>
      <c r="E1891">
        <v>54937307.637683868</v>
      </c>
      <c r="F1891">
        <v>1950.8286061738472</v>
      </c>
      <c r="G1891">
        <v>476067407.79299456</v>
      </c>
      <c r="H1891" s="6">
        <f>E1891-G1891-'Recalled prostheses cost'!$F$23</f>
        <v>-444881924.62220186</v>
      </c>
      <c r="I1891" s="112">
        <v>30382676.934207439</v>
      </c>
      <c r="J1891" s="112">
        <v>180905614.96133792</v>
      </c>
      <c r="K1891" s="112">
        <f>I1891-J1891-(0.38*'Recalled prostheses cost'!$F$23)</f>
        <v>-159548631.32454914</v>
      </c>
      <c r="L1891" s="11">
        <f t="shared" si="62"/>
        <v>1</v>
      </c>
    </row>
    <row r="1892" spans="1:12" x14ac:dyDescent="0.25">
      <c r="A1892">
        <f t="shared" si="63"/>
        <v>1887</v>
      </c>
      <c r="C1892">
        <v>74981.802159279512</v>
      </c>
      <c r="D1892">
        <v>76725.61903778532</v>
      </c>
      <c r="E1892">
        <v>43983048.708887979</v>
      </c>
      <c r="F1892">
        <v>1743.8168785058078</v>
      </c>
      <c r="G1892">
        <v>207886877.85972288</v>
      </c>
      <c r="H1892" s="6">
        <f>E1892-G1892-'Recalled prostheses cost'!$F$23</f>
        <v>-187655653.61772609</v>
      </c>
      <c r="I1892" s="112">
        <v>24552779.31307935</v>
      </c>
      <c r="J1892" s="112">
        <v>78997013.586694703</v>
      </c>
      <c r="K1892" s="112">
        <f>I1892-J1892-(0.38*'Recalled prostheses cost'!$F$23)</f>
        <v>-63469927.571033999</v>
      </c>
      <c r="L1892" s="11">
        <f t="shared" si="62"/>
        <v>1</v>
      </c>
    </row>
    <row r="1893" spans="1:12" x14ac:dyDescent="0.25">
      <c r="A1893">
        <f t="shared" si="63"/>
        <v>1888</v>
      </c>
      <c r="C1893">
        <v>80678.942588001388</v>
      </c>
      <c r="D1893">
        <v>82859.495891476719</v>
      </c>
      <c r="E1893">
        <v>41651035.140427202</v>
      </c>
      <c r="F1893">
        <v>2180.5533034753316</v>
      </c>
      <c r="G1893">
        <v>212145031.15075421</v>
      </c>
      <c r="H1893" s="6">
        <f>E1893-G1893-'Recalled prostheses cost'!$F$23</f>
        <v>-194245820.47721818</v>
      </c>
      <c r="I1893" s="112">
        <v>23006379.819698866</v>
      </c>
      <c r="J1893" s="112">
        <v>80615111.837286592</v>
      </c>
      <c r="K1893" s="112">
        <f>I1893-J1893-(0.38*'Recalled prostheses cost'!$F$23)</f>
        <v>-66634425.315006368</v>
      </c>
      <c r="L1893" s="11">
        <f t="shared" si="62"/>
        <v>1</v>
      </c>
    </row>
    <row r="1894" spans="1:12" x14ac:dyDescent="0.25">
      <c r="A1894">
        <f t="shared" si="63"/>
        <v>1889</v>
      </c>
      <c r="C1894">
        <v>70648.016948347969</v>
      </c>
      <c r="D1894">
        <v>73412.285276794166</v>
      </c>
      <c r="E1894">
        <v>64036271.890492864</v>
      </c>
      <c r="F1894">
        <v>2764.2683284461964</v>
      </c>
      <c r="G1894">
        <v>648286517.36134946</v>
      </c>
      <c r="H1894" s="6">
        <f>E1894-G1894-'Recalled prostheses cost'!$F$23</f>
        <v>-608002069.93774772</v>
      </c>
      <c r="I1894" s="112">
        <v>36074784.698522791</v>
      </c>
      <c r="J1894" s="112">
        <v>246348876.59731281</v>
      </c>
      <c r="K1894" s="112">
        <f>I1894-J1894-(0.38*'Recalled prostheses cost'!$F$23)</f>
        <v>-219299785.19620866</v>
      </c>
      <c r="L1894" s="11">
        <f t="shared" si="62"/>
        <v>1</v>
      </c>
    </row>
    <row r="1895" spans="1:12" x14ac:dyDescent="0.25">
      <c r="A1895">
        <f t="shared" si="63"/>
        <v>1890</v>
      </c>
      <c r="C1895">
        <v>81364.64058471212</v>
      </c>
      <c r="D1895">
        <v>84064.127802414834</v>
      </c>
      <c r="E1895">
        <v>64145012.432932265</v>
      </c>
      <c r="F1895">
        <v>2699.4872177027137</v>
      </c>
      <c r="G1895">
        <v>482921548.63773274</v>
      </c>
      <c r="H1895" s="6">
        <f>E1895-G1895-'Recalled prostheses cost'!$F$23</f>
        <v>-442528360.67169166</v>
      </c>
      <c r="I1895" s="112">
        <v>35601918.72749798</v>
      </c>
      <c r="J1895" s="112">
        <v>183510188.48233849</v>
      </c>
      <c r="K1895" s="112">
        <f>I1895-J1895-(0.38*'Recalled prostheses cost'!$F$23)</f>
        <v>-156933963.05225915</v>
      </c>
      <c r="L1895" s="11">
        <f t="shared" si="62"/>
        <v>1</v>
      </c>
    </row>
    <row r="1896" spans="1:12" x14ac:dyDescent="0.25">
      <c r="A1896">
        <f t="shared" si="63"/>
        <v>1891</v>
      </c>
      <c r="C1896">
        <v>50748.347149916306</v>
      </c>
      <c r="D1896">
        <v>52471.199789862163</v>
      </c>
      <c r="E1896">
        <v>53429598.776968978</v>
      </c>
      <c r="F1896">
        <v>1722.8526399458569</v>
      </c>
      <c r="G1896">
        <v>409723610.27714759</v>
      </c>
      <c r="H1896" s="6">
        <f>E1896-G1896-'Recalled prostheses cost'!$F$23</f>
        <v>-380045835.9670698</v>
      </c>
      <c r="I1896" s="112">
        <v>29369493.240394924</v>
      </c>
      <c r="J1896" s="112">
        <v>155694971.90531608</v>
      </c>
      <c r="K1896" s="112">
        <f>I1896-J1896-(0.38*'Recalled prostheses cost'!$F$23)</f>
        <v>-135351171.96233982</v>
      </c>
      <c r="L1896" s="11">
        <f t="shared" si="62"/>
        <v>1</v>
      </c>
    </row>
    <row r="1897" spans="1:12" x14ac:dyDescent="0.25">
      <c r="A1897">
        <f t="shared" si="63"/>
        <v>1892</v>
      </c>
      <c r="C1897">
        <v>54243.348482428097</v>
      </c>
      <c r="D1897">
        <v>55612.75666305628</v>
      </c>
      <c r="E1897">
        <v>56868325.815486282</v>
      </c>
      <c r="F1897">
        <v>1369.4081806281829</v>
      </c>
      <c r="G1897">
        <v>335956144.56019658</v>
      </c>
      <c r="H1897" s="6">
        <f>E1897-G1897-'Recalled prostheses cost'!$F$23</f>
        <v>-302839643.2116015</v>
      </c>
      <c r="I1897" s="112">
        <v>31222001.883290753</v>
      </c>
      <c r="J1897" s="112">
        <v>127663334.93287475</v>
      </c>
      <c r="K1897" s="112">
        <f>I1897-J1897-(0.38*'Recalled prostheses cost'!$F$23)</f>
        <v>-105467026.34700266</v>
      </c>
      <c r="L1897" s="11">
        <f t="shared" si="62"/>
        <v>1</v>
      </c>
    </row>
    <row r="1898" spans="1:12" x14ac:dyDescent="0.25">
      <c r="A1898">
        <f t="shared" si="63"/>
        <v>1893</v>
      </c>
      <c r="C1898">
        <v>60407.585673749782</v>
      </c>
      <c r="D1898">
        <v>62050.708725135766</v>
      </c>
      <c r="E1898">
        <v>50466907.436794683</v>
      </c>
      <c r="F1898">
        <v>1643.1230513859846</v>
      </c>
      <c r="G1898">
        <v>349888296.88155884</v>
      </c>
      <c r="H1898" s="6">
        <f>E1898-G1898-'Recalled prostheses cost'!$F$23</f>
        <v>-323173213.91165531</v>
      </c>
      <c r="I1898" s="112">
        <v>28463781.245597903</v>
      </c>
      <c r="J1898" s="112">
        <v>132957552.81499235</v>
      </c>
      <c r="K1898" s="112">
        <f>I1898-J1898-(0.38*'Recalled prostheses cost'!$F$23)</f>
        <v>-113519464.86681309</v>
      </c>
      <c r="L1898" s="11">
        <f t="shared" si="62"/>
        <v>1</v>
      </c>
    </row>
    <row r="1899" spans="1:12" x14ac:dyDescent="0.25">
      <c r="A1899">
        <f t="shared" si="63"/>
        <v>1894</v>
      </c>
      <c r="C1899">
        <v>79567.488985662931</v>
      </c>
      <c r="D1899">
        <v>82791.022947241247</v>
      </c>
      <c r="E1899">
        <v>69543581.059402779</v>
      </c>
      <c r="F1899">
        <v>3223.5339615783159</v>
      </c>
      <c r="G1899">
        <v>610292625.70309567</v>
      </c>
      <c r="H1899" s="6">
        <f>E1899-G1899-'Recalled prostheses cost'!$F$23</f>
        <v>-564500869.11058402</v>
      </c>
      <c r="I1899" s="112">
        <v>38333199.930483557</v>
      </c>
      <c r="J1899" s="112">
        <v>231911197.76717633</v>
      </c>
      <c r="K1899" s="112">
        <f>I1899-J1899-(0.38*'Recalled prostheses cost'!$F$23)</f>
        <v>-202603691.13411143</v>
      </c>
      <c r="L1899" s="11">
        <f t="shared" si="62"/>
        <v>1</v>
      </c>
    </row>
    <row r="1900" spans="1:12" x14ac:dyDescent="0.25">
      <c r="A1900">
        <f t="shared" si="63"/>
        <v>1895</v>
      </c>
      <c r="C1900">
        <v>49958.332268509599</v>
      </c>
      <c r="D1900">
        <v>51545.184056379119</v>
      </c>
      <c r="E1900">
        <v>53987940.8224058</v>
      </c>
      <c r="F1900">
        <v>1586.8517878695202</v>
      </c>
      <c r="G1900">
        <v>384810095.73775709</v>
      </c>
      <c r="H1900" s="6">
        <f>E1900-G1900-'Recalled prostheses cost'!$F$23</f>
        <v>-354573979.38224244</v>
      </c>
      <c r="I1900" s="112">
        <v>30442955.734689489</v>
      </c>
      <c r="J1900" s="112">
        <v>146227836.3803477</v>
      </c>
      <c r="K1900" s="112">
        <f>I1900-J1900-(0.38*'Recalled prostheses cost'!$F$23)</f>
        <v>-124810573.94307685</v>
      </c>
      <c r="L1900" s="11">
        <f t="shared" si="62"/>
        <v>1</v>
      </c>
    </row>
    <row r="1901" spans="1:12" x14ac:dyDescent="0.25">
      <c r="A1901">
        <f t="shared" si="63"/>
        <v>1896</v>
      </c>
      <c r="C1901">
        <v>54874.492575514305</v>
      </c>
      <c r="D1901">
        <v>56136.00291163112</v>
      </c>
      <c r="E1901">
        <v>42501006.981124356</v>
      </c>
      <c r="F1901">
        <v>1261.5103361168149</v>
      </c>
      <c r="G1901">
        <v>211536514.64230239</v>
      </c>
      <c r="H1901" s="6">
        <f>E1901-G1901-'Recalled prostheses cost'!$F$23</f>
        <v>-192787332.12806922</v>
      </c>
      <c r="I1901" s="112">
        <v>23713395.513439585</v>
      </c>
      <c r="J1901" s="112">
        <v>80383875.564074904</v>
      </c>
      <c r="K1901" s="112">
        <f>I1901-J1901-(0.38*'Recalled prostheses cost'!$F$23)</f>
        <v>-65696173.348053969</v>
      </c>
      <c r="L1901" s="11">
        <f t="shared" si="62"/>
        <v>1</v>
      </c>
    </row>
    <row r="1902" spans="1:12" x14ac:dyDescent="0.25">
      <c r="A1902">
        <f t="shared" si="63"/>
        <v>1897</v>
      </c>
      <c r="C1902">
        <v>68492.569745690329</v>
      </c>
      <c r="D1902">
        <v>71285.511088015483</v>
      </c>
      <c r="E1902">
        <v>55611362.954008929</v>
      </c>
      <c r="F1902">
        <v>2792.9413423251535</v>
      </c>
      <c r="G1902">
        <v>427016050.40302652</v>
      </c>
      <c r="H1902" s="6">
        <f>E1902-G1902-'Recalled prostheses cost'!$F$23</f>
        <v>-395156511.91590875</v>
      </c>
      <c r="I1902" s="112">
        <v>30928460.536467668</v>
      </c>
      <c r="J1902" s="112">
        <v>162266099.15315008</v>
      </c>
      <c r="K1902" s="112">
        <f>I1902-J1902-(0.38*'Recalled prostheses cost'!$F$23)</f>
        <v>-140363331.91410106</v>
      </c>
      <c r="L1902" s="11">
        <f t="shared" si="62"/>
        <v>1</v>
      </c>
    </row>
    <row r="1903" spans="1:12" x14ac:dyDescent="0.25">
      <c r="A1903">
        <f t="shared" si="63"/>
        <v>1898</v>
      </c>
      <c r="C1903">
        <v>58944.590542297876</v>
      </c>
      <c r="D1903">
        <v>60628.032159369781</v>
      </c>
      <c r="E1903">
        <v>54210768.583025418</v>
      </c>
      <c r="F1903">
        <v>1683.4416170719051</v>
      </c>
      <c r="G1903">
        <v>405163826.57029784</v>
      </c>
      <c r="H1903" s="6">
        <f>E1903-G1903-'Recalled prostheses cost'!$F$23</f>
        <v>-374704882.45416361</v>
      </c>
      <c r="I1903" s="112">
        <v>29779696.271685101</v>
      </c>
      <c r="J1903" s="112">
        <v>153962254.09671316</v>
      </c>
      <c r="K1903" s="112">
        <f>I1903-J1903-(0.38*'Recalled prostheses cost'!$F$23)</f>
        <v>-133208251.12244672</v>
      </c>
      <c r="L1903" s="11">
        <f t="shared" si="62"/>
        <v>1</v>
      </c>
    </row>
    <row r="1904" spans="1:12" x14ac:dyDescent="0.25">
      <c r="A1904">
        <f t="shared" si="63"/>
        <v>1899</v>
      </c>
      <c r="C1904">
        <v>64872.69403757988</v>
      </c>
      <c r="D1904">
        <v>66950.583969141982</v>
      </c>
      <c r="E1904">
        <v>58633950.736484192</v>
      </c>
      <c r="F1904">
        <v>2077.889931562102</v>
      </c>
      <c r="G1904">
        <v>488801396.5925051</v>
      </c>
      <c r="H1904" s="6">
        <f>E1904-G1904-'Recalled prostheses cost'!$F$23</f>
        <v>-453919270.3229121</v>
      </c>
      <c r="I1904" s="112">
        <v>32589635.601304702</v>
      </c>
      <c r="J1904" s="112">
        <v>185744530.70515192</v>
      </c>
      <c r="K1904" s="112">
        <f>I1904-J1904-(0.38*'Recalled prostheses cost'!$F$23)</f>
        <v>-162180588.40126586</v>
      </c>
      <c r="L1904" s="11">
        <f t="shared" si="62"/>
        <v>1</v>
      </c>
    </row>
    <row r="1905" spans="1:12" x14ac:dyDescent="0.25">
      <c r="A1905">
        <f t="shared" si="63"/>
        <v>1900</v>
      </c>
      <c r="C1905">
        <v>55997.357985981536</v>
      </c>
      <c r="D1905">
        <v>57729.598931281493</v>
      </c>
      <c r="E1905">
        <v>62034343.90053086</v>
      </c>
      <c r="F1905">
        <v>1732.2409452999564</v>
      </c>
      <c r="G1905">
        <v>426731212.85514367</v>
      </c>
      <c r="H1905" s="6">
        <f>E1905-G1905-'Recalled prostheses cost'!$F$23</f>
        <v>-388448693.42150396</v>
      </c>
      <c r="I1905" s="112">
        <v>34467021.285291523</v>
      </c>
      <c r="J1905" s="112">
        <v>162157860.88495457</v>
      </c>
      <c r="K1905" s="112">
        <f>I1905-J1905-(0.38*'Recalled prostheses cost'!$F$23)</f>
        <v>-136716532.8970817</v>
      </c>
      <c r="L1905" s="11">
        <f t="shared" si="62"/>
        <v>1</v>
      </c>
    </row>
    <row r="1906" spans="1:12" x14ac:dyDescent="0.25">
      <c r="A1906">
        <f t="shared" si="63"/>
        <v>1901</v>
      </c>
      <c r="C1906">
        <v>63976.223807023664</v>
      </c>
      <c r="D1906">
        <v>66322.056322469129</v>
      </c>
      <c r="E1906">
        <v>58727505.058083206</v>
      </c>
      <c r="F1906">
        <v>2345.8325154454651</v>
      </c>
      <c r="G1906">
        <v>466417014.36022228</v>
      </c>
      <c r="H1906" s="6">
        <f>E1906-G1906-'Recalled prostheses cost'!$F$23</f>
        <v>-431441333.76903021</v>
      </c>
      <c r="I1906" s="112">
        <v>32520692.623907927</v>
      </c>
      <c r="J1906" s="112">
        <v>177238465.45688444</v>
      </c>
      <c r="K1906" s="112">
        <f>I1906-J1906-(0.38*'Recalled prostheses cost'!$F$23)</f>
        <v>-153743466.13039517</v>
      </c>
      <c r="L1906" s="11">
        <f t="shared" si="62"/>
        <v>1</v>
      </c>
    </row>
    <row r="1907" spans="1:12" x14ac:dyDescent="0.25">
      <c r="A1907">
        <f t="shared" si="63"/>
        <v>1902</v>
      </c>
      <c r="C1907">
        <v>53495.968874597638</v>
      </c>
      <c r="D1907">
        <v>54749.559284220064</v>
      </c>
      <c r="E1907">
        <v>58827945.260436818</v>
      </c>
      <c r="F1907">
        <v>1253.5904096224258</v>
      </c>
      <c r="G1907">
        <v>323234788.04592955</v>
      </c>
      <c r="H1907" s="6">
        <f>E1907-G1907-'Recalled prostheses cost'!$F$23</f>
        <v>-288158667.25238389</v>
      </c>
      <c r="I1907" s="112">
        <v>32576763.921319924</v>
      </c>
      <c r="J1907" s="112">
        <v>122829219.45745322</v>
      </c>
      <c r="K1907" s="112">
        <f>I1907-J1907-(0.38*'Recalled prostheses cost'!$F$23)</f>
        <v>-99278148.833551943</v>
      </c>
      <c r="L1907" s="11">
        <f t="shared" si="62"/>
        <v>1</v>
      </c>
    </row>
    <row r="1908" spans="1:12" x14ac:dyDescent="0.25">
      <c r="A1908">
        <f t="shared" si="63"/>
        <v>1903</v>
      </c>
      <c r="C1908">
        <v>56380.464219243935</v>
      </c>
      <c r="D1908">
        <v>58232.207815034781</v>
      </c>
      <c r="E1908">
        <v>46144766.307898752</v>
      </c>
      <c r="F1908">
        <v>1851.7435957908456</v>
      </c>
      <c r="G1908">
        <v>382948563.74658322</v>
      </c>
      <c r="H1908" s="6">
        <f>E1908-G1908-'Recalled prostheses cost'!$F$23</f>
        <v>-360555621.90557563</v>
      </c>
      <c r="I1908" s="112">
        <v>25753827.866848685</v>
      </c>
      <c r="J1908" s="112">
        <v>145520454.2237016</v>
      </c>
      <c r="K1908" s="112">
        <f>I1908-J1908-(0.38*'Recalled prostheses cost'!$F$23)</f>
        <v>-128792319.65427157</v>
      </c>
      <c r="L1908" s="11">
        <f t="shared" si="62"/>
        <v>1</v>
      </c>
    </row>
    <row r="1909" spans="1:12" x14ac:dyDescent="0.25">
      <c r="A1909">
        <f t="shared" si="63"/>
        <v>1904</v>
      </c>
      <c r="C1909">
        <v>67353.625438160161</v>
      </c>
      <c r="D1909">
        <v>69442.638648412307</v>
      </c>
      <c r="E1909">
        <v>66451964.107874192</v>
      </c>
      <c r="F1909">
        <v>2089.0132102521457</v>
      </c>
      <c r="G1909">
        <v>571308407.02327716</v>
      </c>
      <c r="H1909" s="6">
        <f>E1909-G1909-'Recalled prostheses cost'!$F$23</f>
        <v>-528608267.38229412</v>
      </c>
      <c r="I1909" s="112">
        <v>37430287.95167622</v>
      </c>
      <c r="J1909" s="112">
        <v>217097194.6688453</v>
      </c>
      <c r="K1909" s="112">
        <f>I1909-J1909-(0.38*'Recalled prostheses cost'!$F$23)</f>
        <v>-188692600.01458773</v>
      </c>
      <c r="L1909" s="11">
        <f t="shared" si="62"/>
        <v>1</v>
      </c>
    </row>
    <row r="1910" spans="1:12" x14ac:dyDescent="0.25">
      <c r="A1910">
        <f t="shared" si="63"/>
        <v>1905</v>
      </c>
      <c r="C1910">
        <v>56344.217553262009</v>
      </c>
      <c r="D1910">
        <v>58303.38554797598</v>
      </c>
      <c r="E1910">
        <v>53546050.783657774</v>
      </c>
      <c r="F1910">
        <v>1959.167994713971</v>
      </c>
      <c r="G1910">
        <v>461868976.53170055</v>
      </c>
      <c r="H1910" s="6">
        <f>E1910-G1910-'Recalled prostheses cost'!$F$23</f>
        <v>-432074750.21493393</v>
      </c>
      <c r="I1910" s="112">
        <v>29691794.826009244</v>
      </c>
      <c r="J1910" s="112">
        <v>175510211.08204621</v>
      </c>
      <c r="K1910" s="112">
        <f>I1910-J1910-(0.38*'Recalled prostheses cost'!$F$23)</f>
        <v>-154844109.55345562</v>
      </c>
      <c r="L1910" s="11">
        <f t="shared" si="62"/>
        <v>1</v>
      </c>
    </row>
    <row r="1911" spans="1:12" x14ac:dyDescent="0.25">
      <c r="A1911">
        <f t="shared" si="63"/>
        <v>1906</v>
      </c>
      <c r="C1911">
        <v>56299.524287143657</v>
      </c>
      <c r="D1911">
        <v>58230.860173979338</v>
      </c>
      <c r="E1911">
        <v>69688541.932934284</v>
      </c>
      <c r="F1911">
        <v>1931.3358868356809</v>
      </c>
      <c r="G1911">
        <v>658621102.85742044</v>
      </c>
      <c r="H1911" s="6">
        <f>E1911-G1911-'Recalled prostheses cost'!$F$23</f>
        <v>-612684385.39137733</v>
      </c>
      <c r="I1911" s="112">
        <v>38787596.283900909</v>
      </c>
      <c r="J1911" s="112">
        <v>250276019.08581975</v>
      </c>
      <c r="K1911" s="112">
        <f>I1911-J1911-(0.38*'Recalled prostheses cost'!$F$23)</f>
        <v>-220514116.09933749</v>
      </c>
      <c r="L1911" s="11">
        <f t="shared" si="62"/>
        <v>1</v>
      </c>
    </row>
    <row r="1912" spans="1:12" x14ac:dyDescent="0.25">
      <c r="A1912">
        <f t="shared" si="63"/>
        <v>1907</v>
      </c>
      <c r="C1912">
        <v>54730.934243343159</v>
      </c>
      <c r="D1912">
        <v>56699.383688434173</v>
      </c>
      <c r="E1912">
        <v>51466297.260247998</v>
      </c>
      <c r="F1912">
        <v>1968.4494450910133</v>
      </c>
      <c r="G1912">
        <v>456043293.77813083</v>
      </c>
      <c r="H1912" s="6">
        <f>E1912-G1912-'Recalled prostheses cost'!$F$23</f>
        <v>-428328820.98477399</v>
      </c>
      <c r="I1912" s="112">
        <v>28688941.421965737</v>
      </c>
      <c r="J1912" s="112">
        <v>173296451.63568974</v>
      </c>
      <c r="K1912" s="112">
        <f>I1912-J1912-(0.38*'Recalled prostheses cost'!$F$23)</f>
        <v>-153633203.51114264</v>
      </c>
      <c r="L1912" s="11">
        <f t="shared" si="62"/>
        <v>1</v>
      </c>
    </row>
    <row r="1913" spans="1:12" x14ac:dyDescent="0.25">
      <c r="A1913">
        <f t="shared" si="63"/>
        <v>1908</v>
      </c>
      <c r="C1913">
        <v>50998.342452522709</v>
      </c>
      <c r="D1913">
        <v>52693.534751074461</v>
      </c>
      <c r="E1913">
        <v>44999536.131300204</v>
      </c>
      <c r="F1913">
        <v>1695.1922985517522</v>
      </c>
      <c r="G1913">
        <v>362294266.96920002</v>
      </c>
      <c r="H1913" s="6">
        <f>E1913-G1913-'Recalled prostheses cost'!$F$23</f>
        <v>-341046555.30479097</v>
      </c>
      <c r="I1913" s="112">
        <v>24530997.559095055</v>
      </c>
      <c r="J1913" s="112">
        <v>137671821.44829598</v>
      </c>
      <c r="K1913" s="112">
        <f>I1913-J1913-(0.38*'Recalled prostheses cost'!$F$23)</f>
        <v>-122166517.18661958</v>
      </c>
      <c r="L1913" s="11">
        <f t="shared" si="62"/>
        <v>1</v>
      </c>
    </row>
    <row r="1914" spans="1:12" x14ac:dyDescent="0.25">
      <c r="A1914">
        <f t="shared" si="63"/>
        <v>1909</v>
      </c>
      <c r="C1914">
        <v>53535.267808328361</v>
      </c>
      <c r="D1914">
        <v>55308.717436572049</v>
      </c>
      <c r="E1914">
        <v>43474624.53374923</v>
      </c>
      <c r="F1914">
        <v>1773.4496282436885</v>
      </c>
      <c r="G1914">
        <v>322197133.9140932</v>
      </c>
      <c r="H1914" s="6">
        <f>E1914-G1914-'Recalled prostheses cost'!$F$23</f>
        <v>-302474333.84723514</v>
      </c>
      <c r="I1914" s="112">
        <v>24089367.76209024</v>
      </c>
      <c r="J1914" s="112">
        <v>122434910.8873554</v>
      </c>
      <c r="K1914" s="112">
        <f>I1914-J1914-(0.38*'Recalled prostheses cost'!$F$23)</f>
        <v>-107371236.42268381</v>
      </c>
      <c r="L1914" s="11">
        <f t="shared" si="62"/>
        <v>1</v>
      </c>
    </row>
    <row r="1915" spans="1:12" x14ac:dyDescent="0.25">
      <c r="A1915">
        <f t="shared" si="63"/>
        <v>1910</v>
      </c>
      <c r="C1915">
        <v>68132.538179191732</v>
      </c>
      <c r="D1915">
        <v>69945.136221427092</v>
      </c>
      <c r="E1915">
        <v>47177823.043868504</v>
      </c>
      <c r="F1915">
        <v>1812.5980422353605</v>
      </c>
      <c r="G1915">
        <v>251912423.27349055</v>
      </c>
      <c r="H1915" s="6">
        <f>E1915-G1915-'Recalled prostheses cost'!$F$23</f>
        <v>-228486424.69651321</v>
      </c>
      <c r="I1915" s="112">
        <v>25756398.44364503</v>
      </c>
      <c r="J1915" s="112">
        <v>95726720.843926415</v>
      </c>
      <c r="K1915" s="112">
        <f>I1915-J1915-(0.38*'Recalled prostheses cost'!$F$23)</f>
        <v>-78996015.697700024</v>
      </c>
      <c r="L1915" s="11">
        <f t="shared" si="62"/>
        <v>1</v>
      </c>
    </row>
    <row r="1916" spans="1:12" x14ac:dyDescent="0.25">
      <c r="A1916">
        <f t="shared" si="63"/>
        <v>1911</v>
      </c>
      <c r="C1916">
        <v>53536.761693056324</v>
      </c>
      <c r="D1916">
        <v>54895.51933524495</v>
      </c>
      <c r="E1916">
        <v>44331502.758222707</v>
      </c>
      <c r="F1916">
        <v>1358.7576421886261</v>
      </c>
      <c r="G1916">
        <v>274031129.60435212</v>
      </c>
      <c r="H1916" s="6">
        <f>E1916-G1916-'Recalled prostheses cost'!$F$23</f>
        <v>-253451451.31302059</v>
      </c>
      <c r="I1916" s="112">
        <v>24768095.178584099</v>
      </c>
      <c r="J1916" s="112">
        <v>104131829.24965379</v>
      </c>
      <c r="K1916" s="112">
        <f>I1916-J1916-(0.38*'Recalled prostheses cost'!$F$23)</f>
        <v>-88389427.368488342</v>
      </c>
      <c r="L1916" s="11">
        <f t="shared" si="62"/>
        <v>1</v>
      </c>
    </row>
    <row r="1917" spans="1:12" x14ac:dyDescent="0.25">
      <c r="A1917">
        <f t="shared" si="63"/>
        <v>1912</v>
      </c>
      <c r="C1917">
        <v>57639.828598922024</v>
      </c>
      <c r="D1917">
        <v>59192.662301115364</v>
      </c>
      <c r="E1917">
        <v>48891450.127962328</v>
      </c>
      <c r="F1917">
        <v>1552.8337021933403</v>
      </c>
      <c r="G1917">
        <v>231000650.11168003</v>
      </c>
      <c r="H1917" s="6">
        <f>E1917-G1917-'Recalled prostheses cost'!$F$23</f>
        <v>-205861024.45060888</v>
      </c>
      <c r="I1917" s="112">
        <v>26742201.263453498</v>
      </c>
      <c r="J1917" s="112">
        <v>87780247.042438403</v>
      </c>
      <c r="K1917" s="112">
        <f>I1917-J1917-(0.38*'Recalled prostheses cost'!$F$23)</f>
        <v>-70063739.076403558</v>
      </c>
      <c r="L1917" s="11">
        <f t="shared" si="62"/>
        <v>1</v>
      </c>
    </row>
    <row r="1918" spans="1:12" x14ac:dyDescent="0.25">
      <c r="A1918">
        <f t="shared" si="63"/>
        <v>1913</v>
      </c>
      <c r="C1918">
        <v>61933.601546464728</v>
      </c>
      <c r="D1918">
        <v>63220.90867570306</v>
      </c>
      <c r="E1918">
        <v>47785645.659408063</v>
      </c>
      <c r="F1918">
        <v>1287.307129238332</v>
      </c>
      <c r="G1918">
        <v>221739633.60991067</v>
      </c>
      <c r="H1918" s="6">
        <f>E1918-G1918-'Recalled prostheses cost'!$F$23</f>
        <v>-197705812.41739377</v>
      </c>
      <c r="I1918" s="112">
        <v>26556805.475709487</v>
      </c>
      <c r="J1918" s="112">
        <v>84261060.771766081</v>
      </c>
      <c r="K1918" s="112">
        <f>I1918-J1918-(0.38*'Recalled prostheses cost'!$F$23)</f>
        <v>-66729948.593475245</v>
      </c>
      <c r="L1918" s="11">
        <f t="shared" si="62"/>
        <v>1</v>
      </c>
    </row>
    <row r="1919" spans="1:12" x14ac:dyDescent="0.25">
      <c r="A1919">
        <f t="shared" si="63"/>
        <v>1914</v>
      </c>
      <c r="C1919">
        <v>60893.652804103345</v>
      </c>
      <c r="D1919">
        <v>63299.999198282836</v>
      </c>
      <c r="E1919">
        <v>45824291.921239778</v>
      </c>
      <c r="F1919">
        <v>2406.3463941794907</v>
      </c>
      <c r="G1919">
        <v>417376913.84684592</v>
      </c>
      <c r="H1919" s="6">
        <f>E1919-G1919-'Recalled prostheses cost'!$F$23</f>
        <v>-395304446.3924973</v>
      </c>
      <c r="I1919" s="112">
        <v>25194893.740733337</v>
      </c>
      <c r="J1919" s="112">
        <v>158603227.26180142</v>
      </c>
      <c r="K1919" s="112">
        <f>I1919-J1919-(0.38*'Recalled prostheses cost'!$F$23)</f>
        <v>-142434026.81848672</v>
      </c>
      <c r="L1919" s="11">
        <f t="shared" si="62"/>
        <v>1</v>
      </c>
    </row>
    <row r="1920" spans="1:12" x14ac:dyDescent="0.25">
      <c r="A1920">
        <f t="shared" si="63"/>
        <v>1915</v>
      </c>
      <c r="C1920">
        <v>70169.635282817093</v>
      </c>
      <c r="D1920">
        <v>73061.891733792072</v>
      </c>
      <c r="E1920">
        <v>57685183.461536914</v>
      </c>
      <c r="F1920">
        <v>2892.2564509749791</v>
      </c>
      <c r="G1920">
        <v>493672467.92818469</v>
      </c>
      <c r="H1920" s="6">
        <f>E1920-G1920-'Recalled prostheses cost'!$F$23</f>
        <v>-459739108.93353891</v>
      </c>
      <c r="I1920" s="112">
        <v>32029088.134328857</v>
      </c>
      <c r="J1920" s="112">
        <v>187595537.8127102</v>
      </c>
      <c r="K1920" s="112">
        <f>I1920-J1920-(0.38*'Recalled prostheses cost'!$F$23)</f>
        <v>-164592142.97579998</v>
      </c>
      <c r="L1920" s="11">
        <f t="shared" si="62"/>
        <v>1</v>
      </c>
    </row>
    <row r="1921" spans="1:12" x14ac:dyDescent="0.25">
      <c r="A1921">
        <f t="shared" si="63"/>
        <v>1916</v>
      </c>
      <c r="C1921">
        <v>67386.023801650663</v>
      </c>
      <c r="D1921">
        <v>69241.198743216417</v>
      </c>
      <c r="E1921">
        <v>46826770.77126281</v>
      </c>
      <c r="F1921">
        <v>1855.1749415657541</v>
      </c>
      <c r="G1921">
        <v>303096383.04016745</v>
      </c>
      <c r="H1921" s="6">
        <f>E1921-G1921-'Recalled prostheses cost'!$F$23</f>
        <v>-280021436.7357958</v>
      </c>
      <c r="I1921" s="112">
        <v>26225926.702035304</v>
      </c>
      <c r="J1921" s="112">
        <v>115176625.55526368</v>
      </c>
      <c r="K1921" s="112">
        <f>I1921-J1921-(0.38*'Recalled prostheses cost'!$F$23)</f>
        <v>-97976392.150647014</v>
      </c>
      <c r="L1921" s="11">
        <f t="shared" si="62"/>
        <v>1</v>
      </c>
    </row>
    <row r="1922" spans="1:12" x14ac:dyDescent="0.25">
      <c r="A1922">
        <f t="shared" si="63"/>
        <v>1917</v>
      </c>
      <c r="C1922">
        <v>56064.397465851216</v>
      </c>
      <c r="D1922">
        <v>58001.643762021871</v>
      </c>
      <c r="E1922">
        <v>46764727.072057687</v>
      </c>
      <c r="F1922">
        <v>1937.2462961706551</v>
      </c>
      <c r="G1922">
        <v>341862081.9952597</v>
      </c>
      <c r="H1922" s="6">
        <f>E1922-G1922-'Recalled prostheses cost'!$F$23</f>
        <v>-318849179.39009321</v>
      </c>
      <c r="I1922" s="112">
        <v>25844855.278142948</v>
      </c>
      <c r="J1922" s="112">
        <v>129907591.15819871</v>
      </c>
      <c r="K1922" s="112">
        <f>I1922-J1922-(0.38*'Recalled prostheses cost'!$F$23)</f>
        <v>-113088429.17747441</v>
      </c>
      <c r="L1922" s="11">
        <f t="shared" si="62"/>
        <v>1</v>
      </c>
    </row>
    <row r="1923" spans="1:12" x14ac:dyDescent="0.25">
      <c r="A1923">
        <f t="shared" si="63"/>
        <v>1918</v>
      </c>
      <c r="C1923">
        <v>58236.220809439335</v>
      </c>
      <c r="D1923">
        <v>60685.402706184039</v>
      </c>
      <c r="E1923">
        <v>52247717.374983124</v>
      </c>
      <c r="F1923">
        <v>2449.1818967447034</v>
      </c>
      <c r="G1923">
        <v>486512744.32000345</v>
      </c>
      <c r="H1923" s="6">
        <f>E1923-G1923-'Recalled prostheses cost'!$F$23</f>
        <v>-458016851.41191149</v>
      </c>
      <c r="I1923" s="112">
        <v>29073813.165070124</v>
      </c>
      <c r="J1923" s="112">
        <v>184874842.84160128</v>
      </c>
      <c r="K1923" s="112">
        <f>I1923-J1923-(0.38*'Recalled prostheses cost'!$F$23)</f>
        <v>-164826722.97394982</v>
      </c>
      <c r="L1923" s="11">
        <f t="shared" si="62"/>
        <v>1</v>
      </c>
    </row>
    <row r="1924" spans="1:12" x14ac:dyDescent="0.25">
      <c r="A1924">
        <f t="shared" si="63"/>
        <v>1919</v>
      </c>
      <c r="C1924">
        <v>57583.078319406632</v>
      </c>
      <c r="D1924">
        <v>59494.642831422825</v>
      </c>
      <c r="E1924">
        <v>45252852.042598948</v>
      </c>
      <c r="F1924">
        <v>1911.5645120161935</v>
      </c>
      <c r="G1924">
        <v>346003682.64808065</v>
      </c>
      <c r="H1924" s="6">
        <f>E1924-G1924-'Recalled prostheses cost'!$F$23</f>
        <v>-324502655.07237285</v>
      </c>
      <c r="I1924" s="112">
        <v>25237015.278102245</v>
      </c>
      <c r="J1924" s="112">
        <v>131481399.40627065</v>
      </c>
      <c r="K1924" s="112">
        <f>I1924-J1924-(0.38*'Recalled prostheses cost'!$F$23)</f>
        <v>-115270077.42558706</v>
      </c>
      <c r="L1924" s="11">
        <f t="shared" si="62"/>
        <v>1</v>
      </c>
    </row>
    <row r="1925" spans="1:12" x14ac:dyDescent="0.25">
      <c r="A1925">
        <f t="shared" si="63"/>
        <v>1920</v>
      </c>
      <c r="C1925">
        <v>68339.288341492764</v>
      </c>
      <c r="D1925">
        <v>71337.291907264953</v>
      </c>
      <c r="E1925">
        <v>56479214.246467687</v>
      </c>
      <c r="F1925">
        <v>2998.0035657721892</v>
      </c>
      <c r="G1925">
        <v>610247286.12952542</v>
      </c>
      <c r="H1925" s="6">
        <f>E1925-G1925-'Recalled prostheses cost'!$F$23</f>
        <v>-577519896.34994888</v>
      </c>
      <c r="I1925" s="112">
        <v>31250130.625153661</v>
      </c>
      <c r="J1925" s="112">
        <v>231893968.72921968</v>
      </c>
      <c r="K1925" s="112">
        <f>I1925-J1925-(0.38*'Recalled prostheses cost'!$F$23)</f>
        <v>-209669531.40148467</v>
      </c>
      <c r="L1925" s="11">
        <f t="shared" si="62"/>
        <v>1</v>
      </c>
    </row>
    <row r="1926" spans="1:12" x14ac:dyDescent="0.25">
      <c r="A1926">
        <f t="shared" si="63"/>
        <v>1921</v>
      </c>
      <c r="C1926">
        <v>67508.986864912746</v>
      </c>
      <c r="D1926">
        <v>69863.007540874547</v>
      </c>
      <c r="E1926">
        <v>44589458.823158607</v>
      </c>
      <c r="F1926">
        <v>2354.0206759618013</v>
      </c>
      <c r="G1926">
        <v>364735757.96121597</v>
      </c>
      <c r="H1926" s="6">
        <f>E1926-G1926-'Recalled prostheses cost'!$F$23</f>
        <v>-343898123.60494852</v>
      </c>
      <c r="I1926" s="112">
        <v>24884144.55129116</v>
      </c>
      <c r="J1926" s="112">
        <v>138599588.02526206</v>
      </c>
      <c r="K1926" s="112">
        <f>I1926-J1926-(0.38*'Recalled prostheses cost'!$F$23)</f>
        <v>-122741136.77138954</v>
      </c>
      <c r="L1926" s="11">
        <f t="shared" ref="L1926:L1989" si="64">IF(H1926/$H$1&lt;=F1926,1,0)</f>
        <v>1</v>
      </c>
    </row>
    <row r="1927" spans="1:12" x14ac:dyDescent="0.25">
      <c r="A1927">
        <f t="shared" si="63"/>
        <v>1922</v>
      </c>
      <c r="C1927">
        <v>80002.711772428593</v>
      </c>
      <c r="D1927">
        <v>82216.06076275112</v>
      </c>
      <c r="E1927">
        <v>41944653.436184622</v>
      </c>
      <c r="F1927">
        <v>2213.3489903225272</v>
      </c>
      <c r="G1927">
        <v>257656053.64633477</v>
      </c>
      <c r="H1927" s="6">
        <f>E1927-G1927-'Recalled prostheses cost'!$F$23</f>
        <v>-239463224.67704132</v>
      </c>
      <c r="I1927" s="112">
        <v>23332997.274750743</v>
      </c>
      <c r="J1927" s="112">
        <v>97909300.385607243</v>
      </c>
      <c r="K1927" s="112">
        <f>I1927-J1927-(0.38*'Recalled prostheses cost'!$F$23)</f>
        <v>-83601996.408275157</v>
      </c>
      <c r="L1927" s="11">
        <f t="shared" si="64"/>
        <v>1</v>
      </c>
    </row>
    <row r="1928" spans="1:12" x14ac:dyDescent="0.25">
      <c r="A1928">
        <f t="shared" ref="A1928:A1991" si="65">1+A1927</f>
        <v>1923</v>
      </c>
      <c r="C1928">
        <v>64989.354600013423</v>
      </c>
      <c r="D1928">
        <v>67124.377370222108</v>
      </c>
      <c r="E1928">
        <v>59946629.098996237</v>
      </c>
      <c r="F1928">
        <v>2135.022770208685</v>
      </c>
      <c r="G1928">
        <v>515433074.52072406</v>
      </c>
      <c r="H1928" s="6">
        <f>E1928-G1928-'Recalled prostheses cost'!$F$23</f>
        <v>-479238269.88861901</v>
      </c>
      <c r="I1928" s="112">
        <v>33420179.069780298</v>
      </c>
      <c r="J1928" s="112">
        <v>195864568.31787512</v>
      </c>
      <c r="K1928" s="112">
        <f>I1928-J1928-(0.38*'Recalled prostheses cost'!$F$23)</f>
        <v>-171470082.54551348</v>
      </c>
      <c r="L1928" s="11">
        <f t="shared" si="64"/>
        <v>1</v>
      </c>
    </row>
    <row r="1929" spans="1:12" x14ac:dyDescent="0.25">
      <c r="A1929">
        <f t="shared" si="65"/>
        <v>1924</v>
      </c>
      <c r="C1929">
        <v>58591.952803136148</v>
      </c>
      <c r="D1929">
        <v>60585.081060975594</v>
      </c>
      <c r="E1929">
        <v>59421658.165889367</v>
      </c>
      <c r="F1929">
        <v>1993.1282578394457</v>
      </c>
      <c r="G1929">
        <v>591243933.2948879</v>
      </c>
      <c r="H1929" s="6">
        <f>E1929-G1929-'Recalled prostheses cost'!$F$23</f>
        <v>-555574099.59588969</v>
      </c>
      <c r="I1929" s="112">
        <v>33441950.640868176</v>
      </c>
      <c r="J1929" s="112">
        <v>224672694.65205741</v>
      </c>
      <c r="K1929" s="112">
        <f>I1929-J1929-(0.38*'Recalled prostheses cost'!$F$23)</f>
        <v>-200256437.30860788</v>
      </c>
      <c r="L1929" s="11">
        <f t="shared" si="64"/>
        <v>1</v>
      </c>
    </row>
    <row r="1930" spans="1:12" x14ac:dyDescent="0.25">
      <c r="A1930">
        <f t="shared" si="65"/>
        <v>1925</v>
      </c>
      <c r="C1930">
        <v>60519.709872493317</v>
      </c>
      <c r="D1930">
        <v>62376.609481114065</v>
      </c>
      <c r="E1930">
        <v>43291195.67898953</v>
      </c>
      <c r="F1930">
        <v>1856.899608620748</v>
      </c>
      <c r="G1930">
        <v>301381500.96327096</v>
      </c>
      <c r="H1930" s="6">
        <f>E1930-G1930-'Recalled prostheses cost'!$F$23</f>
        <v>-281842129.7511726</v>
      </c>
      <c r="I1930" s="112">
        <v>24114690.762718718</v>
      </c>
      <c r="J1930" s="112">
        <v>114524970.36604299</v>
      </c>
      <c r="K1930" s="112">
        <f>I1930-J1930-(0.38*'Recalled prostheses cost'!$F$23)</f>
        <v>-99435972.900742918</v>
      </c>
      <c r="L1930" s="11">
        <f t="shared" si="64"/>
        <v>1</v>
      </c>
    </row>
    <row r="1931" spans="1:12" x14ac:dyDescent="0.25">
      <c r="A1931">
        <f t="shared" si="65"/>
        <v>1926</v>
      </c>
      <c r="C1931">
        <v>58364.595040161468</v>
      </c>
      <c r="D1931">
        <v>61359.544353403537</v>
      </c>
      <c r="E1931">
        <v>43928965.257065848</v>
      </c>
      <c r="F1931">
        <v>2994.9493132420685</v>
      </c>
      <c r="G1931">
        <v>549596867.7113843</v>
      </c>
      <c r="H1931" s="6">
        <f>E1931-G1931-'Recalled prostheses cost'!$F$23</f>
        <v>-529419726.92120963</v>
      </c>
      <c r="I1931" s="112">
        <v>24296518.11153366</v>
      </c>
      <c r="J1931" s="112">
        <v>208846809.73032603</v>
      </c>
      <c r="K1931" s="112">
        <f>I1931-J1931-(0.38*'Recalled prostheses cost'!$F$23)</f>
        <v>-193575984.91621101</v>
      </c>
      <c r="L1931" s="11">
        <f t="shared" si="64"/>
        <v>1</v>
      </c>
    </row>
    <row r="1932" spans="1:12" x14ac:dyDescent="0.25">
      <c r="A1932">
        <f t="shared" si="65"/>
        <v>1927</v>
      </c>
      <c r="C1932">
        <v>56006.404173581381</v>
      </c>
      <c r="D1932">
        <v>57226.51759329476</v>
      </c>
      <c r="E1932">
        <v>49589410.386763141</v>
      </c>
      <c r="F1932">
        <v>1220.1134197133797</v>
      </c>
      <c r="G1932">
        <v>222618286.28099516</v>
      </c>
      <c r="H1932" s="6">
        <f>E1932-G1932-'Recalled prostheses cost'!$F$23</f>
        <v>-196780700.3611232</v>
      </c>
      <c r="I1932" s="112">
        <v>27293017.627104439</v>
      </c>
      <c r="J1932" s="112">
        <v>84594948.786778167</v>
      </c>
      <c r="K1932" s="112">
        <f>I1932-J1932-(0.38*'Recalled prostheses cost'!$F$23)</f>
        <v>-66327624.457092375</v>
      </c>
      <c r="L1932" s="11">
        <f t="shared" si="64"/>
        <v>1</v>
      </c>
    </row>
    <row r="1933" spans="1:12" x14ac:dyDescent="0.25">
      <c r="A1933">
        <f t="shared" si="65"/>
        <v>1928</v>
      </c>
      <c r="C1933">
        <v>52926.729552140736</v>
      </c>
      <c r="D1933">
        <v>54316.632600342498</v>
      </c>
      <c r="E1933">
        <v>54382292.940775819</v>
      </c>
      <c r="F1933">
        <v>1389.9030482017624</v>
      </c>
      <c r="G1933">
        <v>387663393.02763945</v>
      </c>
      <c r="H1933" s="6">
        <f>E1933-G1933-'Recalled prostheses cost'!$F$23</f>
        <v>-357032924.55375481</v>
      </c>
      <c r="I1933" s="112">
        <v>30067162.929594617</v>
      </c>
      <c r="J1933" s="112">
        <v>147312089.35050297</v>
      </c>
      <c r="K1933" s="112">
        <f>I1933-J1933-(0.38*'Recalled prostheses cost'!$F$23)</f>
        <v>-126270619.71832699</v>
      </c>
      <c r="L1933" s="11">
        <f t="shared" si="64"/>
        <v>1</v>
      </c>
    </row>
    <row r="1934" spans="1:12" x14ac:dyDescent="0.25">
      <c r="A1934">
        <f t="shared" si="65"/>
        <v>1929</v>
      </c>
      <c r="C1934">
        <v>56879.261174726133</v>
      </c>
      <c r="D1934">
        <v>58432.707558373535</v>
      </c>
      <c r="E1934">
        <v>45652046.868973859</v>
      </c>
      <c r="F1934">
        <v>1553.4463836474024</v>
      </c>
      <c r="G1934">
        <v>284200853.52713907</v>
      </c>
      <c r="H1934" s="6">
        <f>E1934-G1934-'Recalled prostheses cost'!$F$23</f>
        <v>-262300631.12505639</v>
      </c>
      <c r="I1934" s="112">
        <v>25607557.862876724</v>
      </c>
      <c r="J1934" s="112">
        <v>107996324.34031285</v>
      </c>
      <c r="K1934" s="112">
        <f>I1934-J1934-(0.38*'Recalled prostheses cost'!$F$23)</f>
        <v>-91414459.774854779</v>
      </c>
      <c r="L1934" s="11">
        <f t="shared" si="64"/>
        <v>1</v>
      </c>
    </row>
    <row r="1935" spans="1:12" x14ac:dyDescent="0.25">
      <c r="A1935">
        <f t="shared" si="65"/>
        <v>1930</v>
      </c>
      <c r="C1935">
        <v>56444.480233855182</v>
      </c>
      <c r="D1935">
        <v>58305.132300838093</v>
      </c>
      <c r="E1935">
        <v>43582616.819360197</v>
      </c>
      <c r="F1935">
        <v>1860.6520669829115</v>
      </c>
      <c r="G1935">
        <v>326924064.46690315</v>
      </c>
      <c r="H1935" s="6">
        <f>E1935-G1935-'Recalled prostheses cost'!$F$23</f>
        <v>-307093272.11443412</v>
      </c>
      <c r="I1935" s="112">
        <v>24299247.543001644</v>
      </c>
      <c r="J1935" s="112">
        <v>124231144.4974232</v>
      </c>
      <c r="K1935" s="112">
        <f>I1935-J1935-(0.38*'Recalled prostheses cost'!$F$23)</f>
        <v>-108957590.2518402</v>
      </c>
      <c r="L1935" s="11">
        <f t="shared" si="64"/>
        <v>1</v>
      </c>
    </row>
    <row r="1936" spans="1:12" x14ac:dyDescent="0.25">
      <c r="A1936">
        <f t="shared" si="65"/>
        <v>1931</v>
      </c>
      <c r="C1936">
        <v>78441.730366549033</v>
      </c>
      <c r="D1936">
        <v>80820.306171204327</v>
      </c>
      <c r="E1936">
        <v>44828156.903387763</v>
      </c>
      <c r="F1936">
        <v>2378.5758046552946</v>
      </c>
      <c r="G1936">
        <v>304975193.73600155</v>
      </c>
      <c r="H1936" s="6">
        <f>E1936-G1936-'Recalled prostheses cost'!$F$23</f>
        <v>-283898861.299505</v>
      </c>
      <c r="I1936" s="112">
        <v>25262917.321547326</v>
      </c>
      <c r="J1936" s="112">
        <v>115890573.6196806</v>
      </c>
      <c r="K1936" s="112">
        <f>I1936-J1936-(0.38*'Recalled prostheses cost'!$F$23)</f>
        <v>-99653349.595551908</v>
      </c>
      <c r="L1936" s="11">
        <f t="shared" si="64"/>
        <v>1</v>
      </c>
    </row>
    <row r="1937" spans="1:12" x14ac:dyDescent="0.25">
      <c r="A1937">
        <f t="shared" si="65"/>
        <v>1932</v>
      </c>
      <c r="C1937">
        <v>52862.701517953326</v>
      </c>
      <c r="D1937">
        <v>54100.838760656108</v>
      </c>
      <c r="E1937">
        <v>44872622.141735755</v>
      </c>
      <c r="F1937">
        <v>1238.1372427027818</v>
      </c>
      <c r="G1937">
        <v>214110642.8020936</v>
      </c>
      <c r="H1937" s="6">
        <f>E1937-G1937-'Recalled prostheses cost'!$F$23</f>
        <v>-192989845.127249</v>
      </c>
      <c r="I1937" s="112">
        <v>25324637.229119614</v>
      </c>
      <c r="J1937" s="112">
        <v>81362044.264795572</v>
      </c>
      <c r="K1937" s="112">
        <f>I1937-J1937-(0.38*'Recalled prostheses cost'!$F$23)</f>
        <v>-65063100.333094604</v>
      </c>
      <c r="L1937" s="11">
        <f t="shared" si="64"/>
        <v>1</v>
      </c>
    </row>
    <row r="1938" spans="1:12" x14ac:dyDescent="0.25">
      <c r="A1938">
        <f t="shared" si="65"/>
        <v>1933</v>
      </c>
      <c r="C1938">
        <v>48866.350958908668</v>
      </c>
      <c r="D1938">
        <v>49853.719910033156</v>
      </c>
      <c r="E1938">
        <v>41094685.872467056</v>
      </c>
      <c r="F1938">
        <v>987.36895112448838</v>
      </c>
      <c r="G1938">
        <v>184187780.13191873</v>
      </c>
      <c r="H1938" s="6">
        <f>E1938-G1938-'Recalled prostheses cost'!$F$23</f>
        <v>-166844918.72634286</v>
      </c>
      <c r="I1938" s="112">
        <v>23167555.581792459</v>
      </c>
      <c r="J1938" s="112">
        <v>69991356.450129107</v>
      </c>
      <c r="K1938" s="112">
        <f>I1938-J1938-(0.38*'Recalled prostheses cost'!$F$23)</f>
        <v>-55849494.165755294</v>
      </c>
      <c r="L1938" s="11">
        <f t="shared" si="64"/>
        <v>1</v>
      </c>
    </row>
    <row r="1939" spans="1:12" x14ac:dyDescent="0.25">
      <c r="A1939">
        <f t="shared" si="65"/>
        <v>1934</v>
      </c>
      <c r="C1939">
        <v>52249.828735583629</v>
      </c>
      <c r="D1939">
        <v>53941.476184045168</v>
      </c>
      <c r="E1939">
        <v>43582654.368972801</v>
      </c>
      <c r="F1939">
        <v>1691.6474484615392</v>
      </c>
      <c r="G1939">
        <v>345042372.4425903</v>
      </c>
      <c r="H1939" s="6">
        <f>E1939-G1939-'Recalled prostheses cost'!$F$23</f>
        <v>-325211542.54050869</v>
      </c>
      <c r="I1939" s="112">
        <v>24084619.746762548</v>
      </c>
      <c r="J1939" s="112">
        <v>131116101.52818432</v>
      </c>
      <c r="K1939" s="112">
        <f>I1939-J1939-(0.38*'Recalled prostheses cost'!$F$23)</f>
        <v>-116057175.07884043</v>
      </c>
      <c r="L1939" s="11">
        <f t="shared" si="64"/>
        <v>1</v>
      </c>
    </row>
    <row r="1940" spans="1:12" x14ac:dyDescent="0.25">
      <c r="A1940">
        <f t="shared" si="65"/>
        <v>1935</v>
      </c>
      <c r="C1940">
        <v>63626.16295477972</v>
      </c>
      <c r="D1940">
        <v>65717.668360509197</v>
      </c>
      <c r="E1940">
        <v>45626862.463574015</v>
      </c>
      <c r="F1940">
        <v>2091.5054057294765</v>
      </c>
      <c r="G1940">
        <v>319728991.05203801</v>
      </c>
      <c r="H1940" s="6">
        <f>E1940-G1940-'Recalled prostheses cost'!$F$23</f>
        <v>-297853953.05535519</v>
      </c>
      <c r="I1940" s="112">
        <v>25214313.330926478</v>
      </c>
      <c r="J1940" s="112">
        <v>121497016.59977445</v>
      </c>
      <c r="K1940" s="112">
        <f>I1940-J1940-(0.38*'Recalled prostheses cost'!$F$23)</f>
        <v>-105308396.56626663</v>
      </c>
      <c r="L1940" s="11">
        <f t="shared" si="64"/>
        <v>1</v>
      </c>
    </row>
    <row r="1941" spans="1:12" x14ac:dyDescent="0.25">
      <c r="A1941">
        <f t="shared" si="65"/>
        <v>1936</v>
      </c>
      <c r="C1941">
        <v>73917.498120020653</v>
      </c>
      <c r="D1941">
        <v>76387.636765757925</v>
      </c>
      <c r="E1941">
        <v>43143432.709062807</v>
      </c>
      <c r="F1941">
        <v>2470.1386457372719</v>
      </c>
      <c r="G1941">
        <v>273913433.90891933</v>
      </c>
      <c r="H1941" s="6">
        <f>E1941-G1941-'Recalled prostheses cost'!$F$23</f>
        <v>-254521825.66674769</v>
      </c>
      <c r="I1941" s="112">
        <v>23992166.829703163</v>
      </c>
      <c r="J1941" s="112">
        <v>104087104.88538939</v>
      </c>
      <c r="K1941" s="112">
        <f>I1941-J1941-(0.38*'Recalled prostheses cost'!$F$23)</f>
        <v>-89120631.35310486</v>
      </c>
      <c r="L1941" s="11">
        <f t="shared" si="64"/>
        <v>1</v>
      </c>
    </row>
    <row r="1942" spans="1:12" x14ac:dyDescent="0.25">
      <c r="A1942">
        <f t="shared" si="65"/>
        <v>1937</v>
      </c>
      <c r="C1942">
        <v>73125.378570649948</v>
      </c>
      <c r="D1942">
        <v>76288.47181690752</v>
      </c>
      <c r="E1942">
        <v>70737563.352839217</v>
      </c>
      <c r="F1942">
        <v>3163.0932462575729</v>
      </c>
      <c r="G1942">
        <v>742974151.95103002</v>
      </c>
      <c r="H1942" s="6">
        <f>E1942-G1942-'Recalled prostheses cost'!$F$23</f>
        <v>-695988413.06508195</v>
      </c>
      <c r="I1942" s="112">
        <v>39391358.278182872</v>
      </c>
      <c r="J1942" s="112">
        <v>282330177.74139136</v>
      </c>
      <c r="K1942" s="112">
        <f>I1942-J1942-(0.38*'Recalled prostheses cost'!$F$23)</f>
        <v>-251964512.76062715</v>
      </c>
      <c r="L1942" s="11">
        <f t="shared" si="64"/>
        <v>1</v>
      </c>
    </row>
    <row r="1943" spans="1:12" x14ac:dyDescent="0.25">
      <c r="A1943">
        <f t="shared" si="65"/>
        <v>1938</v>
      </c>
      <c r="C1943">
        <v>53386.579296791111</v>
      </c>
      <c r="D1943">
        <v>54093.80626163532</v>
      </c>
      <c r="E1943">
        <v>40925858.919620685</v>
      </c>
      <c r="F1943">
        <v>707.22696484420885</v>
      </c>
      <c r="G1943">
        <v>121970922.90250686</v>
      </c>
      <c r="H1943" s="6">
        <f>E1943-G1943-'Recalled prostheses cost'!$F$23</f>
        <v>-104796888.44977733</v>
      </c>
      <c r="I1943" s="112">
        <v>22529624.78855589</v>
      </c>
      <c r="J1943" s="112">
        <v>46348950.702952601</v>
      </c>
      <c r="K1943" s="112">
        <f>I1943-J1943-(0.38*'Recalled prostheses cost'!$F$23)</f>
        <v>-32845019.211815357</v>
      </c>
      <c r="L1943" s="11">
        <f t="shared" si="64"/>
        <v>1</v>
      </c>
    </row>
    <row r="1944" spans="1:12" x14ac:dyDescent="0.25">
      <c r="A1944">
        <f t="shared" si="65"/>
        <v>1939</v>
      </c>
      <c r="C1944">
        <v>66254.455456858268</v>
      </c>
      <c r="D1944">
        <v>69125.509641577257</v>
      </c>
      <c r="E1944">
        <v>41706499.728023037</v>
      </c>
      <c r="F1944">
        <v>2871.0541847189888</v>
      </c>
      <c r="G1944">
        <v>355679676.16081798</v>
      </c>
      <c r="H1944" s="6">
        <f>E1944-G1944-'Recalled prostheses cost'!$F$23</f>
        <v>-337725000.8996861</v>
      </c>
      <c r="I1944" s="112">
        <v>23167271.24771753</v>
      </c>
      <c r="J1944" s="112">
        <v>135158276.94111082</v>
      </c>
      <c r="K1944" s="112">
        <f>I1944-J1944-(0.38*'Recalled prostheses cost'!$F$23)</f>
        <v>-121016698.99081194</v>
      </c>
      <c r="L1944" s="11">
        <f t="shared" si="64"/>
        <v>1</v>
      </c>
    </row>
    <row r="1945" spans="1:12" x14ac:dyDescent="0.25">
      <c r="A1945">
        <f t="shared" si="65"/>
        <v>1940</v>
      </c>
      <c r="C1945">
        <v>52423.321910083876</v>
      </c>
      <c r="D1945">
        <v>54454.662123696922</v>
      </c>
      <c r="E1945">
        <v>49365793.70973637</v>
      </c>
      <c r="F1945">
        <v>2031.3402136130462</v>
      </c>
      <c r="G1945">
        <v>470273545.2469098</v>
      </c>
      <c r="H1945" s="6">
        <f>E1945-G1945-'Recalled prostheses cost'!$F$23</f>
        <v>-444659576.00406462</v>
      </c>
      <c r="I1945" s="112">
        <v>26990652.467547964</v>
      </c>
      <c r="J1945" s="112">
        <v>178703947.19382575</v>
      </c>
      <c r="K1945" s="112">
        <f>I1945-J1945-(0.38*'Recalled prostheses cost'!$F$23)</f>
        <v>-160738988.02369645</v>
      </c>
      <c r="L1945" s="11">
        <f t="shared" si="64"/>
        <v>1</v>
      </c>
    </row>
    <row r="1946" spans="1:12" x14ac:dyDescent="0.25">
      <c r="A1946">
        <f t="shared" si="65"/>
        <v>1941</v>
      </c>
      <c r="C1946">
        <v>66672.334958354288</v>
      </c>
      <c r="D1946">
        <v>69513.165302673631</v>
      </c>
      <c r="E1946">
        <v>42575068.219069049</v>
      </c>
      <c r="F1946">
        <v>2840.8303443193436</v>
      </c>
      <c r="G1946">
        <v>404639786.204521</v>
      </c>
      <c r="H1946" s="6">
        <f>E1946-G1946-'Recalled prostheses cost'!$F$23</f>
        <v>-385816542.45234311</v>
      </c>
      <c r="I1946" s="112">
        <v>23697371.974780202</v>
      </c>
      <c r="J1946" s="112">
        <v>153763118.75771794</v>
      </c>
      <c r="K1946" s="112">
        <f>I1946-J1946-(0.38*'Recalled prostheses cost'!$F$23)</f>
        <v>-139091440.08035639</v>
      </c>
      <c r="L1946" s="11">
        <f t="shared" si="64"/>
        <v>1</v>
      </c>
    </row>
    <row r="1947" spans="1:12" x14ac:dyDescent="0.25">
      <c r="A1947">
        <f t="shared" si="65"/>
        <v>1942</v>
      </c>
      <c r="C1947">
        <v>84210.972116064237</v>
      </c>
      <c r="D1947">
        <v>87489.798794833419</v>
      </c>
      <c r="E1947">
        <v>40916664.163938127</v>
      </c>
      <c r="F1947">
        <v>3278.8266787691828</v>
      </c>
      <c r="G1947">
        <v>284594327.13741249</v>
      </c>
      <c r="H1947" s="6">
        <f>E1947-G1947-'Recalled prostheses cost'!$F$23</f>
        <v>-267429487.44036552</v>
      </c>
      <c r="I1947" s="112">
        <v>22610300.033961907</v>
      </c>
      <c r="J1947" s="112">
        <v>108145844.31221676</v>
      </c>
      <c r="K1947" s="112">
        <f>I1947-J1947-(0.38*'Recalled prostheses cost'!$F$23)</f>
        <v>-94561237.575673491</v>
      </c>
      <c r="L1947" s="11">
        <f t="shared" si="64"/>
        <v>1</v>
      </c>
    </row>
    <row r="1948" spans="1:12" x14ac:dyDescent="0.25">
      <c r="A1948">
        <f t="shared" si="65"/>
        <v>1943</v>
      </c>
      <c r="C1948">
        <v>80332.766948043034</v>
      </c>
      <c r="D1948">
        <v>82803.041239334183</v>
      </c>
      <c r="E1948">
        <v>49791862.354669519</v>
      </c>
      <c r="F1948">
        <v>2470.274291291149</v>
      </c>
      <c r="G1948">
        <v>332240097.79696184</v>
      </c>
      <c r="H1948" s="6">
        <f>E1948-G1948-'Recalled prostheses cost'!$F$23</f>
        <v>-306200059.9091835</v>
      </c>
      <c r="I1948" s="112">
        <v>27610318.115699459</v>
      </c>
      <c r="J1948" s="112">
        <v>126251237.16284551</v>
      </c>
      <c r="K1948" s="112">
        <f>I1948-J1948-(0.38*'Recalled prostheses cost'!$F$23)</f>
        <v>-107666612.34456471</v>
      </c>
      <c r="L1948" s="11">
        <f t="shared" si="64"/>
        <v>1</v>
      </c>
    </row>
    <row r="1949" spans="1:12" x14ac:dyDescent="0.25">
      <c r="A1949">
        <f t="shared" si="65"/>
        <v>1944</v>
      </c>
      <c r="C1949">
        <v>60512.690898797802</v>
      </c>
      <c r="D1949">
        <v>62480.851197622331</v>
      </c>
      <c r="E1949">
        <v>55089427.598634019</v>
      </c>
      <c r="F1949">
        <v>1968.1602988245286</v>
      </c>
      <c r="G1949">
        <v>501911885.42833376</v>
      </c>
      <c r="H1949" s="6">
        <f>E1949-G1949-'Recalled prostheses cost'!$F$23</f>
        <v>-470574282.29659092</v>
      </c>
      <c r="I1949" s="112">
        <v>30731825.017031398</v>
      </c>
      <c r="J1949" s="112">
        <v>190726516.46276683</v>
      </c>
      <c r="K1949" s="112">
        <f>I1949-J1949-(0.38*'Recalled prostheses cost'!$F$23)</f>
        <v>-169020384.74315408</v>
      </c>
      <c r="L1949" s="11">
        <f t="shared" si="64"/>
        <v>1</v>
      </c>
    </row>
    <row r="1950" spans="1:12" x14ac:dyDescent="0.25">
      <c r="A1950">
        <f t="shared" si="65"/>
        <v>1945</v>
      </c>
      <c r="C1950">
        <v>65084.013247016868</v>
      </c>
      <c r="D1950">
        <v>66997.893620133342</v>
      </c>
      <c r="E1950">
        <v>42216186.88788148</v>
      </c>
      <c r="F1950">
        <v>1913.8803731164735</v>
      </c>
      <c r="G1950">
        <v>324695931.07328808</v>
      </c>
      <c r="H1950" s="6">
        <f>E1950-G1950-'Recalled prostheses cost'!$F$23</f>
        <v>-306231568.65229779</v>
      </c>
      <c r="I1950" s="112">
        <v>23489378.064396191</v>
      </c>
      <c r="J1950" s="112">
        <v>123384453.80784948</v>
      </c>
      <c r="K1950" s="112">
        <f>I1950-J1950-(0.38*'Recalled prostheses cost'!$F$23)</f>
        <v>-108920769.04087195</v>
      </c>
      <c r="L1950" s="11">
        <f t="shared" si="64"/>
        <v>1</v>
      </c>
    </row>
    <row r="1951" spans="1:12" x14ac:dyDescent="0.25">
      <c r="A1951">
        <f t="shared" si="65"/>
        <v>1946</v>
      </c>
      <c r="C1951">
        <v>55513.880797098391</v>
      </c>
      <c r="D1951">
        <v>56641.749821163859</v>
      </c>
      <c r="E1951">
        <v>44970338.842989393</v>
      </c>
      <c r="F1951">
        <v>1127.8690240654687</v>
      </c>
      <c r="G1951">
        <v>173406007.91408852</v>
      </c>
      <c r="H1951" s="6">
        <f>E1951-G1951-'Recalled prostheses cost'!$F$23</f>
        <v>-152187493.5379903</v>
      </c>
      <c r="I1951" s="112">
        <v>24666876.813650109</v>
      </c>
      <c r="J1951" s="112">
        <v>65894283.007353619</v>
      </c>
      <c r="K1951" s="112">
        <f>I1951-J1951-(0.38*'Recalled prostheses cost'!$F$23)</f>
        <v>-50253099.491122156</v>
      </c>
      <c r="L1951" s="11">
        <f t="shared" si="64"/>
        <v>1</v>
      </c>
    </row>
    <row r="1952" spans="1:12" x14ac:dyDescent="0.25">
      <c r="A1952">
        <f t="shared" si="65"/>
        <v>1947</v>
      </c>
      <c r="C1952">
        <v>58480.765841678956</v>
      </c>
      <c r="D1952">
        <v>60622.749147633309</v>
      </c>
      <c r="E1952">
        <v>42491505.745274909</v>
      </c>
      <c r="F1952">
        <v>2141.9833059543525</v>
      </c>
      <c r="G1952">
        <v>344850057.46207094</v>
      </c>
      <c r="H1952" s="6">
        <f>E1952-G1952-'Recalled prostheses cost'!$F$23</f>
        <v>-326110376.18368721</v>
      </c>
      <c r="I1952" s="112">
        <v>23666706.012206174</v>
      </c>
      <c r="J1952" s="112">
        <v>131043021.83558697</v>
      </c>
      <c r="K1952" s="112">
        <f>I1952-J1952-(0.38*'Recalled prostheses cost'!$F$23)</f>
        <v>-116402009.12079945</v>
      </c>
      <c r="L1952" s="11">
        <f t="shared" si="64"/>
        <v>1</v>
      </c>
    </row>
    <row r="1953" spans="1:12" x14ac:dyDescent="0.25">
      <c r="A1953">
        <f t="shared" si="65"/>
        <v>1948</v>
      </c>
      <c r="C1953">
        <v>57381.454732419763</v>
      </c>
      <c r="D1953">
        <v>59017.574807562181</v>
      </c>
      <c r="E1953">
        <v>42554047.62634711</v>
      </c>
      <c r="F1953">
        <v>1636.1200751424185</v>
      </c>
      <c r="G1953">
        <v>318949589.56296098</v>
      </c>
      <c r="H1953" s="6">
        <f>E1953-G1953-'Recalled prostheses cost'!$F$23</f>
        <v>-300147366.40350503</v>
      </c>
      <c r="I1953" s="112">
        <v>23669818.379829358</v>
      </c>
      <c r="J1953" s="112">
        <v>121200844.03392519</v>
      </c>
      <c r="K1953" s="112">
        <f>I1953-J1953-(0.38*'Recalled prostheses cost'!$F$23)</f>
        <v>-106556718.95151448</v>
      </c>
      <c r="L1953" s="11">
        <f t="shared" si="64"/>
        <v>1</v>
      </c>
    </row>
    <row r="1954" spans="1:12" x14ac:dyDescent="0.25">
      <c r="A1954">
        <f t="shared" si="65"/>
        <v>1949</v>
      </c>
      <c r="C1954">
        <v>60309.33969247216</v>
      </c>
      <c r="D1954">
        <v>62130.0142229376</v>
      </c>
      <c r="E1954">
        <v>53556753.1432046</v>
      </c>
      <c r="F1954">
        <v>1820.6745304654396</v>
      </c>
      <c r="G1954">
        <v>350959779.38123459</v>
      </c>
      <c r="H1954" s="6">
        <f>E1954-G1954-'Recalled prostheses cost'!$F$23</f>
        <v>-321154850.70492113</v>
      </c>
      <c r="I1954" s="112">
        <v>29533259.587392915</v>
      </c>
      <c r="J1954" s="112">
        <v>133364716.16486916</v>
      </c>
      <c r="K1954" s="112">
        <f>I1954-J1954-(0.38*'Recalled prostheses cost'!$F$23)</f>
        <v>-112857149.87489489</v>
      </c>
      <c r="L1954" s="11">
        <f t="shared" si="64"/>
        <v>1</v>
      </c>
    </row>
    <row r="1955" spans="1:12" x14ac:dyDescent="0.25">
      <c r="A1955">
        <f t="shared" si="65"/>
        <v>1950</v>
      </c>
      <c r="C1955">
        <v>73507.784196342502</v>
      </c>
      <c r="D1955">
        <v>77502.707211495625</v>
      </c>
      <c r="E1955">
        <v>42544497.143436871</v>
      </c>
      <c r="F1955">
        <v>3994.9230151531228</v>
      </c>
      <c r="G1955">
        <v>457434817.78988326</v>
      </c>
      <c r="H1955" s="6">
        <f>E1955-G1955-'Recalled prostheses cost'!$F$23</f>
        <v>-438642145.11333758</v>
      </c>
      <c r="I1955" s="112">
        <v>23666905.833188169</v>
      </c>
      <c r="J1955" s="112">
        <v>173825230.76015565</v>
      </c>
      <c r="K1955" s="112">
        <f>I1955-J1955-(0.38*'Recalled prostheses cost'!$F$23)</f>
        <v>-159184018.22438613</v>
      </c>
      <c r="L1955" s="11">
        <f t="shared" si="64"/>
        <v>1</v>
      </c>
    </row>
    <row r="1956" spans="1:12" x14ac:dyDescent="0.25">
      <c r="A1956">
        <f t="shared" si="65"/>
        <v>1951</v>
      </c>
      <c r="C1956">
        <v>57480.414775718717</v>
      </c>
      <c r="D1956">
        <v>58727.879894298079</v>
      </c>
      <c r="E1956">
        <v>39022710.572804414</v>
      </c>
      <c r="F1956">
        <v>1247.4651185793628</v>
      </c>
      <c r="G1956">
        <v>176074037.73451859</v>
      </c>
      <c r="H1956" s="6">
        <f>E1956-G1956-'Recalled prostheses cost'!$F$23</f>
        <v>-160803151.62860534</v>
      </c>
      <c r="I1956" s="112">
        <v>21410093.77320173</v>
      </c>
      <c r="J1956" s="112">
        <v>66908134.339117058</v>
      </c>
      <c r="K1956" s="112">
        <f>I1956-J1956-(0.38*'Recalled prostheses cost'!$F$23)</f>
        <v>-54523733.863333978</v>
      </c>
      <c r="L1956" s="11">
        <f t="shared" si="64"/>
        <v>1</v>
      </c>
    </row>
    <row r="1957" spans="1:12" x14ac:dyDescent="0.25">
      <c r="A1957">
        <f t="shared" si="65"/>
        <v>1952</v>
      </c>
      <c r="C1957">
        <v>54161.153130814331</v>
      </c>
      <c r="D1957">
        <v>55452.549160019749</v>
      </c>
      <c r="E1957">
        <v>64539287.016334765</v>
      </c>
      <c r="F1957">
        <v>1291.396029205418</v>
      </c>
      <c r="G1957">
        <v>468960108.23281968</v>
      </c>
      <c r="H1957" s="6">
        <f>E1957-G1957-'Recalled prostheses cost'!$F$23</f>
        <v>-428172645.68337607</v>
      </c>
      <c r="I1957" s="112">
        <v>35967736.265544631</v>
      </c>
      <c r="J1957" s="112">
        <v>178204841.12847146</v>
      </c>
      <c r="K1957" s="112">
        <f>I1957-J1957-(0.38*'Recalled prostheses cost'!$F$23)</f>
        <v>-151262798.16034549</v>
      </c>
      <c r="L1957" s="11">
        <f t="shared" si="64"/>
        <v>1</v>
      </c>
    </row>
    <row r="1958" spans="1:12" x14ac:dyDescent="0.25">
      <c r="A1958">
        <f t="shared" si="65"/>
        <v>1953</v>
      </c>
      <c r="C1958">
        <v>54062.160836562456</v>
      </c>
      <c r="D1958">
        <v>55555.720202474913</v>
      </c>
      <c r="E1958">
        <v>43169426.996297531</v>
      </c>
      <c r="F1958">
        <v>1493.559365912457</v>
      </c>
      <c r="G1958">
        <v>286757892.18170846</v>
      </c>
      <c r="H1958" s="6">
        <f>E1958-G1958-'Recalled prostheses cost'!$F$23</f>
        <v>-267340289.65230209</v>
      </c>
      <c r="I1958" s="112">
        <v>24326149.539432205</v>
      </c>
      <c r="J1958" s="112">
        <v>108967999.02904922</v>
      </c>
      <c r="K1958" s="112">
        <f>I1958-J1958-(0.38*'Recalled prostheses cost'!$F$23)</f>
        <v>-93667542.787035674</v>
      </c>
      <c r="L1958" s="11">
        <f t="shared" si="64"/>
        <v>1</v>
      </c>
    </row>
    <row r="1959" spans="1:12" x14ac:dyDescent="0.25">
      <c r="A1959">
        <f t="shared" si="65"/>
        <v>1954</v>
      </c>
      <c r="C1959">
        <v>78461.167521500931</v>
      </c>
      <c r="D1959">
        <v>81911.451035164268</v>
      </c>
      <c r="E1959">
        <v>41475901.027163923</v>
      </c>
      <c r="F1959">
        <v>3450.2835136633366</v>
      </c>
      <c r="G1959">
        <v>350572657.26992315</v>
      </c>
      <c r="H1959" s="6">
        <f>E1959-G1959-'Recalled prostheses cost'!$F$23</f>
        <v>-332848580.7096504</v>
      </c>
      <c r="I1959" s="112">
        <v>23224449.797865722</v>
      </c>
      <c r="J1959" s="112">
        <v>133217609.7625708</v>
      </c>
      <c r="K1959" s="112">
        <f>I1959-J1959-(0.38*'Recalled prostheses cost'!$F$23)</f>
        <v>-119018853.26212373</v>
      </c>
      <c r="L1959" s="11">
        <f t="shared" si="64"/>
        <v>1</v>
      </c>
    </row>
    <row r="1960" spans="1:12" x14ac:dyDescent="0.25">
      <c r="A1960">
        <f t="shared" si="65"/>
        <v>1955</v>
      </c>
      <c r="C1960">
        <v>56948.119160449744</v>
      </c>
      <c r="D1960">
        <v>58554.874622931144</v>
      </c>
      <c r="E1960">
        <v>66035807.406582609</v>
      </c>
      <c r="F1960">
        <v>1606.7554624814002</v>
      </c>
      <c r="G1960">
        <v>513928371.23216379</v>
      </c>
      <c r="H1960" s="6">
        <f>E1960-G1960-'Recalled prostheses cost'!$F$23</f>
        <v>-471644388.29247236</v>
      </c>
      <c r="I1960" s="112">
        <v>36482446.941070877</v>
      </c>
      <c r="J1960" s="112">
        <v>195292781.06822222</v>
      </c>
      <c r="K1960" s="112">
        <f>I1960-J1960-(0.38*'Recalled prostheses cost'!$F$23)</f>
        <v>-167836027.42456999</v>
      </c>
      <c r="L1960" s="11">
        <f t="shared" si="64"/>
        <v>1</v>
      </c>
    </row>
    <row r="1961" spans="1:12" x14ac:dyDescent="0.25">
      <c r="A1961">
        <f t="shared" si="65"/>
        <v>1956</v>
      </c>
      <c r="C1961">
        <v>51764.790835397755</v>
      </c>
      <c r="D1961">
        <v>53431.644273834216</v>
      </c>
      <c r="E1961">
        <v>46945417.656012766</v>
      </c>
      <c r="F1961">
        <v>1666.8534384364611</v>
      </c>
      <c r="G1961">
        <v>348839246.56690705</v>
      </c>
      <c r="H1961" s="6">
        <f>E1961-G1961-'Recalled prostheses cost'!$F$23</f>
        <v>-325645653.37778544</v>
      </c>
      <c r="I1961" s="112">
        <v>25873410.138952691</v>
      </c>
      <c r="J1961" s="112">
        <v>132558913.69542465</v>
      </c>
      <c r="K1961" s="112">
        <f>I1961-J1961-(0.38*'Recalled prostheses cost'!$F$23)</f>
        <v>-115711196.8538906</v>
      </c>
      <c r="L1961" s="11">
        <f t="shared" si="64"/>
        <v>1</v>
      </c>
    </row>
    <row r="1962" spans="1:12" x14ac:dyDescent="0.25">
      <c r="A1962">
        <f t="shared" si="65"/>
        <v>1957</v>
      </c>
      <c r="C1962">
        <v>66352.285088869045</v>
      </c>
      <c r="D1962">
        <v>68445.636340207144</v>
      </c>
      <c r="E1962">
        <v>41868539.846825279</v>
      </c>
      <c r="F1962">
        <v>2093.3512513380992</v>
      </c>
      <c r="G1962">
        <v>217736235.44737786</v>
      </c>
      <c r="H1962" s="6">
        <f>E1962-G1962-'Recalled prostheses cost'!$F$23</f>
        <v>-199619520.06744376</v>
      </c>
      <c r="I1962" s="112">
        <v>22952649.377879471</v>
      </c>
      <c r="J1962" s="112">
        <v>82739769.47000359</v>
      </c>
      <c r="K1962" s="112">
        <f>I1962-J1962-(0.38*'Recalled prostheses cost'!$F$23)</f>
        <v>-68812813.389542758</v>
      </c>
      <c r="L1962" s="11">
        <f t="shared" si="64"/>
        <v>1</v>
      </c>
    </row>
    <row r="1963" spans="1:12" x14ac:dyDescent="0.25">
      <c r="A1963">
        <f t="shared" si="65"/>
        <v>1958</v>
      </c>
      <c r="C1963">
        <v>69490.859835527561</v>
      </c>
      <c r="D1963">
        <v>71823.480406916802</v>
      </c>
      <c r="E1963">
        <v>41687780.779334523</v>
      </c>
      <c r="F1963">
        <v>2332.6205713892414</v>
      </c>
      <c r="G1963">
        <v>256553982.70323893</v>
      </c>
      <c r="H1963" s="6">
        <f>E1963-G1963-'Recalled prostheses cost'!$F$23</f>
        <v>-238618026.39079559</v>
      </c>
      <c r="I1963" s="112">
        <v>23132138.377818353</v>
      </c>
      <c r="J1963" s="112">
        <v>97490513.427230805</v>
      </c>
      <c r="K1963" s="112">
        <f>I1963-J1963-(0.38*'Recalled prostheses cost'!$F$23)</f>
        <v>-83384068.346831113</v>
      </c>
      <c r="L1963" s="11">
        <f t="shared" si="64"/>
        <v>1</v>
      </c>
    </row>
    <row r="1964" spans="1:12" x14ac:dyDescent="0.25">
      <c r="A1964">
        <f t="shared" si="65"/>
        <v>1959</v>
      </c>
      <c r="C1964">
        <v>52203.314437360692</v>
      </c>
      <c r="D1964">
        <v>53603.907837394589</v>
      </c>
      <c r="E1964">
        <v>54890707.309560388</v>
      </c>
      <c r="F1964">
        <v>1400.5934000338966</v>
      </c>
      <c r="G1964">
        <v>416143782.84518373</v>
      </c>
      <c r="H1964" s="6">
        <f>E1964-G1964-'Recalled prostheses cost'!$F$23</f>
        <v>-385004900.00251448</v>
      </c>
      <c r="I1964" s="112">
        <v>30418257.02795779</v>
      </c>
      <c r="J1964" s="112">
        <v>158134637.48116985</v>
      </c>
      <c r="K1964" s="112">
        <f>I1964-J1964-(0.38*'Recalled prostheses cost'!$F$23)</f>
        <v>-136742073.75063071</v>
      </c>
      <c r="L1964" s="11">
        <f t="shared" si="64"/>
        <v>1</v>
      </c>
    </row>
    <row r="1965" spans="1:12" x14ac:dyDescent="0.25">
      <c r="A1965">
        <f t="shared" si="65"/>
        <v>1960</v>
      </c>
      <c r="C1965">
        <v>60518.494811407858</v>
      </c>
      <c r="D1965">
        <v>62745.343717115706</v>
      </c>
      <c r="E1965">
        <v>46257513.38235908</v>
      </c>
      <c r="F1965">
        <v>2226.8489057078477</v>
      </c>
      <c r="G1965">
        <v>420609429.29519176</v>
      </c>
      <c r="H1965" s="6">
        <f>E1965-G1965-'Recalled prostheses cost'!$F$23</f>
        <v>-398103740.37972385</v>
      </c>
      <c r="I1965" s="112">
        <v>25254549.229860064</v>
      </c>
      <c r="J1965" s="112">
        <v>159831583.13217285</v>
      </c>
      <c r="K1965" s="112">
        <f>I1965-J1965-(0.38*'Recalled prostheses cost'!$F$23)</f>
        <v>-143602727.19973144</v>
      </c>
      <c r="L1965" s="11">
        <f t="shared" si="64"/>
        <v>1</v>
      </c>
    </row>
    <row r="1966" spans="1:12" x14ac:dyDescent="0.25">
      <c r="A1966">
        <f t="shared" si="65"/>
        <v>1961</v>
      </c>
      <c r="C1966">
        <v>48648.070395118608</v>
      </c>
      <c r="D1966">
        <v>49751.044263899807</v>
      </c>
      <c r="E1966">
        <v>40421824.332359739</v>
      </c>
      <c r="F1966">
        <v>1102.9738687811987</v>
      </c>
      <c r="G1966">
        <v>192009001.27258533</v>
      </c>
      <c r="H1966" s="6">
        <f>E1966-G1966-'Recalled prostheses cost'!$F$23</f>
        <v>-175339001.40711677</v>
      </c>
      <c r="I1966" s="112">
        <v>22641687.608330205</v>
      </c>
      <c r="J1966" s="112">
        <v>72963420.483582422</v>
      </c>
      <c r="K1966" s="112">
        <f>I1966-J1966-(0.38*'Recalled prostheses cost'!$F$23)</f>
        <v>-59347426.172670864</v>
      </c>
      <c r="L1966" s="11">
        <f t="shared" si="64"/>
        <v>1</v>
      </c>
    </row>
    <row r="1967" spans="1:12" x14ac:dyDescent="0.25">
      <c r="A1967">
        <f t="shared" si="65"/>
        <v>1962</v>
      </c>
      <c r="C1967">
        <v>60413.877239703463</v>
      </c>
      <c r="D1967">
        <v>61838.527937294086</v>
      </c>
      <c r="E1967">
        <v>63850000.980909802</v>
      </c>
      <c r="F1967">
        <v>1424.6506975906232</v>
      </c>
      <c r="G1967">
        <v>378493372.17105258</v>
      </c>
      <c r="H1967" s="6">
        <f>E1967-G1967-'Recalled prostheses cost'!$F$23</f>
        <v>-338395195.65703392</v>
      </c>
      <c r="I1967" s="112">
        <v>35815286.442499653</v>
      </c>
      <c r="J1967" s="112">
        <v>143827481.42499998</v>
      </c>
      <c r="K1967" s="112">
        <f>I1967-J1967-(0.38*'Recalled prostheses cost'!$F$23)</f>
        <v>-117037888.27991897</v>
      </c>
      <c r="L1967" s="11">
        <f t="shared" si="64"/>
        <v>1</v>
      </c>
    </row>
    <row r="1968" spans="1:12" x14ac:dyDescent="0.25">
      <c r="A1968">
        <f t="shared" si="65"/>
        <v>1963</v>
      </c>
      <c r="C1968">
        <v>49190.873328102083</v>
      </c>
      <c r="D1968">
        <v>50375.063874885949</v>
      </c>
      <c r="E1968">
        <v>59794106.036740035</v>
      </c>
      <c r="F1968">
        <v>1184.190546783866</v>
      </c>
      <c r="G1968">
        <v>343497359.82429177</v>
      </c>
      <c r="H1968" s="6">
        <f>E1968-G1968-'Recalled prostheses cost'!$F$23</f>
        <v>-307455078.25444293</v>
      </c>
      <c r="I1968" s="112">
        <v>33367725.791141517</v>
      </c>
      <c r="J1968" s="112">
        <v>130528996.73323087</v>
      </c>
      <c r="K1968" s="112">
        <f>I1968-J1968-(0.38*'Recalled prostheses cost'!$F$23)</f>
        <v>-106186964.239508</v>
      </c>
      <c r="L1968" s="11">
        <f t="shared" si="64"/>
        <v>1</v>
      </c>
    </row>
    <row r="1969" spans="1:12" x14ac:dyDescent="0.25">
      <c r="A1969">
        <f t="shared" si="65"/>
        <v>1964</v>
      </c>
      <c r="C1969">
        <v>76218.002019748426</v>
      </c>
      <c r="D1969">
        <v>78670.374704568807</v>
      </c>
      <c r="E1969">
        <v>50905423.826910295</v>
      </c>
      <c r="F1969">
        <v>2452.3726848203805</v>
      </c>
      <c r="G1969">
        <v>382775765.62909037</v>
      </c>
      <c r="H1969" s="6">
        <f>E1969-G1969-'Recalled prostheses cost'!$F$23</f>
        <v>-355622166.26907122</v>
      </c>
      <c r="I1969" s="112">
        <v>27905847.115519814</v>
      </c>
      <c r="J1969" s="112">
        <v>145454790.93905434</v>
      </c>
      <c r="K1969" s="112">
        <f>I1969-J1969-(0.38*'Recalled prostheses cost'!$F$23)</f>
        <v>-126574637.12095317</v>
      </c>
      <c r="L1969" s="11">
        <f t="shared" si="64"/>
        <v>1</v>
      </c>
    </row>
    <row r="1970" spans="1:12" x14ac:dyDescent="0.25">
      <c r="A1970">
        <f t="shared" si="65"/>
        <v>1965</v>
      </c>
      <c r="C1970">
        <v>58075.572594153629</v>
      </c>
      <c r="D1970">
        <v>59619.753772631644</v>
      </c>
      <c r="E1970">
        <v>48559694.522043139</v>
      </c>
      <c r="F1970">
        <v>1544.1811784780148</v>
      </c>
      <c r="G1970">
        <v>315081958.8970288</v>
      </c>
      <c r="H1970" s="6">
        <f>E1970-G1970-'Recalled prostheses cost'!$F$23</f>
        <v>-290274088.84187686</v>
      </c>
      <c r="I1970" s="112">
        <v>26624303.131214928</v>
      </c>
      <c r="J1970" s="112">
        <v>119731144.38087097</v>
      </c>
      <c r="K1970" s="112">
        <f>I1970-J1970-(0.38*'Recalled prostheses cost'!$F$23)</f>
        <v>-102132534.54707468</v>
      </c>
      <c r="L1970" s="11">
        <f t="shared" si="64"/>
        <v>1</v>
      </c>
    </row>
    <row r="1971" spans="1:12" x14ac:dyDescent="0.25">
      <c r="A1971">
        <f t="shared" si="65"/>
        <v>1966</v>
      </c>
      <c r="C1971">
        <v>71867.116244192744</v>
      </c>
      <c r="D1971">
        <v>74374.553207769626</v>
      </c>
      <c r="E1971">
        <v>61088651.352448337</v>
      </c>
      <c r="F1971">
        <v>2507.4369635768817</v>
      </c>
      <c r="G1971">
        <v>532147346.15834659</v>
      </c>
      <c r="H1971" s="6">
        <f>E1971-G1971-'Recalled prostheses cost'!$F$23</f>
        <v>-494810519.27278942</v>
      </c>
      <c r="I1971" s="112">
        <v>34189451.929573484</v>
      </c>
      <c r="J1971" s="112">
        <v>202215991.54017168</v>
      </c>
      <c r="K1971" s="112">
        <f>I1971-J1971-(0.38*'Recalled prostheses cost'!$F$23)</f>
        <v>-177052232.90801686</v>
      </c>
      <c r="L1971" s="11">
        <f t="shared" si="64"/>
        <v>1</v>
      </c>
    </row>
    <row r="1972" spans="1:12" x14ac:dyDescent="0.25">
      <c r="A1972">
        <f t="shared" si="65"/>
        <v>1967</v>
      </c>
      <c r="C1972">
        <v>73912.949242122762</v>
      </c>
      <c r="D1972">
        <v>76341.174139871044</v>
      </c>
      <c r="E1972">
        <v>38711042.760602236</v>
      </c>
      <c r="F1972">
        <v>2428.2248977482814</v>
      </c>
      <c r="G1972">
        <v>199019206.83018833</v>
      </c>
      <c r="H1972" s="6">
        <f>E1972-G1972-'Recalled prostheses cost'!$F$23</f>
        <v>-184059988.53647727</v>
      </c>
      <c r="I1972" s="112">
        <v>21538037.128582194</v>
      </c>
      <c r="J1972" s="112">
        <v>75627298.595471546</v>
      </c>
      <c r="K1972" s="112">
        <f>I1972-J1972-(0.38*'Recalled prostheses cost'!$F$23)</f>
        <v>-63114954.764307998</v>
      </c>
      <c r="L1972" s="11">
        <f t="shared" si="64"/>
        <v>1</v>
      </c>
    </row>
    <row r="1973" spans="1:12" x14ac:dyDescent="0.25">
      <c r="A1973">
        <f t="shared" si="65"/>
        <v>1968</v>
      </c>
      <c r="C1973">
        <v>53767.902523509969</v>
      </c>
      <c r="D1973">
        <v>55138.502825327494</v>
      </c>
      <c r="E1973">
        <v>38991010.541230269</v>
      </c>
      <c r="F1973">
        <v>1370.6003018175252</v>
      </c>
      <c r="G1973">
        <v>215966651.30699721</v>
      </c>
      <c r="H1973" s="6">
        <f>E1973-G1973-'Recalled prostheses cost'!$F$23</f>
        <v>-200727465.23265812</v>
      </c>
      <c r="I1973" s="112">
        <v>21487851.524108641</v>
      </c>
      <c r="J1973" s="112">
        <v>82067327.496658951</v>
      </c>
      <c r="K1973" s="112">
        <f>I1973-J1973-(0.38*'Recalled prostheses cost'!$F$23)</f>
        <v>-69605169.269968957</v>
      </c>
      <c r="L1973" s="11">
        <f t="shared" si="64"/>
        <v>1</v>
      </c>
    </row>
    <row r="1974" spans="1:12" x14ac:dyDescent="0.25">
      <c r="A1974">
        <f t="shared" si="65"/>
        <v>1969</v>
      </c>
      <c r="C1974">
        <v>51581.59225972549</v>
      </c>
      <c r="D1974">
        <v>53146.272142522743</v>
      </c>
      <c r="E1974">
        <v>45417226.297849812</v>
      </c>
      <c r="F1974">
        <v>1564.6798827972525</v>
      </c>
      <c r="G1974">
        <v>309282875.10057402</v>
      </c>
      <c r="H1974" s="6">
        <f>E1974-G1974-'Recalled prostheses cost'!$F$23</f>
        <v>-287617473.26961541</v>
      </c>
      <c r="I1974" s="112">
        <v>25129697.314445045</v>
      </c>
      <c r="J1974" s="112">
        <v>117527492.53821813</v>
      </c>
      <c r="K1974" s="112">
        <f>I1974-J1974-(0.38*'Recalled prostheses cost'!$F$23)</f>
        <v>-101423488.52119172</v>
      </c>
      <c r="L1974" s="11">
        <f t="shared" si="64"/>
        <v>1</v>
      </c>
    </row>
    <row r="1975" spans="1:12" x14ac:dyDescent="0.25">
      <c r="A1975">
        <f t="shared" si="65"/>
        <v>1970</v>
      </c>
      <c r="C1975">
        <v>77453.034455490531</v>
      </c>
      <c r="D1975">
        <v>78867.391181164334</v>
      </c>
      <c r="E1975">
        <v>51793747.502925158</v>
      </c>
      <c r="F1975">
        <v>1414.3567256738024</v>
      </c>
      <c r="G1975">
        <v>203752650.74051389</v>
      </c>
      <c r="H1975" s="6">
        <f>E1975-G1975-'Recalled prostheses cost'!$F$23</f>
        <v>-175710727.7044799</v>
      </c>
      <c r="I1975" s="112">
        <v>28835325.768850923</v>
      </c>
      <c r="J1975" s="112">
        <v>77426007.281395286</v>
      </c>
      <c r="K1975" s="112">
        <f>I1975-J1975-(0.38*'Recalled prostheses cost'!$F$23)</f>
        <v>-57616374.80996301</v>
      </c>
      <c r="L1975" s="11">
        <f t="shared" si="64"/>
        <v>1</v>
      </c>
    </row>
    <row r="1976" spans="1:12" x14ac:dyDescent="0.25">
      <c r="A1976">
        <f t="shared" si="65"/>
        <v>1971</v>
      </c>
      <c r="C1976">
        <v>65466.223753365026</v>
      </c>
      <c r="D1976">
        <v>68083.310036553594</v>
      </c>
      <c r="E1976">
        <v>52027605.295132019</v>
      </c>
      <c r="F1976">
        <v>2617.0862831885679</v>
      </c>
      <c r="G1976">
        <v>460724450.22209471</v>
      </c>
      <c r="H1976" s="6">
        <f>E1976-G1976-'Recalled prostheses cost'!$F$23</f>
        <v>-432448669.39385384</v>
      </c>
      <c r="I1976" s="112">
        <v>28698513.791315429</v>
      </c>
      <c r="J1976" s="112">
        <v>175075291.084396</v>
      </c>
      <c r="K1976" s="112">
        <f>I1976-J1976-(0.38*'Recalled prostheses cost'!$F$23)</f>
        <v>-155402470.59049922</v>
      </c>
      <c r="L1976" s="11">
        <f t="shared" si="64"/>
        <v>1</v>
      </c>
    </row>
    <row r="1977" spans="1:12" x14ac:dyDescent="0.25">
      <c r="A1977">
        <f t="shared" si="65"/>
        <v>1972</v>
      </c>
      <c r="C1977">
        <v>64980.60725067115</v>
      </c>
      <c r="D1977">
        <v>67228.790460564385</v>
      </c>
      <c r="E1977">
        <v>63655790.111583151</v>
      </c>
      <c r="F1977">
        <v>2248.1832098932355</v>
      </c>
      <c r="G1977">
        <v>641070198.45865202</v>
      </c>
      <c r="H1977" s="6">
        <f>E1977-G1977-'Recalled prostheses cost'!$F$23</f>
        <v>-601166232.81396008</v>
      </c>
      <c r="I1977" s="112">
        <v>35432333.487702042</v>
      </c>
      <c r="J1977" s="112">
        <v>243606675.41428775</v>
      </c>
      <c r="K1977" s="112">
        <f>I1977-J1977-(0.38*'Recalled prostheses cost'!$F$23)</f>
        <v>-217200035.22400436</v>
      </c>
      <c r="L1977" s="11">
        <f t="shared" si="64"/>
        <v>1</v>
      </c>
    </row>
    <row r="1978" spans="1:12" x14ac:dyDescent="0.25">
      <c r="A1978">
        <f t="shared" si="65"/>
        <v>1973</v>
      </c>
      <c r="C1978">
        <v>82532.653464549046</v>
      </c>
      <c r="D1978">
        <v>86580.264474357682</v>
      </c>
      <c r="E1978">
        <v>57515484.111498542</v>
      </c>
      <c r="F1978">
        <v>4047.6110098086356</v>
      </c>
      <c r="G1978">
        <v>548376519.55339515</v>
      </c>
      <c r="H1978" s="6">
        <f>E1978-G1978-'Recalled prostheses cost'!$F$23</f>
        <v>-514612859.90878779</v>
      </c>
      <c r="I1978" s="112">
        <v>32172806.447835274</v>
      </c>
      <c r="J1978" s="112">
        <v>208383077.43029016</v>
      </c>
      <c r="K1978" s="112">
        <f>I1978-J1978-(0.38*'Recalled prostheses cost'!$F$23)</f>
        <v>-185235964.27987355</v>
      </c>
      <c r="L1978" s="11">
        <f t="shared" si="64"/>
        <v>1</v>
      </c>
    </row>
    <row r="1979" spans="1:12" x14ac:dyDescent="0.25">
      <c r="A1979">
        <f t="shared" si="65"/>
        <v>1974</v>
      </c>
      <c r="C1979">
        <v>52007.448862301033</v>
      </c>
      <c r="D1979">
        <v>53655.711715821613</v>
      </c>
      <c r="E1979">
        <v>47089665.981166683</v>
      </c>
      <c r="F1979">
        <v>1648.2628535205804</v>
      </c>
      <c r="G1979">
        <v>365103488.44640225</v>
      </c>
      <c r="H1979" s="6">
        <f>E1979-G1979-'Recalled prostheses cost'!$F$23</f>
        <v>-341765646.93212676</v>
      </c>
      <c r="I1979" s="112">
        <v>26118813.442185096</v>
      </c>
      <c r="J1979" s="112">
        <v>138739325.60963285</v>
      </c>
      <c r="K1979" s="112">
        <f>I1979-J1979-(0.38*'Recalled prostheses cost'!$F$23)</f>
        <v>-121646205.4648664</v>
      </c>
      <c r="L1979" s="11">
        <f t="shared" si="64"/>
        <v>1</v>
      </c>
    </row>
    <row r="1980" spans="1:12" x14ac:dyDescent="0.25">
      <c r="A1980">
        <f t="shared" si="65"/>
        <v>1975</v>
      </c>
      <c r="C1980">
        <v>53982.499649339756</v>
      </c>
      <c r="D1980">
        <v>55352.918874343333</v>
      </c>
      <c r="E1980">
        <v>51935551.105818555</v>
      </c>
      <c r="F1980">
        <v>1370.4192250035776</v>
      </c>
      <c r="G1980">
        <v>402931451.01310253</v>
      </c>
      <c r="H1980" s="6">
        <f>E1980-G1980-'Recalled prostheses cost'!$F$23</f>
        <v>-374747724.37417513</v>
      </c>
      <c r="I1980" s="112">
        <v>28481983.314662632</v>
      </c>
      <c r="J1980" s="112">
        <v>153113951.38497892</v>
      </c>
      <c r="K1980" s="112">
        <f>I1980-J1980-(0.38*'Recalled prostheses cost'!$F$23)</f>
        <v>-133657661.36773494</v>
      </c>
      <c r="L1980" s="11">
        <f t="shared" si="64"/>
        <v>1</v>
      </c>
    </row>
    <row r="1981" spans="1:12" x14ac:dyDescent="0.25">
      <c r="A1981">
        <f t="shared" si="65"/>
        <v>1976</v>
      </c>
      <c r="C1981">
        <v>64402.924074838666</v>
      </c>
      <c r="D1981">
        <v>66281.020231642542</v>
      </c>
      <c r="E1981">
        <v>51918850.384592444</v>
      </c>
      <c r="F1981">
        <v>1878.0961568038765</v>
      </c>
      <c r="G1981">
        <v>324219615.00708729</v>
      </c>
      <c r="H1981" s="6">
        <f>E1981-G1981-'Recalled prostheses cost'!$F$23</f>
        <v>-296052589.08938599</v>
      </c>
      <c r="I1981" s="112">
        <v>28799870.083746217</v>
      </c>
      <c r="J1981" s="112">
        <v>123203453.70269319</v>
      </c>
      <c r="K1981" s="112">
        <f>I1981-J1981-(0.38*'Recalled prostheses cost'!$F$23)</f>
        <v>-103429276.91636562</v>
      </c>
      <c r="L1981" s="11">
        <f t="shared" si="64"/>
        <v>1</v>
      </c>
    </row>
    <row r="1982" spans="1:12" x14ac:dyDescent="0.25">
      <c r="A1982">
        <f t="shared" si="65"/>
        <v>1977</v>
      </c>
      <c r="C1982">
        <v>51288.606983067046</v>
      </c>
      <c r="D1982">
        <v>52728.706354096415</v>
      </c>
      <c r="E1982">
        <v>57400485.117691249</v>
      </c>
      <c r="F1982">
        <v>1440.0993710293696</v>
      </c>
      <c r="G1982">
        <v>436961010.40472996</v>
      </c>
      <c r="H1982" s="6">
        <f>E1982-G1982-'Recalled prostheses cost'!$F$23</f>
        <v>-403312349.75392985</v>
      </c>
      <c r="I1982" s="112">
        <v>31932487.497270815</v>
      </c>
      <c r="J1982" s="112">
        <v>166045183.95379737</v>
      </c>
      <c r="K1982" s="112">
        <f>I1982-J1982-(0.38*'Recalled prostheses cost'!$F$23)</f>
        <v>-143138389.7539452</v>
      </c>
      <c r="L1982" s="11">
        <f t="shared" si="64"/>
        <v>1</v>
      </c>
    </row>
    <row r="1983" spans="1:12" x14ac:dyDescent="0.25">
      <c r="A1983">
        <f t="shared" si="65"/>
        <v>1978</v>
      </c>
      <c r="C1983">
        <v>52869.498213064064</v>
      </c>
      <c r="D1983">
        <v>54546.420984853845</v>
      </c>
      <c r="E1983">
        <v>42769929.575805537</v>
      </c>
      <c r="F1983">
        <v>1676.9227717897811</v>
      </c>
      <c r="G1983">
        <v>306664058.08058643</v>
      </c>
      <c r="H1983" s="6">
        <f>E1983-G1983-'Recalled prostheses cost'!$F$23</f>
        <v>-287645952.97167206</v>
      </c>
      <c r="I1983" s="112">
        <v>23196776.128580905</v>
      </c>
      <c r="J1983" s="112">
        <v>116532342.07062285</v>
      </c>
      <c r="K1983" s="112">
        <f>I1983-J1983-(0.38*'Recalled prostheses cost'!$F$23)</f>
        <v>-102361259.23946059</v>
      </c>
      <c r="L1983" s="11">
        <f t="shared" si="64"/>
        <v>1</v>
      </c>
    </row>
    <row r="1984" spans="1:12" x14ac:dyDescent="0.25">
      <c r="A1984">
        <f t="shared" si="65"/>
        <v>1979</v>
      </c>
      <c r="C1984">
        <v>77191.324173693647</v>
      </c>
      <c r="D1984">
        <v>78897.900390641735</v>
      </c>
      <c r="E1984">
        <v>38705014.548232406</v>
      </c>
      <c r="F1984">
        <v>1706.5762169480877</v>
      </c>
      <c r="G1984">
        <v>128895909.02055249</v>
      </c>
      <c r="H1984" s="6">
        <f>E1984-G1984-'Recalled prostheses cost'!$F$23</f>
        <v>-113942718.93921125</v>
      </c>
      <c r="I1984" s="112">
        <v>21450731.876761239</v>
      </c>
      <c r="J1984" s="112">
        <v>48980445.427809946</v>
      </c>
      <c r="K1984" s="112">
        <f>I1984-J1984-(0.38*'Recalled prostheses cost'!$F$23)</f>
        <v>-36555406.84846735</v>
      </c>
      <c r="L1984" s="11">
        <f t="shared" si="64"/>
        <v>1</v>
      </c>
    </row>
    <row r="1985" spans="1:12" x14ac:dyDescent="0.25">
      <c r="A1985">
        <f t="shared" si="65"/>
        <v>1980</v>
      </c>
      <c r="C1985">
        <v>58219.884173585167</v>
      </c>
      <c r="D1985">
        <v>59716.000378874225</v>
      </c>
      <c r="E1985">
        <v>58718229.694776975</v>
      </c>
      <c r="F1985">
        <v>1496.1162052890577</v>
      </c>
      <c r="G1985">
        <v>401266330.12571627</v>
      </c>
      <c r="H1985" s="6">
        <f>E1985-G1985-'Recalled prostheses cost'!$F$23</f>
        <v>-366299924.89783049</v>
      </c>
      <c r="I1985" s="112">
        <v>32366422.568141636</v>
      </c>
      <c r="J1985" s="112">
        <v>152481205.44777218</v>
      </c>
      <c r="K1985" s="112">
        <f>I1985-J1985-(0.38*'Recalled prostheses cost'!$F$23)</f>
        <v>-129140476.17704919</v>
      </c>
      <c r="L1985" s="11">
        <f t="shared" si="64"/>
        <v>1</v>
      </c>
    </row>
    <row r="1986" spans="1:12" x14ac:dyDescent="0.25">
      <c r="A1986">
        <f t="shared" si="65"/>
        <v>1981</v>
      </c>
      <c r="C1986">
        <v>68998.133167448163</v>
      </c>
      <c r="D1986">
        <v>70779.806361248062</v>
      </c>
      <c r="E1986">
        <v>44627065.12302056</v>
      </c>
      <c r="F1986">
        <v>1781.6731937998993</v>
      </c>
      <c r="G1986">
        <v>227255893.47122374</v>
      </c>
      <c r="H1986" s="6">
        <f>E1986-G1986-'Recalled prostheses cost'!$F$23</f>
        <v>-206380652.81509435</v>
      </c>
      <c r="I1986" s="112">
        <v>24773164.612946566</v>
      </c>
      <c r="J1986" s="112">
        <v>86357239.519065037</v>
      </c>
      <c r="K1986" s="112">
        <f>I1986-J1986-(0.38*'Recalled prostheses cost'!$F$23)</f>
        <v>-70609768.203537107</v>
      </c>
      <c r="L1986" s="11">
        <f t="shared" si="64"/>
        <v>1</v>
      </c>
    </row>
    <row r="1987" spans="1:12" x14ac:dyDescent="0.25">
      <c r="A1987">
        <f t="shared" si="65"/>
        <v>1982</v>
      </c>
      <c r="C1987">
        <v>67129.275961647887</v>
      </c>
      <c r="D1987">
        <v>69539.83928107805</v>
      </c>
      <c r="E1987">
        <v>58234795.617975995</v>
      </c>
      <c r="F1987">
        <v>2410.5633194301627</v>
      </c>
      <c r="G1987">
        <v>507142746.41795141</v>
      </c>
      <c r="H1987" s="6">
        <f>E1987-G1987-'Recalled prostheses cost'!$F$23</f>
        <v>-472659775.26686656</v>
      </c>
      <c r="I1987" s="112">
        <v>32147313.924194381</v>
      </c>
      <c r="J1987" s="112">
        <v>192714243.63882154</v>
      </c>
      <c r="K1987" s="112">
        <f>I1987-J1987-(0.38*'Recalled prostheses cost'!$F$23)</f>
        <v>-169592623.0120458</v>
      </c>
      <c r="L1987" s="11">
        <f t="shared" si="64"/>
        <v>1</v>
      </c>
    </row>
    <row r="1988" spans="1:12" x14ac:dyDescent="0.25">
      <c r="A1988">
        <f t="shared" si="65"/>
        <v>1983</v>
      </c>
      <c r="C1988">
        <v>55474.325373198844</v>
      </c>
      <c r="D1988">
        <v>57182.864076773149</v>
      </c>
      <c r="E1988">
        <v>44069284.784369431</v>
      </c>
      <c r="F1988">
        <v>1708.5387035743042</v>
      </c>
      <c r="G1988">
        <v>329657366.44050384</v>
      </c>
      <c r="H1988" s="6">
        <f>E1988-G1988-'Recalled prostheses cost'!$F$23</f>
        <v>-309339906.1230256</v>
      </c>
      <c r="I1988" s="112">
        <v>24734338.078227099</v>
      </c>
      <c r="J1988" s="112">
        <v>125269799.24739143</v>
      </c>
      <c r="K1988" s="112">
        <f>I1988-J1988-(0.38*'Recalled prostheses cost'!$F$23)</f>
        <v>-109561154.46658298</v>
      </c>
      <c r="L1988" s="11">
        <f t="shared" si="64"/>
        <v>1</v>
      </c>
    </row>
    <row r="1989" spans="1:12" x14ac:dyDescent="0.25">
      <c r="A1989">
        <f t="shared" si="65"/>
        <v>1984</v>
      </c>
      <c r="C1989">
        <v>80332.672572887386</v>
      </c>
      <c r="D1989">
        <v>82927.86770959392</v>
      </c>
      <c r="E1989">
        <v>55248044.262571953</v>
      </c>
      <c r="F1989">
        <v>2595.195136706534</v>
      </c>
      <c r="G1989">
        <v>439656884.29775774</v>
      </c>
      <c r="H1989" s="6">
        <f>E1989-G1989-'Recalled prostheses cost'!$F$23</f>
        <v>-408160664.50207698</v>
      </c>
      <c r="I1989" s="112">
        <v>30229247.673373792</v>
      </c>
      <c r="J1989" s="112">
        <v>167069616.0331479</v>
      </c>
      <c r="K1989" s="112">
        <f>I1989-J1989-(0.38*'Recalled prostheses cost'!$F$23)</f>
        <v>-145866061.65719277</v>
      </c>
      <c r="L1989" s="11">
        <f t="shared" si="64"/>
        <v>1</v>
      </c>
    </row>
    <row r="1990" spans="1:12" x14ac:dyDescent="0.25">
      <c r="A1990">
        <f t="shared" si="65"/>
        <v>1985</v>
      </c>
      <c r="C1990">
        <v>72550.403710773855</v>
      </c>
      <c r="D1990">
        <v>75458.384540749539</v>
      </c>
      <c r="E1990">
        <v>50375606.469759196</v>
      </c>
      <c r="F1990">
        <v>2907.9808299756842</v>
      </c>
      <c r="G1990">
        <v>406758088.93964976</v>
      </c>
      <c r="H1990" s="6">
        <f>E1990-G1990-'Recalled prostheses cost'!$F$23</f>
        <v>-380134306.93678176</v>
      </c>
      <c r="I1990" s="112">
        <v>27927837.22757094</v>
      </c>
      <c r="J1990" s="112">
        <v>154568073.7970669</v>
      </c>
      <c r="K1990" s="112">
        <f>I1990-J1990-(0.38*'Recalled prostheses cost'!$F$23)</f>
        <v>-135665929.8669146</v>
      </c>
      <c r="L1990" s="11">
        <f t="shared" ref="L1990:L2053" si="66">IF(H1990/$H$1&lt;=F1990,1,0)</f>
        <v>1</v>
      </c>
    </row>
    <row r="1991" spans="1:12" x14ac:dyDescent="0.25">
      <c r="A1991">
        <f t="shared" si="65"/>
        <v>1986</v>
      </c>
      <c r="C1991">
        <v>73851.174089269945</v>
      </c>
      <c r="D1991">
        <v>76666.884646160688</v>
      </c>
      <c r="E1991">
        <v>43879182.462064162</v>
      </c>
      <c r="F1991">
        <v>2815.7105568907427</v>
      </c>
      <c r="G1991">
        <v>313933488.09380823</v>
      </c>
      <c r="H1991" s="6">
        <f>E1991-G1991-'Recalled prostheses cost'!$F$23</f>
        <v>-293806130.09863526</v>
      </c>
      <c r="I1991" s="112">
        <v>24173083.979663223</v>
      </c>
      <c r="J1991" s="112">
        <v>119294725.47564709</v>
      </c>
      <c r="K1991" s="112">
        <f>I1991-J1991-(0.38*'Recalled prostheses cost'!$F$23)</f>
        <v>-104147334.79340252</v>
      </c>
      <c r="L1991" s="11">
        <f t="shared" si="66"/>
        <v>1</v>
      </c>
    </row>
    <row r="1992" spans="1:12" x14ac:dyDescent="0.25">
      <c r="A1992">
        <f t="shared" ref="A1992:A2055" si="67">1+A1991</f>
        <v>1987</v>
      </c>
      <c r="C1992">
        <v>83629.327713883817</v>
      </c>
      <c r="D1992">
        <v>86123.556230640461</v>
      </c>
      <c r="E1992">
        <v>40287312.371510908</v>
      </c>
      <c r="F1992">
        <v>2494.2285167566442</v>
      </c>
      <c r="G1992">
        <v>250526322.17646763</v>
      </c>
      <c r="H1992" s="6">
        <f>E1992-G1992-'Recalled prostheses cost'!$F$23</f>
        <v>-233990834.2718479</v>
      </c>
      <c r="I1992" s="112">
        <v>22262013.214095183</v>
      </c>
      <c r="J1992" s="112">
        <v>95200002.427057698</v>
      </c>
      <c r="K1992" s="112">
        <f>I1992-J1992-(0.38*'Recalled prostheses cost'!$F$23)</f>
        <v>-81963682.510381162</v>
      </c>
      <c r="L1992" s="11">
        <f t="shared" si="66"/>
        <v>1</v>
      </c>
    </row>
    <row r="1993" spans="1:12" x14ac:dyDescent="0.25">
      <c r="A1993">
        <f t="shared" si="67"/>
        <v>1988</v>
      </c>
      <c r="C1993">
        <v>55009.795602221166</v>
      </c>
      <c r="D1993">
        <v>56259.855900962168</v>
      </c>
      <c r="E1993">
        <v>53439268.827235818</v>
      </c>
      <c r="F1993">
        <v>1250.060298741002</v>
      </c>
      <c r="G1993">
        <v>279635025.8796401</v>
      </c>
      <c r="H1993" s="6">
        <f>E1993-G1993-'Recalled prostheses cost'!$F$23</f>
        <v>-249947581.51929545</v>
      </c>
      <c r="I1993" s="112">
        <v>29582013.817587711</v>
      </c>
      <c r="J1993" s="112">
        <v>106261309.83426324</v>
      </c>
      <c r="K1993" s="112">
        <f>I1993-J1993-(0.38*'Recalled prostheses cost'!$F$23)</f>
        <v>-85704989.314094186</v>
      </c>
      <c r="L1993" s="11">
        <f t="shared" si="66"/>
        <v>1</v>
      </c>
    </row>
    <row r="1994" spans="1:12" x14ac:dyDescent="0.25">
      <c r="A1994">
        <f t="shared" si="67"/>
        <v>1989</v>
      </c>
      <c r="C1994">
        <v>59691.967165003902</v>
      </c>
      <c r="D1994">
        <v>61033.718256605243</v>
      </c>
      <c r="E1994">
        <v>48019798.088636622</v>
      </c>
      <c r="F1994">
        <v>1341.7510916013416</v>
      </c>
      <c r="G1994">
        <v>221528845.27047616</v>
      </c>
      <c r="H1994" s="6">
        <f>E1994-G1994-'Recalled prostheses cost'!$F$23</f>
        <v>-197260871.6487307</v>
      </c>
      <c r="I1994" s="112">
        <v>27047239.202356987</v>
      </c>
      <c r="J1994" s="112">
        <v>84180961.202780917</v>
      </c>
      <c r="K1994" s="112">
        <f>I1994-J1994-(0.38*'Recalled prostheses cost'!$F$23)</f>
        <v>-66159415.297842577</v>
      </c>
      <c r="L1994" s="11">
        <f t="shared" si="66"/>
        <v>1</v>
      </c>
    </row>
    <row r="1995" spans="1:12" x14ac:dyDescent="0.25">
      <c r="A1995">
        <f t="shared" si="67"/>
        <v>1990</v>
      </c>
      <c r="C1995">
        <v>78227.597891963451</v>
      </c>
      <c r="D1995">
        <v>80736.534204991782</v>
      </c>
      <c r="E1995">
        <v>44200358.058578633</v>
      </c>
      <c r="F1995">
        <v>2508.9363130283309</v>
      </c>
      <c r="G1995">
        <v>283334020.616898</v>
      </c>
      <c r="H1995" s="6">
        <f>E1995-G1995-'Recalled prostheses cost'!$F$23</f>
        <v>-262885487.02521053</v>
      </c>
      <c r="I1995" s="112">
        <v>24526291.426964112</v>
      </c>
      <c r="J1995" s="112">
        <v>107666927.83442125</v>
      </c>
      <c r="K1995" s="112">
        <f>I1995-J1995-(0.38*'Recalled prostheses cost'!$F$23)</f>
        <v>-92166329.704875797</v>
      </c>
      <c r="L1995" s="11">
        <f t="shared" si="66"/>
        <v>1</v>
      </c>
    </row>
    <row r="1996" spans="1:12" x14ac:dyDescent="0.25">
      <c r="A1996">
        <f t="shared" si="67"/>
        <v>1991</v>
      </c>
      <c r="C1996">
        <v>61879.674856443075</v>
      </c>
      <c r="D1996">
        <v>63923.858218596048</v>
      </c>
      <c r="E1996">
        <v>52626367.674156547</v>
      </c>
      <c r="F1996">
        <v>2044.1833621529731</v>
      </c>
      <c r="G1996">
        <v>399740463.346726</v>
      </c>
      <c r="H1996" s="6">
        <f>E1996-G1996-'Recalled prostheses cost'!$F$23</f>
        <v>-370865920.13946062</v>
      </c>
      <c r="I1996" s="112">
        <v>28709732.986850221</v>
      </c>
      <c r="J1996" s="112">
        <v>151901376.07175586</v>
      </c>
      <c r="K1996" s="112">
        <f>I1996-J1996-(0.38*'Recalled prostheses cost'!$F$23)</f>
        <v>-132217336.38232428</v>
      </c>
      <c r="L1996" s="11">
        <f t="shared" si="66"/>
        <v>1</v>
      </c>
    </row>
    <row r="1997" spans="1:12" x14ac:dyDescent="0.25">
      <c r="A1997">
        <f t="shared" si="67"/>
        <v>1992</v>
      </c>
      <c r="C1997">
        <v>51460.488253096701</v>
      </c>
      <c r="D1997">
        <v>52906.404417737867</v>
      </c>
      <c r="E1997">
        <v>64659892.063390344</v>
      </c>
      <c r="F1997">
        <v>1445.9161646411667</v>
      </c>
      <c r="G1997">
        <v>470172407.12999004</v>
      </c>
      <c r="H1997" s="6">
        <f>E1997-G1997-'Recalled prostheses cost'!$F$23</f>
        <v>-429264339.5334909</v>
      </c>
      <c r="I1997" s="112">
        <v>35494872.396837167</v>
      </c>
      <c r="J1997" s="112">
        <v>178665514.70939621</v>
      </c>
      <c r="K1997" s="112">
        <f>I1997-J1997-(0.38*'Recalled prostheses cost'!$F$23)</f>
        <v>-152196335.60997769</v>
      </c>
      <c r="L1997" s="11">
        <f t="shared" si="66"/>
        <v>1</v>
      </c>
    </row>
    <row r="1998" spans="1:12" x14ac:dyDescent="0.25">
      <c r="A1998">
        <f t="shared" si="67"/>
        <v>1993</v>
      </c>
      <c r="C1998">
        <v>59731.250164210745</v>
      </c>
      <c r="D1998">
        <v>61666.300377168809</v>
      </c>
      <c r="E1998">
        <v>51267095.27208586</v>
      </c>
      <c r="F1998">
        <v>1935.0502129580636</v>
      </c>
      <c r="G1998">
        <v>409480845.62573761</v>
      </c>
      <c r="H1998" s="6">
        <f>E1998-G1998-'Recalled prostheses cost'!$F$23</f>
        <v>-381965574.82054293</v>
      </c>
      <c r="I1998" s="112">
        <v>28140650.319485024</v>
      </c>
      <c r="J1998" s="112">
        <v>155602721.33778027</v>
      </c>
      <c r="K1998" s="112">
        <f>I1998-J1998-(0.38*'Recalled prostheses cost'!$F$23)</f>
        <v>-136487764.31571388</v>
      </c>
      <c r="L1998" s="11">
        <f t="shared" si="66"/>
        <v>1</v>
      </c>
    </row>
    <row r="1999" spans="1:12" x14ac:dyDescent="0.25">
      <c r="A1999">
        <f t="shared" si="67"/>
        <v>1994</v>
      </c>
      <c r="C1999">
        <v>58844.04393180734</v>
      </c>
      <c r="D1999">
        <v>60896.034279927357</v>
      </c>
      <c r="E1999">
        <v>43761799.937016837</v>
      </c>
      <c r="F1999">
        <v>2051.9903481200163</v>
      </c>
      <c r="G1999">
        <v>312214531.13658696</v>
      </c>
      <c r="H1999" s="6">
        <f>E1999-G1999-'Recalled prostheses cost'!$F$23</f>
        <v>-292204555.66646129</v>
      </c>
      <c r="I1999" s="112">
        <v>24166302.154402517</v>
      </c>
      <c r="J1999" s="112">
        <v>118641521.83190303</v>
      </c>
      <c r="K1999" s="112">
        <f>I1999-J1999-(0.38*'Recalled prostheses cost'!$F$23)</f>
        <v>-103500912.97491917</v>
      </c>
      <c r="L1999" s="11">
        <f t="shared" si="66"/>
        <v>1</v>
      </c>
    </row>
    <row r="2000" spans="1:12" x14ac:dyDescent="0.25">
      <c r="A2000">
        <f t="shared" si="67"/>
        <v>1995</v>
      </c>
      <c r="C2000">
        <v>55055.20711184886</v>
      </c>
      <c r="D2000">
        <v>56645.103689580821</v>
      </c>
      <c r="E2000">
        <v>44611005.471779063</v>
      </c>
      <c r="F2000">
        <v>1589.8965777319609</v>
      </c>
      <c r="G2000">
        <v>331269367.74138135</v>
      </c>
      <c r="H2000" s="6">
        <f>E2000-G2000-'Recalled prostheses cost'!$F$23</f>
        <v>-310410186.73649347</v>
      </c>
      <c r="I2000" s="112">
        <v>24408789.347077511</v>
      </c>
      <c r="J2000" s="112">
        <v>125882359.74172489</v>
      </c>
      <c r="K2000" s="112">
        <f>I2000-J2000-(0.38*'Recalled prostheses cost'!$F$23)</f>
        <v>-110499263.69206604</v>
      </c>
      <c r="L2000" s="11">
        <f t="shared" si="66"/>
        <v>1</v>
      </c>
    </row>
    <row r="2001" spans="1:12" x14ac:dyDescent="0.25">
      <c r="A2001">
        <f t="shared" si="67"/>
        <v>1996</v>
      </c>
      <c r="C2001">
        <v>73100.506102090963</v>
      </c>
      <c r="D2001">
        <v>75625.525501568321</v>
      </c>
      <c r="E2001">
        <v>45945487.130635403</v>
      </c>
      <c r="F2001">
        <v>2525.0193994773581</v>
      </c>
      <c r="G2001">
        <v>360075622.28796256</v>
      </c>
      <c r="H2001" s="6">
        <f>E2001-G2001-'Recalled prostheses cost'!$F$23</f>
        <v>-337881959.62421834</v>
      </c>
      <c r="I2001" s="112">
        <v>25462560.396376416</v>
      </c>
      <c r="J2001" s="112">
        <v>136828736.46942577</v>
      </c>
      <c r="K2001" s="112">
        <f>I2001-J2001-(0.38*'Recalled prostheses cost'!$F$23)</f>
        <v>-120391869.37046799</v>
      </c>
      <c r="L2001" s="11">
        <f t="shared" si="66"/>
        <v>1</v>
      </c>
    </row>
    <row r="2002" spans="1:12" x14ac:dyDescent="0.25">
      <c r="A2002">
        <f t="shared" si="67"/>
        <v>1997</v>
      </c>
      <c r="C2002">
        <v>61248.442733152122</v>
      </c>
      <c r="D2002">
        <v>64253.371120873788</v>
      </c>
      <c r="E2002">
        <v>60955646.024961531</v>
      </c>
      <c r="F2002">
        <v>3004.9283877216658</v>
      </c>
      <c r="G2002">
        <v>811365941.94529581</v>
      </c>
      <c r="H2002" s="6">
        <f>E2002-G2002-'Recalled prostheses cost'!$F$23</f>
        <v>-774162120.38722551</v>
      </c>
      <c r="I2002" s="112">
        <v>33631602.225590885</v>
      </c>
      <c r="J2002" s="112">
        <v>308319057.93921238</v>
      </c>
      <c r="K2002" s="112">
        <f>I2002-J2002-(0.38*'Recalled prostheses cost'!$F$23)</f>
        <v>-283713149.01104015</v>
      </c>
      <c r="L2002" s="11">
        <f t="shared" si="66"/>
        <v>1</v>
      </c>
    </row>
    <row r="2003" spans="1:12" x14ac:dyDescent="0.25">
      <c r="A2003">
        <f t="shared" si="67"/>
        <v>1998</v>
      </c>
      <c r="C2003">
        <v>53671.643532966809</v>
      </c>
      <c r="D2003">
        <v>54847.446294232825</v>
      </c>
      <c r="E2003">
        <v>44763421.776472151</v>
      </c>
      <c r="F2003">
        <v>1175.8027612660153</v>
      </c>
      <c r="G2003">
        <v>248276036.98493171</v>
      </c>
      <c r="H2003" s="6">
        <f>E2003-G2003-'Recalled prostheses cost'!$F$23</f>
        <v>-227264439.67535073</v>
      </c>
      <c r="I2003" s="112">
        <v>24502642.091357786</v>
      </c>
      <c r="J2003" s="112">
        <v>94344894.054274052</v>
      </c>
      <c r="K2003" s="112">
        <f>I2003-J2003-(0.38*'Recalled prostheses cost'!$F$23)</f>
        <v>-78867945.260334909</v>
      </c>
      <c r="L2003" s="11">
        <f t="shared" si="66"/>
        <v>1</v>
      </c>
    </row>
    <row r="2004" spans="1:12" x14ac:dyDescent="0.25">
      <c r="A2004">
        <f t="shared" si="67"/>
        <v>1999</v>
      </c>
      <c r="C2004">
        <v>61095.333055407194</v>
      </c>
      <c r="D2004">
        <v>62977.585792566293</v>
      </c>
      <c r="E2004">
        <v>47180837.546629138</v>
      </c>
      <c r="F2004">
        <v>1882.2527371590986</v>
      </c>
      <c r="G2004">
        <v>362404775.29572463</v>
      </c>
      <c r="H2004" s="6">
        <f>E2004-G2004-'Recalled prostheses cost'!$F$23</f>
        <v>-338975762.21598667</v>
      </c>
      <c r="I2004" s="112">
        <v>25789668.86828858</v>
      </c>
      <c r="J2004" s="112">
        <v>137713814.61237535</v>
      </c>
      <c r="K2004" s="112">
        <f>I2004-J2004-(0.38*'Recalled prostheses cost'!$F$23)</f>
        <v>-120949839.04150543</v>
      </c>
      <c r="L2004" s="11">
        <f t="shared" si="66"/>
        <v>1</v>
      </c>
    </row>
    <row r="2005" spans="1:12" x14ac:dyDescent="0.25">
      <c r="A2005">
        <f t="shared" si="67"/>
        <v>2000</v>
      </c>
      <c r="C2005">
        <v>62947.135420124454</v>
      </c>
      <c r="D2005">
        <v>65928.806408347256</v>
      </c>
      <c r="E2005">
        <v>42495778.787698545</v>
      </c>
      <c r="F2005">
        <v>2981.6709882228024</v>
      </c>
      <c r="G2005">
        <v>424379719.47189748</v>
      </c>
      <c r="H2005" s="6">
        <f>E2005-G2005-'Recalled prostheses cost'!$F$23</f>
        <v>-405635765.15109009</v>
      </c>
      <c r="I2005" s="112">
        <v>23870705.231694117</v>
      </c>
      <c r="J2005" s="112">
        <v>161264293.39932105</v>
      </c>
      <c r="K2005" s="112">
        <f>I2005-J2005-(0.38*'Recalled prostheses cost'!$F$23)</f>
        <v>-146419281.46504557</v>
      </c>
      <c r="L2005" s="11">
        <f t="shared" si="66"/>
        <v>1</v>
      </c>
    </row>
    <row r="2006" spans="1:12" x14ac:dyDescent="0.25">
      <c r="A2006">
        <f t="shared" si="67"/>
        <v>2001</v>
      </c>
      <c r="C2006">
        <v>79456.477635824616</v>
      </c>
      <c r="D2006">
        <v>82439.518542019578</v>
      </c>
      <c r="E2006">
        <v>40546508.426926449</v>
      </c>
      <c r="F2006">
        <v>2983.0409061949613</v>
      </c>
      <c r="G2006">
        <v>297828396.32973284</v>
      </c>
      <c r="H2006" s="6">
        <f>E2006-G2006-'Recalled prostheses cost'!$F$23</f>
        <v>-281033712.36969757</v>
      </c>
      <c r="I2006" s="112">
        <v>22262589.171780117</v>
      </c>
      <c r="J2006" s="112">
        <v>113174790.60529847</v>
      </c>
      <c r="K2006" s="112">
        <f>I2006-J2006-(0.38*'Recalled prostheses cost'!$F$23)</f>
        <v>-99937894.730937004</v>
      </c>
      <c r="L2006" s="11">
        <f t="shared" si="66"/>
        <v>1</v>
      </c>
    </row>
    <row r="2007" spans="1:12" x14ac:dyDescent="0.25">
      <c r="A2007">
        <f t="shared" si="67"/>
        <v>2002</v>
      </c>
      <c r="C2007">
        <v>67286.831783066038</v>
      </c>
      <c r="D2007">
        <v>68832.365713160267</v>
      </c>
      <c r="E2007">
        <v>43142054.55500064</v>
      </c>
      <c r="F2007">
        <v>1545.5339300942287</v>
      </c>
      <c r="G2007">
        <v>213615310.37647003</v>
      </c>
      <c r="H2007" s="6">
        <f>E2007-G2007-'Recalled prostheses cost'!$F$23</f>
        <v>-194225080.28836057</v>
      </c>
      <c r="I2007" s="112">
        <v>24434488.124386914</v>
      </c>
      <c r="J2007" s="112">
        <v>81173817.94305861</v>
      </c>
      <c r="K2007" s="112">
        <f>I2007-J2007-(0.38*'Recalled prostheses cost'!$F$23)</f>
        <v>-65765023.116090342</v>
      </c>
      <c r="L2007" s="11">
        <f t="shared" si="66"/>
        <v>1</v>
      </c>
    </row>
    <row r="2008" spans="1:12" x14ac:dyDescent="0.25">
      <c r="A2008">
        <f t="shared" si="67"/>
        <v>2003</v>
      </c>
      <c r="C2008">
        <v>46963.369342957434</v>
      </c>
      <c r="D2008">
        <v>47592.036429538071</v>
      </c>
      <c r="E2008">
        <v>47042085.758345626</v>
      </c>
      <c r="F2008">
        <v>628.66708658063726</v>
      </c>
      <c r="G2008">
        <v>129712144.07802019</v>
      </c>
      <c r="H2008" s="6">
        <f>E2008-G2008-'Recalled prostheses cost'!$F$23</f>
        <v>-106421882.78656572</v>
      </c>
      <c r="I2008" s="112">
        <v>26569087.273614336</v>
      </c>
      <c r="J2008" s="112">
        <v>49290614.749647662</v>
      </c>
      <c r="K2008" s="112">
        <f>I2008-J2008-(0.38*'Recalled prostheses cost'!$F$23)</f>
        <v>-31747220.773451973</v>
      </c>
      <c r="L2008" s="11">
        <f t="shared" si="66"/>
        <v>1</v>
      </c>
    </row>
    <row r="2009" spans="1:12" x14ac:dyDescent="0.25">
      <c r="A2009">
        <f t="shared" si="67"/>
        <v>2004</v>
      </c>
      <c r="C2009">
        <v>59960.870239721757</v>
      </c>
      <c r="D2009">
        <v>62022.577935652655</v>
      </c>
      <c r="E2009">
        <v>40265921.807041727</v>
      </c>
      <c r="F2009">
        <v>2061.7076959308979</v>
      </c>
      <c r="G2009">
        <v>311789848.53003734</v>
      </c>
      <c r="H2009" s="6">
        <f>E2009-G2009-'Recalled prostheses cost'!$F$23</f>
        <v>-295275751.18988681</v>
      </c>
      <c r="I2009" s="112">
        <v>22312565.531684246</v>
      </c>
      <c r="J2009" s="112">
        <v>118480142.44141419</v>
      </c>
      <c r="K2009" s="112">
        <f>I2009-J2009-(0.38*'Recalled prostheses cost'!$F$23)</f>
        <v>-105193270.20714858</v>
      </c>
      <c r="L2009" s="11">
        <f t="shared" si="66"/>
        <v>1</v>
      </c>
    </row>
    <row r="2010" spans="1:12" x14ac:dyDescent="0.25">
      <c r="A2010">
        <f t="shared" si="67"/>
        <v>2005</v>
      </c>
      <c r="C2010">
        <v>53981.445568862488</v>
      </c>
      <c r="D2010">
        <v>55283.715293571913</v>
      </c>
      <c r="E2010">
        <v>46581781.876313411</v>
      </c>
      <c r="F2010">
        <v>1302.2697247094256</v>
      </c>
      <c r="G2010">
        <v>254314335.22954759</v>
      </c>
      <c r="H2010" s="6">
        <f>E2010-G2010-'Recalled prostheses cost'!$F$23</f>
        <v>-231484377.82012534</v>
      </c>
      <c r="I2010" s="112">
        <v>26141123.227069587</v>
      </c>
      <c r="J2010" s="112">
        <v>96639447.387228101</v>
      </c>
      <c r="K2010" s="112">
        <f>I2010-J2010-(0.38*'Recalled prostheses cost'!$F$23)</f>
        <v>-79524017.457577169</v>
      </c>
      <c r="L2010" s="11">
        <f t="shared" si="66"/>
        <v>1</v>
      </c>
    </row>
    <row r="2011" spans="1:12" x14ac:dyDescent="0.25">
      <c r="A2011">
        <f t="shared" si="67"/>
        <v>2006</v>
      </c>
      <c r="C2011">
        <v>72825.632914609858</v>
      </c>
      <c r="D2011">
        <v>75683.576656156802</v>
      </c>
      <c r="E2011">
        <v>38227533.84707655</v>
      </c>
      <c r="F2011">
        <v>2857.9437415469438</v>
      </c>
      <c r="G2011">
        <v>342584362.10650355</v>
      </c>
      <c r="H2011" s="6">
        <f>E2011-G2011-'Recalled prostheses cost'!$F$23</f>
        <v>-328108652.72631818</v>
      </c>
      <c r="I2011" s="112">
        <v>20997897.307747494</v>
      </c>
      <c r="J2011" s="112">
        <v>130182057.60047136</v>
      </c>
      <c r="K2011" s="112">
        <f>I2011-J2011-(0.38*'Recalled prostheses cost'!$F$23)</f>
        <v>-118209853.59014252</v>
      </c>
      <c r="L2011" s="11">
        <f t="shared" si="66"/>
        <v>1</v>
      </c>
    </row>
    <row r="2012" spans="1:12" x14ac:dyDescent="0.25">
      <c r="A2012">
        <f t="shared" si="67"/>
        <v>2007</v>
      </c>
      <c r="C2012">
        <v>60809.357904410092</v>
      </c>
      <c r="D2012">
        <v>62775.964034800694</v>
      </c>
      <c r="E2012">
        <v>40362119.474050142</v>
      </c>
      <c r="F2012">
        <v>1966.6061303906026</v>
      </c>
      <c r="G2012">
        <v>280865238.58630919</v>
      </c>
      <c r="H2012" s="6">
        <f>E2012-G2012-'Recalled prostheses cost'!$F$23</f>
        <v>-264254943.57915023</v>
      </c>
      <c r="I2012" s="112">
        <v>22306000.280453786</v>
      </c>
      <c r="J2012" s="112">
        <v>106728790.66279748</v>
      </c>
      <c r="K2012" s="112">
        <f>I2012-J2012-(0.38*'Recalled prostheses cost'!$F$23)</f>
        <v>-93448483.679762334</v>
      </c>
      <c r="L2012" s="11">
        <f t="shared" si="66"/>
        <v>1</v>
      </c>
    </row>
    <row r="2013" spans="1:12" x14ac:dyDescent="0.25">
      <c r="A2013">
        <f t="shared" si="67"/>
        <v>2008</v>
      </c>
      <c r="C2013">
        <v>54229.781888059289</v>
      </c>
      <c r="D2013">
        <v>55790.095213621091</v>
      </c>
      <c r="E2013">
        <v>41007478.181749843</v>
      </c>
      <c r="F2013">
        <v>1560.3133255618013</v>
      </c>
      <c r="G2013">
        <v>279737043.94486237</v>
      </c>
      <c r="H2013" s="6">
        <f>E2013-G2013-'Recalled prostheses cost'!$F$23</f>
        <v>-262481390.23000368</v>
      </c>
      <c r="I2013" s="112">
        <v>22822696.75984697</v>
      </c>
      <c r="J2013" s="112">
        <v>106300076.6990477</v>
      </c>
      <c r="K2013" s="112">
        <f>I2013-J2013-(0.38*'Recalled prostheses cost'!$F$23)</f>
        <v>-92503073.236619383</v>
      </c>
      <c r="L2013" s="11">
        <f t="shared" si="66"/>
        <v>1</v>
      </c>
    </row>
    <row r="2014" spans="1:12" x14ac:dyDescent="0.25">
      <c r="A2014">
        <f t="shared" si="67"/>
        <v>2009</v>
      </c>
      <c r="C2014">
        <v>55640.364254443062</v>
      </c>
      <c r="D2014">
        <v>57592.221862025523</v>
      </c>
      <c r="E2014">
        <v>63420175.471617468</v>
      </c>
      <c r="F2014">
        <v>1951.8576075824603</v>
      </c>
      <c r="G2014">
        <v>578885988.35998237</v>
      </c>
      <c r="H2014" s="6">
        <f>E2014-G2014-'Recalled prostheses cost'!$F$23</f>
        <v>-539217637.35525608</v>
      </c>
      <c r="I2014" s="112">
        <v>35059677.115386285</v>
      </c>
      <c r="J2014" s="112">
        <v>219976675.57679325</v>
      </c>
      <c r="K2014" s="112">
        <f>I2014-J2014-(0.38*'Recalled prostheses cost'!$F$23)</f>
        <v>-193942691.75882563</v>
      </c>
      <c r="L2014" s="11">
        <f t="shared" si="66"/>
        <v>1</v>
      </c>
    </row>
    <row r="2015" spans="1:12" x14ac:dyDescent="0.25">
      <c r="A2015">
        <f t="shared" si="67"/>
        <v>2010</v>
      </c>
      <c r="C2015">
        <v>52727.522102541989</v>
      </c>
      <c r="D2015">
        <v>53717.432100518359</v>
      </c>
      <c r="E2015">
        <v>45498473.937155619</v>
      </c>
      <c r="F2015">
        <v>989.90999797637051</v>
      </c>
      <c r="G2015">
        <v>187077579.83805981</v>
      </c>
      <c r="H2015" s="6">
        <f>E2015-G2015-'Recalled prostheses cost'!$F$23</f>
        <v>-165330930.36779535</v>
      </c>
      <c r="I2015" s="112">
        <v>25166700.402599674</v>
      </c>
      <c r="J2015" s="112">
        <v>71089480.33846271</v>
      </c>
      <c r="K2015" s="112">
        <f>I2015-J2015-(0.38*'Recalled prostheses cost'!$F$23)</f>
        <v>-54948473.233281679</v>
      </c>
      <c r="L2015" s="11">
        <f t="shared" si="66"/>
        <v>1</v>
      </c>
    </row>
    <row r="2016" spans="1:12" x14ac:dyDescent="0.25">
      <c r="A2016">
        <f t="shared" si="67"/>
        <v>2011</v>
      </c>
      <c r="C2016">
        <v>69216.676998303927</v>
      </c>
      <c r="D2016">
        <v>71030.564089152496</v>
      </c>
      <c r="E2016">
        <v>44386912.316529863</v>
      </c>
      <c r="F2016">
        <v>1813.8870908485696</v>
      </c>
      <c r="G2016">
        <v>234793553.92365912</v>
      </c>
      <c r="H2016" s="6">
        <f>E2016-G2016-'Recalled prostheses cost'!$F$23</f>
        <v>-214158466.07402042</v>
      </c>
      <c r="I2016" s="112">
        <v>24486373.709141985</v>
      </c>
      <c r="J2016" s="112">
        <v>89221550.49099049</v>
      </c>
      <c r="K2016" s="112">
        <f>I2016-J2016-(0.38*'Recalled prostheses cost'!$F$23)</f>
        <v>-73760870.079267144</v>
      </c>
      <c r="L2016" s="11">
        <f t="shared" si="66"/>
        <v>1</v>
      </c>
    </row>
    <row r="2017" spans="1:12" x14ac:dyDescent="0.25">
      <c r="A2017">
        <f t="shared" si="67"/>
        <v>2012</v>
      </c>
      <c r="C2017">
        <v>54619.788092087692</v>
      </c>
      <c r="D2017">
        <v>55602.296842444703</v>
      </c>
      <c r="E2017">
        <v>63532408.374251209</v>
      </c>
      <c r="F2017">
        <v>982.50875035701029</v>
      </c>
      <c r="G2017">
        <v>308501401.48969609</v>
      </c>
      <c r="H2017" s="6">
        <f>E2017-G2017-'Recalled prostheses cost'!$F$23</f>
        <v>-268720817.58233607</v>
      </c>
      <c r="I2017" s="112">
        <v>35175274.449547172</v>
      </c>
      <c r="J2017" s="112">
        <v>117230532.56608452</v>
      </c>
      <c r="K2017" s="112">
        <f>I2017-J2017-(0.38*'Recalled prostheses cost'!$F$23)</f>
        <v>-91080951.413955986</v>
      </c>
      <c r="L2017" s="11">
        <f t="shared" si="66"/>
        <v>1</v>
      </c>
    </row>
    <row r="2018" spans="1:12" x14ac:dyDescent="0.25">
      <c r="A2018">
        <f t="shared" si="67"/>
        <v>2013</v>
      </c>
      <c r="C2018">
        <v>74051.173386861148</v>
      </c>
      <c r="D2018">
        <v>77387.784319654209</v>
      </c>
      <c r="E2018">
        <v>49259203.758677036</v>
      </c>
      <c r="F2018">
        <v>3336.6109327930608</v>
      </c>
      <c r="G2018">
        <v>465775356.77557874</v>
      </c>
      <c r="H2018" s="6">
        <f>E2018-G2018-'Recalled prostheses cost'!$F$23</f>
        <v>-440267977.4837929</v>
      </c>
      <c r="I2018" s="112">
        <v>27292007.130618781</v>
      </c>
      <c r="J2018" s="112">
        <v>176994635.57471997</v>
      </c>
      <c r="K2018" s="112">
        <f>I2018-J2018-(0.38*'Recalled prostheses cost'!$F$23)</f>
        <v>-158728321.74151984</v>
      </c>
      <c r="L2018" s="11">
        <f t="shared" si="66"/>
        <v>1</v>
      </c>
    </row>
    <row r="2019" spans="1:12" x14ac:dyDescent="0.25">
      <c r="A2019">
        <f t="shared" si="67"/>
        <v>2014</v>
      </c>
      <c r="C2019">
        <v>50169.733011723132</v>
      </c>
      <c r="D2019">
        <v>51931.330141114493</v>
      </c>
      <c r="E2019">
        <v>49608402.907587871</v>
      </c>
      <c r="F2019">
        <v>1761.5971293913608</v>
      </c>
      <c r="G2019">
        <v>491559891.15152436</v>
      </c>
      <c r="H2019" s="6">
        <f>E2019-G2019-'Recalled prostheses cost'!$F$23</f>
        <v>-465703312.71082765</v>
      </c>
      <c r="I2019" s="112">
        <v>27228906.080744796</v>
      </c>
      <c r="J2019" s="112">
        <v>186792758.63757923</v>
      </c>
      <c r="K2019" s="112">
        <f>I2019-J2019-(0.38*'Recalled prostheses cost'!$F$23)</f>
        <v>-168589545.85425308</v>
      </c>
      <c r="L2019" s="11">
        <f t="shared" si="66"/>
        <v>1</v>
      </c>
    </row>
    <row r="2020" spans="1:12" x14ac:dyDescent="0.25">
      <c r="A2020">
        <f t="shared" si="67"/>
        <v>2015</v>
      </c>
      <c r="C2020">
        <v>50401.235355805366</v>
      </c>
      <c r="D2020">
        <v>51133.404464257052</v>
      </c>
      <c r="E2020">
        <v>68359848.006529883</v>
      </c>
      <c r="F2020">
        <v>732.16910845168604</v>
      </c>
      <c r="G2020">
        <v>239616934.79960182</v>
      </c>
      <c r="H2020" s="6">
        <f>E2020-G2020-'Recalled prostheses cost'!$F$23</f>
        <v>-195008911.2599631</v>
      </c>
      <c r="I2020" s="112">
        <v>38026677.701846734</v>
      </c>
      <c r="J2020" s="112">
        <v>91054435.223848715</v>
      </c>
      <c r="K2020" s="112">
        <f>I2020-J2020-(0.38*'Recalled prostheses cost'!$F$23)</f>
        <v>-62053450.819420628</v>
      </c>
      <c r="L2020" s="11">
        <f t="shared" si="66"/>
        <v>1</v>
      </c>
    </row>
    <row r="2021" spans="1:12" x14ac:dyDescent="0.25">
      <c r="A2021">
        <f t="shared" si="67"/>
        <v>2016</v>
      </c>
      <c r="C2021">
        <v>73680.135475488743</v>
      </c>
      <c r="D2021">
        <v>76280.919330083139</v>
      </c>
      <c r="E2021">
        <v>61758324.650067128</v>
      </c>
      <c r="F2021">
        <v>2600.783854594396</v>
      </c>
      <c r="G2021">
        <v>517319749.38324809</v>
      </c>
      <c r="H2021" s="6">
        <f>E2021-G2021-'Recalled prostheses cost'!$F$23</f>
        <v>-479313249.20007211</v>
      </c>
      <c r="I2021" s="112">
        <v>34357262.632117778</v>
      </c>
      <c r="J2021" s="112">
        <v>196581504.76563427</v>
      </c>
      <c r="K2021" s="112">
        <f>I2021-J2021-(0.38*'Recalled prostheses cost'!$F$23)</f>
        <v>-171249935.43093514</v>
      </c>
      <c r="L2021" s="11">
        <f t="shared" si="66"/>
        <v>1</v>
      </c>
    </row>
    <row r="2022" spans="1:12" x14ac:dyDescent="0.25">
      <c r="A2022">
        <f t="shared" si="67"/>
        <v>2017</v>
      </c>
      <c r="C2022">
        <v>64362.760086914604</v>
      </c>
      <c r="D2022">
        <v>66734.275141103295</v>
      </c>
      <c r="E2022">
        <v>62903719.677208796</v>
      </c>
      <c r="F2022">
        <v>2371.5150541886906</v>
      </c>
      <c r="G2022">
        <v>538350439.04916191</v>
      </c>
      <c r="H2022" s="6">
        <f>E2022-G2022-'Recalled prostheses cost'!$F$23</f>
        <v>-499198543.8388443</v>
      </c>
      <c r="I2022" s="112">
        <v>35429975.361315079</v>
      </c>
      <c r="J2022" s="112">
        <v>204573166.83868152</v>
      </c>
      <c r="K2022" s="112">
        <f>I2022-J2022-(0.38*'Recalled prostheses cost'!$F$23)</f>
        <v>-178168884.7747851</v>
      </c>
      <c r="L2022" s="11">
        <f t="shared" si="66"/>
        <v>1</v>
      </c>
    </row>
    <row r="2023" spans="1:12" x14ac:dyDescent="0.25">
      <c r="A2023">
        <f t="shared" si="67"/>
        <v>2018</v>
      </c>
      <c r="C2023">
        <v>52900.404477716336</v>
      </c>
      <c r="D2023">
        <v>54598.989708761532</v>
      </c>
      <c r="E2023">
        <v>41875642.835018918</v>
      </c>
      <c r="F2023">
        <v>1698.5852310451955</v>
      </c>
      <c r="G2023">
        <v>313636571.15007001</v>
      </c>
      <c r="H2023" s="6">
        <f>E2023-G2023-'Recalled prostheses cost'!$F$23</f>
        <v>-295512752.78194225</v>
      </c>
      <c r="I2023" s="112">
        <v>23043636.157862056</v>
      </c>
      <c r="J2023" s="112">
        <v>119181897.03702663</v>
      </c>
      <c r="K2023" s="112">
        <f>I2023-J2023-(0.38*'Recalled prostheses cost'!$F$23)</f>
        <v>-105163954.17658323</v>
      </c>
      <c r="L2023" s="11">
        <f t="shared" si="66"/>
        <v>1</v>
      </c>
    </row>
    <row r="2024" spans="1:12" x14ac:dyDescent="0.25">
      <c r="A2024">
        <f t="shared" si="67"/>
        <v>2019</v>
      </c>
      <c r="C2024">
        <v>54659.117798687323</v>
      </c>
      <c r="D2024">
        <v>56425.967195294579</v>
      </c>
      <c r="E2024">
        <v>51816826.318458267</v>
      </c>
      <c r="F2024">
        <v>1766.8493966072565</v>
      </c>
      <c r="G2024">
        <v>403672285.93910068</v>
      </c>
      <c r="H2024" s="6">
        <f>E2024-G2024-'Recalled prostheses cost'!$F$23</f>
        <v>-375607284.08753359</v>
      </c>
      <c r="I2024" s="112">
        <v>28826152.181629151</v>
      </c>
      <c r="J2024" s="112">
        <v>153395468.65685827</v>
      </c>
      <c r="K2024" s="112">
        <f>I2024-J2024-(0.38*'Recalled prostheses cost'!$F$23)</f>
        <v>-133595009.77264777</v>
      </c>
      <c r="L2024" s="11">
        <f t="shared" si="66"/>
        <v>1</v>
      </c>
    </row>
    <row r="2025" spans="1:12" x14ac:dyDescent="0.25">
      <c r="A2025">
        <f t="shared" si="67"/>
        <v>2020</v>
      </c>
      <c r="C2025">
        <v>55712.221767997871</v>
      </c>
      <c r="D2025">
        <v>57202.894129958499</v>
      </c>
      <c r="E2025">
        <v>60959975.620038763</v>
      </c>
      <c r="F2025">
        <v>1490.6723619606273</v>
      </c>
      <c r="G2025">
        <v>426847053.81486619</v>
      </c>
      <c r="H2025" s="6">
        <f>E2025-G2025-'Recalled prostheses cost'!$F$23</f>
        <v>-389638902.66171861</v>
      </c>
      <c r="I2025" s="112">
        <v>33582708.630883537</v>
      </c>
      <c r="J2025" s="112">
        <v>162201880.4496491</v>
      </c>
      <c r="K2025" s="112">
        <f>I2025-J2025-(0.38*'Recalled prostheses cost'!$F$23)</f>
        <v>-137644865.1161842</v>
      </c>
      <c r="L2025" s="11">
        <f t="shared" si="66"/>
        <v>1</v>
      </c>
    </row>
    <row r="2026" spans="1:12" x14ac:dyDescent="0.25">
      <c r="A2026">
        <f t="shared" si="67"/>
        <v>2021</v>
      </c>
      <c r="C2026">
        <v>55306.510450886708</v>
      </c>
      <c r="D2026">
        <v>56802.435336780763</v>
      </c>
      <c r="E2026">
        <v>58106278.099384293</v>
      </c>
      <c r="F2026">
        <v>1495.9248858940555</v>
      </c>
      <c r="G2026">
        <v>446081607.91866642</v>
      </c>
      <c r="H2026" s="6">
        <f>E2026-G2026-'Recalled prostheses cost'!$F$23</f>
        <v>-411727154.28617328</v>
      </c>
      <c r="I2026" s="112">
        <v>32031054.005468756</v>
      </c>
      <c r="J2026" s="112">
        <v>169511011.00909323</v>
      </c>
      <c r="K2026" s="112">
        <f>I2026-J2026-(0.38*'Recalled prostheses cost'!$F$23)</f>
        <v>-146505650.30104312</v>
      </c>
      <c r="L2026" s="11">
        <f t="shared" si="66"/>
        <v>1</v>
      </c>
    </row>
    <row r="2027" spans="1:12" x14ac:dyDescent="0.25">
      <c r="A2027">
        <f t="shared" si="67"/>
        <v>2022</v>
      </c>
      <c r="C2027">
        <v>73427.69345217105</v>
      </c>
      <c r="D2027">
        <v>75584.211317876121</v>
      </c>
      <c r="E2027">
        <v>53499662.742256731</v>
      </c>
      <c r="F2027">
        <v>2156.517865705071</v>
      </c>
      <c r="G2027">
        <v>335532243.10038358</v>
      </c>
      <c r="H2027" s="6">
        <f>E2027-G2027-'Recalled prostheses cost'!$F$23</f>
        <v>-305784404.82501805</v>
      </c>
      <c r="I2027" s="112">
        <v>29925902.073956851</v>
      </c>
      <c r="J2027" s="112">
        <v>127502252.37814577</v>
      </c>
      <c r="K2027" s="112">
        <f>I2027-J2027-(0.38*'Recalled prostheses cost'!$F$23)</f>
        <v>-106602043.60160756</v>
      </c>
      <c r="L2027" s="11">
        <f t="shared" si="66"/>
        <v>1</v>
      </c>
    </row>
    <row r="2028" spans="1:12" x14ac:dyDescent="0.25">
      <c r="A2028">
        <f t="shared" si="67"/>
        <v>2023</v>
      </c>
      <c r="C2028">
        <v>56061.97085765504</v>
      </c>
      <c r="D2028">
        <v>58434.471928158804</v>
      </c>
      <c r="E2028">
        <v>45163246.690159209</v>
      </c>
      <c r="F2028">
        <v>2372.5010705037639</v>
      </c>
      <c r="G2028">
        <v>419658676.87953651</v>
      </c>
      <c r="H2028" s="6">
        <f>E2028-G2028-'Recalled prostheses cost'!$F$23</f>
        <v>-398247254.65626848</v>
      </c>
      <c r="I2028" s="112">
        <v>25118019.136717025</v>
      </c>
      <c r="J2028" s="112">
        <v>159470297.21422386</v>
      </c>
      <c r="K2028" s="112">
        <f>I2028-J2028-(0.38*'Recalled prostheses cost'!$F$23)</f>
        <v>-143377971.37492549</v>
      </c>
      <c r="L2028" s="11">
        <f t="shared" si="66"/>
        <v>1</v>
      </c>
    </row>
    <row r="2029" spans="1:12" x14ac:dyDescent="0.25">
      <c r="A2029">
        <f t="shared" si="67"/>
        <v>2024</v>
      </c>
      <c r="C2029">
        <v>65583.90087392267</v>
      </c>
      <c r="D2029">
        <v>68728.071045655932</v>
      </c>
      <c r="E2029">
        <v>44328387.825302429</v>
      </c>
      <c r="F2029">
        <v>3144.1701717332617</v>
      </c>
      <c r="G2029">
        <v>428607568.79061419</v>
      </c>
      <c r="H2029" s="6">
        <f>E2029-G2029-'Recalled prostheses cost'!$F$23</f>
        <v>-408031005.43220294</v>
      </c>
      <c r="I2029" s="112">
        <v>24937254.844518337</v>
      </c>
      <c r="J2029" s="112">
        <v>162870876.1404334</v>
      </c>
      <c r="K2029" s="112">
        <f>I2029-J2029-(0.38*'Recalled prostheses cost'!$F$23)</f>
        <v>-146959314.59333372</v>
      </c>
      <c r="L2029" s="11">
        <f t="shared" si="66"/>
        <v>1</v>
      </c>
    </row>
    <row r="2030" spans="1:12" x14ac:dyDescent="0.25">
      <c r="A2030">
        <f t="shared" si="67"/>
        <v>2025</v>
      </c>
      <c r="C2030">
        <v>52672.983814735031</v>
      </c>
      <c r="D2030">
        <v>54151.663412183436</v>
      </c>
      <c r="E2030">
        <v>40384244.713758871</v>
      </c>
      <c r="F2030">
        <v>1478.6795974484048</v>
      </c>
      <c r="G2030">
        <v>270241796.64108586</v>
      </c>
      <c r="H2030" s="6">
        <f>E2030-G2030-'Recalled prostheses cost'!$F$23</f>
        <v>-253609376.39421815</v>
      </c>
      <c r="I2030" s="112">
        <v>22639975.146654475</v>
      </c>
      <c r="J2030" s="112">
        <v>102691882.72361264</v>
      </c>
      <c r="K2030" s="112">
        <f>I2030-J2030-(0.38*'Recalled prostheses cost'!$F$23)</f>
        <v>-89077600.874376804</v>
      </c>
      <c r="L2030" s="11">
        <f t="shared" si="66"/>
        <v>1</v>
      </c>
    </row>
    <row r="2031" spans="1:12" x14ac:dyDescent="0.25">
      <c r="A2031">
        <f t="shared" si="67"/>
        <v>2026</v>
      </c>
      <c r="C2031">
        <v>76788.715850453766</v>
      </c>
      <c r="D2031">
        <v>81234.841777566966</v>
      </c>
      <c r="E2031">
        <v>47531641.847482547</v>
      </c>
      <c r="F2031">
        <v>4446.1259271132003</v>
      </c>
      <c r="G2031">
        <v>696866781.92348671</v>
      </c>
      <c r="H2031" s="6">
        <f>E2031-G2031-'Recalled prostheses cost'!$F$23</f>
        <v>-673086964.54289532</v>
      </c>
      <c r="I2031" s="112">
        <v>26218700.555170625</v>
      </c>
      <c r="J2031" s="112">
        <v>264809377.13092491</v>
      </c>
      <c r="K2031" s="112">
        <f>I2031-J2031-(0.38*'Recalled prostheses cost'!$F$23)</f>
        <v>-247616369.87317294</v>
      </c>
      <c r="L2031" s="11">
        <f t="shared" si="66"/>
        <v>1</v>
      </c>
    </row>
    <row r="2032" spans="1:12" x14ac:dyDescent="0.25">
      <c r="A2032">
        <f t="shared" si="67"/>
        <v>2027</v>
      </c>
      <c r="C2032">
        <v>59622.088983804162</v>
      </c>
      <c r="D2032">
        <v>61644.787849352899</v>
      </c>
      <c r="E2032">
        <v>47722305.095206171</v>
      </c>
      <c r="F2032">
        <v>2022.6988655487366</v>
      </c>
      <c r="G2032">
        <v>334716038.46369439</v>
      </c>
      <c r="H2032" s="6">
        <f>E2032-G2032-'Recalled prostheses cost'!$F$23</f>
        <v>-310745557.83537936</v>
      </c>
      <c r="I2032" s="112">
        <v>27015853.110867362</v>
      </c>
      <c r="J2032" s="112">
        <v>127192094.61620387</v>
      </c>
      <c r="K2032" s="112">
        <f>I2032-J2032-(0.38*'Recalled prostheses cost'!$F$23)</f>
        <v>-109201934.80275515</v>
      </c>
      <c r="L2032" s="11">
        <f t="shared" si="66"/>
        <v>1</v>
      </c>
    </row>
    <row r="2033" spans="1:12" x14ac:dyDescent="0.25">
      <c r="A2033">
        <f t="shared" si="67"/>
        <v>2028</v>
      </c>
      <c r="C2033">
        <v>50954.728555281334</v>
      </c>
      <c r="D2033">
        <v>52435.663984930448</v>
      </c>
      <c r="E2033">
        <v>40179120.022537485</v>
      </c>
      <c r="F2033">
        <v>1480.9354296491147</v>
      </c>
      <c r="G2033">
        <v>241594030.3334794</v>
      </c>
      <c r="H2033" s="6">
        <f>E2033-G2033-'Recalled prostheses cost'!$F$23</f>
        <v>-225166734.7778331</v>
      </c>
      <c r="I2033" s="112">
        <v>22413167.304334108</v>
      </c>
      <c r="J2033" s="112">
        <v>91805731.526722178</v>
      </c>
      <c r="K2033" s="112">
        <f>I2033-J2033-(0.38*'Recalled prostheses cost'!$F$23)</f>
        <v>-78418257.519806713</v>
      </c>
      <c r="L2033" s="11">
        <f t="shared" si="66"/>
        <v>1</v>
      </c>
    </row>
    <row r="2034" spans="1:12" x14ac:dyDescent="0.25">
      <c r="A2034">
        <f t="shared" si="67"/>
        <v>2029</v>
      </c>
      <c r="C2034">
        <v>50830.93576220837</v>
      </c>
      <c r="D2034">
        <v>53244.923842647659</v>
      </c>
      <c r="E2034">
        <v>52146835.857675284</v>
      </c>
      <c r="F2034">
        <v>2413.9880804392888</v>
      </c>
      <c r="G2034">
        <v>658602494.08836138</v>
      </c>
      <c r="H2034" s="6">
        <f>E2034-G2034-'Recalled prostheses cost'!$F$23</f>
        <v>-630207482.69757724</v>
      </c>
      <c r="I2034" s="112">
        <v>28857693.062944204</v>
      </c>
      <c r="J2034" s="112">
        <v>250268947.75357729</v>
      </c>
      <c r="K2034" s="112">
        <f>I2034-J2034-(0.38*'Recalled prostheses cost'!$F$23)</f>
        <v>-230436947.98805174</v>
      </c>
      <c r="L2034" s="11">
        <f t="shared" si="66"/>
        <v>1</v>
      </c>
    </row>
    <row r="2035" spans="1:12" x14ac:dyDescent="0.25">
      <c r="A2035">
        <f t="shared" si="67"/>
        <v>2030</v>
      </c>
      <c r="C2035">
        <v>51842.426764740019</v>
      </c>
      <c r="D2035">
        <v>53409.284602956948</v>
      </c>
      <c r="E2035">
        <v>66635617.885396607</v>
      </c>
      <c r="F2035">
        <v>1566.8578382169289</v>
      </c>
      <c r="G2035">
        <v>496364167.33222175</v>
      </c>
      <c r="H2035" s="6">
        <f>E2035-G2035-'Recalled prostheses cost'!$F$23</f>
        <v>-453480373.91371632</v>
      </c>
      <c r="I2035" s="112">
        <v>36696343.660019688</v>
      </c>
      <c r="J2035" s="112">
        <v>188618383.58624431</v>
      </c>
      <c r="K2035" s="112">
        <f>I2035-J2035-(0.38*'Recalled prostheses cost'!$F$23)</f>
        <v>-160947733.22364327</v>
      </c>
      <c r="L2035" s="11">
        <f t="shared" si="66"/>
        <v>1</v>
      </c>
    </row>
    <row r="2036" spans="1:12" x14ac:dyDescent="0.25">
      <c r="A2036">
        <f t="shared" si="67"/>
        <v>2031</v>
      </c>
      <c r="C2036">
        <v>61161.069324750169</v>
      </c>
      <c r="D2036">
        <v>62747.997574174799</v>
      </c>
      <c r="E2036">
        <v>44885571.219977871</v>
      </c>
      <c r="F2036">
        <v>1586.928249424629</v>
      </c>
      <c r="G2036">
        <v>247771799.26568827</v>
      </c>
      <c r="H2036" s="6">
        <f>E2036-G2036-'Recalled prostheses cost'!$F$23</f>
        <v>-226638052.51260155</v>
      </c>
      <c r="I2036" s="112">
        <v>25211701.876830224</v>
      </c>
      <c r="J2036" s="112">
        <v>94153283.720961556</v>
      </c>
      <c r="K2036" s="112">
        <f>I2036-J2036-(0.38*'Recalled prostheses cost'!$F$23)</f>
        <v>-77967275.141549975</v>
      </c>
      <c r="L2036" s="11">
        <f t="shared" si="66"/>
        <v>1</v>
      </c>
    </row>
    <row r="2037" spans="1:12" x14ac:dyDescent="0.25">
      <c r="A2037">
        <f t="shared" si="67"/>
        <v>2032</v>
      </c>
      <c r="C2037">
        <v>57241.758692336029</v>
      </c>
      <c r="D2037">
        <v>58507.97510642025</v>
      </c>
      <c r="E2037">
        <v>47386424.084723167</v>
      </c>
      <c r="F2037">
        <v>1266.2164140842215</v>
      </c>
      <c r="G2037">
        <v>283677921.23344588</v>
      </c>
      <c r="H2037" s="6">
        <f>E2037-G2037-'Recalled prostheses cost'!$F$23</f>
        <v>-260043321.61561388</v>
      </c>
      <c r="I2037" s="112">
        <v>25992521.855904702</v>
      </c>
      <c r="J2037" s="112">
        <v>107797610.06870945</v>
      </c>
      <c r="K2037" s="112">
        <f>I2037-J2037-(0.38*'Recalled prostheses cost'!$F$23)</f>
        <v>-90830781.510223389</v>
      </c>
      <c r="L2037" s="11">
        <f t="shared" si="66"/>
        <v>1</v>
      </c>
    </row>
    <row r="2038" spans="1:12" x14ac:dyDescent="0.25">
      <c r="A2038">
        <f t="shared" si="67"/>
        <v>2033</v>
      </c>
      <c r="C2038">
        <v>85086.78588380263</v>
      </c>
      <c r="D2038">
        <v>87926.310058868985</v>
      </c>
      <c r="E2038">
        <v>46240589.74315352</v>
      </c>
      <c r="F2038">
        <v>2839.5241750663554</v>
      </c>
      <c r="G2038">
        <v>303469853.01498002</v>
      </c>
      <c r="H2038" s="6">
        <f>E2038-G2038-'Recalled prostheses cost'!$F$23</f>
        <v>-280981087.73871768</v>
      </c>
      <c r="I2038" s="112">
        <v>25654109.314903412</v>
      </c>
      <c r="J2038" s="112">
        <v>115318544.14569239</v>
      </c>
      <c r="K2038" s="112">
        <f>I2038-J2038-(0.38*'Recalled prostheses cost'!$F$23)</f>
        <v>-98690128.128207624</v>
      </c>
      <c r="L2038" s="11">
        <f t="shared" si="66"/>
        <v>1</v>
      </c>
    </row>
    <row r="2039" spans="1:12" x14ac:dyDescent="0.25">
      <c r="A2039">
        <f t="shared" si="67"/>
        <v>2034</v>
      </c>
      <c r="C2039">
        <v>68275.42888943138</v>
      </c>
      <c r="D2039">
        <v>70458.374262943806</v>
      </c>
      <c r="E2039">
        <v>47136172.447533756</v>
      </c>
      <c r="F2039">
        <v>2182.9453735124262</v>
      </c>
      <c r="G2039">
        <v>338178192.71083981</v>
      </c>
      <c r="H2039" s="6">
        <f>E2039-G2039-'Recalled prostheses cost'!$F$23</f>
        <v>-314793844.73019719</v>
      </c>
      <c r="I2039" s="112">
        <v>26381200.829629235</v>
      </c>
      <c r="J2039" s="112">
        <v>128507713.23011912</v>
      </c>
      <c r="K2039" s="112">
        <f>I2039-J2039-(0.38*'Recalled prostheses cost'!$F$23)</f>
        <v>-111152205.69790855</v>
      </c>
      <c r="L2039" s="11">
        <f t="shared" si="66"/>
        <v>1</v>
      </c>
    </row>
    <row r="2040" spans="1:12" x14ac:dyDescent="0.25">
      <c r="A2040">
        <f t="shared" si="67"/>
        <v>2035</v>
      </c>
      <c r="C2040">
        <v>58023.739750338602</v>
      </c>
      <c r="D2040">
        <v>59919.717244190244</v>
      </c>
      <c r="E2040">
        <v>42341618.429924801</v>
      </c>
      <c r="F2040">
        <v>1895.9774938516421</v>
      </c>
      <c r="G2040">
        <v>258157722.43905628</v>
      </c>
      <c r="H2040" s="6">
        <f>E2040-G2040-'Recalled prostheses cost'!$F$23</f>
        <v>-239567928.47602266</v>
      </c>
      <c r="I2040" s="112">
        <v>23378072.055718474</v>
      </c>
      <c r="J2040" s="112">
        <v>98099934.526841402</v>
      </c>
      <c r="K2040" s="112">
        <f>I2040-J2040-(0.38*'Recalled prostheses cost'!$F$23)</f>
        <v>-83747555.768541574</v>
      </c>
      <c r="L2040" s="11">
        <f t="shared" si="66"/>
        <v>1</v>
      </c>
    </row>
    <row r="2041" spans="1:12" x14ac:dyDescent="0.25">
      <c r="A2041">
        <f t="shared" si="67"/>
        <v>2036</v>
      </c>
      <c r="C2041">
        <v>51210.806415362742</v>
      </c>
      <c r="D2041">
        <v>52935.258080523861</v>
      </c>
      <c r="E2041">
        <v>60218086.031606965</v>
      </c>
      <c r="F2041">
        <v>1724.4516651611193</v>
      </c>
      <c r="G2041">
        <v>650685883.35025764</v>
      </c>
      <c r="H2041" s="6">
        <f>E2041-G2041-'Recalled prostheses cost'!$F$23</f>
        <v>-614219621.78554189</v>
      </c>
      <c r="I2041" s="112">
        <v>33101654.633635256</v>
      </c>
      <c r="J2041" s="112">
        <v>247260635.67309794</v>
      </c>
      <c r="K2041" s="112">
        <f>I2041-J2041-(0.38*'Recalled prostheses cost'!$F$23)</f>
        <v>-223184674.33688134</v>
      </c>
      <c r="L2041" s="11">
        <f t="shared" si="66"/>
        <v>1</v>
      </c>
    </row>
    <row r="2042" spans="1:12" x14ac:dyDescent="0.25">
      <c r="A2042">
        <f t="shared" si="67"/>
        <v>2037</v>
      </c>
      <c r="C2042">
        <v>49327.46397104011</v>
      </c>
      <c r="D2042">
        <v>50955.551601195795</v>
      </c>
      <c r="E2042">
        <v>46603626.685521007</v>
      </c>
      <c r="F2042">
        <v>1628.0876301556855</v>
      </c>
      <c r="G2042">
        <v>371848238.35364866</v>
      </c>
      <c r="H2042" s="6">
        <f>E2042-G2042-'Recalled prostheses cost'!$F$23</f>
        <v>-348996436.13501883</v>
      </c>
      <c r="I2042" s="112">
        <v>25980437.722478803</v>
      </c>
      <c r="J2042" s="112">
        <v>141302330.57438648</v>
      </c>
      <c r="K2042" s="112">
        <f>I2042-J2042-(0.38*'Recalled prostheses cost'!$F$23)</f>
        <v>-124347586.14932632</v>
      </c>
      <c r="L2042" s="11">
        <f t="shared" si="66"/>
        <v>1</v>
      </c>
    </row>
    <row r="2043" spans="1:12" x14ac:dyDescent="0.25">
      <c r="A2043">
        <f t="shared" si="67"/>
        <v>2038</v>
      </c>
      <c r="C2043">
        <v>68822.502405916501</v>
      </c>
      <c r="D2043">
        <v>71560.028169306286</v>
      </c>
      <c r="E2043">
        <v>72223451.908053324</v>
      </c>
      <c r="F2043">
        <v>2737.5257633897854</v>
      </c>
      <c r="G2043">
        <v>666024477.67997718</v>
      </c>
      <c r="H2043" s="6">
        <f>E2043-G2043-'Recalled prostheses cost'!$F$23</f>
        <v>-617552850.23881507</v>
      </c>
      <c r="I2043" s="112">
        <v>40001996.997801788</v>
      </c>
      <c r="J2043" s="112">
        <v>253089301.51839131</v>
      </c>
      <c r="K2043" s="112">
        <f>I2043-J2043-(0.38*'Recalled prostheses cost'!$F$23)</f>
        <v>-222112997.81800818</v>
      </c>
      <c r="L2043" s="11">
        <f t="shared" si="66"/>
        <v>1</v>
      </c>
    </row>
    <row r="2044" spans="1:12" x14ac:dyDescent="0.25">
      <c r="A2044">
        <f t="shared" si="67"/>
        <v>2039</v>
      </c>
      <c r="C2044">
        <v>53355.586095588777</v>
      </c>
      <c r="D2044">
        <v>54950.082365921611</v>
      </c>
      <c r="E2044">
        <v>50132190.134319611</v>
      </c>
      <c r="F2044">
        <v>1594.4962703328347</v>
      </c>
      <c r="G2044">
        <v>374944183.46063823</v>
      </c>
      <c r="H2044" s="6">
        <f>E2044-G2044-'Recalled prostheses cost'!$F$23</f>
        <v>-348563817.79320979</v>
      </c>
      <c r="I2044" s="112">
        <v>27635634.721999537</v>
      </c>
      <c r="J2044" s="112">
        <v>142478789.7150425</v>
      </c>
      <c r="K2044" s="112">
        <f>I2044-J2044-(0.38*'Recalled prostheses cost'!$F$23)</f>
        <v>-123868848.2904616</v>
      </c>
      <c r="L2044" s="11">
        <f t="shared" si="66"/>
        <v>1</v>
      </c>
    </row>
    <row r="2045" spans="1:12" x14ac:dyDescent="0.25">
      <c r="A2045">
        <f t="shared" si="67"/>
        <v>2040</v>
      </c>
      <c r="C2045">
        <v>59054.796374173406</v>
      </c>
      <c r="D2045">
        <v>59901.124705308524</v>
      </c>
      <c r="E2045">
        <v>45512325.331505269</v>
      </c>
      <c r="F2045">
        <v>846.32833113511879</v>
      </c>
      <c r="G2045">
        <v>149671468.82547617</v>
      </c>
      <c r="H2045" s="6">
        <f>E2045-G2045-'Recalled prostheses cost'!$F$23</f>
        <v>-127910967.96086207</v>
      </c>
      <c r="I2045" s="112">
        <v>25435346.056548215</v>
      </c>
      <c r="J2045" s="112">
        <v>56875158.153680936</v>
      </c>
      <c r="K2045" s="112">
        <f>I2045-J2045-(0.38*'Recalled prostheses cost'!$F$23)</f>
        <v>-40465505.394551367</v>
      </c>
      <c r="L2045" s="11">
        <f t="shared" si="66"/>
        <v>1</v>
      </c>
    </row>
    <row r="2046" spans="1:12" x14ac:dyDescent="0.25">
      <c r="A2046">
        <f t="shared" si="67"/>
        <v>2041</v>
      </c>
      <c r="C2046">
        <v>69430.892278621526</v>
      </c>
      <c r="D2046">
        <v>71575.815022565075</v>
      </c>
      <c r="E2046">
        <v>43871702.251227155</v>
      </c>
      <c r="F2046">
        <v>2144.922743943549</v>
      </c>
      <c r="G2046">
        <v>236105799.20596817</v>
      </c>
      <c r="H2046" s="6">
        <f>E2046-G2046-'Recalled prostheses cost'!$F$23</f>
        <v>-215985921.42163217</v>
      </c>
      <c r="I2046" s="112">
        <v>24232815.845703855</v>
      </c>
      <c r="J2046" s="112">
        <v>89720203.698267907</v>
      </c>
      <c r="K2046" s="112">
        <f>I2046-J2046-(0.38*'Recalled prostheses cost'!$F$23)</f>
        <v>-74513081.149982691</v>
      </c>
      <c r="L2046" s="11">
        <f t="shared" si="66"/>
        <v>1</v>
      </c>
    </row>
    <row r="2047" spans="1:12" x14ac:dyDescent="0.25">
      <c r="A2047">
        <f t="shared" si="67"/>
        <v>2042</v>
      </c>
      <c r="C2047">
        <v>64330.364840536684</v>
      </c>
      <c r="D2047">
        <v>66208.172048409033</v>
      </c>
      <c r="E2047">
        <v>57591867.645165913</v>
      </c>
      <c r="F2047">
        <v>1877.807207872349</v>
      </c>
      <c r="G2047">
        <v>354747258.76387119</v>
      </c>
      <c r="H2047" s="6">
        <f>E2047-G2047-'Recalled prostheses cost'!$F$23</f>
        <v>-320907215.58559644</v>
      </c>
      <c r="I2047" s="112">
        <v>32231996.112946779</v>
      </c>
      <c r="J2047" s="112">
        <v>134803958.33027107</v>
      </c>
      <c r="K2047" s="112">
        <f>I2047-J2047-(0.38*'Recalled prostheses cost'!$F$23)</f>
        <v>-111597655.51474294</v>
      </c>
      <c r="L2047" s="11">
        <f t="shared" si="66"/>
        <v>1</v>
      </c>
    </row>
    <row r="2048" spans="1:12" x14ac:dyDescent="0.25">
      <c r="A2048">
        <f t="shared" si="67"/>
        <v>2043</v>
      </c>
      <c r="C2048">
        <v>78948.292106653622</v>
      </c>
      <c r="D2048">
        <v>82318.369220561028</v>
      </c>
      <c r="E2048">
        <v>61150896.125349686</v>
      </c>
      <c r="F2048">
        <v>3370.0771139074059</v>
      </c>
      <c r="G2048">
        <v>613340827.55844843</v>
      </c>
      <c r="H2048" s="6">
        <f>E2048-G2048-'Recalled prostheses cost'!$F$23</f>
        <v>-575941755.89998996</v>
      </c>
      <c r="I2048" s="112">
        <v>33960434.795762487</v>
      </c>
      <c r="J2048" s="112">
        <v>233069514.47221047</v>
      </c>
      <c r="K2048" s="112">
        <f>I2048-J2048-(0.38*'Recalled prostheses cost'!$F$23)</f>
        <v>-208134772.97386664</v>
      </c>
      <c r="L2048" s="11">
        <f t="shared" si="66"/>
        <v>1</v>
      </c>
    </row>
    <row r="2049" spans="1:12" x14ac:dyDescent="0.25">
      <c r="A2049">
        <f t="shared" si="67"/>
        <v>2044</v>
      </c>
      <c r="C2049">
        <v>78161.387053698476</v>
      </c>
      <c r="D2049">
        <v>80116.563023684459</v>
      </c>
      <c r="E2049">
        <v>40327115.711494237</v>
      </c>
      <c r="F2049">
        <v>1955.1759699859831</v>
      </c>
      <c r="G2049">
        <v>181530702.50193542</v>
      </c>
      <c r="H2049" s="6">
        <f>E2049-G2049-'Recalled prostheses cost'!$F$23</f>
        <v>-164955411.25733235</v>
      </c>
      <c r="I2049" s="112">
        <v>22353926.186532035</v>
      </c>
      <c r="J2049" s="112">
        <v>68981666.950735465</v>
      </c>
      <c r="K2049" s="112">
        <f>I2049-J2049-(0.38*'Recalled prostheses cost'!$F$23)</f>
        <v>-55653434.061622076</v>
      </c>
      <c r="L2049" s="11">
        <f t="shared" si="66"/>
        <v>1</v>
      </c>
    </row>
    <row r="2050" spans="1:12" x14ac:dyDescent="0.25">
      <c r="A2050">
        <f t="shared" si="67"/>
        <v>2045</v>
      </c>
      <c r="C2050">
        <v>48507.997141856285</v>
      </c>
      <c r="D2050">
        <v>49981.563480787656</v>
      </c>
      <c r="E2050">
        <v>45132614.186182037</v>
      </c>
      <c r="F2050">
        <v>1473.5663389313704</v>
      </c>
      <c r="G2050">
        <v>295490608.92435908</v>
      </c>
      <c r="H2050" s="6">
        <f>E2050-G2050-'Recalled prostheses cost'!$F$23</f>
        <v>-274109819.20506823</v>
      </c>
      <c r="I2050" s="112">
        <v>25187062.087584704</v>
      </c>
      <c r="J2050" s="112">
        <v>112286431.39125644</v>
      </c>
      <c r="K2050" s="112">
        <f>I2050-J2050-(0.38*'Recalled prostheses cost'!$F$23)</f>
        <v>-96125062.601090372</v>
      </c>
      <c r="L2050" s="11">
        <f t="shared" si="66"/>
        <v>1</v>
      </c>
    </row>
    <row r="2051" spans="1:12" x14ac:dyDescent="0.25">
      <c r="A2051">
        <f t="shared" si="67"/>
        <v>2046</v>
      </c>
      <c r="C2051">
        <v>51123.997669824064</v>
      </c>
      <c r="D2051">
        <v>52790.967613050474</v>
      </c>
      <c r="E2051">
        <v>48868271.05016803</v>
      </c>
      <c r="F2051">
        <v>1666.9699432264097</v>
      </c>
      <c r="G2051">
        <v>379916277.7795434</v>
      </c>
      <c r="H2051" s="6">
        <f>E2051-G2051-'Recalled prostheses cost'!$F$23</f>
        <v>-354799831.19626653</v>
      </c>
      <c r="I2051" s="112">
        <v>26970337.346542813</v>
      </c>
      <c r="J2051" s="112">
        <v>144368185.55622646</v>
      </c>
      <c r="K2051" s="112">
        <f>I2051-J2051-(0.38*'Recalled prostheses cost'!$F$23)</f>
        <v>-126423541.50710231</v>
      </c>
      <c r="L2051" s="11">
        <f t="shared" si="66"/>
        <v>1</v>
      </c>
    </row>
    <row r="2052" spans="1:12" x14ac:dyDescent="0.25">
      <c r="A2052">
        <f t="shared" si="67"/>
        <v>2047</v>
      </c>
      <c r="C2052">
        <v>53543.430388528774</v>
      </c>
      <c r="D2052">
        <v>55577.616536730464</v>
      </c>
      <c r="E2052">
        <v>52168214.163095802</v>
      </c>
      <c r="F2052">
        <v>2034.1861482016902</v>
      </c>
      <c r="G2052">
        <v>560056948.72424603</v>
      </c>
      <c r="H2052" s="6">
        <f>E2052-G2052-'Recalled prostheses cost'!$F$23</f>
        <v>-531640559.02804136</v>
      </c>
      <c r="I2052" s="112">
        <v>28946436.985751055</v>
      </c>
      <c r="J2052" s="112">
        <v>212821640.51521346</v>
      </c>
      <c r="K2052" s="112">
        <f>I2052-J2052-(0.38*'Recalled prostheses cost'!$F$23)</f>
        <v>-192900896.82688105</v>
      </c>
      <c r="L2052" s="11">
        <f t="shared" si="66"/>
        <v>1</v>
      </c>
    </row>
    <row r="2053" spans="1:12" x14ac:dyDescent="0.25">
      <c r="A2053">
        <f t="shared" si="67"/>
        <v>2048</v>
      </c>
      <c r="C2053">
        <v>59252.660088634024</v>
      </c>
      <c r="D2053">
        <v>62253.998816570769</v>
      </c>
      <c r="E2053">
        <v>38907032.327982321</v>
      </c>
      <c r="F2053">
        <v>3001.3387279367453</v>
      </c>
      <c r="G2053">
        <v>440528429.02158099</v>
      </c>
      <c r="H2053" s="6">
        <f>E2053-G2053-'Recalled prostheses cost'!$F$23</f>
        <v>-425373221.16048986</v>
      </c>
      <c r="I2053" s="112">
        <v>21888889.718385167</v>
      </c>
      <c r="J2053" s="112">
        <v>167400803.02820081</v>
      </c>
      <c r="K2053" s="112">
        <f>I2053-J2053-(0.38*'Recalled prostheses cost'!$F$23)</f>
        <v>-154537606.6072343</v>
      </c>
      <c r="L2053" s="11">
        <f t="shared" si="66"/>
        <v>1</v>
      </c>
    </row>
    <row r="2054" spans="1:12" x14ac:dyDescent="0.25">
      <c r="A2054">
        <f t="shared" si="67"/>
        <v>2049</v>
      </c>
      <c r="C2054">
        <v>60305.720265199729</v>
      </c>
      <c r="D2054">
        <v>62184.73897288958</v>
      </c>
      <c r="E2054">
        <v>49250896.982123323</v>
      </c>
      <c r="F2054">
        <v>1879.018707689851</v>
      </c>
      <c r="G2054">
        <v>303117813.53681135</v>
      </c>
      <c r="H2054" s="6">
        <f>E2054-G2054-'Recalled prostheses cost'!$F$23</f>
        <v>-277618741.02157921</v>
      </c>
      <c r="I2054" s="112">
        <v>27273115.403369021</v>
      </c>
      <c r="J2054" s="112">
        <v>115184769.14398833</v>
      </c>
      <c r="K2054" s="112">
        <f>I2054-J2054-(0.38*'Recalled prostheses cost'!$F$23)</f>
        <v>-96937347.038037956</v>
      </c>
      <c r="L2054" s="11">
        <f t="shared" ref="L2054:L2117" si="68">IF(H2054/$H$1&lt;=F2054,1,0)</f>
        <v>1</v>
      </c>
    </row>
    <row r="2055" spans="1:12" x14ac:dyDescent="0.25">
      <c r="A2055">
        <f t="shared" si="67"/>
        <v>2050</v>
      </c>
      <c r="C2055">
        <v>52316.605426840251</v>
      </c>
      <c r="D2055">
        <v>53685.383695027675</v>
      </c>
      <c r="E2055">
        <v>41127282.904234819</v>
      </c>
      <c r="F2055">
        <v>1368.7782681874232</v>
      </c>
      <c r="G2055">
        <v>212815279.40330699</v>
      </c>
      <c r="H2055" s="6">
        <f>E2055-G2055-'Recalled prostheses cost'!$F$23</f>
        <v>-195439820.96596333</v>
      </c>
      <c r="I2055" s="112">
        <v>22709741.129706085</v>
      </c>
      <c r="J2055" s="112">
        <v>80869806.17325668</v>
      </c>
      <c r="K2055" s="112">
        <f>I2055-J2055-(0.38*'Recalled prostheses cost'!$F$23)</f>
        <v>-67185758.340969235</v>
      </c>
      <c r="L2055" s="11">
        <f t="shared" si="68"/>
        <v>1</v>
      </c>
    </row>
    <row r="2056" spans="1:12" x14ac:dyDescent="0.25">
      <c r="A2056">
        <f t="shared" ref="A2056:A2119" si="69">1+A2055</f>
        <v>2051</v>
      </c>
      <c r="C2056">
        <v>69321.484585812315</v>
      </c>
      <c r="D2056">
        <v>71666.242139233</v>
      </c>
      <c r="E2056">
        <v>61257626.390157379</v>
      </c>
      <c r="F2056">
        <v>2344.7575534206844</v>
      </c>
      <c r="G2056">
        <v>418638410.96242845</v>
      </c>
      <c r="H2056" s="6">
        <f>E2056-G2056-'Recalled prostheses cost'!$F$23</f>
        <v>-381132609.03916222</v>
      </c>
      <c r="I2056" s="112">
        <v>34145844.105506107</v>
      </c>
      <c r="J2056" s="112">
        <v>159082596.16572285</v>
      </c>
      <c r="K2056" s="112">
        <f>I2056-J2056-(0.38*'Recalled prostheses cost'!$F$23)</f>
        <v>-133962445.35763538</v>
      </c>
      <c r="L2056" s="11">
        <f t="shared" si="68"/>
        <v>1</v>
      </c>
    </row>
    <row r="2057" spans="1:12" x14ac:dyDescent="0.25">
      <c r="A2057">
        <f t="shared" si="69"/>
        <v>2052</v>
      </c>
      <c r="C2057">
        <v>54029.819016521142</v>
      </c>
      <c r="D2057">
        <v>56174.996203874718</v>
      </c>
      <c r="E2057">
        <v>39296833.465724573</v>
      </c>
      <c r="F2057">
        <v>2145.1771873535763</v>
      </c>
      <c r="G2057">
        <v>323424268.53343379</v>
      </c>
      <c r="H2057" s="6">
        <f>E2057-G2057-'Recalled prostheses cost'!$F$23</f>
        <v>-307879259.53460038</v>
      </c>
      <c r="I2057" s="112">
        <v>21917668.937582873</v>
      </c>
      <c r="J2057" s="112">
        <v>122901222.04270485</v>
      </c>
      <c r="K2057" s="112">
        <f>I2057-J2057-(0.38*'Recalled prostheses cost'!$F$23)</f>
        <v>-110009246.40254062</v>
      </c>
      <c r="L2057" s="11">
        <f t="shared" si="68"/>
        <v>1</v>
      </c>
    </row>
    <row r="2058" spans="1:12" x14ac:dyDescent="0.25">
      <c r="A2058">
        <f t="shared" si="69"/>
        <v>2053</v>
      </c>
      <c r="C2058">
        <v>59248.529888073506</v>
      </c>
      <c r="D2058">
        <v>61716.028773277591</v>
      </c>
      <c r="E2058">
        <v>48243813.571400426</v>
      </c>
      <c r="F2058">
        <v>2467.4988852040842</v>
      </c>
      <c r="G2058">
        <v>484594549.33985293</v>
      </c>
      <c r="H2058" s="6">
        <f>E2058-G2058-'Recalled prostheses cost'!$F$23</f>
        <v>-460102560.23534369</v>
      </c>
      <c r="I2058" s="112">
        <v>26910100.161339428</v>
      </c>
      <c r="J2058" s="112">
        <v>184145928.74914411</v>
      </c>
      <c r="K2058" s="112">
        <f>I2058-J2058-(0.38*'Recalled prostheses cost'!$F$23)</f>
        <v>-166261521.88522333</v>
      </c>
      <c r="L2058" s="11">
        <f t="shared" si="68"/>
        <v>1</v>
      </c>
    </row>
    <row r="2059" spans="1:12" x14ac:dyDescent="0.25">
      <c r="A2059">
        <f t="shared" si="69"/>
        <v>2054</v>
      </c>
      <c r="C2059">
        <v>52250.848955361078</v>
      </c>
      <c r="D2059">
        <v>53676.384758332177</v>
      </c>
      <c r="E2059">
        <v>46178618.112687215</v>
      </c>
      <c r="F2059">
        <v>1425.5358029710987</v>
      </c>
      <c r="G2059">
        <v>333193070.38672364</v>
      </c>
      <c r="H2059" s="6">
        <f>E2059-G2059-'Recalled prostheses cost'!$F$23</f>
        <v>-310766276.74092758</v>
      </c>
      <c r="I2059" s="112">
        <v>25419110.287592709</v>
      </c>
      <c r="J2059" s="112">
        <v>126613366.74695496</v>
      </c>
      <c r="K2059" s="112">
        <f>I2059-J2059-(0.38*'Recalled prostheses cost'!$F$23)</f>
        <v>-110219949.75678089</v>
      </c>
      <c r="L2059" s="11">
        <f t="shared" si="68"/>
        <v>1</v>
      </c>
    </row>
    <row r="2060" spans="1:12" x14ac:dyDescent="0.25">
      <c r="A2060">
        <f t="shared" si="69"/>
        <v>2055</v>
      </c>
      <c r="C2060">
        <v>58284.508510014683</v>
      </c>
      <c r="D2060">
        <v>60413.047050816967</v>
      </c>
      <c r="E2060">
        <v>43668597.295098737</v>
      </c>
      <c r="F2060">
        <v>2128.5385408022848</v>
      </c>
      <c r="G2060">
        <v>419256154.49577236</v>
      </c>
      <c r="H2060" s="6">
        <f>E2060-G2060-'Recalled prostheses cost'!$F$23</f>
        <v>-399339381.66756481</v>
      </c>
      <c r="I2060" s="112">
        <v>24119262.460435454</v>
      </c>
      <c r="J2060" s="112">
        <v>159317338.70839351</v>
      </c>
      <c r="K2060" s="112">
        <f>I2060-J2060-(0.38*'Recalled prostheses cost'!$F$23)</f>
        <v>-144223769.54537672</v>
      </c>
      <c r="L2060" s="11">
        <f t="shared" si="68"/>
        <v>1</v>
      </c>
    </row>
    <row r="2061" spans="1:12" x14ac:dyDescent="0.25">
      <c r="A2061">
        <f t="shared" si="69"/>
        <v>2056</v>
      </c>
      <c r="C2061">
        <v>60876.803151084074</v>
      </c>
      <c r="D2061">
        <v>62540.231695581162</v>
      </c>
      <c r="E2061">
        <v>57721836.259031691</v>
      </c>
      <c r="F2061">
        <v>1663.4285444970883</v>
      </c>
      <c r="G2061">
        <v>394043292.27355731</v>
      </c>
      <c r="H2061" s="6">
        <f>E2061-G2061-'Recalled prostheses cost'!$F$23</f>
        <v>-360073280.48141676</v>
      </c>
      <c r="I2061" s="112">
        <v>32084553.274442084</v>
      </c>
      <c r="J2061" s="112">
        <v>149736451.06395179</v>
      </c>
      <c r="K2061" s="112">
        <f>I2061-J2061-(0.38*'Recalled prostheses cost'!$F$23)</f>
        <v>-126677591.08692837</v>
      </c>
      <c r="L2061" s="11">
        <f t="shared" si="68"/>
        <v>1</v>
      </c>
    </row>
    <row r="2062" spans="1:12" x14ac:dyDescent="0.25">
      <c r="A2062">
        <f t="shared" si="69"/>
        <v>2057</v>
      </c>
      <c r="C2062">
        <v>68522.66259176009</v>
      </c>
      <c r="D2062">
        <v>70777.230179283026</v>
      </c>
      <c r="E2062">
        <v>53916801.312427931</v>
      </c>
      <c r="F2062">
        <v>2254.5675875229354</v>
      </c>
      <c r="G2062">
        <v>336563422.33230436</v>
      </c>
      <c r="H2062" s="6">
        <f>E2062-G2062-'Recalled prostheses cost'!$F$23</f>
        <v>-306398445.48676759</v>
      </c>
      <c r="I2062" s="112">
        <v>29633941.419228964</v>
      </c>
      <c r="J2062" s="112">
        <v>127894100.48627563</v>
      </c>
      <c r="K2062" s="112">
        <f>I2062-J2062-(0.38*'Recalled prostheses cost'!$F$23)</f>
        <v>-107285852.36446533</v>
      </c>
      <c r="L2062" s="11">
        <f t="shared" si="68"/>
        <v>1</v>
      </c>
    </row>
    <row r="2063" spans="1:12" x14ac:dyDescent="0.25">
      <c r="A2063">
        <f t="shared" si="69"/>
        <v>2058</v>
      </c>
      <c r="C2063">
        <v>55372.35035819895</v>
      </c>
      <c r="D2063">
        <v>56679.855340884678</v>
      </c>
      <c r="E2063">
        <v>48549970.491809502</v>
      </c>
      <c r="F2063">
        <v>1307.5049826857285</v>
      </c>
      <c r="G2063">
        <v>311216910.10422045</v>
      </c>
      <c r="H2063" s="6">
        <f>E2063-G2063-'Recalled prostheses cost'!$F$23</f>
        <v>-286418764.07930213</v>
      </c>
      <c r="I2063" s="112">
        <v>26889741.695958041</v>
      </c>
      <c r="J2063" s="112">
        <v>118262425.83960375</v>
      </c>
      <c r="K2063" s="112">
        <f>I2063-J2063-(0.38*'Recalled prostheses cost'!$F$23)</f>
        <v>-100398377.44106436</v>
      </c>
      <c r="L2063" s="11">
        <f t="shared" si="68"/>
        <v>1</v>
      </c>
    </row>
    <row r="2064" spans="1:12" x14ac:dyDescent="0.25">
      <c r="A2064">
        <f t="shared" si="69"/>
        <v>2059</v>
      </c>
      <c r="C2064">
        <v>55445.620279300136</v>
      </c>
      <c r="D2064">
        <v>57028.900113952055</v>
      </c>
      <c r="E2064">
        <v>49910297.745106712</v>
      </c>
      <c r="F2064">
        <v>1583.2798346519194</v>
      </c>
      <c r="G2064">
        <v>343939252.35068941</v>
      </c>
      <c r="H2064" s="6">
        <f>E2064-G2064-'Recalled prostheses cost'!$F$23</f>
        <v>-317780779.07247388</v>
      </c>
      <c r="I2064" s="112">
        <v>27477180.995367803</v>
      </c>
      <c r="J2064" s="112">
        <v>130696915.89326197</v>
      </c>
      <c r="K2064" s="112">
        <f>I2064-J2064-(0.38*'Recalled prostheses cost'!$F$23)</f>
        <v>-112245428.19531283</v>
      </c>
      <c r="L2064" s="11">
        <f t="shared" si="68"/>
        <v>1</v>
      </c>
    </row>
    <row r="2065" spans="1:12" x14ac:dyDescent="0.25">
      <c r="A2065">
        <f t="shared" si="69"/>
        <v>2060</v>
      </c>
      <c r="C2065">
        <v>58175.434636614445</v>
      </c>
      <c r="D2065">
        <v>60570.069010613784</v>
      </c>
      <c r="E2065">
        <v>46113437.119487554</v>
      </c>
      <c r="F2065">
        <v>2394.634373999339</v>
      </c>
      <c r="G2065">
        <v>342701423.57437885</v>
      </c>
      <c r="H2065" s="6">
        <f>E2065-G2065-'Recalled prostheses cost'!$F$23</f>
        <v>-320339810.92178249</v>
      </c>
      <c r="I2065" s="112">
        <v>25902400.517811604</v>
      </c>
      <c r="J2065" s="112">
        <v>130226540.95826398</v>
      </c>
      <c r="K2065" s="112">
        <f>I2065-J2065-(0.38*'Recalled prostheses cost'!$F$23)</f>
        <v>-113349833.73787102</v>
      </c>
      <c r="L2065" s="11">
        <f t="shared" si="68"/>
        <v>1</v>
      </c>
    </row>
    <row r="2066" spans="1:12" x14ac:dyDescent="0.25">
      <c r="A2066">
        <f t="shared" si="69"/>
        <v>2061</v>
      </c>
      <c r="C2066">
        <v>56917.747988093695</v>
      </c>
      <c r="D2066">
        <v>58592.754497628492</v>
      </c>
      <c r="E2066">
        <v>42518925.589640141</v>
      </c>
      <c r="F2066">
        <v>1675.0065095347964</v>
      </c>
      <c r="G2066">
        <v>287110264.88641226</v>
      </c>
      <c r="H2066" s="6">
        <f>E2066-G2066-'Recalled prostheses cost'!$F$23</f>
        <v>-268343163.76366329</v>
      </c>
      <c r="I2066" s="112">
        <v>23424703.424825743</v>
      </c>
      <c r="J2066" s="112">
        <v>109101900.65683664</v>
      </c>
      <c r="K2066" s="112">
        <f>I2066-J2066-(0.38*'Recalled prostheses cost'!$F$23)</f>
        <v>-94702890.529429555</v>
      </c>
      <c r="L2066" s="11">
        <f t="shared" si="68"/>
        <v>1</v>
      </c>
    </row>
    <row r="2067" spans="1:12" x14ac:dyDescent="0.25">
      <c r="A2067">
        <f t="shared" si="69"/>
        <v>2062</v>
      </c>
      <c r="C2067">
        <v>64342.192622160743</v>
      </c>
      <c r="D2067">
        <v>65912.851038561057</v>
      </c>
      <c r="E2067">
        <v>44883602.373675182</v>
      </c>
      <c r="F2067">
        <v>1570.6584164003143</v>
      </c>
      <c r="G2067">
        <v>221287161.92347234</v>
      </c>
      <c r="H2067" s="6">
        <f>E2067-G2067-'Recalled prostheses cost'!$F$23</f>
        <v>-200155384.01668835</v>
      </c>
      <c r="I2067" s="112">
        <v>25123322.99519778</v>
      </c>
      <c r="J2067" s="112">
        <v>84089121.530919492</v>
      </c>
      <c r="K2067" s="112">
        <f>I2067-J2067-(0.38*'Recalled prostheses cost'!$F$23)</f>
        <v>-67991491.833140358</v>
      </c>
      <c r="L2067" s="11">
        <f t="shared" si="68"/>
        <v>1</v>
      </c>
    </row>
    <row r="2068" spans="1:12" x14ac:dyDescent="0.25">
      <c r="A2068">
        <f t="shared" si="69"/>
        <v>2063</v>
      </c>
      <c r="C2068">
        <v>79620.307152253037</v>
      </c>
      <c r="D2068">
        <v>82125.301177087924</v>
      </c>
      <c r="E2068">
        <v>47539196.195122018</v>
      </c>
      <c r="F2068">
        <v>2504.9940248348867</v>
      </c>
      <c r="G2068">
        <v>273982172.76726496</v>
      </c>
      <c r="H2068" s="6">
        <f>E2068-G2068-'Recalled prostheses cost'!$F$23</f>
        <v>-250194801.03903413</v>
      </c>
      <c r="I2068" s="112">
        <v>26286910.215336904</v>
      </c>
      <c r="J2068" s="112">
        <v>104113225.65156069</v>
      </c>
      <c r="K2068" s="112">
        <f>I2068-J2068-(0.38*'Recalled prostheses cost'!$F$23)</f>
        <v>-86852008.733642429</v>
      </c>
      <c r="L2068" s="11">
        <f t="shared" si="68"/>
        <v>1</v>
      </c>
    </row>
    <row r="2069" spans="1:12" x14ac:dyDescent="0.25">
      <c r="A2069">
        <f t="shared" si="69"/>
        <v>2064</v>
      </c>
      <c r="C2069">
        <v>68018.713094491031</v>
      </c>
      <c r="D2069">
        <v>70319.187828018214</v>
      </c>
      <c r="E2069">
        <v>45504712.127034068</v>
      </c>
      <c r="F2069">
        <v>2300.4747335271823</v>
      </c>
      <c r="G2069">
        <v>293999708.18984342</v>
      </c>
      <c r="H2069" s="6">
        <f>E2069-G2069-'Recalled prostheses cost'!$F$23</f>
        <v>-272246820.52970052</v>
      </c>
      <c r="I2069" s="112">
        <v>25395407.31037594</v>
      </c>
      <c r="J2069" s="112">
        <v>111719889.11214049</v>
      </c>
      <c r="K2069" s="112">
        <f>I2069-J2069-(0.38*'Recalled prostheses cost'!$F$23)</f>
        <v>-95350175.099183202</v>
      </c>
      <c r="L2069" s="11">
        <f t="shared" si="68"/>
        <v>1</v>
      </c>
    </row>
    <row r="2070" spans="1:12" x14ac:dyDescent="0.25">
      <c r="A2070">
        <f t="shared" si="69"/>
        <v>2065</v>
      </c>
      <c r="C2070">
        <v>47882.190169060923</v>
      </c>
      <c r="D2070">
        <v>49271.398605791321</v>
      </c>
      <c r="E2070">
        <v>40015637.723265335</v>
      </c>
      <c r="F2070">
        <v>1389.2084367303978</v>
      </c>
      <c r="G2070">
        <v>231979282.22071922</v>
      </c>
      <c r="H2070" s="6">
        <f>E2070-G2070-'Recalled prostheses cost'!$F$23</f>
        <v>-215715468.96434504</v>
      </c>
      <c r="I2070" s="112">
        <v>21965006.377648391</v>
      </c>
      <c r="J2070" s="112">
        <v>88152127.243873283</v>
      </c>
      <c r="K2070" s="112">
        <f>I2070-J2070-(0.38*'Recalled prostheses cost'!$F$23)</f>
        <v>-75212814.163643539</v>
      </c>
      <c r="L2070" s="11">
        <f t="shared" si="68"/>
        <v>1</v>
      </c>
    </row>
    <row r="2071" spans="1:12" x14ac:dyDescent="0.25">
      <c r="A2071">
        <f t="shared" si="69"/>
        <v>2066</v>
      </c>
      <c r="C2071">
        <v>51233.100030815025</v>
      </c>
      <c r="D2071">
        <v>52383.859292997244</v>
      </c>
      <c r="E2071">
        <v>75999790.720642015</v>
      </c>
      <c r="F2071">
        <v>1150.7592621822187</v>
      </c>
      <c r="G2071">
        <v>481149605.74024701</v>
      </c>
      <c r="H2071" s="6">
        <f>E2071-G2071-'Recalled prostheses cost'!$F$23</f>
        <v>-428901639.48649615</v>
      </c>
      <c r="I2071" s="112">
        <v>42206613.179265246</v>
      </c>
      <c r="J2071" s="112">
        <v>182836850.18129385</v>
      </c>
      <c r="K2071" s="112">
        <f>I2071-J2071-(0.38*'Recalled prostheses cost'!$F$23)</f>
        <v>-149655930.29944724</v>
      </c>
      <c r="L2071" s="11">
        <f t="shared" si="68"/>
        <v>1</v>
      </c>
    </row>
    <row r="2072" spans="1:12" x14ac:dyDescent="0.25">
      <c r="A2072">
        <f t="shared" si="69"/>
        <v>2067</v>
      </c>
      <c r="C2072">
        <v>51960.190729312206</v>
      </c>
      <c r="D2072">
        <v>53468.280509183824</v>
      </c>
      <c r="E2072">
        <v>65662993.638744935</v>
      </c>
      <c r="F2072">
        <v>1508.0897798716178</v>
      </c>
      <c r="G2072">
        <v>528755753.79901326</v>
      </c>
      <c r="H2072" s="6">
        <f>E2072-G2072-'Recalled prostheses cost'!$F$23</f>
        <v>-486844584.62715948</v>
      </c>
      <c r="I2072" s="112">
        <v>36460220.404521205</v>
      </c>
      <c r="J2072" s="112">
        <v>200927186.443625</v>
      </c>
      <c r="K2072" s="112">
        <f>I2072-J2072-(0.38*'Recalled prostheses cost'!$F$23)</f>
        <v>-173492659.33652246</v>
      </c>
      <c r="L2072" s="11">
        <f t="shared" si="68"/>
        <v>1</v>
      </c>
    </row>
    <row r="2073" spans="1:12" x14ac:dyDescent="0.25">
      <c r="A2073">
        <f t="shared" si="69"/>
        <v>2068</v>
      </c>
      <c r="C2073">
        <v>63928.199763352444</v>
      </c>
      <c r="D2073">
        <v>66481.429961922724</v>
      </c>
      <c r="E2073">
        <v>39570927.410234228</v>
      </c>
      <c r="F2073">
        <v>2553.2301985702798</v>
      </c>
      <c r="G2073">
        <v>332818140.17202449</v>
      </c>
      <c r="H2073" s="6">
        <f>E2073-G2073-'Recalled prostheses cost'!$F$23</f>
        <v>-316999037.22868145</v>
      </c>
      <c r="I2073" s="112">
        <v>21931912.838351581</v>
      </c>
      <c r="J2073" s="112">
        <v>126470893.26536933</v>
      </c>
      <c r="K2073" s="112">
        <f>I2073-J2073-(0.38*'Recalled prostheses cost'!$F$23)</f>
        <v>-113564673.7244364</v>
      </c>
      <c r="L2073" s="11">
        <f t="shared" si="68"/>
        <v>1</v>
      </c>
    </row>
    <row r="2074" spans="1:12" x14ac:dyDescent="0.25">
      <c r="A2074">
        <f t="shared" si="69"/>
        <v>2069</v>
      </c>
      <c r="C2074">
        <v>53060.57711748431</v>
      </c>
      <c r="D2074">
        <v>55067.529871491446</v>
      </c>
      <c r="E2074">
        <v>46000966.590548381</v>
      </c>
      <c r="F2074">
        <v>2006.9527540071358</v>
      </c>
      <c r="G2074">
        <v>467243848.06930423</v>
      </c>
      <c r="H2074" s="6">
        <f>E2074-G2074-'Recalled prostheses cost'!$F$23</f>
        <v>-444994705.945647</v>
      </c>
      <c r="I2074" s="112">
        <v>25514708.647288192</v>
      </c>
      <c r="J2074" s="112">
        <v>177552662.26633564</v>
      </c>
      <c r="K2074" s="112">
        <f>I2074-J2074-(0.38*'Recalled prostheses cost'!$F$23)</f>
        <v>-161063646.91646609</v>
      </c>
      <c r="L2074" s="11">
        <f t="shared" si="68"/>
        <v>1</v>
      </c>
    </row>
    <row r="2075" spans="1:12" x14ac:dyDescent="0.25">
      <c r="A2075">
        <f t="shared" si="69"/>
        <v>2070</v>
      </c>
      <c r="C2075">
        <v>76892.486894921181</v>
      </c>
      <c r="D2075">
        <v>78683.042047585332</v>
      </c>
      <c r="E2075">
        <v>43881351.820628874</v>
      </c>
      <c r="F2075">
        <v>1790.5551526641502</v>
      </c>
      <c r="G2075">
        <v>235334191.64826512</v>
      </c>
      <c r="H2075" s="6">
        <f>E2075-G2075-'Recalled prostheses cost'!$F$23</f>
        <v>-215204664.29452741</v>
      </c>
      <c r="I2075" s="112">
        <v>24509299.783096708</v>
      </c>
      <c r="J2075" s="112">
        <v>89426992.826340765</v>
      </c>
      <c r="K2075" s="112">
        <f>I2075-J2075-(0.38*'Recalled prostheses cost'!$F$23)</f>
        <v>-73943386.340662703</v>
      </c>
      <c r="L2075" s="11">
        <f t="shared" si="68"/>
        <v>1</v>
      </c>
    </row>
    <row r="2076" spans="1:12" x14ac:dyDescent="0.25">
      <c r="A2076">
        <f t="shared" si="69"/>
        <v>2071</v>
      </c>
      <c r="C2076">
        <v>49775.729300836218</v>
      </c>
      <c r="D2076">
        <v>51354.593350771582</v>
      </c>
      <c r="E2076">
        <v>44239330.589068137</v>
      </c>
      <c r="F2076">
        <v>1578.8640499353642</v>
      </c>
      <c r="G2076">
        <v>399707691.79157865</v>
      </c>
      <c r="H2076" s="6">
        <f>E2076-G2076-'Recalled prostheses cost'!$F$23</f>
        <v>-379220185.66940171</v>
      </c>
      <c r="I2076" s="112">
        <v>24490709.65798834</v>
      </c>
      <c r="J2076" s="112">
        <v>151888922.88079986</v>
      </c>
      <c r="K2076" s="112">
        <f>I2076-J2076-(0.38*'Recalled prostheses cost'!$F$23)</f>
        <v>-136423906.52023017</v>
      </c>
      <c r="L2076" s="11">
        <f t="shared" si="68"/>
        <v>1</v>
      </c>
    </row>
    <row r="2077" spans="1:12" x14ac:dyDescent="0.25">
      <c r="A2077">
        <f t="shared" si="69"/>
        <v>2072</v>
      </c>
      <c r="C2077">
        <v>54439.023094016913</v>
      </c>
      <c r="D2077">
        <v>56268.175347494136</v>
      </c>
      <c r="E2077">
        <v>62018085.541027963</v>
      </c>
      <c r="F2077">
        <v>1829.152253477223</v>
      </c>
      <c r="G2077">
        <v>494916057.06371337</v>
      </c>
      <c r="H2077" s="6">
        <f>E2077-G2077-'Recalled prostheses cost'!$F$23</f>
        <v>-456649795.98957658</v>
      </c>
      <c r="I2077" s="112">
        <v>34079487.239283495</v>
      </c>
      <c r="J2077" s="112">
        <v>188068101.68421105</v>
      </c>
      <c r="K2077" s="112">
        <f>I2077-J2077-(0.38*'Recalled prostheses cost'!$F$23)</f>
        <v>-163014307.7423462</v>
      </c>
      <c r="L2077" s="11">
        <f t="shared" si="68"/>
        <v>1</v>
      </c>
    </row>
    <row r="2078" spans="1:12" x14ac:dyDescent="0.25">
      <c r="A2078">
        <f t="shared" si="69"/>
        <v>2073</v>
      </c>
      <c r="C2078">
        <v>52565.961604071352</v>
      </c>
      <c r="D2078">
        <v>54059.741635439859</v>
      </c>
      <c r="E2078">
        <v>41876679.12522126</v>
      </c>
      <c r="F2078">
        <v>1493.7800313685075</v>
      </c>
      <c r="G2078">
        <v>322511019.66251647</v>
      </c>
      <c r="H2078" s="6">
        <f>E2078-G2078-'Recalled prostheses cost'!$F$23</f>
        <v>-304386165.00418639</v>
      </c>
      <c r="I2078" s="112">
        <v>23217380.894105889</v>
      </c>
      <c r="J2078" s="112">
        <v>122554187.47175626</v>
      </c>
      <c r="K2078" s="112">
        <f>I2078-J2078-(0.38*'Recalled prostheses cost'!$F$23)</f>
        <v>-108362499.87506902</v>
      </c>
      <c r="L2078" s="11">
        <f t="shared" si="68"/>
        <v>1</v>
      </c>
    </row>
    <row r="2079" spans="1:12" x14ac:dyDescent="0.25">
      <c r="A2079">
        <f t="shared" si="69"/>
        <v>2074</v>
      </c>
      <c r="C2079">
        <v>54242.832562622134</v>
      </c>
      <c r="D2079">
        <v>55902.311676933074</v>
      </c>
      <c r="E2079">
        <v>39979531.792700551</v>
      </c>
      <c r="F2079">
        <v>1659.4791143109396</v>
      </c>
      <c r="G2079">
        <v>349524180.68310916</v>
      </c>
      <c r="H2079" s="6">
        <f>E2079-G2079-'Recalled prostheses cost'!$F$23</f>
        <v>-333296473.3572998</v>
      </c>
      <c r="I2079" s="112">
        <v>22256949.117805291</v>
      </c>
      <c r="J2079" s="112">
        <v>132819188.6595815</v>
      </c>
      <c r="K2079" s="112">
        <f>I2079-J2079-(0.38*'Recalled prostheses cost'!$F$23)</f>
        <v>-119587932.83919486</v>
      </c>
      <c r="L2079" s="11">
        <f t="shared" si="68"/>
        <v>1</v>
      </c>
    </row>
    <row r="2080" spans="1:12" x14ac:dyDescent="0.25">
      <c r="A2080">
        <f t="shared" si="69"/>
        <v>2075</v>
      </c>
      <c r="C2080">
        <v>61080.00982754046</v>
      </c>
      <c r="D2080">
        <v>62172.592694025894</v>
      </c>
      <c r="E2080">
        <v>55878115.992700145</v>
      </c>
      <c r="F2080">
        <v>1092.5828664854344</v>
      </c>
      <c r="G2080">
        <v>225879686.20384246</v>
      </c>
      <c r="H2080" s="6">
        <f>E2080-G2080-'Recalled prostheses cost'!$F$23</f>
        <v>-193753394.67803347</v>
      </c>
      <c r="I2080" s="112">
        <v>30689180.360332035</v>
      </c>
      <c r="J2080" s="112">
        <v>85834280.757460147</v>
      </c>
      <c r="K2080" s="112">
        <f>I2080-J2080-(0.38*'Recalled prostheses cost'!$F$23)</f>
        <v>-64170793.694546759</v>
      </c>
      <c r="L2080" s="11">
        <f t="shared" si="68"/>
        <v>1</v>
      </c>
    </row>
    <row r="2081" spans="1:12" x14ac:dyDescent="0.25">
      <c r="A2081">
        <f t="shared" si="69"/>
        <v>2076</v>
      </c>
      <c r="C2081">
        <v>67519.446157765662</v>
      </c>
      <c r="D2081">
        <v>69159.245086840747</v>
      </c>
      <c r="E2081">
        <v>55997327.450726822</v>
      </c>
      <c r="F2081">
        <v>1639.7989290750847</v>
      </c>
      <c r="G2081">
        <v>276384982.2009244</v>
      </c>
      <c r="H2081" s="6">
        <f>E2081-G2081-'Recalled prostheses cost'!$F$23</f>
        <v>-244139479.21708876</v>
      </c>
      <c r="I2081" s="112">
        <v>31207354.321585178</v>
      </c>
      <c r="J2081" s="112">
        <v>105026293.23635125</v>
      </c>
      <c r="K2081" s="112">
        <f>I2081-J2081-(0.38*'Recalled prostheses cost'!$F$23)</f>
        <v>-82844632.212184727</v>
      </c>
      <c r="L2081" s="11">
        <f t="shared" si="68"/>
        <v>1</v>
      </c>
    </row>
    <row r="2082" spans="1:12" x14ac:dyDescent="0.25">
      <c r="A2082">
        <f t="shared" si="69"/>
        <v>2077</v>
      </c>
      <c r="C2082">
        <v>63314.411588692805</v>
      </c>
      <c r="D2082">
        <v>64943.549115520662</v>
      </c>
      <c r="E2082">
        <v>43025884.004331522</v>
      </c>
      <c r="F2082">
        <v>1629.1375268278571</v>
      </c>
      <c r="G2082">
        <v>230273596.88184121</v>
      </c>
      <c r="H2082" s="6">
        <f>E2082-G2082-'Recalled prostheses cost'!$F$23</f>
        <v>-210999537.34440085</v>
      </c>
      <c r="I2082" s="112">
        <v>23562113.556128196</v>
      </c>
      <c r="J2082" s="112">
        <v>87503966.815099657</v>
      </c>
      <c r="K2082" s="112">
        <f>I2082-J2082-(0.38*'Recalled prostheses cost'!$F$23)</f>
        <v>-72967546.556390107</v>
      </c>
      <c r="L2082" s="11">
        <f t="shared" si="68"/>
        <v>1</v>
      </c>
    </row>
    <row r="2083" spans="1:12" x14ac:dyDescent="0.25">
      <c r="A2083">
        <f t="shared" si="69"/>
        <v>2078</v>
      </c>
      <c r="C2083">
        <v>53202.037060892297</v>
      </c>
      <c r="D2083">
        <v>55423.258957319362</v>
      </c>
      <c r="E2083">
        <v>38884912.317133948</v>
      </c>
      <c r="F2083">
        <v>2221.2218964270651</v>
      </c>
      <c r="G2083">
        <v>373181629.2200501</v>
      </c>
      <c r="H2083" s="6">
        <f>E2083-G2083-'Recalled prostheses cost'!$F$23</f>
        <v>-358048541.3698073</v>
      </c>
      <c r="I2083" s="112">
        <v>21575606.152412869</v>
      </c>
      <c r="J2083" s="112">
        <v>141809019.10361904</v>
      </c>
      <c r="K2083" s="112">
        <f>I2083-J2083-(0.38*'Recalled prostheses cost'!$F$23)</f>
        <v>-129259106.24862483</v>
      </c>
      <c r="L2083" s="11">
        <f t="shared" si="68"/>
        <v>1</v>
      </c>
    </row>
    <row r="2084" spans="1:12" x14ac:dyDescent="0.25">
      <c r="A2084">
        <f t="shared" si="69"/>
        <v>2079</v>
      </c>
      <c r="C2084">
        <v>56568.869467103839</v>
      </c>
      <c r="D2084">
        <v>58370.061284808013</v>
      </c>
      <c r="E2084">
        <v>43812249.227374755</v>
      </c>
      <c r="F2084">
        <v>1801.1918177041734</v>
      </c>
      <c r="G2084">
        <v>243252229.18698314</v>
      </c>
      <c r="H2084" s="6">
        <f>E2084-G2084-'Recalled prostheses cost'!$F$23</f>
        <v>-223191804.42649955</v>
      </c>
      <c r="I2084" s="112">
        <v>24860295.093166564</v>
      </c>
      <c r="J2084" s="112">
        <v>92435847.09105359</v>
      </c>
      <c r="K2084" s="112">
        <f>I2084-J2084-(0.38*'Recalled prostheses cost'!$F$23)</f>
        <v>-76601245.295305669</v>
      </c>
      <c r="L2084" s="11">
        <f t="shared" si="68"/>
        <v>1</v>
      </c>
    </row>
    <row r="2085" spans="1:12" x14ac:dyDescent="0.25">
      <c r="A2085">
        <f t="shared" si="69"/>
        <v>2080</v>
      </c>
      <c r="C2085">
        <v>68245.702658335736</v>
      </c>
      <c r="D2085">
        <v>71116.337333875534</v>
      </c>
      <c r="E2085">
        <v>45856535.200043</v>
      </c>
      <c r="F2085">
        <v>2870.6346755397972</v>
      </c>
      <c r="G2085">
        <v>453907430.80477065</v>
      </c>
      <c r="H2085" s="6">
        <f>E2085-G2085-'Recalled prostheses cost'!$F$23</f>
        <v>-431802720.0716188</v>
      </c>
      <c r="I2085" s="112">
        <v>25422406.42074747</v>
      </c>
      <c r="J2085" s="112">
        <v>172484823.70581284</v>
      </c>
      <c r="K2085" s="112">
        <f>I2085-J2085-(0.38*'Recalled prostheses cost'!$F$23)</f>
        <v>-156088110.58248404</v>
      </c>
      <c r="L2085" s="11">
        <f t="shared" si="68"/>
        <v>1</v>
      </c>
    </row>
    <row r="2086" spans="1:12" x14ac:dyDescent="0.25">
      <c r="A2086">
        <f t="shared" si="69"/>
        <v>2081</v>
      </c>
      <c r="C2086">
        <v>88234.698894569767</v>
      </c>
      <c r="D2086">
        <v>91451.031284072364</v>
      </c>
      <c r="E2086">
        <v>43643705.036353007</v>
      </c>
      <c r="F2086">
        <v>3216.3323895025969</v>
      </c>
      <c r="G2086">
        <v>240477723.43606284</v>
      </c>
      <c r="H2086" s="6">
        <f>E2086-G2086-'Recalled prostheses cost'!$F$23</f>
        <v>-220585842.86660099</v>
      </c>
      <c r="I2086" s="112">
        <v>24354904.571010903</v>
      </c>
      <c r="J2086" s="112">
        <v>91381534.905703902</v>
      </c>
      <c r="K2086" s="112">
        <f>I2086-J2086-(0.38*'Recalled prostheses cost'!$F$23)</f>
        <v>-76052323.632111639</v>
      </c>
      <c r="L2086" s="11">
        <f t="shared" si="68"/>
        <v>1</v>
      </c>
    </row>
    <row r="2087" spans="1:12" x14ac:dyDescent="0.25">
      <c r="A2087">
        <f t="shared" si="69"/>
        <v>2082</v>
      </c>
      <c r="C2087">
        <v>49572.636135023669</v>
      </c>
      <c r="D2087">
        <v>50609.961276040973</v>
      </c>
      <c r="E2087">
        <v>57313335.577786207</v>
      </c>
      <c r="F2087">
        <v>1037.3251410173034</v>
      </c>
      <c r="G2087">
        <v>294867923.52913243</v>
      </c>
      <c r="H2087" s="6">
        <f>E2087-G2087-'Recalled prostheses cost'!$F$23</f>
        <v>-261306412.41823739</v>
      </c>
      <c r="I2087" s="112">
        <v>31620747.648025658</v>
      </c>
      <c r="J2087" s="112">
        <v>112049810.9410703</v>
      </c>
      <c r="K2087" s="112">
        <f>I2087-J2087-(0.38*'Recalled prostheses cost'!$F$23)</f>
        <v>-89454756.590463281</v>
      </c>
      <c r="L2087" s="11">
        <f t="shared" si="68"/>
        <v>1</v>
      </c>
    </row>
    <row r="2088" spans="1:12" x14ac:dyDescent="0.25">
      <c r="A2088">
        <f t="shared" si="69"/>
        <v>2083</v>
      </c>
      <c r="C2088">
        <v>64290.541402847783</v>
      </c>
      <c r="D2088">
        <v>66662.822596701008</v>
      </c>
      <c r="E2088">
        <v>51245169.124071442</v>
      </c>
      <c r="F2088">
        <v>2372.281193853225</v>
      </c>
      <c r="G2088">
        <v>440371506.22942179</v>
      </c>
      <c r="H2088" s="6">
        <f>E2088-G2088-'Recalled prostheses cost'!$F$23</f>
        <v>-412878161.57224154</v>
      </c>
      <c r="I2088" s="112">
        <v>28692230.20230807</v>
      </c>
      <c r="J2088" s="112">
        <v>167341172.36718035</v>
      </c>
      <c r="K2088" s="112">
        <f>I2088-J2088-(0.38*'Recalled prostheses cost'!$F$23)</f>
        <v>-147674635.46229094</v>
      </c>
      <c r="L2088" s="11">
        <f t="shared" si="68"/>
        <v>1</v>
      </c>
    </row>
    <row r="2089" spans="1:12" x14ac:dyDescent="0.25">
      <c r="A2089">
        <f t="shared" si="69"/>
        <v>2084</v>
      </c>
      <c r="C2089">
        <v>68664.087678875818</v>
      </c>
      <c r="D2089">
        <v>70816.408869980893</v>
      </c>
      <c r="E2089">
        <v>48173482.886773862</v>
      </c>
      <c r="F2089">
        <v>2152.3211911050748</v>
      </c>
      <c r="G2089">
        <v>308278317.4032194</v>
      </c>
      <c r="H2089" s="6">
        <f>E2089-G2089-'Recalled prostheses cost'!$F$23</f>
        <v>-283856658.98333675</v>
      </c>
      <c r="I2089" s="112">
        <v>26702778.454132225</v>
      </c>
      <c r="J2089" s="112">
        <v>117145760.61322337</v>
      </c>
      <c r="K2089" s="112">
        <f>I2089-J2089-(0.38*'Recalled prostheses cost'!$F$23)</f>
        <v>-99468675.456509799</v>
      </c>
      <c r="L2089" s="11">
        <f t="shared" si="68"/>
        <v>1</v>
      </c>
    </row>
    <row r="2090" spans="1:12" x14ac:dyDescent="0.25">
      <c r="A2090">
        <f t="shared" si="69"/>
        <v>2085</v>
      </c>
      <c r="C2090">
        <v>50809.443096908173</v>
      </c>
      <c r="D2090">
        <v>52685.368492834445</v>
      </c>
      <c r="E2090">
        <v>45107952.984053582</v>
      </c>
      <c r="F2090">
        <v>1875.9253959262714</v>
      </c>
      <c r="G2090">
        <v>412624640.41403091</v>
      </c>
      <c r="H2090" s="6">
        <f>E2090-G2090-'Recalled prostheses cost'!$F$23</f>
        <v>-391268511.89686847</v>
      </c>
      <c r="I2090" s="112">
        <v>25265819.164477684</v>
      </c>
      <c r="J2090" s="112">
        <v>156797363.35733175</v>
      </c>
      <c r="K2090" s="112">
        <f>I2090-J2090-(0.38*'Recalled prostheses cost'!$F$23)</f>
        <v>-140557237.49027273</v>
      </c>
      <c r="L2090" s="11">
        <f t="shared" si="68"/>
        <v>1</v>
      </c>
    </row>
    <row r="2091" spans="1:12" x14ac:dyDescent="0.25">
      <c r="A2091">
        <f t="shared" si="69"/>
        <v>2086</v>
      </c>
      <c r="C2091">
        <v>58579.409319580773</v>
      </c>
      <c r="D2091">
        <v>59805.942741903273</v>
      </c>
      <c r="E2091">
        <v>40983691.84498819</v>
      </c>
      <c r="F2091">
        <v>1226.5334223225</v>
      </c>
      <c r="G2091">
        <v>194250218.67607144</v>
      </c>
      <c r="H2091" s="6">
        <f>E2091-G2091-'Recalled prostheses cost'!$F$23</f>
        <v>-177018351.29797441</v>
      </c>
      <c r="I2091" s="112">
        <v>22683722.361177545</v>
      </c>
      <c r="J2091" s="112">
        <v>73815083.096907154</v>
      </c>
      <c r="K2091" s="112">
        <f>I2091-J2091-(0.38*'Recalled prostheses cost'!$F$23)</f>
        <v>-60157054.033148251</v>
      </c>
      <c r="L2091" s="11">
        <f t="shared" si="68"/>
        <v>1</v>
      </c>
    </row>
    <row r="2092" spans="1:12" x14ac:dyDescent="0.25">
      <c r="A2092">
        <f t="shared" si="69"/>
        <v>2087</v>
      </c>
      <c r="C2092">
        <v>85574.744721904237</v>
      </c>
      <c r="D2092">
        <v>88259.294089051735</v>
      </c>
      <c r="E2092">
        <v>50206998.879153013</v>
      </c>
      <c r="F2092">
        <v>2684.5493671474978</v>
      </c>
      <c r="G2092">
        <v>324306718.53487998</v>
      </c>
      <c r="H2092" s="6">
        <f>E2092-G2092-'Recalled prostheses cost'!$F$23</f>
        <v>-297851544.12261814</v>
      </c>
      <c r="I2092" s="112">
        <v>28084088.604944281</v>
      </c>
      <c r="J2092" s="112">
        <v>123236553.04325436</v>
      </c>
      <c r="K2092" s="112">
        <f>I2092-J2092-(0.38*'Recalled prostheses cost'!$F$23)</f>
        <v>-104178157.73572874</v>
      </c>
      <c r="L2092" s="11">
        <f t="shared" si="68"/>
        <v>1</v>
      </c>
    </row>
    <row r="2093" spans="1:12" x14ac:dyDescent="0.25">
      <c r="A2093">
        <f t="shared" si="69"/>
        <v>2088</v>
      </c>
      <c r="C2093">
        <v>58781.442308743586</v>
      </c>
      <c r="D2093">
        <v>60660.903370729844</v>
      </c>
      <c r="E2093">
        <v>59436157.710273169</v>
      </c>
      <c r="F2093">
        <v>1879.4610619862578</v>
      </c>
      <c r="G2093">
        <v>342404366.90577215</v>
      </c>
      <c r="H2093" s="6">
        <f>E2093-G2093-'Recalled prostheses cost'!$F$23</f>
        <v>-306720033.66239017</v>
      </c>
      <c r="I2093" s="112">
        <v>33188399.623315882</v>
      </c>
      <c r="J2093" s="112">
        <v>130113659.42419344</v>
      </c>
      <c r="K2093" s="112">
        <f>I2093-J2093-(0.38*'Recalled prostheses cost'!$F$23)</f>
        <v>-105950953.0982962</v>
      </c>
      <c r="L2093" s="11">
        <f t="shared" si="68"/>
        <v>1</v>
      </c>
    </row>
    <row r="2094" spans="1:12" x14ac:dyDescent="0.25">
      <c r="A2094">
        <f t="shared" si="69"/>
        <v>2089</v>
      </c>
      <c r="C2094">
        <v>69259.382471417193</v>
      </c>
      <c r="D2094">
        <v>71167.41246118561</v>
      </c>
      <c r="E2094">
        <v>56356638.155183211</v>
      </c>
      <c r="F2094">
        <v>1908.0299897684163</v>
      </c>
      <c r="G2094">
        <v>288342844.4156431</v>
      </c>
      <c r="H2094" s="6">
        <f>E2094-G2094-'Recalled prostheses cost'!$F$23</f>
        <v>-255738030.72735107</v>
      </c>
      <c r="I2094" s="112">
        <v>31105688.933501881</v>
      </c>
      <c r="J2094" s="112">
        <v>109570280.87794438</v>
      </c>
      <c r="K2094" s="112">
        <f>I2094-J2094-(0.38*'Recalled prostheses cost'!$F$23)</f>
        <v>-87490285.241861135</v>
      </c>
      <c r="L2094" s="11">
        <f t="shared" si="68"/>
        <v>1</v>
      </c>
    </row>
    <row r="2095" spans="1:12" x14ac:dyDescent="0.25">
      <c r="A2095">
        <f t="shared" si="69"/>
        <v>2090</v>
      </c>
      <c r="C2095">
        <v>64202.238173454782</v>
      </c>
      <c r="D2095">
        <v>66843.773521436669</v>
      </c>
      <c r="E2095">
        <v>48860224.364570223</v>
      </c>
      <c r="F2095">
        <v>2641.5353479818878</v>
      </c>
      <c r="G2095">
        <v>464799871.54331023</v>
      </c>
      <c r="H2095" s="6">
        <f>E2095-G2095-'Recalled prostheses cost'!$F$23</f>
        <v>-439691471.64563119</v>
      </c>
      <c r="I2095" s="112">
        <v>27248320.097986136</v>
      </c>
      <c r="J2095" s="112">
        <v>176623951.18645787</v>
      </c>
      <c r="K2095" s="112">
        <f>I2095-J2095-(0.38*'Recalled prostheses cost'!$F$23)</f>
        <v>-158401324.38589039</v>
      </c>
      <c r="L2095" s="11">
        <f t="shared" si="68"/>
        <v>1</v>
      </c>
    </row>
    <row r="2096" spans="1:12" x14ac:dyDescent="0.25">
      <c r="A2096">
        <f t="shared" si="69"/>
        <v>2091</v>
      </c>
      <c r="C2096">
        <v>71387.006405761043</v>
      </c>
      <c r="D2096">
        <v>73851.951039220381</v>
      </c>
      <c r="E2096">
        <v>40419034.450900137</v>
      </c>
      <c r="F2096">
        <v>2464.9446334593376</v>
      </c>
      <c r="G2096">
        <v>238476515.42462736</v>
      </c>
      <c r="H2096" s="6">
        <f>E2096-G2096-'Recalled prostheses cost'!$F$23</f>
        <v>-221809305.4406184</v>
      </c>
      <c r="I2096" s="112">
        <v>22536707.90517205</v>
      </c>
      <c r="J2096" s="112">
        <v>90621075.861358389</v>
      </c>
      <c r="K2096" s="112">
        <f>I2096-J2096-(0.38*'Recalled prostheses cost'!$F$23)</f>
        <v>-77110061.253604978</v>
      </c>
      <c r="L2096" s="11">
        <f t="shared" si="68"/>
        <v>1</v>
      </c>
    </row>
    <row r="2097" spans="1:12" x14ac:dyDescent="0.25">
      <c r="A2097">
        <f t="shared" si="69"/>
        <v>2092</v>
      </c>
      <c r="C2097">
        <v>66006.515769824153</v>
      </c>
      <c r="D2097">
        <v>68331.921195139716</v>
      </c>
      <c r="E2097">
        <v>61751361.879117467</v>
      </c>
      <c r="F2097">
        <v>2325.4054253155628</v>
      </c>
      <c r="G2097">
        <v>545704928.92538118</v>
      </c>
      <c r="H2097" s="6">
        <f>E2097-G2097-'Recalled prostheses cost'!$F$23</f>
        <v>-507705391.51315486</v>
      </c>
      <c r="I2097" s="112">
        <v>33902685.499928758</v>
      </c>
      <c r="J2097" s="112">
        <v>207367872.99164483</v>
      </c>
      <c r="K2097" s="112">
        <f>I2097-J2097-(0.38*'Recalled prostheses cost'!$F$23)</f>
        <v>-182490880.78913474</v>
      </c>
      <c r="L2097" s="11">
        <f t="shared" si="68"/>
        <v>1</v>
      </c>
    </row>
    <row r="2098" spans="1:12" x14ac:dyDescent="0.25">
      <c r="A2098">
        <f t="shared" si="69"/>
        <v>2093</v>
      </c>
      <c r="C2098">
        <v>50018.877136120129</v>
      </c>
      <c r="D2098">
        <v>51024.424774909581</v>
      </c>
      <c r="E2098">
        <v>46249708.477958277</v>
      </c>
      <c r="F2098">
        <v>1005.5476387894523</v>
      </c>
      <c r="G2098">
        <v>178964063.94762316</v>
      </c>
      <c r="H2098" s="6">
        <f>E2098-G2098-'Recalled prostheses cost'!$F$23</f>
        <v>-156466179.93655607</v>
      </c>
      <c r="I2098" s="112">
        <v>26127288.229936361</v>
      </c>
      <c r="J2098" s="112">
        <v>68006344.300096795</v>
      </c>
      <c r="K2098" s="112">
        <f>I2098-J2098-(0.38*'Recalled prostheses cost'!$F$23)</f>
        <v>-50904749.36757908</v>
      </c>
      <c r="L2098" s="11">
        <f t="shared" si="68"/>
        <v>1</v>
      </c>
    </row>
    <row r="2099" spans="1:12" x14ac:dyDescent="0.25">
      <c r="A2099">
        <f t="shared" si="69"/>
        <v>2094</v>
      </c>
      <c r="C2099">
        <v>54006.465888370731</v>
      </c>
      <c r="D2099">
        <v>55769.554695891769</v>
      </c>
      <c r="E2099">
        <v>41073128.515132308</v>
      </c>
      <c r="F2099">
        <v>1763.0888075210387</v>
      </c>
      <c r="G2099">
        <v>295095935.37214309</v>
      </c>
      <c r="H2099" s="6">
        <f>E2099-G2099-'Recalled prostheses cost'!$F$23</f>
        <v>-277774631.32390195</v>
      </c>
      <c r="I2099" s="112">
        <v>22721425.095800068</v>
      </c>
      <c r="J2099" s="112">
        <v>112136455.44141439</v>
      </c>
      <c r="K2099" s="112">
        <f>I2099-J2099-(0.38*'Recalled prostheses cost'!$F$23)</f>
        <v>-98440723.643032968</v>
      </c>
      <c r="L2099" s="11">
        <f t="shared" si="68"/>
        <v>1</v>
      </c>
    </row>
    <row r="2100" spans="1:12" x14ac:dyDescent="0.25">
      <c r="A2100">
        <f t="shared" si="69"/>
        <v>2095</v>
      </c>
      <c r="C2100">
        <v>83174.763090098175</v>
      </c>
      <c r="D2100">
        <v>85740.776428192883</v>
      </c>
      <c r="E2100">
        <v>45935749.368157633</v>
      </c>
      <c r="F2100">
        <v>2566.0133380947082</v>
      </c>
      <c r="G2100">
        <v>332269408.27492189</v>
      </c>
      <c r="H2100" s="6">
        <f>E2100-G2100-'Recalled prostheses cost'!$F$23</f>
        <v>-310085483.37365544</v>
      </c>
      <c r="I2100" s="112">
        <v>25499212.467104312</v>
      </c>
      <c r="J2100" s="112">
        <v>126262375.14447035</v>
      </c>
      <c r="K2100" s="112">
        <f>I2100-J2100-(0.38*'Recalled prostheses cost'!$F$23)</f>
        <v>-109788855.97478467</v>
      </c>
      <c r="L2100" s="11">
        <f t="shared" si="68"/>
        <v>1</v>
      </c>
    </row>
    <row r="2101" spans="1:12" x14ac:dyDescent="0.25">
      <c r="A2101">
        <f t="shared" si="69"/>
        <v>2096</v>
      </c>
      <c r="C2101">
        <v>49846.267363494793</v>
      </c>
      <c r="D2101">
        <v>51306.307009491342</v>
      </c>
      <c r="E2101">
        <v>46680958.775172018</v>
      </c>
      <c r="F2101">
        <v>1460.0396459965486</v>
      </c>
      <c r="G2101">
        <v>329841689.86731172</v>
      </c>
      <c r="H2101" s="6">
        <f>E2101-G2101-'Recalled prostheses cost'!$F$23</f>
        <v>-306912555.55903089</v>
      </c>
      <c r="I2101" s="112">
        <v>26254119.411267824</v>
      </c>
      <c r="J2101" s="112">
        <v>125339842.14957844</v>
      </c>
      <c r="K2101" s="112">
        <f>I2101-J2101-(0.38*'Recalled prostheses cost'!$F$23)</f>
        <v>-108111416.03572926</v>
      </c>
      <c r="L2101" s="11">
        <f t="shared" si="68"/>
        <v>1</v>
      </c>
    </row>
    <row r="2102" spans="1:12" x14ac:dyDescent="0.25">
      <c r="A2102">
        <f t="shared" si="69"/>
        <v>2097</v>
      </c>
      <c r="C2102">
        <v>62622.321912197338</v>
      </c>
      <c r="D2102">
        <v>64271.327280828031</v>
      </c>
      <c r="E2102">
        <v>43411708.901712194</v>
      </c>
      <c r="F2102">
        <v>1649.0053686306928</v>
      </c>
      <c r="G2102">
        <v>230827894.18461615</v>
      </c>
      <c r="H2102" s="6">
        <f>E2102-G2102-'Recalled prostheses cost'!$F$23</f>
        <v>-211168009.74979514</v>
      </c>
      <c r="I2102" s="112">
        <v>24218328.027451914</v>
      </c>
      <c r="J2102" s="112">
        <v>87714599.790154159</v>
      </c>
      <c r="K2102" s="112">
        <f>I2102-J2102-(0.38*'Recalled prostheses cost'!$F$23)</f>
        <v>-72521965.060120881</v>
      </c>
      <c r="L2102" s="11">
        <f t="shared" si="68"/>
        <v>1</v>
      </c>
    </row>
    <row r="2103" spans="1:12" x14ac:dyDescent="0.25">
      <c r="A2103">
        <f t="shared" si="69"/>
        <v>2098</v>
      </c>
      <c r="C2103">
        <v>55376.624162654429</v>
      </c>
      <c r="D2103">
        <v>56896.129134944349</v>
      </c>
      <c r="E2103">
        <v>60490348.789174572</v>
      </c>
      <c r="F2103">
        <v>1519.5049722899203</v>
      </c>
      <c r="G2103">
        <v>439988679.28684497</v>
      </c>
      <c r="H2103" s="6">
        <f>E2103-G2103-'Recalled prostheses cost'!$F$23</f>
        <v>-403250154.96456158</v>
      </c>
      <c r="I2103" s="112">
        <v>33525032.505530592</v>
      </c>
      <c r="J2103" s="112">
        <v>167195698.12900105</v>
      </c>
      <c r="K2103" s="112">
        <f>I2103-J2103-(0.38*'Recalled prostheses cost'!$F$23)</f>
        <v>-142696358.92088911</v>
      </c>
      <c r="L2103" s="11">
        <f t="shared" si="68"/>
        <v>1</v>
      </c>
    </row>
    <row r="2104" spans="1:12" x14ac:dyDescent="0.25">
      <c r="A2104">
        <f t="shared" si="69"/>
        <v>2099</v>
      </c>
      <c r="C2104">
        <v>51934.165939716178</v>
      </c>
      <c r="D2104">
        <v>53478.391010662162</v>
      </c>
      <c r="E2104">
        <v>58664774.445827253</v>
      </c>
      <c r="F2104">
        <v>1544.225070945984</v>
      </c>
      <c r="G2104">
        <v>467087325.04804701</v>
      </c>
      <c r="H2104" s="6">
        <f>E2104-G2104-'Recalled prostheses cost'!$F$23</f>
        <v>-432174375.06911093</v>
      </c>
      <c r="I2104" s="112">
        <v>32354704.478911363</v>
      </c>
      <c r="J2104" s="112">
        <v>177493183.51825786</v>
      </c>
      <c r="K2104" s="112">
        <f>I2104-J2104-(0.38*'Recalled prostheses cost'!$F$23)</f>
        <v>-154164172.33676514</v>
      </c>
      <c r="L2104" s="11">
        <f t="shared" si="68"/>
        <v>1</v>
      </c>
    </row>
    <row r="2105" spans="1:12" x14ac:dyDescent="0.25">
      <c r="A2105">
        <f t="shared" si="69"/>
        <v>2100</v>
      </c>
      <c r="C2105">
        <v>52460.794549893391</v>
      </c>
      <c r="D2105">
        <v>54344.697873779849</v>
      </c>
      <c r="E2105">
        <v>61045741.157068267</v>
      </c>
      <c r="F2105">
        <v>1883.9033238864577</v>
      </c>
      <c r="G2105">
        <v>517177995.53451872</v>
      </c>
      <c r="H2105" s="6">
        <f>E2105-G2105-'Recalled prostheses cost'!$F$23</f>
        <v>-479884078.84434164</v>
      </c>
      <c r="I2105" s="112">
        <v>34020642.946348287</v>
      </c>
      <c r="J2105" s="112">
        <v>196527638.3031171</v>
      </c>
      <c r="K2105" s="112">
        <f>I2105-J2105-(0.38*'Recalled prostheses cost'!$F$23)</f>
        <v>-171532688.65418747</v>
      </c>
      <c r="L2105" s="11">
        <f t="shared" si="68"/>
        <v>1</v>
      </c>
    </row>
    <row r="2106" spans="1:12" x14ac:dyDescent="0.25">
      <c r="A2106">
        <f t="shared" si="69"/>
        <v>2101</v>
      </c>
      <c r="C2106">
        <v>79724.135273762062</v>
      </c>
      <c r="D2106">
        <v>81531.492640265395</v>
      </c>
      <c r="E2106">
        <v>47474441.628943034</v>
      </c>
      <c r="F2106">
        <v>1807.3573665033327</v>
      </c>
      <c r="G2106">
        <v>167153274.15040028</v>
      </c>
      <c r="H2106" s="6">
        <f>E2106-G2106-'Recalled prostheses cost'!$F$23</f>
        <v>-143430656.98834842</v>
      </c>
      <c r="I2106" s="112">
        <v>26506910.273923256</v>
      </c>
      <c r="J2106" s="112">
        <v>63518244.177152105</v>
      </c>
      <c r="K2106" s="112">
        <f>I2106-J2106-(0.38*'Recalled prostheses cost'!$F$23)</f>
        <v>-46037027.200647496</v>
      </c>
      <c r="L2106" s="11">
        <f t="shared" si="68"/>
        <v>1</v>
      </c>
    </row>
    <row r="2107" spans="1:12" x14ac:dyDescent="0.25">
      <c r="A2107">
        <f t="shared" si="69"/>
        <v>2102</v>
      </c>
      <c r="C2107">
        <v>54673.4430770404</v>
      </c>
      <c r="D2107">
        <v>56236.589672231326</v>
      </c>
      <c r="E2107">
        <v>39798090.799053341</v>
      </c>
      <c r="F2107">
        <v>1563.1465951909267</v>
      </c>
      <c r="G2107">
        <v>251287265.24659243</v>
      </c>
      <c r="H2107" s="6">
        <f>E2107-G2107-'Recalled prostheses cost'!$F$23</f>
        <v>-235240998.91443026</v>
      </c>
      <c r="I2107" s="112">
        <v>21929480.841590028</v>
      </c>
      <c r="J2107" s="112">
        <v>95489160.793705121</v>
      </c>
      <c r="K2107" s="112">
        <f>I2107-J2107-(0.38*'Recalled prostheses cost'!$F$23)</f>
        <v>-82585373.249533743</v>
      </c>
      <c r="L2107" s="11">
        <f t="shared" si="68"/>
        <v>1</v>
      </c>
    </row>
    <row r="2108" spans="1:12" x14ac:dyDescent="0.25">
      <c r="A2108">
        <f t="shared" si="69"/>
        <v>2103</v>
      </c>
      <c r="C2108">
        <v>60805.835189732599</v>
      </c>
      <c r="D2108">
        <v>63019.98674273074</v>
      </c>
      <c r="E2108">
        <v>66452846.541869938</v>
      </c>
      <c r="F2108">
        <v>2214.1515529981407</v>
      </c>
      <c r="G2108">
        <v>630210808.32636249</v>
      </c>
      <c r="H2108" s="6">
        <f>E2108-G2108-'Recalled prostheses cost'!$F$23</f>
        <v>-587509786.25138366</v>
      </c>
      <c r="I2108" s="112">
        <v>36966469.508991539</v>
      </c>
      <c r="J2108" s="112">
        <v>239480107.16401768</v>
      </c>
      <c r="K2108" s="112">
        <f>I2108-J2108-(0.38*'Recalled prostheses cost'!$F$23)</f>
        <v>-211539330.95244479</v>
      </c>
      <c r="L2108" s="11">
        <f t="shared" si="68"/>
        <v>1</v>
      </c>
    </row>
    <row r="2109" spans="1:12" x14ac:dyDescent="0.25">
      <c r="A2109">
        <f t="shared" si="69"/>
        <v>2104</v>
      </c>
      <c r="C2109">
        <v>55648.454285395448</v>
      </c>
      <c r="D2109">
        <v>57141.225270444746</v>
      </c>
      <c r="E2109">
        <v>55502768.580889873</v>
      </c>
      <c r="F2109">
        <v>1492.7709850492975</v>
      </c>
      <c r="G2109">
        <v>351094307.00104165</v>
      </c>
      <c r="H2109" s="6">
        <f>E2109-G2109-'Recalled prostheses cost'!$F$23</f>
        <v>-319343362.88704294</v>
      </c>
      <c r="I2109" s="112">
        <v>30661010.774239849</v>
      </c>
      <c r="J2109" s="112">
        <v>133415836.66039582</v>
      </c>
      <c r="K2109" s="112">
        <f>I2109-J2109-(0.38*'Recalled prostheses cost'!$F$23)</f>
        <v>-111780519.18357462</v>
      </c>
      <c r="L2109" s="11">
        <f t="shared" si="68"/>
        <v>1</v>
      </c>
    </row>
    <row r="2110" spans="1:12" x14ac:dyDescent="0.25">
      <c r="A2110">
        <f t="shared" si="69"/>
        <v>2105</v>
      </c>
      <c r="C2110">
        <v>50065.754419428784</v>
      </c>
      <c r="D2110">
        <v>51931.222184931459</v>
      </c>
      <c r="E2110">
        <v>44389228.283595987</v>
      </c>
      <c r="F2110">
        <v>1865.4677655026753</v>
      </c>
      <c r="G2110">
        <v>425965123.62426239</v>
      </c>
      <c r="H2110" s="6">
        <f>E2110-G2110-'Recalled prostheses cost'!$F$23</f>
        <v>-405327719.80755758</v>
      </c>
      <c r="I2110" s="112">
        <v>24682522.292124528</v>
      </c>
      <c r="J2110" s="112">
        <v>161866746.9772197</v>
      </c>
      <c r="K2110" s="112">
        <f>I2110-J2110-(0.38*'Recalled prostheses cost'!$F$23)</f>
        <v>-146209917.98251382</v>
      </c>
      <c r="L2110" s="11">
        <f t="shared" si="68"/>
        <v>1</v>
      </c>
    </row>
    <row r="2111" spans="1:12" x14ac:dyDescent="0.25">
      <c r="A2111">
        <f t="shared" si="69"/>
        <v>2106</v>
      </c>
      <c r="C2111">
        <v>59110.189778237211</v>
      </c>
      <c r="D2111">
        <v>61354.711751662624</v>
      </c>
      <c r="E2111">
        <v>49516871.163952664</v>
      </c>
      <c r="F2111">
        <v>2244.5219734254133</v>
      </c>
      <c r="G2111">
        <v>411794560.06122965</v>
      </c>
      <c r="H2111" s="6">
        <f>E2111-G2111-'Recalled prostheses cost'!$F$23</f>
        <v>-386029513.36416817</v>
      </c>
      <c r="I2111" s="112">
        <v>27258293.879732948</v>
      </c>
      <c r="J2111" s="112">
        <v>156481932.82326734</v>
      </c>
      <c r="K2111" s="112">
        <f>I2111-J2111-(0.38*'Recalled prostheses cost'!$F$23)</f>
        <v>-138249332.24095303</v>
      </c>
      <c r="L2111" s="11">
        <f t="shared" si="68"/>
        <v>1</v>
      </c>
    </row>
    <row r="2112" spans="1:12" x14ac:dyDescent="0.25">
      <c r="A2112">
        <f t="shared" si="69"/>
        <v>2107</v>
      </c>
      <c r="C2112">
        <v>59394.374508349887</v>
      </c>
      <c r="D2112">
        <v>61588.709123529567</v>
      </c>
      <c r="E2112">
        <v>40298494.657743782</v>
      </c>
      <c r="F2112">
        <v>2194.3346151796795</v>
      </c>
      <c r="G2112">
        <v>368328652.54978615</v>
      </c>
      <c r="H2112" s="6">
        <f>E2112-G2112-'Recalled prostheses cost'!$F$23</f>
        <v>-351781982.35893357</v>
      </c>
      <c r="I2112" s="112">
        <v>22168791.491824854</v>
      </c>
      <c r="J2112" s="112">
        <v>139964887.96891874</v>
      </c>
      <c r="K2112" s="112">
        <f>I2112-J2112-(0.38*'Recalled prostheses cost'!$F$23)</f>
        <v>-126821789.77451253</v>
      </c>
      <c r="L2112" s="11">
        <f t="shared" si="68"/>
        <v>1</v>
      </c>
    </row>
    <row r="2113" spans="1:12" x14ac:dyDescent="0.25">
      <c r="A2113">
        <f t="shared" si="69"/>
        <v>2108</v>
      </c>
      <c r="C2113">
        <v>71091.627131070869</v>
      </c>
      <c r="D2113">
        <v>73480.27753417565</v>
      </c>
      <c r="E2113">
        <v>44235948.858024232</v>
      </c>
      <c r="F2113">
        <v>2388.6504031047807</v>
      </c>
      <c r="G2113">
        <v>265903640.74646845</v>
      </c>
      <c r="H2113" s="6">
        <f>E2113-G2113-'Recalled prostheses cost'!$F$23</f>
        <v>-245419516.35533538</v>
      </c>
      <c r="I2113" s="112">
        <v>24405822.711509425</v>
      </c>
      <c r="J2113" s="112">
        <v>101043383.48365802</v>
      </c>
      <c r="K2113" s="112">
        <f>I2113-J2113-(0.38*'Recalled prostheses cost'!$F$23)</f>
        <v>-85663254.069567233</v>
      </c>
      <c r="L2113" s="11">
        <f t="shared" si="68"/>
        <v>1</v>
      </c>
    </row>
    <row r="2114" spans="1:12" x14ac:dyDescent="0.25">
      <c r="A2114">
        <f t="shared" si="69"/>
        <v>2109</v>
      </c>
      <c r="C2114">
        <v>63696.921367618699</v>
      </c>
      <c r="D2114">
        <v>66395.997182918567</v>
      </c>
      <c r="E2114">
        <v>41746470.02692648</v>
      </c>
      <c r="F2114">
        <v>2699.0758152998678</v>
      </c>
      <c r="G2114">
        <v>407812881.34562486</v>
      </c>
      <c r="H2114" s="6">
        <f>E2114-G2114-'Recalled prostheses cost'!$F$23</f>
        <v>-389818235.78558958</v>
      </c>
      <c r="I2114" s="112">
        <v>23037369.274766963</v>
      </c>
      <c r="J2114" s="112">
        <v>154968894.91133744</v>
      </c>
      <c r="K2114" s="112">
        <f>I2114-J2114-(0.38*'Recalled prostheses cost'!$F$23)</f>
        <v>-140957218.93398911</v>
      </c>
      <c r="L2114" s="11">
        <f t="shared" si="68"/>
        <v>1</v>
      </c>
    </row>
    <row r="2115" spans="1:12" x14ac:dyDescent="0.25">
      <c r="A2115">
        <f t="shared" si="69"/>
        <v>2110</v>
      </c>
      <c r="C2115">
        <v>77815.975965469741</v>
      </c>
      <c r="D2115">
        <v>81420.899541725594</v>
      </c>
      <c r="E2115">
        <v>48100862.240686491</v>
      </c>
      <c r="F2115">
        <v>3604.9235762558528</v>
      </c>
      <c r="G2115">
        <v>515537688.52904594</v>
      </c>
      <c r="H2115" s="6">
        <f>E2115-G2115-'Recalled prostheses cost'!$F$23</f>
        <v>-491188650.75525063</v>
      </c>
      <c r="I2115" s="112">
        <v>26914293.430323485</v>
      </c>
      <c r="J2115" s="112">
        <v>195904321.64103743</v>
      </c>
      <c r="K2115" s="112">
        <f>I2115-J2115-(0.38*'Recalled prostheses cost'!$F$23)</f>
        <v>-178015721.50813261</v>
      </c>
      <c r="L2115" s="11">
        <f t="shared" si="68"/>
        <v>1</v>
      </c>
    </row>
    <row r="2116" spans="1:12" x14ac:dyDescent="0.25">
      <c r="A2116">
        <f t="shared" si="69"/>
        <v>2111</v>
      </c>
      <c r="C2116">
        <v>69740.420596962416</v>
      </c>
      <c r="D2116">
        <v>71207.930921554056</v>
      </c>
      <c r="E2116">
        <v>48754789.606399141</v>
      </c>
      <c r="F2116">
        <v>1467.5103245916398</v>
      </c>
      <c r="G2116">
        <v>249474427.04329938</v>
      </c>
      <c r="H2116" s="6">
        <f>E2116-G2116-'Recalled prostheses cost'!$F$23</f>
        <v>-224471461.9037914</v>
      </c>
      <c r="I2116" s="112">
        <v>27136643.897882722</v>
      </c>
      <c r="J2116" s="112">
        <v>94800282.276453763</v>
      </c>
      <c r="K2116" s="112">
        <f>I2116-J2116-(0.38*'Recalled prostheses cost'!$F$23)</f>
        <v>-76689331.675989687</v>
      </c>
      <c r="L2116" s="11">
        <f t="shared" si="68"/>
        <v>1</v>
      </c>
    </row>
    <row r="2117" spans="1:12" x14ac:dyDescent="0.25">
      <c r="A2117">
        <f t="shared" si="69"/>
        <v>2112</v>
      </c>
      <c r="C2117">
        <v>58578.105059177906</v>
      </c>
      <c r="D2117">
        <v>60332.652825712503</v>
      </c>
      <c r="E2117">
        <v>47177862.643354714</v>
      </c>
      <c r="F2117">
        <v>1754.547766534597</v>
      </c>
      <c r="G2117">
        <v>305665479.6956231</v>
      </c>
      <c r="H2117" s="6">
        <f>E2117-G2117-'Recalled prostheses cost'!$F$23</f>
        <v>-282239441.51915956</v>
      </c>
      <c r="I2117" s="112">
        <v>25945096.933294751</v>
      </c>
      <c r="J2117" s="112">
        <v>116152882.28433675</v>
      </c>
      <c r="K2117" s="112">
        <f>I2117-J2117-(0.38*'Recalled prostheses cost'!$F$23)</f>
        <v>-99233478.648460656</v>
      </c>
      <c r="L2117" s="11">
        <f t="shared" si="68"/>
        <v>1</v>
      </c>
    </row>
    <row r="2118" spans="1:12" x14ac:dyDescent="0.25">
      <c r="A2118">
        <f t="shared" si="69"/>
        <v>2113</v>
      </c>
      <c r="C2118">
        <v>66318.734274663831</v>
      </c>
      <c r="D2118">
        <v>69456.452149525139</v>
      </c>
      <c r="E2118">
        <v>47876330.133105747</v>
      </c>
      <c r="F2118">
        <v>3137.7178748613078</v>
      </c>
      <c r="G2118">
        <v>499816814.12982208</v>
      </c>
      <c r="H2118" s="6">
        <f>E2118-G2118-'Recalled prostheses cost'!$F$23</f>
        <v>-475692308.46360749</v>
      </c>
      <c r="I2118" s="112">
        <v>26661701.42853846</v>
      </c>
      <c r="J2118" s="112">
        <v>189930389.36933243</v>
      </c>
      <c r="K2118" s="112">
        <f>I2118-J2118-(0.38*'Recalled prostheses cost'!$F$23)</f>
        <v>-172294381.23821262</v>
      </c>
      <c r="L2118" s="11">
        <f t="shared" ref="L2118:L2181" si="70">IF(H2118/$H$1&lt;=F2118,1,0)</f>
        <v>1</v>
      </c>
    </row>
    <row r="2119" spans="1:12" x14ac:dyDescent="0.25">
      <c r="A2119">
        <f t="shared" si="69"/>
        <v>2114</v>
      </c>
      <c r="C2119">
        <v>64996.327114644082</v>
      </c>
      <c r="D2119">
        <v>67279.042219713534</v>
      </c>
      <c r="E2119">
        <v>47621349.954343043</v>
      </c>
      <c r="F2119">
        <v>2282.715105069452</v>
      </c>
      <c r="G2119">
        <v>325024722.95046443</v>
      </c>
      <c r="H2119" s="6">
        <f>E2119-G2119-'Recalled prostheses cost'!$F$23</f>
        <v>-301155197.46301258</v>
      </c>
      <c r="I2119" s="112">
        <v>26603445.183496632</v>
      </c>
      <c r="J2119" s="112">
        <v>123509394.72117649</v>
      </c>
      <c r="K2119" s="112">
        <f>I2119-J2119-(0.38*'Recalled prostheses cost'!$F$23)</f>
        <v>-105931642.83509851</v>
      </c>
      <c r="L2119" s="11">
        <f t="shared" si="70"/>
        <v>1</v>
      </c>
    </row>
    <row r="2120" spans="1:12" x14ac:dyDescent="0.25">
      <c r="A2120">
        <f t="shared" ref="A2120:A2183" si="71">1+A2119</f>
        <v>2115</v>
      </c>
      <c r="C2120">
        <v>64323.9483434547</v>
      </c>
      <c r="D2120">
        <v>66109.11440253981</v>
      </c>
      <c r="E2120">
        <v>40236361.44356443</v>
      </c>
      <c r="F2120">
        <v>1785.1660590851097</v>
      </c>
      <c r="G2120">
        <v>268980322.95007414</v>
      </c>
      <c r="H2120" s="6">
        <f>E2120-G2120-'Recalled prostheses cost'!$F$23</f>
        <v>-252495785.97340089</v>
      </c>
      <c r="I2120" s="112">
        <v>22378927.554696474</v>
      </c>
      <c r="J2120" s="112">
        <v>102212522.72102818</v>
      </c>
      <c r="K2120" s="112">
        <f>I2120-J2120-(0.38*'Recalled prostheses cost'!$F$23)</f>
        <v>-88859288.463750362</v>
      </c>
      <c r="L2120" s="11">
        <f t="shared" si="70"/>
        <v>1</v>
      </c>
    </row>
    <row r="2121" spans="1:12" x14ac:dyDescent="0.25">
      <c r="A2121">
        <f t="shared" si="71"/>
        <v>2116</v>
      </c>
      <c r="C2121">
        <v>87081.051477446832</v>
      </c>
      <c r="D2121">
        <v>89250.070037245823</v>
      </c>
      <c r="E2121">
        <v>50741848.321168289</v>
      </c>
      <c r="F2121">
        <v>2169.0185597989912</v>
      </c>
      <c r="G2121">
        <v>284921784.76281136</v>
      </c>
      <c r="H2121" s="6">
        <f>E2121-G2121-'Recalled prostheses cost'!$F$23</f>
        <v>-257931760.90853423</v>
      </c>
      <c r="I2121" s="112">
        <v>28086391.303638302</v>
      </c>
      <c r="J2121" s="112">
        <v>108270278.20986833</v>
      </c>
      <c r="K2121" s="112">
        <f>I2121-J2121-(0.38*'Recalled prostheses cost'!$F$23)</f>
        <v>-89209580.203648686</v>
      </c>
      <c r="L2121" s="11">
        <f t="shared" si="70"/>
        <v>1</v>
      </c>
    </row>
    <row r="2122" spans="1:12" x14ac:dyDescent="0.25">
      <c r="A2122">
        <f t="shared" si="71"/>
        <v>2117</v>
      </c>
      <c r="C2122">
        <v>68637.311214865724</v>
      </c>
      <c r="D2122">
        <v>71580.492596886106</v>
      </c>
      <c r="E2122">
        <v>69978612.949282035</v>
      </c>
      <c r="F2122">
        <v>2943.1813820203824</v>
      </c>
      <c r="G2122">
        <v>736707697.01966476</v>
      </c>
      <c r="H2122" s="6">
        <f>E2122-G2122-'Recalled prostheses cost'!$F$23</f>
        <v>-690480908.53727388</v>
      </c>
      <c r="I2122" s="112">
        <v>38816438.953581467</v>
      </c>
      <c r="J2122" s="112">
        <v>279948924.86747265</v>
      </c>
      <c r="K2122" s="112">
        <f>I2122-J2122-(0.38*'Recalled prostheses cost'!$F$23)</f>
        <v>-250158179.21130985</v>
      </c>
      <c r="L2122" s="11">
        <f t="shared" si="70"/>
        <v>1</v>
      </c>
    </row>
    <row r="2123" spans="1:12" x14ac:dyDescent="0.25">
      <c r="A2123">
        <f t="shared" si="71"/>
        <v>2118</v>
      </c>
      <c r="C2123">
        <v>70407.703815164219</v>
      </c>
      <c r="D2123">
        <v>72266.397327576182</v>
      </c>
      <c r="E2123">
        <v>57446457.928311341</v>
      </c>
      <c r="F2123">
        <v>1858.6935124119627</v>
      </c>
      <c r="G2123">
        <v>341447448.36771208</v>
      </c>
      <c r="H2123" s="6">
        <f>E2123-G2123-'Recalled prostheses cost'!$F$23</f>
        <v>-307752814.9062919</v>
      </c>
      <c r="I2123" s="112">
        <v>31878400.359933868</v>
      </c>
      <c r="J2123" s="112">
        <v>129750030.37973058</v>
      </c>
      <c r="K2123" s="112">
        <f>I2123-J2123-(0.38*'Recalled prostheses cost'!$F$23)</f>
        <v>-106897323.31721535</v>
      </c>
      <c r="L2123" s="11">
        <f t="shared" si="70"/>
        <v>1</v>
      </c>
    </row>
    <row r="2124" spans="1:12" x14ac:dyDescent="0.25">
      <c r="A2124">
        <f t="shared" si="71"/>
        <v>2119</v>
      </c>
      <c r="C2124">
        <v>50895.721963957345</v>
      </c>
      <c r="D2124">
        <v>52489.533049600461</v>
      </c>
      <c r="E2124">
        <v>43143591.460005954</v>
      </c>
      <c r="F2124">
        <v>1593.8110856431158</v>
      </c>
      <c r="G2124">
        <v>328576339.4836731</v>
      </c>
      <c r="H2124" s="6">
        <f>E2124-G2124-'Recalled prostheses cost'!$F$23</f>
        <v>-309184572.49055833</v>
      </c>
      <c r="I2124" s="112">
        <v>24112773.460269738</v>
      </c>
      <c r="J2124" s="112">
        <v>124859009.00379579</v>
      </c>
      <c r="K2124" s="112">
        <f>I2124-J2124-(0.38*'Recalled prostheses cost'!$F$23)</f>
        <v>-109771928.84094471</v>
      </c>
      <c r="L2124" s="11">
        <f t="shared" si="70"/>
        <v>1</v>
      </c>
    </row>
    <row r="2125" spans="1:12" x14ac:dyDescent="0.25">
      <c r="A2125">
        <f t="shared" si="71"/>
        <v>2120</v>
      </c>
      <c r="C2125">
        <v>71340.845340807922</v>
      </c>
      <c r="D2125">
        <v>73403.237038163003</v>
      </c>
      <c r="E2125">
        <v>49195943.743212357</v>
      </c>
      <c r="F2125">
        <v>2062.3916973550804</v>
      </c>
      <c r="G2125">
        <v>279590200.81024414</v>
      </c>
      <c r="H2125" s="6">
        <f>E2125-G2125-'Recalled prostheses cost'!$F$23</f>
        <v>-254146081.53392297</v>
      </c>
      <c r="I2125" s="112">
        <v>27290597.572756339</v>
      </c>
      <c r="J2125" s="112">
        <v>106244276.30789277</v>
      </c>
      <c r="K2125" s="112">
        <f>I2125-J2125-(0.38*'Recalled prostheses cost'!$F$23)</f>
        <v>-87979372.032555073</v>
      </c>
      <c r="L2125" s="11">
        <f t="shared" si="70"/>
        <v>1</v>
      </c>
    </row>
    <row r="2126" spans="1:12" x14ac:dyDescent="0.25">
      <c r="A2126">
        <f t="shared" si="71"/>
        <v>2121</v>
      </c>
      <c r="C2126">
        <v>71382.874474632816</v>
      </c>
      <c r="D2126">
        <v>74773.733247361393</v>
      </c>
      <c r="E2126">
        <v>48770162.492900483</v>
      </c>
      <c r="F2126">
        <v>3390.8587727285776</v>
      </c>
      <c r="G2126">
        <v>514561722.74927813</v>
      </c>
      <c r="H2126" s="6">
        <f>E2126-G2126-'Recalled prostheses cost'!$F$23</f>
        <v>-489543384.72326881</v>
      </c>
      <c r="I2126" s="112">
        <v>27230496.114049956</v>
      </c>
      <c r="J2126" s="112">
        <v>195533454.64472565</v>
      </c>
      <c r="K2126" s="112">
        <f>I2126-J2126-(0.38*'Recalled prostheses cost'!$F$23)</f>
        <v>-177328651.82809436</v>
      </c>
      <c r="L2126" s="11">
        <f t="shared" si="70"/>
        <v>1</v>
      </c>
    </row>
    <row r="2127" spans="1:12" x14ac:dyDescent="0.25">
      <c r="A2127">
        <f t="shared" si="71"/>
        <v>2122</v>
      </c>
      <c r="C2127">
        <v>70181.493478826465</v>
      </c>
      <c r="D2127">
        <v>72170.315968303883</v>
      </c>
      <c r="E2127">
        <v>68506907.160808533</v>
      </c>
      <c r="F2127">
        <v>1988.8224894774175</v>
      </c>
      <c r="G2127">
        <v>439833113.6165477</v>
      </c>
      <c r="H2127" s="6">
        <f>E2127-G2127-'Recalled prostheses cost'!$F$23</f>
        <v>-395078030.92263031</v>
      </c>
      <c r="I2127" s="112">
        <v>38001180.135678686</v>
      </c>
      <c r="J2127" s="112">
        <v>167136583.17428809</v>
      </c>
      <c r="K2127" s="112">
        <f>I2127-J2127-(0.38*'Recalled prostheses cost'!$F$23)</f>
        <v>-138161096.33602807</v>
      </c>
      <c r="L2127" s="11">
        <f t="shared" si="70"/>
        <v>1</v>
      </c>
    </row>
    <row r="2128" spans="1:12" x14ac:dyDescent="0.25">
      <c r="A2128">
        <f t="shared" si="71"/>
        <v>2123</v>
      </c>
      <c r="C2128">
        <v>53153.899728662756</v>
      </c>
      <c r="D2128">
        <v>54602.684719388948</v>
      </c>
      <c r="E2128">
        <v>54913944.396519393</v>
      </c>
      <c r="F2128">
        <v>1448.7849907261916</v>
      </c>
      <c r="G2128">
        <v>446295650.34633535</v>
      </c>
      <c r="H2128" s="6">
        <f>E2128-G2128-'Recalled prostheses cost'!$F$23</f>
        <v>-415133530.41670716</v>
      </c>
      <c r="I2128" s="112">
        <v>30249530.198175643</v>
      </c>
      <c r="J2128" s="112">
        <v>169592347.13160744</v>
      </c>
      <c r="K2128" s="112">
        <f>I2128-J2128-(0.38*'Recalled prostheses cost'!$F$23)</f>
        <v>-148368510.23085046</v>
      </c>
      <c r="L2128" s="11">
        <f t="shared" si="70"/>
        <v>1</v>
      </c>
    </row>
    <row r="2129" spans="1:12" x14ac:dyDescent="0.25">
      <c r="A2129">
        <f t="shared" si="71"/>
        <v>2124</v>
      </c>
      <c r="C2129">
        <v>57994.363673592787</v>
      </c>
      <c r="D2129">
        <v>59751.945231564401</v>
      </c>
      <c r="E2129">
        <v>45070590.415403903</v>
      </c>
      <c r="F2129">
        <v>1757.5815579716145</v>
      </c>
      <c r="G2129">
        <v>264079338.05783665</v>
      </c>
      <c r="H2129" s="6">
        <f>E2129-G2129-'Recalled prostheses cost'!$F$23</f>
        <v>-242760572.10932392</v>
      </c>
      <c r="I2129" s="112">
        <v>25309943.989962719</v>
      </c>
      <c r="J2129" s="112">
        <v>100350148.46197791</v>
      </c>
      <c r="K2129" s="112">
        <f>I2129-J2129-(0.38*'Recalled prostheses cost'!$F$23)</f>
        <v>-84065897.769433856</v>
      </c>
      <c r="L2129" s="11">
        <f t="shared" si="70"/>
        <v>1</v>
      </c>
    </row>
    <row r="2130" spans="1:12" x14ac:dyDescent="0.25">
      <c r="A2130">
        <f t="shared" si="71"/>
        <v>2125</v>
      </c>
      <c r="C2130">
        <v>51604.346032351466</v>
      </c>
      <c r="D2130">
        <v>52563.949037851264</v>
      </c>
      <c r="E2130">
        <v>47361040.570781663</v>
      </c>
      <c r="F2130">
        <v>959.60300549979729</v>
      </c>
      <c r="G2130">
        <v>176827798.84267762</v>
      </c>
      <c r="H2130" s="6">
        <f>E2130-G2130-'Recalled prostheses cost'!$F$23</f>
        <v>-153218582.73878714</v>
      </c>
      <c r="I2130" s="112">
        <v>26233518.688620754</v>
      </c>
      <c r="J2130" s="112">
        <v>67194563.5602175</v>
      </c>
      <c r="K2130" s="112">
        <f>I2130-J2130-(0.38*'Recalled prostheses cost'!$F$23)</f>
        <v>-49986738.169015393</v>
      </c>
      <c r="L2130" s="11">
        <f t="shared" si="70"/>
        <v>1</v>
      </c>
    </row>
    <row r="2131" spans="1:12" x14ac:dyDescent="0.25">
      <c r="A2131">
        <f t="shared" si="71"/>
        <v>2126</v>
      </c>
      <c r="C2131">
        <v>64609.789789509719</v>
      </c>
      <c r="D2131">
        <v>67158.32720053503</v>
      </c>
      <c r="E2131">
        <v>42392022.635428496</v>
      </c>
      <c r="F2131">
        <v>2548.5374110253106</v>
      </c>
      <c r="G2131">
        <v>439425996.7479654</v>
      </c>
      <c r="H2131" s="6">
        <f>E2131-G2131-'Recalled prostheses cost'!$F$23</f>
        <v>-420785798.57942808</v>
      </c>
      <c r="I2131" s="112">
        <v>23425750.122183189</v>
      </c>
      <c r="J2131" s="112">
        <v>166981878.76422685</v>
      </c>
      <c r="K2131" s="112">
        <f>I2131-J2131-(0.38*'Recalled prostheses cost'!$F$23)</f>
        <v>-152581821.9394623</v>
      </c>
      <c r="L2131" s="11">
        <f t="shared" si="70"/>
        <v>1</v>
      </c>
    </row>
    <row r="2132" spans="1:12" x14ac:dyDescent="0.25">
      <c r="A2132">
        <f t="shared" si="71"/>
        <v>2127</v>
      </c>
      <c r="C2132">
        <v>65766.569304233213</v>
      </c>
      <c r="D2132">
        <v>68243.144707436702</v>
      </c>
      <c r="E2132">
        <v>50819520.889467463</v>
      </c>
      <c r="F2132">
        <v>2476.5754032034893</v>
      </c>
      <c r="G2132">
        <v>424100737.60300708</v>
      </c>
      <c r="H2132" s="6">
        <f>E2132-G2132-'Recalled prostheses cost'!$F$23</f>
        <v>-397033041.18043077</v>
      </c>
      <c r="I2132" s="112">
        <v>28026883.516293537</v>
      </c>
      <c r="J2132" s="112">
        <v>161158280.2891427</v>
      </c>
      <c r="K2132" s="112">
        <f>I2132-J2132-(0.38*'Recalled prostheses cost'!$F$23)</f>
        <v>-142157090.0702678</v>
      </c>
      <c r="L2132" s="11">
        <f t="shared" si="70"/>
        <v>1</v>
      </c>
    </row>
    <row r="2133" spans="1:12" x14ac:dyDescent="0.25">
      <c r="A2133">
        <f t="shared" si="71"/>
        <v>2128</v>
      </c>
      <c r="C2133">
        <v>58613.580965971414</v>
      </c>
      <c r="D2133">
        <v>60182.421769023582</v>
      </c>
      <c r="E2133">
        <v>39390708.712159753</v>
      </c>
      <c r="F2133">
        <v>1568.8408030521678</v>
      </c>
      <c r="G2133">
        <v>197163478.70335269</v>
      </c>
      <c r="H2133" s="6">
        <f>E2133-G2133-'Recalled prostheses cost'!$F$23</f>
        <v>-181524594.45808411</v>
      </c>
      <c r="I2133" s="112">
        <v>21758875.658945959</v>
      </c>
      <c r="J2133" s="112">
        <v>74922121.907274023</v>
      </c>
      <c r="K2133" s="112">
        <f>I2133-J2133-(0.38*'Recalled prostheses cost'!$F$23)</f>
        <v>-62188939.545746706</v>
      </c>
      <c r="L2133" s="11">
        <f t="shared" si="70"/>
        <v>1</v>
      </c>
    </row>
    <row r="2134" spans="1:12" x14ac:dyDescent="0.25">
      <c r="A2134">
        <f t="shared" si="71"/>
        <v>2129</v>
      </c>
      <c r="C2134">
        <v>60184.877138330456</v>
      </c>
      <c r="D2134">
        <v>61746.227941677542</v>
      </c>
      <c r="E2134">
        <v>49534728.352666944</v>
      </c>
      <c r="F2134">
        <v>1561.3508033470862</v>
      </c>
      <c r="G2134">
        <v>285246056.43958426</v>
      </c>
      <c r="H2134" s="6">
        <f>E2134-G2134-'Recalled prostheses cost'!$F$23</f>
        <v>-259463152.55380848</v>
      </c>
      <c r="I2134" s="112">
        <v>27453005.147722319</v>
      </c>
      <c r="J2134" s="112">
        <v>108393501.44704202</v>
      </c>
      <c r="K2134" s="112">
        <f>I2134-J2134-(0.38*'Recalled prostheses cost'!$F$23)</f>
        <v>-89966189.596738338</v>
      </c>
      <c r="L2134" s="11">
        <f t="shared" si="70"/>
        <v>1</v>
      </c>
    </row>
    <row r="2135" spans="1:12" x14ac:dyDescent="0.25">
      <c r="A2135">
        <f t="shared" si="71"/>
        <v>2130</v>
      </c>
      <c r="C2135">
        <v>60972.570604780696</v>
      </c>
      <c r="D2135">
        <v>62677.872112877965</v>
      </c>
      <c r="E2135">
        <v>73123777.99509263</v>
      </c>
      <c r="F2135">
        <v>1705.3015080972691</v>
      </c>
      <c r="G2135">
        <v>439689928.93688983</v>
      </c>
      <c r="H2135" s="6">
        <f>E2135-G2135-'Recalled prostheses cost'!$F$23</f>
        <v>-390317975.40868837</v>
      </c>
      <c r="I2135" s="112">
        <v>40169805.651065566</v>
      </c>
      <c r="J2135" s="112">
        <v>167082172.99601817</v>
      </c>
      <c r="K2135" s="112">
        <f>I2135-J2135-(0.38*'Recalled prostheses cost'!$F$23)</f>
        <v>-135938060.64237127</v>
      </c>
      <c r="L2135" s="11">
        <f t="shared" si="70"/>
        <v>1</v>
      </c>
    </row>
    <row r="2136" spans="1:12" x14ac:dyDescent="0.25">
      <c r="A2136">
        <f t="shared" si="71"/>
        <v>2131</v>
      </c>
      <c r="C2136">
        <v>52843.232657459172</v>
      </c>
      <c r="D2136">
        <v>53358.115842833147</v>
      </c>
      <c r="E2136">
        <v>45703167.625174433</v>
      </c>
      <c r="F2136">
        <v>514.88318537397572</v>
      </c>
      <c r="G2136">
        <v>99740729.675612628</v>
      </c>
      <c r="H2136" s="6">
        <f>E2136-G2136-'Recalled prostheses cost'!$F$23</f>
        <v>-77789386.517329365</v>
      </c>
      <c r="I2136" s="112">
        <v>25316354.507872406</v>
      </c>
      <c r="J2136" s="112">
        <v>37901477.276732802</v>
      </c>
      <c r="K2136" s="112">
        <f>I2136-J2136-(0.38*'Recalled prostheses cost'!$F$23)</f>
        <v>-21610816.066279043</v>
      </c>
      <c r="L2136" s="11">
        <f t="shared" si="70"/>
        <v>1</v>
      </c>
    </row>
    <row r="2137" spans="1:12" x14ac:dyDescent="0.25">
      <c r="A2137">
        <f t="shared" si="71"/>
        <v>2132</v>
      </c>
      <c r="C2137">
        <v>52749.659988746032</v>
      </c>
      <c r="D2137">
        <v>53761.735139451725</v>
      </c>
      <c r="E2137">
        <v>64077078.855851263</v>
      </c>
      <c r="F2137">
        <v>1012.0751507056921</v>
      </c>
      <c r="G2137">
        <v>314268025.42074114</v>
      </c>
      <c r="H2137" s="6">
        <f>E2137-G2137-'Recalled prostheses cost'!$F$23</f>
        <v>-273942771.03178108</v>
      </c>
      <c r="I2137" s="112">
        <v>35328108.952449135</v>
      </c>
      <c r="J2137" s="112">
        <v>119421849.65988162</v>
      </c>
      <c r="K2137" s="112">
        <f>I2137-J2137-(0.38*'Recalled prostheses cost'!$F$23)</f>
        <v>-93119434.004851133</v>
      </c>
      <c r="L2137" s="11">
        <f t="shared" si="70"/>
        <v>1</v>
      </c>
    </row>
    <row r="2138" spans="1:12" x14ac:dyDescent="0.25">
      <c r="A2138">
        <f t="shared" si="71"/>
        <v>2133</v>
      </c>
      <c r="C2138">
        <v>53901.96594324724</v>
      </c>
      <c r="D2138">
        <v>55791.509069622247</v>
      </c>
      <c r="E2138">
        <v>60590310.05839324</v>
      </c>
      <c r="F2138">
        <v>1889.543126375007</v>
      </c>
      <c r="G2138">
        <v>565312087.96179044</v>
      </c>
      <c r="H2138" s="6">
        <f>E2138-G2138-'Recalled prostheses cost'!$F$23</f>
        <v>-528473602.37028837</v>
      </c>
      <c r="I2138" s="112">
        <v>32884473.769365199</v>
      </c>
      <c r="J2138" s="112">
        <v>214818593.42548037</v>
      </c>
      <c r="K2138" s="112">
        <f>I2138-J2138-(0.38*'Recalled prostheses cost'!$F$23)</f>
        <v>-190959812.95353383</v>
      </c>
      <c r="L2138" s="11">
        <f t="shared" si="70"/>
        <v>1</v>
      </c>
    </row>
    <row r="2139" spans="1:12" x14ac:dyDescent="0.25">
      <c r="A2139">
        <f t="shared" si="71"/>
        <v>2134</v>
      </c>
      <c r="C2139">
        <v>55162.945550469565</v>
      </c>
      <c r="D2139">
        <v>56360.123882088548</v>
      </c>
      <c r="E2139">
        <v>45559257.746006541</v>
      </c>
      <c r="F2139">
        <v>1197.1783316189831</v>
      </c>
      <c r="G2139">
        <v>214856837.33827266</v>
      </c>
      <c r="H2139" s="6">
        <f>E2139-G2139-'Recalled prostheses cost'!$F$23</f>
        <v>-193049404.05915728</v>
      </c>
      <c r="I2139" s="112">
        <v>25112395.666437916</v>
      </c>
      <c r="J2139" s="112">
        <v>81645598.188543633</v>
      </c>
      <c r="K2139" s="112">
        <f>I2139-J2139-(0.38*'Recalled prostheses cost'!$F$23)</f>
        <v>-65558895.819524363</v>
      </c>
      <c r="L2139" s="11">
        <f t="shared" si="70"/>
        <v>1</v>
      </c>
    </row>
    <row r="2140" spans="1:12" x14ac:dyDescent="0.25">
      <c r="A2140">
        <f t="shared" si="71"/>
        <v>2135</v>
      </c>
      <c r="C2140">
        <v>51250.190829299667</v>
      </c>
      <c r="D2140">
        <v>52170.364770511478</v>
      </c>
      <c r="E2140">
        <v>47045455.165784374</v>
      </c>
      <c r="F2140">
        <v>920.17394121181133</v>
      </c>
      <c r="G2140">
        <v>176321162.26280102</v>
      </c>
      <c r="H2140" s="6">
        <f>E2140-G2140-'Recalled prostheses cost'!$F$23</f>
        <v>-153027531.56390783</v>
      </c>
      <c r="I2140" s="112">
        <v>26025200.342656273</v>
      </c>
      <c r="J2140" s="112">
        <v>67002041.659864388</v>
      </c>
      <c r="K2140" s="112">
        <f>I2140-J2140-(0.38*'Recalled prostheses cost'!$F$23)</f>
        <v>-50002534.614626758</v>
      </c>
      <c r="L2140" s="11">
        <f t="shared" si="70"/>
        <v>1</v>
      </c>
    </row>
    <row r="2141" spans="1:12" x14ac:dyDescent="0.25">
      <c r="A2141">
        <f t="shared" si="71"/>
        <v>2136</v>
      </c>
      <c r="C2141">
        <v>70604.379390000497</v>
      </c>
      <c r="D2141">
        <v>72591.529110300922</v>
      </c>
      <c r="E2141">
        <v>64251855.894223742</v>
      </c>
      <c r="F2141">
        <v>1987.1497203004255</v>
      </c>
      <c r="G2141">
        <v>401215381.47239304</v>
      </c>
      <c r="H2141" s="6">
        <f>E2141-G2141-'Recalled prostheses cost'!$F$23</f>
        <v>-360715350.04506046</v>
      </c>
      <c r="I2141" s="112">
        <v>35336472.539321981</v>
      </c>
      <c r="J2141" s="112">
        <v>152461844.95950934</v>
      </c>
      <c r="K2141" s="112">
        <f>I2141-J2141-(0.38*'Recalled prostheses cost'!$F$23)</f>
        <v>-126151065.71760601</v>
      </c>
      <c r="L2141" s="11">
        <f t="shared" si="70"/>
        <v>1</v>
      </c>
    </row>
    <row r="2142" spans="1:12" x14ac:dyDescent="0.25">
      <c r="A2142">
        <f t="shared" si="71"/>
        <v>2137</v>
      </c>
      <c r="C2142">
        <v>71033.121769068748</v>
      </c>
      <c r="D2142">
        <v>72938.513518662206</v>
      </c>
      <c r="E2142">
        <v>41035069.425222382</v>
      </c>
      <c r="F2142">
        <v>1905.3917495934584</v>
      </c>
      <c r="G2142">
        <v>231178405.58607328</v>
      </c>
      <c r="H2142" s="6">
        <f>E2142-G2142-'Recalled prostheses cost'!$F$23</f>
        <v>-213895160.62774205</v>
      </c>
      <c r="I2142" s="112">
        <v>22920211.592173386</v>
      </c>
      <c r="J2142" s="112">
        <v>87847794.122707829</v>
      </c>
      <c r="K2142" s="112">
        <f>I2142-J2142-(0.38*'Recalled prostheses cost'!$F$23)</f>
        <v>-73953275.8279531</v>
      </c>
      <c r="L2142" s="11">
        <f t="shared" si="70"/>
        <v>1</v>
      </c>
    </row>
    <row r="2143" spans="1:12" x14ac:dyDescent="0.25">
      <c r="A2143">
        <f t="shared" si="71"/>
        <v>2138</v>
      </c>
      <c r="C2143">
        <v>52384.949262897288</v>
      </c>
      <c r="D2143">
        <v>54368.136609996684</v>
      </c>
      <c r="E2143">
        <v>64532621.136621296</v>
      </c>
      <c r="F2143">
        <v>1983.187347099396</v>
      </c>
      <c r="G2143">
        <v>651053507.52903187</v>
      </c>
      <c r="H2143" s="6">
        <f>E2143-G2143-'Recalled prostheses cost'!$F$23</f>
        <v>-610272710.85930169</v>
      </c>
      <c r="I2143" s="112">
        <v>35634205.320874907</v>
      </c>
      <c r="J2143" s="112">
        <v>247400332.86103207</v>
      </c>
      <c r="K2143" s="112">
        <f>I2143-J2143-(0.38*'Recalled prostheses cost'!$F$23)</f>
        <v>-220791820.83757582</v>
      </c>
      <c r="L2143" s="11">
        <f t="shared" si="70"/>
        <v>1</v>
      </c>
    </row>
    <row r="2144" spans="1:12" x14ac:dyDescent="0.25">
      <c r="A2144">
        <f t="shared" si="71"/>
        <v>2139</v>
      </c>
      <c r="C2144">
        <v>52637.230658696441</v>
      </c>
      <c r="D2144">
        <v>54054.13330320215</v>
      </c>
      <c r="E2144">
        <v>45334751.319074504</v>
      </c>
      <c r="F2144">
        <v>1416.9026445057098</v>
      </c>
      <c r="G2144">
        <v>259711109.43870518</v>
      </c>
      <c r="H2144" s="6">
        <f>E2144-G2144-'Recalled prostheses cost'!$F$23</f>
        <v>-238128182.58652183</v>
      </c>
      <c r="I2144" s="112">
        <v>25094089.275143296</v>
      </c>
      <c r="J2144" s="112">
        <v>98690221.586707994</v>
      </c>
      <c r="K2144" s="112">
        <f>I2144-J2144-(0.38*'Recalled prostheses cost'!$F$23)</f>
        <v>-82621825.608983338</v>
      </c>
      <c r="L2144" s="11">
        <f t="shared" si="70"/>
        <v>1</v>
      </c>
    </row>
    <row r="2145" spans="1:12" x14ac:dyDescent="0.25">
      <c r="A2145">
        <f t="shared" si="71"/>
        <v>2140</v>
      </c>
      <c r="C2145">
        <v>53972.512587228666</v>
      </c>
      <c r="D2145">
        <v>55293.172279620034</v>
      </c>
      <c r="E2145">
        <v>56583386.491012946</v>
      </c>
      <c r="F2145">
        <v>1320.6596923913676</v>
      </c>
      <c r="G2145">
        <v>386431601.64943475</v>
      </c>
      <c r="H2145" s="6">
        <f>E2145-G2145-'Recalled prostheses cost'!$F$23</f>
        <v>-353600039.62531298</v>
      </c>
      <c r="I2145" s="112">
        <v>31207218.558668762</v>
      </c>
      <c r="J2145" s="112">
        <v>146844008.62678519</v>
      </c>
      <c r="K2145" s="112">
        <f>I2145-J2145-(0.38*'Recalled prostheses cost'!$F$23)</f>
        <v>-124662483.36553508</v>
      </c>
      <c r="L2145" s="11">
        <f t="shared" si="70"/>
        <v>1</v>
      </c>
    </row>
    <row r="2146" spans="1:12" x14ac:dyDescent="0.25">
      <c r="A2146">
        <f t="shared" si="71"/>
        <v>2141</v>
      </c>
      <c r="C2146">
        <v>53820.157220235204</v>
      </c>
      <c r="D2146">
        <v>55664.467039921517</v>
      </c>
      <c r="E2146">
        <v>55091867.172224522</v>
      </c>
      <c r="F2146">
        <v>1844.3098196863139</v>
      </c>
      <c r="G2146">
        <v>550100308.01139987</v>
      </c>
      <c r="H2146" s="6">
        <f>E2146-G2146-'Recalled prostheses cost'!$F$23</f>
        <v>-518760265.30606651</v>
      </c>
      <c r="I2146" s="112">
        <v>31081967.351417929</v>
      </c>
      <c r="J2146" s="112">
        <v>209038117.04433197</v>
      </c>
      <c r="K2146" s="112">
        <f>I2146-J2146-(0.38*'Recalled prostheses cost'!$F$23)</f>
        <v>-186981842.99033269</v>
      </c>
      <c r="L2146" s="11">
        <f t="shared" si="70"/>
        <v>1</v>
      </c>
    </row>
    <row r="2147" spans="1:12" x14ac:dyDescent="0.25">
      <c r="A2147">
        <f t="shared" si="71"/>
        <v>2142</v>
      </c>
      <c r="C2147">
        <v>59952.661442272234</v>
      </c>
      <c r="D2147">
        <v>62196.470428898945</v>
      </c>
      <c r="E2147">
        <v>47976372.274682097</v>
      </c>
      <c r="F2147">
        <v>2243.808986626711</v>
      </c>
      <c r="G2147">
        <v>387163857.97193819</v>
      </c>
      <c r="H2147" s="6">
        <f>E2147-G2147-'Recalled prostheses cost'!$F$23</f>
        <v>-362939310.16414726</v>
      </c>
      <c r="I2147" s="112">
        <v>26707950.129677482</v>
      </c>
      <c r="J2147" s="112">
        <v>147122266.02933651</v>
      </c>
      <c r="K2147" s="112">
        <f>I2147-J2147-(0.38*'Recalled prostheses cost'!$F$23)</f>
        <v>-129440009.19707769</v>
      </c>
      <c r="L2147" s="11">
        <f t="shared" si="70"/>
        <v>1</v>
      </c>
    </row>
    <row r="2148" spans="1:12" x14ac:dyDescent="0.25">
      <c r="A2148">
        <f t="shared" si="71"/>
        <v>2143</v>
      </c>
      <c r="C2148">
        <v>53652.567104388108</v>
      </c>
      <c r="D2148">
        <v>55958.946679429027</v>
      </c>
      <c r="E2148">
        <v>42226579.776773676</v>
      </c>
      <c r="F2148">
        <v>2306.379575040919</v>
      </c>
      <c r="G2148">
        <v>375423786.61468363</v>
      </c>
      <c r="H2148" s="6">
        <f>E2148-G2148-'Recalled prostheses cost'!$F$23</f>
        <v>-356949031.30480111</v>
      </c>
      <c r="I2148" s="112">
        <v>23386504.687995546</v>
      </c>
      <c r="J2148" s="112">
        <v>142661038.91357979</v>
      </c>
      <c r="K2148" s="112">
        <f>I2148-J2148-(0.38*'Recalled prostheses cost'!$F$23)</f>
        <v>-128300227.52300289</v>
      </c>
      <c r="L2148" s="11">
        <f t="shared" si="70"/>
        <v>1</v>
      </c>
    </row>
    <row r="2149" spans="1:12" x14ac:dyDescent="0.25">
      <c r="A2149">
        <f t="shared" si="71"/>
        <v>2144</v>
      </c>
      <c r="C2149">
        <v>64763.197303275272</v>
      </c>
      <c r="D2149">
        <v>67065.368685581823</v>
      </c>
      <c r="E2149">
        <v>63386574.847643353</v>
      </c>
      <c r="F2149">
        <v>2302.1713823065511</v>
      </c>
      <c r="G2149">
        <v>480080305.2770251</v>
      </c>
      <c r="H2149" s="6">
        <f>E2149-G2149-'Recalled prostheses cost'!$F$23</f>
        <v>-440445554.8962729</v>
      </c>
      <c r="I2149" s="112">
        <v>35076268.590303808</v>
      </c>
      <c r="J2149" s="112">
        <v>182430516.00526953</v>
      </c>
      <c r="K2149" s="112">
        <f>I2149-J2149-(0.38*'Recalled prostheses cost'!$F$23)</f>
        <v>-156379940.71238437</v>
      </c>
      <c r="L2149" s="11">
        <f t="shared" si="70"/>
        <v>1</v>
      </c>
    </row>
    <row r="2150" spans="1:12" x14ac:dyDescent="0.25">
      <c r="A2150">
        <f t="shared" si="71"/>
        <v>2145</v>
      </c>
      <c r="C2150">
        <v>51970.602998492832</v>
      </c>
      <c r="D2150">
        <v>53129.854750842707</v>
      </c>
      <c r="E2150">
        <v>39657320.905271359</v>
      </c>
      <c r="F2150">
        <v>1159.2517523498755</v>
      </c>
      <c r="G2150">
        <v>189400388.24752188</v>
      </c>
      <c r="H2150" s="6">
        <f>E2150-G2150-'Recalled prostheses cost'!$F$23</f>
        <v>-173494891.8091417</v>
      </c>
      <c r="I2150" s="112">
        <v>22464704.80389829</v>
      </c>
      <c r="J2150" s="112">
        <v>71972147.534058318</v>
      </c>
      <c r="K2150" s="112">
        <f>I2150-J2150-(0.38*'Recalled prostheses cost'!$F$23)</f>
        <v>-58533136.027578674</v>
      </c>
      <c r="L2150" s="11">
        <f t="shared" si="70"/>
        <v>1</v>
      </c>
    </row>
    <row r="2151" spans="1:12" x14ac:dyDescent="0.25">
      <c r="A2151">
        <f t="shared" si="71"/>
        <v>2146</v>
      </c>
      <c r="C2151">
        <v>72839.894414173395</v>
      </c>
      <c r="D2151">
        <v>74411.74848575324</v>
      </c>
      <c r="E2151">
        <v>53885248.392703727</v>
      </c>
      <c r="F2151">
        <v>1571.8540715798445</v>
      </c>
      <c r="G2151">
        <v>256127407.01336646</v>
      </c>
      <c r="H2151" s="6">
        <f>E2151-G2151-'Recalled prostheses cost'!$F$23</f>
        <v>-225993983.08755392</v>
      </c>
      <c r="I2151" s="112">
        <v>29734223.54827106</v>
      </c>
      <c r="J2151" s="112">
        <v>97328414.665079251</v>
      </c>
      <c r="K2151" s="112">
        <f>I2151-J2151-(0.38*'Recalled prostheses cost'!$F$23)</f>
        <v>-76619884.41422683</v>
      </c>
      <c r="L2151" s="11">
        <f t="shared" si="70"/>
        <v>1</v>
      </c>
    </row>
    <row r="2152" spans="1:12" x14ac:dyDescent="0.25">
      <c r="A2152">
        <f t="shared" si="71"/>
        <v>2147</v>
      </c>
      <c r="C2152">
        <v>49153.258622431844</v>
      </c>
      <c r="D2152">
        <v>50228.939788754433</v>
      </c>
      <c r="E2152">
        <v>45204221.16417475</v>
      </c>
      <c r="F2152">
        <v>1075.681166322589</v>
      </c>
      <c r="G2152">
        <v>250281744.97154805</v>
      </c>
      <c r="H2152" s="6">
        <f>E2152-G2152-'Recalled prostheses cost'!$F$23</f>
        <v>-228829348.27426445</v>
      </c>
      <c r="I2152" s="112">
        <v>25128219.033217147</v>
      </c>
      <c r="J2152" s="112">
        <v>95107063.089188263</v>
      </c>
      <c r="K2152" s="112">
        <f>I2152-J2152-(0.38*'Recalled prostheses cost'!$F$23)</f>
        <v>-79004537.35338977</v>
      </c>
      <c r="L2152" s="11">
        <f t="shared" si="70"/>
        <v>1</v>
      </c>
    </row>
    <row r="2153" spans="1:12" x14ac:dyDescent="0.25">
      <c r="A2153">
        <f t="shared" si="71"/>
        <v>2148</v>
      </c>
      <c r="C2153">
        <v>70406.750138428702</v>
      </c>
      <c r="D2153">
        <v>72203.969346663172</v>
      </c>
      <c r="E2153">
        <v>41071876.856052823</v>
      </c>
      <c r="F2153">
        <v>1797.21920823447</v>
      </c>
      <c r="G2153">
        <v>200279064.23942253</v>
      </c>
      <c r="H2153" s="6">
        <f>E2153-G2153-'Recalled prostheses cost'!$F$23</f>
        <v>-182959011.85026088</v>
      </c>
      <c r="I2153" s="112">
        <v>22807061.653008029</v>
      </c>
      <c r="J2153" s="112">
        <v>76106044.410980552</v>
      </c>
      <c r="K2153" s="112">
        <f>I2153-J2153-(0.38*'Recalled prostheses cost'!$F$23)</f>
        <v>-62324676.05539117</v>
      </c>
      <c r="L2153" s="11">
        <f t="shared" si="70"/>
        <v>1</v>
      </c>
    </row>
    <row r="2154" spans="1:12" x14ac:dyDescent="0.25">
      <c r="A2154">
        <f t="shared" si="71"/>
        <v>2149</v>
      </c>
      <c r="C2154">
        <v>74646.335002127031</v>
      </c>
      <c r="D2154">
        <v>78069.218700491328</v>
      </c>
      <c r="E2154">
        <v>44538494.896200381</v>
      </c>
      <c r="F2154">
        <v>3422.8836983642977</v>
      </c>
      <c r="G2154">
        <v>479455014.49851942</v>
      </c>
      <c r="H2154" s="6">
        <f>E2154-G2154-'Recalled prostheses cost'!$F$23</f>
        <v>-458668344.06921023</v>
      </c>
      <c r="I2154" s="112">
        <v>25185009.672783621</v>
      </c>
      <c r="J2154" s="112">
        <v>182192905.50943738</v>
      </c>
      <c r="K2154" s="112">
        <f>I2154-J2154-(0.38*'Recalled prostheses cost'!$F$23)</f>
        <v>-166033589.13407242</v>
      </c>
      <c r="L2154" s="11">
        <f t="shared" si="70"/>
        <v>1</v>
      </c>
    </row>
    <row r="2155" spans="1:12" x14ac:dyDescent="0.25">
      <c r="A2155">
        <f t="shared" si="71"/>
        <v>2150</v>
      </c>
      <c r="C2155">
        <v>52376.015270546348</v>
      </c>
      <c r="D2155">
        <v>53626.631731348331</v>
      </c>
      <c r="E2155">
        <v>52589797.844572343</v>
      </c>
      <c r="F2155">
        <v>1250.6164608019826</v>
      </c>
      <c r="G2155">
        <v>301810113.6083411</v>
      </c>
      <c r="H2155" s="6">
        <f>E2155-G2155-'Recalled prostheses cost'!$F$23</f>
        <v>-272972140.23065996</v>
      </c>
      <c r="I2155" s="112">
        <v>29259792.471428856</v>
      </c>
      <c r="J2155" s="112">
        <v>114687843.17116961</v>
      </c>
      <c r="K2155" s="112">
        <f>I2155-J2155-(0.38*'Recalled prostheses cost'!$F$23)</f>
        <v>-94453743.997159392</v>
      </c>
      <c r="L2155" s="11">
        <f t="shared" si="70"/>
        <v>1</v>
      </c>
    </row>
    <row r="2156" spans="1:12" x14ac:dyDescent="0.25">
      <c r="A2156">
        <f t="shared" si="71"/>
        <v>2151</v>
      </c>
      <c r="C2156">
        <v>63833.9920362712</v>
      </c>
      <c r="D2156">
        <v>65764.379493969638</v>
      </c>
      <c r="E2156">
        <v>42941500.100429982</v>
      </c>
      <c r="F2156">
        <v>1930.3874576984381</v>
      </c>
      <c r="G2156">
        <v>274353677.4651894</v>
      </c>
      <c r="H2156" s="6">
        <f>E2156-G2156-'Recalled prostheses cost'!$F$23</f>
        <v>-255164001.83165058</v>
      </c>
      <c r="I2156" s="112">
        <v>23774052.173747744</v>
      </c>
      <c r="J2156" s="112">
        <v>104254397.43677196</v>
      </c>
      <c r="K2156" s="112">
        <f>I2156-J2156-(0.38*'Recalled prostheses cost'!$F$23)</f>
        <v>-89506038.560442865</v>
      </c>
      <c r="L2156" s="11">
        <f t="shared" si="70"/>
        <v>1</v>
      </c>
    </row>
    <row r="2157" spans="1:12" x14ac:dyDescent="0.25">
      <c r="A2157">
        <f t="shared" si="71"/>
        <v>2152</v>
      </c>
      <c r="C2157">
        <v>82586.147038044423</v>
      </c>
      <c r="D2157">
        <v>86323.82819461028</v>
      </c>
      <c r="E2157">
        <v>55872830.571473069</v>
      </c>
      <c r="F2157">
        <v>3737.6811565658572</v>
      </c>
      <c r="G2157">
        <v>664575652.24016464</v>
      </c>
      <c r="H2157" s="6">
        <f>E2157-G2157-'Recalled prostheses cost'!$F$23</f>
        <v>-632454646.13558269</v>
      </c>
      <c r="I2157" s="112">
        <v>30433403.910945706</v>
      </c>
      <c r="J2157" s="112">
        <v>252538747.85126257</v>
      </c>
      <c r="K2157" s="112">
        <f>I2157-J2157-(0.38*'Recalled prostheses cost'!$F$23)</f>
        <v>-231131037.23773551</v>
      </c>
      <c r="L2157" s="11">
        <f t="shared" si="70"/>
        <v>1</v>
      </c>
    </row>
    <row r="2158" spans="1:12" x14ac:dyDescent="0.25">
      <c r="A2158">
        <f t="shared" si="71"/>
        <v>2153</v>
      </c>
      <c r="C2158">
        <v>51969.152658063525</v>
      </c>
      <c r="D2158">
        <v>53707.644456323185</v>
      </c>
      <c r="E2158">
        <v>47959838.591153674</v>
      </c>
      <c r="F2158">
        <v>1738.4917982596598</v>
      </c>
      <c r="G2158">
        <v>365420864.24242389</v>
      </c>
      <c r="H2158" s="6">
        <f>E2158-G2158-'Recalled prostheses cost'!$F$23</f>
        <v>-341212850.11816138</v>
      </c>
      <c r="I2158" s="112">
        <v>26764577.337184254</v>
      </c>
      <c r="J2158" s="112">
        <v>138859928.41212109</v>
      </c>
      <c r="K2158" s="112">
        <f>I2158-J2158-(0.38*'Recalled prostheses cost'!$F$23)</f>
        <v>-121121044.37235549</v>
      </c>
      <c r="L2158" s="11">
        <f t="shared" si="70"/>
        <v>1</v>
      </c>
    </row>
    <row r="2159" spans="1:12" x14ac:dyDescent="0.25">
      <c r="A2159">
        <f t="shared" si="71"/>
        <v>2154</v>
      </c>
      <c r="C2159">
        <v>66973.920635746093</v>
      </c>
      <c r="D2159">
        <v>69039.678761876217</v>
      </c>
      <c r="E2159">
        <v>46137054.769079998</v>
      </c>
      <c r="F2159">
        <v>2065.7581261301239</v>
      </c>
      <c r="G2159">
        <v>301991314.15484369</v>
      </c>
      <c r="H2159" s="6">
        <f>E2159-G2159-'Recalled prostheses cost'!$F$23</f>
        <v>-279606083.85265487</v>
      </c>
      <c r="I2159" s="112">
        <v>25682229.332725324</v>
      </c>
      <c r="J2159" s="112">
        <v>114756699.37884061</v>
      </c>
      <c r="K2159" s="112">
        <f>I2159-J2159-(0.38*'Recalled prostheses cost'!$F$23)</f>
        <v>-98100163.343533933</v>
      </c>
      <c r="L2159" s="11">
        <f t="shared" si="70"/>
        <v>1</v>
      </c>
    </row>
    <row r="2160" spans="1:12" x14ac:dyDescent="0.25">
      <c r="A2160">
        <f t="shared" si="71"/>
        <v>2155</v>
      </c>
      <c r="C2160">
        <v>74671.286710597808</v>
      </c>
      <c r="D2160">
        <v>77219.599652765799</v>
      </c>
      <c r="E2160">
        <v>44845889.75005997</v>
      </c>
      <c r="F2160">
        <v>2548.3129421679914</v>
      </c>
      <c r="G2160">
        <v>334946335.72685015</v>
      </c>
      <c r="H2160" s="6">
        <f>E2160-G2160-'Recalled prostheses cost'!$F$23</f>
        <v>-313852270.44368136</v>
      </c>
      <c r="I2160" s="112">
        <v>25118088.356352635</v>
      </c>
      <c r="J2160" s="112">
        <v>127279607.57620303</v>
      </c>
      <c r="K2160" s="112">
        <f>I2160-J2160-(0.38*'Recalled prostheses cost'!$F$23)</f>
        <v>-111187212.51726905</v>
      </c>
      <c r="L2160" s="11">
        <f t="shared" si="70"/>
        <v>1</v>
      </c>
    </row>
    <row r="2161" spans="1:12" x14ac:dyDescent="0.25">
      <c r="A2161">
        <f t="shared" si="71"/>
        <v>2156</v>
      </c>
      <c r="C2161">
        <v>51742.538580277374</v>
      </c>
      <c r="D2161">
        <v>53631.019601336549</v>
      </c>
      <c r="E2161">
        <v>45286086.300783552</v>
      </c>
      <c r="F2161">
        <v>1888.481021059175</v>
      </c>
      <c r="G2161">
        <v>358883793.85751784</v>
      </c>
      <c r="H2161" s="6">
        <f>E2161-G2161-'Recalled prostheses cost'!$F$23</f>
        <v>-337349532.02362543</v>
      </c>
      <c r="I2161" s="112">
        <v>25245375.358009685</v>
      </c>
      <c r="J2161" s="112">
        <v>136375841.66585678</v>
      </c>
      <c r="K2161" s="112">
        <f>I2161-J2161-(0.38*'Recalled prostheses cost'!$F$23)</f>
        <v>-120156159.60526574</v>
      </c>
      <c r="L2161" s="11">
        <f t="shared" si="70"/>
        <v>1</v>
      </c>
    </row>
    <row r="2162" spans="1:12" x14ac:dyDescent="0.25">
      <c r="A2162">
        <f t="shared" si="71"/>
        <v>2157</v>
      </c>
      <c r="C2162">
        <v>53056.549436831796</v>
      </c>
      <c r="D2162">
        <v>54212.246032879615</v>
      </c>
      <c r="E2162">
        <v>74514443.119725525</v>
      </c>
      <c r="F2162">
        <v>1155.6965960478192</v>
      </c>
      <c r="G2162">
        <v>377836853.97687006</v>
      </c>
      <c r="H2162" s="6">
        <f>E2162-G2162-'Recalled prostheses cost'!$F$23</f>
        <v>-327074235.3240357</v>
      </c>
      <c r="I2162" s="112">
        <v>41147156.710101835</v>
      </c>
      <c r="J2162" s="112">
        <v>143578004.51121062</v>
      </c>
      <c r="K2162" s="112">
        <f>I2162-J2162-(0.38*'Recalled prostheses cost'!$F$23)</f>
        <v>-111456541.09852743</v>
      </c>
      <c r="L2162" s="11">
        <f t="shared" si="70"/>
        <v>1</v>
      </c>
    </row>
    <row r="2163" spans="1:12" x14ac:dyDescent="0.25">
      <c r="A2163">
        <f t="shared" si="71"/>
        <v>2158</v>
      </c>
      <c r="C2163">
        <v>65004.914877832969</v>
      </c>
      <c r="D2163">
        <v>67411.790213371904</v>
      </c>
      <c r="E2163">
        <v>42879456.743467592</v>
      </c>
      <c r="F2163">
        <v>2406.8753355389345</v>
      </c>
      <c r="G2163">
        <v>357021962.41386622</v>
      </c>
      <c r="H2163" s="6">
        <f>E2163-G2163-'Recalled prostheses cost'!$F$23</f>
        <v>-337894330.13728982</v>
      </c>
      <c r="I2163" s="112">
        <v>23983379.369542483</v>
      </c>
      <c r="J2163" s="112">
        <v>135668345.71726912</v>
      </c>
      <c r="K2163" s="112">
        <f>I2163-J2163-(0.38*'Recalled prostheses cost'!$F$23)</f>
        <v>-120710659.6451453</v>
      </c>
      <c r="L2163" s="11">
        <f t="shared" si="70"/>
        <v>1</v>
      </c>
    </row>
    <row r="2164" spans="1:12" x14ac:dyDescent="0.25">
      <c r="A2164">
        <f t="shared" si="71"/>
        <v>2159</v>
      </c>
      <c r="C2164">
        <v>51706.309626350077</v>
      </c>
      <c r="D2164">
        <v>54235.221621135803</v>
      </c>
      <c r="E2164">
        <v>45564410.419341192</v>
      </c>
      <c r="F2164">
        <v>2528.9119947857253</v>
      </c>
      <c r="G2164">
        <v>606945392.39854598</v>
      </c>
      <c r="H2164" s="6">
        <f>E2164-G2164-'Recalled prostheses cost'!$F$23</f>
        <v>-585132806.44609594</v>
      </c>
      <c r="I2164" s="112">
        <v>25353058.16992522</v>
      </c>
      <c r="J2164" s="112">
        <v>230639249.11144745</v>
      </c>
      <c r="K2164" s="112">
        <f>I2164-J2164-(0.38*'Recalled prostheses cost'!$F$23)</f>
        <v>-214311884.23894089</v>
      </c>
      <c r="L2164" s="11">
        <f t="shared" si="70"/>
        <v>1</v>
      </c>
    </row>
    <row r="2165" spans="1:12" x14ac:dyDescent="0.25">
      <c r="A2165">
        <f t="shared" si="71"/>
        <v>2160</v>
      </c>
      <c r="C2165">
        <v>72113.633367537681</v>
      </c>
      <c r="D2165">
        <v>74536.277801631499</v>
      </c>
      <c r="E2165">
        <v>54443485.400116123</v>
      </c>
      <c r="F2165">
        <v>2422.6444340938178</v>
      </c>
      <c r="G2165">
        <v>509952563.49173814</v>
      </c>
      <c r="H2165" s="6">
        <f>E2165-G2165-'Recalled prostheses cost'!$F$23</f>
        <v>-479260902.55851316</v>
      </c>
      <c r="I2165" s="112">
        <v>30014390.61428342</v>
      </c>
      <c r="J2165" s="112">
        <v>193781974.1268605</v>
      </c>
      <c r="K2165" s="112">
        <f>I2165-J2165-(0.38*'Recalled prostheses cost'!$F$23)</f>
        <v>-172793276.80999574</v>
      </c>
      <c r="L2165" s="11">
        <f t="shared" si="70"/>
        <v>1</v>
      </c>
    </row>
    <row r="2166" spans="1:12" x14ac:dyDescent="0.25">
      <c r="A2166">
        <f t="shared" si="71"/>
        <v>2161</v>
      </c>
      <c r="C2166">
        <v>53180.269707711763</v>
      </c>
      <c r="D2166">
        <v>54416.105337278641</v>
      </c>
      <c r="E2166">
        <v>63768552.797717042</v>
      </c>
      <c r="F2166">
        <v>1235.8356295668782</v>
      </c>
      <c r="G2166">
        <v>416822746.59211743</v>
      </c>
      <c r="H2166" s="6">
        <f>E2166-G2166-'Recalled prostheses cost'!$F$23</f>
        <v>-376806018.26129156</v>
      </c>
      <c r="I2166" s="112">
        <v>34872011.576832674</v>
      </c>
      <c r="J2166" s="112">
        <v>158392643.70500466</v>
      </c>
      <c r="K2166" s="112">
        <f>I2166-J2166-(0.38*'Recalled prostheses cost'!$F$23)</f>
        <v>-132546325.42559063</v>
      </c>
      <c r="L2166" s="11">
        <f t="shared" si="70"/>
        <v>1</v>
      </c>
    </row>
    <row r="2167" spans="1:12" x14ac:dyDescent="0.25">
      <c r="A2167">
        <f t="shared" si="71"/>
        <v>2162</v>
      </c>
      <c r="C2167">
        <v>59858.201769829262</v>
      </c>
      <c r="D2167">
        <v>62198.662973605489</v>
      </c>
      <c r="E2167">
        <v>42614834.820167951</v>
      </c>
      <c r="F2167">
        <v>2340.4612037762272</v>
      </c>
      <c r="G2167">
        <v>389720240.98911935</v>
      </c>
      <c r="H2167" s="6">
        <f>E2167-G2167-'Recalled prostheses cost'!$F$23</f>
        <v>-370857230.63584256</v>
      </c>
      <c r="I2167" s="112">
        <v>24137920.935697194</v>
      </c>
      <c r="J2167" s="112">
        <v>148093691.57586539</v>
      </c>
      <c r="K2167" s="112">
        <f>I2167-J2167-(0.38*'Recalled prostheses cost'!$F$23)</f>
        <v>-132981463.93758684</v>
      </c>
      <c r="L2167" s="11">
        <f t="shared" si="70"/>
        <v>1</v>
      </c>
    </row>
    <row r="2168" spans="1:12" x14ac:dyDescent="0.25">
      <c r="A2168">
        <f t="shared" si="71"/>
        <v>2163</v>
      </c>
      <c r="C2168">
        <v>49455.60334630619</v>
      </c>
      <c r="D2168">
        <v>51234.695283022389</v>
      </c>
      <c r="E2168">
        <v>50760192.288830832</v>
      </c>
      <c r="F2168">
        <v>1779.0919367161987</v>
      </c>
      <c r="G2168">
        <v>405137017.25224221</v>
      </c>
      <c r="H2168" s="6">
        <f>E2168-G2168-'Recalled prostheses cost'!$F$23</f>
        <v>-378128649.43030256</v>
      </c>
      <c r="I2168" s="112">
        <v>27870275.393959977</v>
      </c>
      <c r="J2168" s="112">
        <v>153952066.55585206</v>
      </c>
      <c r="K2168" s="112">
        <f>I2168-J2168-(0.38*'Recalled prostheses cost'!$F$23)</f>
        <v>-135107484.45931074</v>
      </c>
      <c r="L2168" s="11">
        <f t="shared" si="70"/>
        <v>1</v>
      </c>
    </row>
    <row r="2169" spans="1:12" x14ac:dyDescent="0.25">
      <c r="A2169">
        <f t="shared" si="71"/>
        <v>2164</v>
      </c>
      <c r="C2169">
        <v>74342.728328370518</v>
      </c>
      <c r="D2169">
        <v>76097.693540607492</v>
      </c>
      <c r="E2169">
        <v>49986880.546960801</v>
      </c>
      <c r="F2169">
        <v>1754.9652122369735</v>
      </c>
      <c r="G2169">
        <v>227494965.8139745</v>
      </c>
      <c r="H2169" s="6">
        <f>E2169-G2169-'Recalled prostheses cost'!$F$23</f>
        <v>-201259909.73390487</v>
      </c>
      <c r="I2169" s="112">
        <v>27740395.532092512</v>
      </c>
      <c r="J2169" s="112">
        <v>86448087.00931032</v>
      </c>
      <c r="K2169" s="112">
        <f>I2169-J2169-(0.38*'Recalled prostheses cost'!$F$23)</f>
        <v>-67733384.774636447</v>
      </c>
      <c r="L2169" s="11">
        <f t="shared" si="70"/>
        <v>1</v>
      </c>
    </row>
    <row r="2170" spans="1:12" x14ac:dyDescent="0.25">
      <c r="A2170">
        <f t="shared" si="71"/>
        <v>2165</v>
      </c>
      <c r="C2170">
        <v>68279.293470518096</v>
      </c>
      <c r="D2170">
        <v>70422.950494543635</v>
      </c>
      <c r="E2170">
        <v>43429695.592439845</v>
      </c>
      <c r="F2170">
        <v>2143.6570240255387</v>
      </c>
      <c r="G2170">
        <v>278964626.03759205</v>
      </c>
      <c r="H2170" s="6">
        <f>E2170-G2170-'Recalled prostheses cost'!$F$23</f>
        <v>-259286754.91204339</v>
      </c>
      <c r="I2170" s="112">
        <v>24413357.564712182</v>
      </c>
      <c r="J2170" s="112">
        <v>106006557.89428499</v>
      </c>
      <c r="K2170" s="112">
        <f>I2170-J2170-(0.38*'Recalled prostheses cost'!$F$23)</f>
        <v>-90618893.626991451</v>
      </c>
      <c r="L2170" s="11">
        <f t="shared" si="70"/>
        <v>1</v>
      </c>
    </row>
    <row r="2171" spans="1:12" x14ac:dyDescent="0.25">
      <c r="A2171">
        <f t="shared" si="71"/>
        <v>2166</v>
      </c>
      <c r="C2171">
        <v>72797.208701306357</v>
      </c>
      <c r="D2171">
        <v>75484.388565922898</v>
      </c>
      <c r="E2171">
        <v>61356047.359669857</v>
      </c>
      <c r="F2171">
        <v>2687.1798646165407</v>
      </c>
      <c r="G2171">
        <v>533690178.53458977</v>
      </c>
      <c r="H2171" s="6">
        <f>E2171-G2171-'Recalled prostheses cost'!$F$23</f>
        <v>-496085955.64181107</v>
      </c>
      <c r="I2171" s="112">
        <v>33832571.39275565</v>
      </c>
      <c r="J2171" s="112">
        <v>202802267.84314412</v>
      </c>
      <c r="K2171" s="112">
        <f>I2171-J2171-(0.38*'Recalled prostheses cost'!$F$23)</f>
        <v>-177995389.74780712</v>
      </c>
      <c r="L2171" s="11">
        <f t="shared" si="70"/>
        <v>1</v>
      </c>
    </row>
    <row r="2172" spans="1:12" x14ac:dyDescent="0.25">
      <c r="A2172">
        <f t="shared" si="71"/>
        <v>2167</v>
      </c>
      <c r="C2172">
        <v>53837.913972419556</v>
      </c>
      <c r="D2172">
        <v>54881.198212753217</v>
      </c>
      <c r="E2172">
        <v>50884181.036735252</v>
      </c>
      <c r="F2172">
        <v>1043.2842403336617</v>
      </c>
      <c r="G2172">
        <v>237599274.85594085</v>
      </c>
      <c r="H2172" s="6">
        <f>E2172-G2172-'Recalled prostheses cost'!$F$23</f>
        <v>-210466918.28609675</v>
      </c>
      <c r="I2172" s="112">
        <v>28110526.641279224</v>
      </c>
      <c r="J2172" s="112">
        <v>90287724.445257515</v>
      </c>
      <c r="K2172" s="112">
        <f>I2172-J2172-(0.38*'Recalled prostheses cost'!$F$23)</f>
        <v>-71202891.101396948</v>
      </c>
      <c r="L2172" s="11">
        <f t="shared" si="70"/>
        <v>1</v>
      </c>
    </row>
    <row r="2173" spans="1:12" x14ac:dyDescent="0.25">
      <c r="A2173">
        <f t="shared" si="71"/>
        <v>2168</v>
      </c>
      <c r="C2173">
        <v>71658.758930968659</v>
      </c>
      <c r="D2173">
        <v>74535.634119696639</v>
      </c>
      <c r="E2173">
        <v>50247319.873200223</v>
      </c>
      <c r="F2173">
        <v>2876.8751887279795</v>
      </c>
      <c r="G2173">
        <v>394869767.37844604</v>
      </c>
      <c r="H2173" s="6">
        <f>E2173-G2173-'Recalled prostheses cost'!$F$23</f>
        <v>-368374271.97213697</v>
      </c>
      <c r="I2173" s="112">
        <v>27549466.824879762</v>
      </c>
      <c r="J2173" s="112">
        <v>150050511.60380948</v>
      </c>
      <c r="K2173" s="112">
        <f>I2173-J2173-(0.38*'Recalled prostheses cost'!$F$23)</f>
        <v>-131526738.07634836</v>
      </c>
      <c r="L2173" s="11">
        <f t="shared" si="70"/>
        <v>1</v>
      </c>
    </row>
    <row r="2174" spans="1:12" x14ac:dyDescent="0.25">
      <c r="A2174">
        <f t="shared" si="71"/>
        <v>2169</v>
      </c>
      <c r="C2174">
        <v>59327.710160529037</v>
      </c>
      <c r="D2174">
        <v>60751.416224622291</v>
      </c>
      <c r="E2174">
        <v>59103293.034342773</v>
      </c>
      <c r="F2174">
        <v>1423.7060640932541</v>
      </c>
      <c r="G2174">
        <v>353819154.62093699</v>
      </c>
      <c r="H2174" s="6">
        <f>E2174-G2174-'Recalled prostheses cost'!$F$23</f>
        <v>-318467686.05348539</v>
      </c>
      <c r="I2174" s="112">
        <v>32504172.977177937</v>
      </c>
      <c r="J2174" s="112">
        <v>134451278.75595605</v>
      </c>
      <c r="K2174" s="112">
        <f>I2174-J2174-(0.38*'Recalled prostheses cost'!$F$23)</f>
        <v>-110972799.07619676</v>
      </c>
      <c r="L2174" s="11">
        <f t="shared" si="70"/>
        <v>1</v>
      </c>
    </row>
    <row r="2175" spans="1:12" x14ac:dyDescent="0.25">
      <c r="A2175">
        <f t="shared" si="71"/>
        <v>2170</v>
      </c>
      <c r="C2175">
        <v>55470.482716047773</v>
      </c>
      <c r="D2175">
        <v>57416.695672195092</v>
      </c>
      <c r="E2175">
        <v>70864753.910040021</v>
      </c>
      <c r="F2175">
        <v>1946.2129561473193</v>
      </c>
      <c r="G2175">
        <v>675776726.40137446</v>
      </c>
      <c r="H2175" s="6">
        <f>E2175-G2175-'Recalled prostheses cost'!$F$23</f>
        <v>-628663796.95822561</v>
      </c>
      <c r="I2175" s="112">
        <v>39191744.749148116</v>
      </c>
      <c r="J2175" s="112">
        <v>256795156.03252226</v>
      </c>
      <c r="K2175" s="112">
        <f>I2175-J2175-(0.38*'Recalled prostheses cost'!$F$23)</f>
        <v>-226629104.58079278</v>
      </c>
      <c r="L2175" s="11">
        <f t="shared" si="70"/>
        <v>1</v>
      </c>
    </row>
    <row r="2176" spans="1:12" x14ac:dyDescent="0.25">
      <c r="A2176">
        <f t="shared" si="71"/>
        <v>2171</v>
      </c>
      <c r="C2176">
        <v>69297.982808627799</v>
      </c>
      <c r="D2176">
        <v>71291.988257833465</v>
      </c>
      <c r="E2176">
        <v>45850915.834038533</v>
      </c>
      <c r="F2176">
        <v>1994.0054492056661</v>
      </c>
      <c r="G2176">
        <v>300899088.32451421</v>
      </c>
      <c r="H2176" s="6">
        <f>E2176-G2176-'Recalled prostheses cost'!$F$23</f>
        <v>-278799996.95736688</v>
      </c>
      <c r="I2176" s="112">
        <v>25317018.703864574</v>
      </c>
      <c r="J2176" s="112">
        <v>114341653.56331542</v>
      </c>
      <c r="K2176" s="112">
        <f>I2176-J2176-(0.38*'Recalled prostheses cost'!$F$23)</f>
        <v>-98050328.156869501</v>
      </c>
      <c r="L2176" s="11">
        <f t="shared" si="70"/>
        <v>1</v>
      </c>
    </row>
    <row r="2177" spans="1:12" x14ac:dyDescent="0.25">
      <c r="A2177">
        <f t="shared" si="71"/>
        <v>2172</v>
      </c>
      <c r="C2177">
        <v>73716.763588018672</v>
      </c>
      <c r="D2177">
        <v>76533.681633402215</v>
      </c>
      <c r="E2177">
        <v>43311082.930369616</v>
      </c>
      <c r="F2177">
        <v>2816.9180453835434</v>
      </c>
      <c r="G2177">
        <v>296906535.17989504</v>
      </c>
      <c r="H2177" s="6">
        <f>E2177-G2177-'Recalled prostheses cost'!$F$23</f>
        <v>-277347276.7164166</v>
      </c>
      <c r="I2177" s="112">
        <v>24140725.2185505</v>
      </c>
      <c r="J2177" s="112">
        <v>112824483.36836013</v>
      </c>
      <c r="K2177" s="112">
        <f>I2177-J2177-(0.38*'Recalled prostheses cost'!$F$23)</f>
        <v>-97709451.447228283</v>
      </c>
      <c r="L2177" s="11">
        <f t="shared" si="70"/>
        <v>1</v>
      </c>
    </row>
    <row r="2178" spans="1:12" x14ac:dyDescent="0.25">
      <c r="A2178">
        <f t="shared" si="71"/>
        <v>2173</v>
      </c>
      <c r="C2178">
        <v>58346.069280794734</v>
      </c>
      <c r="D2178">
        <v>61156.087027773341</v>
      </c>
      <c r="E2178">
        <v>52878883.781361744</v>
      </c>
      <c r="F2178">
        <v>2810.0177469786067</v>
      </c>
      <c r="G2178">
        <v>564298484.77076733</v>
      </c>
      <c r="H2178" s="6">
        <f>E2178-G2178-'Recalled prostheses cost'!$F$23</f>
        <v>-535171425.45629674</v>
      </c>
      <c r="I2178" s="112">
        <v>29504148.261421658</v>
      </c>
      <c r="J2178" s="112">
        <v>214433424.21289158</v>
      </c>
      <c r="K2178" s="112">
        <f>I2178-J2178-(0.38*'Recalled prostheses cost'!$F$23)</f>
        <v>-193954969.24888858</v>
      </c>
      <c r="L2178" s="11">
        <f t="shared" si="70"/>
        <v>1</v>
      </c>
    </row>
    <row r="2179" spans="1:12" x14ac:dyDescent="0.25">
      <c r="A2179">
        <f t="shared" si="71"/>
        <v>2174</v>
      </c>
      <c r="C2179">
        <v>53753.648000744215</v>
      </c>
      <c r="D2179">
        <v>55269.423254503454</v>
      </c>
      <c r="E2179">
        <v>49525928.879374899</v>
      </c>
      <c r="F2179">
        <v>1515.7752537592387</v>
      </c>
      <c r="G2179">
        <v>385466192.69244719</v>
      </c>
      <c r="H2179" s="6">
        <f>E2179-G2179-'Recalled prostheses cost'!$F$23</f>
        <v>-359692088.27996343</v>
      </c>
      <c r="I2179" s="112">
        <v>27397014.01583983</v>
      </c>
      <c r="J2179" s="112">
        <v>146477153.22312993</v>
      </c>
      <c r="K2179" s="112">
        <f>I2179-J2179-(0.38*'Recalled prostheses cost'!$F$23)</f>
        <v>-128105832.50470874</v>
      </c>
      <c r="L2179" s="11">
        <f t="shared" si="70"/>
        <v>1</v>
      </c>
    </row>
    <row r="2180" spans="1:12" x14ac:dyDescent="0.25">
      <c r="A2180">
        <f t="shared" si="71"/>
        <v>2175</v>
      </c>
      <c r="C2180">
        <v>57880.402067498988</v>
      </c>
      <c r="D2180">
        <v>59766.73320158854</v>
      </c>
      <c r="E2180">
        <v>43791010.850955725</v>
      </c>
      <c r="F2180">
        <v>1886.3311340895525</v>
      </c>
      <c r="G2180">
        <v>325079630.16458052</v>
      </c>
      <c r="H2180" s="6">
        <f>E2180-G2180-'Recalled prostheses cost'!$F$23</f>
        <v>-305040443.78051597</v>
      </c>
      <c r="I2180" s="112">
        <v>24464680.984633695</v>
      </c>
      <c r="J2180" s="112">
        <v>123530259.4625406</v>
      </c>
      <c r="K2180" s="112">
        <f>I2180-J2180-(0.38*'Recalled prostheses cost'!$F$23)</f>
        <v>-108091271.77532554</v>
      </c>
      <c r="L2180" s="11">
        <f t="shared" si="70"/>
        <v>1</v>
      </c>
    </row>
    <row r="2181" spans="1:12" x14ac:dyDescent="0.25">
      <c r="A2181">
        <f t="shared" si="71"/>
        <v>2176</v>
      </c>
      <c r="C2181">
        <v>50250.162472838318</v>
      </c>
      <c r="D2181">
        <v>51960.84678209939</v>
      </c>
      <c r="E2181">
        <v>43471516.735269062</v>
      </c>
      <c r="F2181">
        <v>1710.6843092610725</v>
      </c>
      <c r="G2181">
        <v>310033773.05569911</v>
      </c>
      <c r="H2181" s="6">
        <f>E2181-G2181-'Recalled prostheses cost'!$F$23</f>
        <v>-290314080.78732121</v>
      </c>
      <c r="I2181" s="112">
        <v>24104289.181355879</v>
      </c>
      <c r="J2181" s="112">
        <v>117812833.76116566</v>
      </c>
      <c r="K2181" s="112">
        <f>I2181-J2181-(0.38*'Recalled prostheses cost'!$F$23)</f>
        <v>-102734237.87722844</v>
      </c>
      <c r="L2181" s="11">
        <f t="shared" si="70"/>
        <v>1</v>
      </c>
    </row>
    <row r="2182" spans="1:12" x14ac:dyDescent="0.25">
      <c r="A2182">
        <f t="shared" si="71"/>
        <v>2177</v>
      </c>
      <c r="C2182">
        <v>56478.524152887403</v>
      </c>
      <c r="D2182">
        <v>58267.766153691176</v>
      </c>
      <c r="E2182">
        <v>49491652.382683657</v>
      </c>
      <c r="F2182">
        <v>1789.2420008037734</v>
      </c>
      <c r="G2182">
        <v>320938375.51806623</v>
      </c>
      <c r="H2182" s="6">
        <f>E2182-G2182-'Recalled prostheses cost'!$F$23</f>
        <v>-295198547.60227376</v>
      </c>
      <c r="I2182" s="112">
        <v>27647657.99536493</v>
      </c>
      <c r="J2182" s="112">
        <v>121956582.69686517</v>
      </c>
      <c r="K2182" s="112">
        <f>I2182-J2182-(0.38*'Recalled prostheses cost'!$F$23)</f>
        <v>-103334617.99891889</v>
      </c>
      <c r="L2182" s="11">
        <f t="shared" ref="L2182:L2245" si="72">IF(H2182/$H$1&lt;=F2182,1,0)</f>
        <v>1</v>
      </c>
    </row>
    <row r="2183" spans="1:12" x14ac:dyDescent="0.25">
      <c r="A2183">
        <f t="shared" si="71"/>
        <v>2178</v>
      </c>
      <c r="C2183">
        <v>57650.163518065798</v>
      </c>
      <c r="D2183">
        <v>59072.604109434498</v>
      </c>
      <c r="E2183">
        <v>43539425.29202988</v>
      </c>
      <c r="F2183">
        <v>1422.4405913687006</v>
      </c>
      <c r="G2183">
        <v>242683875.88345426</v>
      </c>
      <c r="H2183" s="6">
        <f>E2183-G2183-'Recalled prostheses cost'!$F$23</f>
        <v>-222896275.05831555</v>
      </c>
      <c r="I2183" s="112">
        <v>24306900.032909986</v>
      </c>
      <c r="J2183" s="112">
        <v>92219872.835712582</v>
      </c>
      <c r="K2183" s="112">
        <f>I2183-J2183-(0.38*'Recalled prostheses cost'!$F$23)</f>
        <v>-76938666.100221246</v>
      </c>
      <c r="L2183" s="11">
        <f t="shared" si="72"/>
        <v>1</v>
      </c>
    </row>
    <row r="2184" spans="1:12" x14ac:dyDescent="0.25">
      <c r="A2184">
        <f t="shared" ref="A2184:A2247" si="73">1+A2183</f>
        <v>2179</v>
      </c>
      <c r="C2184">
        <v>54770.034179939204</v>
      </c>
      <c r="D2184">
        <v>56568.875207250501</v>
      </c>
      <c r="E2184">
        <v>66903240.319352746</v>
      </c>
      <c r="F2184">
        <v>1798.8410273112968</v>
      </c>
      <c r="G2184">
        <v>707016732.91165483</v>
      </c>
      <c r="H2184" s="6">
        <f>E2184-G2184-'Recalled prostheses cost'!$F$23</f>
        <v>-663865317.05919325</v>
      </c>
      <c r="I2184" s="112">
        <v>36903909.211691469</v>
      </c>
      <c r="J2184" s="112">
        <v>268666358.50642884</v>
      </c>
      <c r="K2184" s="112">
        <f>I2184-J2184-(0.38*'Recalled prostheses cost'!$F$23)</f>
        <v>-240788142.59215602</v>
      </c>
      <c r="L2184" s="11">
        <f t="shared" si="72"/>
        <v>1</v>
      </c>
    </row>
    <row r="2185" spans="1:12" x14ac:dyDescent="0.25">
      <c r="A2185">
        <f t="shared" si="73"/>
        <v>2180</v>
      </c>
      <c r="C2185">
        <v>66142.451064742854</v>
      </c>
      <c r="D2185">
        <v>68461.972244040575</v>
      </c>
      <c r="E2185">
        <v>41958841.837400287</v>
      </c>
      <c r="F2185">
        <v>2319.5211792977207</v>
      </c>
      <c r="G2185">
        <v>353337351.4096483</v>
      </c>
      <c r="H2185" s="6">
        <f>E2185-G2185-'Recalled prostheses cost'!$F$23</f>
        <v>-335130334.03913915</v>
      </c>
      <c r="I2185" s="112">
        <v>23508789.046664353</v>
      </c>
      <c r="J2185" s="112">
        <v>134268193.53566635</v>
      </c>
      <c r="K2185" s="112">
        <f>I2185-J2185-(0.38*'Recalled prostheses cost'!$F$23)</f>
        <v>-119785097.78642064</v>
      </c>
      <c r="L2185" s="11">
        <f t="shared" si="72"/>
        <v>1</v>
      </c>
    </row>
    <row r="2186" spans="1:12" x14ac:dyDescent="0.25">
      <c r="A2186">
        <f t="shared" si="73"/>
        <v>2181</v>
      </c>
      <c r="C2186">
        <v>59127.618707424233</v>
      </c>
      <c r="D2186">
        <v>60524.344919130293</v>
      </c>
      <c r="E2186">
        <v>59036375.422110587</v>
      </c>
      <c r="F2186">
        <v>1396.72621170606</v>
      </c>
      <c r="G2186">
        <v>330797648.04799056</v>
      </c>
      <c r="H2186" s="6">
        <f>E2186-G2186-'Recalled prostheses cost'!$F$23</f>
        <v>-295513097.09277117</v>
      </c>
      <c r="I2186" s="112">
        <v>32317502.858127516</v>
      </c>
      <c r="J2186" s="112">
        <v>125703106.25823642</v>
      </c>
      <c r="K2186" s="112">
        <f>I2186-J2186-(0.38*'Recalled prostheses cost'!$F$23)</f>
        <v>-102411296.69752756</v>
      </c>
      <c r="L2186" s="11">
        <f t="shared" si="72"/>
        <v>1</v>
      </c>
    </row>
    <row r="2187" spans="1:12" x14ac:dyDescent="0.25">
      <c r="A2187">
        <f t="shared" si="73"/>
        <v>2182</v>
      </c>
      <c r="C2187">
        <v>71929.974547733451</v>
      </c>
      <c r="D2187">
        <v>75462.372189514062</v>
      </c>
      <c r="E2187">
        <v>53991584.377705969</v>
      </c>
      <c r="F2187">
        <v>3532.3976417806116</v>
      </c>
      <c r="G2187">
        <v>690171999.48651195</v>
      </c>
      <c r="H2187" s="6">
        <f>E2187-G2187-'Recalled prostheses cost'!$F$23</f>
        <v>-659932239.57569718</v>
      </c>
      <c r="I2187" s="112">
        <v>29514221.787623398</v>
      </c>
      <c r="J2187" s="112">
        <v>262265359.80487454</v>
      </c>
      <c r="K2187" s="112">
        <f>I2187-J2187-(0.38*'Recalled prostheses cost'!$F$23)</f>
        <v>-241776831.31466979</v>
      </c>
      <c r="L2187" s="11">
        <f t="shared" si="72"/>
        <v>1</v>
      </c>
    </row>
    <row r="2188" spans="1:12" x14ac:dyDescent="0.25">
      <c r="A2188">
        <f t="shared" si="73"/>
        <v>2183</v>
      </c>
      <c r="C2188">
        <v>52229.764672711994</v>
      </c>
      <c r="D2188">
        <v>53607.530834779725</v>
      </c>
      <c r="E2188">
        <v>43437477.74728284</v>
      </c>
      <c r="F2188">
        <v>1377.7661620677318</v>
      </c>
      <c r="G2188">
        <v>253172803.31080943</v>
      </c>
      <c r="H2188" s="6">
        <f>E2188-G2188-'Recalled prostheses cost'!$F$23</f>
        <v>-233487150.03041777</v>
      </c>
      <c r="I2188" s="112">
        <v>23808119.301547881</v>
      </c>
      <c r="J2188" s="112">
        <v>96205665.258107573</v>
      </c>
      <c r="K2188" s="112">
        <f>I2188-J2188-(0.38*'Recalled prostheses cost'!$F$23)</f>
        <v>-81423239.253978342</v>
      </c>
      <c r="L2188" s="11">
        <f t="shared" si="72"/>
        <v>1</v>
      </c>
    </row>
    <row r="2189" spans="1:12" x14ac:dyDescent="0.25">
      <c r="A2189">
        <f t="shared" si="73"/>
        <v>2184</v>
      </c>
      <c r="C2189">
        <v>61503.235003780828</v>
      </c>
      <c r="D2189">
        <v>63266.316149682651</v>
      </c>
      <c r="E2189">
        <v>46358866.046719752</v>
      </c>
      <c r="F2189">
        <v>1763.0811459018223</v>
      </c>
      <c r="G2189">
        <v>299163951.39212507</v>
      </c>
      <c r="H2189" s="6">
        <f>E2189-G2189-'Recalled prostheses cost'!$F$23</f>
        <v>-276556909.81229651</v>
      </c>
      <c r="I2189" s="112">
        <v>25373680.352572363</v>
      </c>
      <c r="J2189" s="112">
        <v>113682301.52900752</v>
      </c>
      <c r="K2189" s="112">
        <f>I2189-J2189-(0.38*'Recalled prostheses cost'!$F$23)</f>
        <v>-97334314.473853797</v>
      </c>
      <c r="L2189" s="11">
        <f t="shared" si="72"/>
        <v>1</v>
      </c>
    </row>
    <row r="2190" spans="1:12" x14ac:dyDescent="0.25">
      <c r="A2190">
        <f t="shared" si="73"/>
        <v>2185</v>
      </c>
      <c r="C2190">
        <v>52276.716060251369</v>
      </c>
      <c r="D2190">
        <v>53612.027956351303</v>
      </c>
      <c r="E2190">
        <v>59012315.555806078</v>
      </c>
      <c r="F2190">
        <v>1335.3118960999345</v>
      </c>
      <c r="G2190">
        <v>426863082.13445818</v>
      </c>
      <c r="H2190" s="6">
        <f>E2190-G2190-'Recalled prostheses cost'!$F$23</f>
        <v>-391602591.04554325</v>
      </c>
      <c r="I2190" s="112">
        <v>32647567.073018108</v>
      </c>
      <c r="J2190" s="112">
        <v>162207971.21109414</v>
      </c>
      <c r="K2190" s="112">
        <f>I2190-J2190-(0.38*'Recalled prostheses cost'!$F$23)</f>
        <v>-138586097.43549469</v>
      </c>
      <c r="L2190" s="11">
        <f t="shared" si="72"/>
        <v>1</v>
      </c>
    </row>
    <row r="2191" spans="1:12" x14ac:dyDescent="0.25">
      <c r="A2191">
        <f t="shared" si="73"/>
        <v>2186</v>
      </c>
      <c r="C2191">
        <v>52315.043699566995</v>
      </c>
      <c r="D2191">
        <v>54170.21033369191</v>
      </c>
      <c r="E2191">
        <v>68601891.643726543</v>
      </c>
      <c r="F2191">
        <v>1855.1666341249147</v>
      </c>
      <c r="G2191">
        <v>576941698.68022215</v>
      </c>
      <c r="H2191" s="6">
        <f>E2191-G2191-'Recalled prostheses cost'!$F$23</f>
        <v>-532091631.5033868</v>
      </c>
      <c r="I2191" s="112">
        <v>37903339.300571837</v>
      </c>
      <c r="J2191" s="112">
        <v>219237845.4984844</v>
      </c>
      <c r="K2191" s="112">
        <f>I2191-J2191-(0.38*'Recalled prostheses cost'!$F$23)</f>
        <v>-190360199.49533123</v>
      </c>
      <c r="L2191" s="11">
        <f t="shared" si="72"/>
        <v>1</v>
      </c>
    </row>
    <row r="2192" spans="1:12" x14ac:dyDescent="0.25">
      <c r="A2192">
        <f t="shared" si="73"/>
        <v>2187</v>
      </c>
      <c r="C2192">
        <v>71064.228746887995</v>
      </c>
      <c r="D2192">
        <v>73116.709354629056</v>
      </c>
      <c r="E2192">
        <v>52525921.254432358</v>
      </c>
      <c r="F2192">
        <v>2052.4806077410612</v>
      </c>
      <c r="G2192">
        <v>326966894.06814241</v>
      </c>
      <c r="H2192" s="6">
        <f>E2192-G2192-'Recalled prostheses cost'!$F$23</f>
        <v>-298192797.2806012</v>
      </c>
      <c r="I2192" s="112">
        <v>29315101.141190574</v>
      </c>
      <c r="J2192" s="112">
        <v>124247419.74589412</v>
      </c>
      <c r="K2192" s="112">
        <f>I2192-J2192-(0.38*'Recalled prostheses cost'!$F$23)</f>
        <v>-103958011.9021222</v>
      </c>
      <c r="L2192" s="11">
        <f t="shared" si="72"/>
        <v>1</v>
      </c>
    </row>
    <row r="2193" spans="1:12" x14ac:dyDescent="0.25">
      <c r="A2193">
        <f t="shared" si="73"/>
        <v>2188</v>
      </c>
      <c r="C2193">
        <v>63305.975460796595</v>
      </c>
      <c r="D2193">
        <v>65560.598044019076</v>
      </c>
      <c r="E2193">
        <v>50892656.805208847</v>
      </c>
      <c r="F2193">
        <v>2254.6225832224809</v>
      </c>
      <c r="G2193">
        <v>404625255.73795927</v>
      </c>
      <c r="H2193" s="6">
        <f>E2193-G2193-'Recalled prostheses cost'!$F$23</f>
        <v>-377484423.39964157</v>
      </c>
      <c r="I2193" s="112">
        <v>28000129.635697003</v>
      </c>
      <c r="J2193" s="112">
        <v>153757597.18042454</v>
      </c>
      <c r="K2193" s="112">
        <f>I2193-J2193-(0.38*'Recalled prostheses cost'!$F$23)</f>
        <v>-134783160.84214619</v>
      </c>
      <c r="L2193" s="11">
        <f t="shared" si="72"/>
        <v>1</v>
      </c>
    </row>
    <row r="2194" spans="1:12" x14ac:dyDescent="0.25">
      <c r="A2194">
        <f t="shared" si="73"/>
        <v>2189</v>
      </c>
      <c r="C2194">
        <v>65284.204659348165</v>
      </c>
      <c r="D2194">
        <v>67693.610889190997</v>
      </c>
      <c r="E2194">
        <v>43701369.986928999</v>
      </c>
      <c r="F2194">
        <v>2409.4062298428325</v>
      </c>
      <c r="G2194">
        <v>411327069.05037606</v>
      </c>
      <c r="H2194" s="6">
        <f>E2194-G2194-'Recalled prostheses cost'!$F$23</f>
        <v>-391377523.53033823</v>
      </c>
      <c r="I2194" s="112">
        <v>23878468.343159899</v>
      </c>
      <c r="J2194" s="112">
        <v>156304286.23914289</v>
      </c>
      <c r="K2194" s="112">
        <f>I2194-J2194-(0.38*'Recalled prostheses cost'!$F$23)</f>
        <v>-141451511.19340163</v>
      </c>
      <c r="L2194" s="11">
        <f t="shared" si="72"/>
        <v>1</v>
      </c>
    </row>
    <row r="2195" spans="1:12" x14ac:dyDescent="0.25">
      <c r="A2195">
        <f t="shared" si="73"/>
        <v>2190</v>
      </c>
      <c r="C2195">
        <v>53536.701707033033</v>
      </c>
      <c r="D2195">
        <v>55026.982300667914</v>
      </c>
      <c r="E2195">
        <v>49340922.58864487</v>
      </c>
      <c r="F2195">
        <v>1490.2805936348814</v>
      </c>
      <c r="G2195">
        <v>317321538.13420379</v>
      </c>
      <c r="H2195" s="6">
        <f>E2195-G2195-'Recalled prostheses cost'!$F$23</f>
        <v>-291732440.0124501</v>
      </c>
      <c r="I2195" s="112">
        <v>27387495.003967103</v>
      </c>
      <c r="J2195" s="112">
        <v>120582184.49099742</v>
      </c>
      <c r="K2195" s="112">
        <f>I2195-J2195-(0.38*'Recalled prostheses cost'!$F$23)</f>
        <v>-102220382.78444895</v>
      </c>
      <c r="L2195" s="11">
        <f t="shared" si="72"/>
        <v>1</v>
      </c>
    </row>
    <row r="2196" spans="1:12" x14ac:dyDescent="0.25">
      <c r="A2196">
        <f t="shared" si="73"/>
        <v>2191</v>
      </c>
      <c r="C2196">
        <v>59529.668945179692</v>
      </c>
      <c r="D2196">
        <v>61252.100828102499</v>
      </c>
      <c r="E2196">
        <v>45546905.997899391</v>
      </c>
      <c r="F2196">
        <v>1722.4318829228068</v>
      </c>
      <c r="G2196">
        <v>329442462.04038334</v>
      </c>
      <c r="H2196" s="6">
        <f>E2196-G2196-'Recalled prostheses cost'!$F$23</f>
        <v>-307647380.5093751</v>
      </c>
      <c r="I2196" s="112">
        <v>25558704.364714678</v>
      </c>
      <c r="J2196" s="112">
        <v>125188135.57534567</v>
      </c>
      <c r="K2196" s="112">
        <f>I2196-J2196-(0.38*'Recalled prostheses cost'!$F$23)</f>
        <v>-108655124.50804964</v>
      </c>
      <c r="L2196" s="11">
        <f t="shared" si="72"/>
        <v>1</v>
      </c>
    </row>
    <row r="2197" spans="1:12" x14ac:dyDescent="0.25">
      <c r="A2197">
        <f t="shared" si="73"/>
        <v>2192</v>
      </c>
      <c r="C2197">
        <v>58506.535756934587</v>
      </c>
      <c r="D2197">
        <v>60477.156807895393</v>
      </c>
      <c r="E2197">
        <v>40032999.558232836</v>
      </c>
      <c r="F2197">
        <v>1970.6210509608063</v>
      </c>
      <c r="G2197">
        <v>328509213.55497605</v>
      </c>
      <c r="H2197" s="6">
        <f>E2197-G2197-'Recalled prostheses cost'!$F$23</f>
        <v>-312228038.46363437</v>
      </c>
      <c r="I2197" s="112">
        <v>22284544.867488414</v>
      </c>
      <c r="J2197" s="112">
        <v>124833501.15089087</v>
      </c>
      <c r="K2197" s="112">
        <f>I2197-J2197-(0.38*'Recalled prostheses cost'!$F$23)</f>
        <v>-111574649.5808211</v>
      </c>
      <c r="L2197" s="11">
        <f t="shared" si="72"/>
        <v>1</v>
      </c>
    </row>
    <row r="2198" spans="1:12" x14ac:dyDescent="0.25">
      <c r="A2198">
        <f t="shared" si="73"/>
        <v>2193</v>
      </c>
      <c r="C2198">
        <v>64052.93558930001</v>
      </c>
      <c r="D2198">
        <v>65738.008235107656</v>
      </c>
      <c r="E2198">
        <v>60213211.319528952</v>
      </c>
      <c r="F2198">
        <v>1685.072645807646</v>
      </c>
      <c r="G2198">
        <v>403614873.57468796</v>
      </c>
      <c r="H2198" s="6">
        <f>E2198-G2198-'Recalled prostheses cost'!$F$23</f>
        <v>-367153486.72205019</v>
      </c>
      <c r="I2198" s="112">
        <v>33232341.654025663</v>
      </c>
      <c r="J2198" s="112">
        <v>153373651.95838144</v>
      </c>
      <c r="K2198" s="112">
        <f>I2198-J2198-(0.38*'Recalled prostheses cost'!$F$23)</f>
        <v>-129167003.60177442</v>
      </c>
      <c r="L2198" s="11">
        <f t="shared" si="72"/>
        <v>1</v>
      </c>
    </row>
    <row r="2199" spans="1:12" x14ac:dyDescent="0.25">
      <c r="A2199">
        <f t="shared" si="73"/>
        <v>2194</v>
      </c>
      <c r="C2199">
        <v>58043.924717437432</v>
      </c>
      <c r="D2199">
        <v>59904.020170154603</v>
      </c>
      <c r="E2199">
        <v>60699951.324397266</v>
      </c>
      <c r="F2199">
        <v>1860.0954527171707</v>
      </c>
      <c r="G2199">
        <v>475381054.66762638</v>
      </c>
      <c r="H2199" s="6">
        <f>E2199-G2199-'Recalled prostheses cost'!$F$23</f>
        <v>-438432927.81012028</v>
      </c>
      <c r="I2199" s="112">
        <v>33701179.871739194</v>
      </c>
      <c r="J2199" s="112">
        <v>180644800.77369803</v>
      </c>
      <c r="K2199" s="112">
        <f>I2199-J2199-(0.38*'Recalled prostheses cost'!$F$23)</f>
        <v>-155969314.19937748</v>
      </c>
      <c r="L2199" s="11">
        <f t="shared" si="72"/>
        <v>1</v>
      </c>
    </row>
    <row r="2200" spans="1:12" x14ac:dyDescent="0.25">
      <c r="A2200">
        <f t="shared" si="73"/>
        <v>2195</v>
      </c>
      <c r="C2200">
        <v>61362.907693871035</v>
      </c>
      <c r="D2200">
        <v>63565.400728980785</v>
      </c>
      <c r="E2200">
        <v>40458150.225950807</v>
      </c>
      <c r="F2200">
        <v>2202.4930351097501</v>
      </c>
      <c r="G2200">
        <v>334487935.41803312</v>
      </c>
      <c r="H2200" s="6">
        <f>E2200-G2200-'Recalled prostheses cost'!$F$23</f>
        <v>-317781609.65897346</v>
      </c>
      <c r="I2200" s="112">
        <v>22679546.614710461</v>
      </c>
      <c r="J2200" s="112">
        <v>127105415.4588526</v>
      </c>
      <c r="K2200" s="112">
        <f>I2200-J2200-(0.38*'Recalled prostheses cost'!$F$23)</f>
        <v>-113451562.14156079</v>
      </c>
      <c r="L2200" s="11">
        <f t="shared" si="72"/>
        <v>1</v>
      </c>
    </row>
    <row r="2201" spans="1:12" x14ac:dyDescent="0.25">
      <c r="A2201">
        <f t="shared" si="73"/>
        <v>2196</v>
      </c>
      <c r="C2201">
        <v>53676.626893800443</v>
      </c>
      <c r="D2201">
        <v>55133.851902074632</v>
      </c>
      <c r="E2201">
        <v>47518380.47248029</v>
      </c>
      <c r="F2201">
        <v>1457.2250082741884</v>
      </c>
      <c r="G2201">
        <v>361915820.59220117</v>
      </c>
      <c r="H2201" s="6">
        <f>E2201-G2201-'Recalled prostheses cost'!$F$23</f>
        <v>-338149264.58661205</v>
      </c>
      <c r="I2201" s="112">
        <v>26604624.43745451</v>
      </c>
      <c r="J2201" s="112">
        <v>137528011.82503641</v>
      </c>
      <c r="K2201" s="112">
        <f>I2201-J2201-(0.38*'Recalled prostheses cost'!$F$23)</f>
        <v>-119949080.68500054</v>
      </c>
      <c r="L2201" s="11">
        <f t="shared" si="72"/>
        <v>1</v>
      </c>
    </row>
    <row r="2202" spans="1:12" x14ac:dyDescent="0.25">
      <c r="A2202">
        <f t="shared" si="73"/>
        <v>2197</v>
      </c>
      <c r="C2202">
        <v>75537.917533860746</v>
      </c>
      <c r="D2202">
        <v>78585.876287054605</v>
      </c>
      <c r="E2202">
        <v>58342679.447616778</v>
      </c>
      <c r="F2202">
        <v>3047.9587531938596</v>
      </c>
      <c r="G2202">
        <v>522748760.68070263</v>
      </c>
      <c r="H2202" s="6">
        <f>E2202-G2202-'Recalled prostheses cost'!$F$23</f>
        <v>-488157905.69997704</v>
      </c>
      <c r="I2202" s="112">
        <v>32328277.337164953</v>
      </c>
      <c r="J2202" s="112">
        <v>198644529.05866697</v>
      </c>
      <c r="K2202" s="112">
        <f>I2202-J2202-(0.38*'Recalled prostheses cost'!$F$23)</f>
        <v>-175341945.01892066</v>
      </c>
      <c r="L2202" s="11">
        <f t="shared" si="72"/>
        <v>1</v>
      </c>
    </row>
    <row r="2203" spans="1:12" x14ac:dyDescent="0.25">
      <c r="A2203">
        <f t="shared" si="73"/>
        <v>2198</v>
      </c>
      <c r="C2203">
        <v>52570.64665256178</v>
      </c>
      <c r="D2203">
        <v>54943.326263657575</v>
      </c>
      <c r="E2203">
        <v>46458783.315255307</v>
      </c>
      <c r="F2203">
        <v>2372.6796110957948</v>
      </c>
      <c r="G2203">
        <v>459337475.12557</v>
      </c>
      <c r="H2203" s="6">
        <f>E2203-G2203-'Recalled prostheses cost'!$F$23</f>
        <v>-436630516.27720588</v>
      </c>
      <c r="I2203" s="112">
        <v>25535565.99346634</v>
      </c>
      <c r="J2203" s="112">
        <v>174548240.54771656</v>
      </c>
      <c r="K2203" s="112">
        <f>I2203-J2203-(0.38*'Recalled prostheses cost'!$F$23)</f>
        <v>-158038367.85166886</v>
      </c>
      <c r="L2203" s="11">
        <f t="shared" si="72"/>
        <v>1</v>
      </c>
    </row>
    <row r="2204" spans="1:12" x14ac:dyDescent="0.25">
      <c r="A2204">
        <f t="shared" si="73"/>
        <v>2199</v>
      </c>
      <c r="C2204">
        <v>60626.85661311548</v>
      </c>
      <c r="D2204">
        <v>62623.257252204312</v>
      </c>
      <c r="E2204">
        <v>59548054.555170037</v>
      </c>
      <c r="F2204">
        <v>1996.4006390888317</v>
      </c>
      <c r="G2204">
        <v>605902850.97109556</v>
      </c>
      <c r="H2204" s="6">
        <f>E2204-G2204-'Recalled prostheses cost'!$F$23</f>
        <v>-570106620.88281667</v>
      </c>
      <c r="I2204" s="112">
        <v>32878749.113487039</v>
      </c>
      <c r="J2204" s="112">
        <v>230243083.36901629</v>
      </c>
      <c r="K2204" s="112">
        <f>I2204-J2204-(0.38*'Recalled prostheses cost'!$F$23)</f>
        <v>-206390027.55294791</v>
      </c>
      <c r="L2204" s="11">
        <f t="shared" si="72"/>
        <v>1</v>
      </c>
    </row>
    <row r="2205" spans="1:12" x14ac:dyDescent="0.25">
      <c r="A2205">
        <f t="shared" si="73"/>
        <v>2200</v>
      </c>
      <c r="C2205">
        <v>49048.939402355601</v>
      </c>
      <c r="D2205">
        <v>50091.03084384399</v>
      </c>
      <c r="E2205">
        <v>39194101.395356804</v>
      </c>
      <c r="F2205">
        <v>1042.0914414883882</v>
      </c>
      <c r="G2205">
        <v>183494926.32744619</v>
      </c>
      <c r="H2205" s="6">
        <f>E2205-G2205-'Recalled prostheses cost'!$F$23</f>
        <v>-168052649.39898056</v>
      </c>
      <c r="I2205" s="112">
        <v>21663101.361348379</v>
      </c>
      <c r="J2205" s="112">
        <v>69728072.004429549</v>
      </c>
      <c r="K2205" s="112">
        <f>I2205-J2205-(0.38*'Recalled prostheses cost'!$F$23)</f>
        <v>-57090663.94049982</v>
      </c>
      <c r="L2205" s="11">
        <f t="shared" si="72"/>
        <v>1</v>
      </c>
    </row>
    <row r="2206" spans="1:12" x14ac:dyDescent="0.25">
      <c r="A2206">
        <f t="shared" si="73"/>
        <v>2201</v>
      </c>
      <c r="C2206">
        <v>60963.721731167789</v>
      </c>
      <c r="D2206">
        <v>62538.382680232098</v>
      </c>
      <c r="E2206">
        <v>59638018.695964806</v>
      </c>
      <c r="F2206">
        <v>1574.6609490643095</v>
      </c>
      <c r="G2206">
        <v>386029029.98225987</v>
      </c>
      <c r="H2206" s="6">
        <f>E2206-G2206-'Recalled prostheses cost'!$F$23</f>
        <v>-350142835.75318623</v>
      </c>
      <c r="I2206" s="112">
        <v>33487147.720186669</v>
      </c>
      <c r="J2206" s="112">
        <v>146691031.39325875</v>
      </c>
      <c r="K2206" s="112">
        <f>I2206-J2206-(0.38*'Recalled prostheses cost'!$F$23)</f>
        <v>-122229576.97049072</v>
      </c>
      <c r="L2206" s="11">
        <f t="shared" si="72"/>
        <v>1</v>
      </c>
    </row>
    <row r="2207" spans="1:12" x14ac:dyDescent="0.25">
      <c r="A2207">
        <f t="shared" si="73"/>
        <v>2202</v>
      </c>
      <c r="C2207">
        <v>48982.858842151429</v>
      </c>
      <c r="D2207">
        <v>50596.338467641195</v>
      </c>
      <c r="E2207">
        <v>44095775.777983114</v>
      </c>
      <c r="F2207">
        <v>1613.4796254897665</v>
      </c>
      <c r="G2207">
        <v>362157152.36500651</v>
      </c>
      <c r="H2207" s="6">
        <f>E2207-G2207-'Recalled prostheses cost'!$F$23</f>
        <v>-341813201.05391455</v>
      </c>
      <c r="I2207" s="112">
        <v>24065362.404894609</v>
      </c>
      <c r="J2207" s="112">
        <v>137619717.89870244</v>
      </c>
      <c r="K2207" s="112">
        <f>I2207-J2207-(0.38*'Recalled prostheses cost'!$F$23)</f>
        <v>-122580048.79122648</v>
      </c>
      <c r="L2207" s="11">
        <f t="shared" si="72"/>
        <v>1</v>
      </c>
    </row>
    <row r="2208" spans="1:12" x14ac:dyDescent="0.25">
      <c r="A2208">
        <f t="shared" si="73"/>
        <v>2203</v>
      </c>
      <c r="C2208">
        <v>49626.406012939973</v>
      </c>
      <c r="D2208">
        <v>50870.006960562554</v>
      </c>
      <c r="E2208">
        <v>61235489.356144577</v>
      </c>
      <c r="F2208">
        <v>1243.6009476225809</v>
      </c>
      <c r="G2208">
        <v>380973564.27047551</v>
      </c>
      <c r="H2208" s="6">
        <f>E2208-G2208-'Recalled prostheses cost'!$F$23</f>
        <v>-343489899.38122213</v>
      </c>
      <c r="I2208" s="112">
        <v>33591047.290862404</v>
      </c>
      <c r="J2208" s="112">
        <v>144769954.42278063</v>
      </c>
      <c r="K2208" s="112">
        <f>I2208-J2208-(0.38*'Recalled prostheses cost'!$F$23)</f>
        <v>-120204600.42933688</v>
      </c>
      <c r="L2208" s="11">
        <f t="shared" si="72"/>
        <v>1</v>
      </c>
    </row>
    <row r="2209" spans="1:12" x14ac:dyDescent="0.25">
      <c r="A2209">
        <f t="shared" si="73"/>
        <v>2204</v>
      </c>
      <c r="C2209">
        <v>53366.22738867857</v>
      </c>
      <c r="D2209">
        <v>54907.063467794316</v>
      </c>
      <c r="E2209">
        <v>38557112.519520327</v>
      </c>
      <c r="F2209">
        <v>1540.8360791157465</v>
      </c>
      <c r="G2209">
        <v>270096428.56918854</v>
      </c>
      <c r="H2209" s="6">
        <f>E2209-G2209-'Recalled prostheses cost'!$F$23</f>
        <v>-255291140.51655936</v>
      </c>
      <c r="I2209" s="112">
        <v>21470648.722832832</v>
      </c>
      <c r="J2209" s="112">
        <v>102636642.85629164</v>
      </c>
      <c r="K2209" s="112">
        <f>I2209-J2209-(0.38*'Recalled prostheses cost'!$F$23)</f>
        <v>-90191687.430877447</v>
      </c>
      <c r="L2209" s="11">
        <f t="shared" si="72"/>
        <v>1</v>
      </c>
    </row>
    <row r="2210" spans="1:12" x14ac:dyDescent="0.25">
      <c r="A2210">
        <f t="shared" si="73"/>
        <v>2205</v>
      </c>
      <c r="C2210">
        <v>56791.831329784254</v>
      </c>
      <c r="D2210">
        <v>58866.217632769898</v>
      </c>
      <c r="E2210">
        <v>45073097.038851984</v>
      </c>
      <c r="F2210">
        <v>2074.3863029856439</v>
      </c>
      <c r="G2210">
        <v>361556212.87645406</v>
      </c>
      <c r="H2210" s="6">
        <f>E2210-G2210-'Recalled prostheses cost'!$F$23</f>
        <v>-340234940.30449325</v>
      </c>
      <c r="I2210" s="112">
        <v>25300547.437247045</v>
      </c>
      <c r="J2210" s="112">
        <v>137391360.89305252</v>
      </c>
      <c r="K2210" s="112">
        <f>I2210-J2210-(0.38*'Recalled prostheses cost'!$F$23)</f>
        <v>-121116506.75322413</v>
      </c>
      <c r="L2210" s="11">
        <f t="shared" si="72"/>
        <v>1</v>
      </c>
    </row>
    <row r="2211" spans="1:12" x14ac:dyDescent="0.25">
      <c r="A2211">
        <f t="shared" si="73"/>
        <v>2206</v>
      </c>
      <c r="C2211">
        <v>85043.313190490982</v>
      </c>
      <c r="D2211">
        <v>87518.284553525329</v>
      </c>
      <c r="E2211">
        <v>49234453.640217341</v>
      </c>
      <c r="F2211">
        <v>2474.9713630343467</v>
      </c>
      <c r="G2211">
        <v>288893251.63971299</v>
      </c>
      <c r="H2211" s="6">
        <f>E2211-G2211-'Recalled prostheses cost'!$F$23</f>
        <v>-263410622.46638682</v>
      </c>
      <c r="I2211" s="112">
        <v>27080401.966667771</v>
      </c>
      <c r="J2211" s="112">
        <v>109779435.62309091</v>
      </c>
      <c r="K2211" s="112">
        <f>I2211-J2211-(0.38*'Recalled prostheses cost'!$F$23)</f>
        <v>-91724726.953841776</v>
      </c>
      <c r="L2211" s="11">
        <f t="shared" si="72"/>
        <v>1</v>
      </c>
    </row>
    <row r="2212" spans="1:12" x14ac:dyDescent="0.25">
      <c r="A2212">
        <f t="shared" si="73"/>
        <v>2207</v>
      </c>
      <c r="C2212">
        <v>53092.223427662757</v>
      </c>
      <c r="D2212">
        <v>55458.139728895876</v>
      </c>
      <c r="E2212">
        <v>50491140.402101815</v>
      </c>
      <c r="F2212">
        <v>2365.9163012331192</v>
      </c>
      <c r="G2212">
        <v>584731664.86885333</v>
      </c>
      <c r="H2212" s="6">
        <f>E2212-G2212-'Recalled prostheses cost'!$F$23</f>
        <v>-557992348.93364275</v>
      </c>
      <c r="I2212" s="112">
        <v>28078376.422107734</v>
      </c>
      <c r="J2212" s="112">
        <v>222198032.65016422</v>
      </c>
      <c r="K2212" s="112">
        <f>I2212-J2212-(0.38*'Recalled prostheses cost'!$F$23)</f>
        <v>-203145349.52547514</v>
      </c>
      <c r="L2212" s="11">
        <f t="shared" si="72"/>
        <v>1</v>
      </c>
    </row>
    <row r="2213" spans="1:12" x14ac:dyDescent="0.25">
      <c r="A2213">
        <f t="shared" si="73"/>
        <v>2208</v>
      </c>
      <c r="C2213">
        <v>49700.924590891911</v>
      </c>
      <c r="D2213">
        <v>50660.631241477211</v>
      </c>
      <c r="E2213">
        <v>46584309.965099938</v>
      </c>
      <c r="F2213">
        <v>959.70665058529994</v>
      </c>
      <c r="G2213">
        <v>235328155.6307756</v>
      </c>
      <c r="H2213" s="6">
        <f>E2213-G2213-'Recalled prostheses cost'!$F$23</f>
        <v>-212495670.13256684</v>
      </c>
      <c r="I2213" s="112">
        <v>25980393.635850817</v>
      </c>
      <c r="J2213" s="112">
        <v>89424699.139694721</v>
      </c>
      <c r="K2213" s="112">
        <f>I2213-J2213-(0.38*'Recalled prostheses cost'!$F$23)</f>
        <v>-72469998.801262558</v>
      </c>
      <c r="L2213" s="11">
        <f t="shared" si="72"/>
        <v>1</v>
      </c>
    </row>
    <row r="2214" spans="1:12" x14ac:dyDescent="0.25">
      <c r="A2214">
        <f t="shared" si="73"/>
        <v>2209</v>
      </c>
      <c r="C2214">
        <v>55227.444243809878</v>
      </c>
      <c r="D2214">
        <v>57281.285943468654</v>
      </c>
      <c r="E2214">
        <v>57408385.869571537</v>
      </c>
      <c r="F2214">
        <v>2053.8416996587766</v>
      </c>
      <c r="G2214">
        <v>437493149.79185247</v>
      </c>
      <c r="H2214" s="6">
        <f>E2214-G2214-'Recalled prostheses cost'!$F$23</f>
        <v>-403836588.38917208</v>
      </c>
      <c r="I2214" s="112">
        <v>31763289.372115102</v>
      </c>
      <c r="J2214" s="112">
        <v>166247396.92090392</v>
      </c>
      <c r="K2214" s="112">
        <f>I2214-J2214-(0.38*'Recalled prostheses cost'!$F$23)</f>
        <v>-143509800.84620747</v>
      </c>
      <c r="L2214" s="11">
        <f t="shared" si="72"/>
        <v>1</v>
      </c>
    </row>
    <row r="2215" spans="1:12" x14ac:dyDescent="0.25">
      <c r="A2215">
        <f t="shared" si="73"/>
        <v>2210</v>
      </c>
      <c r="C2215">
        <v>52283.987670636692</v>
      </c>
      <c r="D2215">
        <v>53764.633217304239</v>
      </c>
      <c r="E2215">
        <v>46163393.993204266</v>
      </c>
      <c r="F2215">
        <v>1480.645546667547</v>
      </c>
      <c r="G2215">
        <v>295857645.19182253</v>
      </c>
      <c r="H2215" s="6">
        <f>E2215-G2215-'Recalled prostheses cost'!$F$23</f>
        <v>-273446075.66550946</v>
      </c>
      <c r="I2215" s="112">
        <v>25760120.778902087</v>
      </c>
      <c r="J2215" s="112">
        <v>112425905.17289257</v>
      </c>
      <c r="K2215" s="112">
        <f>I2215-J2215-(0.38*'Recalled prostheses cost'!$F$23)</f>
        <v>-95691477.691409141</v>
      </c>
      <c r="L2215" s="11">
        <f t="shared" si="72"/>
        <v>1</v>
      </c>
    </row>
    <row r="2216" spans="1:12" x14ac:dyDescent="0.25">
      <c r="A2216">
        <f t="shared" si="73"/>
        <v>2211</v>
      </c>
      <c r="C2216">
        <v>64239.514126896654</v>
      </c>
      <c r="D2216">
        <v>67177.964548100907</v>
      </c>
      <c r="E2216">
        <v>40517670.490488939</v>
      </c>
      <c r="F2216">
        <v>2938.4504212042521</v>
      </c>
      <c r="G2216">
        <v>403848211.47223437</v>
      </c>
      <c r="H2216" s="6">
        <f>E2216-G2216-'Recalled prostheses cost'!$F$23</f>
        <v>-387082365.44863659</v>
      </c>
      <c r="I2216" s="112">
        <v>22329292.721821118</v>
      </c>
      <c r="J2216" s="112">
        <v>153462320.35944909</v>
      </c>
      <c r="K2216" s="112">
        <f>I2216-J2216-(0.38*'Recalled prostheses cost'!$F$23)</f>
        <v>-140158720.93504661</v>
      </c>
      <c r="L2216" s="11">
        <f t="shared" si="72"/>
        <v>1</v>
      </c>
    </row>
    <row r="2217" spans="1:12" x14ac:dyDescent="0.25">
      <c r="A2217">
        <f t="shared" si="73"/>
        <v>2212</v>
      </c>
      <c r="C2217">
        <v>53681.654562698604</v>
      </c>
      <c r="D2217">
        <v>54804.981475267356</v>
      </c>
      <c r="E2217">
        <v>40985346.181964949</v>
      </c>
      <c r="F2217">
        <v>1123.3269125687511</v>
      </c>
      <c r="G2217">
        <v>189534516.49055907</v>
      </c>
      <c r="H2217" s="6">
        <f>E2217-G2217-'Recalled prostheses cost'!$F$23</f>
        <v>-172300994.77548528</v>
      </c>
      <c r="I2217" s="112">
        <v>22890650.325987369</v>
      </c>
      <c r="J2217" s="112">
        <v>72023116.266412452</v>
      </c>
      <c r="K2217" s="112">
        <f>I2217-J2217-(0.38*'Recalled prostheses cost'!$F$23)</f>
        <v>-58158159.23784373</v>
      </c>
      <c r="L2217" s="11">
        <f t="shared" si="72"/>
        <v>1</v>
      </c>
    </row>
    <row r="2218" spans="1:12" x14ac:dyDescent="0.25">
      <c r="A2218">
        <f t="shared" si="73"/>
        <v>2213</v>
      </c>
      <c r="C2218">
        <v>56660.139694556179</v>
      </c>
      <c r="D2218">
        <v>59009.648773120251</v>
      </c>
      <c r="E2218">
        <v>61982227.295070902</v>
      </c>
      <c r="F2218">
        <v>2349.5090785640714</v>
      </c>
      <c r="G2218">
        <v>561649020.34139979</v>
      </c>
      <c r="H2218" s="6">
        <f>E2218-G2218-'Recalled prostheses cost'!$F$23</f>
        <v>-523418617.51322007</v>
      </c>
      <c r="I2218" s="112">
        <v>34316736.781190276</v>
      </c>
      <c r="J2218" s="112">
        <v>213426627.72973198</v>
      </c>
      <c r="K2218" s="112">
        <f>I2218-J2218-(0.38*'Recalled prostheses cost'!$F$23)</f>
        <v>-188135584.24596035</v>
      </c>
      <c r="L2218" s="11">
        <f t="shared" si="72"/>
        <v>1</v>
      </c>
    </row>
    <row r="2219" spans="1:12" x14ac:dyDescent="0.25">
      <c r="A2219">
        <f t="shared" si="73"/>
        <v>2214</v>
      </c>
      <c r="C2219">
        <v>71165.124263008969</v>
      </c>
      <c r="D2219">
        <v>73935.291174329599</v>
      </c>
      <c r="E2219">
        <v>47784710.615044177</v>
      </c>
      <c r="F2219">
        <v>2770.1669113206299</v>
      </c>
      <c r="G2219">
        <v>430022334.89913267</v>
      </c>
      <c r="H2219" s="6">
        <f>E2219-G2219-'Recalled prostheses cost'!$F$23</f>
        <v>-405989448.75097966</v>
      </c>
      <c r="I2219" s="112">
        <v>26414628.995864756</v>
      </c>
      <c r="J2219" s="112">
        <v>163408487.26167041</v>
      </c>
      <c r="K2219" s="112">
        <f>I2219-J2219-(0.38*'Recalled prostheses cost'!$F$23)</f>
        <v>-146019551.56322432</v>
      </c>
      <c r="L2219" s="11">
        <f t="shared" si="72"/>
        <v>1</v>
      </c>
    </row>
    <row r="2220" spans="1:12" x14ac:dyDescent="0.25">
      <c r="A2220">
        <f t="shared" si="73"/>
        <v>2215</v>
      </c>
      <c r="C2220">
        <v>60230.709102141125</v>
      </c>
      <c r="D2220">
        <v>61583.043481178182</v>
      </c>
      <c r="E2220">
        <v>70456532.539177507</v>
      </c>
      <c r="F2220">
        <v>1352.3343790370564</v>
      </c>
      <c r="G2220">
        <v>358076904.90315902</v>
      </c>
      <c r="H2220" s="6">
        <f>E2220-G2220-'Recalled prostheses cost'!$F$23</f>
        <v>-311372196.83087265</v>
      </c>
      <c r="I2220" s="112">
        <v>39134542.189815715</v>
      </c>
      <c r="J2220" s="112">
        <v>136069223.8632004</v>
      </c>
      <c r="K2220" s="112">
        <f>I2220-J2220-(0.38*'Recalled prostheses cost'!$F$23)</f>
        <v>-105960374.97080332</v>
      </c>
      <c r="L2220" s="11">
        <f t="shared" si="72"/>
        <v>1</v>
      </c>
    </row>
    <row r="2221" spans="1:12" x14ac:dyDescent="0.25">
      <c r="A2221">
        <f t="shared" si="73"/>
        <v>2216</v>
      </c>
      <c r="C2221">
        <v>53010.628006450192</v>
      </c>
      <c r="D2221">
        <v>54610.087474062319</v>
      </c>
      <c r="E2221">
        <v>50032044.450042665</v>
      </c>
      <c r="F2221">
        <v>1599.4594676121269</v>
      </c>
      <c r="G2221">
        <v>319855042.37736458</v>
      </c>
      <c r="H2221" s="6">
        <f>E2221-G2221-'Recalled prostheses cost'!$F$23</f>
        <v>-293574822.39421308</v>
      </c>
      <c r="I2221" s="112">
        <v>27567682.721153747</v>
      </c>
      <c r="J2221" s="112">
        <v>121544916.10339853</v>
      </c>
      <c r="K2221" s="112">
        <f>I2221-J2221-(0.38*'Recalled prostheses cost'!$F$23)</f>
        <v>-103002926.67966342</v>
      </c>
      <c r="L2221" s="11">
        <f t="shared" si="72"/>
        <v>1</v>
      </c>
    </row>
    <row r="2222" spans="1:12" x14ac:dyDescent="0.25">
      <c r="A2222">
        <f t="shared" si="73"/>
        <v>2217</v>
      </c>
      <c r="C2222">
        <v>80080.280371028959</v>
      </c>
      <c r="D2222">
        <v>83116.148687781053</v>
      </c>
      <c r="E2222">
        <v>39180230.650365159</v>
      </c>
      <c r="F2222">
        <v>3035.868316752094</v>
      </c>
      <c r="G2222">
        <v>325668508.28039706</v>
      </c>
      <c r="H2222" s="6">
        <f>E2222-G2222-'Recalled prostheses cost'!$F$23</f>
        <v>-310240102.09692305</v>
      </c>
      <c r="I2222" s="112">
        <v>21459437.30452409</v>
      </c>
      <c r="J2222" s="112">
        <v>123754033.14655092</v>
      </c>
      <c r="K2222" s="112">
        <f>I2222-J2222-(0.38*'Recalled prostheses cost'!$F$23)</f>
        <v>-111320289.13944548</v>
      </c>
      <c r="L2222" s="11">
        <f t="shared" si="72"/>
        <v>1</v>
      </c>
    </row>
    <row r="2223" spans="1:12" x14ac:dyDescent="0.25">
      <c r="A2223">
        <f t="shared" si="73"/>
        <v>2218</v>
      </c>
      <c r="C2223">
        <v>81194.184769134241</v>
      </c>
      <c r="D2223">
        <v>83329.512755156335</v>
      </c>
      <c r="E2223">
        <v>64232432.911162704</v>
      </c>
      <c r="F2223">
        <v>2135.3279860220937</v>
      </c>
      <c r="G2223">
        <v>369710042.48897624</v>
      </c>
      <c r="H2223" s="6">
        <f>E2223-G2223-'Recalled prostheses cost'!$F$23</f>
        <v>-329229434.04470468</v>
      </c>
      <c r="I2223" s="112">
        <v>36195504.142124236</v>
      </c>
      <c r="J2223" s="112">
        <v>140489816.14581096</v>
      </c>
      <c r="K2223" s="112">
        <f>I2223-J2223-(0.38*'Recalled prostheses cost'!$F$23)</f>
        <v>-113320005.30110538</v>
      </c>
      <c r="L2223" s="11">
        <f t="shared" si="72"/>
        <v>1</v>
      </c>
    </row>
    <row r="2224" spans="1:12" x14ac:dyDescent="0.25">
      <c r="A2224">
        <f t="shared" si="73"/>
        <v>2219</v>
      </c>
      <c r="C2224">
        <v>79145.678554258324</v>
      </c>
      <c r="D2224">
        <v>82526.904829235165</v>
      </c>
      <c r="E2224">
        <v>51368343.198665239</v>
      </c>
      <c r="F2224">
        <v>3381.2262749768415</v>
      </c>
      <c r="G2224">
        <v>494971410.78053421</v>
      </c>
      <c r="H2224" s="6">
        <f>E2224-G2224-'Recalled prostheses cost'!$F$23</f>
        <v>-467354892.04876012</v>
      </c>
      <c r="I2224" s="112">
        <v>28473762.18394741</v>
      </c>
      <c r="J2224" s="112">
        <v>188089136.09660298</v>
      </c>
      <c r="K2224" s="112">
        <f>I2224-J2224-(0.38*'Recalled prostheses cost'!$F$23)</f>
        <v>-168641067.21007422</v>
      </c>
      <c r="L2224" s="11">
        <f t="shared" si="72"/>
        <v>1</v>
      </c>
    </row>
    <row r="2225" spans="1:12" x14ac:dyDescent="0.25">
      <c r="A2225">
        <f t="shared" si="73"/>
        <v>2220</v>
      </c>
      <c r="C2225">
        <v>76732.798801610596</v>
      </c>
      <c r="D2225">
        <v>78821.262086705232</v>
      </c>
      <c r="E2225">
        <v>41700857.353002429</v>
      </c>
      <c r="F2225">
        <v>2088.4632850946364</v>
      </c>
      <c r="G2225">
        <v>228634836.25087303</v>
      </c>
      <c r="H2225" s="6">
        <f>E2225-G2225-'Recalled prostheses cost'!$F$23</f>
        <v>-210685803.36476177</v>
      </c>
      <c r="I2225" s="112">
        <v>23024640.360151477</v>
      </c>
      <c r="J2225" s="112">
        <v>86881237.775331765</v>
      </c>
      <c r="K2225" s="112">
        <f>I2225-J2225-(0.38*'Recalled prostheses cost'!$F$23)</f>
        <v>-72882290.712598935</v>
      </c>
      <c r="L2225" s="11">
        <f t="shared" si="72"/>
        <v>1</v>
      </c>
    </row>
    <row r="2226" spans="1:12" x14ac:dyDescent="0.25">
      <c r="A2226">
        <f t="shared" si="73"/>
        <v>2221</v>
      </c>
      <c r="C2226">
        <v>72338.590187059483</v>
      </c>
      <c r="D2226">
        <v>74174.821535590134</v>
      </c>
      <c r="E2226">
        <v>52197221.664902769</v>
      </c>
      <c r="F2226">
        <v>1836.2313485306513</v>
      </c>
      <c r="G2226">
        <v>300960035.58748585</v>
      </c>
      <c r="H2226" s="6">
        <f>E2226-G2226-'Recalled prostheses cost'!$F$23</f>
        <v>-272514638.38947427</v>
      </c>
      <c r="I2226" s="112">
        <v>28852865.431818187</v>
      </c>
      <c r="J2226" s="112">
        <v>114364813.52324462</v>
      </c>
      <c r="K2226" s="112">
        <f>I2226-J2226-(0.38*'Recalled prostheses cost'!$F$23)</f>
        <v>-94537641.388845086</v>
      </c>
      <c r="L2226" s="11">
        <f t="shared" si="72"/>
        <v>1</v>
      </c>
    </row>
    <row r="2227" spans="1:12" x14ac:dyDescent="0.25">
      <c r="A2227">
        <f t="shared" si="73"/>
        <v>2222</v>
      </c>
      <c r="C2227">
        <v>56715.319915236745</v>
      </c>
      <c r="D2227">
        <v>59018.524252991992</v>
      </c>
      <c r="E2227">
        <v>49738177.605012141</v>
      </c>
      <c r="F2227">
        <v>2303.2043377552473</v>
      </c>
      <c r="G2227">
        <v>478547723.74659973</v>
      </c>
      <c r="H2227" s="6">
        <f>E2227-G2227-'Recalled prostheses cost'!$F$23</f>
        <v>-452561370.60847878</v>
      </c>
      <c r="I2227" s="112">
        <v>27428811.249511212</v>
      </c>
      <c r="J2227" s="112">
        <v>181848135.0237079</v>
      </c>
      <c r="K2227" s="112">
        <f>I2227-J2227-(0.38*'Recalled prostheses cost'!$F$23)</f>
        <v>-163445017.07161534</v>
      </c>
      <c r="L2227" s="11">
        <f t="shared" si="72"/>
        <v>1</v>
      </c>
    </row>
    <row r="2228" spans="1:12" x14ac:dyDescent="0.25">
      <c r="A2228">
        <f t="shared" si="73"/>
        <v>2223</v>
      </c>
      <c r="C2228">
        <v>66619.329612375339</v>
      </c>
      <c r="D2228">
        <v>68477.438050168537</v>
      </c>
      <c r="E2228">
        <v>58326082.12617363</v>
      </c>
      <c r="F2228">
        <v>1858.1084377931984</v>
      </c>
      <c r="G2228">
        <v>450317557.25950474</v>
      </c>
      <c r="H2228" s="6">
        <f>E2228-G2228-'Recalled prostheses cost'!$F$23</f>
        <v>-415743299.60022229</v>
      </c>
      <c r="I2228" s="112">
        <v>32419107.932060808</v>
      </c>
      <c r="J2228" s="112">
        <v>171120671.75861186</v>
      </c>
      <c r="K2228" s="112">
        <f>I2228-J2228-(0.38*'Recalled prostheses cost'!$F$23)</f>
        <v>-147727257.1239697</v>
      </c>
      <c r="L2228" s="11">
        <f t="shared" si="72"/>
        <v>1</v>
      </c>
    </row>
    <row r="2229" spans="1:12" x14ac:dyDescent="0.25">
      <c r="A2229">
        <f t="shared" si="73"/>
        <v>2224</v>
      </c>
      <c r="C2229">
        <v>56135.120548865474</v>
      </c>
      <c r="D2229">
        <v>57564.188920804016</v>
      </c>
      <c r="E2229">
        <v>64223074.912621059</v>
      </c>
      <c r="F2229">
        <v>1429.0683719385415</v>
      </c>
      <c r="G2229">
        <v>391893700.15984899</v>
      </c>
      <c r="H2229" s="6">
        <f>E2229-G2229-'Recalled prostheses cost'!$F$23</f>
        <v>-351422449.71411908</v>
      </c>
      <c r="I2229" s="112">
        <v>35827282.104544863</v>
      </c>
      <c r="J2229" s="112">
        <v>148919606.06074262</v>
      </c>
      <c r="K2229" s="112">
        <f>I2229-J2229-(0.38*'Recalled prostheses cost'!$F$23)</f>
        <v>-122118017.25361639</v>
      </c>
      <c r="L2229" s="11">
        <f t="shared" si="72"/>
        <v>1</v>
      </c>
    </row>
    <row r="2230" spans="1:12" x14ac:dyDescent="0.25">
      <c r="A2230">
        <f t="shared" si="73"/>
        <v>2225</v>
      </c>
      <c r="C2230">
        <v>52128.001809208436</v>
      </c>
      <c r="D2230">
        <v>53800.275454226714</v>
      </c>
      <c r="E2230">
        <v>47849722.208757848</v>
      </c>
      <c r="F2230">
        <v>1672.2736450182783</v>
      </c>
      <c r="G2230">
        <v>346406530.37997991</v>
      </c>
      <c r="H2230" s="6">
        <f>E2230-G2230-'Recalled prostheses cost'!$F$23</f>
        <v>-322308632.63811326</v>
      </c>
      <c r="I2230" s="112">
        <v>26628229.762275662</v>
      </c>
      <c r="J2230" s="112">
        <v>131634481.54439232</v>
      </c>
      <c r="K2230" s="112">
        <f>I2230-J2230-(0.38*'Recalled prostheses cost'!$F$23)</f>
        <v>-114031945.07953531</v>
      </c>
      <c r="L2230" s="11">
        <f t="shared" si="72"/>
        <v>1</v>
      </c>
    </row>
    <row r="2231" spans="1:12" x14ac:dyDescent="0.25">
      <c r="A2231">
        <f t="shared" si="73"/>
        <v>2226</v>
      </c>
      <c r="C2231">
        <v>66108.838852177141</v>
      </c>
      <c r="D2231">
        <v>68203.518594692359</v>
      </c>
      <c r="E2231">
        <v>44985037.831679374</v>
      </c>
      <c r="F2231">
        <v>2094.6797425152181</v>
      </c>
      <c r="G2231">
        <v>275440390.54018313</v>
      </c>
      <c r="H2231" s="6">
        <f>E2231-G2231-'Recalled prostheses cost'!$F$23</f>
        <v>-254207177.17539492</v>
      </c>
      <c r="I2231" s="112">
        <v>25070408.517566837</v>
      </c>
      <c r="J2231" s="112">
        <v>104667348.40526958</v>
      </c>
      <c r="K2231" s="112">
        <f>I2231-J2231-(0.38*'Recalled prostheses cost'!$F$23)</f>
        <v>-88622633.185121387</v>
      </c>
      <c r="L2231" s="11">
        <f t="shared" si="72"/>
        <v>1</v>
      </c>
    </row>
    <row r="2232" spans="1:12" x14ac:dyDescent="0.25">
      <c r="A2232">
        <f t="shared" si="73"/>
        <v>2227</v>
      </c>
      <c r="C2232">
        <v>67144.793877412463</v>
      </c>
      <c r="D2232">
        <v>68379.819161738138</v>
      </c>
      <c r="E2232">
        <v>41572965.924201608</v>
      </c>
      <c r="F2232">
        <v>1235.0252843256749</v>
      </c>
      <c r="G2232">
        <v>155098168.79813588</v>
      </c>
      <c r="H2232" s="6">
        <f>E2232-G2232-'Recalled prostheses cost'!$F$23</f>
        <v>-137277027.34082544</v>
      </c>
      <c r="I2232" s="112">
        <v>23359050.316056941</v>
      </c>
      <c r="J2232" s="112">
        <v>58937304.143291637</v>
      </c>
      <c r="K2232" s="112">
        <f>I2232-J2232-(0.38*'Recalled prostheses cost'!$F$23)</f>
        <v>-44603947.124653347</v>
      </c>
      <c r="L2232" s="11">
        <f t="shared" si="72"/>
        <v>1</v>
      </c>
    </row>
    <row r="2233" spans="1:12" x14ac:dyDescent="0.25">
      <c r="A2233">
        <f t="shared" si="73"/>
        <v>2228</v>
      </c>
      <c r="C2233">
        <v>65591.081125858065</v>
      </c>
      <c r="D2233">
        <v>67560.095152471797</v>
      </c>
      <c r="E2233">
        <v>48184623.95151864</v>
      </c>
      <c r="F2233">
        <v>1969.0140266137314</v>
      </c>
      <c r="G2233">
        <v>289571213.98402506</v>
      </c>
      <c r="H2233" s="6">
        <f>E2233-G2233-'Recalled prostheses cost'!$F$23</f>
        <v>-265138414.49939758</v>
      </c>
      <c r="I2233" s="112">
        <v>26593271.496656675</v>
      </c>
      <c r="J2233" s="112">
        <v>110037061.31392951</v>
      </c>
      <c r="K2233" s="112">
        <f>I2233-J2233-(0.38*'Recalled prostheses cost'!$F$23)</f>
        <v>-92469483.114691496</v>
      </c>
      <c r="L2233" s="11">
        <f t="shared" si="72"/>
        <v>1</v>
      </c>
    </row>
    <row r="2234" spans="1:12" x14ac:dyDescent="0.25">
      <c r="A2234">
        <f t="shared" si="73"/>
        <v>2229</v>
      </c>
      <c r="C2234">
        <v>72400.687365221995</v>
      </c>
      <c r="D2234">
        <v>75203.121116166425</v>
      </c>
      <c r="E2234">
        <v>41443238.190067925</v>
      </c>
      <c r="F2234">
        <v>2802.4337509444304</v>
      </c>
      <c r="G2234">
        <v>360530226.84578341</v>
      </c>
      <c r="H2234" s="6">
        <f>E2234-G2234-'Recalled prostheses cost'!$F$23</f>
        <v>-342838813.12260664</v>
      </c>
      <c r="I2234" s="112">
        <v>22742466.676552828</v>
      </c>
      <c r="J2234" s="112">
        <v>137001486.20139772</v>
      </c>
      <c r="K2234" s="112">
        <f>I2234-J2234-(0.38*'Recalled prostheses cost'!$F$23)</f>
        <v>-123284712.82226354</v>
      </c>
      <c r="L2234" s="11">
        <f t="shared" si="72"/>
        <v>1</v>
      </c>
    </row>
    <row r="2235" spans="1:12" x14ac:dyDescent="0.25">
      <c r="A2235">
        <f t="shared" si="73"/>
        <v>2230</v>
      </c>
      <c r="C2235">
        <v>52324.395375440101</v>
      </c>
      <c r="D2235">
        <v>53985.487387267371</v>
      </c>
      <c r="E2235">
        <v>62426931.234885752</v>
      </c>
      <c r="F2235">
        <v>1661.0920118272697</v>
      </c>
      <c r="G2235">
        <v>530664748.18713856</v>
      </c>
      <c r="H2235" s="6">
        <f>E2235-G2235-'Recalled prostheses cost'!$F$23</f>
        <v>-491989641.41914397</v>
      </c>
      <c r="I2235" s="112">
        <v>34583374.971979201</v>
      </c>
      <c r="J2235" s="112">
        <v>201652604.3111127</v>
      </c>
      <c r="K2235" s="112">
        <f>I2235-J2235-(0.38*'Recalled prostheses cost'!$F$23)</f>
        <v>-176094922.63655216</v>
      </c>
      <c r="L2235" s="11">
        <f t="shared" si="72"/>
        <v>1</v>
      </c>
    </row>
    <row r="2236" spans="1:12" x14ac:dyDescent="0.25">
      <c r="A2236">
        <f t="shared" si="73"/>
        <v>2231</v>
      </c>
      <c r="C2236">
        <v>59001.812512125318</v>
      </c>
      <c r="D2236">
        <v>60861.796172193652</v>
      </c>
      <c r="E2236">
        <v>45987296.893239982</v>
      </c>
      <c r="F2236">
        <v>1859.9836600683338</v>
      </c>
      <c r="G2236">
        <v>358451126.21033973</v>
      </c>
      <c r="H2236" s="6">
        <f>E2236-G2236-'Recalled prostheses cost'!$F$23</f>
        <v>-336215653.78399092</v>
      </c>
      <c r="I2236" s="112">
        <v>25601510.397470038</v>
      </c>
      <c r="J2236" s="112">
        <v>136211427.95992905</v>
      </c>
      <c r="K2236" s="112">
        <f>I2236-J2236-(0.38*'Recalled prostheses cost'!$F$23)</f>
        <v>-119635610.85987765</v>
      </c>
      <c r="L2236" s="11">
        <f t="shared" si="72"/>
        <v>1</v>
      </c>
    </row>
    <row r="2237" spans="1:12" x14ac:dyDescent="0.25">
      <c r="A2237">
        <f t="shared" si="73"/>
        <v>2232</v>
      </c>
      <c r="C2237">
        <v>58318.605869116269</v>
      </c>
      <c r="D2237">
        <v>60012.37980665877</v>
      </c>
      <c r="E2237">
        <v>55456588.659237884</v>
      </c>
      <c r="F2237">
        <v>1693.7739375425008</v>
      </c>
      <c r="G2237">
        <v>370605823.89144385</v>
      </c>
      <c r="H2237" s="6">
        <f>E2237-G2237-'Recalled prostheses cost'!$F$23</f>
        <v>-338901059.69909716</v>
      </c>
      <c r="I2237" s="112">
        <v>31273342.444185685</v>
      </c>
      <c r="J2237" s="112">
        <v>140830213.07874867</v>
      </c>
      <c r="K2237" s="112">
        <f>I2237-J2237-(0.38*'Recalled prostheses cost'!$F$23)</f>
        <v>-118582563.93198162</v>
      </c>
      <c r="L2237" s="11">
        <f t="shared" si="72"/>
        <v>1</v>
      </c>
    </row>
    <row r="2238" spans="1:12" x14ac:dyDescent="0.25">
      <c r="A2238">
        <f t="shared" si="73"/>
        <v>2233</v>
      </c>
      <c r="C2238">
        <v>65731.449846054369</v>
      </c>
      <c r="D2238">
        <v>67847.305123827682</v>
      </c>
      <c r="E2238">
        <v>50826464.806373589</v>
      </c>
      <c r="F2238">
        <v>2115.855277773313</v>
      </c>
      <c r="G2238">
        <v>353660356.12466365</v>
      </c>
      <c r="H2238" s="6">
        <f>E2238-G2238-'Recalled prostheses cost'!$F$23</f>
        <v>-326585715.78518122</v>
      </c>
      <c r="I2238" s="112">
        <v>28148130.499084294</v>
      </c>
      <c r="J2238" s="112">
        <v>134390935.32737219</v>
      </c>
      <c r="K2238" s="112">
        <f>I2238-J2238-(0.38*'Recalled prostheses cost'!$F$23)</f>
        <v>-115268498.12570655</v>
      </c>
      <c r="L2238" s="11">
        <f t="shared" si="72"/>
        <v>1</v>
      </c>
    </row>
    <row r="2239" spans="1:12" x14ac:dyDescent="0.25">
      <c r="A2239">
        <f t="shared" si="73"/>
        <v>2234</v>
      </c>
      <c r="C2239">
        <v>54393.838193729462</v>
      </c>
      <c r="D2239">
        <v>56299.567512097761</v>
      </c>
      <c r="E2239">
        <v>42381239.33718852</v>
      </c>
      <c r="F2239">
        <v>1905.7293183682996</v>
      </c>
      <c r="G2239">
        <v>323203547.0776704</v>
      </c>
      <c r="H2239" s="6">
        <f>E2239-G2239-'Recalled prostheses cost'!$F$23</f>
        <v>-304574132.20737302</v>
      </c>
      <c r="I2239" s="112">
        <v>23395655.361130428</v>
      </c>
      <c r="J2239" s="112">
        <v>122817347.88951477</v>
      </c>
      <c r="K2239" s="112">
        <f>I2239-J2239-(0.38*'Recalled prostheses cost'!$F$23)</f>
        <v>-108447385.82580298</v>
      </c>
      <c r="L2239" s="11">
        <f t="shared" si="72"/>
        <v>1</v>
      </c>
    </row>
    <row r="2240" spans="1:12" x14ac:dyDescent="0.25">
      <c r="A2240">
        <f t="shared" si="73"/>
        <v>2235</v>
      </c>
      <c r="C2240">
        <v>65715.920851042276</v>
      </c>
      <c r="D2240">
        <v>68359.043552443734</v>
      </c>
      <c r="E2240">
        <v>71250780.923762158</v>
      </c>
      <c r="F2240">
        <v>2643.1227014014585</v>
      </c>
      <c r="G2240">
        <v>685640501.32043827</v>
      </c>
      <c r="H2240" s="6">
        <f>E2240-G2240-'Recalled prostheses cost'!$F$23</f>
        <v>-638141544.86356723</v>
      </c>
      <c r="I2240" s="112">
        <v>39359444.967769094</v>
      </c>
      <c r="J2240" s="112">
        <v>260543390.50176656</v>
      </c>
      <c r="K2240" s="112">
        <f>I2240-J2240-(0.38*'Recalled prostheses cost'!$F$23)</f>
        <v>-230209638.83141613</v>
      </c>
      <c r="L2240" s="11">
        <f t="shared" si="72"/>
        <v>1</v>
      </c>
    </row>
    <row r="2241" spans="1:12" x14ac:dyDescent="0.25">
      <c r="A2241">
        <f t="shared" si="73"/>
        <v>2236</v>
      </c>
      <c r="C2241">
        <v>60304.749596427733</v>
      </c>
      <c r="D2241">
        <v>62465.078294279228</v>
      </c>
      <c r="E2241">
        <v>58341544.939769357</v>
      </c>
      <c r="F2241">
        <v>2160.3286978514952</v>
      </c>
      <c r="G2241">
        <v>471114798.59776694</v>
      </c>
      <c r="H2241" s="6">
        <f>E2241-G2241-'Recalled prostheses cost'!$F$23</f>
        <v>-436525078.12488878</v>
      </c>
      <c r="I2241" s="112">
        <v>32060176.26836871</v>
      </c>
      <c r="J2241" s="112">
        <v>179023623.46715146</v>
      </c>
      <c r="K2241" s="112">
        <f>I2241-J2241-(0.38*'Recalled prostheses cost'!$F$23)</f>
        <v>-155989140.4962014</v>
      </c>
      <c r="L2241" s="11">
        <f t="shared" si="72"/>
        <v>1</v>
      </c>
    </row>
    <row r="2242" spans="1:12" x14ac:dyDescent="0.25">
      <c r="A2242">
        <f t="shared" si="73"/>
        <v>2237</v>
      </c>
      <c r="C2242">
        <v>53034.494480869958</v>
      </c>
      <c r="D2242">
        <v>53981.366313353079</v>
      </c>
      <c r="E2242">
        <v>46043546.078765266</v>
      </c>
      <c r="F2242">
        <v>946.87183248312067</v>
      </c>
      <c r="G2242">
        <v>197198002.1614657</v>
      </c>
      <c r="H2242" s="6">
        <f>E2242-G2242-'Recalled prostheses cost'!$F$23</f>
        <v>-174906280.5495916</v>
      </c>
      <c r="I2242" s="112">
        <v>25735022.489346854</v>
      </c>
      <c r="J2242" s="112">
        <v>74935240.821356967</v>
      </c>
      <c r="K2242" s="112">
        <f>I2242-J2242-(0.38*'Recalled prostheses cost'!$F$23)</f>
        <v>-58225911.629428759</v>
      </c>
      <c r="L2242" s="11">
        <f t="shared" si="72"/>
        <v>1</v>
      </c>
    </row>
    <row r="2243" spans="1:12" x14ac:dyDescent="0.25">
      <c r="A2243">
        <f t="shared" si="73"/>
        <v>2238</v>
      </c>
      <c r="C2243">
        <v>71931.860983459308</v>
      </c>
      <c r="D2243">
        <v>74641.572459336618</v>
      </c>
      <c r="E2243">
        <v>46380919.321990393</v>
      </c>
      <c r="F2243">
        <v>2709.7114758773096</v>
      </c>
      <c r="G2243">
        <v>410468880.4069187</v>
      </c>
      <c r="H2243" s="6">
        <f>E2243-G2243-'Recalled prostheses cost'!$F$23</f>
        <v>-387839785.5518195</v>
      </c>
      <c r="I2243" s="112">
        <v>25918892.029813144</v>
      </c>
      <c r="J2243" s="112">
        <v>155978174.55462912</v>
      </c>
      <c r="K2243" s="112">
        <f>I2243-J2243-(0.38*'Recalled prostheses cost'!$F$23)</f>
        <v>-139084975.82223463</v>
      </c>
      <c r="L2243" s="11">
        <f t="shared" si="72"/>
        <v>1</v>
      </c>
    </row>
    <row r="2244" spans="1:12" x14ac:dyDescent="0.25">
      <c r="A2244">
        <f t="shared" si="73"/>
        <v>2239</v>
      </c>
      <c r="C2244">
        <v>49257.483397243122</v>
      </c>
      <c r="D2244">
        <v>50461.04494931698</v>
      </c>
      <c r="E2244">
        <v>74407344.580609307</v>
      </c>
      <c r="F2244">
        <v>1203.5615520738575</v>
      </c>
      <c r="G2244">
        <v>467049749.57501185</v>
      </c>
      <c r="H2244" s="6">
        <f>E2244-G2244-'Recalled prostheses cost'!$F$23</f>
        <v>-416394229.4612937</v>
      </c>
      <c r="I2244" s="112">
        <v>41359000.320457451</v>
      </c>
      <c r="J2244" s="112">
        <v>177478904.83850446</v>
      </c>
      <c r="K2244" s="112">
        <f>I2244-J2244-(0.38*'Recalled prostheses cost'!$F$23)</f>
        <v>-145145597.81546566</v>
      </c>
      <c r="L2244" s="11">
        <f t="shared" si="72"/>
        <v>1</v>
      </c>
    </row>
    <row r="2245" spans="1:12" x14ac:dyDescent="0.25">
      <c r="A2245">
        <f t="shared" si="73"/>
        <v>2240</v>
      </c>
      <c r="C2245">
        <v>51728.775801797048</v>
      </c>
      <c r="D2245">
        <v>53468.101689853538</v>
      </c>
      <c r="E2245">
        <v>56019581.287913784</v>
      </c>
      <c r="F2245">
        <v>1739.3258880564899</v>
      </c>
      <c r="G2245">
        <v>503402588.13140488</v>
      </c>
      <c r="H2245" s="6">
        <f>E2245-G2245-'Recalled prostheses cost'!$F$23</f>
        <v>-471134831.31038225</v>
      </c>
      <c r="I2245" s="112">
        <v>31259643.2371055</v>
      </c>
      <c r="J2245" s="112">
        <v>191292983.48993385</v>
      </c>
      <c r="K2245" s="112">
        <f>I2245-J2245-(0.38*'Recalled prostheses cost'!$F$23)</f>
        <v>-169059033.55024701</v>
      </c>
      <c r="L2245" s="11">
        <f t="shared" si="72"/>
        <v>1</v>
      </c>
    </row>
    <row r="2246" spans="1:12" x14ac:dyDescent="0.25">
      <c r="A2246">
        <f t="shared" si="73"/>
        <v>2241</v>
      </c>
      <c r="C2246">
        <v>59215.015707805906</v>
      </c>
      <c r="D2246">
        <v>61586.38703876522</v>
      </c>
      <c r="E2246">
        <v>48871041.965582229</v>
      </c>
      <c r="F2246">
        <v>2371.3713309593149</v>
      </c>
      <c r="G2246">
        <v>365427408.87677211</v>
      </c>
      <c r="H2246" s="6">
        <f>E2246-G2246-'Recalled prostheses cost'!$F$23</f>
        <v>-340308191.37808102</v>
      </c>
      <c r="I2246" s="112">
        <v>27284462.35181782</v>
      </c>
      <c r="J2246" s="112">
        <v>138862415.37317339</v>
      </c>
      <c r="K2246" s="112">
        <f>I2246-J2246-(0.38*'Recalled prostheses cost'!$F$23)</f>
        <v>-120603646.31877422</v>
      </c>
      <c r="L2246" s="11">
        <f t="shared" ref="L2246:L2309" si="74">IF(H2246/$H$1&lt;=F2246,1,0)</f>
        <v>1</v>
      </c>
    </row>
    <row r="2247" spans="1:12" x14ac:dyDescent="0.25">
      <c r="A2247">
        <f t="shared" si="73"/>
        <v>2242</v>
      </c>
      <c r="C2247">
        <v>72009.78778404578</v>
      </c>
      <c r="D2247">
        <v>73919.280051562731</v>
      </c>
      <c r="E2247">
        <v>45061764.739112191</v>
      </c>
      <c r="F2247">
        <v>1909.492267516951</v>
      </c>
      <c r="G2247">
        <v>242002206.52264112</v>
      </c>
      <c r="H2247" s="6">
        <f>E2247-G2247-'Recalled prostheses cost'!$F$23</f>
        <v>-220692266.25042009</v>
      </c>
      <c r="I2247" s="112">
        <v>24963785.057333406</v>
      </c>
      <c r="J2247" s="112">
        <v>91960838.478603631</v>
      </c>
      <c r="K2247" s="112">
        <f>I2247-J2247-(0.38*'Recalled prostheses cost'!$F$23)</f>
        <v>-76022746.718688875</v>
      </c>
      <c r="L2247" s="11">
        <f t="shared" si="74"/>
        <v>1</v>
      </c>
    </row>
    <row r="2248" spans="1:12" x14ac:dyDescent="0.25">
      <c r="A2248">
        <f t="shared" ref="A2248:A2311" si="75">1+A2247</f>
        <v>2243</v>
      </c>
      <c r="C2248">
        <v>49517.118270322891</v>
      </c>
      <c r="D2248">
        <v>51004.472749541797</v>
      </c>
      <c r="E2248">
        <v>69291722.087540627</v>
      </c>
      <c r="F2248">
        <v>1487.3544792189059</v>
      </c>
      <c r="G2248">
        <v>448779840.30296493</v>
      </c>
      <c r="H2248" s="6">
        <f>E2248-G2248-'Recalled prostheses cost'!$F$23</f>
        <v>-403239942.68231547</v>
      </c>
      <c r="I2248" s="112">
        <v>38621304.157403365</v>
      </c>
      <c r="J2248" s="112">
        <v>170536339.31512669</v>
      </c>
      <c r="K2248" s="112">
        <f>I2248-J2248-(0.38*'Recalled prostheses cost'!$F$23)</f>
        <v>-140940728.45514196</v>
      </c>
      <c r="L2248" s="11">
        <f t="shared" si="74"/>
        <v>1</v>
      </c>
    </row>
    <row r="2249" spans="1:12" x14ac:dyDescent="0.25">
      <c r="A2249">
        <f t="shared" si="75"/>
        <v>2244</v>
      </c>
      <c r="C2249">
        <v>67815.758875444022</v>
      </c>
      <c r="D2249">
        <v>68909.642361625447</v>
      </c>
      <c r="E2249">
        <v>49552534.868077092</v>
      </c>
      <c r="F2249">
        <v>1093.8834861814248</v>
      </c>
      <c r="G2249">
        <v>156601742.39348555</v>
      </c>
      <c r="H2249" s="6">
        <f>E2249-G2249-'Recalled prostheses cost'!$F$23</f>
        <v>-130801031.99229962</v>
      </c>
      <c r="I2249" s="112">
        <v>27738312.271667909</v>
      </c>
      <c r="J2249" s="112">
        <v>59508662.109524518</v>
      </c>
      <c r="K2249" s="112">
        <f>I2249-J2249-(0.38*'Recalled prostheses cost'!$F$23)</f>
        <v>-40796043.13527526</v>
      </c>
      <c r="L2249" s="11">
        <f t="shared" si="74"/>
        <v>1</v>
      </c>
    </row>
    <row r="2250" spans="1:12" x14ac:dyDescent="0.25">
      <c r="A2250">
        <f t="shared" si="75"/>
        <v>2245</v>
      </c>
      <c r="C2250">
        <v>53119.619284969442</v>
      </c>
      <c r="D2250">
        <v>54376.156486915432</v>
      </c>
      <c r="E2250">
        <v>45760549.448589154</v>
      </c>
      <c r="F2250">
        <v>1256.5372019459901</v>
      </c>
      <c r="G2250">
        <v>269989100.96389252</v>
      </c>
      <c r="H2250" s="6">
        <f>E2250-G2250-'Recalled prostheses cost'!$F$23</f>
        <v>-247980375.98219454</v>
      </c>
      <c r="I2250" s="112">
        <v>25335107.481940046</v>
      </c>
      <c r="J2250" s="112">
        <v>102595858.36627916</v>
      </c>
      <c r="K2250" s="112">
        <f>I2250-J2250-(0.38*'Recalled prostheses cost'!$F$23)</f>
        <v>-86286444.181757748</v>
      </c>
      <c r="L2250" s="11">
        <f t="shared" si="74"/>
        <v>1</v>
      </c>
    </row>
    <row r="2251" spans="1:12" x14ac:dyDescent="0.25">
      <c r="A2251">
        <f t="shared" si="75"/>
        <v>2246</v>
      </c>
      <c r="C2251">
        <v>83607.057208615108</v>
      </c>
      <c r="D2251">
        <v>87655.998315887802</v>
      </c>
      <c r="E2251">
        <v>51178177.416474342</v>
      </c>
      <c r="F2251">
        <v>4048.9411072726944</v>
      </c>
      <c r="G2251">
        <v>617577620.76995587</v>
      </c>
      <c r="H2251" s="6">
        <f>E2251-G2251-'Recalled prostheses cost'!$F$23</f>
        <v>-590151267.8203727</v>
      </c>
      <c r="I2251" s="112">
        <v>28611865.489457492</v>
      </c>
      <c r="J2251" s="112">
        <v>234679495.89258319</v>
      </c>
      <c r="K2251" s="112">
        <f>I2251-J2251-(0.38*'Recalled prostheses cost'!$F$23)</f>
        <v>-215093323.70054436</v>
      </c>
      <c r="L2251" s="11">
        <f t="shared" si="74"/>
        <v>1</v>
      </c>
    </row>
    <row r="2252" spans="1:12" x14ac:dyDescent="0.25">
      <c r="A2252">
        <f t="shared" si="75"/>
        <v>2247</v>
      </c>
      <c r="C2252">
        <v>49062.40060469012</v>
      </c>
      <c r="D2252">
        <v>50383.690678537903</v>
      </c>
      <c r="E2252">
        <v>56700735.817902647</v>
      </c>
      <c r="F2252">
        <v>1321.2900738477838</v>
      </c>
      <c r="G2252">
        <v>504390017.85366821</v>
      </c>
      <c r="H2252" s="6">
        <f>E2252-G2252-'Recalled prostheses cost'!$F$23</f>
        <v>-471441106.50265676</v>
      </c>
      <c r="I2252" s="112">
        <v>31406598.213709675</v>
      </c>
      <c r="J2252" s="112">
        <v>191668206.78439391</v>
      </c>
      <c r="K2252" s="112">
        <f>I2252-J2252-(0.38*'Recalled prostheses cost'!$F$23)</f>
        <v>-169287301.86810288</v>
      </c>
      <c r="L2252" s="11">
        <f t="shared" si="74"/>
        <v>1</v>
      </c>
    </row>
    <row r="2253" spans="1:12" x14ac:dyDescent="0.25">
      <c r="A2253">
        <f t="shared" si="75"/>
        <v>2248</v>
      </c>
      <c r="C2253">
        <v>59486.670287202658</v>
      </c>
      <c r="D2253">
        <v>62495.637544514313</v>
      </c>
      <c r="E2253">
        <v>45763562.562482335</v>
      </c>
      <c r="F2253">
        <v>3008.967257311655</v>
      </c>
      <c r="G2253">
        <v>565286818.65963721</v>
      </c>
      <c r="H2253" s="6">
        <f>E2253-G2253-'Recalled prostheses cost'!$F$23</f>
        <v>-543275080.56404603</v>
      </c>
      <c r="I2253" s="112">
        <v>25432046.287623651</v>
      </c>
      <c r="J2253" s="112">
        <v>214808991.09066215</v>
      </c>
      <c r="K2253" s="112">
        <f>I2253-J2253-(0.38*'Recalled prostheses cost'!$F$23)</f>
        <v>-198402638.10045716</v>
      </c>
      <c r="L2253" s="11">
        <f t="shared" si="74"/>
        <v>1</v>
      </c>
    </row>
    <row r="2254" spans="1:12" x14ac:dyDescent="0.25">
      <c r="A2254">
        <f t="shared" si="75"/>
        <v>2249</v>
      </c>
      <c r="C2254">
        <v>50023.13449562712</v>
      </c>
      <c r="D2254">
        <v>51567.496562607892</v>
      </c>
      <c r="E2254">
        <v>53192818.575551018</v>
      </c>
      <c r="F2254">
        <v>1544.3620669807715</v>
      </c>
      <c r="G2254">
        <v>358849379.95474553</v>
      </c>
      <c r="H2254" s="6">
        <f>E2254-G2254-'Recalled prostheses cost'!$F$23</f>
        <v>-329408385.84608567</v>
      </c>
      <c r="I2254" s="112">
        <v>29535206.338714175</v>
      </c>
      <c r="J2254" s="112">
        <v>136362764.38280332</v>
      </c>
      <c r="K2254" s="112">
        <f>I2254-J2254-(0.38*'Recalled prostheses cost'!$F$23)</f>
        <v>-115853251.34150779</v>
      </c>
      <c r="L2254" s="11">
        <f t="shared" si="74"/>
        <v>1</v>
      </c>
    </row>
    <row r="2255" spans="1:12" x14ac:dyDescent="0.25">
      <c r="A2255">
        <f t="shared" si="75"/>
        <v>2250</v>
      </c>
      <c r="C2255">
        <v>59096.952723089031</v>
      </c>
      <c r="D2255">
        <v>61185.546708443173</v>
      </c>
      <c r="E2255">
        <v>42506890.599711165</v>
      </c>
      <c r="F2255">
        <v>2088.5939853541422</v>
      </c>
      <c r="G2255">
        <v>331713249.77653629</v>
      </c>
      <c r="H2255" s="6">
        <f>E2255-G2255-'Recalled prostheses cost'!$F$23</f>
        <v>-312958183.64371628</v>
      </c>
      <c r="I2255" s="112">
        <v>23641292.73186044</v>
      </c>
      <c r="J2255" s="112">
        <v>126051034.91508381</v>
      </c>
      <c r="K2255" s="112">
        <f>I2255-J2255-(0.38*'Recalled prostheses cost'!$F$23)</f>
        <v>-111435435.48064202</v>
      </c>
      <c r="L2255" s="11">
        <f t="shared" si="74"/>
        <v>1</v>
      </c>
    </row>
    <row r="2256" spans="1:12" x14ac:dyDescent="0.25">
      <c r="A2256">
        <f t="shared" si="75"/>
        <v>2251</v>
      </c>
      <c r="C2256">
        <v>59664.262682195324</v>
      </c>
      <c r="D2256">
        <v>61433.227282518244</v>
      </c>
      <c r="E2256">
        <v>46279382.867577419</v>
      </c>
      <c r="F2256">
        <v>1768.9646003229209</v>
      </c>
      <c r="G2256">
        <v>297807057.53607601</v>
      </c>
      <c r="H2256" s="6">
        <f>E2256-G2256-'Recalled prostheses cost'!$F$23</f>
        <v>-275279499.13538975</v>
      </c>
      <c r="I2256" s="112">
        <v>25977270.514717668</v>
      </c>
      <c r="J2256" s="112">
        <v>113166681.86370887</v>
      </c>
      <c r="K2256" s="112">
        <f>I2256-J2256-(0.38*'Recalled prostheses cost'!$F$23)</f>
        <v>-96215104.646409839</v>
      </c>
      <c r="L2256" s="11">
        <f t="shared" si="74"/>
        <v>1</v>
      </c>
    </row>
    <row r="2257" spans="1:12" x14ac:dyDescent="0.25">
      <c r="A2257">
        <f t="shared" si="75"/>
        <v>2252</v>
      </c>
      <c r="C2257">
        <v>59369.404918726788</v>
      </c>
      <c r="D2257">
        <v>61290.838065369207</v>
      </c>
      <c r="E2257">
        <v>43090930.157129042</v>
      </c>
      <c r="F2257">
        <v>1921.4331466424192</v>
      </c>
      <c r="G2257">
        <v>341765189.66420519</v>
      </c>
      <c r="H2257" s="6">
        <f>E2257-G2257-'Recalled prostheses cost'!$F$23</f>
        <v>-322426083.97396731</v>
      </c>
      <c r="I2257" s="112">
        <v>24061711.060495663</v>
      </c>
      <c r="J2257" s="112">
        <v>129870772.07239795</v>
      </c>
      <c r="K2257" s="112">
        <f>I2257-J2257-(0.38*'Recalled prostheses cost'!$F$23)</f>
        <v>-114834754.30932093</v>
      </c>
      <c r="L2257" s="11">
        <f t="shared" si="74"/>
        <v>1</v>
      </c>
    </row>
    <row r="2258" spans="1:12" x14ac:dyDescent="0.25">
      <c r="A2258">
        <f t="shared" si="75"/>
        <v>2253</v>
      </c>
      <c r="C2258">
        <v>59986.082035857726</v>
      </c>
      <c r="D2258">
        <v>62659.82664571912</v>
      </c>
      <c r="E2258">
        <v>50315555.627031863</v>
      </c>
      <c r="F2258">
        <v>2673.7446098613946</v>
      </c>
      <c r="G2258">
        <v>500696210.77609205</v>
      </c>
      <c r="H2258" s="6">
        <f>E2258-G2258-'Recalled prostheses cost'!$F$23</f>
        <v>-474132479.61595136</v>
      </c>
      <c r="I2258" s="112">
        <v>27946871.872954</v>
      </c>
      <c r="J2258" s="112">
        <v>190264560.09491494</v>
      </c>
      <c r="K2258" s="112">
        <f>I2258-J2258-(0.38*'Recalled prostheses cost'!$F$23)</f>
        <v>-171343381.51937959</v>
      </c>
      <c r="L2258" s="11">
        <f t="shared" si="74"/>
        <v>1</v>
      </c>
    </row>
    <row r="2259" spans="1:12" x14ac:dyDescent="0.25">
      <c r="A2259">
        <f t="shared" si="75"/>
        <v>2254</v>
      </c>
      <c r="C2259">
        <v>72439.114788004255</v>
      </c>
      <c r="D2259">
        <v>74981.334529707456</v>
      </c>
      <c r="E2259">
        <v>45935581.870410129</v>
      </c>
      <c r="F2259">
        <v>2542.2197417032003</v>
      </c>
      <c r="G2259">
        <v>336334790.76242393</v>
      </c>
      <c r="H2259" s="6">
        <f>E2259-G2259-'Recalled prostheses cost'!$F$23</f>
        <v>-314151033.35890496</v>
      </c>
      <c r="I2259" s="112">
        <v>25415000.830655318</v>
      </c>
      <c r="J2259" s="112">
        <v>127807220.48972109</v>
      </c>
      <c r="K2259" s="112">
        <f>I2259-J2259-(0.38*'Recalled prostheses cost'!$F$23)</f>
        <v>-111417912.95648441</v>
      </c>
      <c r="L2259" s="11">
        <f t="shared" si="74"/>
        <v>1</v>
      </c>
    </row>
    <row r="2260" spans="1:12" x14ac:dyDescent="0.25">
      <c r="A2260">
        <f t="shared" si="75"/>
        <v>2255</v>
      </c>
      <c r="C2260">
        <v>64662.474543979893</v>
      </c>
      <c r="D2260">
        <v>66204.785603070733</v>
      </c>
      <c r="E2260">
        <v>41452311.586892925</v>
      </c>
      <c r="F2260">
        <v>1542.31105909084</v>
      </c>
      <c r="G2260">
        <v>211601445.43469769</v>
      </c>
      <c r="H2260" s="6">
        <f>E2260-G2260-'Recalled prostheses cost'!$F$23</f>
        <v>-193900958.31469592</v>
      </c>
      <c r="I2260" s="112">
        <v>22864037.64672463</v>
      </c>
      <c r="J2260" s="112">
        <v>80408549.265185148</v>
      </c>
      <c r="K2260" s="112">
        <f>I2260-J2260-(0.38*'Recalled prostheses cost'!$F$23)</f>
        <v>-66570204.915879168</v>
      </c>
      <c r="L2260" s="11">
        <f t="shared" si="74"/>
        <v>1</v>
      </c>
    </row>
    <row r="2261" spans="1:12" x14ac:dyDescent="0.25">
      <c r="A2261">
        <f t="shared" si="75"/>
        <v>2256</v>
      </c>
      <c r="C2261">
        <v>54157.15156939342</v>
      </c>
      <c r="D2261">
        <v>56105.814934741058</v>
      </c>
      <c r="E2261">
        <v>45313852.725026026</v>
      </c>
      <c r="F2261">
        <v>1948.6633653476383</v>
      </c>
      <c r="G2261">
        <v>357106798.43612146</v>
      </c>
      <c r="H2261" s="6">
        <f>E2261-G2261-'Recalled prostheses cost'!$F$23</f>
        <v>-335544770.17798662</v>
      </c>
      <c r="I2261" s="112">
        <v>24887650.246699173</v>
      </c>
      <c r="J2261" s="112">
        <v>135700583.40572613</v>
      </c>
      <c r="K2261" s="112">
        <f>I2261-J2261-(0.38*'Recalled prostheses cost'!$F$23)</f>
        <v>-119838626.4564456</v>
      </c>
      <c r="L2261" s="11">
        <f t="shared" si="74"/>
        <v>1</v>
      </c>
    </row>
    <row r="2262" spans="1:12" x14ac:dyDescent="0.25">
      <c r="A2262">
        <f t="shared" si="75"/>
        <v>2257</v>
      </c>
      <c r="C2262">
        <v>49405.949293360376</v>
      </c>
      <c r="D2262">
        <v>50617.201337827501</v>
      </c>
      <c r="E2262">
        <v>41177304.550996765</v>
      </c>
      <c r="F2262">
        <v>1211.2520444671245</v>
      </c>
      <c r="G2262">
        <v>224341488.35108581</v>
      </c>
      <c r="H2262" s="6">
        <f>E2262-G2262-'Recalled prostheses cost'!$F$23</f>
        <v>-206916008.26698023</v>
      </c>
      <c r="I2262" s="112">
        <v>22687440.119890109</v>
      </c>
      <c r="J2262" s="112">
        <v>85249765.573412612</v>
      </c>
      <c r="K2262" s="112">
        <f>I2262-J2262-(0.38*'Recalled prostheses cost'!$F$23)</f>
        <v>-71588018.750941157</v>
      </c>
      <c r="L2262" s="11">
        <f t="shared" si="74"/>
        <v>1</v>
      </c>
    </row>
    <row r="2263" spans="1:12" x14ac:dyDescent="0.25">
      <c r="A2263">
        <f t="shared" si="75"/>
        <v>2258</v>
      </c>
      <c r="C2263">
        <v>71317.654036839129</v>
      </c>
      <c r="D2263">
        <v>73799.892822046706</v>
      </c>
      <c r="E2263">
        <v>42177425.941227168</v>
      </c>
      <c r="F2263">
        <v>2482.2387852075772</v>
      </c>
      <c r="G2263">
        <v>279033804.25239015</v>
      </c>
      <c r="H2263" s="6">
        <f>E2263-G2263-'Recalled prostheses cost'!$F$23</f>
        <v>-260608202.77805415</v>
      </c>
      <c r="I2263" s="112">
        <v>23340382.574370515</v>
      </c>
      <c r="J2263" s="112">
        <v>106032845.61590825</v>
      </c>
      <c r="K2263" s="112">
        <f>I2263-J2263-(0.38*'Recalled prostheses cost'!$F$23)</f>
        <v>-91718156.338956386</v>
      </c>
      <c r="L2263" s="11">
        <f t="shared" si="74"/>
        <v>1</v>
      </c>
    </row>
    <row r="2264" spans="1:12" x14ac:dyDescent="0.25">
      <c r="A2264">
        <f t="shared" si="75"/>
        <v>2259</v>
      </c>
      <c r="C2264">
        <v>68361.216637186517</v>
      </c>
      <c r="D2264">
        <v>70017.373244390139</v>
      </c>
      <c r="E2264">
        <v>45929656.152888529</v>
      </c>
      <c r="F2264">
        <v>1656.1566072036221</v>
      </c>
      <c r="G2264">
        <v>215063250.8896288</v>
      </c>
      <c r="H2264" s="6">
        <f>E2264-G2264-'Recalled prostheses cost'!$F$23</f>
        <v>-192885419.20363143</v>
      </c>
      <c r="I2264" s="112">
        <v>25800948.999221936</v>
      </c>
      <c r="J2264" s="112">
        <v>81724035.338058949</v>
      </c>
      <c r="K2264" s="112">
        <f>I2264-J2264-(0.38*'Recalled prostheses cost'!$F$23)</f>
        <v>-64948779.636255659</v>
      </c>
      <c r="L2264" s="11">
        <f t="shared" si="74"/>
        <v>1</v>
      </c>
    </row>
    <row r="2265" spans="1:12" x14ac:dyDescent="0.25">
      <c r="A2265">
        <f t="shared" si="75"/>
        <v>2260</v>
      </c>
      <c r="C2265">
        <v>65468.591981667065</v>
      </c>
      <c r="D2265">
        <v>67090.86946715739</v>
      </c>
      <c r="E2265">
        <v>59981080.746480107</v>
      </c>
      <c r="F2265">
        <v>1622.2774854903255</v>
      </c>
      <c r="G2265">
        <v>365353590.5420019</v>
      </c>
      <c r="H2265" s="6">
        <f>E2265-G2265-'Recalled prostheses cost'!$F$23</f>
        <v>-329124334.26241297</v>
      </c>
      <c r="I2265" s="112">
        <v>33038910.614088997</v>
      </c>
      <c r="J2265" s="112">
        <v>138834364.40596074</v>
      </c>
      <c r="K2265" s="112">
        <f>I2265-J2265-(0.38*'Recalled prostheses cost'!$F$23)</f>
        <v>-114821147.08929038</v>
      </c>
      <c r="L2265" s="11">
        <f t="shared" si="74"/>
        <v>1</v>
      </c>
    </row>
    <row r="2266" spans="1:12" x14ac:dyDescent="0.25">
      <c r="A2266">
        <f t="shared" si="75"/>
        <v>2261</v>
      </c>
      <c r="C2266">
        <v>74281.17648506249</v>
      </c>
      <c r="D2266">
        <v>77259.828837539928</v>
      </c>
      <c r="E2266">
        <v>46816455.857719667</v>
      </c>
      <c r="F2266">
        <v>2978.6523524774384</v>
      </c>
      <c r="G2266">
        <v>498240801.3304168</v>
      </c>
      <c r="H2266" s="6">
        <f>E2266-G2266-'Recalled prostheses cost'!$F$23</f>
        <v>-475176169.93958831</v>
      </c>
      <c r="I2266" s="112">
        <v>26027415.313341487</v>
      </c>
      <c r="J2266" s="112">
        <v>189331504.5055584</v>
      </c>
      <c r="K2266" s="112">
        <f>I2266-J2266-(0.38*'Recalled prostheses cost'!$F$23)</f>
        <v>-172329782.48963556</v>
      </c>
      <c r="L2266" s="11">
        <f t="shared" si="74"/>
        <v>1</v>
      </c>
    </row>
    <row r="2267" spans="1:12" x14ac:dyDescent="0.25">
      <c r="A2267">
        <f t="shared" si="75"/>
        <v>2262</v>
      </c>
      <c r="C2267">
        <v>48308.964935429794</v>
      </c>
      <c r="D2267">
        <v>49270.688716180237</v>
      </c>
      <c r="E2267">
        <v>42042702.775950365</v>
      </c>
      <c r="F2267">
        <v>961.72378075044253</v>
      </c>
      <c r="G2267">
        <v>202486634.51070684</v>
      </c>
      <c r="H2267" s="6">
        <f>E2267-G2267-'Recalled prostheses cost'!$F$23</f>
        <v>-184195756.20164764</v>
      </c>
      <c r="I2267" s="112">
        <v>23675711.538498025</v>
      </c>
      <c r="J2267" s="112">
        <v>76944921.114068598</v>
      </c>
      <c r="K2267" s="112">
        <f>I2267-J2267-(0.38*'Recalled prostheses cost'!$F$23)</f>
        <v>-62294902.872989215</v>
      </c>
      <c r="L2267" s="11">
        <f t="shared" si="74"/>
        <v>1</v>
      </c>
    </row>
    <row r="2268" spans="1:12" x14ac:dyDescent="0.25">
      <c r="A2268">
        <f t="shared" si="75"/>
        <v>2263</v>
      </c>
      <c r="C2268">
        <v>64188.64880283409</v>
      </c>
      <c r="D2268">
        <v>66842.05634975103</v>
      </c>
      <c r="E2268">
        <v>48869804.27442652</v>
      </c>
      <c r="F2268">
        <v>2653.4075469169402</v>
      </c>
      <c r="G2268">
        <v>405957554.56398213</v>
      </c>
      <c r="H2268" s="6">
        <f>E2268-G2268-'Recalled prostheses cost'!$F$23</f>
        <v>-380839574.75644678</v>
      </c>
      <c r="I2268" s="112">
        <v>27523709.942511704</v>
      </c>
      <c r="J2268" s="112">
        <v>154263870.73431319</v>
      </c>
      <c r="K2268" s="112">
        <f>I2268-J2268-(0.38*'Recalled prostheses cost'!$F$23)</f>
        <v>-135765854.08922014</v>
      </c>
      <c r="L2268" s="11">
        <f t="shared" si="74"/>
        <v>1</v>
      </c>
    </row>
    <row r="2269" spans="1:12" x14ac:dyDescent="0.25">
      <c r="A2269">
        <f t="shared" si="75"/>
        <v>2264</v>
      </c>
      <c r="C2269">
        <v>58601.096039284428</v>
      </c>
      <c r="D2269">
        <v>60640.456382182085</v>
      </c>
      <c r="E2269">
        <v>45800816.699077711</v>
      </c>
      <c r="F2269">
        <v>2039.3603428976567</v>
      </c>
      <c r="G2269">
        <v>334373430.95679176</v>
      </c>
      <c r="H2269" s="6">
        <f>E2269-G2269-'Recalled prostheses cost'!$F$23</f>
        <v>-312324438.7246052</v>
      </c>
      <c r="I2269" s="112">
        <v>25393647.936981615</v>
      </c>
      <c r="J2269" s="112">
        <v>127061903.76358089</v>
      </c>
      <c r="K2269" s="112">
        <f>I2269-J2269-(0.38*'Recalled prostheses cost'!$F$23)</f>
        <v>-110693949.12401792</v>
      </c>
      <c r="L2269" s="11">
        <f t="shared" si="74"/>
        <v>1</v>
      </c>
    </row>
    <row r="2270" spans="1:12" x14ac:dyDescent="0.25">
      <c r="A2270">
        <f t="shared" si="75"/>
        <v>2265</v>
      </c>
      <c r="C2270">
        <v>78168.735823096271</v>
      </c>
      <c r="D2270">
        <v>80433.748489429505</v>
      </c>
      <c r="E2270">
        <v>49625709.365299188</v>
      </c>
      <c r="F2270">
        <v>2265.0126663332339</v>
      </c>
      <c r="G2270">
        <v>281768237.43663085</v>
      </c>
      <c r="H2270" s="6">
        <f>E2270-G2270-'Recalled prostheses cost'!$F$23</f>
        <v>-255894352.53822282</v>
      </c>
      <c r="I2270" s="112">
        <v>27451704.634783026</v>
      </c>
      <c r="J2270" s="112">
        <v>107071930.22591974</v>
      </c>
      <c r="K2270" s="112">
        <f>I2270-J2270-(0.38*'Recalled prostheses cost'!$F$23)</f>
        <v>-88645918.888555348</v>
      </c>
      <c r="L2270" s="11">
        <f t="shared" si="74"/>
        <v>1</v>
      </c>
    </row>
    <row r="2271" spans="1:12" x14ac:dyDescent="0.25">
      <c r="A2271">
        <f t="shared" si="75"/>
        <v>2266</v>
      </c>
      <c r="C2271">
        <v>53731.66847750602</v>
      </c>
      <c r="D2271">
        <v>55772.427793650459</v>
      </c>
      <c r="E2271">
        <v>50646084.54332187</v>
      </c>
      <c r="F2271">
        <v>2040.7593161444383</v>
      </c>
      <c r="G2271">
        <v>532342847.63338429</v>
      </c>
      <c r="H2271" s="6">
        <f>E2271-G2271-'Recalled prostheses cost'!$F$23</f>
        <v>-505448587.55695361</v>
      </c>
      <c r="I2271" s="112">
        <v>28097818.958153669</v>
      </c>
      <c r="J2271" s="112">
        <v>202290282.10068604</v>
      </c>
      <c r="K2271" s="112">
        <f>I2271-J2271-(0.38*'Recalled prostheses cost'!$F$23)</f>
        <v>-183218156.43995103</v>
      </c>
      <c r="L2271" s="11">
        <f t="shared" si="74"/>
        <v>1</v>
      </c>
    </row>
    <row r="2272" spans="1:12" x14ac:dyDescent="0.25">
      <c r="A2272">
        <f t="shared" si="75"/>
        <v>2267</v>
      </c>
      <c r="C2272">
        <v>59384.556291037516</v>
      </c>
      <c r="D2272">
        <v>62185.286660188933</v>
      </c>
      <c r="E2272">
        <v>42284642.910084739</v>
      </c>
      <c r="F2272">
        <v>2800.7303691514171</v>
      </c>
      <c r="G2272">
        <v>412623233.72161824</v>
      </c>
      <c r="H2272" s="6">
        <f>E2272-G2272-'Recalled prostheses cost'!$F$23</f>
        <v>-394090415.27842468</v>
      </c>
      <c r="I2272" s="112">
        <v>23291018.271284781</v>
      </c>
      <c r="J2272" s="112">
        <v>156796828.81421492</v>
      </c>
      <c r="K2272" s="112">
        <f>I2272-J2272-(0.38*'Recalled prostheses cost'!$F$23)</f>
        <v>-142531503.84034878</v>
      </c>
      <c r="L2272" s="11">
        <f t="shared" si="74"/>
        <v>1</v>
      </c>
    </row>
    <row r="2273" spans="1:12" x14ac:dyDescent="0.25">
      <c r="A2273">
        <f t="shared" si="75"/>
        <v>2268</v>
      </c>
      <c r="C2273">
        <v>52846.945195508873</v>
      </c>
      <c r="D2273">
        <v>54363.340641599192</v>
      </c>
      <c r="E2273">
        <v>50755931.438147075</v>
      </c>
      <c r="F2273">
        <v>1516.3954460903187</v>
      </c>
      <c r="G2273">
        <v>288148897.82440919</v>
      </c>
      <c r="H2273" s="6">
        <f>E2273-G2273-'Recalled prostheses cost'!$F$23</f>
        <v>-261144790.85315329</v>
      </c>
      <c r="I2273" s="112">
        <v>28064786.723310646</v>
      </c>
      <c r="J2273" s="112">
        <v>109496581.1732755</v>
      </c>
      <c r="K2273" s="112">
        <f>I2273-J2273-(0.38*'Recalled prostheses cost'!$F$23)</f>
        <v>-90457487.747383505</v>
      </c>
      <c r="L2273" s="11">
        <f t="shared" si="74"/>
        <v>1</v>
      </c>
    </row>
    <row r="2274" spans="1:12" x14ac:dyDescent="0.25">
      <c r="A2274">
        <f t="shared" si="75"/>
        <v>2269</v>
      </c>
      <c r="C2274">
        <v>49530.364127893023</v>
      </c>
      <c r="D2274">
        <v>50822.745138136226</v>
      </c>
      <c r="E2274">
        <v>50455541.339710735</v>
      </c>
      <c r="F2274">
        <v>1292.3810102432035</v>
      </c>
      <c r="G2274">
        <v>318907493.808617</v>
      </c>
      <c r="H2274" s="6">
        <f>E2274-G2274-'Recalled prostheses cost'!$F$23</f>
        <v>-292203776.93579745</v>
      </c>
      <c r="I2274" s="112">
        <v>28243102.069709331</v>
      </c>
      <c r="J2274" s="112">
        <v>121184847.64727445</v>
      </c>
      <c r="K2274" s="112">
        <f>I2274-J2274-(0.38*'Recalled prostheses cost'!$F$23)</f>
        <v>-101967438.87498376</v>
      </c>
      <c r="L2274" s="11">
        <f t="shared" si="74"/>
        <v>1</v>
      </c>
    </row>
    <row r="2275" spans="1:12" x14ac:dyDescent="0.25">
      <c r="A2275">
        <f t="shared" si="75"/>
        <v>2270</v>
      </c>
      <c r="C2275">
        <v>74056.576840443013</v>
      </c>
      <c r="D2275">
        <v>76498.997052320119</v>
      </c>
      <c r="E2275">
        <v>52200222.779736742</v>
      </c>
      <c r="F2275">
        <v>2442.4202118771063</v>
      </c>
      <c r="G2275">
        <v>359986310.62236273</v>
      </c>
      <c r="H2275" s="6">
        <f>E2275-G2275-'Recalled prostheses cost'!$F$23</f>
        <v>-331537912.30951715</v>
      </c>
      <c r="I2275" s="112">
        <v>28600546.903154776</v>
      </c>
      <c r="J2275" s="112">
        <v>136794798.03649786</v>
      </c>
      <c r="K2275" s="112">
        <f>I2275-J2275-(0.38*'Recalled prostheses cost'!$F$23)</f>
        <v>-117219944.43076172</v>
      </c>
      <c r="L2275" s="11">
        <f t="shared" si="74"/>
        <v>1</v>
      </c>
    </row>
    <row r="2276" spans="1:12" x14ac:dyDescent="0.25">
      <c r="A2276">
        <f t="shared" si="75"/>
        <v>2271</v>
      </c>
      <c r="C2276">
        <v>67444.558731675759</v>
      </c>
      <c r="D2276">
        <v>70483.674949284934</v>
      </c>
      <c r="E2276">
        <v>45104372.200831652</v>
      </c>
      <c r="F2276">
        <v>3039.1162176091748</v>
      </c>
      <c r="G2276">
        <v>495557258.37881303</v>
      </c>
      <c r="H2276" s="6">
        <f>E2276-G2276-'Recalled prostheses cost'!$F$23</f>
        <v>-474204710.64487255</v>
      </c>
      <c r="I2276" s="112">
        <v>24765932.10034446</v>
      </c>
      <c r="J2276" s="112">
        <v>188311758.18394899</v>
      </c>
      <c r="K2276" s="112">
        <f>I2276-J2276-(0.38*'Recalled prostheses cost'!$F$23)</f>
        <v>-172571519.3810232</v>
      </c>
      <c r="L2276" s="11">
        <f t="shared" si="74"/>
        <v>1</v>
      </c>
    </row>
    <row r="2277" spans="1:12" x14ac:dyDescent="0.25">
      <c r="A2277">
        <f t="shared" si="75"/>
        <v>2272</v>
      </c>
      <c r="C2277">
        <v>53685.844951464293</v>
      </c>
      <c r="D2277">
        <v>55125.96839321775</v>
      </c>
      <c r="E2277">
        <v>47942048.903411232</v>
      </c>
      <c r="F2277">
        <v>1440.1234417534579</v>
      </c>
      <c r="G2277">
        <v>324019799.55860883</v>
      </c>
      <c r="H2277" s="6">
        <f>E2277-G2277-'Recalled prostheses cost'!$F$23</f>
        <v>-299829575.12208879</v>
      </c>
      <c r="I2277" s="112">
        <v>26605104.703048628</v>
      </c>
      <c r="J2277" s="112">
        <v>123127523.83227134</v>
      </c>
      <c r="K2277" s="112">
        <f>I2277-J2277-(0.38*'Recalled prostheses cost'!$F$23)</f>
        <v>-105548112.42664135</v>
      </c>
      <c r="L2277" s="11">
        <f t="shared" si="74"/>
        <v>1</v>
      </c>
    </row>
    <row r="2278" spans="1:12" x14ac:dyDescent="0.25">
      <c r="A2278">
        <f t="shared" si="75"/>
        <v>2273</v>
      </c>
      <c r="C2278">
        <v>52089.755291225039</v>
      </c>
      <c r="D2278">
        <v>53032.115504265828</v>
      </c>
      <c r="E2278">
        <v>47337646.161404356</v>
      </c>
      <c r="F2278">
        <v>942.36021304078895</v>
      </c>
      <c r="G2278">
        <v>194553964.77378151</v>
      </c>
      <c r="H2278" s="6">
        <f>E2278-G2278-'Recalled prostheses cost'!$F$23</f>
        <v>-170968143.07926834</v>
      </c>
      <c r="I2278" s="112">
        <v>26232247.648456812</v>
      </c>
      <c r="J2278" s="112">
        <v>73930506.614036977</v>
      </c>
      <c r="K2278" s="112">
        <f>I2278-J2278-(0.38*'Recalled prostheses cost'!$F$23)</f>
        <v>-56723952.262998812</v>
      </c>
      <c r="L2278" s="11">
        <f t="shared" si="74"/>
        <v>1</v>
      </c>
    </row>
    <row r="2279" spans="1:12" x14ac:dyDescent="0.25">
      <c r="A2279">
        <f t="shared" si="75"/>
        <v>2274</v>
      </c>
      <c r="C2279">
        <v>56369.394782238065</v>
      </c>
      <c r="D2279">
        <v>57873.917665171277</v>
      </c>
      <c r="E2279">
        <v>44475962.90970286</v>
      </c>
      <c r="F2279">
        <v>1504.5228829332118</v>
      </c>
      <c r="G2279">
        <v>311914132.68286681</v>
      </c>
      <c r="H2279" s="6">
        <f>E2279-G2279-'Recalled prostheses cost'!$F$23</f>
        <v>-291189994.24005514</v>
      </c>
      <c r="I2279" s="112">
        <v>24492211.910816111</v>
      </c>
      <c r="J2279" s="112">
        <v>118527370.41948938</v>
      </c>
      <c r="K2279" s="112">
        <f>I2279-J2279-(0.38*'Recalled prostheses cost'!$F$23)</f>
        <v>-103060851.80609193</v>
      </c>
      <c r="L2279" s="11">
        <f t="shared" si="74"/>
        <v>1</v>
      </c>
    </row>
    <row r="2280" spans="1:12" x14ac:dyDescent="0.25">
      <c r="A2280">
        <f t="shared" si="75"/>
        <v>2275</v>
      </c>
      <c r="C2280">
        <v>57141.232527797969</v>
      </c>
      <c r="D2280">
        <v>58709.381403935957</v>
      </c>
      <c r="E2280">
        <v>47042531.85710068</v>
      </c>
      <c r="F2280">
        <v>1568.1488761379878</v>
      </c>
      <c r="G2280">
        <v>288321933.07488203</v>
      </c>
      <c r="H2280" s="6">
        <f>E2280-G2280-'Recalled prostheses cost'!$F$23</f>
        <v>-265031225.68467253</v>
      </c>
      <c r="I2280" s="112">
        <v>25968037.665820405</v>
      </c>
      <c r="J2280" s="112">
        <v>109562334.56845517</v>
      </c>
      <c r="K2280" s="112">
        <f>I2280-J2280-(0.38*'Recalled prostheses cost'!$F$23)</f>
        <v>-92619990.200053424</v>
      </c>
      <c r="L2280" s="11">
        <f t="shared" si="74"/>
        <v>1</v>
      </c>
    </row>
    <row r="2281" spans="1:12" x14ac:dyDescent="0.25">
      <c r="A2281">
        <f t="shared" si="75"/>
        <v>2276</v>
      </c>
      <c r="C2281">
        <v>60332.368112437565</v>
      </c>
      <c r="D2281">
        <v>62320.006579527857</v>
      </c>
      <c r="E2281">
        <v>51152172.774005339</v>
      </c>
      <c r="F2281">
        <v>1987.6384670902917</v>
      </c>
      <c r="G2281">
        <v>407582020.8450684</v>
      </c>
      <c r="H2281" s="6">
        <f>E2281-G2281-'Recalled prostheses cost'!$F$23</f>
        <v>-380181672.53795421</v>
      </c>
      <c r="I2281" s="112">
        <v>28186337.098811664</v>
      </c>
      <c r="J2281" s="112">
        <v>154881167.92112595</v>
      </c>
      <c r="K2281" s="112">
        <f>I2281-J2281-(0.38*'Recalled prostheses cost'!$F$23)</f>
        <v>-135720524.11973295</v>
      </c>
      <c r="L2281" s="11">
        <f t="shared" si="74"/>
        <v>1</v>
      </c>
    </row>
    <row r="2282" spans="1:12" x14ac:dyDescent="0.25">
      <c r="A2282">
        <f t="shared" si="75"/>
        <v>2277</v>
      </c>
      <c r="C2282">
        <v>55548.610776720256</v>
      </c>
      <c r="D2282">
        <v>57667.973306987238</v>
      </c>
      <c r="E2282">
        <v>52551542.22991617</v>
      </c>
      <c r="F2282">
        <v>2119.3625302669825</v>
      </c>
      <c r="G2282">
        <v>494193512.63808024</v>
      </c>
      <c r="H2282" s="6">
        <f>E2282-G2282-'Recalled prostheses cost'!$F$23</f>
        <v>-465393794.87505525</v>
      </c>
      <c r="I2282" s="112">
        <v>28629032.912765335</v>
      </c>
      <c r="J2282" s="112">
        <v>187793534.80247051</v>
      </c>
      <c r="K2282" s="112">
        <f>I2282-J2282-(0.38*'Recalled prostheses cost'!$F$23)</f>
        <v>-168190195.18712384</v>
      </c>
      <c r="L2282" s="11">
        <f t="shared" si="74"/>
        <v>1</v>
      </c>
    </row>
    <row r="2283" spans="1:12" x14ac:dyDescent="0.25">
      <c r="A2283">
        <f t="shared" si="75"/>
        <v>2278</v>
      </c>
      <c r="C2283">
        <v>51938.510920314046</v>
      </c>
      <c r="D2283">
        <v>53338.225256386126</v>
      </c>
      <c r="E2283">
        <v>65945750.588844024</v>
      </c>
      <c r="F2283">
        <v>1399.7143360720802</v>
      </c>
      <c r="G2283">
        <v>487344592.71871614</v>
      </c>
      <c r="H2283" s="6">
        <f>E2283-G2283-'Recalled prostheses cost'!$F$23</f>
        <v>-445150666.59676331</v>
      </c>
      <c r="I2283" s="112">
        <v>36743964.045149684</v>
      </c>
      <c r="J2283" s="112">
        <v>185190945.23311216</v>
      </c>
      <c r="K2283" s="112">
        <f>I2283-J2283-(0.38*'Recalled prostheses cost'!$F$23)</f>
        <v>-157472674.48538113</v>
      </c>
      <c r="L2283" s="11">
        <f t="shared" si="74"/>
        <v>1</v>
      </c>
    </row>
    <row r="2284" spans="1:12" x14ac:dyDescent="0.25">
      <c r="A2284">
        <f t="shared" si="75"/>
        <v>2279</v>
      </c>
      <c r="C2284">
        <v>72402.507460927241</v>
      </c>
      <c r="D2284">
        <v>75337.90991540614</v>
      </c>
      <c r="E2284">
        <v>43526253.759039469</v>
      </c>
      <c r="F2284">
        <v>2935.402454478899</v>
      </c>
      <c r="G2284">
        <v>329717992.22008026</v>
      </c>
      <c r="H2284" s="6">
        <f>E2284-G2284-'Recalled prostheses cost'!$F$23</f>
        <v>-309943562.92793196</v>
      </c>
      <c r="I2284" s="112">
        <v>24387822.371131673</v>
      </c>
      <c r="J2284" s="112">
        <v>125292837.0436305</v>
      </c>
      <c r="K2284" s="112">
        <f>I2284-J2284-(0.38*'Recalled prostheses cost'!$F$23)</f>
        <v>-109930707.96991748</v>
      </c>
      <c r="L2284" s="11">
        <f t="shared" si="74"/>
        <v>1</v>
      </c>
    </row>
    <row r="2285" spans="1:12" x14ac:dyDescent="0.25">
      <c r="A2285">
        <f t="shared" si="75"/>
        <v>2280</v>
      </c>
      <c r="C2285">
        <v>62004.283811899048</v>
      </c>
      <c r="D2285">
        <v>63855.109670424034</v>
      </c>
      <c r="E2285">
        <v>42397184.717009887</v>
      </c>
      <c r="F2285">
        <v>1850.825858524986</v>
      </c>
      <c r="G2285">
        <v>292516155.51773292</v>
      </c>
      <c r="H2285" s="6">
        <f>E2285-G2285-'Recalled prostheses cost'!$F$23</f>
        <v>-273870795.26761419</v>
      </c>
      <c r="I2285" s="112">
        <v>23828086.21686447</v>
      </c>
      <c r="J2285" s="112">
        <v>111156139.09673849</v>
      </c>
      <c r="K2285" s="112">
        <f>I2285-J2285-(0.38*'Recalled prostheses cost'!$F$23)</f>
        <v>-96353746.177292675</v>
      </c>
      <c r="L2285" s="11">
        <f t="shared" si="74"/>
        <v>1</v>
      </c>
    </row>
    <row r="2286" spans="1:12" x14ac:dyDescent="0.25">
      <c r="A2286">
        <f t="shared" si="75"/>
        <v>2281</v>
      </c>
      <c r="C2286">
        <v>50459.306457126208</v>
      </c>
      <c r="D2286">
        <v>52365.020881156168</v>
      </c>
      <c r="E2286">
        <v>56122920.13068936</v>
      </c>
      <c r="F2286">
        <v>1905.7144240299604</v>
      </c>
      <c r="G2286">
        <v>512831759.55145645</v>
      </c>
      <c r="H2286" s="6">
        <f>E2286-G2286-'Recalled prostheses cost'!$F$23</f>
        <v>-480460663.88765824</v>
      </c>
      <c r="I2286" s="112">
        <v>31099038.445071284</v>
      </c>
      <c r="J2286" s="112">
        <v>194876068.62955341</v>
      </c>
      <c r="K2286" s="112">
        <f>I2286-J2286-(0.38*'Recalled prostheses cost'!$F$23)</f>
        <v>-172802723.48190078</v>
      </c>
      <c r="L2286" s="11">
        <f t="shared" si="74"/>
        <v>1</v>
      </c>
    </row>
    <row r="2287" spans="1:12" x14ac:dyDescent="0.25">
      <c r="A2287">
        <f t="shared" si="75"/>
        <v>2282</v>
      </c>
      <c r="C2287">
        <v>71029.633230927793</v>
      </c>
      <c r="D2287">
        <v>72867.905660909659</v>
      </c>
      <c r="E2287">
        <v>62082305.694084033</v>
      </c>
      <c r="F2287">
        <v>1838.2724299818656</v>
      </c>
      <c r="G2287">
        <v>318582198.98245674</v>
      </c>
      <c r="H2287" s="6">
        <f>E2287-G2287-'Recalled prostheses cost'!$F$23</f>
        <v>-280251717.75526386</v>
      </c>
      <c r="I2287" s="112">
        <v>34207047.755882159</v>
      </c>
      <c r="J2287" s="112">
        <v>121061235.61333358</v>
      </c>
      <c r="K2287" s="112">
        <f>I2287-J2287-(0.38*'Recalled prostheses cost'!$F$23)</f>
        <v>-95879881.154870063</v>
      </c>
      <c r="L2287" s="11">
        <f t="shared" si="74"/>
        <v>1</v>
      </c>
    </row>
    <row r="2288" spans="1:12" x14ac:dyDescent="0.25">
      <c r="A2288">
        <f t="shared" si="75"/>
        <v>2283</v>
      </c>
      <c r="C2288">
        <v>57445.544392034986</v>
      </c>
      <c r="D2288">
        <v>59797.604272917626</v>
      </c>
      <c r="E2288">
        <v>52343691.082532637</v>
      </c>
      <c r="F2288">
        <v>2352.0598808826398</v>
      </c>
      <c r="G2288">
        <v>596772880.25578666</v>
      </c>
      <c r="H2288" s="6">
        <f>E2288-G2288-'Recalled prostheses cost'!$F$23</f>
        <v>-568181013.64014518</v>
      </c>
      <c r="I2288" s="112">
        <v>28587702.540260755</v>
      </c>
      <c r="J2288" s="112">
        <v>226773694.49719894</v>
      </c>
      <c r="K2288" s="112">
        <f>I2288-J2288-(0.38*'Recalled prostheses cost'!$F$23)</f>
        <v>-207211685.25435683</v>
      </c>
      <c r="L2288" s="11">
        <f t="shared" si="74"/>
        <v>1</v>
      </c>
    </row>
    <row r="2289" spans="1:12" x14ac:dyDescent="0.25">
      <c r="A2289">
        <f t="shared" si="75"/>
        <v>2284</v>
      </c>
      <c r="C2289">
        <v>59936.327987407261</v>
      </c>
      <c r="D2289">
        <v>61837.120351757265</v>
      </c>
      <c r="E2289">
        <v>55629317.257231012</v>
      </c>
      <c r="F2289">
        <v>1900.7923643500035</v>
      </c>
      <c r="G2289">
        <v>467065010.86637002</v>
      </c>
      <c r="H2289" s="6">
        <f>E2289-G2289-'Recalled prostheses cost'!$F$23</f>
        <v>-435187518.07603019</v>
      </c>
      <c r="I2289" s="112">
        <v>30847586.119375657</v>
      </c>
      <c r="J2289" s="112">
        <v>177484704.1292206</v>
      </c>
      <c r="K2289" s="112">
        <f>I2289-J2289-(0.38*'Recalled prostheses cost'!$F$23)</f>
        <v>-155662811.30726361</v>
      </c>
      <c r="L2289" s="11">
        <f t="shared" si="74"/>
        <v>1</v>
      </c>
    </row>
    <row r="2290" spans="1:12" x14ac:dyDescent="0.25">
      <c r="A2290">
        <f t="shared" si="75"/>
        <v>2285</v>
      </c>
      <c r="C2290">
        <v>63876.573491868956</v>
      </c>
      <c r="D2290">
        <v>65461.408777286488</v>
      </c>
      <c r="E2290">
        <v>57094656.985756874</v>
      </c>
      <c r="F2290">
        <v>1584.8352854175318</v>
      </c>
      <c r="G2290">
        <v>349993437.73851609</v>
      </c>
      <c r="H2290" s="6">
        <f>E2290-G2290-'Recalled prostheses cost'!$F$23</f>
        <v>-316650605.21965039</v>
      </c>
      <c r="I2290" s="112">
        <v>31615317.251545545</v>
      </c>
      <c r="J2290" s="112">
        <v>132997506.3406361</v>
      </c>
      <c r="K2290" s="112">
        <f>I2290-J2290-(0.38*'Recalled prostheses cost'!$F$23)</f>
        <v>-110407882.38650921</v>
      </c>
      <c r="L2290" s="11">
        <f t="shared" si="74"/>
        <v>1</v>
      </c>
    </row>
    <row r="2291" spans="1:12" x14ac:dyDescent="0.25">
      <c r="A2291">
        <f t="shared" si="75"/>
        <v>2286</v>
      </c>
      <c r="C2291">
        <v>62515.694557902709</v>
      </c>
      <c r="D2291">
        <v>65282.238255715754</v>
      </c>
      <c r="E2291">
        <v>42955940.971511669</v>
      </c>
      <c r="F2291">
        <v>2766.5436978130456</v>
      </c>
      <c r="G2291">
        <v>436583215.75610089</v>
      </c>
      <c r="H2291" s="6">
        <f>E2291-G2291-'Recalled prostheses cost'!$F$23</f>
        <v>-417379099.2514804</v>
      </c>
      <c r="I2291" s="112">
        <v>23814800.601454873</v>
      </c>
      <c r="J2291" s="112">
        <v>165901621.98731837</v>
      </c>
      <c r="K2291" s="112">
        <f>I2291-J2291-(0.38*'Recalled prostheses cost'!$F$23)</f>
        <v>-151112514.68328214</v>
      </c>
      <c r="L2291" s="11">
        <f t="shared" si="74"/>
        <v>1</v>
      </c>
    </row>
    <row r="2292" spans="1:12" x14ac:dyDescent="0.25">
      <c r="A2292">
        <f t="shared" si="75"/>
        <v>2287</v>
      </c>
      <c r="C2292">
        <v>73335.58130074777</v>
      </c>
      <c r="D2292">
        <v>76234.038990758083</v>
      </c>
      <c r="E2292">
        <v>45249987.803856291</v>
      </c>
      <c r="F2292">
        <v>2898.4576900103129</v>
      </c>
      <c r="G2292">
        <v>348629058.84961778</v>
      </c>
      <c r="H2292" s="6">
        <f>E2292-G2292-'Recalled prostheses cost'!$F$23</f>
        <v>-327130895.51265264</v>
      </c>
      <c r="I2292" s="112">
        <v>24851207.396556005</v>
      </c>
      <c r="J2292" s="112">
        <v>132479042.36285475</v>
      </c>
      <c r="K2292" s="112">
        <f>I2292-J2292-(0.38*'Recalled prostheses cost'!$F$23)</f>
        <v>-116653528.26371738</v>
      </c>
      <c r="L2292" s="11">
        <f t="shared" si="74"/>
        <v>1</v>
      </c>
    </row>
    <row r="2293" spans="1:12" x14ac:dyDescent="0.25">
      <c r="A2293">
        <f t="shared" si="75"/>
        <v>2288</v>
      </c>
      <c r="C2293">
        <v>68148.908480926213</v>
      </c>
      <c r="D2293">
        <v>70622.854120368313</v>
      </c>
      <c r="E2293">
        <v>44562763.477762379</v>
      </c>
      <c r="F2293">
        <v>2473.9456394420995</v>
      </c>
      <c r="G2293">
        <v>367697744.98906106</v>
      </c>
      <c r="H2293" s="6">
        <f>E2293-G2293-'Recalled prostheses cost'!$F$23</f>
        <v>-346886805.97818983</v>
      </c>
      <c r="I2293" s="112">
        <v>24830026.832877181</v>
      </c>
      <c r="J2293" s="112">
        <v>139725143.0958432</v>
      </c>
      <c r="K2293" s="112">
        <f>I2293-J2293-(0.38*'Recalled prostheses cost'!$F$23)</f>
        <v>-123920809.56038466</v>
      </c>
      <c r="L2293" s="11">
        <f t="shared" si="74"/>
        <v>1</v>
      </c>
    </row>
    <row r="2294" spans="1:12" x14ac:dyDescent="0.25">
      <c r="A2294">
        <f t="shared" si="75"/>
        <v>2289</v>
      </c>
      <c r="C2294">
        <v>54560.307980600868</v>
      </c>
      <c r="D2294">
        <v>56250.960694750887</v>
      </c>
      <c r="E2294">
        <v>55676515.401276648</v>
      </c>
      <c r="F2294">
        <v>1690.6527141500192</v>
      </c>
      <c r="G2294">
        <v>347761702.18986434</v>
      </c>
      <c r="H2294" s="6">
        <f>E2294-G2294-'Recalled prostheses cost'!$F$23</f>
        <v>-315837011.25547886</v>
      </c>
      <c r="I2294" s="112">
        <v>30966859.250234962</v>
      </c>
      <c r="J2294" s="112">
        <v>132149446.83214845</v>
      </c>
      <c r="K2294" s="112">
        <f>I2294-J2294-(0.38*'Recalled prostheses cost'!$F$23)</f>
        <v>-110208280.87933213</v>
      </c>
      <c r="L2294" s="11">
        <f t="shared" si="74"/>
        <v>1</v>
      </c>
    </row>
    <row r="2295" spans="1:12" x14ac:dyDescent="0.25">
      <c r="A2295">
        <f t="shared" si="75"/>
        <v>2290</v>
      </c>
      <c r="C2295">
        <v>69273.593459908298</v>
      </c>
      <c r="D2295">
        <v>72734.00400977426</v>
      </c>
      <c r="E2295">
        <v>53668034.142468713</v>
      </c>
      <c r="F2295">
        <v>3460.4105498659628</v>
      </c>
      <c r="G2295">
        <v>709791049.54005146</v>
      </c>
      <c r="H2295" s="6">
        <f>E2295-G2295-'Recalled prostheses cost'!$F$23</f>
        <v>-679874839.86447394</v>
      </c>
      <c r="I2295" s="112">
        <v>29841254.030490719</v>
      </c>
      <c r="J2295" s="112">
        <v>269720598.82521951</v>
      </c>
      <c r="K2295" s="112">
        <f>I2295-J2295-(0.38*'Recalled prostheses cost'!$F$23)</f>
        <v>-248905038.09214744</v>
      </c>
      <c r="L2295" s="11">
        <f t="shared" si="74"/>
        <v>1</v>
      </c>
    </row>
    <row r="2296" spans="1:12" x14ac:dyDescent="0.25">
      <c r="A2296">
        <f t="shared" si="75"/>
        <v>2291</v>
      </c>
      <c r="C2296">
        <v>62207.092221736311</v>
      </c>
      <c r="D2296">
        <v>64367.793171276215</v>
      </c>
      <c r="E2296">
        <v>53192496.045730449</v>
      </c>
      <c r="F2296">
        <v>2160.7009495399034</v>
      </c>
      <c r="G2296">
        <v>426384444.73182762</v>
      </c>
      <c r="H2296" s="6">
        <f>E2296-G2296-'Recalled prostheses cost'!$F$23</f>
        <v>-396943773.15298831</v>
      </c>
      <c r="I2296" s="112">
        <v>29661147.301052269</v>
      </c>
      <c r="J2296" s="112">
        <v>162026088.9980945</v>
      </c>
      <c r="K2296" s="112">
        <f>I2296-J2296-(0.38*'Recalled prostheses cost'!$F$23)</f>
        <v>-141390634.99446088</v>
      </c>
      <c r="L2296" s="11">
        <f t="shared" si="74"/>
        <v>1</v>
      </c>
    </row>
    <row r="2297" spans="1:12" x14ac:dyDescent="0.25">
      <c r="A2297">
        <f t="shared" si="75"/>
        <v>2292</v>
      </c>
      <c r="C2297">
        <v>60440.371218633321</v>
      </c>
      <c r="D2297">
        <v>62292.945277541869</v>
      </c>
      <c r="E2297">
        <v>53576492.462676637</v>
      </c>
      <c r="F2297">
        <v>1852.5740589085472</v>
      </c>
      <c r="G2297">
        <v>380334295.38046002</v>
      </c>
      <c r="H2297" s="6">
        <f>E2297-G2297-'Recalled prostheses cost'!$F$23</f>
        <v>-350509627.38467455</v>
      </c>
      <c r="I2297" s="112">
        <v>29630865.995040935</v>
      </c>
      <c r="J2297" s="112">
        <v>144527032.24457479</v>
      </c>
      <c r="K2297" s="112">
        <f>I2297-J2297-(0.38*'Recalled prostheses cost'!$F$23)</f>
        <v>-123921859.54695249</v>
      </c>
      <c r="L2297" s="11">
        <f t="shared" si="74"/>
        <v>1</v>
      </c>
    </row>
    <row r="2298" spans="1:12" x14ac:dyDescent="0.25">
      <c r="A2298">
        <f t="shared" si="75"/>
        <v>2293</v>
      </c>
      <c r="C2298">
        <v>65107.425584744429</v>
      </c>
      <c r="D2298">
        <v>67334.905179951456</v>
      </c>
      <c r="E2298">
        <v>46713724.713935778</v>
      </c>
      <c r="F2298">
        <v>2227.4795952070272</v>
      </c>
      <c r="G2298">
        <v>291477051.55127072</v>
      </c>
      <c r="H2298" s="6">
        <f>E2298-G2298-'Recalled prostheses cost'!$F$23</f>
        <v>-268515151.3042261</v>
      </c>
      <c r="I2298" s="112">
        <v>25737409.850810673</v>
      </c>
      <c r="J2298" s="112">
        <v>110761279.58948286</v>
      </c>
      <c r="K2298" s="112">
        <f>I2298-J2298-(0.38*'Recalled prostheses cost'!$F$23)</f>
        <v>-94049563.036090821</v>
      </c>
      <c r="L2298" s="11">
        <f t="shared" si="74"/>
        <v>1</v>
      </c>
    </row>
    <row r="2299" spans="1:12" x14ac:dyDescent="0.25">
      <c r="A2299">
        <f t="shared" si="75"/>
        <v>2294</v>
      </c>
      <c r="C2299">
        <v>59210.733088032117</v>
      </c>
      <c r="D2299">
        <v>60233.566153238673</v>
      </c>
      <c r="E2299">
        <v>49249543.111175478</v>
      </c>
      <c r="F2299">
        <v>1022.8330652065561</v>
      </c>
      <c r="G2299">
        <v>171885262.58688879</v>
      </c>
      <c r="H2299" s="6">
        <f>E2299-G2299-'Recalled prostheses cost'!$F$23</f>
        <v>-146387543.94260448</v>
      </c>
      <c r="I2299" s="112">
        <v>27135448.903760891</v>
      </c>
      <c r="J2299" s="112">
        <v>65316399.78301774</v>
      </c>
      <c r="K2299" s="112">
        <f>I2299-J2299-(0.38*'Recalled prostheses cost'!$F$23)</f>
        <v>-47206644.176675491</v>
      </c>
      <c r="L2299" s="11">
        <f t="shared" si="74"/>
        <v>1</v>
      </c>
    </row>
    <row r="2300" spans="1:12" x14ac:dyDescent="0.25">
      <c r="A2300">
        <f t="shared" si="75"/>
        <v>2295</v>
      </c>
      <c r="C2300">
        <v>57608.75902746374</v>
      </c>
      <c r="D2300">
        <v>60327.911772351064</v>
      </c>
      <c r="E2300">
        <v>59230202.856302246</v>
      </c>
      <c r="F2300">
        <v>2719.1527448873239</v>
      </c>
      <c r="G2300">
        <v>802297632.73243523</v>
      </c>
      <c r="H2300" s="6">
        <f>E2300-G2300-'Recalled prostheses cost'!$F$23</f>
        <v>-766819254.34302413</v>
      </c>
      <c r="I2300" s="112">
        <v>32862449.968538038</v>
      </c>
      <c r="J2300" s="112">
        <v>304873100.43832541</v>
      </c>
      <c r="K2300" s="112">
        <f>I2300-J2300-(0.38*'Recalled prostheses cost'!$F$23)</f>
        <v>-281036343.76720601</v>
      </c>
      <c r="L2300" s="11">
        <f t="shared" si="74"/>
        <v>1</v>
      </c>
    </row>
    <row r="2301" spans="1:12" x14ac:dyDescent="0.25">
      <c r="A2301">
        <f t="shared" si="75"/>
        <v>2296</v>
      </c>
      <c r="C2301">
        <v>59334.569101246976</v>
      </c>
      <c r="D2301">
        <v>61442.954482970534</v>
      </c>
      <c r="E2301">
        <v>48036508.207016259</v>
      </c>
      <c r="F2301">
        <v>2108.3853817235577</v>
      </c>
      <c r="G2301">
        <v>372506560.85482442</v>
      </c>
      <c r="H2301" s="6">
        <f>E2301-G2301-'Recalled prostheses cost'!$F$23</f>
        <v>-348221877.11469936</v>
      </c>
      <c r="I2301" s="112">
        <v>26818705.664765704</v>
      </c>
      <c r="J2301" s="112">
        <v>141552493.12483332</v>
      </c>
      <c r="K2301" s="112">
        <f>I2301-J2301-(0.38*'Recalled prostheses cost'!$F$23)</f>
        <v>-123759480.75748625</v>
      </c>
      <c r="L2301" s="11">
        <f t="shared" si="74"/>
        <v>1</v>
      </c>
    </row>
    <row r="2302" spans="1:12" x14ac:dyDescent="0.25">
      <c r="A2302">
        <f t="shared" si="75"/>
        <v>2297</v>
      </c>
      <c r="C2302">
        <v>56778.542156881653</v>
      </c>
      <c r="D2302">
        <v>57675.789975309737</v>
      </c>
      <c r="E2302">
        <v>67594305.642625138</v>
      </c>
      <c r="F2302">
        <v>897.24781842808443</v>
      </c>
      <c r="G2302">
        <v>252125687.19234228</v>
      </c>
      <c r="H2302" s="6">
        <f>E2302-G2302-'Recalled prostheses cost'!$F$23</f>
        <v>-208283206.0166083</v>
      </c>
      <c r="I2302" s="112">
        <v>37229016.800862089</v>
      </c>
      <c r="J2302" s="112">
        <v>95807761.133090094</v>
      </c>
      <c r="K2302" s="112">
        <f>I2302-J2302-(0.38*'Recalled prostheses cost'!$F$23)</f>
        <v>-67604437.629646659</v>
      </c>
      <c r="L2302" s="11">
        <f t="shared" si="74"/>
        <v>1</v>
      </c>
    </row>
    <row r="2303" spans="1:12" x14ac:dyDescent="0.25">
      <c r="A2303">
        <f t="shared" si="75"/>
        <v>2298</v>
      </c>
      <c r="C2303">
        <v>51704.945682999969</v>
      </c>
      <c r="D2303">
        <v>53227.737147293454</v>
      </c>
      <c r="E2303">
        <v>46899486.885309838</v>
      </c>
      <c r="F2303">
        <v>1522.7914642934848</v>
      </c>
      <c r="G2303">
        <v>308898217.382213</v>
      </c>
      <c r="H2303" s="6">
        <f>E2303-G2303-'Recalled prostheses cost'!$F$23</f>
        <v>-285750554.96379435</v>
      </c>
      <c r="I2303" s="112">
        <v>26007241.80332496</v>
      </c>
      <c r="J2303" s="112">
        <v>117381322.60524094</v>
      </c>
      <c r="K2303" s="112">
        <f>I2303-J2303-(0.38*'Recalled prostheses cost'!$F$23)</f>
        <v>-100399774.09933463</v>
      </c>
      <c r="L2303" s="11">
        <f t="shared" si="74"/>
        <v>1</v>
      </c>
    </row>
    <row r="2304" spans="1:12" x14ac:dyDescent="0.25">
      <c r="A2304">
        <f t="shared" si="75"/>
        <v>2299</v>
      </c>
      <c r="C2304">
        <v>63358.775370700409</v>
      </c>
      <c r="D2304">
        <v>65525.491979084254</v>
      </c>
      <c r="E2304">
        <v>38750830.665748447</v>
      </c>
      <c r="F2304">
        <v>2166.7166083838456</v>
      </c>
      <c r="G2304">
        <v>260874660.38580817</v>
      </c>
      <c r="H2304" s="6">
        <f>E2304-G2304-'Recalled prostheses cost'!$F$23</f>
        <v>-245875654.18695089</v>
      </c>
      <c r="I2304" s="112">
        <v>21532116.776068296</v>
      </c>
      <c r="J2304" s="112">
        <v>99132370.946607113</v>
      </c>
      <c r="K2304" s="112">
        <f>I2304-J2304-(0.38*'Recalled prostheses cost'!$F$23)</f>
        <v>-86625947.467957467</v>
      </c>
      <c r="L2304" s="11">
        <f t="shared" si="74"/>
        <v>1</v>
      </c>
    </row>
    <row r="2305" spans="1:12" x14ac:dyDescent="0.25">
      <c r="A2305">
        <f t="shared" si="75"/>
        <v>2300</v>
      </c>
      <c r="C2305">
        <v>75756.62316720013</v>
      </c>
      <c r="D2305">
        <v>77938.34955600751</v>
      </c>
      <c r="E2305">
        <v>43725126.945856921</v>
      </c>
      <c r="F2305">
        <v>2181.7263888073794</v>
      </c>
      <c r="G2305">
        <v>237493221.09757853</v>
      </c>
      <c r="H2305" s="6">
        <f>E2305-G2305-'Recalled prostheses cost'!$F$23</f>
        <v>-217519918.61861277</v>
      </c>
      <c r="I2305" s="112">
        <v>24265758.887404986</v>
      </c>
      <c r="J2305" s="112">
        <v>90247424.01707983</v>
      </c>
      <c r="K2305" s="112">
        <f>I2305-J2305-(0.38*'Recalled prostheses cost'!$F$23)</f>
        <v>-75007358.427093491</v>
      </c>
      <c r="L2305" s="11">
        <f t="shared" si="74"/>
        <v>1</v>
      </c>
    </row>
    <row r="2306" spans="1:12" x14ac:dyDescent="0.25">
      <c r="A2306">
        <f t="shared" si="75"/>
        <v>2301</v>
      </c>
      <c r="C2306">
        <v>72322.040114167656</v>
      </c>
      <c r="D2306">
        <v>74855.105752841904</v>
      </c>
      <c r="E2306">
        <v>47157680.391188487</v>
      </c>
      <c r="F2306">
        <v>2533.0656386742485</v>
      </c>
      <c r="G2306">
        <v>424648547.21110797</v>
      </c>
      <c r="H2306" s="6">
        <f>E2306-G2306-'Recalled prostheses cost'!$F$23</f>
        <v>-401242691.28681064</v>
      </c>
      <c r="I2306" s="112">
        <v>26170686.955992877</v>
      </c>
      <c r="J2306" s="112">
        <v>161366447.94022104</v>
      </c>
      <c r="K2306" s="112">
        <f>I2306-J2306-(0.38*'Recalled prostheses cost'!$F$23)</f>
        <v>-144221454.28164682</v>
      </c>
      <c r="L2306" s="11">
        <f t="shared" si="74"/>
        <v>1</v>
      </c>
    </row>
    <row r="2307" spans="1:12" x14ac:dyDescent="0.25">
      <c r="A2307">
        <f t="shared" si="75"/>
        <v>2302</v>
      </c>
      <c r="C2307">
        <v>54927.73488002782</v>
      </c>
      <c r="D2307">
        <v>56702.279260146228</v>
      </c>
      <c r="E2307">
        <v>44264692.741093218</v>
      </c>
      <c r="F2307">
        <v>1774.5443801184083</v>
      </c>
      <c r="G2307">
        <v>331372176.92761511</v>
      </c>
      <c r="H2307" s="6">
        <f>E2307-G2307-'Recalled prostheses cost'!$F$23</f>
        <v>-310859308.65341306</v>
      </c>
      <c r="I2307" s="112">
        <v>24893162.880378932</v>
      </c>
      <c r="J2307" s="112">
        <v>125921427.23249374</v>
      </c>
      <c r="K2307" s="112">
        <f>I2307-J2307-(0.38*'Recalled prostheses cost'!$F$23)</f>
        <v>-110053957.64953345</v>
      </c>
      <c r="L2307" s="11">
        <f t="shared" si="74"/>
        <v>1</v>
      </c>
    </row>
    <row r="2308" spans="1:12" x14ac:dyDescent="0.25">
      <c r="A2308">
        <f t="shared" si="75"/>
        <v>2303</v>
      </c>
      <c r="C2308">
        <v>57726.367396602705</v>
      </c>
      <c r="D2308">
        <v>59349.010025080599</v>
      </c>
      <c r="E2308">
        <v>46689380.473927088</v>
      </c>
      <c r="F2308">
        <v>1622.6426284778936</v>
      </c>
      <c r="G2308">
        <v>267311639.99293739</v>
      </c>
      <c r="H2308" s="6">
        <f>E2308-G2308-'Recalled prostheses cost'!$F$23</f>
        <v>-244374083.98590147</v>
      </c>
      <c r="I2308" s="112">
        <v>26037331.115427025</v>
      </c>
      <c r="J2308" s="112">
        <v>101578423.1973162</v>
      </c>
      <c r="K2308" s="112">
        <f>I2308-J2308-(0.38*'Recalled prostheses cost'!$F$23)</f>
        <v>-84566785.379307836</v>
      </c>
      <c r="L2308" s="11">
        <f t="shared" si="74"/>
        <v>1</v>
      </c>
    </row>
    <row r="2309" spans="1:12" x14ac:dyDescent="0.25">
      <c r="A2309">
        <f t="shared" si="75"/>
        <v>2304</v>
      </c>
      <c r="C2309">
        <v>69376.620367004231</v>
      </c>
      <c r="D2309">
        <v>72410.640115993374</v>
      </c>
      <c r="E2309">
        <v>38807557.996764354</v>
      </c>
      <c r="F2309">
        <v>3034.0197489891434</v>
      </c>
      <c r="G2309">
        <v>271147806.36627823</v>
      </c>
      <c r="H2309" s="6">
        <f>E2309-G2309-'Recalled prostheses cost'!$F$23</f>
        <v>-256092072.83640504</v>
      </c>
      <c r="I2309" s="112">
        <v>21402974.063075677</v>
      </c>
      <c r="J2309" s="112">
        <v>103036166.41918574</v>
      </c>
      <c r="K2309" s="112">
        <f>I2309-J2309-(0.38*'Recalled prostheses cost'!$F$23)</f>
        <v>-90658885.65352872</v>
      </c>
      <c r="L2309" s="11">
        <f t="shared" si="74"/>
        <v>1</v>
      </c>
    </row>
    <row r="2310" spans="1:12" x14ac:dyDescent="0.25">
      <c r="A2310">
        <f t="shared" si="75"/>
        <v>2305</v>
      </c>
      <c r="C2310">
        <v>59674.510603763512</v>
      </c>
      <c r="D2310">
        <v>61234.731230892161</v>
      </c>
      <c r="E2310">
        <v>42809369.0347718</v>
      </c>
      <c r="F2310">
        <v>1560.2206271286486</v>
      </c>
      <c r="G2310">
        <v>269806702.14737648</v>
      </c>
      <c r="H2310" s="6">
        <f>E2310-G2310-'Recalled prostheses cost'!$F$23</f>
        <v>-250749157.57949585</v>
      </c>
      <c r="I2310" s="112">
        <v>23710040.891385574</v>
      </c>
      <c r="J2310" s="112">
        <v>102526546.81600307</v>
      </c>
      <c r="K2310" s="112">
        <f>I2310-J2310-(0.38*'Recalled prostheses cost'!$F$23)</f>
        <v>-87842199.222036153</v>
      </c>
      <c r="L2310" s="11">
        <f t="shared" ref="L2310:L2373" si="76">IF(H2310/$H$1&lt;=F2310,1,0)</f>
        <v>1</v>
      </c>
    </row>
    <row r="2311" spans="1:12" x14ac:dyDescent="0.25">
      <c r="A2311">
        <f t="shared" si="75"/>
        <v>2306</v>
      </c>
      <c r="C2311">
        <v>60793.68629935824</v>
      </c>
      <c r="D2311">
        <v>62730.282718864088</v>
      </c>
      <c r="E2311">
        <v>47667512.457273558</v>
      </c>
      <c r="F2311">
        <v>1936.5964195058477</v>
      </c>
      <c r="G2311">
        <v>348791801.08720177</v>
      </c>
      <c r="H2311" s="6">
        <f>E2311-G2311-'Recalled prostheses cost'!$F$23</f>
        <v>-324876113.0968194</v>
      </c>
      <c r="I2311" s="112">
        <v>26302476.47776632</v>
      </c>
      <c r="J2311" s="112">
        <v>132540884.41313668</v>
      </c>
      <c r="K2311" s="112">
        <f>I2311-J2311-(0.38*'Recalled prostheses cost'!$F$23)</f>
        <v>-115264101.23278901</v>
      </c>
      <c r="L2311" s="11">
        <f t="shared" si="76"/>
        <v>1</v>
      </c>
    </row>
    <row r="2312" spans="1:12" x14ac:dyDescent="0.25">
      <c r="A2312">
        <f t="shared" ref="A2312:A2375" si="77">1+A2311</f>
        <v>2307</v>
      </c>
      <c r="C2312">
        <v>48440.595735620431</v>
      </c>
      <c r="D2312">
        <v>49499.888043277009</v>
      </c>
      <c r="E2312">
        <v>47538870.464862935</v>
      </c>
      <c r="F2312">
        <v>1059.2923076565785</v>
      </c>
      <c r="G2312">
        <v>253673337.94104841</v>
      </c>
      <c r="H2312" s="6">
        <f>E2312-G2312-'Recalled prostheses cost'!$F$23</f>
        <v>-229886291.94307664</v>
      </c>
      <c r="I2312" s="112">
        <v>26464864.571742937</v>
      </c>
      <c r="J2312" s="112">
        <v>96395868.417598397</v>
      </c>
      <c r="K2312" s="112">
        <f>I2312-J2312-(0.38*'Recalled prostheses cost'!$F$23)</f>
        <v>-78956697.143274099</v>
      </c>
      <c r="L2312" s="11">
        <f t="shared" si="76"/>
        <v>1</v>
      </c>
    </row>
    <row r="2313" spans="1:12" x14ac:dyDescent="0.25">
      <c r="A2313">
        <f t="shared" si="77"/>
        <v>2308</v>
      </c>
      <c r="C2313">
        <v>81195.018537654119</v>
      </c>
      <c r="D2313">
        <v>84895.339743708071</v>
      </c>
      <c r="E2313">
        <v>62934931.05441907</v>
      </c>
      <c r="F2313">
        <v>3700.3212060539518</v>
      </c>
      <c r="G2313">
        <v>582688658.79352796</v>
      </c>
      <c r="H2313" s="6">
        <f>E2313-G2313-'Recalled prostheses cost'!$F$23</f>
        <v>-543505552.20600009</v>
      </c>
      <c r="I2313" s="112">
        <v>35625566.72170122</v>
      </c>
      <c r="J2313" s="112">
        <v>221421690.34154063</v>
      </c>
      <c r="K2313" s="112">
        <f>I2313-J2313-(0.38*'Recalled prostheses cost'!$F$23)</f>
        <v>-194821816.91725808</v>
      </c>
      <c r="L2313" s="11">
        <f t="shared" si="76"/>
        <v>1</v>
      </c>
    </row>
    <row r="2314" spans="1:12" x14ac:dyDescent="0.25">
      <c r="A2314">
        <f t="shared" si="77"/>
        <v>2309</v>
      </c>
      <c r="C2314">
        <v>56904.960892077601</v>
      </c>
      <c r="D2314">
        <v>58394.879860705842</v>
      </c>
      <c r="E2314">
        <v>46016154.005759269</v>
      </c>
      <c r="F2314">
        <v>1489.9189686282407</v>
      </c>
      <c r="G2314">
        <v>304560019.03436738</v>
      </c>
      <c r="H2314" s="6">
        <f>E2314-G2314-'Recalled prostheses cost'!$F$23</f>
        <v>-282295689.49549931</v>
      </c>
      <c r="I2314" s="112">
        <v>25422614.925032463</v>
      </c>
      <c r="J2314" s="112">
        <v>115732807.23305963</v>
      </c>
      <c r="K2314" s="112">
        <f>I2314-J2314-(0.38*'Recalled prostheses cost'!$F$23)</f>
        <v>-99335885.605445802</v>
      </c>
      <c r="L2314" s="11">
        <f t="shared" si="76"/>
        <v>1</v>
      </c>
    </row>
    <row r="2315" spans="1:12" x14ac:dyDescent="0.25">
      <c r="A2315">
        <f t="shared" si="77"/>
        <v>2310</v>
      </c>
      <c r="C2315">
        <v>50988.898605684139</v>
      </c>
      <c r="D2315">
        <v>52730.740768009731</v>
      </c>
      <c r="E2315">
        <v>43444736.315536447</v>
      </c>
      <c r="F2315">
        <v>1741.8421623255927</v>
      </c>
      <c r="G2315">
        <v>285101748.37397856</v>
      </c>
      <c r="H2315" s="6">
        <f>E2315-G2315-'Recalled prostheses cost'!$F$23</f>
        <v>-265408836.52533329</v>
      </c>
      <c r="I2315" s="112">
        <v>24091351.311171077</v>
      </c>
      <c r="J2315" s="112">
        <v>108338664.38211183</v>
      </c>
      <c r="K2315" s="112">
        <f>I2315-J2315-(0.38*'Recalled prostheses cost'!$F$23)</f>
        <v>-93273006.368359417</v>
      </c>
      <c r="L2315" s="11">
        <f t="shared" si="76"/>
        <v>1</v>
      </c>
    </row>
    <row r="2316" spans="1:12" x14ac:dyDescent="0.25">
      <c r="A2316">
        <f t="shared" si="77"/>
        <v>2311</v>
      </c>
      <c r="C2316">
        <v>64423.154928269352</v>
      </c>
      <c r="D2316">
        <v>66367.757691448511</v>
      </c>
      <c r="E2316">
        <v>60478617.417479955</v>
      </c>
      <c r="F2316">
        <v>1944.6027631791585</v>
      </c>
      <c r="G2316">
        <v>353486364.52801085</v>
      </c>
      <c r="H2316" s="6">
        <f>E2316-G2316-'Recalled prostheses cost'!$F$23</f>
        <v>-316759571.57742208</v>
      </c>
      <c r="I2316" s="112">
        <v>33726858.722981431</v>
      </c>
      <c r="J2316" s="112">
        <v>134324818.52064407</v>
      </c>
      <c r="K2316" s="112">
        <f>I2316-J2316-(0.38*'Recalled prostheses cost'!$F$23)</f>
        <v>-109623653.0950813</v>
      </c>
      <c r="L2316" s="11">
        <f t="shared" si="76"/>
        <v>1</v>
      </c>
    </row>
    <row r="2317" spans="1:12" x14ac:dyDescent="0.25">
      <c r="A2317">
        <f t="shared" si="77"/>
        <v>2312</v>
      </c>
      <c r="C2317">
        <v>54506.470546885124</v>
      </c>
      <c r="D2317">
        <v>55717.940202342164</v>
      </c>
      <c r="E2317">
        <v>45990795.036055453</v>
      </c>
      <c r="F2317">
        <v>1211.4696554570401</v>
      </c>
      <c r="G2317">
        <v>238448507.2535668</v>
      </c>
      <c r="H2317" s="6">
        <f>E2317-G2317-'Recalled prostheses cost'!$F$23</f>
        <v>-216209536.68440253</v>
      </c>
      <c r="I2317" s="112">
        <v>25425570.456215668</v>
      </c>
      <c r="J2317" s="112">
        <v>90610432.75635539</v>
      </c>
      <c r="K2317" s="112">
        <f>I2317-J2317-(0.38*'Recalled prostheses cost'!$F$23)</f>
        <v>-74210555.597558379</v>
      </c>
      <c r="L2317" s="11">
        <f t="shared" si="76"/>
        <v>1</v>
      </c>
    </row>
    <row r="2318" spans="1:12" x14ac:dyDescent="0.25">
      <c r="A2318">
        <f t="shared" si="77"/>
        <v>2313</v>
      </c>
      <c r="C2318">
        <v>54069.494493080427</v>
      </c>
      <c r="D2318">
        <v>55421.616801546123</v>
      </c>
      <c r="E2318">
        <v>64383417.797812611</v>
      </c>
      <c r="F2318">
        <v>1352.1223084656958</v>
      </c>
      <c r="G2318">
        <v>486179739.71208984</v>
      </c>
      <c r="H2318" s="6">
        <f>E2318-G2318-'Recalled prostheses cost'!$F$23</f>
        <v>-445548146.38116837</v>
      </c>
      <c r="I2318" s="112">
        <v>35592662.643039785</v>
      </c>
      <c r="J2318" s="112">
        <v>184748301.09059411</v>
      </c>
      <c r="K2318" s="112">
        <f>I2318-J2318-(0.38*'Recalled prostheses cost'!$F$23)</f>
        <v>-158181331.74497297</v>
      </c>
      <c r="L2318" s="11">
        <f t="shared" si="76"/>
        <v>1</v>
      </c>
    </row>
    <row r="2319" spans="1:12" x14ac:dyDescent="0.25">
      <c r="A2319">
        <f t="shared" si="77"/>
        <v>2314</v>
      </c>
      <c r="C2319">
        <v>59567.474886428179</v>
      </c>
      <c r="D2319">
        <v>61479.448055443339</v>
      </c>
      <c r="E2319">
        <v>55221437.23792962</v>
      </c>
      <c r="F2319">
        <v>1911.9731690151602</v>
      </c>
      <c r="G2319">
        <v>444500028.04692531</v>
      </c>
      <c r="H2319" s="6">
        <f>E2319-G2319-'Recalled prostheses cost'!$F$23</f>
        <v>-413030415.27588683</v>
      </c>
      <c r="I2319" s="112">
        <v>30599799.445505746</v>
      </c>
      <c r="J2319" s="112">
        <v>168910010.65783164</v>
      </c>
      <c r="K2319" s="112">
        <f>I2319-J2319-(0.38*'Recalled prostheses cost'!$F$23)</f>
        <v>-147335904.50974455</v>
      </c>
      <c r="L2319" s="11">
        <f t="shared" si="76"/>
        <v>1</v>
      </c>
    </row>
    <row r="2320" spans="1:12" x14ac:dyDescent="0.25">
      <c r="A2320">
        <f t="shared" si="77"/>
        <v>2315</v>
      </c>
      <c r="C2320">
        <v>57216.171518604198</v>
      </c>
      <c r="D2320">
        <v>59767.699896642785</v>
      </c>
      <c r="E2320">
        <v>64849444.197973922</v>
      </c>
      <c r="F2320">
        <v>2551.5283780385871</v>
      </c>
      <c r="G2320">
        <v>713672888.32984364</v>
      </c>
      <c r="H2320" s="6">
        <f>E2320-G2320-'Recalled prostheses cost'!$F$23</f>
        <v>-672575268.59876084</v>
      </c>
      <c r="I2320" s="112">
        <v>35896796.886648953</v>
      </c>
      <c r="J2320" s="112">
        <v>271195697.56534058</v>
      </c>
      <c r="K2320" s="112">
        <f>I2320-J2320-(0.38*'Recalled prostheses cost'!$F$23)</f>
        <v>-244324593.97611028</v>
      </c>
      <c r="L2320" s="11">
        <f t="shared" si="76"/>
        <v>1</v>
      </c>
    </row>
    <row r="2321" spans="1:12" x14ac:dyDescent="0.25">
      <c r="A2321">
        <f t="shared" si="77"/>
        <v>2316</v>
      </c>
      <c r="C2321">
        <v>77798.380550197951</v>
      </c>
      <c r="D2321">
        <v>80203.292427274879</v>
      </c>
      <c r="E2321">
        <v>58412917.747586481</v>
      </c>
      <c r="F2321">
        <v>2404.9118770769273</v>
      </c>
      <c r="G2321">
        <v>388593123.52749896</v>
      </c>
      <c r="H2321" s="6">
        <f>E2321-G2321-'Recalled prostheses cost'!$F$23</f>
        <v>-353932030.24680364</v>
      </c>
      <c r="I2321" s="112">
        <v>32214220.028434634</v>
      </c>
      <c r="J2321" s="112">
        <v>147665386.94044963</v>
      </c>
      <c r="K2321" s="112">
        <f>I2321-J2321-(0.38*'Recalled prostheses cost'!$F$23)</f>
        <v>-124476860.20943365</v>
      </c>
      <c r="L2321" s="11">
        <f t="shared" si="76"/>
        <v>1</v>
      </c>
    </row>
    <row r="2322" spans="1:12" x14ac:dyDescent="0.25">
      <c r="A2322">
        <f t="shared" si="77"/>
        <v>2317</v>
      </c>
      <c r="C2322">
        <v>68689.98096203462</v>
      </c>
      <c r="D2322">
        <v>70390.664839729667</v>
      </c>
      <c r="E2322">
        <v>48720801.214742266</v>
      </c>
      <c r="F2322">
        <v>1700.6838776950462</v>
      </c>
      <c r="G2322">
        <v>243466056.26481885</v>
      </c>
      <c r="H2322" s="6">
        <f>E2322-G2322-'Recalled prostheses cost'!$F$23</f>
        <v>-218497079.51696774</v>
      </c>
      <c r="I2322" s="112">
        <v>27359177.569626313</v>
      </c>
      <c r="J2322" s="112">
        <v>92517101.380631149</v>
      </c>
      <c r="K2322" s="112">
        <f>I2322-J2322-(0.38*'Recalled prostheses cost'!$F$23)</f>
        <v>-74183617.108423471</v>
      </c>
      <c r="L2322" s="11">
        <f t="shared" si="76"/>
        <v>1</v>
      </c>
    </row>
    <row r="2323" spans="1:12" x14ac:dyDescent="0.25">
      <c r="A2323">
        <f t="shared" si="77"/>
        <v>2318</v>
      </c>
      <c r="C2323">
        <v>64707.996823710819</v>
      </c>
      <c r="D2323">
        <v>66691.83754245512</v>
      </c>
      <c r="E2323">
        <v>60486632.913547046</v>
      </c>
      <c r="F2323">
        <v>1983.8407187443008</v>
      </c>
      <c r="G2323">
        <v>432969506.55077446</v>
      </c>
      <c r="H2323" s="6">
        <f>E2323-G2323-'Recalled prostheses cost'!$F$23</f>
        <v>-396234698.10411859</v>
      </c>
      <c r="I2323" s="112">
        <v>33768579.369217612</v>
      </c>
      <c r="J2323" s="112">
        <v>164528412.48929429</v>
      </c>
      <c r="K2323" s="112">
        <f>I2323-J2323-(0.38*'Recalled prostheses cost'!$F$23)</f>
        <v>-139785526.41749534</v>
      </c>
      <c r="L2323" s="11">
        <f t="shared" si="76"/>
        <v>1</v>
      </c>
    </row>
    <row r="2324" spans="1:12" x14ac:dyDescent="0.25">
      <c r="A2324">
        <f t="shared" si="77"/>
        <v>2319</v>
      </c>
      <c r="C2324">
        <v>68206.307782107091</v>
      </c>
      <c r="D2324">
        <v>69844.268745869151</v>
      </c>
      <c r="E2324">
        <v>52230182.571468771</v>
      </c>
      <c r="F2324">
        <v>1637.9609637620597</v>
      </c>
      <c r="G2324">
        <v>265729870.3661837</v>
      </c>
      <c r="H2324" s="6">
        <f>E2324-G2324-'Recalled prostheses cost'!$F$23</f>
        <v>-237251512.2616061</v>
      </c>
      <c r="I2324" s="112">
        <v>29084836.793173142</v>
      </c>
      <c r="J2324" s="112">
        <v>100977350.73914982</v>
      </c>
      <c r="K2324" s="112">
        <f>I2324-J2324-(0.38*'Recalled prostheses cost'!$F$23)</f>
        <v>-80918207.243395329</v>
      </c>
      <c r="L2324" s="11">
        <f t="shared" si="76"/>
        <v>1</v>
      </c>
    </row>
    <row r="2325" spans="1:12" x14ac:dyDescent="0.25">
      <c r="A2325">
        <f t="shared" si="77"/>
        <v>2320</v>
      </c>
      <c r="C2325">
        <v>55046.842482543856</v>
      </c>
      <c r="D2325">
        <v>56691.680216228131</v>
      </c>
      <c r="E2325">
        <v>42221438.780291349</v>
      </c>
      <c r="F2325">
        <v>1644.837733684275</v>
      </c>
      <c r="G2325">
        <v>273046119.90960294</v>
      </c>
      <c r="H2325" s="6">
        <f>E2325-G2325-'Recalled prostheses cost'!$F$23</f>
        <v>-254576505.59620276</v>
      </c>
      <c r="I2325" s="112">
        <v>23433408.548826247</v>
      </c>
      <c r="J2325" s="112">
        <v>103757525.56564912</v>
      </c>
      <c r="K2325" s="112">
        <f>I2325-J2325-(0.38*'Recalled prostheses cost'!$F$23)</f>
        <v>-89349810.314241529</v>
      </c>
      <c r="L2325" s="11">
        <f t="shared" si="76"/>
        <v>1</v>
      </c>
    </row>
    <row r="2326" spans="1:12" x14ac:dyDescent="0.25">
      <c r="A2326">
        <f t="shared" si="77"/>
        <v>2321</v>
      </c>
      <c r="C2326">
        <v>55859.004631012322</v>
      </c>
      <c r="D2326">
        <v>57669.207085786999</v>
      </c>
      <c r="E2326">
        <v>57156287.159579441</v>
      </c>
      <c r="F2326">
        <v>1810.2024547746769</v>
      </c>
      <c r="G2326">
        <v>474869660.17790645</v>
      </c>
      <c r="H2326" s="6">
        <f>E2326-G2326-'Recalled prostheses cost'!$F$23</f>
        <v>-441465197.48521817</v>
      </c>
      <c r="I2326" s="112">
        <v>31857011.706820242</v>
      </c>
      <c r="J2326" s="112">
        <v>180450470.86760449</v>
      </c>
      <c r="K2326" s="112">
        <f>I2326-J2326-(0.38*'Recalled prostheses cost'!$F$23)</f>
        <v>-157619152.4582029</v>
      </c>
      <c r="L2326" s="11">
        <f t="shared" si="76"/>
        <v>1</v>
      </c>
    </row>
    <row r="2327" spans="1:12" x14ac:dyDescent="0.25">
      <c r="A2327">
        <f t="shared" si="77"/>
        <v>2322</v>
      </c>
      <c r="C2327">
        <v>47419.383922958921</v>
      </c>
      <c r="D2327">
        <v>48384.875314020501</v>
      </c>
      <c r="E2327">
        <v>70009240.93304275</v>
      </c>
      <c r="F2327">
        <v>965.49139106157963</v>
      </c>
      <c r="G2327">
        <v>437579037.05424559</v>
      </c>
      <c r="H2327" s="6">
        <f>E2327-G2327-'Recalled prostheses cost'!$F$23</f>
        <v>-391321620.588094</v>
      </c>
      <c r="I2327" s="112">
        <v>38583208.014766075</v>
      </c>
      <c r="J2327" s="112">
        <v>166280034.08061332</v>
      </c>
      <c r="K2327" s="112">
        <f>I2327-J2327-(0.38*'Recalled prostheses cost'!$F$23)</f>
        <v>-136722519.3632659</v>
      </c>
      <c r="L2327" s="11">
        <f t="shared" si="76"/>
        <v>1</v>
      </c>
    </row>
    <row r="2328" spans="1:12" x14ac:dyDescent="0.25">
      <c r="A2328">
        <f t="shared" si="77"/>
        <v>2323</v>
      </c>
      <c r="C2328">
        <v>63443.974490882378</v>
      </c>
      <c r="D2328">
        <v>64960.974768916829</v>
      </c>
      <c r="E2328">
        <v>45934965.628366292</v>
      </c>
      <c r="F2328">
        <v>1517.0002780344512</v>
      </c>
      <c r="G2328">
        <v>275027995.79252702</v>
      </c>
      <c r="H2328" s="6">
        <f>E2328-G2328-'Recalled prostheses cost'!$F$23</f>
        <v>-252844854.6310519</v>
      </c>
      <c r="I2328" s="112">
        <v>25426758.20350292</v>
      </c>
      <c r="J2328" s="112">
        <v>104510638.40116027</v>
      </c>
      <c r="K2328" s="112">
        <f>I2328-J2328-(0.38*'Recalled prostheses cost'!$F$23)</f>
        <v>-88109573.495076001</v>
      </c>
      <c r="L2328" s="11">
        <f t="shared" si="76"/>
        <v>1</v>
      </c>
    </row>
    <row r="2329" spans="1:12" x14ac:dyDescent="0.25">
      <c r="A2329">
        <f t="shared" si="77"/>
        <v>2324</v>
      </c>
      <c r="C2329">
        <v>67527.764630337886</v>
      </c>
      <c r="D2329">
        <v>70855.424303070744</v>
      </c>
      <c r="E2329">
        <v>72257050.219367281</v>
      </c>
      <c r="F2329">
        <v>3327.6596727328579</v>
      </c>
      <c r="G2329">
        <v>846366174.72345614</v>
      </c>
      <c r="H2329" s="6">
        <f>E2329-G2329-'Recalled prostheses cost'!$F$23</f>
        <v>-797860948.97098005</v>
      </c>
      <c r="I2329" s="112">
        <v>39525956.788580492</v>
      </c>
      <c r="J2329" s="112">
        <v>321619146.39491332</v>
      </c>
      <c r="K2329" s="112">
        <f>I2329-J2329-(0.38*'Recalled prostheses cost'!$F$23)</f>
        <v>-291118882.90375149</v>
      </c>
      <c r="L2329" s="11">
        <f t="shared" si="76"/>
        <v>1</v>
      </c>
    </row>
    <row r="2330" spans="1:12" x14ac:dyDescent="0.25">
      <c r="A2330">
        <f t="shared" si="77"/>
        <v>2325</v>
      </c>
      <c r="C2330">
        <v>57720.370066916352</v>
      </c>
      <c r="D2330">
        <v>59482.054826584783</v>
      </c>
      <c r="E2330">
        <v>42243823.698305614</v>
      </c>
      <c r="F2330">
        <v>1761.6847596684311</v>
      </c>
      <c r="G2330">
        <v>253510800.555094</v>
      </c>
      <c r="H2330" s="6">
        <f>E2330-G2330-'Recalled prostheses cost'!$F$23</f>
        <v>-235018801.32367957</v>
      </c>
      <c r="I2330" s="112">
        <v>23173423.931253977</v>
      </c>
      <c r="J2330" s="112">
        <v>96334104.210935727</v>
      </c>
      <c r="K2330" s="112">
        <f>I2330-J2330-(0.38*'Recalled prostheses cost'!$F$23)</f>
        <v>-82186373.577100396</v>
      </c>
      <c r="L2330" s="11">
        <f t="shared" si="76"/>
        <v>1</v>
      </c>
    </row>
    <row r="2331" spans="1:12" x14ac:dyDescent="0.25">
      <c r="A2331">
        <f t="shared" si="77"/>
        <v>2326</v>
      </c>
      <c r="C2331">
        <v>72148.826879832384</v>
      </c>
      <c r="D2331">
        <v>74415.84304017527</v>
      </c>
      <c r="E2331">
        <v>63690229.382818155</v>
      </c>
      <c r="F2331">
        <v>2267.016160342886</v>
      </c>
      <c r="G2331">
        <v>351648154.79180151</v>
      </c>
      <c r="H2331" s="6">
        <f>E2331-G2331-'Recalled prostheses cost'!$F$23</f>
        <v>-311709749.87587452</v>
      </c>
      <c r="I2331" s="112">
        <v>35501734.327999018</v>
      </c>
      <c r="J2331" s="112">
        <v>133626298.82088459</v>
      </c>
      <c r="K2331" s="112">
        <f>I2331-J2331-(0.38*'Recalled prostheses cost'!$F$23)</f>
        <v>-107150257.79030421</v>
      </c>
      <c r="L2331" s="11">
        <f t="shared" si="76"/>
        <v>1</v>
      </c>
    </row>
    <row r="2332" spans="1:12" x14ac:dyDescent="0.25">
      <c r="A2332">
        <f t="shared" si="77"/>
        <v>2327</v>
      </c>
      <c r="C2332">
        <v>57151.552106776784</v>
      </c>
      <c r="D2332">
        <v>58878.880308790336</v>
      </c>
      <c r="E2332">
        <v>53471919.932288915</v>
      </c>
      <c r="F2332">
        <v>1727.3282020135521</v>
      </c>
      <c r="G2332">
        <v>429063993.8184675</v>
      </c>
      <c r="H2332" s="6">
        <f>E2332-G2332-'Recalled prostheses cost'!$F$23</f>
        <v>-399343898.35306978</v>
      </c>
      <c r="I2332" s="112">
        <v>29764205.583705809</v>
      </c>
      <c r="J2332" s="112">
        <v>163044317.65101764</v>
      </c>
      <c r="K2332" s="112">
        <f>I2332-J2332-(0.38*'Recalled prostheses cost'!$F$23)</f>
        <v>-142305805.36473048</v>
      </c>
      <c r="L2332" s="11">
        <f t="shared" si="76"/>
        <v>1</v>
      </c>
    </row>
    <row r="2333" spans="1:12" x14ac:dyDescent="0.25">
      <c r="A2333">
        <f t="shared" si="77"/>
        <v>2328</v>
      </c>
      <c r="C2333">
        <v>53855.372908499347</v>
      </c>
      <c r="D2333">
        <v>56007.940463144529</v>
      </c>
      <c r="E2333">
        <v>49736204.665337443</v>
      </c>
      <c r="F2333">
        <v>2152.5675546451821</v>
      </c>
      <c r="G2333">
        <v>444666578.55548465</v>
      </c>
      <c r="H2333" s="6">
        <f>E2333-G2333-'Recalled prostheses cost'!$F$23</f>
        <v>-418682198.35703838</v>
      </c>
      <c r="I2333" s="112">
        <v>27603389.814655796</v>
      </c>
      <c r="J2333" s="112">
        <v>168973299.8510842</v>
      </c>
      <c r="K2333" s="112">
        <f>I2333-J2333-(0.38*'Recalled prostheses cost'!$F$23)</f>
        <v>-150395603.33384705</v>
      </c>
      <c r="L2333" s="11">
        <f t="shared" si="76"/>
        <v>1</v>
      </c>
    </row>
    <row r="2334" spans="1:12" x14ac:dyDescent="0.25">
      <c r="A2334">
        <f t="shared" si="77"/>
        <v>2329</v>
      </c>
      <c r="C2334">
        <v>83824.183984345043</v>
      </c>
      <c r="D2334">
        <v>87165.638828778625</v>
      </c>
      <c r="E2334">
        <v>75786362.979109779</v>
      </c>
      <c r="F2334">
        <v>3341.4548444335815</v>
      </c>
      <c r="G2334">
        <v>710959808.88412881</v>
      </c>
      <c r="H2334" s="6">
        <f>E2334-G2334-'Recalled prostheses cost'!$F$23</f>
        <v>-658925270.37191021</v>
      </c>
      <c r="I2334" s="112">
        <v>42362585.675855197</v>
      </c>
      <c r="J2334" s="112">
        <v>270164727.37596893</v>
      </c>
      <c r="K2334" s="112">
        <f>I2334-J2334-(0.38*'Recalled prostheses cost'!$F$23)</f>
        <v>-236827834.9975324</v>
      </c>
      <c r="L2334" s="11">
        <f t="shared" si="76"/>
        <v>1</v>
      </c>
    </row>
    <row r="2335" spans="1:12" x14ac:dyDescent="0.25">
      <c r="A2335">
        <f t="shared" si="77"/>
        <v>2330</v>
      </c>
      <c r="C2335">
        <v>68584.68704699041</v>
      </c>
      <c r="D2335">
        <v>71020.349950915057</v>
      </c>
      <c r="E2335">
        <v>43736421.838865831</v>
      </c>
      <c r="F2335">
        <v>2435.6629039246473</v>
      </c>
      <c r="G2335">
        <v>364043338.52474076</v>
      </c>
      <c r="H2335" s="6">
        <f>E2335-G2335-'Recalled prostheses cost'!$F$23</f>
        <v>-344058741.15276611</v>
      </c>
      <c r="I2335" s="112">
        <v>24339625.403799895</v>
      </c>
      <c r="J2335" s="112">
        <v>138336468.63940147</v>
      </c>
      <c r="K2335" s="112">
        <f>I2335-J2335-(0.38*'Recalled prostheses cost'!$F$23)</f>
        <v>-123022536.53302023</v>
      </c>
      <c r="L2335" s="11">
        <f t="shared" si="76"/>
        <v>1</v>
      </c>
    </row>
    <row r="2336" spans="1:12" x14ac:dyDescent="0.25">
      <c r="A2336">
        <f t="shared" si="77"/>
        <v>2331</v>
      </c>
      <c r="C2336">
        <v>75174.621846736612</v>
      </c>
      <c r="D2336">
        <v>77754.546830725259</v>
      </c>
      <c r="E2336">
        <v>60618091.940832913</v>
      </c>
      <c r="F2336">
        <v>2579.924983988647</v>
      </c>
      <c r="G2336">
        <v>440310982.94635248</v>
      </c>
      <c r="H2336" s="6">
        <f>E2336-G2336-'Recalled prostheses cost'!$F$23</f>
        <v>-403444715.47241074</v>
      </c>
      <c r="I2336" s="112">
        <v>33364081.575333886</v>
      </c>
      <c r="J2336" s="112">
        <v>167318173.51961395</v>
      </c>
      <c r="K2336" s="112">
        <f>I2336-J2336-(0.38*'Recalled prostheses cost'!$F$23)</f>
        <v>-142979785.24169871</v>
      </c>
      <c r="L2336" s="11">
        <f t="shared" si="76"/>
        <v>1</v>
      </c>
    </row>
    <row r="2337" spans="1:12" x14ac:dyDescent="0.25">
      <c r="A2337">
        <f t="shared" si="77"/>
        <v>2332</v>
      </c>
      <c r="C2337">
        <v>62657.439684192359</v>
      </c>
      <c r="D2337">
        <v>64031.479177010748</v>
      </c>
      <c r="E2337">
        <v>67690327.209243223</v>
      </c>
      <c r="F2337">
        <v>1374.0394928183887</v>
      </c>
      <c r="G2337">
        <v>345978349.18120539</v>
      </c>
      <c r="H2337" s="6">
        <f>E2337-G2337-'Recalled prostheses cost'!$F$23</f>
        <v>-302039846.43885332</v>
      </c>
      <c r="I2337" s="112">
        <v>37341973.184651911</v>
      </c>
      <c r="J2337" s="112">
        <v>131471772.68885805</v>
      </c>
      <c r="K2337" s="112">
        <f>I2337-J2337-(0.38*'Recalled prostheses cost'!$F$23)</f>
        <v>-103155492.80162477</v>
      </c>
      <c r="L2337" s="11">
        <f t="shared" si="76"/>
        <v>1</v>
      </c>
    </row>
    <row r="2338" spans="1:12" x14ac:dyDescent="0.25">
      <c r="A2338">
        <f t="shared" si="77"/>
        <v>2333</v>
      </c>
      <c r="C2338">
        <v>63676.568104039143</v>
      </c>
      <c r="D2338">
        <v>66494.591590145734</v>
      </c>
      <c r="E2338">
        <v>41688122.373461433</v>
      </c>
      <c r="F2338">
        <v>2818.023486106591</v>
      </c>
      <c r="G2338">
        <v>364318415.20728892</v>
      </c>
      <c r="H2338" s="6">
        <f>E2338-G2338-'Recalled prostheses cost'!$F$23</f>
        <v>-346382117.30071867</v>
      </c>
      <c r="I2338" s="112">
        <v>23031774.196794957</v>
      </c>
      <c r="J2338" s="112">
        <v>138440997.77876979</v>
      </c>
      <c r="K2338" s="112">
        <f>I2338-J2338-(0.38*'Recalled prostheses cost'!$F$23)</f>
        <v>-124434916.87939349</v>
      </c>
      <c r="L2338" s="11">
        <f t="shared" si="76"/>
        <v>1</v>
      </c>
    </row>
    <row r="2339" spans="1:12" x14ac:dyDescent="0.25">
      <c r="A2339">
        <f t="shared" si="77"/>
        <v>2334</v>
      </c>
      <c r="C2339">
        <v>54278.668675798101</v>
      </c>
      <c r="D2339">
        <v>56188.391579768344</v>
      </c>
      <c r="E2339">
        <v>40911662.864692368</v>
      </c>
      <c r="F2339">
        <v>1909.7229039702434</v>
      </c>
      <c r="G2339">
        <v>330721493.30467868</v>
      </c>
      <c r="H2339" s="6">
        <f>E2339-G2339-'Recalled prostheses cost'!$F$23</f>
        <v>-313561654.90687746</v>
      </c>
      <c r="I2339" s="112">
        <v>22989709.439137682</v>
      </c>
      <c r="J2339" s="112">
        <v>125674167.45577788</v>
      </c>
      <c r="K2339" s="112">
        <f>I2339-J2339-(0.38*'Recalled prostheses cost'!$F$23)</f>
        <v>-111710151.31405884</v>
      </c>
      <c r="L2339" s="11">
        <f t="shared" si="76"/>
        <v>1</v>
      </c>
    </row>
    <row r="2340" spans="1:12" x14ac:dyDescent="0.25">
      <c r="A2340">
        <f t="shared" si="77"/>
        <v>2335</v>
      </c>
      <c r="C2340">
        <v>59832.991570310805</v>
      </c>
      <c r="D2340">
        <v>63139.424692796754</v>
      </c>
      <c r="E2340">
        <v>47367973.390232719</v>
      </c>
      <c r="F2340">
        <v>3306.4331224859488</v>
      </c>
      <c r="G2340">
        <v>622284478.78680837</v>
      </c>
      <c r="H2340" s="6">
        <f>E2340-G2340-'Recalled prostheses cost'!$F$23</f>
        <v>-598668329.86346686</v>
      </c>
      <c r="I2340" s="112">
        <v>26211383.209334254</v>
      </c>
      <c r="J2340" s="112">
        <v>236468101.9389872</v>
      </c>
      <c r="K2340" s="112">
        <f>I2340-J2340-(0.38*'Recalled prostheses cost'!$F$23)</f>
        <v>-219282412.0270716</v>
      </c>
      <c r="L2340" s="11">
        <f t="shared" si="76"/>
        <v>1</v>
      </c>
    </row>
    <row r="2341" spans="1:12" x14ac:dyDescent="0.25">
      <c r="A2341">
        <f t="shared" si="77"/>
        <v>2336</v>
      </c>
      <c r="C2341">
        <v>52359.307826794786</v>
      </c>
      <c r="D2341">
        <v>53595.38658645485</v>
      </c>
      <c r="E2341">
        <v>43893045.619260281</v>
      </c>
      <c r="F2341">
        <v>1236.078759660064</v>
      </c>
      <c r="G2341">
        <v>238097104.0938307</v>
      </c>
      <c r="H2341" s="6">
        <f>E2341-G2341-'Recalled prostheses cost'!$F$23</f>
        <v>-217955882.94146159</v>
      </c>
      <c r="I2341" s="112">
        <v>24260400.490454912</v>
      </c>
      <c r="J2341" s="112">
        <v>90476899.555655658</v>
      </c>
      <c r="K2341" s="112">
        <f>I2341-J2341-(0.38*'Recalled prostheses cost'!$F$23)</f>
        <v>-75242192.3626194</v>
      </c>
      <c r="L2341" s="11">
        <f t="shared" si="76"/>
        <v>1</v>
      </c>
    </row>
    <row r="2342" spans="1:12" x14ac:dyDescent="0.25">
      <c r="A2342">
        <f t="shared" si="77"/>
        <v>2337</v>
      </c>
      <c r="C2342">
        <v>81053.043734093299</v>
      </c>
      <c r="D2342">
        <v>83429.459745399654</v>
      </c>
      <c r="E2342">
        <v>45224163.874385379</v>
      </c>
      <c r="F2342">
        <v>2376.4160113063554</v>
      </c>
      <c r="G2342">
        <v>261629304.62859082</v>
      </c>
      <c r="H2342" s="6">
        <f>E2342-G2342-'Recalled prostheses cost'!$F$23</f>
        <v>-240156965.22109661</v>
      </c>
      <c r="I2342" s="112">
        <v>25039002.351207867</v>
      </c>
      <c r="J2342" s="112">
        <v>99419135.758864507</v>
      </c>
      <c r="K2342" s="112">
        <f>I2342-J2342-(0.38*'Recalled prostheses cost'!$F$23)</f>
        <v>-83405826.705075294</v>
      </c>
      <c r="L2342" s="11">
        <f t="shared" si="76"/>
        <v>1</v>
      </c>
    </row>
    <row r="2343" spans="1:12" x14ac:dyDescent="0.25">
      <c r="A2343">
        <f t="shared" si="77"/>
        <v>2338</v>
      </c>
      <c r="C2343">
        <v>53190.997029945465</v>
      </c>
      <c r="D2343">
        <v>54575.959161485749</v>
      </c>
      <c r="E2343">
        <v>53597460.999820724</v>
      </c>
      <c r="F2343">
        <v>1384.9621315402837</v>
      </c>
      <c r="G2343">
        <v>312046162.3667044</v>
      </c>
      <c r="H2343" s="6">
        <f>E2343-G2343-'Recalled prostheses cost'!$F$23</f>
        <v>-282200525.83377486</v>
      </c>
      <c r="I2343" s="112">
        <v>29888390.351168476</v>
      </c>
      <c r="J2343" s="112">
        <v>118577541.69934767</v>
      </c>
      <c r="K2343" s="112">
        <f>I2343-J2343-(0.38*'Recalled prostheses cost'!$F$23)</f>
        <v>-97714844.645597845</v>
      </c>
      <c r="L2343" s="11">
        <f t="shared" si="76"/>
        <v>1</v>
      </c>
    </row>
    <row r="2344" spans="1:12" x14ac:dyDescent="0.25">
      <c r="A2344">
        <f t="shared" si="77"/>
        <v>2339</v>
      </c>
      <c r="C2344">
        <v>55374.327157546868</v>
      </c>
      <c r="D2344">
        <v>57058.804026474281</v>
      </c>
      <c r="E2344">
        <v>54717182.913386956</v>
      </c>
      <c r="F2344">
        <v>1684.4768689274133</v>
      </c>
      <c r="G2344">
        <v>445140825.34476674</v>
      </c>
      <c r="H2344" s="6">
        <f>E2344-G2344-'Recalled prostheses cost'!$F$23</f>
        <v>-414175466.89827096</v>
      </c>
      <c r="I2344" s="112">
        <v>30192377.172924854</v>
      </c>
      <c r="J2344" s="112">
        <v>169153513.63101137</v>
      </c>
      <c r="K2344" s="112">
        <f>I2344-J2344-(0.38*'Recalled prostheses cost'!$F$23)</f>
        <v>-147986829.75550517</v>
      </c>
      <c r="L2344" s="11">
        <f t="shared" si="76"/>
        <v>1</v>
      </c>
    </row>
    <row r="2345" spans="1:12" x14ac:dyDescent="0.25">
      <c r="A2345">
        <f t="shared" si="77"/>
        <v>2340</v>
      </c>
      <c r="C2345">
        <v>56983.647798220496</v>
      </c>
      <c r="D2345">
        <v>58844.957494851253</v>
      </c>
      <c r="E2345">
        <v>47663100.864003316</v>
      </c>
      <c r="F2345">
        <v>1861.3096966307567</v>
      </c>
      <c r="G2345">
        <v>357997557.92050385</v>
      </c>
      <c r="H2345" s="6">
        <f>E2345-G2345-'Recalled prostheses cost'!$F$23</f>
        <v>-334086281.52339172</v>
      </c>
      <c r="I2345" s="112">
        <v>26440029.710708976</v>
      </c>
      <c r="J2345" s="112">
        <v>136039072.00979149</v>
      </c>
      <c r="K2345" s="112">
        <f>I2345-J2345-(0.38*'Recalled prostheses cost'!$F$23)</f>
        <v>-118624735.59650117</v>
      </c>
      <c r="L2345" s="11">
        <f t="shared" si="76"/>
        <v>1</v>
      </c>
    </row>
    <row r="2346" spans="1:12" x14ac:dyDescent="0.25">
      <c r="A2346">
        <f t="shared" si="77"/>
        <v>2341</v>
      </c>
      <c r="C2346">
        <v>79047.167660202525</v>
      </c>
      <c r="D2346">
        <v>82985.790989013753</v>
      </c>
      <c r="E2346">
        <v>45811570.774707064</v>
      </c>
      <c r="F2346">
        <v>3938.6233288112271</v>
      </c>
      <c r="G2346">
        <v>393214805.90255636</v>
      </c>
      <c r="H2346" s="6">
        <f>E2346-G2346-'Recalled prostheses cost'!$F$23</f>
        <v>-371155059.59474045</v>
      </c>
      <c r="I2346" s="112">
        <v>25568743.146726493</v>
      </c>
      <c r="J2346" s="112">
        <v>149421626.24297142</v>
      </c>
      <c r="K2346" s="112">
        <f>I2346-J2346-(0.38*'Recalled prostheses cost'!$F$23)</f>
        <v>-132878576.39366359</v>
      </c>
      <c r="L2346" s="11">
        <f t="shared" si="76"/>
        <v>1</v>
      </c>
    </row>
    <row r="2347" spans="1:12" x14ac:dyDescent="0.25">
      <c r="A2347">
        <f t="shared" si="77"/>
        <v>2342</v>
      </c>
      <c r="C2347">
        <v>64410.607067525554</v>
      </c>
      <c r="D2347">
        <v>66652.740491795557</v>
      </c>
      <c r="E2347">
        <v>44338370.256628506</v>
      </c>
      <c r="F2347">
        <v>2242.1334242700032</v>
      </c>
      <c r="G2347">
        <v>347201697.48311007</v>
      </c>
      <c r="H2347" s="6">
        <f>E2347-G2347-'Recalled prostheses cost'!$F$23</f>
        <v>-326615151.69337273</v>
      </c>
      <c r="I2347" s="112">
        <v>24531506.721761357</v>
      </c>
      <c r="J2347" s="112">
        <v>131936645.04358184</v>
      </c>
      <c r="K2347" s="112">
        <f>I2347-J2347-(0.38*'Recalled prostheses cost'!$F$23)</f>
        <v>-116430831.61923912</v>
      </c>
      <c r="L2347" s="11">
        <f t="shared" si="76"/>
        <v>1</v>
      </c>
    </row>
    <row r="2348" spans="1:12" x14ac:dyDescent="0.25">
      <c r="A2348">
        <f t="shared" si="77"/>
        <v>2343</v>
      </c>
      <c r="C2348">
        <v>77127.660913334621</v>
      </c>
      <c r="D2348">
        <v>79201.241466967607</v>
      </c>
      <c r="E2348">
        <v>40998461.855881974</v>
      </c>
      <c r="F2348">
        <v>2073.5805536329863</v>
      </c>
      <c r="G2348">
        <v>171044981.09173054</v>
      </c>
      <c r="H2348" s="6">
        <f>E2348-G2348-'Recalled prostheses cost'!$F$23</f>
        <v>-153798343.70273975</v>
      </c>
      <c r="I2348" s="112">
        <v>22967327.56471853</v>
      </c>
      <c r="J2348" s="112">
        <v>64997092.81485761</v>
      </c>
      <c r="K2348" s="112">
        <f>I2348-J2348-(0.38*'Recalled prostheses cost'!$F$23)</f>
        <v>-51055458.547557727</v>
      </c>
      <c r="L2348" s="11">
        <f t="shared" si="76"/>
        <v>1</v>
      </c>
    </row>
    <row r="2349" spans="1:12" x14ac:dyDescent="0.25">
      <c r="A2349">
        <f t="shared" si="77"/>
        <v>2344</v>
      </c>
      <c r="C2349">
        <v>64771.513918647848</v>
      </c>
      <c r="D2349">
        <v>66460.162867561463</v>
      </c>
      <c r="E2349">
        <v>56751033.622858137</v>
      </c>
      <c r="F2349">
        <v>1688.6489489136147</v>
      </c>
      <c r="G2349">
        <v>356817857.81713283</v>
      </c>
      <c r="H2349" s="6">
        <f>E2349-G2349-'Recalled prostheses cost'!$F$23</f>
        <v>-323818648.66116583</v>
      </c>
      <c r="I2349" s="112">
        <v>31250425.400988039</v>
      </c>
      <c r="J2349" s="112">
        <v>135590785.97051048</v>
      </c>
      <c r="K2349" s="112">
        <f>I2349-J2349-(0.38*'Recalled prostheses cost'!$F$23)</f>
        <v>-113366053.86694109</v>
      </c>
      <c r="L2349" s="11">
        <f t="shared" si="76"/>
        <v>1</v>
      </c>
    </row>
    <row r="2350" spans="1:12" x14ac:dyDescent="0.25">
      <c r="A2350">
        <f t="shared" si="77"/>
        <v>2345</v>
      </c>
      <c r="C2350">
        <v>52783.185316441522</v>
      </c>
      <c r="D2350">
        <v>54265.563985552093</v>
      </c>
      <c r="E2350">
        <v>53773291.443024695</v>
      </c>
      <c r="F2350">
        <v>1482.3786691105706</v>
      </c>
      <c r="G2350">
        <v>399178542.28980124</v>
      </c>
      <c r="H2350" s="6">
        <f>E2350-G2350-'Recalled prostheses cost'!$F$23</f>
        <v>-369157075.31366771</v>
      </c>
      <c r="I2350" s="112">
        <v>29718501.858456966</v>
      </c>
      <c r="J2350" s="112">
        <v>151687846.07012451</v>
      </c>
      <c r="K2350" s="112">
        <f>I2350-J2350-(0.38*'Recalled prostheses cost'!$F$23)</f>
        <v>-130995037.50908619</v>
      </c>
      <c r="L2350" s="11">
        <f t="shared" si="76"/>
        <v>1</v>
      </c>
    </row>
    <row r="2351" spans="1:12" x14ac:dyDescent="0.25">
      <c r="A2351">
        <f t="shared" si="77"/>
        <v>2346</v>
      </c>
      <c r="C2351">
        <v>53105.808806223577</v>
      </c>
      <c r="D2351">
        <v>54608.939173233259</v>
      </c>
      <c r="E2351">
        <v>43792454.567926288</v>
      </c>
      <c r="F2351">
        <v>1503.1303670096822</v>
      </c>
      <c r="G2351">
        <v>234161775.8111369</v>
      </c>
      <c r="H2351" s="6">
        <f>E2351-G2351-'Recalled prostheses cost'!$F$23</f>
        <v>-214121145.71010178</v>
      </c>
      <c r="I2351" s="112">
        <v>24236796.650263198</v>
      </c>
      <c r="J2351" s="112">
        <v>88981474.808232039</v>
      </c>
      <c r="K2351" s="112">
        <f>I2351-J2351-(0.38*'Recalled prostheses cost'!$F$23)</f>
        <v>-73770371.455387488</v>
      </c>
      <c r="L2351" s="11">
        <f t="shared" si="76"/>
        <v>1</v>
      </c>
    </row>
    <row r="2352" spans="1:12" x14ac:dyDescent="0.25">
      <c r="A2352">
        <f t="shared" si="77"/>
        <v>2347</v>
      </c>
      <c r="C2352">
        <v>47473.636590964234</v>
      </c>
      <c r="D2352">
        <v>48882.612700926577</v>
      </c>
      <c r="E2352">
        <v>51800667.006603144</v>
      </c>
      <c r="F2352">
        <v>1408.9761099623429</v>
      </c>
      <c r="G2352">
        <v>346277340.74840361</v>
      </c>
      <c r="H2352" s="6">
        <f>E2352-G2352-'Recalled prostheses cost'!$F$23</f>
        <v>-318228498.20869166</v>
      </c>
      <c r="I2352" s="112">
        <v>28843969.722887706</v>
      </c>
      <c r="J2352" s="112">
        <v>131585389.48439337</v>
      </c>
      <c r="K2352" s="112">
        <f>I2352-J2352-(0.38*'Recalled prostheses cost'!$F$23)</f>
        <v>-111767113.05892432</v>
      </c>
      <c r="L2352" s="11">
        <f t="shared" si="76"/>
        <v>1</v>
      </c>
    </row>
    <row r="2353" spans="1:12" x14ac:dyDescent="0.25">
      <c r="A2353">
        <f t="shared" si="77"/>
        <v>2348</v>
      </c>
      <c r="C2353">
        <v>62825.034293945202</v>
      </c>
      <c r="D2353">
        <v>65524.039691521706</v>
      </c>
      <c r="E2353">
        <v>40226169.400810301</v>
      </c>
      <c r="F2353">
        <v>2699.005397576504</v>
      </c>
      <c r="G2353">
        <v>399419452.01596314</v>
      </c>
      <c r="H2353" s="6">
        <f>E2353-G2353-'Recalled prostheses cost'!$F$23</f>
        <v>-382945107.08204401</v>
      </c>
      <c r="I2353" s="112">
        <v>22513548.497829415</v>
      </c>
      <c r="J2353" s="112">
        <v>151779391.76606596</v>
      </c>
      <c r="K2353" s="112">
        <f>I2353-J2353-(0.38*'Recalled prostheses cost'!$F$23)</f>
        <v>-138291536.5656552</v>
      </c>
      <c r="L2353" s="11">
        <f t="shared" si="76"/>
        <v>1</v>
      </c>
    </row>
    <row r="2354" spans="1:12" x14ac:dyDescent="0.25">
      <c r="A2354">
        <f t="shared" si="77"/>
        <v>2349</v>
      </c>
      <c r="C2354">
        <v>51317.574307546543</v>
      </c>
      <c r="D2354">
        <v>53205.486937302194</v>
      </c>
      <c r="E2354">
        <v>42047294.177572116</v>
      </c>
      <c r="F2354">
        <v>1887.9126297556504</v>
      </c>
      <c r="G2354">
        <v>343977721.37624335</v>
      </c>
      <c r="H2354" s="6">
        <f>E2354-G2354-'Recalled prostheses cost'!$F$23</f>
        <v>-325682251.66556239</v>
      </c>
      <c r="I2354" s="112">
        <v>23557413.729899358</v>
      </c>
      <c r="J2354" s="112">
        <v>130711534.12297249</v>
      </c>
      <c r="K2354" s="112">
        <f>I2354-J2354-(0.38*'Recalled prostheses cost'!$F$23)</f>
        <v>-116179813.69049177</v>
      </c>
      <c r="L2354" s="11">
        <f t="shared" si="76"/>
        <v>1</v>
      </c>
    </row>
    <row r="2355" spans="1:12" x14ac:dyDescent="0.25">
      <c r="A2355">
        <f t="shared" si="77"/>
        <v>2350</v>
      </c>
      <c r="C2355">
        <v>60205.153535768761</v>
      </c>
      <c r="D2355">
        <v>61756.84265642149</v>
      </c>
      <c r="E2355">
        <v>39971666.06548512</v>
      </c>
      <c r="F2355">
        <v>1551.6891206527289</v>
      </c>
      <c r="G2355">
        <v>211389826.26593709</v>
      </c>
      <c r="H2355" s="6">
        <f>E2355-G2355-'Recalled prostheses cost'!$F$23</f>
        <v>-195169984.66734314</v>
      </c>
      <c r="I2355" s="112">
        <v>22321906.182321347</v>
      </c>
      <c r="J2355" s="112">
        <v>80328133.981056079</v>
      </c>
      <c r="K2355" s="112">
        <f>I2355-J2355-(0.38*'Recalled prostheses cost'!$F$23)</f>
        <v>-67031921.096153378</v>
      </c>
      <c r="L2355" s="11">
        <f t="shared" si="76"/>
        <v>1</v>
      </c>
    </row>
    <row r="2356" spans="1:12" x14ac:dyDescent="0.25">
      <c r="A2356">
        <f t="shared" si="77"/>
        <v>2351</v>
      </c>
      <c r="C2356">
        <v>48727.352356887837</v>
      </c>
      <c r="D2356">
        <v>49919.75787909011</v>
      </c>
      <c r="E2356">
        <v>53765011.247572079</v>
      </c>
      <c r="F2356">
        <v>1192.4055222022726</v>
      </c>
      <c r="G2356">
        <v>347163430.71150351</v>
      </c>
      <c r="H2356" s="6">
        <f>E2356-G2356-'Recalled prostheses cost'!$F$23</f>
        <v>-317150243.93082261</v>
      </c>
      <c r="I2356" s="112">
        <v>29606100.752635278</v>
      </c>
      <c r="J2356" s="112">
        <v>131922103.67037135</v>
      </c>
      <c r="K2356" s="112">
        <f>I2356-J2356-(0.38*'Recalled prostheses cost'!$F$23)</f>
        <v>-111341696.21515474</v>
      </c>
      <c r="L2356" s="11">
        <f t="shared" si="76"/>
        <v>1</v>
      </c>
    </row>
    <row r="2357" spans="1:12" x14ac:dyDescent="0.25">
      <c r="A2357">
        <f t="shared" si="77"/>
        <v>2352</v>
      </c>
      <c r="C2357">
        <v>55397.4145443577</v>
      </c>
      <c r="D2357">
        <v>57278.683984587493</v>
      </c>
      <c r="E2357">
        <v>54121848.161018282</v>
      </c>
      <c r="F2357">
        <v>1881.269440229793</v>
      </c>
      <c r="G2357">
        <v>404440669.50349367</v>
      </c>
      <c r="H2357" s="6">
        <f>E2357-G2357-'Recalled prostheses cost'!$F$23</f>
        <v>-374070645.80936658</v>
      </c>
      <c r="I2357" s="112">
        <v>30203888.565112405</v>
      </c>
      <c r="J2357" s="112">
        <v>153687454.4113276</v>
      </c>
      <c r="K2357" s="112">
        <f>I2357-J2357-(0.38*'Recalled prostheses cost'!$F$23)</f>
        <v>-132509259.14363384</v>
      </c>
      <c r="L2357" s="11">
        <f t="shared" si="76"/>
        <v>1</v>
      </c>
    </row>
    <row r="2358" spans="1:12" x14ac:dyDescent="0.25">
      <c r="A2358">
        <f t="shared" si="77"/>
        <v>2353</v>
      </c>
      <c r="C2358">
        <v>51355.064800936918</v>
      </c>
      <c r="D2358">
        <v>52469.863102738011</v>
      </c>
      <c r="E2358">
        <v>46868309.024543889</v>
      </c>
      <c r="F2358">
        <v>1114.7983018010927</v>
      </c>
      <c r="G2358">
        <v>228392991.3669394</v>
      </c>
      <c r="H2358" s="6">
        <f>E2358-G2358-'Recalled prostheses cost'!$F$23</f>
        <v>-205276506.80928668</v>
      </c>
      <c r="I2358" s="112">
        <v>25679461.175145984</v>
      </c>
      <c r="J2358" s="112">
        <v>86789336.719436973</v>
      </c>
      <c r="K2358" s="112">
        <f>I2358-J2358-(0.38*'Recalled prostheses cost'!$F$23)</f>
        <v>-70135568.841709644</v>
      </c>
      <c r="L2358" s="11">
        <f t="shared" si="76"/>
        <v>1</v>
      </c>
    </row>
    <row r="2359" spans="1:12" x14ac:dyDescent="0.25">
      <c r="A2359">
        <f t="shared" si="77"/>
        <v>2354</v>
      </c>
      <c r="C2359">
        <v>49969.889908868092</v>
      </c>
      <c r="D2359">
        <v>51268.419144442116</v>
      </c>
      <c r="E2359">
        <v>52303133.505199082</v>
      </c>
      <c r="F2359">
        <v>1298.5292355740239</v>
      </c>
      <c r="G2359">
        <v>271386443.95062125</v>
      </c>
      <c r="H2359" s="6">
        <f>E2359-G2359-'Recalled prostheses cost'!$F$23</f>
        <v>-242835134.91231334</v>
      </c>
      <c r="I2359" s="112">
        <v>28966907.862065546</v>
      </c>
      <c r="J2359" s="112">
        <v>103126848.70123608</v>
      </c>
      <c r="K2359" s="112">
        <f>I2359-J2359-(0.38*'Recalled prostheses cost'!$F$23)</f>
        <v>-83185634.136589199</v>
      </c>
      <c r="L2359" s="11">
        <f t="shared" si="76"/>
        <v>1</v>
      </c>
    </row>
    <row r="2360" spans="1:12" x14ac:dyDescent="0.25">
      <c r="A2360">
        <f t="shared" si="77"/>
        <v>2355</v>
      </c>
      <c r="C2360">
        <v>54889.076516181776</v>
      </c>
      <c r="D2360">
        <v>56845.098597466902</v>
      </c>
      <c r="E2360">
        <v>41816718.627767287</v>
      </c>
      <c r="F2360">
        <v>1956.0220812851258</v>
      </c>
      <c r="G2360">
        <v>376010613.84734309</v>
      </c>
      <c r="H2360" s="6">
        <f>E2360-G2360-'Recalled prostheses cost'!$F$23</f>
        <v>-357945719.68646699</v>
      </c>
      <c r="I2360" s="112">
        <v>23072296.645749696</v>
      </c>
      <c r="J2360" s="112">
        <v>142884033.26199037</v>
      </c>
      <c r="K2360" s="112">
        <f>I2360-J2360-(0.38*'Recalled prostheses cost'!$F$23)</f>
        <v>-128837429.91365933</v>
      </c>
      <c r="L2360" s="11">
        <f t="shared" si="76"/>
        <v>1</v>
      </c>
    </row>
    <row r="2361" spans="1:12" x14ac:dyDescent="0.25">
      <c r="A2361">
        <f t="shared" si="77"/>
        <v>2356</v>
      </c>
      <c r="C2361">
        <v>59567.093781011274</v>
      </c>
      <c r="D2361">
        <v>61822.932893459336</v>
      </c>
      <c r="E2361">
        <v>44142300.078212723</v>
      </c>
      <c r="F2361">
        <v>2255.8391124480622</v>
      </c>
      <c r="G2361">
        <v>437350234.30966079</v>
      </c>
      <c r="H2361" s="6">
        <f>E2361-G2361-'Recalled prostheses cost'!$F$23</f>
        <v>-416959758.69833922</v>
      </c>
      <c r="I2361" s="112">
        <v>24635102.782205265</v>
      </c>
      <c r="J2361" s="112">
        <v>166193089.03767112</v>
      </c>
      <c r="K2361" s="112">
        <f>I2361-J2361-(0.38*'Recalled prostheses cost'!$F$23)</f>
        <v>-150583679.55288452</v>
      </c>
      <c r="L2361" s="11">
        <f t="shared" si="76"/>
        <v>1</v>
      </c>
    </row>
    <row r="2362" spans="1:12" x14ac:dyDescent="0.25">
      <c r="A2362">
        <f t="shared" si="77"/>
        <v>2357</v>
      </c>
      <c r="C2362">
        <v>54009.25189674391</v>
      </c>
      <c r="D2362">
        <v>55433.221043647973</v>
      </c>
      <c r="E2362">
        <v>70302661.639568046</v>
      </c>
      <c r="F2362">
        <v>1423.9691469040627</v>
      </c>
      <c r="G2362">
        <v>406482834.03071773</v>
      </c>
      <c r="H2362" s="6">
        <f>E2362-G2362-'Recalled prostheses cost'!$F$23</f>
        <v>-359931996.85804087</v>
      </c>
      <c r="I2362" s="112">
        <v>39070374.062032379</v>
      </c>
      <c r="J2362" s="112">
        <v>154463476.93167272</v>
      </c>
      <c r="K2362" s="112">
        <f>I2362-J2362-(0.38*'Recalled prostheses cost'!$F$23)</f>
        <v>-124418796.167059</v>
      </c>
      <c r="L2362" s="11">
        <f t="shared" si="76"/>
        <v>1</v>
      </c>
    </row>
    <row r="2363" spans="1:12" x14ac:dyDescent="0.25">
      <c r="A2363">
        <f t="shared" si="77"/>
        <v>2358</v>
      </c>
      <c r="C2363">
        <v>57839.749635062013</v>
      </c>
      <c r="D2363">
        <v>59728.471778503364</v>
      </c>
      <c r="E2363">
        <v>50036486.810743555</v>
      </c>
      <c r="F2363">
        <v>1888.7221434413514</v>
      </c>
      <c r="G2363">
        <v>415819327.81165963</v>
      </c>
      <c r="H2363" s="6">
        <f>E2363-G2363-'Recalled prostheses cost'!$F$23</f>
        <v>-389534665.46780723</v>
      </c>
      <c r="I2363" s="112">
        <v>27629675.88612726</v>
      </c>
      <c r="J2363" s="112">
        <v>158011344.56843063</v>
      </c>
      <c r="K2363" s="112">
        <f>I2363-J2363-(0.38*'Recalled prostheses cost'!$F$23)</f>
        <v>-139407361.97972202</v>
      </c>
      <c r="L2363" s="11">
        <f t="shared" si="76"/>
        <v>1</v>
      </c>
    </row>
    <row r="2364" spans="1:12" x14ac:dyDescent="0.25">
      <c r="A2364">
        <f t="shared" si="77"/>
        <v>2359</v>
      </c>
      <c r="C2364">
        <v>52276.988107291618</v>
      </c>
      <c r="D2364">
        <v>53101.959507561631</v>
      </c>
      <c r="E2364">
        <v>43231802.42367322</v>
      </c>
      <c r="F2364">
        <v>824.97140027001296</v>
      </c>
      <c r="G2364">
        <v>103845422.33578177</v>
      </c>
      <c r="H2364" s="6">
        <f>E2364-G2364-'Recalled prostheses cost'!$F$23</f>
        <v>-84365444.378999725</v>
      </c>
      <c r="I2364" s="112">
        <v>24296183.826801203</v>
      </c>
      <c r="J2364" s="112">
        <v>39461260.487597071</v>
      </c>
      <c r="K2364" s="112">
        <f>I2364-J2364-(0.38*'Recalled prostheses cost'!$F$23)</f>
        <v>-24190769.958214514</v>
      </c>
      <c r="L2364" s="11">
        <f t="shared" si="76"/>
        <v>1</v>
      </c>
    </row>
    <row r="2365" spans="1:12" x14ac:dyDescent="0.25">
      <c r="A2365">
        <f t="shared" si="77"/>
        <v>2360</v>
      </c>
      <c r="C2365">
        <v>58503.589315614328</v>
      </c>
      <c r="D2365">
        <v>60533.817809766842</v>
      </c>
      <c r="E2365">
        <v>46089227.144673288</v>
      </c>
      <c r="F2365">
        <v>2030.228494152514</v>
      </c>
      <c r="G2365">
        <v>342939298.87409163</v>
      </c>
      <c r="H2365" s="6">
        <f>E2365-G2365-'Recalled prostheses cost'!$F$23</f>
        <v>-320601896.19630951</v>
      </c>
      <c r="I2365" s="112">
        <v>25510338.862412754</v>
      </c>
      <c r="J2365" s="112">
        <v>130316933.57215482</v>
      </c>
      <c r="K2365" s="112">
        <f>I2365-J2365-(0.38*'Recalled prostheses cost'!$F$23)</f>
        <v>-113832288.00716072</v>
      </c>
      <c r="L2365" s="11">
        <f t="shared" si="76"/>
        <v>1</v>
      </c>
    </row>
    <row r="2366" spans="1:12" x14ac:dyDescent="0.25">
      <c r="A2366">
        <f t="shared" si="77"/>
        <v>2361</v>
      </c>
      <c r="C2366">
        <v>72675.161326378409</v>
      </c>
      <c r="D2366">
        <v>76391.135185654668</v>
      </c>
      <c r="E2366">
        <v>40713636.235035188</v>
      </c>
      <c r="F2366">
        <v>3715.9738592762587</v>
      </c>
      <c r="G2366">
        <v>406998891.63442641</v>
      </c>
      <c r="H2366" s="6">
        <f>E2366-G2366-'Recalled prostheses cost'!$F$23</f>
        <v>-390037079.8662824</v>
      </c>
      <c r="I2366" s="112">
        <v>22431549.921607006</v>
      </c>
      <c r="J2366" s="112">
        <v>154659578.821082</v>
      </c>
      <c r="K2366" s="112">
        <f>I2366-J2366-(0.38*'Recalled prostheses cost'!$F$23)</f>
        <v>-141253722.19689363</v>
      </c>
      <c r="L2366" s="11">
        <f t="shared" si="76"/>
        <v>1</v>
      </c>
    </row>
    <row r="2367" spans="1:12" x14ac:dyDescent="0.25">
      <c r="A2367">
        <f t="shared" si="77"/>
        <v>2362</v>
      </c>
      <c r="C2367">
        <v>51317.73248367558</v>
      </c>
      <c r="D2367">
        <v>52008.153734761014</v>
      </c>
      <c r="E2367">
        <v>46063186.220179185</v>
      </c>
      <c r="F2367">
        <v>690.42125108543405</v>
      </c>
      <c r="G2367">
        <v>136502270.50024846</v>
      </c>
      <c r="H2367" s="6">
        <f>E2367-G2367-'Recalled prostheses cost'!$F$23</f>
        <v>-114190908.74696045</v>
      </c>
      <c r="I2367" s="112">
        <v>25624185.762107581</v>
      </c>
      <c r="J2367" s="112">
        <v>51870862.790094413</v>
      </c>
      <c r="K2367" s="112">
        <f>I2367-J2367-(0.38*'Recalled prostheses cost'!$F$23)</f>
        <v>-35272370.325405478</v>
      </c>
      <c r="L2367" s="11">
        <f t="shared" si="76"/>
        <v>1</v>
      </c>
    </row>
    <row r="2368" spans="1:12" x14ac:dyDescent="0.25">
      <c r="A2368">
        <f t="shared" si="77"/>
        <v>2363</v>
      </c>
      <c r="C2368">
        <v>52876.357187725414</v>
      </c>
      <c r="D2368">
        <v>54021.971155470412</v>
      </c>
      <c r="E2368">
        <v>44112129.102480873</v>
      </c>
      <c r="F2368">
        <v>1145.6139677449974</v>
      </c>
      <c r="G2368">
        <v>226535102.66145578</v>
      </c>
      <c r="H2368" s="6">
        <f>E2368-G2368-'Recalled prostheses cost'!$F$23</f>
        <v>-206174798.02586609</v>
      </c>
      <c r="I2368" s="112">
        <v>24284041.773147374</v>
      </c>
      <c r="J2368" s="112">
        <v>86083339.011353195</v>
      </c>
      <c r="K2368" s="112">
        <f>I2368-J2368-(0.38*'Recalled prostheses cost'!$F$23)</f>
        <v>-70824990.535624474</v>
      </c>
      <c r="L2368" s="11">
        <f t="shared" si="76"/>
        <v>1</v>
      </c>
    </row>
    <row r="2369" spans="1:12" x14ac:dyDescent="0.25">
      <c r="A2369">
        <f t="shared" si="77"/>
        <v>2364</v>
      </c>
      <c r="C2369">
        <v>58544.333065060659</v>
      </c>
      <c r="D2369">
        <v>60487.313424563901</v>
      </c>
      <c r="E2369">
        <v>61415030.394486442</v>
      </c>
      <c r="F2369">
        <v>1942.9803595032427</v>
      </c>
      <c r="G2369">
        <v>518646300.8322432</v>
      </c>
      <c r="H2369" s="6">
        <f>E2369-G2369-'Recalled prostheses cost'!$F$23</f>
        <v>-480983094.90464795</v>
      </c>
      <c r="I2369" s="112">
        <v>33977055.44231426</v>
      </c>
      <c r="J2369" s="112">
        <v>197085594.31625241</v>
      </c>
      <c r="K2369" s="112">
        <f>I2369-J2369-(0.38*'Recalled prostheses cost'!$F$23)</f>
        <v>-172134232.1713568</v>
      </c>
      <c r="L2369" s="11">
        <f t="shared" si="76"/>
        <v>1</v>
      </c>
    </row>
    <row r="2370" spans="1:12" x14ac:dyDescent="0.25">
      <c r="A2370">
        <f t="shared" si="77"/>
        <v>2365</v>
      </c>
      <c r="C2370">
        <v>67511.442245340775</v>
      </c>
      <c r="D2370">
        <v>69653.855597118018</v>
      </c>
      <c r="E2370">
        <v>43718148.998499051</v>
      </c>
      <c r="F2370">
        <v>2142.4133517772425</v>
      </c>
      <c r="G2370">
        <v>317869166.27200496</v>
      </c>
      <c r="H2370" s="6">
        <f>E2370-G2370-'Recalled prostheses cost'!$F$23</f>
        <v>-297902841.7403971</v>
      </c>
      <c r="I2370" s="112">
        <v>24338485.436918836</v>
      </c>
      <c r="J2370" s="112">
        <v>120790283.18336186</v>
      </c>
      <c r="K2370" s="112">
        <f>I2370-J2370-(0.38*'Recalled prostheses cost'!$F$23)</f>
        <v>-105477491.04386166</v>
      </c>
      <c r="L2370" s="11">
        <f t="shared" si="76"/>
        <v>1</v>
      </c>
    </row>
    <row r="2371" spans="1:12" x14ac:dyDescent="0.25">
      <c r="A2371">
        <f t="shared" si="77"/>
        <v>2366</v>
      </c>
      <c r="C2371">
        <v>81166.133943506706</v>
      </c>
      <c r="D2371">
        <v>83592.161270442128</v>
      </c>
      <c r="E2371">
        <v>48751346.048830271</v>
      </c>
      <c r="F2371">
        <v>2426.027326935422</v>
      </c>
      <c r="G2371">
        <v>306990180.07763183</v>
      </c>
      <c r="H2371" s="6">
        <f>E2371-G2371-'Recalled prostheses cost'!$F$23</f>
        <v>-281990658.49569273</v>
      </c>
      <c r="I2371" s="112">
        <v>27134336.018500548</v>
      </c>
      <c r="J2371" s="112">
        <v>116656268.42950009</v>
      </c>
      <c r="K2371" s="112">
        <f>I2371-J2371-(0.38*'Recalled prostheses cost'!$F$23)</f>
        <v>-98547625.70841819</v>
      </c>
      <c r="L2371" s="11">
        <f t="shared" si="76"/>
        <v>1</v>
      </c>
    </row>
    <row r="2372" spans="1:12" x14ac:dyDescent="0.25">
      <c r="A2372">
        <f t="shared" si="77"/>
        <v>2367</v>
      </c>
      <c r="C2372">
        <v>55249.722572509971</v>
      </c>
      <c r="D2372">
        <v>56638.856673966482</v>
      </c>
      <c r="E2372">
        <v>47669400.368579887</v>
      </c>
      <c r="F2372">
        <v>1389.1341014565114</v>
      </c>
      <c r="G2372">
        <v>302456117.9000532</v>
      </c>
      <c r="H2372" s="6">
        <f>E2372-G2372-'Recalled prostheses cost'!$F$23</f>
        <v>-278538541.99836451</v>
      </c>
      <c r="I2372" s="112">
        <v>26649585.575420525</v>
      </c>
      <c r="J2372" s="112">
        <v>114933324.80202022</v>
      </c>
      <c r="K2372" s="112">
        <f>I2372-J2372-(0.38*'Recalled prostheses cost'!$F$23)</f>
        <v>-97309432.524018347</v>
      </c>
      <c r="L2372" s="11">
        <f t="shared" si="76"/>
        <v>1</v>
      </c>
    </row>
    <row r="2373" spans="1:12" x14ac:dyDescent="0.25">
      <c r="A2373">
        <f t="shared" si="77"/>
        <v>2368</v>
      </c>
      <c r="C2373">
        <v>67776.589544106217</v>
      </c>
      <c r="D2373">
        <v>70587.079114910812</v>
      </c>
      <c r="E2373">
        <v>53569962.822997466</v>
      </c>
      <c r="F2373">
        <v>2810.4895708045951</v>
      </c>
      <c r="G2373">
        <v>447262735.3658936</v>
      </c>
      <c r="H2373" s="6">
        <f>E2373-G2373-'Recalled prostheses cost'!$F$23</f>
        <v>-417444597.00978732</v>
      </c>
      <c r="I2373" s="112">
        <v>29715737.558863077</v>
      </c>
      <c r="J2373" s="112">
        <v>169959839.43903956</v>
      </c>
      <c r="K2373" s="112">
        <f>I2373-J2373-(0.38*'Recalled prostheses cost'!$F$23)</f>
        <v>-149269795.17759514</v>
      </c>
      <c r="L2373" s="11">
        <f t="shared" si="76"/>
        <v>1</v>
      </c>
    </row>
    <row r="2374" spans="1:12" x14ac:dyDescent="0.25">
      <c r="A2374">
        <f t="shared" si="77"/>
        <v>2369</v>
      </c>
      <c r="C2374">
        <v>68570.014024150179</v>
      </c>
      <c r="D2374">
        <v>71175.805179179457</v>
      </c>
      <c r="E2374">
        <v>60994537.337972082</v>
      </c>
      <c r="F2374">
        <v>2605.7911550292774</v>
      </c>
      <c r="G2374">
        <v>445999369.60234994</v>
      </c>
      <c r="H2374" s="6">
        <f>E2374-G2374-'Recalled prostheses cost'!$F$23</f>
        <v>-408756656.731269</v>
      </c>
      <c r="I2374" s="112">
        <v>33786426.923857823</v>
      </c>
      <c r="J2374" s="112">
        <v>169479760.44889295</v>
      </c>
      <c r="K2374" s="112">
        <f>I2374-J2374-(0.38*'Recalled prostheses cost'!$F$23)</f>
        <v>-144719026.8224538</v>
      </c>
      <c r="L2374" s="11">
        <f t="shared" ref="L2374:L2437" si="78">IF(H2374/$H$1&lt;=F2374,1,0)</f>
        <v>1</v>
      </c>
    </row>
    <row r="2375" spans="1:12" x14ac:dyDescent="0.25">
      <c r="A2375">
        <f t="shared" si="77"/>
        <v>2370</v>
      </c>
      <c r="C2375">
        <v>51176.677556837989</v>
      </c>
      <c r="D2375">
        <v>52330.082782814578</v>
      </c>
      <c r="E2375">
        <v>45240976.646257438</v>
      </c>
      <c r="F2375">
        <v>1153.4052259765886</v>
      </c>
      <c r="G2375">
        <v>256892625.39178121</v>
      </c>
      <c r="H2375" s="6">
        <f>E2375-G2375-'Recalled prostheses cost'!$F$23</f>
        <v>-235403473.21241495</v>
      </c>
      <c r="I2375" s="112">
        <v>25206233.48831794</v>
      </c>
      <c r="J2375" s="112">
        <v>97619197.648876861</v>
      </c>
      <c r="K2375" s="112">
        <f>I2375-J2375-(0.38*'Recalled prostheses cost'!$F$23)</f>
        <v>-81438657.457977563</v>
      </c>
      <c r="L2375" s="11">
        <f t="shared" si="78"/>
        <v>1</v>
      </c>
    </row>
    <row r="2376" spans="1:12" x14ac:dyDescent="0.25">
      <c r="A2376">
        <f t="shared" ref="A2376:A2439" si="79">1+A2375</f>
        <v>2371</v>
      </c>
      <c r="C2376">
        <v>56847.56687133052</v>
      </c>
      <c r="D2376">
        <v>58481.251196697442</v>
      </c>
      <c r="E2376">
        <v>38929949.83597596</v>
      </c>
      <c r="F2376">
        <v>1633.6843253669213</v>
      </c>
      <c r="G2376">
        <v>258943400.49901426</v>
      </c>
      <c r="H2376" s="6">
        <f>E2376-G2376-'Recalled prostheses cost'!$F$23</f>
        <v>-243765275.12992948</v>
      </c>
      <c r="I2376" s="112">
        <v>21335050.264039475</v>
      </c>
      <c r="J2376" s="112">
        <v>98398492.189625412</v>
      </c>
      <c r="K2376" s="112">
        <f>I2376-J2376-(0.38*'Recalled prostheses cost'!$F$23)</f>
        <v>-86089135.22300458</v>
      </c>
      <c r="L2376" s="11">
        <f t="shared" si="78"/>
        <v>1</v>
      </c>
    </row>
    <row r="2377" spans="1:12" x14ac:dyDescent="0.25">
      <c r="A2377">
        <f t="shared" si="79"/>
        <v>2372</v>
      </c>
      <c r="C2377">
        <v>51868.496738599446</v>
      </c>
      <c r="D2377">
        <v>53491.5086645759</v>
      </c>
      <c r="E2377">
        <v>43790434.201602332</v>
      </c>
      <c r="F2377">
        <v>1623.0119259764542</v>
      </c>
      <c r="G2377">
        <v>373058647.58478236</v>
      </c>
      <c r="H2377" s="6">
        <f>E2377-G2377-'Recalled prostheses cost'!$F$23</f>
        <v>-353020037.85007119</v>
      </c>
      <c r="I2377" s="112">
        <v>24581640.360109009</v>
      </c>
      <c r="J2377" s="112">
        <v>141762286.08221731</v>
      </c>
      <c r="K2377" s="112">
        <f>I2377-J2377-(0.38*'Recalled prostheses cost'!$F$23)</f>
        <v>-126206339.01952696</v>
      </c>
      <c r="L2377" s="11">
        <f t="shared" si="78"/>
        <v>1</v>
      </c>
    </row>
    <row r="2378" spans="1:12" x14ac:dyDescent="0.25">
      <c r="A2378">
        <f t="shared" si="79"/>
        <v>2373</v>
      </c>
      <c r="C2378">
        <v>54468.626639568589</v>
      </c>
      <c r="D2378">
        <v>56820.016703112015</v>
      </c>
      <c r="E2378">
        <v>54322363.139028862</v>
      </c>
      <c r="F2378">
        <v>2351.3900635434256</v>
      </c>
      <c r="G2378">
        <v>717032385.78554559</v>
      </c>
      <c r="H2378" s="6">
        <f>E2378-G2378-'Recalled prostheses cost'!$F$23</f>
        <v>-686461847.11340785</v>
      </c>
      <c r="I2378" s="112">
        <v>30096333.07945044</v>
      </c>
      <c r="J2378" s="112">
        <v>272472306.59850734</v>
      </c>
      <c r="K2378" s="112">
        <f>I2378-J2378-(0.38*'Recalled prostheses cost'!$F$23)</f>
        <v>-251401666.81647557</v>
      </c>
      <c r="L2378" s="11">
        <f t="shared" si="78"/>
        <v>1</v>
      </c>
    </row>
    <row r="2379" spans="1:12" x14ac:dyDescent="0.25">
      <c r="A2379">
        <f t="shared" si="79"/>
        <v>2374</v>
      </c>
      <c r="C2379">
        <v>51917.40818452536</v>
      </c>
      <c r="D2379">
        <v>53966.851272825144</v>
      </c>
      <c r="E2379">
        <v>47825283.181375429</v>
      </c>
      <c r="F2379">
        <v>2049.443088299784</v>
      </c>
      <c r="G2379">
        <v>534098936.40944076</v>
      </c>
      <c r="H2379" s="6">
        <f>E2379-G2379-'Recalled prostheses cost'!$F$23</f>
        <v>-510025477.69495648</v>
      </c>
      <c r="I2379" s="112">
        <v>26192983.692887072</v>
      </c>
      <c r="J2379" s="112">
        <v>202957595.8355875</v>
      </c>
      <c r="K2379" s="112">
        <f>I2379-J2379-(0.38*'Recalled prostheses cost'!$F$23)</f>
        <v>-185790305.44011909</v>
      </c>
      <c r="L2379" s="11">
        <f t="shared" si="78"/>
        <v>1</v>
      </c>
    </row>
    <row r="2380" spans="1:12" x14ac:dyDescent="0.25">
      <c r="A2380">
        <f t="shared" si="79"/>
        <v>2375</v>
      </c>
      <c r="C2380">
        <v>60605.895097553963</v>
      </c>
      <c r="D2380">
        <v>62674.955094878424</v>
      </c>
      <c r="E2380">
        <v>39093116.845272049</v>
      </c>
      <c r="F2380">
        <v>2069.0599973244607</v>
      </c>
      <c r="G2380">
        <v>283227020.62410212</v>
      </c>
      <c r="H2380" s="6">
        <f>E2380-G2380-'Recalled prostheses cost'!$F$23</f>
        <v>-267885728.24572122</v>
      </c>
      <c r="I2380" s="112">
        <v>21499109.322409887</v>
      </c>
      <c r="J2380" s="112">
        <v>107626267.8371588</v>
      </c>
      <c r="K2380" s="112">
        <f>I2380-J2380-(0.38*'Recalled prostheses cost'!$F$23)</f>
        <v>-95152851.812167555</v>
      </c>
      <c r="L2380" s="11">
        <f t="shared" si="78"/>
        <v>1</v>
      </c>
    </row>
    <row r="2381" spans="1:12" x14ac:dyDescent="0.25">
      <c r="A2381">
        <f t="shared" si="79"/>
        <v>2376</v>
      </c>
      <c r="C2381">
        <v>59971.720770391294</v>
      </c>
      <c r="D2381">
        <v>62519.135312760074</v>
      </c>
      <c r="E2381">
        <v>50853275.527955018</v>
      </c>
      <c r="F2381">
        <v>2547.4145423687805</v>
      </c>
      <c r="G2381">
        <v>498682075.99685073</v>
      </c>
      <c r="H2381" s="6">
        <f>E2381-G2381-'Recalled prostheses cost'!$F$23</f>
        <v>-471580624.9357869</v>
      </c>
      <c r="I2381" s="112">
        <v>28028519.339047838</v>
      </c>
      <c r="J2381" s="112">
        <v>189499188.87880328</v>
      </c>
      <c r="K2381" s="112">
        <f>I2381-J2381-(0.38*'Recalled prostheses cost'!$F$23)</f>
        <v>-170496362.83717409</v>
      </c>
      <c r="L2381" s="11">
        <f t="shared" si="78"/>
        <v>1</v>
      </c>
    </row>
    <row r="2382" spans="1:12" x14ac:dyDescent="0.25">
      <c r="A2382">
        <f t="shared" si="79"/>
        <v>2377</v>
      </c>
      <c r="C2382">
        <v>67390.128106499877</v>
      </c>
      <c r="D2382">
        <v>70226.646260059584</v>
      </c>
      <c r="E2382">
        <v>63265824.114368476</v>
      </c>
      <c r="F2382">
        <v>2836.5181535597076</v>
      </c>
      <c r="G2382">
        <v>692685713.91993999</v>
      </c>
      <c r="H2382" s="6">
        <f>E2382-G2382-'Recalled prostheses cost'!$F$23</f>
        <v>-653171714.27246273</v>
      </c>
      <c r="I2382" s="112">
        <v>34843778.665680185</v>
      </c>
      <c r="J2382" s="112">
        <v>263220571.28957725</v>
      </c>
      <c r="K2382" s="112">
        <f>I2382-J2382-(0.38*'Recalled prostheses cost'!$F$23)</f>
        <v>-237402485.92131573</v>
      </c>
      <c r="L2382" s="11">
        <f t="shared" si="78"/>
        <v>1</v>
      </c>
    </row>
    <row r="2383" spans="1:12" x14ac:dyDescent="0.25">
      <c r="A2383">
        <f t="shared" si="79"/>
        <v>2378</v>
      </c>
      <c r="C2383">
        <v>53542.161044743043</v>
      </c>
      <c r="D2383">
        <v>55966.249721157263</v>
      </c>
      <c r="E2383">
        <v>55612958.365906976</v>
      </c>
      <c r="F2383">
        <v>2424.0886764142197</v>
      </c>
      <c r="G2383">
        <v>673663900.57743847</v>
      </c>
      <c r="H2383" s="6">
        <f>E2383-G2383-'Recalled prostheses cost'!$F$23</f>
        <v>-641802766.67842269</v>
      </c>
      <c r="I2383" s="112">
        <v>31035662.444833089</v>
      </c>
      <c r="J2383" s="112">
        <v>255992282.21942663</v>
      </c>
      <c r="K2383" s="112">
        <f>I2383-J2383-(0.38*'Recalled prostheses cost'!$F$23)</f>
        <v>-233982313.07201219</v>
      </c>
      <c r="L2383" s="11">
        <f t="shared" si="78"/>
        <v>1</v>
      </c>
    </row>
    <row r="2384" spans="1:12" x14ac:dyDescent="0.25">
      <c r="A2384">
        <f t="shared" si="79"/>
        <v>2379</v>
      </c>
      <c r="C2384">
        <v>85315.663605540496</v>
      </c>
      <c r="D2384">
        <v>88043.173992557335</v>
      </c>
      <c r="E2384">
        <v>64976306.160600089</v>
      </c>
      <c r="F2384">
        <v>2727.5103870168386</v>
      </c>
      <c r="G2384">
        <v>496511176.9357363</v>
      </c>
      <c r="H2384" s="6">
        <f>E2384-G2384-'Recalled prostheses cost'!$F$23</f>
        <v>-455286695.2420274</v>
      </c>
      <c r="I2384" s="112">
        <v>35878171.137785569</v>
      </c>
      <c r="J2384" s="112">
        <v>188674247.23557982</v>
      </c>
      <c r="K2384" s="112">
        <f>I2384-J2384-(0.38*'Recalled prostheses cost'!$F$23)</f>
        <v>-161821769.39521289</v>
      </c>
      <c r="L2384" s="11">
        <f t="shared" si="78"/>
        <v>1</v>
      </c>
    </row>
    <row r="2385" spans="1:12" x14ac:dyDescent="0.25">
      <c r="A2385">
        <f t="shared" si="79"/>
        <v>2380</v>
      </c>
      <c r="C2385">
        <v>69962.955317849439</v>
      </c>
      <c r="D2385">
        <v>73594.743607011274</v>
      </c>
      <c r="E2385">
        <v>42690844.287160985</v>
      </c>
      <c r="F2385">
        <v>3631.7882891618356</v>
      </c>
      <c r="G2385">
        <v>493123450.18045402</v>
      </c>
      <c r="H2385" s="6">
        <f>E2385-G2385-'Recalled prostheses cost'!$F$23</f>
        <v>-474184430.36018419</v>
      </c>
      <c r="I2385" s="112">
        <v>23400343.229535323</v>
      </c>
      <c r="J2385" s="112">
        <v>187386911.06857255</v>
      </c>
      <c r="K2385" s="112">
        <f>I2385-J2385-(0.38*'Recalled prostheses cost'!$F$23)</f>
        <v>-173012261.13645589</v>
      </c>
      <c r="L2385" s="11">
        <f t="shared" si="78"/>
        <v>1</v>
      </c>
    </row>
    <row r="2386" spans="1:12" x14ac:dyDescent="0.25">
      <c r="A2386">
        <f t="shared" si="79"/>
        <v>2381</v>
      </c>
      <c r="C2386">
        <v>75436.017887255672</v>
      </c>
      <c r="D2386">
        <v>79505.978235666655</v>
      </c>
      <c r="E2386">
        <v>43710517.260123737</v>
      </c>
      <c r="F2386">
        <v>4069.960348410983</v>
      </c>
      <c r="G2386">
        <v>455116948.3156985</v>
      </c>
      <c r="H2386" s="6">
        <f>E2386-G2386-'Recalled prostheses cost'!$F$23</f>
        <v>-435158255.52246594</v>
      </c>
      <c r="I2386" s="112">
        <v>24194631.145187601</v>
      </c>
      <c r="J2386" s="112">
        <v>172944440.35996547</v>
      </c>
      <c r="K2386" s="112">
        <f>I2386-J2386-(0.38*'Recalled prostheses cost'!$F$23)</f>
        <v>-157775502.51219654</v>
      </c>
      <c r="L2386" s="11">
        <f t="shared" si="78"/>
        <v>1</v>
      </c>
    </row>
    <row r="2387" spans="1:12" x14ac:dyDescent="0.25">
      <c r="A2387">
        <f t="shared" si="79"/>
        <v>2382</v>
      </c>
      <c r="C2387">
        <v>70256.37581650402</v>
      </c>
      <c r="D2387">
        <v>72286.623193252221</v>
      </c>
      <c r="E2387">
        <v>47654524.054565609</v>
      </c>
      <c r="F2387">
        <v>2030.2473767482006</v>
      </c>
      <c r="G2387">
        <v>317727561.26975304</v>
      </c>
      <c r="H2387" s="6">
        <f>E2387-G2387-'Recalled prostheses cost'!$F$23</f>
        <v>-293824861.6820786</v>
      </c>
      <c r="I2387" s="112">
        <v>26278124.066671818</v>
      </c>
      <c r="J2387" s="112">
        <v>120736473.28250614</v>
      </c>
      <c r="K2387" s="112">
        <f>I2387-J2387-(0.38*'Recalled prostheses cost'!$F$23)</f>
        <v>-103484042.51325297</v>
      </c>
      <c r="L2387" s="11">
        <f t="shared" si="78"/>
        <v>1</v>
      </c>
    </row>
    <row r="2388" spans="1:12" x14ac:dyDescent="0.25">
      <c r="A2388">
        <f t="shared" si="79"/>
        <v>2383</v>
      </c>
      <c r="C2388">
        <v>54627.919698855061</v>
      </c>
      <c r="D2388">
        <v>56836.004168807085</v>
      </c>
      <c r="E2388">
        <v>46154789.464464068</v>
      </c>
      <c r="F2388">
        <v>2208.0844699520239</v>
      </c>
      <c r="G2388">
        <v>412081380.30938876</v>
      </c>
      <c r="H2388" s="6">
        <f>E2388-G2388-'Recalled prostheses cost'!$F$23</f>
        <v>-389678415.31181586</v>
      </c>
      <c r="I2388" s="112">
        <v>25881421.370804392</v>
      </c>
      <c r="J2388" s="112">
        <v>156590924.51756766</v>
      </c>
      <c r="K2388" s="112">
        <f>I2388-J2388-(0.38*'Recalled prostheses cost'!$F$23)</f>
        <v>-139735196.44418192</v>
      </c>
      <c r="L2388" s="11">
        <f t="shared" si="78"/>
        <v>1</v>
      </c>
    </row>
    <row r="2389" spans="1:12" x14ac:dyDescent="0.25">
      <c r="A2389">
        <f t="shared" si="79"/>
        <v>2384</v>
      </c>
      <c r="C2389">
        <v>60863.03348779284</v>
      </c>
      <c r="D2389">
        <v>62854.805401582737</v>
      </c>
      <c r="E2389">
        <v>45574234.545710072</v>
      </c>
      <c r="F2389">
        <v>1991.7719137898966</v>
      </c>
      <c r="G2389">
        <v>347778954.74715805</v>
      </c>
      <c r="H2389" s="6">
        <f>E2389-G2389-'Recalled prostheses cost'!$F$23</f>
        <v>-325956544.66833913</v>
      </c>
      <c r="I2389" s="112">
        <v>25435655.937838253</v>
      </c>
      <c r="J2389" s="112">
        <v>132156002.80392005</v>
      </c>
      <c r="K2389" s="112">
        <f>I2389-J2389-(0.38*'Recalled prostheses cost'!$F$23)</f>
        <v>-115746040.16350043</v>
      </c>
      <c r="L2389" s="11">
        <f t="shared" si="78"/>
        <v>1</v>
      </c>
    </row>
    <row r="2390" spans="1:12" x14ac:dyDescent="0.25">
      <c r="A2390">
        <f t="shared" si="79"/>
        <v>2385</v>
      </c>
      <c r="C2390">
        <v>55905.478294949047</v>
      </c>
      <c r="D2390">
        <v>57847.514090042663</v>
      </c>
      <c r="E2390">
        <v>44220421.369153969</v>
      </c>
      <c r="F2390">
        <v>1942.0357950936159</v>
      </c>
      <c r="G2390">
        <v>369054379.71166676</v>
      </c>
      <c r="H2390" s="6">
        <f>E2390-G2390-'Recalled prostheses cost'!$F$23</f>
        <v>-348585782.80940396</v>
      </c>
      <c r="I2390" s="112">
        <v>24309842.298000477</v>
      </c>
      <c r="J2390" s="112">
        <v>140240664.29043338</v>
      </c>
      <c r="K2390" s="112">
        <f>I2390-J2390-(0.38*'Recalled prostheses cost'!$F$23)</f>
        <v>-124956515.28985155</v>
      </c>
      <c r="L2390" s="11">
        <f t="shared" si="78"/>
        <v>1</v>
      </c>
    </row>
    <row r="2391" spans="1:12" x14ac:dyDescent="0.25">
      <c r="A2391">
        <f t="shared" si="79"/>
        <v>2386</v>
      </c>
      <c r="C2391">
        <v>58976.444503945015</v>
      </c>
      <c r="D2391">
        <v>60634.218079843835</v>
      </c>
      <c r="E2391">
        <v>43253096.908802569</v>
      </c>
      <c r="F2391">
        <v>1657.7735758988201</v>
      </c>
      <c r="G2391">
        <v>285072881.12791616</v>
      </c>
      <c r="H2391" s="6">
        <f>E2391-G2391-'Recalled prostheses cost'!$F$23</f>
        <v>-265571608.68600476</v>
      </c>
      <c r="I2391" s="112">
        <v>23811765.927995376</v>
      </c>
      <c r="J2391" s="112">
        <v>108327694.82860811</v>
      </c>
      <c r="K2391" s="112">
        <f>I2391-J2391-(0.38*'Recalled prostheses cost'!$F$23)</f>
        <v>-93541622.198031396</v>
      </c>
      <c r="L2391" s="11">
        <f t="shared" si="78"/>
        <v>1</v>
      </c>
    </row>
    <row r="2392" spans="1:12" x14ac:dyDescent="0.25">
      <c r="A2392">
        <f t="shared" si="79"/>
        <v>2387</v>
      </c>
      <c r="C2392">
        <v>56549.324739389282</v>
      </c>
      <c r="D2392">
        <v>58547.125911759627</v>
      </c>
      <c r="E2392">
        <v>57491237.796493739</v>
      </c>
      <c r="F2392">
        <v>1997.8011723703457</v>
      </c>
      <c r="G2392">
        <v>499596226.63853127</v>
      </c>
      <c r="H2392" s="6">
        <f>E2392-G2392-'Recalled prostheses cost'!$F$23</f>
        <v>-465856813.30892873</v>
      </c>
      <c r="I2392" s="112">
        <v>31985062.241910376</v>
      </c>
      <c r="J2392" s="112">
        <v>189846566.12264189</v>
      </c>
      <c r="K2392" s="112">
        <f>I2392-J2392-(0.38*'Recalled prostheses cost'!$F$23)</f>
        <v>-166887197.17815018</v>
      </c>
      <c r="L2392" s="11">
        <f t="shared" si="78"/>
        <v>1</v>
      </c>
    </row>
    <row r="2393" spans="1:12" x14ac:dyDescent="0.25">
      <c r="A2393">
        <f t="shared" si="79"/>
        <v>2388</v>
      </c>
      <c r="C2393">
        <v>61945.990021609723</v>
      </c>
      <c r="D2393">
        <v>63679.268694191836</v>
      </c>
      <c r="E2393">
        <v>45614224.606463648</v>
      </c>
      <c r="F2393">
        <v>1733.2786725821134</v>
      </c>
      <c r="G2393">
        <v>317332344.7148881</v>
      </c>
      <c r="H2393" s="6">
        <f>E2393-G2393-'Recalled prostheses cost'!$F$23</f>
        <v>-295469944.57531559</v>
      </c>
      <c r="I2393" s="112">
        <v>24914182.950743854</v>
      </c>
      <c r="J2393" s="112">
        <v>120586290.99165748</v>
      </c>
      <c r="K2393" s="112">
        <f>I2393-J2393-(0.38*'Recalled prostheses cost'!$F$23)</f>
        <v>-104697801.33833227</v>
      </c>
      <c r="L2393" s="11">
        <f t="shared" si="78"/>
        <v>1</v>
      </c>
    </row>
    <row r="2394" spans="1:12" x14ac:dyDescent="0.25">
      <c r="A2394">
        <f t="shared" si="79"/>
        <v>2389</v>
      </c>
      <c r="C2394">
        <v>68621.161374368443</v>
      </c>
      <c r="D2394">
        <v>70710.213298206654</v>
      </c>
      <c r="E2394">
        <v>48738103.656000167</v>
      </c>
      <c r="F2394">
        <v>2089.0519238382112</v>
      </c>
      <c r="G2394">
        <v>389513984.4569661</v>
      </c>
      <c r="H2394" s="6">
        <f>E2394-G2394-'Recalled prostheses cost'!$F$23</f>
        <v>-364527705.26785707</v>
      </c>
      <c r="I2394" s="112">
        <v>26569293.503712028</v>
      </c>
      <c r="J2394" s="112">
        <v>148015314.09364709</v>
      </c>
      <c r="K2394" s="112">
        <f>I2394-J2394-(0.38*'Recalled prostheses cost'!$F$23)</f>
        <v>-130471713.88735372</v>
      </c>
      <c r="L2394" s="11">
        <f t="shared" si="78"/>
        <v>1</v>
      </c>
    </row>
    <row r="2395" spans="1:12" x14ac:dyDescent="0.25">
      <c r="A2395">
        <f t="shared" si="79"/>
        <v>2390</v>
      </c>
      <c r="C2395">
        <v>64686.530368135413</v>
      </c>
      <c r="D2395">
        <v>67876.167381519772</v>
      </c>
      <c r="E2395">
        <v>39214100.720430911</v>
      </c>
      <c r="F2395">
        <v>3189.6370133843593</v>
      </c>
      <c r="G2395">
        <v>513427649.4699263</v>
      </c>
      <c r="H2395" s="6">
        <f>E2395-G2395-'Recalled prostheses cost'!$F$23</f>
        <v>-497965373.21638656</v>
      </c>
      <c r="I2395" s="112">
        <v>21614159.057443656</v>
      </c>
      <c r="J2395" s="112">
        <v>195102506.79857197</v>
      </c>
      <c r="K2395" s="112">
        <f>I2395-J2395-(0.38*'Recalled prostheses cost'!$F$23)</f>
        <v>-182514041.03854698</v>
      </c>
      <c r="L2395" s="11">
        <f t="shared" si="78"/>
        <v>1</v>
      </c>
    </row>
    <row r="2396" spans="1:12" x14ac:dyDescent="0.25">
      <c r="A2396">
        <f t="shared" si="79"/>
        <v>2391</v>
      </c>
      <c r="C2396">
        <v>65735.188218559022</v>
      </c>
      <c r="D2396">
        <v>67644.508645711947</v>
      </c>
      <c r="E2396">
        <v>57837980.198143616</v>
      </c>
      <c r="F2396">
        <v>1909.3204271529248</v>
      </c>
      <c r="G2396">
        <v>393944815.86074841</v>
      </c>
      <c r="H2396" s="6">
        <f>E2396-G2396-'Recalled prostheses cost'!$F$23</f>
        <v>-359858660.12949598</v>
      </c>
      <c r="I2396" s="112">
        <v>32127159.818136856</v>
      </c>
      <c r="J2396" s="112">
        <v>149699030.02708441</v>
      </c>
      <c r="K2396" s="112">
        <f>I2396-J2396-(0.38*'Recalled prostheses cost'!$F$23)</f>
        <v>-126597563.50636619</v>
      </c>
      <c r="L2396" s="11">
        <f t="shared" si="78"/>
        <v>1</v>
      </c>
    </row>
    <row r="2397" spans="1:12" x14ac:dyDescent="0.25">
      <c r="A2397">
        <f t="shared" si="79"/>
        <v>2392</v>
      </c>
      <c r="C2397">
        <v>76445.531154618628</v>
      </c>
      <c r="D2397">
        <v>79155.759254633696</v>
      </c>
      <c r="E2397">
        <v>66083935.281245254</v>
      </c>
      <c r="F2397">
        <v>2710.2281000150688</v>
      </c>
      <c r="G2397">
        <v>579428730.30345798</v>
      </c>
      <c r="H2397" s="6">
        <f>E2397-G2397-'Recalled prostheses cost'!$F$23</f>
        <v>-537096619.48910391</v>
      </c>
      <c r="I2397" s="112">
        <v>36013094.949545108</v>
      </c>
      <c r="J2397" s="112">
        <v>220182917.51531401</v>
      </c>
      <c r="K2397" s="112">
        <f>I2397-J2397-(0.38*'Recalled prostheses cost'!$F$23)</f>
        <v>-193195515.86318755</v>
      </c>
      <c r="L2397" s="11">
        <f t="shared" si="78"/>
        <v>1</v>
      </c>
    </row>
    <row r="2398" spans="1:12" x14ac:dyDescent="0.25">
      <c r="A2398">
        <f t="shared" si="79"/>
        <v>2393</v>
      </c>
      <c r="C2398">
        <v>53119.723355299153</v>
      </c>
      <c r="D2398">
        <v>54365.559292594895</v>
      </c>
      <c r="E2398">
        <v>69355230.898687601</v>
      </c>
      <c r="F2398">
        <v>1245.835937295742</v>
      </c>
      <c r="G2398">
        <v>351239470.42750245</v>
      </c>
      <c r="H2398" s="6">
        <f>E2398-G2398-'Recalled prostheses cost'!$F$23</f>
        <v>-305636063.99570602</v>
      </c>
      <c r="I2398" s="112">
        <v>39067869.359674513</v>
      </c>
      <c r="J2398" s="112">
        <v>133470998.76245092</v>
      </c>
      <c r="K2398" s="112">
        <f>I2398-J2398-(0.38*'Recalled prostheses cost'!$F$23)</f>
        <v>-103428822.70019504</v>
      </c>
      <c r="L2398" s="11">
        <f t="shared" si="78"/>
        <v>1</v>
      </c>
    </row>
    <row r="2399" spans="1:12" x14ac:dyDescent="0.25">
      <c r="A2399">
        <f t="shared" si="79"/>
        <v>2394</v>
      </c>
      <c r="C2399">
        <v>66658.302564542391</v>
      </c>
      <c r="D2399">
        <v>69696.566239986831</v>
      </c>
      <c r="E2399">
        <v>52153414.413923427</v>
      </c>
      <c r="F2399">
        <v>3038.2636754444393</v>
      </c>
      <c r="G2399">
        <v>653861251.77375352</v>
      </c>
      <c r="H2399" s="6">
        <f>E2399-G2399-'Recalled prostheses cost'!$F$23</f>
        <v>-625459661.82672131</v>
      </c>
      <c r="I2399" s="112">
        <v>28795376.426109858</v>
      </c>
      <c r="J2399" s="112">
        <v>248467275.67402634</v>
      </c>
      <c r="K2399" s="112">
        <f>I2399-J2399-(0.38*'Recalled prostheses cost'!$F$23)</f>
        <v>-228697592.54533514</v>
      </c>
      <c r="L2399" s="11">
        <f t="shared" si="78"/>
        <v>1</v>
      </c>
    </row>
    <row r="2400" spans="1:12" x14ac:dyDescent="0.25">
      <c r="A2400">
        <f t="shared" si="79"/>
        <v>2395</v>
      </c>
      <c r="C2400">
        <v>70292.781198229437</v>
      </c>
      <c r="D2400">
        <v>71588.340081544418</v>
      </c>
      <c r="E2400">
        <v>41655967.827009305</v>
      </c>
      <c r="F2400">
        <v>1295.5588833149814</v>
      </c>
      <c r="G2400">
        <v>139501654.31711769</v>
      </c>
      <c r="H2400" s="6">
        <f>E2400-G2400-'Recalled prostheses cost'!$F$23</f>
        <v>-121597510.95699956</v>
      </c>
      <c r="I2400" s="112">
        <v>23199629.634550888</v>
      </c>
      <c r="J2400" s="112">
        <v>53010628.640504725</v>
      </c>
      <c r="K2400" s="112">
        <f>I2400-J2400-(0.38*'Recalled prostheses cost'!$F$23)</f>
        <v>-38836692.303372487</v>
      </c>
      <c r="L2400" s="11">
        <f t="shared" si="78"/>
        <v>1</v>
      </c>
    </row>
    <row r="2401" spans="1:12" x14ac:dyDescent="0.25">
      <c r="A2401">
        <f t="shared" si="79"/>
        <v>2396</v>
      </c>
      <c r="C2401">
        <v>56826.506107758716</v>
      </c>
      <c r="D2401">
        <v>58388.131801438642</v>
      </c>
      <c r="E2401">
        <v>40809703.713602118</v>
      </c>
      <c r="F2401">
        <v>1561.6256936799255</v>
      </c>
      <c r="G2401">
        <v>254759093.11885139</v>
      </c>
      <c r="H2401" s="6">
        <f>E2401-G2401-'Recalled prostheses cost'!$F$23</f>
        <v>-237701213.87214044</v>
      </c>
      <c r="I2401" s="112">
        <v>22539352.802771769</v>
      </c>
      <c r="J2401" s="112">
        <v>96808455.385163546</v>
      </c>
      <c r="K2401" s="112">
        <f>I2401-J2401-(0.38*'Recalled prostheses cost'!$F$23)</f>
        <v>-83294795.879810423</v>
      </c>
      <c r="L2401" s="11">
        <f t="shared" si="78"/>
        <v>1</v>
      </c>
    </row>
    <row r="2402" spans="1:12" x14ac:dyDescent="0.25">
      <c r="A2402">
        <f t="shared" si="79"/>
        <v>2397</v>
      </c>
      <c r="C2402">
        <v>68767.351159037717</v>
      </c>
      <c r="D2402">
        <v>71100.368410127645</v>
      </c>
      <c r="E2402">
        <v>59439234.590450697</v>
      </c>
      <c r="F2402">
        <v>2333.0172510899283</v>
      </c>
      <c r="G2402">
        <v>386204862.92328876</v>
      </c>
      <c r="H2402" s="6">
        <f>E2402-G2402-'Recalled prostheses cost'!$F$23</f>
        <v>-350517452.79972923</v>
      </c>
      <c r="I2402" s="112">
        <v>32597526.653601982</v>
      </c>
      <c r="J2402" s="112">
        <v>146757847.91084972</v>
      </c>
      <c r="K2402" s="112">
        <f>I2402-J2402-(0.38*'Recalled prostheses cost'!$F$23)</f>
        <v>-123186014.5546664</v>
      </c>
      <c r="L2402" s="11">
        <f t="shared" si="78"/>
        <v>1</v>
      </c>
    </row>
    <row r="2403" spans="1:12" x14ac:dyDescent="0.25">
      <c r="A2403">
        <f t="shared" si="79"/>
        <v>2398</v>
      </c>
      <c r="C2403">
        <v>60384.099166436914</v>
      </c>
      <c r="D2403">
        <v>62139.125084251093</v>
      </c>
      <c r="E2403">
        <v>45767035.217847712</v>
      </c>
      <c r="F2403">
        <v>1755.0259178141787</v>
      </c>
      <c r="G2403">
        <v>274628138.67404193</v>
      </c>
      <c r="H2403" s="6">
        <f>E2403-G2403-'Recalled prostheses cost'!$F$23</f>
        <v>-252612927.92308539</v>
      </c>
      <c r="I2403" s="112">
        <v>25419144.081868988</v>
      </c>
      <c r="J2403" s="112">
        <v>104358692.69613594</v>
      </c>
      <c r="K2403" s="112">
        <f>I2403-J2403-(0.38*'Recalled prostheses cost'!$F$23)</f>
        <v>-87965241.911685586</v>
      </c>
      <c r="L2403" s="11">
        <f t="shared" si="78"/>
        <v>1</v>
      </c>
    </row>
    <row r="2404" spans="1:12" x14ac:dyDescent="0.25">
      <c r="A2404">
        <f t="shared" si="79"/>
        <v>2399</v>
      </c>
      <c r="C2404">
        <v>74869.765628985842</v>
      </c>
      <c r="D2404">
        <v>77019.443827072348</v>
      </c>
      <c r="E2404">
        <v>49996746.161129728</v>
      </c>
      <c r="F2404">
        <v>2149.6781980865053</v>
      </c>
      <c r="G2404">
        <v>265790572.56820875</v>
      </c>
      <c r="H2404" s="6">
        <f>E2404-G2404-'Recalled prostheses cost'!$F$23</f>
        <v>-239545650.87397021</v>
      </c>
      <c r="I2404" s="112">
        <v>27323707.1503499</v>
      </c>
      <c r="J2404" s="112">
        <v>101000417.57591933</v>
      </c>
      <c r="K2404" s="112">
        <f>I2404-J2404-(0.38*'Recalled prostheses cost'!$F$23)</f>
        <v>-82702403.722988069</v>
      </c>
      <c r="L2404" s="11">
        <f t="shared" si="78"/>
        <v>1</v>
      </c>
    </row>
    <row r="2405" spans="1:12" x14ac:dyDescent="0.25">
      <c r="A2405">
        <f t="shared" si="79"/>
        <v>2400</v>
      </c>
      <c r="C2405">
        <v>56724.455887884724</v>
      </c>
      <c r="D2405">
        <v>59217.58431539563</v>
      </c>
      <c r="E2405">
        <v>46239707.285197094</v>
      </c>
      <c r="F2405">
        <v>2493.1284275109065</v>
      </c>
      <c r="G2405">
        <v>325572168.72448361</v>
      </c>
      <c r="H2405" s="6">
        <f>E2405-G2405-'Recalled prostheses cost'!$F$23</f>
        <v>-303084285.9061777</v>
      </c>
      <c r="I2405" s="112">
        <v>25934979.704674698</v>
      </c>
      <c r="J2405" s="112">
        <v>123717424.11530378</v>
      </c>
      <c r="K2405" s="112">
        <f>I2405-J2405-(0.38*'Recalled prostheses cost'!$F$23)</f>
        <v>-106808137.70804775</v>
      </c>
      <c r="L2405" s="11">
        <f t="shared" si="78"/>
        <v>1</v>
      </c>
    </row>
    <row r="2406" spans="1:12" x14ac:dyDescent="0.25">
      <c r="A2406">
        <f t="shared" si="79"/>
        <v>2401</v>
      </c>
      <c r="C2406">
        <v>65375.652272455343</v>
      </c>
      <c r="D2406">
        <v>67297.223525778027</v>
      </c>
      <c r="E2406">
        <v>55664845.880412526</v>
      </c>
      <c r="F2406">
        <v>1921.5712533226833</v>
      </c>
      <c r="G2406">
        <v>378602315.98099566</v>
      </c>
      <c r="H2406" s="6">
        <f>E2406-G2406-'Recalled prostheses cost'!$F$23</f>
        <v>-346689294.56747431</v>
      </c>
      <c r="I2406" s="112">
        <v>30876586.079460785</v>
      </c>
      <c r="J2406" s="112">
        <v>143868880.07277837</v>
      </c>
      <c r="K2406" s="112">
        <f>I2406-J2406-(0.38*'Recalled prostheses cost'!$F$23)</f>
        <v>-122017987.29073623</v>
      </c>
      <c r="L2406" s="11">
        <f t="shared" si="78"/>
        <v>1</v>
      </c>
    </row>
    <row r="2407" spans="1:12" x14ac:dyDescent="0.25">
      <c r="A2407">
        <f t="shared" si="79"/>
        <v>2402</v>
      </c>
      <c r="C2407">
        <v>56982.848181292393</v>
      </c>
      <c r="D2407">
        <v>59046.527301982976</v>
      </c>
      <c r="E2407">
        <v>52204802.377381504</v>
      </c>
      <c r="F2407">
        <v>2063.6791206905837</v>
      </c>
      <c r="G2407">
        <v>418624935.57100075</v>
      </c>
      <c r="H2407" s="6">
        <f>E2407-G2407-'Recalled prostheses cost'!$F$23</f>
        <v>-390171957.66051042</v>
      </c>
      <c r="I2407" s="112">
        <v>29155491.374009807</v>
      </c>
      <c r="J2407" s="112">
        <v>159077475.51698032</v>
      </c>
      <c r="K2407" s="112">
        <f>I2407-J2407-(0.38*'Recalled prostheses cost'!$F$23)</f>
        <v>-138947677.44038916</v>
      </c>
      <c r="L2407" s="11">
        <f t="shared" si="78"/>
        <v>1</v>
      </c>
    </row>
    <row r="2408" spans="1:12" x14ac:dyDescent="0.25">
      <c r="A2408">
        <f t="shared" si="79"/>
        <v>2403</v>
      </c>
      <c r="C2408">
        <v>76962.370888099278</v>
      </c>
      <c r="D2408">
        <v>80143.883201851611</v>
      </c>
      <c r="E2408">
        <v>39893593.237564571</v>
      </c>
      <c r="F2408">
        <v>3181.5123137523333</v>
      </c>
      <c r="G2408">
        <v>365150885.5275538</v>
      </c>
      <c r="H2408" s="6">
        <f>E2408-G2408-'Recalled prostheses cost'!$F$23</f>
        <v>-349009116.7568804</v>
      </c>
      <c r="I2408" s="112">
        <v>21906872.882632021</v>
      </c>
      <c r="J2408" s="112">
        <v>138757336.50047046</v>
      </c>
      <c r="K2408" s="112">
        <f>I2408-J2408-(0.38*'Recalled prostheses cost'!$F$23)</f>
        <v>-125876156.9152571</v>
      </c>
      <c r="L2408" s="11">
        <f t="shared" si="78"/>
        <v>1</v>
      </c>
    </row>
    <row r="2409" spans="1:12" x14ac:dyDescent="0.25">
      <c r="A2409">
        <f t="shared" si="79"/>
        <v>2404</v>
      </c>
      <c r="C2409">
        <v>57847.512495155032</v>
      </c>
      <c r="D2409">
        <v>60047.052511258124</v>
      </c>
      <c r="E2409">
        <v>42017188.72731214</v>
      </c>
      <c r="F2409">
        <v>2199.5400161030921</v>
      </c>
      <c r="G2409">
        <v>314084693.29606551</v>
      </c>
      <c r="H2409" s="6">
        <f>E2409-G2409-'Recalled prostheses cost'!$F$23</f>
        <v>-295819329.03564453</v>
      </c>
      <c r="I2409" s="112">
        <v>23461895.220149126</v>
      </c>
      <c r="J2409" s="112">
        <v>119352183.45250492</v>
      </c>
      <c r="K2409" s="112">
        <f>I2409-J2409-(0.38*'Recalled prostheses cost'!$F$23)</f>
        <v>-104915981.52977443</v>
      </c>
      <c r="L2409" s="11">
        <f t="shared" si="78"/>
        <v>1</v>
      </c>
    </row>
    <row r="2410" spans="1:12" x14ac:dyDescent="0.25">
      <c r="A2410">
        <f t="shared" si="79"/>
        <v>2405</v>
      </c>
      <c r="C2410">
        <v>54415.531528539919</v>
      </c>
      <c r="D2410">
        <v>55918.392867697607</v>
      </c>
      <c r="E2410">
        <v>50190490.398715734</v>
      </c>
      <c r="F2410">
        <v>1502.8613391576873</v>
      </c>
      <c r="G2410">
        <v>321974834.7944833</v>
      </c>
      <c r="H2410" s="6">
        <f>E2410-G2410-'Recalled prostheses cost'!$F$23</f>
        <v>-295536168.86265874</v>
      </c>
      <c r="I2410" s="112">
        <v>28157553.124672499</v>
      </c>
      <c r="J2410" s="112">
        <v>122350437.22190368</v>
      </c>
      <c r="K2410" s="112">
        <f>I2410-J2410-(0.38*'Recalled prostheses cost'!$F$23)</f>
        <v>-103218577.39464983</v>
      </c>
      <c r="L2410" s="11">
        <f t="shared" si="78"/>
        <v>1</v>
      </c>
    </row>
    <row r="2411" spans="1:12" x14ac:dyDescent="0.25">
      <c r="A2411">
        <f t="shared" si="79"/>
        <v>2406</v>
      </c>
      <c r="C2411">
        <v>59830.862748117142</v>
      </c>
      <c r="D2411">
        <v>62224.964869414725</v>
      </c>
      <c r="E2411">
        <v>54987454.174202487</v>
      </c>
      <c r="F2411">
        <v>2394.1021212975829</v>
      </c>
      <c r="G2411">
        <v>526323191.65388924</v>
      </c>
      <c r="H2411" s="6">
        <f>E2411-G2411-'Recalled prostheses cost'!$F$23</f>
        <v>-495087561.94657791</v>
      </c>
      <c r="I2411" s="112">
        <v>30490408.311927285</v>
      </c>
      <c r="J2411" s="112">
        <v>200002812.82847792</v>
      </c>
      <c r="K2411" s="112">
        <f>I2411-J2411-(0.38*'Recalled prostheses cost'!$F$23)</f>
        <v>-178538097.81396928</v>
      </c>
      <c r="L2411" s="11">
        <f t="shared" si="78"/>
        <v>1</v>
      </c>
    </row>
    <row r="2412" spans="1:12" x14ac:dyDescent="0.25">
      <c r="A2412">
        <f t="shared" si="79"/>
        <v>2407</v>
      </c>
      <c r="C2412">
        <v>60247.340603158707</v>
      </c>
      <c r="D2412">
        <v>63074.258749592242</v>
      </c>
      <c r="E2412">
        <v>56092795.850450195</v>
      </c>
      <c r="F2412">
        <v>2826.9181464335343</v>
      </c>
      <c r="G2412">
        <v>725839223.34202313</v>
      </c>
      <c r="H2412" s="6">
        <f>E2412-G2412-'Recalled prostheses cost'!$F$23</f>
        <v>-693498251.95846415</v>
      </c>
      <c r="I2412" s="112">
        <v>30871344.105766639</v>
      </c>
      <c r="J2412" s="112">
        <v>275818904.86996877</v>
      </c>
      <c r="K2412" s="112">
        <f>I2412-J2412-(0.38*'Recalled prostheses cost'!$F$23)</f>
        <v>-253973254.06162077</v>
      </c>
      <c r="L2412" s="11">
        <f t="shared" si="78"/>
        <v>1</v>
      </c>
    </row>
    <row r="2413" spans="1:12" x14ac:dyDescent="0.25">
      <c r="A2413">
        <f t="shared" si="79"/>
        <v>2408</v>
      </c>
      <c r="C2413">
        <v>75279.137667431904</v>
      </c>
      <c r="D2413">
        <v>78013.645121290145</v>
      </c>
      <c r="E2413">
        <v>60707878.213810325</v>
      </c>
      <c r="F2413">
        <v>2734.5074538582412</v>
      </c>
      <c r="G2413">
        <v>497205957.38603723</v>
      </c>
      <c r="H2413" s="6">
        <f>E2413-G2413-'Recalled prostheses cost'!$F$23</f>
        <v>-460249903.63911808</v>
      </c>
      <c r="I2413" s="112">
        <v>33562478.609534971</v>
      </c>
      <c r="J2413" s="112">
        <v>188938263.80669415</v>
      </c>
      <c r="K2413" s="112">
        <f>I2413-J2413-(0.38*'Recalled prostheses cost'!$F$23)</f>
        <v>-164401478.49457783</v>
      </c>
      <c r="L2413" s="11">
        <f t="shared" si="78"/>
        <v>1</v>
      </c>
    </row>
    <row r="2414" spans="1:12" x14ac:dyDescent="0.25">
      <c r="A2414">
        <f t="shared" si="79"/>
        <v>2409</v>
      </c>
      <c r="C2414">
        <v>67437.084927061471</v>
      </c>
      <c r="D2414">
        <v>69941.537500825536</v>
      </c>
      <c r="E2414">
        <v>71227929.640394762</v>
      </c>
      <c r="F2414">
        <v>2504.4525737640652</v>
      </c>
      <c r="G2414">
        <v>606924267.43452549</v>
      </c>
      <c r="H2414" s="6">
        <f>E2414-G2414-'Recalled prostheses cost'!$F$23</f>
        <v>-559448162.26102197</v>
      </c>
      <c r="I2414" s="112">
        <v>39385669.124478303</v>
      </c>
      <c r="J2414" s="112">
        <v>230631221.62511966</v>
      </c>
      <c r="K2414" s="112">
        <f>I2414-J2414-(0.38*'Recalled prostheses cost'!$F$23)</f>
        <v>-200271245.79806</v>
      </c>
      <c r="L2414" s="11">
        <f t="shared" si="78"/>
        <v>1</v>
      </c>
    </row>
    <row r="2415" spans="1:12" x14ac:dyDescent="0.25">
      <c r="A2415">
        <f t="shared" si="79"/>
        <v>2410</v>
      </c>
      <c r="C2415">
        <v>55200.607169294955</v>
      </c>
      <c r="D2415">
        <v>56860.777242210643</v>
      </c>
      <c r="E2415">
        <v>54711832.661601231</v>
      </c>
      <c r="F2415">
        <v>1660.1700729156873</v>
      </c>
      <c r="G2415">
        <v>406747640.28019607</v>
      </c>
      <c r="H2415" s="6">
        <f>E2415-G2415-'Recalled prostheses cost'!$F$23</f>
        <v>-375787632.08548599</v>
      </c>
      <c r="I2415" s="112">
        <v>30251911.748770975</v>
      </c>
      <c r="J2415" s="112">
        <v>154564103.30647448</v>
      </c>
      <c r="K2415" s="112">
        <f>I2415-J2415-(0.38*'Recalled prostheses cost'!$F$23)</f>
        <v>-133337884.85512215</v>
      </c>
      <c r="L2415" s="11">
        <f t="shared" si="78"/>
        <v>1</v>
      </c>
    </row>
    <row r="2416" spans="1:12" x14ac:dyDescent="0.25">
      <c r="A2416">
        <f t="shared" si="79"/>
        <v>2411</v>
      </c>
      <c r="C2416">
        <v>72678.503062878168</v>
      </c>
      <c r="D2416">
        <v>74592.710393242247</v>
      </c>
      <c r="E2416">
        <v>41082945.36450538</v>
      </c>
      <c r="F2416">
        <v>1914.2073303640791</v>
      </c>
      <c r="G2416">
        <v>208046425.24885949</v>
      </c>
      <c r="H2416" s="6">
        <f>E2416-G2416-'Recalled prostheses cost'!$F$23</f>
        <v>-190715304.35124528</v>
      </c>
      <c r="I2416" s="112">
        <v>22420043.871520046</v>
      </c>
      <c r="J2416" s="112">
        <v>79057641.594566628</v>
      </c>
      <c r="K2416" s="112">
        <f>I2416-J2416-(0.38*'Recalled prostheses cost'!$F$23)</f>
        <v>-65663291.020465232</v>
      </c>
      <c r="L2416" s="11">
        <f t="shared" si="78"/>
        <v>1</v>
      </c>
    </row>
    <row r="2417" spans="1:12" x14ac:dyDescent="0.25">
      <c r="A2417">
        <f t="shared" si="79"/>
        <v>2412</v>
      </c>
      <c r="C2417">
        <v>52702.083553872697</v>
      </c>
      <c r="D2417">
        <v>54355.930227871118</v>
      </c>
      <c r="E2417">
        <v>57908286.97064136</v>
      </c>
      <c r="F2417">
        <v>1653.8466739984215</v>
      </c>
      <c r="G2417">
        <v>457569875.79168653</v>
      </c>
      <c r="H2417" s="6">
        <f>E2417-G2417-'Recalled prostheses cost'!$F$23</f>
        <v>-423413413.28793633</v>
      </c>
      <c r="I2417" s="112">
        <v>32260843.007736973</v>
      </c>
      <c r="J2417" s="112">
        <v>173876552.80084091</v>
      </c>
      <c r="K2417" s="112">
        <f>I2417-J2417-(0.38*'Recalled prostheses cost'!$F$23)</f>
        <v>-150641403.09052259</v>
      </c>
      <c r="L2417" s="11">
        <f t="shared" si="78"/>
        <v>1</v>
      </c>
    </row>
    <row r="2418" spans="1:12" x14ac:dyDescent="0.25">
      <c r="A2418">
        <f t="shared" si="79"/>
        <v>2413</v>
      </c>
      <c r="C2418">
        <v>57867.470447723528</v>
      </c>
      <c r="D2418">
        <v>60042.483875078156</v>
      </c>
      <c r="E2418">
        <v>43107447.938754722</v>
      </c>
      <c r="F2418">
        <v>2175.0134273546282</v>
      </c>
      <c r="G2418">
        <v>410230344.82533628</v>
      </c>
      <c r="H2418" s="6">
        <f>E2418-G2418-'Recalled prostheses cost'!$F$23</f>
        <v>-390874721.35347271</v>
      </c>
      <c r="I2418" s="112">
        <v>24227312.232287731</v>
      </c>
      <c r="J2418" s="112">
        <v>155887531.03362781</v>
      </c>
      <c r="K2418" s="112">
        <f>I2418-J2418-(0.38*'Recalled prostheses cost'!$F$23)</f>
        <v>-140685912.09875873</v>
      </c>
      <c r="L2418" s="11">
        <f t="shared" si="78"/>
        <v>1</v>
      </c>
    </row>
    <row r="2419" spans="1:12" x14ac:dyDescent="0.25">
      <c r="A2419">
        <f t="shared" si="79"/>
        <v>2414</v>
      </c>
      <c r="C2419">
        <v>84703.653226170281</v>
      </c>
      <c r="D2419">
        <v>89543.342444208625</v>
      </c>
      <c r="E2419">
        <v>44252344.501738831</v>
      </c>
      <c r="F2419">
        <v>4839.6892180383438</v>
      </c>
      <c r="G2419">
        <v>578948992.503636</v>
      </c>
      <c r="H2419" s="6">
        <f>E2419-G2419-'Recalled prostheses cost'!$F$23</f>
        <v>-558448472.46878839</v>
      </c>
      <c r="I2419" s="112">
        <v>24302898.66086293</v>
      </c>
      <c r="J2419" s="112">
        <v>220000617.15138164</v>
      </c>
      <c r="K2419" s="112">
        <f>I2419-J2419-(0.38*'Recalled prostheses cost'!$F$23)</f>
        <v>-204723411.78793737</v>
      </c>
      <c r="L2419" s="11">
        <f t="shared" si="78"/>
        <v>1</v>
      </c>
    </row>
    <row r="2420" spans="1:12" x14ac:dyDescent="0.25">
      <c r="A2420">
        <f t="shared" si="79"/>
        <v>2415</v>
      </c>
      <c r="C2420">
        <v>54274.117380636308</v>
      </c>
      <c r="D2420">
        <v>56037.21941915647</v>
      </c>
      <c r="E2420">
        <v>59767440.643456489</v>
      </c>
      <c r="F2420">
        <v>1763.1020385201628</v>
      </c>
      <c r="G2420">
        <v>391091473.2190733</v>
      </c>
      <c r="H2420" s="6">
        <f>E2420-G2420-'Recalled prostheses cost'!$F$23</f>
        <v>-355075857.04250801</v>
      </c>
      <c r="I2420" s="112">
        <v>33220276.892245643</v>
      </c>
      <c r="J2420" s="112">
        <v>148614759.82324788</v>
      </c>
      <c r="K2420" s="112">
        <f>I2420-J2420-(0.38*'Recalled prostheses cost'!$F$23)</f>
        <v>-124420176.22842088</v>
      </c>
      <c r="L2420" s="11">
        <f t="shared" si="78"/>
        <v>1</v>
      </c>
    </row>
    <row r="2421" spans="1:12" x14ac:dyDescent="0.25">
      <c r="A2421">
        <f t="shared" si="79"/>
        <v>2416</v>
      </c>
      <c r="C2421">
        <v>48503.413026307193</v>
      </c>
      <c r="D2421">
        <v>49539.160255727358</v>
      </c>
      <c r="E2421">
        <v>42256715.961251162</v>
      </c>
      <c r="F2421">
        <v>1035.7472294201652</v>
      </c>
      <c r="G2421">
        <v>190473782.02527508</v>
      </c>
      <c r="H2421" s="6">
        <f>E2421-G2421-'Recalled prostheses cost'!$F$23</f>
        <v>-171968890.53091508</v>
      </c>
      <c r="I2421" s="112">
        <v>23267397.029464412</v>
      </c>
      <c r="J2421" s="112">
        <v>72380037.16960454</v>
      </c>
      <c r="K2421" s="112">
        <f>I2421-J2421-(0.38*'Recalled prostheses cost'!$F$23)</f>
        <v>-58138333.437558778</v>
      </c>
      <c r="L2421" s="11">
        <f t="shared" si="78"/>
        <v>1</v>
      </c>
    </row>
    <row r="2422" spans="1:12" x14ac:dyDescent="0.25">
      <c r="A2422">
        <f t="shared" si="79"/>
        <v>2417</v>
      </c>
      <c r="C2422">
        <v>71808.645249029592</v>
      </c>
      <c r="D2422">
        <v>74001.938527936902</v>
      </c>
      <c r="E2422">
        <v>60328353.318195842</v>
      </c>
      <c r="F2422">
        <v>2193.2932789073093</v>
      </c>
      <c r="G2422">
        <v>409223792.78407311</v>
      </c>
      <c r="H2422" s="6">
        <f>E2422-G2422-'Recalled prostheses cost'!$F$23</f>
        <v>-372647263.93276846</v>
      </c>
      <c r="I2422" s="112">
        <v>33346484.645605791</v>
      </c>
      <c r="J2422" s="112">
        <v>155505041.25794777</v>
      </c>
      <c r="K2422" s="112">
        <f>I2422-J2422-(0.38*'Recalled prostheses cost'!$F$23)</f>
        <v>-131184249.90976062</v>
      </c>
      <c r="L2422" s="11">
        <f t="shared" si="78"/>
        <v>1</v>
      </c>
    </row>
    <row r="2423" spans="1:12" x14ac:dyDescent="0.25">
      <c r="A2423">
        <f t="shared" si="79"/>
        <v>2418</v>
      </c>
      <c r="C2423">
        <v>54517.203038761894</v>
      </c>
      <c r="D2423">
        <v>56693.298478597135</v>
      </c>
      <c r="E2423">
        <v>47819468.592949435</v>
      </c>
      <c r="F2423">
        <v>2176.0954398352405</v>
      </c>
      <c r="G2423">
        <v>517120424.28447777</v>
      </c>
      <c r="H2423" s="6">
        <f>E2423-G2423-'Recalled prostheses cost'!$F$23</f>
        <v>-493052780.15841949</v>
      </c>
      <c r="I2423" s="112">
        <v>26388253.672323599</v>
      </c>
      <c r="J2423" s="112">
        <v>196505761.22810152</v>
      </c>
      <c r="K2423" s="112">
        <f>I2423-J2423-(0.38*'Recalled prostheses cost'!$F$23)</f>
        <v>-179143200.85319656</v>
      </c>
      <c r="L2423" s="11">
        <f t="shared" si="78"/>
        <v>1</v>
      </c>
    </row>
    <row r="2424" spans="1:12" x14ac:dyDescent="0.25">
      <c r="A2424">
        <f t="shared" si="79"/>
        <v>2419</v>
      </c>
      <c r="C2424">
        <v>64753.520016770766</v>
      </c>
      <c r="D2424">
        <v>68174.935102547184</v>
      </c>
      <c r="E2424">
        <v>52368942.191327631</v>
      </c>
      <c r="F2424">
        <v>3421.415085776418</v>
      </c>
      <c r="G2424">
        <v>774900618.98691487</v>
      </c>
      <c r="H2424" s="6">
        <f>E2424-G2424-'Recalled prostheses cost'!$F$23</f>
        <v>-746283501.26247847</v>
      </c>
      <c r="I2424" s="112">
        <v>29059721.760816351</v>
      </c>
      <c r="J2424" s="112">
        <v>294462235.21502769</v>
      </c>
      <c r="K2424" s="112">
        <f>I2424-J2424-(0.38*'Recalled prostheses cost'!$F$23)</f>
        <v>-274428206.75163001</v>
      </c>
      <c r="L2424" s="11">
        <f t="shared" si="78"/>
        <v>1</v>
      </c>
    </row>
    <row r="2425" spans="1:12" x14ac:dyDescent="0.25">
      <c r="A2425">
        <f t="shared" si="79"/>
        <v>2420</v>
      </c>
      <c r="C2425">
        <v>63664.853709167437</v>
      </c>
      <c r="D2425">
        <v>66033.68149072415</v>
      </c>
      <c r="E2425">
        <v>69591597.794115186</v>
      </c>
      <c r="F2425">
        <v>2368.8277815567126</v>
      </c>
      <c r="G2425">
        <v>623958940.42574334</v>
      </c>
      <c r="H2425" s="6">
        <f>E2425-G2425-'Recalled prostheses cost'!$F$23</f>
        <v>-578119167.09851933</v>
      </c>
      <c r="I2425" s="112">
        <v>38210077.053968012</v>
      </c>
      <c r="J2425" s="112">
        <v>237104397.36178246</v>
      </c>
      <c r="K2425" s="112">
        <f>I2425-J2425-(0.38*'Recalled prostheses cost'!$F$23)</f>
        <v>-207920013.6052331</v>
      </c>
      <c r="L2425" s="11">
        <f t="shared" si="78"/>
        <v>1</v>
      </c>
    </row>
    <row r="2426" spans="1:12" x14ac:dyDescent="0.25">
      <c r="A2426">
        <f t="shared" si="79"/>
        <v>2421</v>
      </c>
      <c r="C2426">
        <v>78644.386136710251</v>
      </c>
      <c r="D2426">
        <v>81565.423642689726</v>
      </c>
      <c r="E2426">
        <v>49686556.895397775</v>
      </c>
      <c r="F2426">
        <v>2921.0375059794751</v>
      </c>
      <c r="G2426">
        <v>393262050.0224182</v>
      </c>
      <c r="H2426" s="6">
        <f>E2426-G2426-'Recalled prostheses cost'!$F$23</f>
        <v>-367327317.59391159</v>
      </c>
      <c r="I2426" s="112">
        <v>27380429.097071428</v>
      </c>
      <c r="J2426" s="112">
        <v>149439579.0085189</v>
      </c>
      <c r="K2426" s="112">
        <f>I2426-J2426-(0.38*'Recalled prostheses cost'!$F$23)</f>
        <v>-131084843.20886612</v>
      </c>
      <c r="L2426" s="11">
        <f t="shared" si="78"/>
        <v>1</v>
      </c>
    </row>
    <row r="2427" spans="1:12" x14ac:dyDescent="0.25">
      <c r="A2427">
        <f t="shared" si="79"/>
        <v>2422</v>
      </c>
      <c r="C2427">
        <v>68532.165977449054</v>
      </c>
      <c r="D2427">
        <v>70902.666217823484</v>
      </c>
      <c r="E2427">
        <v>52882354.296773046</v>
      </c>
      <c r="F2427">
        <v>2370.5002403744293</v>
      </c>
      <c r="G2427">
        <v>395003936.45355701</v>
      </c>
      <c r="H2427" s="6">
        <f>E2427-G2427-'Recalled prostheses cost'!$F$23</f>
        <v>-365873406.62367511</v>
      </c>
      <c r="I2427" s="112">
        <v>29469312.233778957</v>
      </c>
      <c r="J2427" s="112">
        <v>150101495.85235167</v>
      </c>
      <c r="K2427" s="112">
        <f>I2427-J2427-(0.38*'Recalled prostheses cost'!$F$23)</f>
        <v>-129657876.91599137</v>
      </c>
      <c r="L2427" s="11">
        <f t="shared" si="78"/>
        <v>1</v>
      </c>
    </row>
    <row r="2428" spans="1:12" x14ac:dyDescent="0.25">
      <c r="A2428">
        <f t="shared" si="79"/>
        <v>2423</v>
      </c>
      <c r="C2428">
        <v>63733.36290180964</v>
      </c>
      <c r="D2428">
        <v>65978.996302777581</v>
      </c>
      <c r="E2428">
        <v>55692451.748535767</v>
      </c>
      <c r="F2428">
        <v>2245.6334009679413</v>
      </c>
      <c r="G2428">
        <v>395363894.29326129</v>
      </c>
      <c r="H2428" s="6">
        <f>E2428-G2428-'Recalled prostheses cost'!$F$23</f>
        <v>-363423267.01161671</v>
      </c>
      <c r="I2428" s="112">
        <v>30736673.707296241</v>
      </c>
      <c r="J2428" s="112">
        <v>150238279.83143932</v>
      </c>
      <c r="K2428" s="112">
        <f>I2428-J2428-(0.38*'Recalled prostheses cost'!$F$23)</f>
        <v>-128527299.42156172</v>
      </c>
      <c r="L2428" s="11">
        <f t="shared" si="78"/>
        <v>1</v>
      </c>
    </row>
    <row r="2429" spans="1:12" x14ac:dyDescent="0.25">
      <c r="A2429">
        <f t="shared" si="79"/>
        <v>2424</v>
      </c>
      <c r="C2429">
        <v>83566.095537044574</v>
      </c>
      <c r="D2429">
        <v>86716.65395983652</v>
      </c>
      <c r="E2429">
        <v>40078555.244901285</v>
      </c>
      <c r="F2429">
        <v>3150.5584227919462</v>
      </c>
      <c r="G2429">
        <v>327614778.46130168</v>
      </c>
      <c r="H2429" s="6">
        <f>E2429-G2429-'Recalled prostheses cost'!$F$23</f>
        <v>-311288047.68329155</v>
      </c>
      <c r="I2429" s="112">
        <v>22043343.02374563</v>
      </c>
      <c r="J2429" s="112">
        <v>124493615.81529464</v>
      </c>
      <c r="K2429" s="112">
        <f>I2429-J2429-(0.38*'Recalled prostheses cost'!$F$23)</f>
        <v>-111475966.08896765</v>
      </c>
      <c r="L2429" s="11">
        <f t="shared" si="78"/>
        <v>1</v>
      </c>
    </row>
    <row r="2430" spans="1:12" x14ac:dyDescent="0.25">
      <c r="A2430">
        <f t="shared" si="79"/>
        <v>2425</v>
      </c>
      <c r="C2430">
        <v>69619.550738314516</v>
      </c>
      <c r="D2430">
        <v>72064.917506425976</v>
      </c>
      <c r="E2430">
        <v>42955686.352280617</v>
      </c>
      <c r="F2430">
        <v>2445.3667681114603</v>
      </c>
      <c r="G2430">
        <v>269834735.62751806</v>
      </c>
      <c r="H2430" s="6">
        <f>E2430-G2430-'Recalled prostheses cost'!$F$23</f>
        <v>-250630873.74212861</v>
      </c>
      <c r="I2430" s="112">
        <v>24115904.15943573</v>
      </c>
      <c r="J2430" s="112">
        <v>102537199.53845686</v>
      </c>
      <c r="K2430" s="112">
        <f>I2430-J2430-(0.38*'Recalled prostheses cost'!$F$23)</f>
        <v>-87446988.676439762</v>
      </c>
      <c r="L2430" s="11">
        <f t="shared" si="78"/>
        <v>1</v>
      </c>
    </row>
    <row r="2431" spans="1:12" x14ac:dyDescent="0.25">
      <c r="A2431">
        <f t="shared" si="79"/>
        <v>2426</v>
      </c>
      <c r="C2431">
        <v>62758.666528225644</v>
      </c>
      <c r="D2431">
        <v>63985.2078954389</v>
      </c>
      <c r="E2431">
        <v>42867440.149823301</v>
      </c>
      <c r="F2431">
        <v>1226.5413672132563</v>
      </c>
      <c r="G2431">
        <v>163744884.99203268</v>
      </c>
      <c r="H2431" s="6">
        <f>E2431-G2431-'Recalled prostheses cost'!$F$23</f>
        <v>-144629269.30910054</v>
      </c>
      <c r="I2431" s="112">
        <v>23944980.679460458</v>
      </c>
      <c r="J2431" s="112">
        <v>62223056.296972416</v>
      </c>
      <c r="K2431" s="112">
        <f>I2431-J2431-(0.38*'Recalled prostheses cost'!$F$23)</f>
        <v>-47303768.914930604</v>
      </c>
      <c r="L2431" s="11">
        <f t="shared" si="78"/>
        <v>1</v>
      </c>
    </row>
    <row r="2432" spans="1:12" x14ac:dyDescent="0.25">
      <c r="A2432">
        <f t="shared" si="79"/>
        <v>2427</v>
      </c>
      <c r="C2432">
        <v>54929.37142903162</v>
      </c>
      <c r="D2432">
        <v>57411.488776293438</v>
      </c>
      <c r="E2432">
        <v>45016246.74776426</v>
      </c>
      <c r="F2432">
        <v>2482.1173472618175</v>
      </c>
      <c r="G2432">
        <v>455203944.75645554</v>
      </c>
      <c r="H2432" s="6">
        <f>E2432-G2432-'Recalled prostheses cost'!$F$23</f>
        <v>-433939522.47558248</v>
      </c>
      <c r="I2432" s="112">
        <v>25073283.422226988</v>
      </c>
      <c r="J2432" s="112">
        <v>172977499.00745308</v>
      </c>
      <c r="K2432" s="112">
        <f>I2432-J2432-(0.38*'Recalled prostheses cost'!$F$23)</f>
        <v>-156929908.88264474</v>
      </c>
      <c r="L2432" s="11">
        <f t="shared" si="78"/>
        <v>1</v>
      </c>
    </row>
    <row r="2433" spans="1:12" x14ac:dyDescent="0.25">
      <c r="A2433">
        <f t="shared" si="79"/>
        <v>2428</v>
      </c>
      <c r="C2433">
        <v>52706.14967341179</v>
      </c>
      <c r="D2433">
        <v>53695.921914278428</v>
      </c>
      <c r="E2433">
        <v>41006221.091884196</v>
      </c>
      <c r="F2433">
        <v>989.77224086663773</v>
      </c>
      <c r="G2433">
        <v>178994940.87623507</v>
      </c>
      <c r="H2433" s="6">
        <f>E2433-G2433-'Recalled prostheses cost'!$F$23</f>
        <v>-161740544.25124204</v>
      </c>
      <c r="I2433" s="112">
        <v>22481110.466105644</v>
      </c>
      <c r="J2433" s="112">
        <v>68018077.532969326</v>
      </c>
      <c r="K2433" s="112">
        <f>I2433-J2433-(0.38*'Recalled prostheses cost'!$F$23)</f>
        <v>-54562660.364282332</v>
      </c>
      <c r="L2433" s="11">
        <f t="shared" si="78"/>
        <v>1</v>
      </c>
    </row>
    <row r="2434" spans="1:12" x14ac:dyDescent="0.25">
      <c r="A2434">
        <f t="shared" si="79"/>
        <v>2429</v>
      </c>
      <c r="C2434">
        <v>61913.771953521835</v>
      </c>
      <c r="D2434">
        <v>63670.342514048752</v>
      </c>
      <c r="E2434">
        <v>44659311.986240037</v>
      </c>
      <c r="F2434">
        <v>1756.5705605269177</v>
      </c>
      <c r="G2434">
        <v>293623958.45513576</v>
      </c>
      <c r="H2434" s="6">
        <f>E2434-G2434-'Recalled prostheses cost'!$F$23</f>
        <v>-272716470.9357869</v>
      </c>
      <c r="I2434" s="112">
        <v>25144489.108696252</v>
      </c>
      <c r="J2434" s="112">
        <v>111577104.21295159</v>
      </c>
      <c r="K2434" s="112">
        <f>I2434-J2434-(0.38*'Recalled prostheses cost'!$F$23)</f>
        <v>-95458308.401673973</v>
      </c>
      <c r="L2434" s="11">
        <f t="shared" si="78"/>
        <v>1</v>
      </c>
    </row>
    <row r="2435" spans="1:12" x14ac:dyDescent="0.25">
      <c r="A2435">
        <f t="shared" si="79"/>
        <v>2430</v>
      </c>
      <c r="C2435">
        <v>63769.331045735977</v>
      </c>
      <c r="D2435">
        <v>66275.242485912779</v>
      </c>
      <c r="E2435">
        <v>45609054.390874878</v>
      </c>
      <c r="F2435">
        <v>2505.911440176802</v>
      </c>
      <c r="G2435">
        <v>455092373.88843155</v>
      </c>
      <c r="H2435" s="6">
        <f>E2435-G2435-'Recalled prostheses cost'!$F$23</f>
        <v>-433235143.96444786</v>
      </c>
      <c r="I2435" s="112">
        <v>25121844.923611023</v>
      </c>
      <c r="J2435" s="112">
        <v>172935102.07760403</v>
      </c>
      <c r="K2435" s="112">
        <f>I2435-J2435-(0.38*'Recalled prostheses cost'!$F$23)</f>
        <v>-156838950.45141166</v>
      </c>
      <c r="L2435" s="11">
        <f t="shared" si="78"/>
        <v>1</v>
      </c>
    </row>
    <row r="2436" spans="1:12" x14ac:dyDescent="0.25">
      <c r="A2436">
        <f t="shared" si="79"/>
        <v>2431</v>
      </c>
      <c r="C2436">
        <v>62031.136469598139</v>
      </c>
      <c r="D2436">
        <v>63663.1742971766</v>
      </c>
      <c r="E2436">
        <v>69642348.212784007</v>
      </c>
      <c r="F2436">
        <v>1632.0378275784606</v>
      </c>
      <c r="G2436">
        <v>396089271.8113395</v>
      </c>
      <c r="H2436" s="6">
        <f>E2436-G2436-'Recalled prostheses cost'!$F$23</f>
        <v>-350198748.06544667</v>
      </c>
      <c r="I2436" s="112">
        <v>38676385.802662604</v>
      </c>
      <c r="J2436" s="112">
        <v>150513923.28830901</v>
      </c>
      <c r="K2436" s="112">
        <f>I2436-J2436-(0.38*'Recalled prostheses cost'!$F$23)</f>
        <v>-120863230.78306505</v>
      </c>
      <c r="L2436" s="11">
        <f t="shared" si="78"/>
        <v>1</v>
      </c>
    </row>
    <row r="2437" spans="1:12" x14ac:dyDescent="0.25">
      <c r="A2437">
        <f t="shared" si="79"/>
        <v>2432</v>
      </c>
      <c r="C2437">
        <v>51123.297103598285</v>
      </c>
      <c r="D2437">
        <v>52727.078993305717</v>
      </c>
      <c r="E2437">
        <v>64253841.186177433</v>
      </c>
      <c r="F2437">
        <v>1603.7818897074321</v>
      </c>
      <c r="G2437">
        <v>515745142.40119815</v>
      </c>
      <c r="H2437" s="6">
        <f>E2437-G2437-'Recalled prostheses cost'!$F$23</f>
        <v>-475243125.68191189</v>
      </c>
      <c r="I2437" s="112">
        <v>35855548.190846905</v>
      </c>
      <c r="J2437" s="112">
        <v>195983154.11245531</v>
      </c>
      <c r="K2437" s="112">
        <f>I2437-J2437-(0.38*'Recalled prostheses cost'!$F$23)</f>
        <v>-169153299.21902704</v>
      </c>
      <c r="L2437" s="11">
        <f t="shared" si="78"/>
        <v>1</v>
      </c>
    </row>
    <row r="2438" spans="1:12" x14ac:dyDescent="0.25">
      <c r="A2438">
        <f t="shared" si="79"/>
        <v>2433</v>
      </c>
      <c r="C2438">
        <v>67293.38318117724</v>
      </c>
      <c r="D2438">
        <v>69227.325240727325</v>
      </c>
      <c r="E2438">
        <v>56302565.204781987</v>
      </c>
      <c r="F2438">
        <v>1933.9420595500851</v>
      </c>
      <c r="G2438">
        <v>318731007.02530289</v>
      </c>
      <c r="H2438" s="6">
        <f>E2438-G2438-'Recalled prostheses cost'!$F$23</f>
        <v>-286180266.28741211</v>
      </c>
      <c r="I2438" s="112">
        <v>31201030.016703151</v>
      </c>
      <c r="J2438" s="112">
        <v>121117782.66961509</v>
      </c>
      <c r="K2438" s="112">
        <f>I2438-J2438-(0.38*'Recalled prostheses cost'!$F$23)</f>
        <v>-98942445.950330585</v>
      </c>
      <c r="L2438" s="11">
        <f t="shared" ref="L2438:L2501" si="80">IF(H2438/$H$1&lt;=F2438,1,0)</f>
        <v>1</v>
      </c>
    </row>
    <row r="2439" spans="1:12" x14ac:dyDescent="0.25">
      <c r="A2439">
        <f t="shared" si="79"/>
        <v>2434</v>
      </c>
      <c r="C2439">
        <v>57942.239520645926</v>
      </c>
      <c r="D2439">
        <v>59841.549887224341</v>
      </c>
      <c r="E2439">
        <v>44311033.965562113</v>
      </c>
      <c r="F2439">
        <v>1899.3103665784147</v>
      </c>
      <c r="G2439">
        <v>276380063.60951149</v>
      </c>
      <c r="H2439" s="6">
        <f>E2439-G2439-'Recalled prostheses cost'!$F$23</f>
        <v>-255820854.11084056</v>
      </c>
      <c r="I2439" s="112">
        <v>24871078.789308485</v>
      </c>
      <c r="J2439" s="112">
        <v>105024424.17161438</v>
      </c>
      <c r="K2439" s="112">
        <f>I2439-J2439-(0.38*'Recalled prostheses cost'!$F$23)</f>
        <v>-89179038.679724544</v>
      </c>
      <c r="L2439" s="11">
        <f t="shared" si="80"/>
        <v>1</v>
      </c>
    </row>
    <row r="2440" spans="1:12" x14ac:dyDescent="0.25">
      <c r="A2440">
        <f t="shared" ref="A2440:A2503" si="81">1+A2439</f>
        <v>2435</v>
      </c>
      <c r="C2440">
        <v>64348.053049620816</v>
      </c>
      <c r="D2440">
        <v>66827.933666005672</v>
      </c>
      <c r="E2440">
        <v>53562721.082867183</v>
      </c>
      <c r="F2440">
        <v>2479.8806163848567</v>
      </c>
      <c r="G2440">
        <v>493804295.52281564</v>
      </c>
      <c r="H2440" s="6">
        <f>E2440-G2440-'Recalled prostheses cost'!$F$23</f>
        <v>-463993398.90683961</v>
      </c>
      <c r="I2440" s="112">
        <v>29582132.082299251</v>
      </c>
      <c r="J2440" s="112">
        <v>187645632.29866993</v>
      </c>
      <c r="K2440" s="112">
        <f>I2440-J2440-(0.38*'Recalled prostheses cost'!$F$23)</f>
        <v>-167089193.51378933</v>
      </c>
      <c r="L2440" s="11">
        <f t="shared" si="80"/>
        <v>1</v>
      </c>
    </row>
    <row r="2441" spans="1:12" x14ac:dyDescent="0.25">
      <c r="A2441">
        <f t="shared" si="81"/>
        <v>2436</v>
      </c>
      <c r="C2441">
        <v>66376.188893651241</v>
      </c>
      <c r="D2441">
        <v>68928.753277745491</v>
      </c>
      <c r="E2441">
        <v>46353818.70365791</v>
      </c>
      <c r="F2441">
        <v>2552.5643840942503</v>
      </c>
      <c r="G2441">
        <v>416041817.67106164</v>
      </c>
      <c r="H2441" s="6">
        <f>E2441-G2441-'Recalled prostheses cost'!$F$23</f>
        <v>-393439823.43429488</v>
      </c>
      <c r="I2441" s="112">
        <v>26021794.221223399</v>
      </c>
      <c r="J2441" s="112">
        <v>158095890.71500343</v>
      </c>
      <c r="K2441" s="112">
        <f>I2441-J2441-(0.38*'Recalled prostheses cost'!$F$23)</f>
        <v>-141099789.79119867</v>
      </c>
      <c r="L2441" s="11">
        <f t="shared" si="80"/>
        <v>1</v>
      </c>
    </row>
    <row r="2442" spans="1:12" x14ac:dyDescent="0.25">
      <c r="A2442">
        <f t="shared" si="81"/>
        <v>2437</v>
      </c>
      <c r="C2442">
        <v>71796.456921421312</v>
      </c>
      <c r="D2442">
        <v>74422.066104317812</v>
      </c>
      <c r="E2442">
        <v>50221146.980540663</v>
      </c>
      <c r="F2442">
        <v>2625.6091828965</v>
      </c>
      <c r="G2442">
        <v>420505534.20114154</v>
      </c>
      <c r="H2442" s="6">
        <f>E2442-G2442-'Recalled prostheses cost'!$F$23</f>
        <v>-394036211.68749201</v>
      </c>
      <c r="I2442" s="112">
        <v>28072861.407887001</v>
      </c>
      <c r="J2442" s="112">
        <v>159792102.99643376</v>
      </c>
      <c r="K2442" s="112">
        <f>I2442-J2442-(0.38*'Recalled prostheses cost'!$F$23)</f>
        <v>-140744934.88596541</v>
      </c>
      <c r="L2442" s="11">
        <f t="shared" si="80"/>
        <v>1</v>
      </c>
    </row>
    <row r="2443" spans="1:12" x14ac:dyDescent="0.25">
      <c r="A2443">
        <f t="shared" si="81"/>
        <v>2438</v>
      </c>
      <c r="C2443">
        <v>64446.86775246093</v>
      </c>
      <c r="D2443">
        <v>66639.831173736122</v>
      </c>
      <c r="E2443">
        <v>45320647.93970155</v>
      </c>
      <c r="F2443">
        <v>2192.9634212751916</v>
      </c>
      <c r="G2443">
        <v>383065708.54022378</v>
      </c>
      <c r="H2443" s="6">
        <f>E2443-G2443-'Recalled prostheses cost'!$F$23</f>
        <v>-361496885.06741339</v>
      </c>
      <c r="I2443" s="112">
        <v>24850124.647776335</v>
      </c>
      <c r="J2443" s="112">
        <v>145564969.245285</v>
      </c>
      <c r="K2443" s="112">
        <f>I2443-J2443-(0.38*'Recalled prostheses cost'!$F$23)</f>
        <v>-129740537.89492732</v>
      </c>
      <c r="L2443" s="11">
        <f t="shared" si="80"/>
        <v>1</v>
      </c>
    </row>
    <row r="2444" spans="1:12" x14ac:dyDescent="0.25">
      <c r="A2444">
        <f t="shared" si="81"/>
        <v>2439</v>
      </c>
      <c r="C2444">
        <v>53430.537215202145</v>
      </c>
      <c r="D2444">
        <v>55457.993745870015</v>
      </c>
      <c r="E2444">
        <v>43723501.331721716</v>
      </c>
      <c r="F2444">
        <v>2027.4565306678705</v>
      </c>
      <c r="G2444">
        <v>378774085.49898976</v>
      </c>
      <c r="H2444" s="6">
        <f>E2444-G2444-'Recalled prostheses cost'!$F$23</f>
        <v>-358802408.63415921</v>
      </c>
      <c r="I2444" s="112">
        <v>24339946.128353197</v>
      </c>
      <c r="J2444" s="112">
        <v>143934152.48961613</v>
      </c>
      <c r="K2444" s="112">
        <f>I2444-J2444-(0.38*'Recalled prostheses cost'!$F$23)</f>
        <v>-128619899.65868157</v>
      </c>
      <c r="L2444" s="11">
        <f t="shared" si="80"/>
        <v>1</v>
      </c>
    </row>
    <row r="2445" spans="1:12" x14ac:dyDescent="0.25">
      <c r="A2445">
        <f t="shared" si="81"/>
        <v>2440</v>
      </c>
      <c r="C2445">
        <v>58711.434110015201</v>
      </c>
      <c r="D2445">
        <v>60628.395507230292</v>
      </c>
      <c r="E2445">
        <v>43493869.338016421</v>
      </c>
      <c r="F2445">
        <v>1916.961397215091</v>
      </c>
      <c r="G2445">
        <v>329058171.29905206</v>
      </c>
      <c r="H2445" s="6">
        <f>E2445-G2445-'Recalled prostheses cost'!$F$23</f>
        <v>-309316126.42792678</v>
      </c>
      <c r="I2445" s="112">
        <v>24012126.076749589</v>
      </c>
      <c r="J2445" s="112">
        <v>125042105.09363979</v>
      </c>
      <c r="K2445" s="112">
        <f>I2445-J2445-(0.38*'Recalled prostheses cost'!$F$23)</f>
        <v>-110055672.31430885</v>
      </c>
      <c r="L2445" s="11">
        <f t="shared" si="80"/>
        <v>1</v>
      </c>
    </row>
    <row r="2446" spans="1:12" x14ac:dyDescent="0.25">
      <c r="A2446">
        <f t="shared" si="81"/>
        <v>2441</v>
      </c>
      <c r="C2446">
        <v>58704.20028253748</v>
      </c>
      <c r="D2446">
        <v>60237.656094897138</v>
      </c>
      <c r="E2446">
        <v>62846575.594681472</v>
      </c>
      <c r="F2446">
        <v>1533.455812359658</v>
      </c>
      <c r="G2446">
        <v>417640974.13730365</v>
      </c>
      <c r="H2446" s="6">
        <f>E2446-G2446-'Recalled prostheses cost'!$F$23</f>
        <v>-378546223.00951338</v>
      </c>
      <c r="I2446" s="112">
        <v>34719937.888189644</v>
      </c>
      <c r="J2446" s="112">
        <v>158703570.17217538</v>
      </c>
      <c r="K2446" s="112">
        <f>I2446-J2446-(0.38*'Recalled prostheses cost'!$F$23)</f>
        <v>-133009325.58140439</v>
      </c>
      <c r="L2446" s="11">
        <f t="shared" si="80"/>
        <v>1</v>
      </c>
    </row>
    <row r="2447" spans="1:12" x14ac:dyDescent="0.25">
      <c r="A2447">
        <f t="shared" si="81"/>
        <v>2442</v>
      </c>
      <c r="C2447">
        <v>53309.440466212814</v>
      </c>
      <c r="D2447">
        <v>54935.94965998378</v>
      </c>
      <c r="E2447">
        <v>41692536.460237674</v>
      </c>
      <c r="F2447">
        <v>1626.5091937709658</v>
      </c>
      <c r="G2447">
        <v>299235917.16084701</v>
      </c>
      <c r="H2447" s="6">
        <f>E2447-G2447-'Recalled prostheses cost'!$F$23</f>
        <v>-281295205.1675005</v>
      </c>
      <c r="I2447" s="112">
        <v>23215123.039480686</v>
      </c>
      <c r="J2447" s="112">
        <v>113709648.52112184</v>
      </c>
      <c r="K2447" s="112">
        <f>I2447-J2447-(0.38*'Recalled prostheses cost'!$F$23)</f>
        <v>-99520218.779059798</v>
      </c>
      <c r="L2447" s="11">
        <f t="shared" si="80"/>
        <v>1</v>
      </c>
    </row>
    <row r="2448" spans="1:12" x14ac:dyDescent="0.25">
      <c r="A2448">
        <f t="shared" si="81"/>
        <v>2443</v>
      </c>
      <c r="C2448">
        <v>70701.702014619063</v>
      </c>
      <c r="D2448">
        <v>72554.01669981677</v>
      </c>
      <c r="E2448">
        <v>57477815.670527093</v>
      </c>
      <c r="F2448">
        <v>1852.3146851977071</v>
      </c>
      <c r="G2448">
        <v>342007373.55367112</v>
      </c>
      <c r="H2448" s="6">
        <f>E2448-G2448-'Recalled prostheses cost'!$F$23</f>
        <v>-308281382.35003519</v>
      </c>
      <c r="I2448" s="112">
        <v>31746363.503263518</v>
      </c>
      <c r="J2448" s="112">
        <v>129962801.95039505</v>
      </c>
      <c r="K2448" s="112">
        <f>I2448-J2448-(0.38*'Recalled prostheses cost'!$F$23)</f>
        <v>-107242131.74455017</v>
      </c>
      <c r="L2448" s="11">
        <f t="shared" si="80"/>
        <v>1</v>
      </c>
    </row>
    <row r="2449" spans="1:12" x14ac:dyDescent="0.25">
      <c r="A2449">
        <f t="shared" si="81"/>
        <v>2444</v>
      </c>
      <c r="C2449">
        <v>52699.46223620775</v>
      </c>
      <c r="D2449">
        <v>54017.216291101278</v>
      </c>
      <c r="E2449">
        <v>62097458.410472646</v>
      </c>
      <c r="F2449">
        <v>1317.7540548935285</v>
      </c>
      <c r="G2449">
        <v>397714524.46969038</v>
      </c>
      <c r="H2449" s="6">
        <f>E2449-G2449-'Recalled prostheses cost'!$F$23</f>
        <v>-359368890.52610892</v>
      </c>
      <c r="I2449" s="112">
        <v>34407328.707692347</v>
      </c>
      <c r="J2449" s="112">
        <v>151131519.29848236</v>
      </c>
      <c r="K2449" s="112">
        <f>I2449-J2449-(0.38*'Recalled prostheses cost'!$F$23)</f>
        <v>-125749883.88820866</v>
      </c>
      <c r="L2449" s="11">
        <f t="shared" si="80"/>
        <v>1</v>
      </c>
    </row>
    <row r="2450" spans="1:12" x14ac:dyDescent="0.25">
      <c r="A2450">
        <f t="shared" si="81"/>
        <v>2445</v>
      </c>
      <c r="C2450">
        <v>52574.874127810421</v>
      </c>
      <c r="D2450">
        <v>54128.247287535341</v>
      </c>
      <c r="E2450">
        <v>39853022.223950975</v>
      </c>
      <c r="F2450">
        <v>1553.3731597249207</v>
      </c>
      <c r="G2450">
        <v>296376906.94787663</v>
      </c>
      <c r="H2450" s="6">
        <f>E2450-G2450-'Recalled prostheses cost'!$F$23</f>
        <v>-280275709.19081682</v>
      </c>
      <c r="I2450" s="112">
        <v>21829142.193475433</v>
      </c>
      <c r="J2450" s="112">
        <v>112623224.64019312</v>
      </c>
      <c r="K2450" s="112">
        <f>I2450-J2450-(0.38*'Recalled prostheses cost'!$F$23)</f>
        <v>-99819775.744136333</v>
      </c>
      <c r="L2450" s="11">
        <f t="shared" si="80"/>
        <v>1</v>
      </c>
    </row>
    <row r="2451" spans="1:12" x14ac:dyDescent="0.25">
      <c r="A2451">
        <f t="shared" si="81"/>
        <v>2446</v>
      </c>
      <c r="C2451">
        <v>71325.696565642342</v>
      </c>
      <c r="D2451">
        <v>75001.648805255245</v>
      </c>
      <c r="E2451">
        <v>54481701.189878635</v>
      </c>
      <c r="F2451">
        <v>3675.9522396129032</v>
      </c>
      <c r="G2451">
        <v>704431512.09043717</v>
      </c>
      <c r="H2451" s="6">
        <f>E2451-G2451-'Recalled prostheses cost'!$F$23</f>
        <v>-673701635.36744976</v>
      </c>
      <c r="I2451" s="112">
        <v>29995997.98324775</v>
      </c>
      <c r="J2451" s="112">
        <v>267683974.59436613</v>
      </c>
      <c r="K2451" s="112">
        <f>I2451-J2451-(0.38*'Recalled prostheses cost'!$F$23)</f>
        <v>-246713669.90853703</v>
      </c>
      <c r="L2451" s="11">
        <f t="shared" si="80"/>
        <v>1</v>
      </c>
    </row>
    <row r="2452" spans="1:12" x14ac:dyDescent="0.25">
      <c r="A2452">
        <f t="shared" si="81"/>
        <v>2447</v>
      </c>
      <c r="C2452">
        <v>66379.891806063839</v>
      </c>
      <c r="D2452">
        <v>68446.515158498296</v>
      </c>
      <c r="E2452">
        <v>46244229.411109924</v>
      </c>
      <c r="F2452">
        <v>2066.623352434457</v>
      </c>
      <c r="G2452">
        <v>350473230.76031971</v>
      </c>
      <c r="H2452" s="6">
        <f>E2452-G2452-'Recalled prostheses cost'!$F$23</f>
        <v>-327980825.81610096</v>
      </c>
      <c r="I2452" s="112">
        <v>25732300.926123094</v>
      </c>
      <c r="J2452" s="112">
        <v>133179827.6889215</v>
      </c>
      <c r="K2452" s="112">
        <f>I2452-J2452-(0.38*'Recalled prostheses cost'!$F$23)</f>
        <v>-116473220.06021705</v>
      </c>
      <c r="L2452" s="11">
        <f t="shared" si="80"/>
        <v>1</v>
      </c>
    </row>
    <row r="2453" spans="1:12" x14ac:dyDescent="0.25">
      <c r="A2453">
        <f t="shared" si="81"/>
        <v>2448</v>
      </c>
      <c r="C2453">
        <v>60589.388225696384</v>
      </c>
      <c r="D2453">
        <v>62937.173477620076</v>
      </c>
      <c r="E2453">
        <v>38742925.984531909</v>
      </c>
      <c r="F2453">
        <v>2347.7852519236912</v>
      </c>
      <c r="G2453">
        <v>355484242.57593167</v>
      </c>
      <c r="H2453" s="6">
        <f>E2453-G2453-'Recalled prostheses cost'!$F$23</f>
        <v>-340493141.05829096</v>
      </c>
      <c r="I2453" s="112">
        <v>21322252.993936915</v>
      </c>
      <c r="J2453" s="112">
        <v>135084012.17885402</v>
      </c>
      <c r="K2453" s="112">
        <f>I2453-J2453-(0.38*'Recalled prostheses cost'!$F$23)</f>
        <v>-122787452.48233575</v>
      </c>
      <c r="L2453" s="11">
        <f t="shared" si="80"/>
        <v>1</v>
      </c>
    </row>
    <row r="2454" spans="1:12" x14ac:dyDescent="0.25">
      <c r="A2454">
        <f t="shared" si="81"/>
        <v>2449</v>
      </c>
      <c r="C2454">
        <v>78773.966716558207</v>
      </c>
      <c r="D2454">
        <v>82590.298480463432</v>
      </c>
      <c r="E2454">
        <v>41423517.220014103</v>
      </c>
      <c r="F2454">
        <v>3816.3317639052257</v>
      </c>
      <c r="G2454">
        <v>451198554.66726512</v>
      </c>
      <c r="H2454" s="6">
        <f>E2454-G2454-'Recalled prostheses cost'!$F$23</f>
        <v>-433526861.91414219</v>
      </c>
      <c r="I2454" s="112">
        <v>22800861.195987273</v>
      </c>
      <c r="J2454" s="112">
        <v>171455450.77356073</v>
      </c>
      <c r="K2454" s="112">
        <f>I2454-J2454-(0.38*'Recalled prostheses cost'!$F$23)</f>
        <v>-157680282.8749921</v>
      </c>
      <c r="L2454" s="11">
        <f t="shared" si="80"/>
        <v>1</v>
      </c>
    </row>
    <row r="2455" spans="1:12" x14ac:dyDescent="0.25">
      <c r="A2455">
        <f t="shared" si="81"/>
        <v>2450</v>
      </c>
      <c r="C2455">
        <v>54130.504469316911</v>
      </c>
      <c r="D2455">
        <v>55265.909411144807</v>
      </c>
      <c r="E2455">
        <v>42124298.008439891</v>
      </c>
      <c r="F2455">
        <v>1135.4049418278955</v>
      </c>
      <c r="G2455">
        <v>194905899.72625774</v>
      </c>
      <c r="H2455" s="6">
        <f>E2455-G2455-'Recalled prostheses cost'!$F$23</f>
        <v>-176533426.18470901</v>
      </c>
      <c r="I2455" s="112">
        <v>23603449.56502188</v>
      </c>
      <c r="J2455" s="112">
        <v>74064241.895977944</v>
      </c>
      <c r="K2455" s="112">
        <f>I2455-J2455-(0.38*'Recalled prostheses cost'!$F$23)</f>
        <v>-59486485.628374711</v>
      </c>
      <c r="L2455" s="11">
        <f t="shared" si="80"/>
        <v>1</v>
      </c>
    </row>
    <row r="2456" spans="1:12" x14ac:dyDescent="0.25">
      <c r="A2456">
        <f t="shared" si="81"/>
        <v>2451</v>
      </c>
      <c r="C2456">
        <v>53405.417646337824</v>
      </c>
      <c r="D2456">
        <v>54800.306816813143</v>
      </c>
      <c r="E2456">
        <v>47548802.859028921</v>
      </c>
      <c r="F2456">
        <v>1394.8891704753187</v>
      </c>
      <c r="G2456">
        <v>298678255.23396003</v>
      </c>
      <c r="H2456" s="6">
        <f>E2456-G2456-'Recalled prostheses cost'!$F$23</f>
        <v>-274881276.84182227</v>
      </c>
      <c r="I2456" s="112">
        <v>25691152.61310472</v>
      </c>
      <c r="J2456" s="112">
        <v>113497736.98890477</v>
      </c>
      <c r="K2456" s="112">
        <f>I2456-J2456-(0.38*'Recalled prostheses cost'!$F$23)</f>
        <v>-96832277.673218697</v>
      </c>
      <c r="L2456" s="11">
        <f t="shared" si="80"/>
        <v>1</v>
      </c>
    </row>
    <row r="2457" spans="1:12" x14ac:dyDescent="0.25">
      <c r="A2457">
        <f t="shared" si="81"/>
        <v>2452</v>
      </c>
      <c r="C2457">
        <v>56271.160185618923</v>
      </c>
      <c r="D2457">
        <v>58056.171880450587</v>
      </c>
      <c r="E2457">
        <v>45367816.117745958</v>
      </c>
      <c r="F2457">
        <v>1785.0116948316645</v>
      </c>
      <c r="G2457">
        <v>349843871.77302748</v>
      </c>
      <c r="H2457" s="6">
        <f>E2457-G2457-'Recalled prostheses cost'!$F$23</f>
        <v>-328227880.12217271</v>
      </c>
      <c r="I2457" s="112">
        <v>25295522.318086982</v>
      </c>
      <c r="J2457" s="112">
        <v>132940671.27375045</v>
      </c>
      <c r="K2457" s="112">
        <f>I2457-J2457-(0.38*'Recalled prostheses cost'!$F$23)</f>
        <v>-116670842.25308213</v>
      </c>
      <c r="L2457" s="11">
        <f t="shared" si="80"/>
        <v>1</v>
      </c>
    </row>
    <row r="2458" spans="1:12" x14ac:dyDescent="0.25">
      <c r="A2458">
        <f t="shared" si="81"/>
        <v>2453</v>
      </c>
      <c r="C2458">
        <v>54923.640489914367</v>
      </c>
      <c r="D2458">
        <v>56069.337653512135</v>
      </c>
      <c r="E2458">
        <v>43258185.172961712</v>
      </c>
      <c r="F2458">
        <v>1145.6971635977679</v>
      </c>
      <c r="G2458">
        <v>193393537.39853254</v>
      </c>
      <c r="H2458" s="6">
        <f>E2458-G2458-'Recalled prostheses cost'!$F$23</f>
        <v>-173887176.692462</v>
      </c>
      <c r="I2458" s="112">
        <v>24443674.259652007</v>
      </c>
      <c r="J2458" s="112">
        <v>73489544.211442366</v>
      </c>
      <c r="K2458" s="112">
        <f>I2458-J2458-(0.38*'Recalled prostheses cost'!$F$23)</f>
        <v>-58071563.249209009</v>
      </c>
      <c r="L2458" s="11">
        <f t="shared" si="80"/>
        <v>1</v>
      </c>
    </row>
    <row r="2459" spans="1:12" x14ac:dyDescent="0.25">
      <c r="A2459">
        <f t="shared" si="81"/>
        <v>2454</v>
      </c>
      <c r="C2459">
        <v>51334.894749347004</v>
      </c>
      <c r="D2459">
        <v>52665.995709118419</v>
      </c>
      <c r="E2459">
        <v>44649708.681200407</v>
      </c>
      <c r="F2459">
        <v>1331.1009597714146</v>
      </c>
      <c r="G2459">
        <v>208921803.7654382</v>
      </c>
      <c r="H2459" s="6">
        <f>E2459-G2459-'Recalled prostheses cost'!$F$23</f>
        <v>-188023919.55112895</v>
      </c>
      <c r="I2459" s="112">
        <v>24683271.835276693</v>
      </c>
      <c r="J2459" s="112">
        <v>79390285.43086651</v>
      </c>
      <c r="K2459" s="112">
        <f>I2459-J2459-(0.38*'Recalled prostheses cost'!$F$23)</f>
        <v>-63732706.893008463</v>
      </c>
      <c r="L2459" s="11">
        <f t="shared" si="80"/>
        <v>1</v>
      </c>
    </row>
    <row r="2460" spans="1:12" x14ac:dyDescent="0.25">
      <c r="A2460">
        <f t="shared" si="81"/>
        <v>2455</v>
      </c>
      <c r="C2460">
        <v>82177.984533374256</v>
      </c>
      <c r="D2460">
        <v>85206.086621101742</v>
      </c>
      <c r="E2460">
        <v>45832743.112331748</v>
      </c>
      <c r="F2460">
        <v>3028.1020877274859</v>
      </c>
      <c r="G2460">
        <v>350463375.44916672</v>
      </c>
      <c r="H2460" s="6">
        <f>E2460-G2460-'Recalled prostheses cost'!$F$23</f>
        <v>-328382456.80372614</v>
      </c>
      <c r="I2460" s="112">
        <v>25228120.253881168</v>
      </c>
      <c r="J2460" s="112">
        <v>133176082.67068335</v>
      </c>
      <c r="K2460" s="112">
        <f>I2460-J2460-(0.38*'Recalled prostheses cost'!$F$23)</f>
        <v>-116973655.71422082</v>
      </c>
      <c r="L2460" s="11">
        <f t="shared" si="80"/>
        <v>1</v>
      </c>
    </row>
    <row r="2461" spans="1:12" x14ac:dyDescent="0.25">
      <c r="A2461">
        <f t="shared" si="81"/>
        <v>2456</v>
      </c>
      <c r="C2461">
        <v>51665.189766387695</v>
      </c>
      <c r="D2461">
        <v>53341.803300495558</v>
      </c>
      <c r="E2461">
        <v>59520806.080289133</v>
      </c>
      <c r="F2461">
        <v>1676.6135341078625</v>
      </c>
      <c r="G2461">
        <v>380777651.23076218</v>
      </c>
      <c r="H2461" s="6">
        <f>E2461-G2461-'Recalled prostheses cost'!$F$23</f>
        <v>-345008669.61736423</v>
      </c>
      <c r="I2461" s="112">
        <v>32872838.221828967</v>
      </c>
      <c r="J2461" s="112">
        <v>144695507.46768963</v>
      </c>
      <c r="K2461" s="112">
        <f>I2461-J2461-(0.38*'Recalled prostheses cost'!$F$23)</f>
        <v>-120848362.54327932</v>
      </c>
      <c r="L2461" s="11">
        <f t="shared" si="80"/>
        <v>1</v>
      </c>
    </row>
    <row r="2462" spans="1:12" x14ac:dyDescent="0.25">
      <c r="A2462">
        <f t="shared" si="81"/>
        <v>2457</v>
      </c>
      <c r="C2462">
        <v>53773.137534788111</v>
      </c>
      <c r="D2462">
        <v>56218.635340011795</v>
      </c>
      <c r="E2462">
        <v>47105985.488122851</v>
      </c>
      <c r="F2462">
        <v>2445.4978052236838</v>
      </c>
      <c r="G2462">
        <v>494256660.58933926</v>
      </c>
      <c r="H2462" s="6">
        <f>E2462-G2462-'Recalled prostheses cost'!$F$23</f>
        <v>-470902499.5681076</v>
      </c>
      <c r="I2462" s="112">
        <v>25976257.923910879</v>
      </c>
      <c r="J2462" s="112">
        <v>187817531.02394891</v>
      </c>
      <c r="K2462" s="112">
        <f>I2462-J2462-(0.38*'Recalled prostheses cost'!$F$23)</f>
        <v>-170866966.39745668</v>
      </c>
      <c r="L2462" s="11">
        <f t="shared" si="80"/>
        <v>1</v>
      </c>
    </row>
    <row r="2463" spans="1:12" x14ac:dyDescent="0.25">
      <c r="A2463">
        <f t="shared" si="81"/>
        <v>2458</v>
      </c>
      <c r="C2463">
        <v>78799.504152771522</v>
      </c>
      <c r="D2463">
        <v>81082.443639993609</v>
      </c>
      <c r="E2463">
        <v>45961744.974105753</v>
      </c>
      <c r="F2463">
        <v>2282.9394872220873</v>
      </c>
      <c r="G2463">
        <v>273899024.28324682</v>
      </c>
      <c r="H2463" s="6">
        <f>E2463-G2463-'Recalled prostheses cost'!$F$23</f>
        <v>-251689103.77603224</v>
      </c>
      <c r="I2463" s="112">
        <v>25492007.070418257</v>
      </c>
      <c r="J2463" s="112">
        <v>104081629.22763379</v>
      </c>
      <c r="K2463" s="112">
        <f>I2463-J2463-(0.38*'Recalled prostheses cost'!$F$23)</f>
        <v>-87615315.45463419</v>
      </c>
      <c r="L2463" s="11">
        <f t="shared" si="80"/>
        <v>1</v>
      </c>
    </row>
    <row r="2464" spans="1:12" x14ac:dyDescent="0.25">
      <c r="A2464">
        <f t="shared" si="81"/>
        <v>2459</v>
      </c>
      <c r="C2464">
        <v>55834.998552941557</v>
      </c>
      <c r="D2464">
        <v>57774.228437591803</v>
      </c>
      <c r="E2464">
        <v>45378924.827290192</v>
      </c>
      <c r="F2464">
        <v>1939.2298846502454</v>
      </c>
      <c r="G2464">
        <v>410505737.95740741</v>
      </c>
      <c r="H2464" s="6">
        <f>E2464-G2464-'Recalled prostheses cost'!$F$23</f>
        <v>-388878637.59700841</v>
      </c>
      <c r="I2464" s="112">
        <v>25101609.538819831</v>
      </c>
      <c r="J2464" s="112">
        <v>155992180.42381486</v>
      </c>
      <c r="K2464" s="112">
        <f>I2464-J2464-(0.38*'Recalled prostheses cost'!$F$23)</f>
        <v>-139916264.18241367</v>
      </c>
      <c r="L2464" s="11">
        <f t="shared" si="80"/>
        <v>1</v>
      </c>
    </row>
    <row r="2465" spans="1:12" x14ac:dyDescent="0.25">
      <c r="A2465">
        <f t="shared" si="81"/>
        <v>2460</v>
      </c>
      <c r="C2465">
        <v>88169.791521562191</v>
      </c>
      <c r="D2465">
        <v>93368.865838708341</v>
      </c>
      <c r="E2465">
        <v>41315197.310362615</v>
      </c>
      <c r="F2465">
        <v>5199.0743171461509</v>
      </c>
      <c r="G2465">
        <v>417849946.63544673</v>
      </c>
      <c r="H2465" s="6">
        <f>E2465-G2465-'Recalled prostheses cost'!$F$23</f>
        <v>-400286573.79197526</v>
      </c>
      <c r="I2465" s="112">
        <v>22658451.348427054</v>
      </c>
      <c r="J2465" s="112">
        <v>158782979.72146976</v>
      </c>
      <c r="K2465" s="112">
        <f>I2465-J2465-(0.38*'Recalled prostheses cost'!$F$23)</f>
        <v>-145150221.67046136</v>
      </c>
      <c r="L2465" s="11">
        <f t="shared" si="80"/>
        <v>1</v>
      </c>
    </row>
    <row r="2466" spans="1:12" x14ac:dyDescent="0.25">
      <c r="A2466">
        <f t="shared" si="81"/>
        <v>2461</v>
      </c>
      <c r="C2466">
        <v>57228.06406830925</v>
      </c>
      <c r="D2466">
        <v>60450.075566731583</v>
      </c>
      <c r="E2466">
        <v>42611995.655975528</v>
      </c>
      <c r="F2466">
        <v>3222.0114984223328</v>
      </c>
      <c r="G2466">
        <v>592188581.1983099</v>
      </c>
      <c r="H2466" s="6">
        <f>E2466-G2466-'Recalled prostheses cost'!$F$23</f>
        <v>-573328410.00922549</v>
      </c>
      <c r="I2466" s="112">
        <v>23482471.200414129</v>
      </c>
      <c r="J2466" s="112">
        <v>225031660.8553578</v>
      </c>
      <c r="K2466" s="112">
        <f>I2466-J2466-(0.38*'Recalled prostheses cost'!$F$23)</f>
        <v>-210574882.95236233</v>
      </c>
      <c r="L2466" s="11">
        <f t="shared" si="80"/>
        <v>1</v>
      </c>
    </row>
    <row r="2467" spans="1:12" x14ac:dyDescent="0.25">
      <c r="A2467">
        <f t="shared" si="81"/>
        <v>2462</v>
      </c>
      <c r="C2467">
        <v>83113.935183163485</v>
      </c>
      <c r="D2467">
        <v>85379.982302005403</v>
      </c>
      <c r="E2467">
        <v>50950726.731610939</v>
      </c>
      <c r="F2467">
        <v>2266.0471188419178</v>
      </c>
      <c r="G2467">
        <v>311349666.99670774</v>
      </c>
      <c r="H2467" s="6">
        <f>E2467-G2467-'Recalled prostheses cost'!$F$23</f>
        <v>-284150764.73198795</v>
      </c>
      <c r="I2467" s="112">
        <v>28224460.00580867</v>
      </c>
      <c r="J2467" s="112">
        <v>118312873.45874892</v>
      </c>
      <c r="K2467" s="112">
        <f>I2467-J2467-(0.38*'Recalled prostheses cost'!$F$23)</f>
        <v>-99114106.750358909</v>
      </c>
      <c r="L2467" s="11">
        <f t="shared" si="80"/>
        <v>1</v>
      </c>
    </row>
    <row r="2468" spans="1:12" x14ac:dyDescent="0.25">
      <c r="A2468">
        <f t="shared" si="81"/>
        <v>2463</v>
      </c>
      <c r="C2468">
        <v>69415.368098714214</v>
      </c>
      <c r="D2468">
        <v>71772.913416887808</v>
      </c>
      <c r="E2468">
        <v>40556531.219321787</v>
      </c>
      <c r="F2468">
        <v>2357.5453181735938</v>
      </c>
      <c r="G2468">
        <v>279992886.10041565</v>
      </c>
      <c r="H2468" s="6">
        <f>E2468-G2468-'Recalled prostheses cost'!$F$23</f>
        <v>-263188179.34798503</v>
      </c>
      <c r="I2468" s="112">
        <v>22366746.120805904</v>
      </c>
      <c r="J2468" s="112">
        <v>106397296.71815795</v>
      </c>
      <c r="K2468" s="112">
        <f>I2468-J2468-(0.38*'Recalled prostheses cost'!$F$23)</f>
        <v>-93056243.894770682</v>
      </c>
      <c r="L2468" s="11">
        <f t="shared" si="80"/>
        <v>1</v>
      </c>
    </row>
    <row r="2469" spans="1:12" x14ac:dyDescent="0.25">
      <c r="A2469">
        <f t="shared" si="81"/>
        <v>2464</v>
      </c>
      <c r="C2469">
        <v>51505.230848477884</v>
      </c>
      <c r="D2469">
        <v>52849.224451203801</v>
      </c>
      <c r="E2469">
        <v>48464872.578810982</v>
      </c>
      <c r="F2469">
        <v>1343.9936027259173</v>
      </c>
      <c r="G2469">
        <v>314702704.89445806</v>
      </c>
      <c r="H2469" s="6">
        <f>E2469-G2469-'Recalled prostheses cost'!$F$23</f>
        <v>-289989656.78253824</v>
      </c>
      <c r="I2469" s="112">
        <v>27447340.796601713</v>
      </c>
      <c r="J2469" s="112">
        <v>119587027.85989408</v>
      </c>
      <c r="K2469" s="112">
        <f>I2469-J2469-(0.38*'Recalled prostheses cost'!$F$23)</f>
        <v>-101165380.36071101</v>
      </c>
      <c r="L2469" s="11">
        <f t="shared" si="80"/>
        <v>1</v>
      </c>
    </row>
    <row r="2470" spans="1:12" x14ac:dyDescent="0.25">
      <c r="A2470">
        <f t="shared" si="81"/>
        <v>2465</v>
      </c>
      <c r="C2470">
        <v>57327.516829624568</v>
      </c>
      <c r="D2470">
        <v>59231.257708098732</v>
      </c>
      <c r="E2470">
        <v>54045002.186294265</v>
      </c>
      <c r="F2470">
        <v>1903.7408784741638</v>
      </c>
      <c r="G2470">
        <v>447400332.9575128</v>
      </c>
      <c r="H2470" s="6">
        <f>E2470-G2470-'Recalled prostheses cost'!$F$23</f>
        <v>-417107155.23810971</v>
      </c>
      <c r="I2470" s="112">
        <v>30154158.411323227</v>
      </c>
      <c r="J2470" s="112">
        <v>170012126.52385488</v>
      </c>
      <c r="K2470" s="112">
        <f>I2470-J2470-(0.38*'Recalled prostheses cost'!$F$23)</f>
        <v>-148883661.40995032</v>
      </c>
      <c r="L2470" s="11">
        <f t="shared" si="80"/>
        <v>1</v>
      </c>
    </row>
    <row r="2471" spans="1:12" x14ac:dyDescent="0.25">
      <c r="A2471">
        <f t="shared" si="81"/>
        <v>2466</v>
      </c>
      <c r="C2471">
        <v>52946.940351619269</v>
      </c>
      <c r="D2471">
        <v>54953.13632558674</v>
      </c>
      <c r="E2471">
        <v>59231414.206594452</v>
      </c>
      <c r="F2471">
        <v>2006.1959739674712</v>
      </c>
      <c r="G2471">
        <v>511086886.84524876</v>
      </c>
      <c r="H2471" s="6">
        <f>E2471-G2471-'Recalled prostheses cost'!$F$23</f>
        <v>-475607297.10554546</v>
      </c>
      <c r="I2471" s="112">
        <v>33064306.884790793</v>
      </c>
      <c r="J2471" s="112">
        <v>194213017.00119457</v>
      </c>
      <c r="K2471" s="112">
        <f>I2471-J2471-(0.38*'Recalled prostheses cost'!$F$23)</f>
        <v>-170174403.41382241</v>
      </c>
      <c r="L2471" s="11">
        <f t="shared" si="80"/>
        <v>1</v>
      </c>
    </row>
    <row r="2472" spans="1:12" x14ac:dyDescent="0.25">
      <c r="A2472">
        <f t="shared" si="81"/>
        <v>2467</v>
      </c>
      <c r="C2472">
        <v>84819.175965256378</v>
      </c>
      <c r="D2472">
        <v>87353.360271244281</v>
      </c>
      <c r="E2472">
        <v>57214349.841020808</v>
      </c>
      <c r="F2472">
        <v>2534.1843059879029</v>
      </c>
      <c r="G2472">
        <v>379227186.70343906</v>
      </c>
      <c r="H2472" s="6">
        <f>E2472-G2472-'Recalled prostheses cost'!$F$23</f>
        <v>-345764661.3293094</v>
      </c>
      <c r="I2472" s="112">
        <v>31147423.188376244</v>
      </c>
      <c r="J2472" s="112">
        <v>144106330.94730684</v>
      </c>
      <c r="K2472" s="112">
        <f>I2472-J2472-(0.38*'Recalled prostheses cost'!$F$23)</f>
        <v>-121984601.05634925</v>
      </c>
      <c r="L2472" s="11">
        <f t="shared" si="80"/>
        <v>1</v>
      </c>
    </row>
    <row r="2473" spans="1:12" x14ac:dyDescent="0.25">
      <c r="A2473">
        <f t="shared" si="81"/>
        <v>2468</v>
      </c>
      <c r="C2473">
        <v>49856.645171971744</v>
      </c>
      <c r="D2473">
        <v>51447.855293608845</v>
      </c>
      <c r="E2473">
        <v>45140649.530100033</v>
      </c>
      <c r="F2473">
        <v>1591.2101216371011</v>
      </c>
      <c r="G2473">
        <v>356765564.52940947</v>
      </c>
      <c r="H2473" s="6">
        <f>E2473-G2473-'Recalled prostheses cost'!$F$23</f>
        <v>-335376739.46620059</v>
      </c>
      <c r="I2473" s="112">
        <v>24544676.778117191</v>
      </c>
      <c r="J2473" s="112">
        <v>135570914.52117559</v>
      </c>
      <c r="K2473" s="112">
        <f>I2473-J2473-(0.38*'Recalled prostheses cost'!$F$23)</f>
        <v>-120051931.04047704</v>
      </c>
      <c r="L2473" s="11">
        <f t="shared" si="80"/>
        <v>1</v>
      </c>
    </row>
    <row r="2474" spans="1:12" x14ac:dyDescent="0.25">
      <c r="A2474">
        <f t="shared" si="81"/>
        <v>2469</v>
      </c>
      <c r="C2474">
        <v>50737.266372557773</v>
      </c>
      <c r="D2474">
        <v>51722.910313089313</v>
      </c>
      <c r="E2474">
        <v>51746149.853457794</v>
      </c>
      <c r="F2474">
        <v>985.64394053153956</v>
      </c>
      <c r="G2474">
        <v>269809289.1203692</v>
      </c>
      <c r="H2474" s="6">
        <f>E2474-G2474-'Recalled prostheses cost'!$F$23</f>
        <v>-241814963.73380256</v>
      </c>
      <c r="I2474" s="112">
        <v>28679959.021739505</v>
      </c>
      <c r="J2474" s="112">
        <v>102527529.86574033</v>
      </c>
      <c r="K2474" s="112">
        <f>I2474-J2474-(0.38*'Recalled prostheses cost'!$F$23)</f>
        <v>-82873264.14141947</v>
      </c>
      <c r="L2474" s="11">
        <f t="shared" si="80"/>
        <v>1</v>
      </c>
    </row>
    <row r="2475" spans="1:12" x14ac:dyDescent="0.25">
      <c r="A2475">
        <f t="shared" si="81"/>
        <v>2470</v>
      </c>
      <c r="C2475">
        <v>52648.227979710216</v>
      </c>
      <c r="D2475">
        <v>54885.150927514376</v>
      </c>
      <c r="E2475">
        <v>51662690.30403401</v>
      </c>
      <c r="F2475">
        <v>2236.9229478041598</v>
      </c>
      <c r="G2475">
        <v>506483191.39124918</v>
      </c>
      <c r="H2475" s="6">
        <f>E2475-G2475-'Recalled prostheses cost'!$F$23</f>
        <v>-478572325.55410635</v>
      </c>
      <c r="I2475" s="112">
        <v>28921126.437867396</v>
      </c>
      <c r="J2475" s="112">
        <v>192463612.72867471</v>
      </c>
      <c r="K2475" s="112">
        <f>I2475-J2475-(0.38*'Recalled prostheses cost'!$F$23)</f>
        <v>-172568179.58822596</v>
      </c>
      <c r="L2475" s="11">
        <f t="shared" si="80"/>
        <v>1</v>
      </c>
    </row>
    <row r="2476" spans="1:12" x14ac:dyDescent="0.25">
      <c r="A2476">
        <f t="shared" si="81"/>
        <v>2471</v>
      </c>
      <c r="C2476">
        <v>59469.302252612964</v>
      </c>
      <c r="D2476">
        <v>61316.156349641038</v>
      </c>
      <c r="E2476">
        <v>72788806.714076221</v>
      </c>
      <c r="F2476">
        <v>1846.8540970280737</v>
      </c>
      <c r="G2476">
        <v>453673574.44305646</v>
      </c>
      <c r="H2476" s="6">
        <f>E2476-G2476-'Recalled prostheses cost'!$F$23</f>
        <v>-404636592.19587141</v>
      </c>
      <c r="I2476" s="112">
        <v>40554222.591026112</v>
      </c>
      <c r="J2476" s="112">
        <v>172395958.28836149</v>
      </c>
      <c r="K2476" s="112">
        <f>I2476-J2476-(0.38*'Recalled prostheses cost'!$F$23)</f>
        <v>-140867428.99475402</v>
      </c>
      <c r="L2476" s="11">
        <f t="shared" si="80"/>
        <v>1</v>
      </c>
    </row>
    <row r="2477" spans="1:12" x14ac:dyDescent="0.25">
      <c r="A2477">
        <f t="shared" si="81"/>
        <v>2472</v>
      </c>
      <c r="C2477">
        <v>66551.375462324606</v>
      </c>
      <c r="D2477">
        <v>68558.793925076592</v>
      </c>
      <c r="E2477">
        <v>50475266.707338512</v>
      </c>
      <c r="F2477">
        <v>2007.4184627519862</v>
      </c>
      <c r="G2477">
        <v>318535795.14401954</v>
      </c>
      <c r="H2477" s="6">
        <f>E2477-G2477-'Recalled prostheses cost'!$F$23</f>
        <v>-291812352.9035722</v>
      </c>
      <c r="I2477" s="112">
        <v>28332323.512537278</v>
      </c>
      <c r="J2477" s="112">
        <v>121043602.15472746</v>
      </c>
      <c r="K2477" s="112">
        <f>I2477-J2477-(0.38*'Recalled prostheses cost'!$F$23)</f>
        <v>-101736971.93960884</v>
      </c>
      <c r="L2477" s="11">
        <f t="shared" si="80"/>
        <v>1</v>
      </c>
    </row>
    <row r="2478" spans="1:12" x14ac:dyDescent="0.25">
      <c r="A2478">
        <f t="shared" si="81"/>
        <v>2473</v>
      </c>
      <c r="C2478">
        <v>64296.379491928528</v>
      </c>
      <c r="D2478">
        <v>66915.822701089637</v>
      </c>
      <c r="E2478">
        <v>49897398.166968495</v>
      </c>
      <c r="F2478">
        <v>2619.4432091611088</v>
      </c>
      <c r="G2478">
        <v>479264505.83591324</v>
      </c>
      <c r="H2478" s="6">
        <f>E2478-G2478-'Recalled prostheses cost'!$F$23</f>
        <v>-453118932.13583589</v>
      </c>
      <c r="I2478" s="112">
        <v>28014144.674078502</v>
      </c>
      <c r="J2478" s="112">
        <v>182120512.21764702</v>
      </c>
      <c r="K2478" s="112">
        <f>I2478-J2478-(0.38*'Recalled prostheses cost'!$F$23)</f>
        <v>-163132060.84098718</v>
      </c>
      <c r="L2478" s="11">
        <f t="shared" si="80"/>
        <v>1</v>
      </c>
    </row>
    <row r="2479" spans="1:12" x14ac:dyDescent="0.25">
      <c r="A2479">
        <f t="shared" si="81"/>
        <v>2474</v>
      </c>
      <c r="C2479">
        <v>55305.153950808526</v>
      </c>
      <c r="D2479">
        <v>57852.628981930553</v>
      </c>
      <c r="E2479">
        <v>51411468.298257604</v>
      </c>
      <c r="F2479">
        <v>2547.4750311220268</v>
      </c>
      <c r="G2479">
        <v>531167686.38685149</v>
      </c>
      <c r="H2479" s="6">
        <f>E2479-G2479-'Recalled prostheses cost'!$F$23</f>
        <v>-503508042.55548507</v>
      </c>
      <c r="I2479" s="112">
        <v>28323613.126787346</v>
      </c>
      <c r="J2479" s="112">
        <v>201843720.82700357</v>
      </c>
      <c r="K2479" s="112">
        <f>I2479-J2479-(0.38*'Recalled prostheses cost'!$F$23)</f>
        <v>-182545800.99763489</v>
      </c>
      <c r="L2479" s="11">
        <f t="shared" si="80"/>
        <v>1</v>
      </c>
    </row>
    <row r="2480" spans="1:12" x14ac:dyDescent="0.25">
      <c r="A2480">
        <f t="shared" si="81"/>
        <v>2475</v>
      </c>
      <c r="C2480">
        <v>60165.976313281921</v>
      </c>
      <c r="D2480">
        <v>62622.953609797521</v>
      </c>
      <c r="E2480">
        <v>50008976.972033545</v>
      </c>
      <c r="F2480">
        <v>2456.9772965156008</v>
      </c>
      <c r="G2480">
        <v>480864892.51549923</v>
      </c>
      <c r="H2480" s="6">
        <f>E2480-G2480-'Recalled prostheses cost'!$F$23</f>
        <v>-454607740.01035684</v>
      </c>
      <c r="I2480" s="112">
        <v>27591203.727434326</v>
      </c>
      <c r="J2480" s="112">
        <v>182728659.15588969</v>
      </c>
      <c r="K2480" s="112">
        <f>I2480-J2480-(0.38*'Recalled prostheses cost'!$F$23)</f>
        <v>-164163148.72587401</v>
      </c>
      <c r="L2480" s="11">
        <f t="shared" si="80"/>
        <v>1</v>
      </c>
    </row>
    <row r="2481" spans="1:12" x14ac:dyDescent="0.25">
      <c r="A2481">
        <f t="shared" si="81"/>
        <v>2476</v>
      </c>
      <c r="C2481">
        <v>62237.592554651623</v>
      </c>
      <c r="D2481">
        <v>64671.745938259337</v>
      </c>
      <c r="E2481">
        <v>49742524.351438634</v>
      </c>
      <c r="F2481">
        <v>2434.1533836077142</v>
      </c>
      <c r="G2481">
        <v>578190698.22371304</v>
      </c>
      <c r="H2481" s="6">
        <f>E2481-G2481-'Recalled prostheses cost'!$F$23</f>
        <v>-552199998.33916557</v>
      </c>
      <c r="I2481" s="112">
        <v>27454606.626679696</v>
      </c>
      <c r="J2481" s="112">
        <v>219712465.32501093</v>
      </c>
      <c r="K2481" s="112">
        <f>I2481-J2481-(0.38*'Recalled prostheses cost'!$F$23)</f>
        <v>-201283551.99574989</v>
      </c>
      <c r="L2481" s="11">
        <f t="shared" si="80"/>
        <v>1</v>
      </c>
    </row>
    <row r="2482" spans="1:12" x14ac:dyDescent="0.25">
      <c r="A2482">
        <f t="shared" si="81"/>
        <v>2477</v>
      </c>
      <c r="C2482">
        <v>60584.331804181595</v>
      </c>
      <c r="D2482">
        <v>62559.64207359586</v>
      </c>
      <c r="E2482">
        <v>52231003.111736208</v>
      </c>
      <c r="F2482">
        <v>1975.3102694142653</v>
      </c>
      <c r="G2482">
        <v>401216386.02197367</v>
      </c>
      <c r="H2482" s="6">
        <f>E2482-G2482-'Recalled prostheses cost'!$F$23</f>
        <v>-372737207.3771286</v>
      </c>
      <c r="I2482" s="112">
        <v>29064453.854469337</v>
      </c>
      <c r="J2482" s="112">
        <v>152462226.68834999</v>
      </c>
      <c r="K2482" s="112">
        <f>I2482-J2482-(0.38*'Recalled prostheses cost'!$F$23)</f>
        <v>-132423466.13129932</v>
      </c>
      <c r="L2482" s="11">
        <f t="shared" si="80"/>
        <v>1</v>
      </c>
    </row>
    <row r="2483" spans="1:12" x14ac:dyDescent="0.25">
      <c r="A2483">
        <f t="shared" si="81"/>
        <v>2478</v>
      </c>
      <c r="C2483">
        <v>50915.969860485755</v>
      </c>
      <c r="D2483">
        <v>52940.508950240845</v>
      </c>
      <c r="E2483">
        <v>49311956.004444391</v>
      </c>
      <c r="F2483">
        <v>2024.5390897550897</v>
      </c>
      <c r="G2483">
        <v>520179497.71326101</v>
      </c>
      <c r="H2483" s="6">
        <f>E2483-G2483-'Recalled prostheses cost'!$F$23</f>
        <v>-494619366.17570782</v>
      </c>
      <c r="I2483" s="112">
        <v>27224831.750473596</v>
      </c>
      <c r="J2483" s="112">
        <v>197668209.13103917</v>
      </c>
      <c r="K2483" s="112">
        <f>I2483-J2483-(0.38*'Recalled prostheses cost'!$F$23)</f>
        <v>-179469070.67798424</v>
      </c>
      <c r="L2483" s="11">
        <f t="shared" si="80"/>
        <v>1</v>
      </c>
    </row>
    <row r="2484" spans="1:12" x14ac:dyDescent="0.25">
      <c r="A2484">
        <f t="shared" si="81"/>
        <v>2479</v>
      </c>
      <c r="C2484">
        <v>56855.358981404708</v>
      </c>
      <c r="D2484">
        <v>58493.939433637373</v>
      </c>
      <c r="E2484">
        <v>39335360.113736801</v>
      </c>
      <c r="F2484">
        <v>1638.5804522326653</v>
      </c>
      <c r="G2484">
        <v>244817248.12194651</v>
      </c>
      <c r="H2484" s="6">
        <f>E2484-G2484-'Recalled prostheses cost'!$F$23</f>
        <v>-229233712.47510087</v>
      </c>
      <c r="I2484" s="112">
        <v>21679215.156380374</v>
      </c>
      <c r="J2484" s="112">
        <v>93030554.286339656</v>
      </c>
      <c r="K2484" s="112">
        <f>I2484-J2484-(0.38*'Recalled prostheses cost'!$F$23)</f>
        <v>-80377032.427377939</v>
      </c>
      <c r="L2484" s="11">
        <f t="shared" si="80"/>
        <v>1</v>
      </c>
    </row>
    <row r="2485" spans="1:12" x14ac:dyDescent="0.25">
      <c r="A2485">
        <f t="shared" si="81"/>
        <v>2480</v>
      </c>
      <c r="C2485">
        <v>60621.490342927355</v>
      </c>
      <c r="D2485">
        <v>62188.652850785882</v>
      </c>
      <c r="E2485">
        <v>64243610.986373901</v>
      </c>
      <c r="F2485">
        <v>1567.1625078585275</v>
      </c>
      <c r="G2485">
        <v>404351646.87424546</v>
      </c>
      <c r="H2485" s="6">
        <f>E2485-G2485-'Recalled prostheses cost'!$F$23</f>
        <v>-363859860.35476273</v>
      </c>
      <c r="I2485" s="112">
        <v>35575030.85183157</v>
      </c>
      <c r="J2485" s="112">
        <v>153653625.8122133</v>
      </c>
      <c r="K2485" s="112">
        <f>I2485-J2485-(0.38*'Recalled prostheses cost'!$F$23)</f>
        <v>-127104288.25780037</v>
      </c>
      <c r="L2485" s="11">
        <f t="shared" si="80"/>
        <v>1</v>
      </c>
    </row>
    <row r="2486" spans="1:12" x14ac:dyDescent="0.25">
      <c r="A2486">
        <f t="shared" si="81"/>
        <v>2481</v>
      </c>
      <c r="C2486">
        <v>68942.095023030939</v>
      </c>
      <c r="D2486">
        <v>70438.796634892104</v>
      </c>
      <c r="E2486">
        <v>53223127.828085057</v>
      </c>
      <c r="F2486">
        <v>1496.7016118611646</v>
      </c>
      <c r="G2486">
        <v>211909372.34140345</v>
      </c>
      <c r="H2486" s="6">
        <f>E2486-G2486-'Recalled prostheses cost'!$F$23</f>
        <v>-182438068.98020956</v>
      </c>
      <c r="I2486" s="112">
        <v>29842305.214431081</v>
      </c>
      <c r="J2486" s="112">
        <v>80525561.489733309</v>
      </c>
      <c r="K2486" s="112">
        <f>I2486-J2486-(0.38*'Recalled prostheses cost'!$F$23)</f>
        <v>-59708949.572720878</v>
      </c>
      <c r="L2486" s="11">
        <f t="shared" si="80"/>
        <v>1</v>
      </c>
    </row>
    <row r="2487" spans="1:12" x14ac:dyDescent="0.25">
      <c r="A2487">
        <f t="shared" si="81"/>
        <v>2482</v>
      </c>
      <c r="C2487">
        <v>65649.695437797753</v>
      </c>
      <c r="D2487">
        <v>68088.746038934463</v>
      </c>
      <c r="E2487">
        <v>47417989.526649654</v>
      </c>
      <c r="F2487">
        <v>2439.0506011367106</v>
      </c>
      <c r="G2487">
        <v>325330582.98576254</v>
      </c>
      <c r="H2487" s="6">
        <f>E2487-G2487-'Recalled prostheses cost'!$F$23</f>
        <v>-301664417.92600405</v>
      </c>
      <c r="I2487" s="112">
        <v>26298145.329420432</v>
      </c>
      <c r="J2487" s="112">
        <v>123625621.53458975</v>
      </c>
      <c r="K2487" s="112">
        <f>I2487-J2487-(0.38*'Recalled prostheses cost'!$F$23)</f>
        <v>-106353169.50258797</v>
      </c>
      <c r="L2487" s="11">
        <f t="shared" si="80"/>
        <v>1</v>
      </c>
    </row>
    <row r="2488" spans="1:12" x14ac:dyDescent="0.25">
      <c r="A2488">
        <f t="shared" si="81"/>
        <v>2483</v>
      </c>
      <c r="C2488">
        <v>56744.17825584879</v>
      </c>
      <c r="D2488">
        <v>59139.094880919773</v>
      </c>
      <c r="E2488">
        <v>68923552.653925776</v>
      </c>
      <c r="F2488">
        <v>2394.9166250709823</v>
      </c>
      <c r="G2488">
        <v>718254252.06593323</v>
      </c>
      <c r="H2488" s="6">
        <f>E2488-G2488-'Recalled prostheses cost'!$F$23</f>
        <v>-673082523.87889862</v>
      </c>
      <c r="I2488" s="112">
        <v>37810449.756941862</v>
      </c>
      <c r="J2488" s="112">
        <v>272936615.78505468</v>
      </c>
      <c r="K2488" s="112">
        <f>I2488-J2488-(0.38*'Recalled prostheses cost'!$F$23)</f>
        <v>-244151859.32553148</v>
      </c>
      <c r="L2488" s="11">
        <f t="shared" si="80"/>
        <v>1</v>
      </c>
    </row>
    <row r="2489" spans="1:12" x14ac:dyDescent="0.25">
      <c r="A2489">
        <f t="shared" si="81"/>
        <v>2484</v>
      </c>
      <c r="C2489">
        <v>51656.582555250556</v>
      </c>
      <c r="D2489">
        <v>53280.951494880195</v>
      </c>
      <c r="E2489">
        <v>43468402.136698574</v>
      </c>
      <c r="F2489">
        <v>1624.3689396296395</v>
      </c>
      <c r="G2489">
        <v>332075251.43330157</v>
      </c>
      <c r="H2489" s="6">
        <f>E2489-G2489-'Recalled prostheses cost'!$F$23</f>
        <v>-312358673.76349413</v>
      </c>
      <c r="I2489" s="112">
        <v>24288338.821697343</v>
      </c>
      <c r="J2489" s="112">
        <v>126188595.54465459</v>
      </c>
      <c r="K2489" s="112">
        <f>I2489-J2489-(0.38*'Recalled prostheses cost'!$F$23)</f>
        <v>-110925950.02037591</v>
      </c>
      <c r="L2489" s="11">
        <f t="shared" si="80"/>
        <v>1</v>
      </c>
    </row>
    <row r="2490" spans="1:12" x14ac:dyDescent="0.25">
      <c r="A2490">
        <f t="shared" si="81"/>
        <v>2485</v>
      </c>
      <c r="C2490">
        <v>66576.485913813231</v>
      </c>
      <c r="D2490">
        <v>68162.388847186798</v>
      </c>
      <c r="E2490">
        <v>43489657.621715635</v>
      </c>
      <c r="F2490">
        <v>1585.9029333735671</v>
      </c>
      <c r="G2490">
        <v>195709449.98340252</v>
      </c>
      <c r="H2490" s="6">
        <f>E2490-G2490-'Recalled prostheses cost'!$F$23</f>
        <v>-175971616.82857805</v>
      </c>
      <c r="I2490" s="112">
        <v>23958743.015358806</v>
      </c>
      <c r="J2490" s="112">
        <v>74369590.993692949</v>
      </c>
      <c r="K2490" s="112">
        <f>I2490-J2490-(0.38*'Recalled prostheses cost'!$F$23)</f>
        <v>-59436541.27575279</v>
      </c>
      <c r="L2490" s="11">
        <f t="shared" si="80"/>
        <v>1</v>
      </c>
    </row>
    <row r="2491" spans="1:12" x14ac:dyDescent="0.25">
      <c r="A2491">
        <f t="shared" si="81"/>
        <v>2486</v>
      </c>
      <c r="C2491">
        <v>61900.700754028381</v>
      </c>
      <c r="D2491">
        <v>64455.698481392668</v>
      </c>
      <c r="E2491">
        <v>39441161.370840445</v>
      </c>
      <c r="F2491">
        <v>2554.9977273642871</v>
      </c>
      <c r="G2491">
        <v>371141918.15925193</v>
      </c>
      <c r="H2491" s="6">
        <f>E2491-G2491-'Recalled prostheses cost'!$F$23</f>
        <v>-355452581.25530267</v>
      </c>
      <c r="I2491" s="112">
        <v>22114822.225038707</v>
      </c>
      <c r="J2491" s="112">
        <v>141033928.90051574</v>
      </c>
      <c r="K2491" s="112">
        <f>I2491-J2491-(0.38*'Recalled prostheses cost'!$F$23)</f>
        <v>-127944799.97289568</v>
      </c>
      <c r="L2491" s="11">
        <f t="shared" si="80"/>
        <v>1</v>
      </c>
    </row>
    <row r="2492" spans="1:12" x14ac:dyDescent="0.25">
      <c r="A2492">
        <f t="shared" si="81"/>
        <v>2487</v>
      </c>
      <c r="C2492">
        <v>49746.345966934612</v>
      </c>
      <c r="D2492">
        <v>51080.822515019099</v>
      </c>
      <c r="E2492">
        <v>39226085.973220654</v>
      </c>
      <c r="F2492">
        <v>1334.4765480844871</v>
      </c>
      <c r="G2492">
        <v>273896622.38376099</v>
      </c>
      <c r="H2492" s="6">
        <f>E2492-G2492-'Recalled prostheses cost'!$F$23</f>
        <v>-258422360.87743151</v>
      </c>
      <c r="I2492" s="112">
        <v>21687828.827134278</v>
      </c>
      <c r="J2492" s="112">
        <v>104080716.50582919</v>
      </c>
      <c r="K2492" s="112">
        <f>I2492-J2492-(0.38*'Recalled prostheses cost'!$F$23)</f>
        <v>-91418580.976113558</v>
      </c>
      <c r="L2492" s="11">
        <f t="shared" si="80"/>
        <v>1</v>
      </c>
    </row>
    <row r="2493" spans="1:12" x14ac:dyDescent="0.25">
      <c r="A2493">
        <f t="shared" si="81"/>
        <v>2488</v>
      </c>
      <c r="C2493">
        <v>53596.628691186459</v>
      </c>
      <c r="D2493">
        <v>55319.163337731894</v>
      </c>
      <c r="E2493">
        <v>45788479.071877852</v>
      </c>
      <c r="F2493">
        <v>1722.534646545435</v>
      </c>
      <c r="G2493">
        <v>315449445.87492979</v>
      </c>
      <c r="H2493" s="6">
        <f>E2493-G2493-'Recalled prostheses cost'!$F$23</f>
        <v>-293412791.26994312</v>
      </c>
      <c r="I2493" s="112">
        <v>25337432.182455525</v>
      </c>
      <c r="J2493" s="112">
        <v>119870789.43247332</v>
      </c>
      <c r="K2493" s="112">
        <f>I2493-J2493-(0.38*'Recalled prostheses cost'!$F$23)</f>
        <v>-103559050.54743645</v>
      </c>
      <c r="L2493" s="11">
        <f t="shared" si="80"/>
        <v>1</v>
      </c>
    </row>
    <row r="2494" spans="1:12" x14ac:dyDescent="0.25">
      <c r="A2494">
        <f t="shared" si="81"/>
        <v>2489</v>
      </c>
      <c r="C2494">
        <v>62769.178455029054</v>
      </c>
      <c r="D2494">
        <v>64478.731809689059</v>
      </c>
      <c r="E2494">
        <v>49052294.275135294</v>
      </c>
      <c r="F2494">
        <v>1709.5533546600054</v>
      </c>
      <c r="G2494">
        <v>258363732.0185501</v>
      </c>
      <c r="H2494" s="6">
        <f>E2494-G2494-'Recalled prostheses cost'!$F$23</f>
        <v>-233063262.21030599</v>
      </c>
      <c r="I2494" s="112">
        <v>27775248.428415101</v>
      </c>
      <c r="J2494" s="112">
        <v>98178218.167049021</v>
      </c>
      <c r="K2494" s="112">
        <f>I2494-J2494-(0.38*'Recalled prostheses cost'!$F$23)</f>
        <v>-79428663.036052555</v>
      </c>
      <c r="L2494" s="11">
        <f t="shared" si="80"/>
        <v>1</v>
      </c>
    </row>
    <row r="2495" spans="1:12" x14ac:dyDescent="0.25">
      <c r="A2495">
        <f t="shared" si="81"/>
        <v>2490</v>
      </c>
      <c r="C2495">
        <v>75043.755115141059</v>
      </c>
      <c r="D2495">
        <v>76573.342724170361</v>
      </c>
      <c r="E2495">
        <v>46257665.378386669</v>
      </c>
      <c r="F2495">
        <v>1529.5876090293023</v>
      </c>
      <c r="G2495">
        <v>230962642.50201949</v>
      </c>
      <c r="H2495" s="6">
        <f>E2495-G2495-'Recalled prostheses cost'!$F$23</f>
        <v>-208456801.59052399</v>
      </c>
      <c r="I2495" s="112">
        <v>25724726.392096173</v>
      </c>
      <c r="J2495" s="112">
        <v>87765804.150767401</v>
      </c>
      <c r="K2495" s="112">
        <f>I2495-J2495-(0.38*'Recalled prostheses cost'!$F$23)</f>
        <v>-71066771.056089878</v>
      </c>
      <c r="L2495" s="11">
        <f t="shared" si="80"/>
        <v>1</v>
      </c>
    </row>
    <row r="2496" spans="1:12" x14ac:dyDescent="0.25">
      <c r="A2496">
        <f t="shared" si="81"/>
        <v>2491</v>
      </c>
      <c r="C2496">
        <v>65087.888661753634</v>
      </c>
      <c r="D2496">
        <v>66630.766412117562</v>
      </c>
      <c r="E2496">
        <v>45370545.508320168</v>
      </c>
      <c r="F2496">
        <v>1542.8777503639285</v>
      </c>
      <c r="G2496">
        <v>227505252.16723102</v>
      </c>
      <c r="H2496" s="6">
        <f>E2496-G2496-'Recalled prostheses cost'!$F$23</f>
        <v>-205886531.12580204</v>
      </c>
      <c r="I2496" s="112">
        <v>25360328.014963105</v>
      </c>
      <c r="J2496" s="112">
        <v>86451995.823547766</v>
      </c>
      <c r="K2496" s="112">
        <f>I2496-J2496-(0.38*'Recalled prostheses cost'!$F$23)</f>
        <v>-70117361.106003314</v>
      </c>
      <c r="L2496" s="11">
        <f t="shared" si="80"/>
        <v>1</v>
      </c>
    </row>
    <row r="2497" spans="1:12" x14ac:dyDescent="0.25">
      <c r="A2497">
        <f t="shared" si="81"/>
        <v>2492</v>
      </c>
      <c r="C2497">
        <v>52402.952454597194</v>
      </c>
      <c r="D2497">
        <v>53847.526278397105</v>
      </c>
      <c r="E2497">
        <v>44692916.629158631</v>
      </c>
      <c r="F2497">
        <v>1444.5738237999103</v>
      </c>
      <c r="G2497">
        <v>312898871.00705606</v>
      </c>
      <c r="H2497" s="6">
        <f>E2497-G2497-'Recalled prostheses cost'!$F$23</f>
        <v>-291957778.84478861</v>
      </c>
      <c r="I2497" s="112">
        <v>24753738.96827697</v>
      </c>
      <c r="J2497" s="112">
        <v>118901570.9826813</v>
      </c>
      <c r="K2497" s="112">
        <f>I2497-J2497-(0.38*'Recalled prostheses cost'!$F$23)</f>
        <v>-103173525.31182298</v>
      </c>
      <c r="L2497" s="11">
        <f t="shared" si="80"/>
        <v>1</v>
      </c>
    </row>
    <row r="2498" spans="1:12" x14ac:dyDescent="0.25">
      <c r="A2498">
        <f t="shared" si="81"/>
        <v>2493</v>
      </c>
      <c r="C2498">
        <v>84143.885378811741</v>
      </c>
      <c r="D2498">
        <v>85463.405956789647</v>
      </c>
      <c r="E2498">
        <v>48511131.323721744</v>
      </c>
      <c r="F2498">
        <v>1319.5205779779062</v>
      </c>
      <c r="G2498">
        <v>157547900.12020603</v>
      </c>
      <c r="H2498" s="6">
        <f>E2498-G2498-'Recalled prostheses cost'!$F$23</f>
        <v>-132788593.26337546</v>
      </c>
      <c r="I2498" s="112">
        <v>26978610.403791111</v>
      </c>
      <c r="J2498" s="112">
        <v>59868202.045678303</v>
      </c>
      <c r="K2498" s="112">
        <f>I2498-J2498-(0.38*'Recalled prostheses cost'!$F$23)</f>
        <v>-41915284.939305842</v>
      </c>
      <c r="L2498" s="11">
        <f t="shared" si="80"/>
        <v>1</v>
      </c>
    </row>
    <row r="2499" spans="1:12" x14ac:dyDescent="0.25">
      <c r="A2499">
        <f t="shared" si="81"/>
        <v>2494</v>
      </c>
      <c r="C2499">
        <v>69436.910030944069</v>
      </c>
      <c r="D2499">
        <v>71793.081235016987</v>
      </c>
      <c r="E2499">
        <v>59211758.302954823</v>
      </c>
      <c r="F2499">
        <v>2356.171204072918</v>
      </c>
      <c r="G2499">
        <v>513142127.20097417</v>
      </c>
      <c r="H2499" s="6">
        <f>E2499-G2499-'Recalled prostheses cost'!$F$23</f>
        <v>-477682193.36491048</v>
      </c>
      <c r="I2499" s="112">
        <v>32785266.700540479</v>
      </c>
      <c r="J2499" s="112">
        <v>194994008.33637023</v>
      </c>
      <c r="K2499" s="112">
        <f>I2499-J2499-(0.38*'Recalled prostheses cost'!$F$23)</f>
        <v>-171234434.9332484</v>
      </c>
      <c r="L2499" s="11">
        <f t="shared" si="80"/>
        <v>1</v>
      </c>
    </row>
    <row r="2500" spans="1:12" x14ac:dyDescent="0.25">
      <c r="A2500">
        <f t="shared" si="81"/>
        <v>2495</v>
      </c>
      <c r="C2500">
        <v>56347.17740848627</v>
      </c>
      <c r="D2500">
        <v>57975.945630694208</v>
      </c>
      <c r="E2500">
        <v>48809204.160317257</v>
      </c>
      <c r="F2500">
        <v>1628.7682222079384</v>
      </c>
      <c r="G2500">
        <v>323429748.28268659</v>
      </c>
      <c r="H2500" s="6">
        <f>E2500-G2500-'Recalled prostheses cost'!$F$23</f>
        <v>-298372368.58926052</v>
      </c>
      <c r="I2500" s="112">
        <v>26790269.341196157</v>
      </c>
      <c r="J2500" s="112">
        <v>122903304.34742092</v>
      </c>
      <c r="K2500" s="112">
        <f>I2500-J2500-(0.38*'Recalled prostheses cost'!$F$23)</f>
        <v>-105138728.30364341</v>
      </c>
      <c r="L2500" s="11">
        <f t="shared" si="80"/>
        <v>1</v>
      </c>
    </row>
    <row r="2501" spans="1:12" x14ac:dyDescent="0.25">
      <c r="A2501">
        <f t="shared" si="81"/>
        <v>2496</v>
      </c>
      <c r="C2501">
        <v>86209.50820046819</v>
      </c>
      <c r="D2501">
        <v>88822.138205601033</v>
      </c>
      <c r="E2501">
        <v>46444403.128254004</v>
      </c>
      <c r="F2501">
        <v>2612.6300051328435</v>
      </c>
      <c r="G2501">
        <v>300891222.07307637</v>
      </c>
      <c r="H2501" s="6">
        <f>E2501-G2501-'Recalled prostheses cost'!$F$23</f>
        <v>-278198643.41171354</v>
      </c>
      <c r="I2501" s="112">
        <v>26238406.71269447</v>
      </c>
      <c r="J2501" s="112">
        <v>114338664.38776901</v>
      </c>
      <c r="K2501" s="112">
        <f>I2501-J2501-(0.38*'Recalled prostheses cost'!$F$23)</f>
        <v>-97125950.972493201</v>
      </c>
      <c r="L2501" s="11">
        <f t="shared" si="80"/>
        <v>1</v>
      </c>
    </row>
    <row r="2502" spans="1:12" x14ac:dyDescent="0.25">
      <c r="A2502">
        <f t="shared" si="81"/>
        <v>2497</v>
      </c>
      <c r="C2502">
        <v>64815.395461345572</v>
      </c>
      <c r="D2502">
        <v>66727.983979271245</v>
      </c>
      <c r="E2502">
        <v>47353201.137916252</v>
      </c>
      <c r="F2502">
        <v>1912.5885179256729</v>
      </c>
      <c r="G2502">
        <v>298579706.44255584</v>
      </c>
      <c r="H2502" s="6">
        <f>E2502-G2502-'Recalled prostheses cost'!$F$23</f>
        <v>-274978329.77153075</v>
      </c>
      <c r="I2502" s="112">
        <v>26478592.94071446</v>
      </c>
      <c r="J2502" s="112">
        <v>113460288.44817121</v>
      </c>
      <c r="K2502" s="112">
        <f>I2502-J2502-(0.38*'Recalled prostheses cost'!$F$23)</f>
        <v>-96007388.804875404</v>
      </c>
      <c r="L2502" s="11">
        <f t="shared" ref="L2502:L2565" si="82">IF(H2502/$H$1&lt;=F2502,1,0)</f>
        <v>1</v>
      </c>
    </row>
    <row r="2503" spans="1:12" x14ac:dyDescent="0.25">
      <c r="A2503">
        <f t="shared" si="81"/>
        <v>2498</v>
      </c>
      <c r="C2503">
        <v>63681.473776211067</v>
      </c>
      <c r="D2503">
        <v>66605.808366297948</v>
      </c>
      <c r="E2503">
        <v>54953536.137521833</v>
      </c>
      <c r="F2503">
        <v>2924.3345900868808</v>
      </c>
      <c r="G2503">
        <v>639329865.84211493</v>
      </c>
      <c r="H2503" s="6">
        <f>E2503-G2503-'Recalled prostheses cost'!$F$23</f>
        <v>-608128154.17148423</v>
      </c>
      <c r="I2503" s="112">
        <v>30153252.484802306</v>
      </c>
      <c r="J2503" s="112">
        <v>242945349.02000368</v>
      </c>
      <c r="K2503" s="112">
        <f>I2503-J2503-(0.38*'Recalled prostheses cost'!$F$23)</f>
        <v>-221817789.83262002</v>
      </c>
      <c r="L2503" s="11">
        <f t="shared" si="82"/>
        <v>1</v>
      </c>
    </row>
    <row r="2504" spans="1:12" x14ac:dyDescent="0.25">
      <c r="A2504">
        <f t="shared" ref="A2504:A2567" si="83">1+A2503</f>
        <v>2499</v>
      </c>
      <c r="C2504">
        <v>80595.279259969975</v>
      </c>
      <c r="D2504">
        <v>83126.948307566272</v>
      </c>
      <c r="E2504">
        <v>47478324.490471162</v>
      </c>
      <c r="F2504">
        <v>2531.6690475962969</v>
      </c>
      <c r="G2504">
        <v>250447325.79839364</v>
      </c>
      <c r="H2504" s="6">
        <f>E2504-G2504-'Recalled prostheses cost'!$F$23</f>
        <v>-226720825.77481365</v>
      </c>
      <c r="I2504" s="112">
        <v>26772567.267410908</v>
      </c>
      <c r="J2504" s="112">
        <v>95169983.803389609</v>
      </c>
      <c r="K2504" s="112">
        <f>I2504-J2504-(0.38*'Recalled prostheses cost'!$F$23)</f>
        <v>-77423109.833397359</v>
      </c>
      <c r="L2504" s="11">
        <f t="shared" si="82"/>
        <v>1</v>
      </c>
    </row>
    <row r="2505" spans="1:12" x14ac:dyDescent="0.25">
      <c r="A2505">
        <f t="shared" si="83"/>
        <v>2500</v>
      </c>
      <c r="C2505">
        <v>52454.51551819186</v>
      </c>
      <c r="D2505">
        <v>54089.057556037471</v>
      </c>
      <c r="E2505">
        <v>49634797.405385248</v>
      </c>
      <c r="F2505">
        <v>1634.542037845611</v>
      </c>
      <c r="G2505">
        <v>422257080.19388068</v>
      </c>
      <c r="H2505" s="6">
        <f>E2505-G2505-'Recalled prostheses cost'!$F$23</f>
        <v>-396374107.25538659</v>
      </c>
      <c r="I2505" s="112">
        <v>26563869.28022154</v>
      </c>
      <c r="J2505" s="112">
        <v>160457690.47367465</v>
      </c>
      <c r="K2505" s="112">
        <f>I2505-J2505-(0.38*'Recalled prostheses cost'!$F$23)</f>
        <v>-142919514.49087176</v>
      </c>
      <c r="L2505" s="11">
        <f t="shared" si="82"/>
        <v>1</v>
      </c>
    </row>
    <row r="2506" spans="1:12" x14ac:dyDescent="0.25">
      <c r="A2506">
        <f t="shared" si="83"/>
        <v>2501</v>
      </c>
      <c r="C2506">
        <v>58045.984910892286</v>
      </c>
      <c r="D2506">
        <v>60195.62429834366</v>
      </c>
      <c r="E2506">
        <v>42061336.581825309</v>
      </c>
      <c r="F2506">
        <v>2149.6393874513742</v>
      </c>
      <c r="G2506">
        <v>381259119.04975039</v>
      </c>
      <c r="H2506" s="6">
        <f>E2506-G2506-'Recalled prostheses cost'!$F$23</f>
        <v>-362949606.93481624</v>
      </c>
      <c r="I2506" s="112">
        <v>23411060.800782658</v>
      </c>
      <c r="J2506" s="112">
        <v>144878465.23890516</v>
      </c>
      <c r="K2506" s="112">
        <f>I2506-J2506-(0.38*'Recalled prostheses cost'!$F$23)</f>
        <v>-130493097.73554116</v>
      </c>
      <c r="L2506" s="11">
        <f t="shared" si="82"/>
        <v>1</v>
      </c>
    </row>
    <row r="2507" spans="1:12" x14ac:dyDescent="0.25">
      <c r="A2507">
        <f t="shared" si="83"/>
        <v>2502</v>
      </c>
      <c r="C2507">
        <v>59804.417645367153</v>
      </c>
      <c r="D2507">
        <v>62117.082364200556</v>
      </c>
      <c r="E2507">
        <v>46874745.39225103</v>
      </c>
      <c r="F2507">
        <v>2312.6647188334027</v>
      </c>
      <c r="G2507">
        <v>456234366.3756423</v>
      </c>
      <c r="H2507" s="6">
        <f>E2507-G2507-'Recalled prostheses cost'!$F$23</f>
        <v>-433111445.45028245</v>
      </c>
      <c r="I2507" s="112">
        <v>26500594.058404896</v>
      </c>
      <c r="J2507" s="112">
        <v>173369059.22274411</v>
      </c>
      <c r="K2507" s="112">
        <f>I2507-J2507-(0.38*'Recalled prostheses cost'!$F$23)</f>
        <v>-155894158.46175787</v>
      </c>
      <c r="L2507" s="11">
        <f t="shared" si="82"/>
        <v>1</v>
      </c>
    </row>
    <row r="2508" spans="1:12" x14ac:dyDescent="0.25">
      <c r="A2508">
        <f t="shared" si="83"/>
        <v>2503</v>
      </c>
      <c r="C2508">
        <v>63326.837681892153</v>
      </c>
      <c r="D2508">
        <v>65078.762488442218</v>
      </c>
      <c r="E2508">
        <v>62925290.292930745</v>
      </c>
      <c r="F2508">
        <v>1751.9248065500651</v>
      </c>
      <c r="G2508">
        <v>382258810.99800867</v>
      </c>
      <c r="H2508" s="6">
        <f>E2508-G2508-'Recalled prostheses cost'!$F$23</f>
        <v>-343085345.17196912</v>
      </c>
      <c r="I2508" s="112">
        <v>34399501.970006071</v>
      </c>
      <c r="J2508" s="112">
        <v>145258348.1792433</v>
      </c>
      <c r="K2508" s="112">
        <f>I2508-J2508-(0.38*'Recalled prostheses cost'!$F$23)</f>
        <v>-119884539.50665587</v>
      </c>
      <c r="L2508" s="11">
        <f t="shared" si="82"/>
        <v>1</v>
      </c>
    </row>
    <row r="2509" spans="1:12" x14ac:dyDescent="0.25">
      <c r="A2509">
        <f t="shared" si="83"/>
        <v>2504</v>
      </c>
      <c r="C2509">
        <v>53022.469477463455</v>
      </c>
      <c r="D2509">
        <v>54839.275693005678</v>
      </c>
      <c r="E2509">
        <v>44298290.705628999</v>
      </c>
      <c r="F2509">
        <v>1816.8062155422231</v>
      </c>
      <c r="G2509">
        <v>337460073.16819572</v>
      </c>
      <c r="H2509" s="6">
        <f>E2509-G2509-'Recalled prostheses cost'!$F$23</f>
        <v>-316913606.9294579</v>
      </c>
      <c r="I2509" s="112">
        <v>24804563.709492031</v>
      </c>
      <c r="J2509" s="112">
        <v>128234827.80391437</v>
      </c>
      <c r="K2509" s="112">
        <f>I2509-J2509-(0.38*'Recalled prostheses cost'!$F$23)</f>
        <v>-112455957.39184099</v>
      </c>
      <c r="L2509" s="11">
        <f t="shared" si="82"/>
        <v>1</v>
      </c>
    </row>
    <row r="2510" spans="1:12" x14ac:dyDescent="0.25">
      <c r="A2510">
        <f t="shared" si="83"/>
        <v>2505</v>
      </c>
      <c r="C2510">
        <v>64426.855369391364</v>
      </c>
      <c r="D2510">
        <v>66823.329352265981</v>
      </c>
      <c r="E2510">
        <v>43467599.110734172</v>
      </c>
      <c r="F2510">
        <v>2396.4739828746169</v>
      </c>
      <c r="G2510">
        <v>370760832.17636693</v>
      </c>
      <c r="H2510" s="6">
        <f>E2510-G2510-'Recalled prostheses cost'!$F$23</f>
        <v>-351045057.53252393</v>
      </c>
      <c r="I2510" s="112">
        <v>23865481.323497612</v>
      </c>
      <c r="J2510" s="112">
        <v>140889116.22701943</v>
      </c>
      <c r="K2510" s="112">
        <f>I2510-J2510-(0.38*'Recalled prostheses cost'!$F$23)</f>
        <v>-126049328.20094046</v>
      </c>
      <c r="L2510" s="11">
        <f t="shared" si="82"/>
        <v>1</v>
      </c>
    </row>
    <row r="2511" spans="1:12" x14ac:dyDescent="0.25">
      <c r="A2511">
        <f t="shared" si="83"/>
        <v>2506</v>
      </c>
      <c r="C2511">
        <v>54082.487767364466</v>
      </c>
      <c r="D2511">
        <v>56177.041183317953</v>
      </c>
      <c r="E2511">
        <v>42198332.372059494</v>
      </c>
      <c r="F2511">
        <v>2094.5534159534873</v>
      </c>
      <c r="G2511">
        <v>331449086.11764348</v>
      </c>
      <c r="H2511" s="6">
        <f>E2511-G2511-'Recalled prostheses cost'!$F$23</f>
        <v>-313002578.21247518</v>
      </c>
      <c r="I2511" s="112">
        <v>23191531.966071315</v>
      </c>
      <c r="J2511" s="112">
        <v>125950652.72470455</v>
      </c>
      <c r="K2511" s="112">
        <f>I2511-J2511-(0.38*'Recalled prostheses cost'!$F$23)</f>
        <v>-111784814.05605188</v>
      </c>
      <c r="L2511" s="11">
        <f t="shared" si="82"/>
        <v>1</v>
      </c>
    </row>
    <row r="2512" spans="1:12" x14ac:dyDescent="0.25">
      <c r="A2512">
        <f t="shared" si="83"/>
        <v>2507</v>
      </c>
      <c r="C2512">
        <v>51093.598897150339</v>
      </c>
      <c r="D2512">
        <v>52091.776273809999</v>
      </c>
      <c r="E2512">
        <v>39503222.123462141</v>
      </c>
      <c r="F2512">
        <v>998.17737665965979</v>
      </c>
      <c r="G2512">
        <v>166611733.44812015</v>
      </c>
      <c r="H2512" s="6">
        <f>E2512-G2512-'Recalled prostheses cost'!$F$23</f>
        <v>-150860335.79154918</v>
      </c>
      <c r="I2512" s="112">
        <v>21564077.948638692</v>
      </c>
      <c r="J2512" s="112">
        <v>63312458.710285649</v>
      </c>
      <c r="K2512" s="112">
        <f>I2512-J2512-(0.38*'Recalled prostheses cost'!$F$23)</f>
        <v>-50774074.059065603</v>
      </c>
      <c r="L2512" s="11">
        <f t="shared" si="82"/>
        <v>1</v>
      </c>
    </row>
    <row r="2513" spans="1:12" x14ac:dyDescent="0.25">
      <c r="A2513">
        <f t="shared" si="83"/>
        <v>2508</v>
      </c>
      <c r="C2513">
        <v>50018.401901299512</v>
      </c>
      <c r="D2513">
        <v>51452.481595731188</v>
      </c>
      <c r="E2513">
        <v>58290897.865613952</v>
      </c>
      <c r="F2513">
        <v>1434.0796944316753</v>
      </c>
      <c r="G2513">
        <v>405902134.45045114</v>
      </c>
      <c r="H2513" s="6">
        <f>E2513-G2513-'Recalled prostheses cost'!$F$23</f>
        <v>-371363061.05172837</v>
      </c>
      <c r="I2513" s="112">
        <v>32280215.631301038</v>
      </c>
      <c r="J2513" s="112">
        <v>154242811.09117144</v>
      </c>
      <c r="K2513" s="112">
        <f>I2513-J2513-(0.38*'Recalled prostheses cost'!$F$23)</f>
        <v>-130988288.75728905</v>
      </c>
      <c r="L2513" s="11">
        <f t="shared" si="82"/>
        <v>1</v>
      </c>
    </row>
    <row r="2514" spans="1:12" x14ac:dyDescent="0.25">
      <c r="A2514">
        <f t="shared" si="83"/>
        <v>2509</v>
      </c>
      <c r="C2514">
        <v>73916.837823918177</v>
      </c>
      <c r="D2514">
        <v>75566.144055318582</v>
      </c>
      <c r="E2514">
        <v>53176482.807031795</v>
      </c>
      <c r="F2514">
        <v>1649.3062314004055</v>
      </c>
      <c r="G2514">
        <v>264908462.34971264</v>
      </c>
      <c r="H2514" s="6">
        <f>E2514-G2514-'Recalled prostheses cost'!$F$23</f>
        <v>-235483804.00957203</v>
      </c>
      <c r="I2514" s="112">
        <v>29430053.866561107</v>
      </c>
      <c r="J2514" s="112">
        <v>100665215.69289081</v>
      </c>
      <c r="K2514" s="112">
        <f>I2514-J2514-(0.38*'Recalled prostheses cost'!$F$23)</f>
        <v>-80260855.123748362</v>
      </c>
      <c r="L2514" s="11">
        <f t="shared" si="82"/>
        <v>1</v>
      </c>
    </row>
    <row r="2515" spans="1:12" x14ac:dyDescent="0.25">
      <c r="A2515">
        <f t="shared" si="83"/>
        <v>2510</v>
      </c>
      <c r="C2515">
        <v>67238.125997540308</v>
      </c>
      <c r="D2515">
        <v>69359.711700631087</v>
      </c>
      <c r="E2515">
        <v>42024962.176253088</v>
      </c>
      <c r="F2515">
        <v>2121.5857030907791</v>
      </c>
      <c r="G2515">
        <v>248614744.8181828</v>
      </c>
      <c r="H2515" s="6">
        <f>E2515-G2515-'Recalled prostheses cost'!$F$23</f>
        <v>-230341607.10882089</v>
      </c>
      <c r="I2515" s="112">
        <v>23538788.136418909</v>
      </c>
      <c r="J2515" s="112">
        <v>94473603.030909449</v>
      </c>
      <c r="K2515" s="112">
        <f>I2515-J2515-(0.38*'Recalled prostheses cost'!$F$23)</f>
        <v>-79960508.191909194</v>
      </c>
      <c r="L2515" s="11">
        <f t="shared" si="82"/>
        <v>1</v>
      </c>
    </row>
    <row r="2516" spans="1:12" x14ac:dyDescent="0.25">
      <c r="A2516">
        <f t="shared" si="83"/>
        <v>2511</v>
      </c>
      <c r="C2516">
        <v>63043.515588720889</v>
      </c>
      <c r="D2516">
        <v>64497.064565163681</v>
      </c>
      <c r="E2516">
        <v>40615152.60306149</v>
      </c>
      <c r="F2516">
        <v>1453.5489764427912</v>
      </c>
      <c r="G2516">
        <v>213912749.58697838</v>
      </c>
      <c r="H2516" s="6">
        <f>E2516-G2516-'Recalled prostheses cost'!$F$23</f>
        <v>-197049421.45080805</v>
      </c>
      <c r="I2516" s="112">
        <v>22512478.404383037</v>
      </c>
      <c r="J2516" s="112">
        <v>81286844.843051776</v>
      </c>
      <c r="K2516" s="112">
        <f>I2516-J2516-(0.38*'Recalled prostheses cost'!$F$23)</f>
        <v>-67800059.736087382</v>
      </c>
      <c r="L2516" s="11">
        <f t="shared" si="82"/>
        <v>1</v>
      </c>
    </row>
    <row r="2517" spans="1:12" x14ac:dyDescent="0.25">
      <c r="A2517">
        <f t="shared" si="83"/>
        <v>2512</v>
      </c>
      <c r="C2517">
        <v>61739.324915034944</v>
      </c>
      <c r="D2517">
        <v>64703.746384701109</v>
      </c>
      <c r="E2517">
        <v>56576591.571367413</v>
      </c>
      <c r="F2517">
        <v>2964.4214696661656</v>
      </c>
      <c r="G2517">
        <v>524311545.25174862</v>
      </c>
      <c r="H2517" s="6">
        <f>E2517-G2517-'Recalled prostheses cost'!$F$23</f>
        <v>-491486778.14727235</v>
      </c>
      <c r="I2517" s="112">
        <v>31569284.190696709</v>
      </c>
      <c r="J2517" s="112">
        <v>199238387.1956645</v>
      </c>
      <c r="K2517" s="112">
        <f>I2517-J2517-(0.38*'Recalled prostheses cost'!$F$23)</f>
        <v>-176694796.30238643</v>
      </c>
      <c r="L2517" s="11">
        <f t="shared" si="82"/>
        <v>1</v>
      </c>
    </row>
    <row r="2518" spans="1:12" x14ac:dyDescent="0.25">
      <c r="A2518">
        <f t="shared" si="83"/>
        <v>2513</v>
      </c>
      <c r="C2518">
        <v>63305.504394634532</v>
      </c>
      <c r="D2518">
        <v>64962.01562746759</v>
      </c>
      <c r="E2518">
        <v>53857162.965772294</v>
      </c>
      <c r="F2518">
        <v>1656.5112328330579</v>
      </c>
      <c r="G2518">
        <v>324984840.292077</v>
      </c>
      <c r="H2518" s="6">
        <f>E2518-G2518-'Recalled prostheses cost'!$F$23</f>
        <v>-294879501.7931959</v>
      </c>
      <c r="I2518" s="112">
        <v>29759623.935763907</v>
      </c>
      <c r="J2518" s="112">
        <v>123494239.31098923</v>
      </c>
      <c r="K2518" s="112">
        <f>I2518-J2518-(0.38*'Recalled prostheses cost'!$F$23)</f>
        <v>-102760308.67264396</v>
      </c>
      <c r="L2518" s="11">
        <f t="shared" si="82"/>
        <v>1</v>
      </c>
    </row>
    <row r="2519" spans="1:12" x14ac:dyDescent="0.25">
      <c r="A2519">
        <f t="shared" si="83"/>
        <v>2514</v>
      </c>
      <c r="C2519">
        <v>51291.257993836909</v>
      </c>
      <c r="D2519">
        <v>52427.655930362162</v>
      </c>
      <c r="E2519">
        <v>43295416.620383255</v>
      </c>
      <c r="F2519">
        <v>1136.3979365252526</v>
      </c>
      <c r="G2519">
        <v>237088228.87009639</v>
      </c>
      <c r="H2519" s="6">
        <f>E2519-G2519-'Recalled prostheses cost'!$F$23</f>
        <v>-217544636.71660429</v>
      </c>
      <c r="I2519" s="112">
        <v>23930998.745501805</v>
      </c>
      <c r="J2519" s="112">
        <v>90093526.970636651</v>
      </c>
      <c r="K2519" s="112">
        <f>I2519-J2519-(0.38*'Recalled prostheses cost'!$F$23)</f>
        <v>-75188221.522553504</v>
      </c>
      <c r="L2519" s="11">
        <f t="shared" si="82"/>
        <v>1</v>
      </c>
    </row>
    <row r="2520" spans="1:12" x14ac:dyDescent="0.25">
      <c r="A2520">
        <f t="shared" si="83"/>
        <v>2515</v>
      </c>
      <c r="C2520">
        <v>53349.211288364932</v>
      </c>
      <c r="D2520">
        <v>55160.14408545562</v>
      </c>
      <c r="E2520">
        <v>59337541.718532436</v>
      </c>
      <c r="F2520">
        <v>1810.9327970906888</v>
      </c>
      <c r="G2520">
        <v>514268618.25865352</v>
      </c>
      <c r="H2520" s="6">
        <f>E2520-G2520-'Recalled prostheses cost'!$F$23</f>
        <v>-478682901.00701225</v>
      </c>
      <c r="I2520" s="112">
        <v>32355204.138953794</v>
      </c>
      <c r="J2520" s="112">
        <v>195422074.93828833</v>
      </c>
      <c r="K2520" s="112">
        <f>I2520-J2520-(0.38*'Recalled prostheses cost'!$F$23)</f>
        <v>-172092564.09675318</v>
      </c>
      <c r="L2520" s="11">
        <f t="shared" si="82"/>
        <v>1</v>
      </c>
    </row>
    <row r="2521" spans="1:12" x14ac:dyDescent="0.25">
      <c r="A2521">
        <f t="shared" si="83"/>
        <v>2516</v>
      </c>
      <c r="C2521">
        <v>70970.523728972548</v>
      </c>
      <c r="D2521">
        <v>74408.729201726077</v>
      </c>
      <c r="E2521">
        <v>43375335.804829471</v>
      </c>
      <c r="F2521">
        <v>3438.2054727535287</v>
      </c>
      <c r="G2521">
        <v>451689284.79639328</v>
      </c>
      <c r="H2521" s="6">
        <f>E2521-G2521-'Recalled prostheses cost'!$F$23</f>
        <v>-432065773.45845497</v>
      </c>
      <c r="I2521" s="112">
        <v>23940150.400546271</v>
      </c>
      <c r="J2521" s="112">
        <v>171641928.22262946</v>
      </c>
      <c r="K2521" s="112">
        <f>I2521-J2521-(0.38*'Recalled prostheses cost'!$F$23)</f>
        <v>-156727471.11950183</v>
      </c>
      <c r="L2521" s="11">
        <f t="shared" si="82"/>
        <v>1</v>
      </c>
    </row>
    <row r="2522" spans="1:12" x14ac:dyDescent="0.25">
      <c r="A2522">
        <f t="shared" si="83"/>
        <v>2517</v>
      </c>
      <c r="C2522">
        <v>54612.586426689144</v>
      </c>
      <c r="D2522">
        <v>56527.412196553472</v>
      </c>
      <c r="E2522">
        <v>41259912.414002411</v>
      </c>
      <c r="F2522">
        <v>1914.8257698643283</v>
      </c>
      <c r="G2522">
        <v>294207526.06592071</v>
      </c>
      <c r="H2522" s="6">
        <f>E2522-G2522-'Recalled prostheses cost'!$F$23</f>
        <v>-276699438.11880946</v>
      </c>
      <c r="I2522" s="112">
        <v>22906502.36445041</v>
      </c>
      <c r="J2522" s="112">
        <v>111798859.90504986</v>
      </c>
      <c r="K2522" s="112">
        <f>I2522-J2522-(0.38*'Recalled prostheses cost'!$F$23)</f>
        <v>-97918050.83801809</v>
      </c>
      <c r="L2522" s="11">
        <f t="shared" si="82"/>
        <v>1</v>
      </c>
    </row>
    <row r="2523" spans="1:12" x14ac:dyDescent="0.25">
      <c r="A2523">
        <f t="shared" si="83"/>
        <v>2518</v>
      </c>
      <c r="C2523">
        <v>62896.430840317596</v>
      </c>
      <c r="D2523">
        <v>64679.367593556497</v>
      </c>
      <c r="E2523">
        <v>52125782.476885319</v>
      </c>
      <c r="F2523">
        <v>1782.9367532389006</v>
      </c>
      <c r="G2523">
        <v>359693623.11316764</v>
      </c>
      <c r="H2523" s="6">
        <f>E2523-G2523-'Recalled prostheses cost'!$F$23</f>
        <v>-331319665.10317349</v>
      </c>
      <c r="I2523" s="112">
        <v>29095552.475264207</v>
      </c>
      <c r="J2523" s="112">
        <v>136683576.78300372</v>
      </c>
      <c r="K2523" s="112">
        <f>I2523-J2523-(0.38*'Recalled prostheses cost'!$F$23)</f>
        <v>-116613717.60515815</v>
      </c>
      <c r="L2523" s="11">
        <f t="shared" si="82"/>
        <v>1</v>
      </c>
    </row>
    <row r="2524" spans="1:12" x14ac:dyDescent="0.25">
      <c r="A2524">
        <f t="shared" si="83"/>
        <v>2519</v>
      </c>
      <c r="C2524">
        <v>72917.47345393931</v>
      </c>
      <c r="D2524">
        <v>75258.699788628845</v>
      </c>
      <c r="E2524">
        <v>41742315.564955585</v>
      </c>
      <c r="F2524">
        <v>2341.2263346895343</v>
      </c>
      <c r="G2524">
        <v>277796140.32900834</v>
      </c>
      <c r="H2524" s="6">
        <f>E2524-G2524-'Recalled prostheses cost'!$F$23</f>
        <v>-259805649.23094392</v>
      </c>
      <c r="I2524" s="112">
        <v>22850716.737310719</v>
      </c>
      <c r="J2524" s="112">
        <v>105562533.32502317</v>
      </c>
      <c r="K2524" s="112">
        <f>I2524-J2524-(0.38*'Recalled prostheses cost'!$F$23)</f>
        <v>-91737509.885131091</v>
      </c>
      <c r="L2524" s="11">
        <f t="shared" si="82"/>
        <v>1</v>
      </c>
    </row>
    <row r="2525" spans="1:12" x14ac:dyDescent="0.25">
      <c r="A2525">
        <f t="shared" si="83"/>
        <v>2520</v>
      </c>
      <c r="C2525">
        <v>59054.308762826011</v>
      </c>
      <c r="D2525">
        <v>61229.26571353586</v>
      </c>
      <c r="E2525">
        <v>64783132.018366322</v>
      </c>
      <c r="F2525">
        <v>2174.9569507098495</v>
      </c>
      <c r="G2525">
        <v>579961504.46223259</v>
      </c>
      <c r="H2525" s="6">
        <f>E2525-G2525-'Recalled prostheses cost'!$F$23</f>
        <v>-538930196.91075742</v>
      </c>
      <c r="I2525" s="112">
        <v>35277776.097413674</v>
      </c>
      <c r="J2525" s="112">
        <v>220385371.6956484</v>
      </c>
      <c r="K2525" s="112">
        <f>I2525-J2525-(0.38*'Recalled prostheses cost'!$F$23)</f>
        <v>-194133288.89565337</v>
      </c>
      <c r="L2525" s="11">
        <f t="shared" si="82"/>
        <v>1</v>
      </c>
    </row>
    <row r="2526" spans="1:12" x14ac:dyDescent="0.25">
      <c r="A2526">
        <f t="shared" si="83"/>
        <v>2521</v>
      </c>
      <c r="C2526">
        <v>54284.872934794003</v>
      </c>
      <c r="D2526">
        <v>55817.592922175601</v>
      </c>
      <c r="E2526">
        <v>48678204.279125296</v>
      </c>
      <c r="F2526">
        <v>1532.7199873815989</v>
      </c>
      <c r="G2526">
        <v>350986452.6385693</v>
      </c>
      <c r="H2526" s="6">
        <f>E2526-G2526-'Recalled prostheses cost'!$F$23</f>
        <v>-326060072.82633519</v>
      </c>
      <c r="I2526" s="112">
        <v>26922518.758061375</v>
      </c>
      <c r="J2526" s="112">
        <v>133374852.00265634</v>
      </c>
      <c r="K2526" s="112">
        <f>I2526-J2526-(0.38*'Recalled prostheses cost'!$F$23)</f>
        <v>-115478026.54201362</v>
      </c>
      <c r="L2526" s="11">
        <f t="shared" si="82"/>
        <v>1</v>
      </c>
    </row>
    <row r="2527" spans="1:12" x14ac:dyDescent="0.25">
      <c r="A2527">
        <f t="shared" si="83"/>
        <v>2522</v>
      </c>
      <c r="C2527">
        <v>58957.418142071576</v>
      </c>
      <c r="D2527">
        <v>61331.228503825681</v>
      </c>
      <c r="E2527">
        <v>46908663.351626262</v>
      </c>
      <c r="F2527">
        <v>2373.8103617541055</v>
      </c>
      <c r="G2527">
        <v>349834305.99318218</v>
      </c>
      <c r="H2527" s="6">
        <f>E2527-G2527-'Recalled prostheses cost'!$F$23</f>
        <v>-326677467.10844707</v>
      </c>
      <c r="I2527" s="112">
        <v>26044664.04243518</v>
      </c>
      <c r="J2527" s="112">
        <v>132937036.27740924</v>
      </c>
      <c r="K2527" s="112">
        <f>I2527-J2527-(0.38*'Recalled prostheses cost'!$F$23)</f>
        <v>-115918065.53239271</v>
      </c>
      <c r="L2527" s="11">
        <f t="shared" si="82"/>
        <v>1</v>
      </c>
    </row>
    <row r="2528" spans="1:12" x14ac:dyDescent="0.25">
      <c r="A2528">
        <f t="shared" si="83"/>
        <v>2523</v>
      </c>
      <c r="C2528">
        <v>52867.849124969493</v>
      </c>
      <c r="D2528">
        <v>54570.834490781788</v>
      </c>
      <c r="E2528">
        <v>39907130.445005052</v>
      </c>
      <c r="F2528">
        <v>1702.9853658122956</v>
      </c>
      <c r="G2528">
        <v>226677450.63654158</v>
      </c>
      <c r="H2528" s="6">
        <f>E2528-G2528-'Recalled prostheses cost'!$F$23</f>
        <v>-210522144.65842769</v>
      </c>
      <c r="I2528" s="112">
        <v>22029370.90423619</v>
      </c>
      <c r="J2528" s="112">
        <v>86137431.241885811</v>
      </c>
      <c r="K2528" s="112">
        <f>I2528-J2528-(0.38*'Recalled prostheses cost'!$F$23)</f>
        <v>-73133753.635068268</v>
      </c>
      <c r="L2528" s="11">
        <f t="shared" si="82"/>
        <v>1</v>
      </c>
    </row>
    <row r="2529" spans="1:12" x14ac:dyDescent="0.25">
      <c r="A2529">
        <f t="shared" si="83"/>
        <v>2524</v>
      </c>
      <c r="C2529">
        <v>52142.055416461626</v>
      </c>
      <c r="D2529">
        <v>53516.444815375049</v>
      </c>
      <c r="E2529">
        <v>74288671.767848551</v>
      </c>
      <c r="F2529">
        <v>1374.3893989134231</v>
      </c>
      <c r="G2529">
        <v>524088315.79348373</v>
      </c>
      <c r="H2529" s="6">
        <f>E2529-G2529-'Recalled prostheses cost'!$F$23</f>
        <v>-473551468.49252635</v>
      </c>
      <c r="I2529" s="112">
        <v>40971155.540826648</v>
      </c>
      <c r="J2529" s="112">
        <v>199153560.00152382</v>
      </c>
      <c r="K2529" s="112">
        <f>I2529-J2529-(0.38*'Recalled prostheses cost'!$F$23)</f>
        <v>-167208097.75811583</v>
      </c>
      <c r="L2529" s="11">
        <f t="shared" si="82"/>
        <v>1</v>
      </c>
    </row>
    <row r="2530" spans="1:12" x14ac:dyDescent="0.25">
      <c r="A2530">
        <f t="shared" si="83"/>
        <v>2525</v>
      </c>
      <c r="C2530">
        <v>63795.901134891028</v>
      </c>
      <c r="D2530">
        <v>66300.053631354778</v>
      </c>
      <c r="E2530">
        <v>45045239.564743638</v>
      </c>
      <c r="F2530">
        <v>2504.1524964637501</v>
      </c>
      <c r="G2530">
        <v>372640417.83754319</v>
      </c>
      <c r="H2530" s="6">
        <f>E2530-G2530-'Recalled prostheses cost'!$F$23</f>
        <v>-351347002.73969072</v>
      </c>
      <c r="I2530" s="112">
        <v>24957013.187631406</v>
      </c>
      <c r="J2530" s="112">
        <v>141603358.77826637</v>
      </c>
      <c r="K2530" s="112">
        <f>I2530-J2530-(0.38*'Recalled prostheses cost'!$F$23)</f>
        <v>-125672038.88805363</v>
      </c>
      <c r="L2530" s="11">
        <f t="shared" si="82"/>
        <v>1</v>
      </c>
    </row>
    <row r="2531" spans="1:12" x14ac:dyDescent="0.25">
      <c r="A2531">
        <f t="shared" si="83"/>
        <v>2526</v>
      </c>
      <c r="C2531">
        <v>49284.756154553499</v>
      </c>
      <c r="D2531">
        <v>50359.239623782734</v>
      </c>
      <c r="E2531">
        <v>42521841.283299945</v>
      </c>
      <c r="F2531">
        <v>1074.4834692292352</v>
      </c>
      <c r="G2531">
        <v>205970448.54713908</v>
      </c>
      <c r="H2531" s="6">
        <f>E2531-G2531-'Recalled prostheses cost'!$F$23</f>
        <v>-187200431.7307303</v>
      </c>
      <c r="I2531" s="112">
        <v>24093280.188715365</v>
      </c>
      <c r="J2531" s="112">
        <v>78268770.447912857</v>
      </c>
      <c r="K2531" s="112">
        <f>I2531-J2531-(0.38*'Recalled prostheses cost'!$F$23)</f>
        <v>-63201183.556616135</v>
      </c>
      <c r="L2531" s="11">
        <f t="shared" si="82"/>
        <v>1</v>
      </c>
    </row>
    <row r="2532" spans="1:12" x14ac:dyDescent="0.25">
      <c r="A2532">
        <f t="shared" si="83"/>
        <v>2527</v>
      </c>
      <c r="C2532">
        <v>56526.948869771782</v>
      </c>
      <c r="D2532">
        <v>59384.815411394462</v>
      </c>
      <c r="E2532">
        <v>45499893.405374125</v>
      </c>
      <c r="F2532">
        <v>2857.8665416226795</v>
      </c>
      <c r="G2532">
        <v>624235119.00210524</v>
      </c>
      <c r="H2532" s="6">
        <f>E2532-G2532-'Recalled prostheses cost'!$F$23</f>
        <v>-602487050.06362224</v>
      </c>
      <c r="I2532" s="112">
        <v>25105845.245517645</v>
      </c>
      <c r="J2532" s="112">
        <v>237209345.22079998</v>
      </c>
      <c r="K2532" s="112">
        <f>I2532-J2532-(0.38*'Recalled prostheses cost'!$F$23)</f>
        <v>-221129193.272701</v>
      </c>
      <c r="L2532" s="11">
        <f t="shared" si="82"/>
        <v>1</v>
      </c>
    </row>
    <row r="2533" spans="1:12" x14ac:dyDescent="0.25">
      <c r="A2533">
        <f t="shared" si="83"/>
        <v>2528</v>
      </c>
      <c r="C2533">
        <v>49411.041898550822</v>
      </c>
      <c r="D2533">
        <v>50516.381634573685</v>
      </c>
      <c r="E2533">
        <v>37394910.625075504</v>
      </c>
      <c r="F2533">
        <v>1105.3397360228628</v>
      </c>
      <c r="G2533">
        <v>153205780.74764574</v>
      </c>
      <c r="H2533" s="6">
        <f>E2533-G2533-'Recalled prostheses cost'!$F$23</f>
        <v>-139562694.58946142</v>
      </c>
      <c r="I2533" s="112">
        <v>20461598.011133522</v>
      </c>
      <c r="J2533" s="112">
        <v>58218196.684105366</v>
      </c>
      <c r="K2533" s="112">
        <f>I2533-J2533-(0.38*'Recalled prostheses cost'!$F$23)</f>
        <v>-46782291.970390491</v>
      </c>
      <c r="L2533" s="11">
        <f t="shared" si="82"/>
        <v>1</v>
      </c>
    </row>
    <row r="2534" spans="1:12" x14ac:dyDescent="0.25">
      <c r="A2534">
        <f t="shared" si="83"/>
        <v>2529</v>
      </c>
      <c r="C2534">
        <v>68163.63301752726</v>
      </c>
      <c r="D2534">
        <v>70725.855762025152</v>
      </c>
      <c r="E2534">
        <v>42328831.630258501</v>
      </c>
      <c r="F2534">
        <v>2562.2227444978926</v>
      </c>
      <c r="G2534">
        <v>398736412.49634475</v>
      </c>
      <c r="H2534" s="6">
        <f>E2534-G2534-'Recalled prostheses cost'!$F$23</f>
        <v>-380159405.33297741</v>
      </c>
      <c r="I2534" s="112">
        <v>23091918.690057013</v>
      </c>
      <c r="J2534" s="112">
        <v>151519836.74861097</v>
      </c>
      <c r="K2534" s="112">
        <f>I2534-J2534-(0.38*'Recalled prostheses cost'!$F$23)</f>
        <v>-137453611.35597262</v>
      </c>
      <c r="L2534" s="11">
        <f t="shared" si="82"/>
        <v>1</v>
      </c>
    </row>
    <row r="2535" spans="1:12" x14ac:dyDescent="0.25">
      <c r="A2535">
        <f t="shared" si="83"/>
        <v>2530</v>
      </c>
      <c r="C2535">
        <v>62757.172280558538</v>
      </c>
      <c r="D2535">
        <v>66055.73381056849</v>
      </c>
      <c r="E2535">
        <v>61941969.653731979</v>
      </c>
      <c r="F2535">
        <v>3298.5615300099525</v>
      </c>
      <c r="G2535">
        <v>873646604.26250553</v>
      </c>
      <c r="H2535" s="6">
        <f>E2535-G2535-'Recalled prostheses cost'!$F$23</f>
        <v>-835456459.07566476</v>
      </c>
      <c r="I2535" s="112">
        <v>33807035.596184626</v>
      </c>
      <c r="J2535" s="112">
        <v>331985709.61975211</v>
      </c>
      <c r="K2535" s="112">
        <f>I2535-J2535-(0.38*'Recalled prostheses cost'!$F$23)</f>
        <v>-307204367.32098615</v>
      </c>
      <c r="L2535" s="11">
        <f t="shared" si="82"/>
        <v>1</v>
      </c>
    </row>
    <row r="2536" spans="1:12" x14ac:dyDescent="0.25">
      <c r="A2536">
        <f t="shared" si="83"/>
        <v>2531</v>
      </c>
      <c r="C2536">
        <v>50554.53833528707</v>
      </c>
      <c r="D2536">
        <v>51877.182011103279</v>
      </c>
      <c r="E2536">
        <v>40988780.785844877</v>
      </c>
      <c r="F2536">
        <v>1322.643675816209</v>
      </c>
      <c r="G2536">
        <v>229566525.47720402</v>
      </c>
      <c r="H2536" s="6">
        <f>E2536-G2536-'Recalled prostheses cost'!$F$23</f>
        <v>-212329569.15825033</v>
      </c>
      <c r="I2536" s="112">
        <v>22791996.422212571</v>
      </c>
      <c r="J2536" s="112">
        <v>87235279.68133752</v>
      </c>
      <c r="K2536" s="112">
        <f>I2536-J2536-(0.38*'Recalled prostheses cost'!$F$23)</f>
        <v>-73468976.556543589</v>
      </c>
      <c r="L2536" s="11">
        <f t="shared" si="82"/>
        <v>1</v>
      </c>
    </row>
    <row r="2537" spans="1:12" x14ac:dyDescent="0.25">
      <c r="A2537">
        <f t="shared" si="83"/>
        <v>2532</v>
      </c>
      <c r="C2537">
        <v>52388.577562935228</v>
      </c>
      <c r="D2537">
        <v>53494.91716824317</v>
      </c>
      <c r="E2537">
        <v>47046474.292581506</v>
      </c>
      <c r="F2537">
        <v>1106.3396053079414</v>
      </c>
      <c r="G2537">
        <v>230474564.85664055</v>
      </c>
      <c r="H2537" s="6">
        <f>E2537-G2537-'Recalled prostheses cost'!$F$23</f>
        <v>-207179915.03095022</v>
      </c>
      <c r="I2537" s="112">
        <v>25802913.799718101</v>
      </c>
      <c r="J2537" s="112">
        <v>87580334.645523414</v>
      </c>
      <c r="K2537" s="112">
        <f>I2537-J2537-(0.38*'Recalled prostheses cost'!$F$23)</f>
        <v>-70803114.143223971</v>
      </c>
      <c r="L2537" s="11">
        <f t="shared" si="82"/>
        <v>1</v>
      </c>
    </row>
    <row r="2538" spans="1:12" x14ac:dyDescent="0.25">
      <c r="A2538">
        <f t="shared" si="83"/>
        <v>2533</v>
      </c>
      <c r="C2538">
        <v>72177.686207030551</v>
      </c>
      <c r="D2538">
        <v>74202.087490890321</v>
      </c>
      <c r="E2538">
        <v>50610564.158372551</v>
      </c>
      <c r="F2538">
        <v>2024.40128385977</v>
      </c>
      <c r="G2538">
        <v>326628345.16820985</v>
      </c>
      <c r="H2538" s="6">
        <f>E2538-G2538-'Recalled prostheses cost'!$F$23</f>
        <v>-299769605.47672844</v>
      </c>
      <c r="I2538" s="112">
        <v>27561222.358122107</v>
      </c>
      <c r="J2538" s="112">
        <v>124118771.16391973</v>
      </c>
      <c r="K2538" s="112">
        <f>I2538-J2538-(0.38*'Recalled prostheses cost'!$F$23)</f>
        <v>-105583242.10321626</v>
      </c>
      <c r="L2538" s="11">
        <f t="shared" si="82"/>
        <v>1</v>
      </c>
    </row>
    <row r="2539" spans="1:12" x14ac:dyDescent="0.25">
      <c r="A2539">
        <f t="shared" si="83"/>
        <v>2534</v>
      </c>
      <c r="C2539">
        <v>56115.896162435769</v>
      </c>
      <c r="D2539">
        <v>58023.325185453185</v>
      </c>
      <c r="E2539">
        <v>39034338.573088892</v>
      </c>
      <c r="F2539">
        <v>1907.4290230174156</v>
      </c>
      <c r="G2539">
        <v>266778353.02867612</v>
      </c>
      <c r="H2539" s="6">
        <f>E2539-G2539-'Recalled prostheses cost'!$F$23</f>
        <v>-251495838.92247841</v>
      </c>
      <c r="I2539" s="112">
        <v>21355473.669739217</v>
      </c>
      <c r="J2539" s="112">
        <v>101375774.15089694</v>
      </c>
      <c r="K2539" s="112">
        <f>I2539-J2539-(0.38*'Recalled prostheses cost'!$F$23)</f>
        <v>-89045993.778576374</v>
      </c>
      <c r="L2539" s="11">
        <f t="shared" si="82"/>
        <v>1</v>
      </c>
    </row>
    <row r="2540" spans="1:12" x14ac:dyDescent="0.25">
      <c r="A2540">
        <f t="shared" si="83"/>
        <v>2535</v>
      </c>
      <c r="C2540">
        <v>77049.367936020979</v>
      </c>
      <c r="D2540">
        <v>78451.126498818499</v>
      </c>
      <c r="E2540">
        <v>47711213.822197244</v>
      </c>
      <c r="F2540">
        <v>1401.7585627975204</v>
      </c>
      <c r="G2540">
        <v>197927718.55182379</v>
      </c>
      <c r="H2540" s="6">
        <f>E2540-G2540-'Recalled prostheses cost'!$F$23</f>
        <v>-173968329.19651771</v>
      </c>
      <c r="I2540" s="112">
        <v>26409912.436567117</v>
      </c>
      <c r="J2540" s="112">
        <v>75212533.049693033</v>
      </c>
      <c r="K2540" s="112">
        <f>I2540-J2540-(0.38*'Recalled prostheses cost'!$F$23)</f>
        <v>-57828313.910544567</v>
      </c>
      <c r="L2540" s="11">
        <f t="shared" si="82"/>
        <v>1</v>
      </c>
    </row>
    <row r="2541" spans="1:12" x14ac:dyDescent="0.25">
      <c r="A2541">
        <f t="shared" si="83"/>
        <v>2536</v>
      </c>
      <c r="C2541">
        <v>79607.255760120053</v>
      </c>
      <c r="D2541">
        <v>83000.285875475631</v>
      </c>
      <c r="E2541">
        <v>46629051.586169668</v>
      </c>
      <c r="F2541">
        <v>3393.0301153555774</v>
      </c>
      <c r="G2541">
        <v>333565492.02056581</v>
      </c>
      <c r="H2541" s="6">
        <f>E2541-G2541-'Recalled prostheses cost'!$F$23</f>
        <v>-310688264.90128732</v>
      </c>
      <c r="I2541" s="112">
        <v>26064401.297411066</v>
      </c>
      <c r="J2541" s="112">
        <v>126754886.967815</v>
      </c>
      <c r="K2541" s="112">
        <f>I2541-J2541-(0.38*'Recalled prostheses cost'!$F$23)</f>
        <v>-109716178.96782258</v>
      </c>
      <c r="L2541" s="11">
        <f t="shared" si="82"/>
        <v>1</v>
      </c>
    </row>
    <row r="2542" spans="1:12" x14ac:dyDescent="0.25">
      <c r="A2542">
        <f t="shared" si="83"/>
        <v>2537</v>
      </c>
      <c r="C2542">
        <v>53100.409918774269</v>
      </c>
      <c r="D2542">
        <v>53934.302384208691</v>
      </c>
      <c r="E2542">
        <v>42750870.930771664</v>
      </c>
      <c r="F2542">
        <v>833.89246543442277</v>
      </c>
      <c r="G2542">
        <v>146526744.94880116</v>
      </c>
      <c r="H2542" s="6">
        <f>E2542-G2542-'Recalled prostheses cost'!$F$23</f>
        <v>-127527698.48492067</v>
      </c>
      <c r="I2542" s="112">
        <v>23934565.723169744</v>
      </c>
      <c r="J2542" s="112">
        <v>55680163.080544442</v>
      </c>
      <c r="K2542" s="112">
        <f>I2542-J2542-(0.38*'Recalled prostheses cost'!$F$23)</f>
        <v>-40771290.654793344</v>
      </c>
      <c r="L2542" s="11">
        <f t="shared" si="82"/>
        <v>1</v>
      </c>
    </row>
    <row r="2543" spans="1:12" x14ac:dyDescent="0.25">
      <c r="A2543">
        <f t="shared" si="83"/>
        <v>2538</v>
      </c>
      <c r="C2543">
        <v>60889.214625514331</v>
      </c>
      <c r="D2543">
        <v>62678.351498410426</v>
      </c>
      <c r="E2543">
        <v>52655692.282498285</v>
      </c>
      <c r="F2543">
        <v>1789.1368728960952</v>
      </c>
      <c r="G2543">
        <v>397703954.50490081</v>
      </c>
      <c r="H2543" s="6">
        <f>E2543-G2543-'Recalled prostheses cost'!$F$23</f>
        <v>-368800086.68929368</v>
      </c>
      <c r="I2543" s="112">
        <v>28889534.665943783</v>
      </c>
      <c r="J2543" s="112">
        <v>151127502.7118623</v>
      </c>
      <c r="K2543" s="112">
        <f>I2543-J2543-(0.38*'Recalled prostheses cost'!$F$23)</f>
        <v>-131263661.34333715</v>
      </c>
      <c r="L2543" s="11">
        <f t="shared" si="82"/>
        <v>1</v>
      </c>
    </row>
    <row r="2544" spans="1:12" x14ac:dyDescent="0.25">
      <c r="A2544">
        <f t="shared" si="83"/>
        <v>2539</v>
      </c>
      <c r="C2544">
        <v>53552.920231263219</v>
      </c>
      <c r="D2544">
        <v>55332.780356909927</v>
      </c>
      <c r="E2544">
        <v>47500854.069041885</v>
      </c>
      <c r="F2544">
        <v>1779.8601256467082</v>
      </c>
      <c r="G2544">
        <v>355901699.84058607</v>
      </c>
      <c r="H2544" s="6">
        <f>E2544-G2544-'Recalled prostheses cost'!$F$23</f>
        <v>-332152670.23843533</v>
      </c>
      <c r="I2544" s="112">
        <v>26811222.008646153</v>
      </c>
      <c r="J2544" s="112">
        <v>135242645.9394227</v>
      </c>
      <c r="K2544" s="112">
        <f>I2544-J2544-(0.38*'Recalled prostheses cost'!$F$23)</f>
        <v>-117457117.22819519</v>
      </c>
      <c r="L2544" s="11">
        <f t="shared" si="82"/>
        <v>1</v>
      </c>
    </row>
    <row r="2545" spans="1:12" x14ac:dyDescent="0.25">
      <c r="A2545">
        <f t="shared" si="83"/>
        <v>2540</v>
      </c>
      <c r="C2545">
        <v>85873.870120833162</v>
      </c>
      <c r="D2545">
        <v>89081.66114481246</v>
      </c>
      <c r="E2545">
        <v>54013641.021665402</v>
      </c>
      <c r="F2545">
        <v>3207.7910239792982</v>
      </c>
      <c r="G2545">
        <v>426911764.26533723</v>
      </c>
      <c r="H2545" s="6">
        <f>E2545-G2545-'Recalled prostheses cost'!$F$23</f>
        <v>-396649947.710563</v>
      </c>
      <c r="I2545" s="112">
        <v>29898990.763672952</v>
      </c>
      <c r="J2545" s="112">
        <v>162226470.42082816</v>
      </c>
      <c r="K2545" s="112">
        <f>I2545-J2545-(0.38*'Recalled prostheses cost'!$F$23)</f>
        <v>-141353172.95457387</v>
      </c>
      <c r="L2545" s="11">
        <f t="shared" si="82"/>
        <v>1</v>
      </c>
    </row>
    <row r="2546" spans="1:12" x14ac:dyDescent="0.25">
      <c r="A2546">
        <f t="shared" si="83"/>
        <v>2541</v>
      </c>
      <c r="C2546">
        <v>58754.126782089035</v>
      </c>
      <c r="D2546">
        <v>61031.659868017043</v>
      </c>
      <c r="E2546">
        <v>41382874.800145112</v>
      </c>
      <c r="F2546">
        <v>2277.5330859280075</v>
      </c>
      <c r="G2546">
        <v>291092982.16981649</v>
      </c>
      <c r="H2546" s="6">
        <f>E2546-G2546-'Recalled prostheses cost'!$F$23</f>
        <v>-273461931.83656257</v>
      </c>
      <c r="I2546" s="112">
        <v>22962180.553596202</v>
      </c>
      <c r="J2546" s="112">
        <v>110615333.22453028</v>
      </c>
      <c r="K2546" s="112">
        <f>I2546-J2546-(0.38*'Recalled prostheses cost'!$F$23)</f>
        <v>-96678845.968352735</v>
      </c>
      <c r="L2546" s="11">
        <f t="shared" si="82"/>
        <v>1</v>
      </c>
    </row>
    <row r="2547" spans="1:12" x14ac:dyDescent="0.25">
      <c r="A2547">
        <f t="shared" si="83"/>
        <v>2542</v>
      </c>
      <c r="C2547">
        <v>51739.417592428967</v>
      </c>
      <c r="D2547">
        <v>53141.362118612014</v>
      </c>
      <c r="E2547">
        <v>63741686.488650404</v>
      </c>
      <c r="F2547">
        <v>1401.9445261830479</v>
      </c>
      <c r="G2547">
        <v>437873910.39596534</v>
      </c>
      <c r="H2547" s="6">
        <f>E2547-G2547-'Recalled prostheses cost'!$F$23</f>
        <v>-397884048.37420613</v>
      </c>
      <c r="I2547" s="112">
        <v>35142176.19692973</v>
      </c>
      <c r="J2547" s="112">
        <v>166392085.95046684</v>
      </c>
      <c r="K2547" s="112">
        <f>I2547-J2547-(0.38*'Recalled prostheses cost'!$F$23)</f>
        <v>-140275603.05095577</v>
      </c>
      <c r="L2547" s="11">
        <f t="shared" si="82"/>
        <v>1</v>
      </c>
    </row>
    <row r="2548" spans="1:12" x14ac:dyDescent="0.25">
      <c r="A2548">
        <f t="shared" si="83"/>
        <v>2543</v>
      </c>
      <c r="C2548">
        <v>55300.80208365088</v>
      </c>
      <c r="D2548">
        <v>57616.504185505823</v>
      </c>
      <c r="E2548">
        <v>56349018.556752473</v>
      </c>
      <c r="F2548">
        <v>2315.7021018549422</v>
      </c>
      <c r="G2548">
        <v>581137601.81547236</v>
      </c>
      <c r="H2548" s="6">
        <f>E2548-G2548-'Recalled prostheses cost'!$F$23</f>
        <v>-548540407.72561109</v>
      </c>
      <c r="I2548" s="112">
        <v>31470785.358267453</v>
      </c>
      <c r="J2548" s="112">
        <v>220832288.68987957</v>
      </c>
      <c r="K2548" s="112">
        <f>I2548-J2548-(0.38*'Recalled prostheses cost'!$F$23)</f>
        <v>-198387196.62903076</v>
      </c>
      <c r="L2548" s="11">
        <f t="shared" si="82"/>
        <v>1</v>
      </c>
    </row>
    <row r="2549" spans="1:12" x14ac:dyDescent="0.25">
      <c r="A2549">
        <f t="shared" si="83"/>
        <v>2544</v>
      </c>
      <c r="C2549">
        <v>61309.54347991039</v>
      </c>
      <c r="D2549">
        <v>63113.190101611195</v>
      </c>
      <c r="E2549">
        <v>43248013.436636485</v>
      </c>
      <c r="F2549">
        <v>1803.6466217008056</v>
      </c>
      <c r="G2549">
        <v>303036497.88323158</v>
      </c>
      <c r="H2549" s="6">
        <f>E2549-G2549-'Recalled prostheses cost'!$F$23</f>
        <v>-283540308.9134863</v>
      </c>
      <c r="I2549" s="112">
        <v>23857022.168297406</v>
      </c>
      <c r="J2549" s="112">
        <v>115153869.19562799</v>
      </c>
      <c r="K2549" s="112">
        <f>I2549-J2549-(0.38*'Recalled prostheses cost'!$F$23)</f>
        <v>-100322540.32474923</v>
      </c>
      <c r="L2549" s="11">
        <f t="shared" si="82"/>
        <v>1</v>
      </c>
    </row>
    <row r="2550" spans="1:12" x14ac:dyDescent="0.25">
      <c r="A2550">
        <f t="shared" si="83"/>
        <v>2545</v>
      </c>
      <c r="C2550">
        <v>69151.835218114516</v>
      </c>
      <c r="D2550">
        <v>72143.071367024037</v>
      </c>
      <c r="E2550">
        <v>55225596.085884951</v>
      </c>
      <c r="F2550">
        <v>2991.2361489095201</v>
      </c>
      <c r="G2550">
        <v>535423163.08929831</v>
      </c>
      <c r="H2550" s="6">
        <f>E2550-G2550-'Recalled prostheses cost'!$F$23</f>
        <v>-503949391.47030455</v>
      </c>
      <c r="I2550" s="112">
        <v>30338591.346036248</v>
      </c>
      <c r="J2550" s="112">
        <v>203460801.97393337</v>
      </c>
      <c r="K2550" s="112">
        <f>I2550-J2550-(0.38*'Recalled prostheses cost'!$F$23)</f>
        <v>-182147903.92531577</v>
      </c>
      <c r="L2550" s="11">
        <f t="shared" si="82"/>
        <v>1</v>
      </c>
    </row>
    <row r="2551" spans="1:12" x14ac:dyDescent="0.25">
      <c r="A2551">
        <f t="shared" si="83"/>
        <v>2546</v>
      </c>
      <c r="C2551">
        <v>60735.581021389262</v>
      </c>
      <c r="D2551">
        <v>63381.28803351221</v>
      </c>
      <c r="E2551">
        <v>50425091.70114594</v>
      </c>
      <c r="F2551">
        <v>2645.7070121229481</v>
      </c>
      <c r="G2551">
        <v>589881933.50865936</v>
      </c>
      <c r="H2551" s="6">
        <f>E2551-G2551-'Recalled prostheses cost'!$F$23</f>
        <v>-563208666.27440464</v>
      </c>
      <c r="I2551" s="112">
        <v>28258921.582243048</v>
      </c>
      <c r="J2551" s="112">
        <v>224155134.73329058</v>
      </c>
      <c r="K2551" s="112">
        <f>I2551-J2551-(0.38*'Recalled prostheses cost'!$F$23)</f>
        <v>-204921906.44846618</v>
      </c>
      <c r="L2551" s="11">
        <f t="shared" si="82"/>
        <v>1</v>
      </c>
    </row>
    <row r="2552" spans="1:12" x14ac:dyDescent="0.25">
      <c r="A2552">
        <f t="shared" si="83"/>
        <v>2547</v>
      </c>
      <c r="C2552">
        <v>61832.853104216891</v>
      </c>
      <c r="D2552">
        <v>63639.076620708576</v>
      </c>
      <c r="E2552">
        <v>50057218.667724833</v>
      </c>
      <c r="F2552">
        <v>1806.2235164916856</v>
      </c>
      <c r="G2552">
        <v>331476838.81350225</v>
      </c>
      <c r="H2552" s="6">
        <f>E2552-G2552-'Recalled prostheses cost'!$F$23</f>
        <v>-305171444.61266857</v>
      </c>
      <c r="I2552" s="112">
        <v>27490943.831465334</v>
      </c>
      <c r="J2552" s="112">
        <v>125961198.74913089</v>
      </c>
      <c r="K2552" s="112">
        <f>I2552-J2552-(0.38*'Recalled prostheses cost'!$F$23)</f>
        <v>-107495948.2150842</v>
      </c>
      <c r="L2552" s="11">
        <f t="shared" si="82"/>
        <v>1</v>
      </c>
    </row>
    <row r="2553" spans="1:12" x14ac:dyDescent="0.25">
      <c r="A2553">
        <f t="shared" si="83"/>
        <v>2548</v>
      </c>
      <c r="C2553">
        <v>60910.373825184186</v>
      </c>
      <c r="D2553">
        <v>62371.700226218243</v>
      </c>
      <c r="E2553">
        <v>42151450.034079961</v>
      </c>
      <c r="F2553">
        <v>1461.3264010340572</v>
      </c>
      <c r="G2553">
        <v>219675359.74983445</v>
      </c>
      <c r="H2553" s="6">
        <f>E2553-G2553-'Recalled prostheses cost'!$F$23</f>
        <v>-201275734.18264565</v>
      </c>
      <c r="I2553" s="112">
        <v>23309900.282439105</v>
      </c>
      <c r="J2553" s="112">
        <v>83476636.704937086</v>
      </c>
      <c r="K2553" s="112">
        <f>I2553-J2553-(0.38*'Recalled prostheses cost'!$F$23)</f>
        <v>-69192429.719916627</v>
      </c>
      <c r="L2553" s="11">
        <f t="shared" si="82"/>
        <v>1</v>
      </c>
    </row>
    <row r="2554" spans="1:12" x14ac:dyDescent="0.25">
      <c r="A2554">
        <f t="shared" si="83"/>
        <v>2549</v>
      </c>
      <c r="C2554">
        <v>65891.435050127853</v>
      </c>
      <c r="D2554">
        <v>67589.803779013047</v>
      </c>
      <c r="E2554">
        <v>41500588.675546162</v>
      </c>
      <c r="F2554">
        <v>1698.3687288851943</v>
      </c>
      <c r="G2554">
        <v>245070310.33103445</v>
      </c>
      <c r="H2554" s="6">
        <f>E2554-G2554-'Recalled prostheses cost'!$F$23</f>
        <v>-227321546.12237945</v>
      </c>
      <c r="I2554" s="112">
        <v>22954970.331575517</v>
      </c>
      <c r="J2554" s="112">
        <v>93126717.925793082</v>
      </c>
      <c r="K2554" s="112">
        <f>I2554-J2554-(0.38*'Recalled prostheses cost'!$F$23)</f>
        <v>-79197440.891636223</v>
      </c>
      <c r="L2554" s="11">
        <f t="shared" si="82"/>
        <v>1</v>
      </c>
    </row>
    <row r="2555" spans="1:12" x14ac:dyDescent="0.25">
      <c r="A2555">
        <f t="shared" si="83"/>
        <v>2550</v>
      </c>
      <c r="C2555">
        <v>62597.939532428565</v>
      </c>
      <c r="D2555">
        <v>63989.00364879275</v>
      </c>
      <c r="E2555">
        <v>62998301.679577522</v>
      </c>
      <c r="F2555">
        <v>1391.0641163641849</v>
      </c>
      <c r="G2555">
        <v>299131274.65950936</v>
      </c>
      <c r="H2555" s="6">
        <f>E2555-G2555-'Recalled prostheses cost'!$F$23</f>
        <v>-259884797.446823</v>
      </c>
      <c r="I2555" s="112">
        <v>35281723.748394534</v>
      </c>
      <c r="J2555" s="112">
        <v>113669884.37061355</v>
      </c>
      <c r="K2555" s="112">
        <f>I2555-J2555-(0.38*'Recalled prostheses cost'!$F$23)</f>
        <v>-87413853.91963765</v>
      </c>
      <c r="L2555" s="11">
        <f t="shared" si="82"/>
        <v>1</v>
      </c>
    </row>
    <row r="2556" spans="1:12" x14ac:dyDescent="0.25">
      <c r="A2556">
        <f t="shared" si="83"/>
        <v>2551</v>
      </c>
      <c r="C2556">
        <v>52495.846528560229</v>
      </c>
      <c r="D2556">
        <v>53922.47181359867</v>
      </c>
      <c r="E2556">
        <v>52809609.784133814</v>
      </c>
      <c r="F2556">
        <v>1426.6252850384408</v>
      </c>
      <c r="G2556">
        <v>334360638.46117276</v>
      </c>
      <c r="H2556" s="6">
        <f>E2556-G2556-'Recalled prostheses cost'!$F$23</f>
        <v>-305302853.14393014</v>
      </c>
      <c r="I2556" s="112">
        <v>28986222.625445884</v>
      </c>
      <c r="J2556" s="112">
        <v>127057042.61524566</v>
      </c>
      <c r="K2556" s="112">
        <f>I2556-J2556-(0.38*'Recalled prostheses cost'!$F$23)</f>
        <v>-107096513.28721842</v>
      </c>
      <c r="L2556" s="11">
        <f t="shared" si="82"/>
        <v>1</v>
      </c>
    </row>
    <row r="2557" spans="1:12" x14ac:dyDescent="0.25">
      <c r="A2557">
        <f t="shared" si="83"/>
        <v>2552</v>
      </c>
      <c r="C2557">
        <v>50145.584798831922</v>
      </c>
      <c r="D2557">
        <v>51422.046839076313</v>
      </c>
      <c r="E2557">
        <v>73469712.105462983</v>
      </c>
      <c r="F2557">
        <v>1276.4620402443907</v>
      </c>
      <c r="G2557">
        <v>386511963.45066494</v>
      </c>
      <c r="H2557" s="6">
        <f>E2557-G2557-'Recalled prostheses cost'!$F$23</f>
        <v>-336794075.81209314</v>
      </c>
      <c r="I2557" s="112">
        <v>40956053.180563383</v>
      </c>
      <c r="J2557" s="112">
        <v>146874546.11125267</v>
      </c>
      <c r="K2557" s="112">
        <f>I2557-J2557-(0.38*'Recalled prostheses cost'!$F$23)</f>
        <v>-114944186.22810793</v>
      </c>
      <c r="L2557" s="11">
        <f t="shared" si="82"/>
        <v>1</v>
      </c>
    </row>
    <row r="2558" spans="1:12" x14ac:dyDescent="0.25">
      <c r="A2558">
        <f t="shared" si="83"/>
        <v>2553</v>
      </c>
      <c r="C2558">
        <v>57430.114549590035</v>
      </c>
      <c r="D2558">
        <v>59463.864369103867</v>
      </c>
      <c r="E2558">
        <v>58588442.021988422</v>
      </c>
      <c r="F2558">
        <v>2033.7498195138323</v>
      </c>
      <c r="G2558">
        <v>552106193.45127988</v>
      </c>
      <c r="H2558" s="6">
        <f>E2558-G2558-'Recalled prostheses cost'!$F$23</f>
        <v>-517269575.89618266</v>
      </c>
      <c r="I2558" s="112">
        <v>32361080.531903133</v>
      </c>
      <c r="J2558" s="112">
        <v>209800353.51148638</v>
      </c>
      <c r="K2558" s="112">
        <f>I2558-J2558-(0.38*'Recalled prostheses cost'!$F$23)</f>
        <v>-186464966.27700192</v>
      </c>
      <c r="L2558" s="11">
        <f t="shared" si="82"/>
        <v>1</v>
      </c>
    </row>
    <row r="2559" spans="1:12" x14ac:dyDescent="0.25">
      <c r="A2559">
        <f t="shared" si="83"/>
        <v>2554</v>
      </c>
      <c r="C2559">
        <v>50411.831173946375</v>
      </c>
      <c r="D2559">
        <v>51508.292601088542</v>
      </c>
      <c r="E2559">
        <v>53347371.005377993</v>
      </c>
      <c r="F2559">
        <v>1096.4614271421669</v>
      </c>
      <c r="G2559">
        <v>314455961.92213351</v>
      </c>
      <c r="H2559" s="6">
        <f>E2559-G2559-'Recalled prostheses cost'!$F$23</f>
        <v>-284860415.38364667</v>
      </c>
      <c r="I2559" s="112">
        <v>29345490.518228699</v>
      </c>
      <c r="J2559" s="112">
        <v>119493265.53041071</v>
      </c>
      <c r="K2559" s="112">
        <f>I2559-J2559-(0.38*'Recalled prostheses cost'!$F$23)</f>
        <v>-99173468.309600651</v>
      </c>
      <c r="L2559" s="11">
        <f t="shared" si="82"/>
        <v>1</v>
      </c>
    </row>
    <row r="2560" spans="1:12" x14ac:dyDescent="0.25">
      <c r="A2560">
        <f t="shared" si="83"/>
        <v>2555</v>
      </c>
      <c r="C2560">
        <v>83533.112454769187</v>
      </c>
      <c r="D2560">
        <v>86531.006902797686</v>
      </c>
      <c r="E2560">
        <v>42580762.645921879</v>
      </c>
      <c r="F2560">
        <v>2997.894448028499</v>
      </c>
      <c r="G2560">
        <v>305402179.71871281</v>
      </c>
      <c r="H2560" s="6">
        <f>E2560-G2560-'Recalled prostheses cost'!$F$23</f>
        <v>-286573241.53968209</v>
      </c>
      <c r="I2560" s="112">
        <v>23457630.495347947</v>
      </c>
      <c r="J2560" s="112">
        <v>116052828.29311086</v>
      </c>
      <c r="K2560" s="112">
        <f>I2560-J2560-(0.38*'Recalled prostheses cost'!$F$23)</f>
        <v>-101620891.09518155</v>
      </c>
      <c r="L2560" s="11">
        <f t="shared" si="82"/>
        <v>1</v>
      </c>
    </row>
    <row r="2561" spans="1:12" x14ac:dyDescent="0.25">
      <c r="A2561">
        <f t="shared" si="83"/>
        <v>2556</v>
      </c>
      <c r="C2561">
        <v>58970.550808572283</v>
      </c>
      <c r="D2561">
        <v>61194.391027684993</v>
      </c>
      <c r="E2561">
        <v>40745691.749848671</v>
      </c>
      <c r="F2561">
        <v>2223.8402191127097</v>
      </c>
      <c r="G2561">
        <v>377628641.39546996</v>
      </c>
      <c r="H2561" s="6">
        <f>E2561-G2561-'Recalled prostheses cost'!$F$23</f>
        <v>-360634774.11251247</v>
      </c>
      <c r="I2561" s="112">
        <v>22811851.339341041</v>
      </c>
      <c r="J2561" s="112">
        <v>143498883.73027858</v>
      </c>
      <c r="K2561" s="112">
        <f>I2561-J2561-(0.38*'Recalled prostheses cost'!$F$23)</f>
        <v>-129712725.68835619</v>
      </c>
      <c r="L2561" s="11">
        <f t="shared" si="82"/>
        <v>1</v>
      </c>
    </row>
    <row r="2562" spans="1:12" x14ac:dyDescent="0.25">
      <c r="A2562">
        <f t="shared" si="83"/>
        <v>2557</v>
      </c>
      <c r="C2562">
        <v>48313.732013785164</v>
      </c>
      <c r="D2562">
        <v>49342.851686623333</v>
      </c>
      <c r="E2562">
        <v>67506986.058461502</v>
      </c>
      <c r="F2562">
        <v>1029.1196728381692</v>
      </c>
      <c r="G2562">
        <v>396566197.33851659</v>
      </c>
      <c r="H2562" s="6">
        <f>E2562-G2562-'Recalled prostheses cost'!$F$23</f>
        <v>-352811035.74694628</v>
      </c>
      <c r="I2562" s="112">
        <v>37410685.029701605</v>
      </c>
      <c r="J2562" s="112">
        <v>150695154.98863631</v>
      </c>
      <c r="K2562" s="112">
        <f>I2562-J2562-(0.38*'Recalled prostheses cost'!$F$23)</f>
        <v>-122310163.25635335</v>
      </c>
      <c r="L2562" s="11">
        <f t="shared" si="82"/>
        <v>1</v>
      </c>
    </row>
    <row r="2563" spans="1:12" x14ac:dyDescent="0.25">
      <c r="A2563">
        <f t="shared" si="83"/>
        <v>2558</v>
      </c>
      <c r="C2563">
        <v>64471.003746327027</v>
      </c>
      <c r="D2563">
        <v>66186.383453648989</v>
      </c>
      <c r="E2563">
        <v>51842556.796432786</v>
      </c>
      <c r="F2563">
        <v>1715.3797073219612</v>
      </c>
      <c r="G2563">
        <v>307726684.38469839</v>
      </c>
      <c r="H2563" s="6">
        <f>E2563-G2563-'Recalled prostheses cost'!$F$23</f>
        <v>-279635952.05515677</v>
      </c>
      <c r="I2563" s="112">
        <v>28747125.547390714</v>
      </c>
      <c r="J2563" s="112">
        <v>116936140.06618538</v>
      </c>
      <c r="K2563" s="112">
        <f>I2563-J2563-(0.38*'Recalled prostheses cost'!$F$23)</f>
        <v>-97214707.81621331</v>
      </c>
      <c r="L2563" s="11">
        <f t="shared" si="82"/>
        <v>1</v>
      </c>
    </row>
    <row r="2564" spans="1:12" x14ac:dyDescent="0.25">
      <c r="A2564">
        <f t="shared" si="83"/>
        <v>2559</v>
      </c>
      <c r="C2564">
        <v>61075.181262894621</v>
      </c>
      <c r="D2564">
        <v>62883.768842255689</v>
      </c>
      <c r="E2564">
        <v>56808733.712914206</v>
      </c>
      <c r="F2564">
        <v>1808.5875793610685</v>
      </c>
      <c r="G2564">
        <v>384097933.10121095</v>
      </c>
      <c r="H2564" s="6">
        <f>E2564-G2564-'Recalled prostheses cost'!$F$23</f>
        <v>-351041023.85518789</v>
      </c>
      <c r="I2564" s="112">
        <v>31580969.890824974</v>
      </c>
      <c r="J2564" s="112">
        <v>145957214.57846019</v>
      </c>
      <c r="K2564" s="112">
        <f>I2564-J2564-(0.38*'Recalled prostheses cost'!$F$23)</f>
        <v>-123401937.98505387</v>
      </c>
      <c r="L2564" s="11">
        <f t="shared" si="82"/>
        <v>1</v>
      </c>
    </row>
    <row r="2565" spans="1:12" x14ac:dyDescent="0.25">
      <c r="A2565">
        <f t="shared" si="83"/>
        <v>2560</v>
      </c>
      <c r="C2565">
        <v>49886.587524336515</v>
      </c>
      <c r="D2565">
        <v>51298.763930502173</v>
      </c>
      <c r="E2565">
        <v>49433494.193805516</v>
      </c>
      <c r="F2565">
        <v>1412.1764061656577</v>
      </c>
      <c r="G2565">
        <v>376673307.59837079</v>
      </c>
      <c r="H2565" s="6">
        <f>E2565-G2565-'Recalled prostheses cost'!$F$23</f>
        <v>-350991637.87145644</v>
      </c>
      <c r="I2565" s="112">
        <v>27327859.409918703</v>
      </c>
      <c r="J2565" s="112">
        <v>143135856.88738093</v>
      </c>
      <c r="K2565" s="112">
        <f>I2565-J2565-(0.38*'Recalled prostheses cost'!$F$23)</f>
        <v>-124833690.77488089</v>
      </c>
      <c r="L2565" s="11">
        <f t="shared" si="82"/>
        <v>1</v>
      </c>
    </row>
    <row r="2566" spans="1:12" x14ac:dyDescent="0.25">
      <c r="A2566">
        <f t="shared" si="83"/>
        <v>2561</v>
      </c>
      <c r="C2566">
        <v>50211.635033357583</v>
      </c>
      <c r="D2566">
        <v>51556.674307390909</v>
      </c>
      <c r="E2566">
        <v>39966227.713737503</v>
      </c>
      <c r="F2566">
        <v>1345.0392740333264</v>
      </c>
      <c r="G2566">
        <v>238936400.01388985</v>
      </c>
      <c r="H2566" s="6">
        <f>E2566-G2566-'Recalled prostheses cost'!$F$23</f>
        <v>-222721996.76704353</v>
      </c>
      <c r="I2566" s="112">
        <v>22414205.130906466</v>
      </c>
      <c r="J2566" s="112">
        <v>90795832.00527814</v>
      </c>
      <c r="K2566" s="112">
        <f>I2566-J2566-(0.38*'Recalled prostheses cost'!$F$23)</f>
        <v>-77407320.171790332</v>
      </c>
      <c r="L2566" s="11">
        <f t="shared" ref="L2566:L2629" si="84">IF(H2566/$H$1&lt;=F2566,1,0)</f>
        <v>1</v>
      </c>
    </row>
    <row r="2567" spans="1:12" x14ac:dyDescent="0.25">
      <c r="A2567">
        <f t="shared" si="83"/>
        <v>2562</v>
      </c>
      <c r="C2567">
        <v>75872.099755848394</v>
      </c>
      <c r="D2567">
        <v>78537.943873806042</v>
      </c>
      <c r="E2567">
        <v>57673444.07604178</v>
      </c>
      <c r="F2567">
        <v>2665.8441179576475</v>
      </c>
      <c r="G2567">
        <v>554688388.49847448</v>
      </c>
      <c r="H2567" s="6">
        <f>E2567-G2567-'Recalled prostheses cost'!$F$23</f>
        <v>-520766768.88932389</v>
      </c>
      <c r="I2567" s="112">
        <v>31888966.714499328</v>
      </c>
      <c r="J2567" s="112">
        <v>210781587.62942034</v>
      </c>
      <c r="K2567" s="112">
        <f>I2567-J2567-(0.38*'Recalled prostheses cost'!$F$23)</f>
        <v>-187918314.21233967</v>
      </c>
      <c r="L2567" s="11">
        <f t="shared" si="84"/>
        <v>1</v>
      </c>
    </row>
    <row r="2568" spans="1:12" x14ac:dyDescent="0.25">
      <c r="A2568">
        <f t="shared" ref="A2568:A2631" si="85">1+A2567</f>
        <v>2563</v>
      </c>
      <c r="C2568">
        <v>68435.576954540549</v>
      </c>
      <c r="D2568">
        <v>71004.371240356631</v>
      </c>
      <c r="E2568">
        <v>54036271.525902294</v>
      </c>
      <c r="F2568">
        <v>2568.7942858160823</v>
      </c>
      <c r="G2568">
        <v>474001611.95522165</v>
      </c>
      <c r="H2568" s="6">
        <f>E2568-G2568-'Recalled prostheses cost'!$F$23</f>
        <v>-443717164.89621055</v>
      </c>
      <c r="I2568" s="112">
        <v>30144514.154934622</v>
      </c>
      <c r="J2568" s="112">
        <v>180120612.54298419</v>
      </c>
      <c r="K2568" s="112">
        <f>I2568-J2568-(0.38*'Recalled prostheses cost'!$F$23)</f>
        <v>-159001791.68546823</v>
      </c>
      <c r="L2568" s="11">
        <f t="shared" si="84"/>
        <v>1</v>
      </c>
    </row>
    <row r="2569" spans="1:12" x14ac:dyDescent="0.25">
      <c r="A2569">
        <f t="shared" si="85"/>
        <v>2564</v>
      </c>
      <c r="C2569">
        <v>64738.882506732421</v>
      </c>
      <c r="D2569">
        <v>67109.719785900859</v>
      </c>
      <c r="E2569">
        <v>46391178.1770932</v>
      </c>
      <c r="F2569">
        <v>2370.8372791684378</v>
      </c>
      <c r="G2569">
        <v>310909504.59415287</v>
      </c>
      <c r="H2569" s="6">
        <f>E2569-G2569-'Recalled prostheses cost'!$F$23</f>
        <v>-288270150.88395083</v>
      </c>
      <c r="I2569" s="112">
        <v>26049167.084442277</v>
      </c>
      <c r="J2569" s="112">
        <v>118145611.74577811</v>
      </c>
      <c r="K2569" s="112">
        <f>I2569-J2569-(0.38*'Recalled prostheses cost'!$F$23)</f>
        <v>-101122137.95875448</v>
      </c>
      <c r="L2569" s="11">
        <f t="shared" si="84"/>
        <v>1</v>
      </c>
    </row>
    <row r="2570" spans="1:12" x14ac:dyDescent="0.25">
      <c r="A2570">
        <f t="shared" si="85"/>
        <v>2565</v>
      </c>
      <c r="C2570">
        <v>54611.888962855483</v>
      </c>
      <c r="D2570">
        <v>55911.664593030495</v>
      </c>
      <c r="E2570">
        <v>56207726.915307179</v>
      </c>
      <c r="F2570">
        <v>1299.7756301750123</v>
      </c>
      <c r="G2570">
        <v>270690608.62364745</v>
      </c>
      <c r="H2570" s="6">
        <f>E2570-G2570-'Recalled prostheses cost'!$F$23</f>
        <v>-238234706.17523146</v>
      </c>
      <c r="I2570" s="112">
        <v>31686096.786442608</v>
      </c>
      <c r="J2570" s="112">
        <v>102862431.27698603</v>
      </c>
      <c r="K2570" s="112">
        <f>I2570-J2570-(0.38*'Recalled prostheses cost'!$F$23)</f>
        <v>-80202027.787962079</v>
      </c>
      <c r="L2570" s="11">
        <f t="shared" si="84"/>
        <v>1</v>
      </c>
    </row>
    <row r="2571" spans="1:12" x14ac:dyDescent="0.25">
      <c r="A2571">
        <f t="shared" si="85"/>
        <v>2566</v>
      </c>
      <c r="C2571">
        <v>53595.923732222407</v>
      </c>
      <c r="D2571">
        <v>55145.487890039898</v>
      </c>
      <c r="E2571">
        <v>61607100.248718657</v>
      </c>
      <c r="F2571">
        <v>1549.5641578174909</v>
      </c>
      <c r="G2571">
        <v>354059703.95609522</v>
      </c>
      <c r="H2571" s="6">
        <f>E2571-G2571-'Recalled prostheses cost'!$F$23</f>
        <v>-316204428.17426771</v>
      </c>
      <c r="I2571" s="112">
        <v>34132336.082773544</v>
      </c>
      <c r="J2571" s="112">
        <v>134542687.50331619</v>
      </c>
      <c r="K2571" s="112">
        <f>I2571-J2571-(0.38*'Recalled prostheses cost'!$F$23)</f>
        <v>-109436044.71796131</v>
      </c>
      <c r="L2571" s="11">
        <f t="shared" si="84"/>
        <v>1</v>
      </c>
    </row>
    <row r="2572" spans="1:12" x14ac:dyDescent="0.25">
      <c r="A2572">
        <f t="shared" si="85"/>
        <v>2567</v>
      </c>
      <c r="C2572">
        <v>51231.291192980534</v>
      </c>
      <c r="D2572">
        <v>52667.713509618014</v>
      </c>
      <c r="E2572">
        <v>44633916.45900818</v>
      </c>
      <c r="F2572">
        <v>1436.4223166374795</v>
      </c>
      <c r="G2572">
        <v>262282396.74753153</v>
      </c>
      <c r="H2572" s="6">
        <f>E2572-G2572-'Recalled prostheses cost'!$F$23</f>
        <v>-241400304.75541452</v>
      </c>
      <c r="I2572" s="112">
        <v>25057468.216511864</v>
      </c>
      <c r="J2572" s="112">
        <v>99667310.764061987</v>
      </c>
      <c r="K2572" s="112">
        <f>I2572-J2572-(0.38*'Recalled prostheses cost'!$F$23)</f>
        <v>-83635535.844968766</v>
      </c>
      <c r="L2572" s="11">
        <f t="shared" si="84"/>
        <v>1</v>
      </c>
    </row>
    <row r="2573" spans="1:12" x14ac:dyDescent="0.25">
      <c r="A2573">
        <f t="shared" si="85"/>
        <v>2568</v>
      </c>
      <c r="C2573">
        <v>66358.728947802796</v>
      </c>
      <c r="D2573">
        <v>68704.809287276439</v>
      </c>
      <c r="E2573">
        <v>56130958.739925176</v>
      </c>
      <c r="F2573">
        <v>2346.0803394736431</v>
      </c>
      <c r="G2573">
        <v>376852503.17378521</v>
      </c>
      <c r="H2573" s="6">
        <f>E2573-G2573-'Recalled prostheses cost'!$F$23</f>
        <v>-344473368.90075123</v>
      </c>
      <c r="I2573" s="112">
        <v>31199091.182529654</v>
      </c>
      <c r="J2573" s="112">
        <v>143203951.20603839</v>
      </c>
      <c r="K2573" s="112">
        <f>I2573-J2573-(0.38*'Recalled prostheses cost'!$F$23)</f>
        <v>-121030553.32092738</v>
      </c>
      <c r="L2573" s="11">
        <f t="shared" si="84"/>
        <v>1</v>
      </c>
    </row>
    <row r="2574" spans="1:12" x14ac:dyDescent="0.25">
      <c r="A2574">
        <f t="shared" si="85"/>
        <v>2569</v>
      </c>
      <c r="C2574">
        <v>78442.27844323538</v>
      </c>
      <c r="D2574">
        <v>81554.020417745342</v>
      </c>
      <c r="E2574">
        <v>50877332.29173398</v>
      </c>
      <c r="F2574">
        <v>3111.7419745099614</v>
      </c>
      <c r="G2574">
        <v>398407645.3569991</v>
      </c>
      <c r="H2574" s="6">
        <f>E2574-G2574-'Recalled prostheses cost'!$F$23</f>
        <v>-371282137.53215629</v>
      </c>
      <c r="I2574" s="112">
        <v>28132694.38698962</v>
      </c>
      <c r="J2574" s="112">
        <v>151394905.23565966</v>
      </c>
      <c r="K2574" s="112">
        <f>I2574-J2574-(0.38*'Recalled prostheses cost'!$F$23)</f>
        <v>-132287904.14608869</v>
      </c>
      <c r="L2574" s="11">
        <f t="shared" si="84"/>
        <v>1</v>
      </c>
    </row>
    <row r="2575" spans="1:12" x14ac:dyDescent="0.25">
      <c r="A2575">
        <f t="shared" si="85"/>
        <v>2570</v>
      </c>
      <c r="C2575">
        <v>53163.722090982606</v>
      </c>
      <c r="D2575">
        <v>54857.493952678575</v>
      </c>
      <c r="E2575">
        <v>43705932.459410273</v>
      </c>
      <c r="F2575">
        <v>1693.7718616959683</v>
      </c>
      <c r="G2575">
        <v>321451214.9200784</v>
      </c>
      <c r="H2575" s="6">
        <f>E2575-G2575-'Recalled prostheses cost'!$F$23</f>
        <v>-301497106.92755932</v>
      </c>
      <c r="I2575" s="112">
        <v>24430857.066101804</v>
      </c>
      <c r="J2575" s="112">
        <v>122151461.66962977</v>
      </c>
      <c r="K2575" s="112">
        <f>I2575-J2575-(0.38*'Recalled prostheses cost'!$F$23)</f>
        <v>-106746297.90094662</v>
      </c>
      <c r="L2575" s="11">
        <f t="shared" si="84"/>
        <v>1</v>
      </c>
    </row>
    <row r="2576" spans="1:12" x14ac:dyDescent="0.25">
      <c r="A2576">
        <f t="shared" si="85"/>
        <v>2571</v>
      </c>
      <c r="C2576">
        <v>52079.897595552509</v>
      </c>
      <c r="D2576">
        <v>53607.317355541738</v>
      </c>
      <c r="E2576">
        <v>40155814.152226336</v>
      </c>
      <c r="F2576">
        <v>1527.4197599892286</v>
      </c>
      <c r="G2576">
        <v>219627828.18769157</v>
      </c>
      <c r="H2576" s="6">
        <f>E2576-G2576-'Recalled prostheses cost'!$F$23</f>
        <v>-203223838.50235641</v>
      </c>
      <c r="I2576" s="112">
        <v>22448201.902633656</v>
      </c>
      <c r="J2576" s="112">
        <v>83458574.711322814</v>
      </c>
      <c r="K2576" s="112">
        <f>I2576-J2576-(0.38*'Recalled prostheses cost'!$F$23)</f>
        <v>-70036066.106107801</v>
      </c>
      <c r="L2576" s="11">
        <f t="shared" si="84"/>
        <v>1</v>
      </c>
    </row>
    <row r="2577" spans="1:12" x14ac:dyDescent="0.25">
      <c r="A2577">
        <f t="shared" si="85"/>
        <v>2572</v>
      </c>
      <c r="C2577">
        <v>53813.71034564673</v>
      </c>
      <c r="D2577">
        <v>55267.190281605799</v>
      </c>
      <c r="E2577">
        <v>52610233.286988087</v>
      </c>
      <c r="F2577">
        <v>1453.4799359590688</v>
      </c>
      <c r="G2577">
        <v>302945625.11435378</v>
      </c>
      <c r="H2577" s="6">
        <f>E2577-G2577-'Recalled prostheses cost'!$F$23</f>
        <v>-274087216.29425687</v>
      </c>
      <c r="I2577" s="112">
        <v>29178162.691235423</v>
      </c>
      <c r="J2577" s="112">
        <v>115119337.54345444</v>
      </c>
      <c r="K2577" s="112">
        <f>I2577-J2577-(0.38*'Recalled prostheses cost'!$F$23)</f>
        <v>-94966868.149637669</v>
      </c>
      <c r="L2577" s="11">
        <f t="shared" si="84"/>
        <v>1</v>
      </c>
    </row>
    <row r="2578" spans="1:12" x14ac:dyDescent="0.25">
      <c r="A2578">
        <f t="shared" si="85"/>
        <v>2573</v>
      </c>
      <c r="C2578">
        <v>74135.000304150031</v>
      </c>
      <c r="D2578">
        <v>76222.656270079373</v>
      </c>
      <c r="E2578">
        <v>46854242.51774805</v>
      </c>
      <c r="F2578">
        <v>2087.6559659293416</v>
      </c>
      <c r="G2578">
        <v>253339185.13776591</v>
      </c>
      <c r="H2578" s="6">
        <f>E2578-G2578-'Recalled prostheses cost'!$F$23</f>
        <v>-230236767.08690903</v>
      </c>
      <c r="I2578" s="112">
        <v>26435172.632699952</v>
      </c>
      <c r="J2578" s="112">
        <v>96268890.352351084</v>
      </c>
      <c r="K2578" s="112">
        <f>I2578-J2578-(0.38*'Recalled prostheses cost'!$F$23)</f>
        <v>-78859411.017069787</v>
      </c>
      <c r="L2578" s="11">
        <f t="shared" si="84"/>
        <v>1</v>
      </c>
    </row>
    <row r="2579" spans="1:12" x14ac:dyDescent="0.25">
      <c r="A2579">
        <f t="shared" si="85"/>
        <v>2574</v>
      </c>
      <c r="C2579">
        <v>55258.98434196692</v>
      </c>
      <c r="D2579">
        <v>56730.025380409468</v>
      </c>
      <c r="E2579">
        <v>68102287.798713133</v>
      </c>
      <c r="F2579">
        <v>1471.0410384425486</v>
      </c>
      <c r="G2579">
        <v>464552689.60104716</v>
      </c>
      <c r="H2579" s="6">
        <f>E2579-G2579-'Recalled prostheses cost'!$F$23</f>
        <v>-420202226.26922518</v>
      </c>
      <c r="I2579" s="112">
        <v>37801216.937478408</v>
      </c>
      <c r="J2579" s="112">
        <v>176530022.04839796</v>
      </c>
      <c r="K2579" s="112">
        <f>I2579-J2579-(0.38*'Recalled prostheses cost'!$F$23)</f>
        <v>-147754498.40833819</v>
      </c>
      <c r="L2579" s="11">
        <f t="shared" si="84"/>
        <v>1</v>
      </c>
    </row>
    <row r="2580" spans="1:12" x14ac:dyDescent="0.25">
      <c r="A2580">
        <f t="shared" si="85"/>
        <v>2575</v>
      </c>
      <c r="C2580">
        <v>64387.391589020001</v>
      </c>
      <c r="D2580">
        <v>65772.39441813514</v>
      </c>
      <c r="E2580">
        <v>40537147.08330065</v>
      </c>
      <c r="F2580">
        <v>1385.0028291151393</v>
      </c>
      <c r="G2580">
        <v>178278106.5456531</v>
      </c>
      <c r="H2580" s="6">
        <f>E2580-G2580-'Recalled prostheses cost'!$F$23</f>
        <v>-161492783.92924362</v>
      </c>
      <c r="I2580" s="112">
        <v>22700742.920538832</v>
      </c>
      <c r="J2580" s="112">
        <v>67745680.487348184</v>
      </c>
      <c r="K2580" s="112">
        <f>I2580-J2580-(0.38*'Recalled prostheses cost'!$F$23)</f>
        <v>-54070630.864228003</v>
      </c>
      <c r="L2580" s="11">
        <f t="shared" si="84"/>
        <v>1</v>
      </c>
    </row>
    <row r="2581" spans="1:12" x14ac:dyDescent="0.25">
      <c r="A2581">
        <f t="shared" si="85"/>
        <v>2576</v>
      </c>
      <c r="C2581">
        <v>72679.630898768723</v>
      </c>
      <c r="D2581">
        <v>74359.855097190783</v>
      </c>
      <c r="E2581">
        <v>50081269.564301476</v>
      </c>
      <c r="F2581">
        <v>1680.22419842206</v>
      </c>
      <c r="G2581">
        <v>210388352.28893855</v>
      </c>
      <c r="H2581" s="6">
        <f>E2581-G2581-'Recalled prostheses cost'!$F$23</f>
        <v>-184058907.19152826</v>
      </c>
      <c r="I2581" s="112">
        <v>27878131.21285826</v>
      </c>
      <c r="J2581" s="112">
        <v>79947573.869796664</v>
      </c>
      <c r="K2581" s="112">
        <f>I2581-J2581-(0.38*'Recalled prostheses cost'!$F$23)</f>
        <v>-61095135.95435705</v>
      </c>
      <c r="L2581" s="11">
        <f t="shared" si="84"/>
        <v>1</v>
      </c>
    </row>
    <row r="2582" spans="1:12" x14ac:dyDescent="0.25">
      <c r="A2582">
        <f t="shared" si="85"/>
        <v>2577</v>
      </c>
      <c r="C2582">
        <v>50783.223790180644</v>
      </c>
      <c r="D2582">
        <v>52015.85373882256</v>
      </c>
      <c r="E2582">
        <v>64234593.319276556</v>
      </c>
      <c r="F2582">
        <v>1232.6299486419157</v>
      </c>
      <c r="G2582">
        <v>328937897.86197984</v>
      </c>
      <c r="H2582" s="6">
        <f>E2582-G2582-'Recalled prostheses cost'!$F$23</f>
        <v>-288455129.00959444</v>
      </c>
      <c r="I2582" s="112">
        <v>35955869.169487342</v>
      </c>
      <c r="J2582" s="112">
        <v>124996401.18755236</v>
      </c>
      <c r="K2582" s="112">
        <f>I2582-J2582-(0.38*'Recalled prostheses cost'!$F$23)</f>
        <v>-98066225.31548366</v>
      </c>
      <c r="L2582" s="11">
        <f t="shared" si="84"/>
        <v>1</v>
      </c>
    </row>
    <row r="2583" spans="1:12" x14ac:dyDescent="0.25">
      <c r="A2583">
        <f t="shared" si="85"/>
        <v>2578</v>
      </c>
      <c r="C2583">
        <v>62121.374533932008</v>
      </c>
      <c r="D2583">
        <v>64635.43973341785</v>
      </c>
      <c r="E2583">
        <v>46956367.597424895</v>
      </c>
      <c r="F2583">
        <v>2514.0651994858417</v>
      </c>
      <c r="G2583">
        <v>434363824.42055076</v>
      </c>
      <c r="H2583" s="6">
        <f>E2583-G2583-'Recalled prostheses cost'!$F$23</f>
        <v>-411159281.29001701</v>
      </c>
      <c r="I2583" s="112">
        <v>26228057.927166741</v>
      </c>
      <c r="J2583" s="112">
        <v>165058253.27980927</v>
      </c>
      <c r="K2583" s="112">
        <f>I2583-J2583-(0.38*'Recalled prostheses cost'!$F$23)</f>
        <v>-147855888.65006119</v>
      </c>
      <c r="L2583" s="11">
        <f t="shared" si="84"/>
        <v>1</v>
      </c>
    </row>
    <row r="2584" spans="1:12" x14ac:dyDescent="0.25">
      <c r="A2584">
        <f t="shared" si="85"/>
        <v>2579</v>
      </c>
      <c r="C2584">
        <v>69802.498396138733</v>
      </c>
      <c r="D2584">
        <v>71905.06431513594</v>
      </c>
      <c r="E2584">
        <v>49851927.270233713</v>
      </c>
      <c r="F2584">
        <v>2102.5659189972066</v>
      </c>
      <c r="G2584">
        <v>315291453.89969534</v>
      </c>
      <c r="H2584" s="6">
        <f>E2584-G2584-'Recalled prostheses cost'!$F$23</f>
        <v>-289191351.09635282</v>
      </c>
      <c r="I2584" s="112">
        <v>27862127.785847321</v>
      </c>
      <c r="J2584" s="112">
        <v>119810752.48188424</v>
      </c>
      <c r="K2584" s="112">
        <f>I2584-J2584-(0.38*'Recalled prostheses cost'!$F$23)</f>
        <v>-100974317.99345556</v>
      </c>
      <c r="L2584" s="11">
        <f t="shared" si="84"/>
        <v>1</v>
      </c>
    </row>
    <row r="2585" spans="1:12" x14ac:dyDescent="0.25">
      <c r="A2585">
        <f t="shared" si="85"/>
        <v>2580</v>
      </c>
      <c r="C2585">
        <v>51899.119078376789</v>
      </c>
      <c r="D2585">
        <v>53006.090600508716</v>
      </c>
      <c r="E2585">
        <v>61526756.24019324</v>
      </c>
      <c r="F2585">
        <v>1106.9715221319275</v>
      </c>
      <c r="G2585">
        <v>284826478.93327415</v>
      </c>
      <c r="H2585" s="6">
        <f>E2585-G2585-'Recalled prostheses cost'!$F$23</f>
        <v>-247051547.15997207</v>
      </c>
      <c r="I2585" s="112">
        <v>33783375.125779323</v>
      </c>
      <c r="J2585" s="112">
        <v>108234061.99464418</v>
      </c>
      <c r="K2585" s="112">
        <f>I2585-J2585-(0.38*'Recalled prostheses cost'!$F$23)</f>
        <v>-83476380.166283518</v>
      </c>
      <c r="L2585" s="11">
        <f t="shared" si="84"/>
        <v>1</v>
      </c>
    </row>
    <row r="2586" spans="1:12" x14ac:dyDescent="0.25">
      <c r="A2586">
        <f t="shared" si="85"/>
        <v>2581</v>
      </c>
      <c r="C2586">
        <v>57165.840266041101</v>
      </c>
      <c r="D2586">
        <v>59613.43841574683</v>
      </c>
      <c r="E2586">
        <v>43473742.719748519</v>
      </c>
      <c r="F2586">
        <v>2447.5981497057292</v>
      </c>
      <c r="G2586">
        <v>422458331.07625413</v>
      </c>
      <c r="H2586" s="6">
        <f>E2586-G2586-'Recalled prostheses cost'!$F$23</f>
        <v>-402736412.8233968</v>
      </c>
      <c r="I2586" s="112">
        <v>24011561.860643052</v>
      </c>
      <c r="J2586" s="112">
        <v>160534165.80897659</v>
      </c>
      <c r="K2586" s="112">
        <f>I2586-J2586-(0.38*'Recalled prostheses cost'!$F$23)</f>
        <v>-145548297.24575219</v>
      </c>
      <c r="L2586" s="11">
        <f t="shared" si="84"/>
        <v>1</v>
      </c>
    </row>
    <row r="2587" spans="1:12" x14ac:dyDescent="0.25">
      <c r="A2587">
        <f t="shared" si="85"/>
        <v>2582</v>
      </c>
      <c r="C2587">
        <v>62225.230649508616</v>
      </c>
      <c r="D2587">
        <v>64079.71046674544</v>
      </c>
      <c r="E2587">
        <v>38971006.746782817</v>
      </c>
      <c r="F2587">
        <v>1854.4798172368246</v>
      </c>
      <c r="G2587">
        <v>229702931.85716304</v>
      </c>
      <c r="H2587" s="6">
        <f>E2587-G2587-'Recalled prostheses cost'!$F$23</f>
        <v>-214483749.5772714</v>
      </c>
      <c r="I2587" s="112">
        <v>21718904.577122856</v>
      </c>
      <c r="J2587" s="112">
        <v>87287114.105721951</v>
      </c>
      <c r="K2587" s="112">
        <f>I2587-J2587-(0.38*'Recalled prostheses cost'!$F$23)</f>
        <v>-74593902.826017737</v>
      </c>
      <c r="L2587" s="11">
        <f t="shared" si="84"/>
        <v>1</v>
      </c>
    </row>
    <row r="2588" spans="1:12" x14ac:dyDescent="0.25">
      <c r="A2588">
        <f t="shared" si="85"/>
        <v>2583</v>
      </c>
      <c r="C2588">
        <v>50932.036947737295</v>
      </c>
      <c r="D2588">
        <v>52208.329845614579</v>
      </c>
      <c r="E2588">
        <v>60326941.819532134</v>
      </c>
      <c r="F2588">
        <v>1276.2928978772834</v>
      </c>
      <c r="G2588">
        <v>443484502.509112</v>
      </c>
      <c r="H2588" s="6">
        <f>E2588-G2588-'Recalled prostheses cost'!$F$23</f>
        <v>-406909385.15647101</v>
      </c>
      <c r="I2588" s="112">
        <v>33202886.83508629</v>
      </c>
      <c r="J2588" s="112">
        <v>168524110.95346254</v>
      </c>
      <c r="K2588" s="112">
        <f>I2588-J2588-(0.38*'Recalled prostheses cost'!$F$23)</f>
        <v>-144346917.41579491</v>
      </c>
      <c r="L2588" s="11">
        <f t="shared" si="84"/>
        <v>1</v>
      </c>
    </row>
    <row r="2589" spans="1:12" x14ac:dyDescent="0.25">
      <c r="A2589">
        <f t="shared" si="85"/>
        <v>2584</v>
      </c>
      <c r="C2589">
        <v>66810.182216236004</v>
      </c>
      <c r="D2589">
        <v>68442.887713138087</v>
      </c>
      <c r="E2589">
        <v>51442115.002405852</v>
      </c>
      <c r="F2589">
        <v>1632.7054969020828</v>
      </c>
      <c r="G2589">
        <v>295317732.41780764</v>
      </c>
      <c r="H2589" s="6">
        <f>E2589-G2589-'Recalled prostheses cost'!$F$23</f>
        <v>-267627441.88229296</v>
      </c>
      <c r="I2589" s="112">
        <v>28927668.210141491</v>
      </c>
      <c r="J2589" s="112">
        <v>112220738.31876694</v>
      </c>
      <c r="K2589" s="112">
        <f>I2589-J2589-(0.38*'Recalled prostheses cost'!$F$23)</f>
        <v>-92318763.406044096</v>
      </c>
      <c r="L2589" s="11">
        <f t="shared" si="84"/>
        <v>1</v>
      </c>
    </row>
    <row r="2590" spans="1:12" x14ac:dyDescent="0.25">
      <c r="A2590">
        <f t="shared" si="85"/>
        <v>2585</v>
      </c>
      <c r="C2590">
        <v>58544.007420553346</v>
      </c>
      <c r="D2590">
        <v>59751.407458423135</v>
      </c>
      <c r="E2590">
        <v>44101427.647649057</v>
      </c>
      <c r="F2590">
        <v>1207.4000378697892</v>
      </c>
      <c r="G2590">
        <v>211843915.48200169</v>
      </c>
      <c r="H2590" s="6">
        <f>E2590-G2590-'Recalled prostheses cost'!$F$23</f>
        <v>-191494312.30124381</v>
      </c>
      <c r="I2590" s="112">
        <v>24039555.223978147</v>
      </c>
      <c r="J2590" s="112">
        <v>80500687.883160666</v>
      </c>
      <c r="K2590" s="112">
        <f>I2590-J2590-(0.38*'Recalled prostheses cost'!$F$23)</f>
        <v>-65486825.956601165</v>
      </c>
      <c r="L2590" s="11">
        <f t="shared" si="84"/>
        <v>1</v>
      </c>
    </row>
    <row r="2591" spans="1:12" x14ac:dyDescent="0.25">
      <c r="A2591">
        <f t="shared" si="85"/>
        <v>2586</v>
      </c>
      <c r="C2591">
        <v>60499.948220677921</v>
      </c>
      <c r="D2591">
        <v>62925.371109987951</v>
      </c>
      <c r="E2591">
        <v>42010807.815500379</v>
      </c>
      <c r="F2591">
        <v>2425.4228893100299</v>
      </c>
      <c r="G2591">
        <v>381772326.27663577</v>
      </c>
      <c r="H2591" s="6">
        <f>E2591-G2591-'Recalled prostheses cost'!$F$23</f>
        <v>-363513342.92802656</v>
      </c>
      <c r="I2591" s="112">
        <v>23591452.68948777</v>
      </c>
      <c r="J2591" s="112">
        <v>145073483.98512158</v>
      </c>
      <c r="K2591" s="112">
        <f>I2591-J2591-(0.38*'Recalled prostheses cost'!$F$23)</f>
        <v>-130507724.59305245</v>
      </c>
      <c r="L2591" s="11">
        <f t="shared" si="84"/>
        <v>1</v>
      </c>
    </row>
    <row r="2592" spans="1:12" x14ac:dyDescent="0.25">
      <c r="A2592">
        <f t="shared" si="85"/>
        <v>2587</v>
      </c>
      <c r="C2592">
        <v>57767.154458953242</v>
      </c>
      <c r="D2592">
        <v>58945.250022012333</v>
      </c>
      <c r="E2592">
        <v>51332926.043494791</v>
      </c>
      <c r="F2592">
        <v>1178.0955630590906</v>
      </c>
      <c r="G2592">
        <v>225123050.49046332</v>
      </c>
      <c r="H2592" s="6">
        <f>E2592-G2592-'Recalled prostheses cost'!$F$23</f>
        <v>-197541948.9138597</v>
      </c>
      <c r="I2592" s="112">
        <v>28395900.869490694</v>
      </c>
      <c r="J2592" s="112">
        <v>85546759.18637605</v>
      </c>
      <c r="K2592" s="112">
        <f>I2592-J2592-(0.38*'Recalled prostheses cost'!$F$23)</f>
        <v>-66176551.614303999</v>
      </c>
      <c r="L2592" s="11">
        <f t="shared" si="84"/>
        <v>1</v>
      </c>
    </row>
    <row r="2593" spans="1:12" x14ac:dyDescent="0.25">
      <c r="A2593">
        <f t="shared" si="85"/>
        <v>2588</v>
      </c>
      <c r="C2593">
        <v>59181.589602817367</v>
      </c>
      <c r="D2593">
        <v>60619.088123168731</v>
      </c>
      <c r="E2593">
        <v>40114621.661365069</v>
      </c>
      <c r="F2593">
        <v>1437.4985203513643</v>
      </c>
      <c r="G2593">
        <v>197928001.1893723</v>
      </c>
      <c r="H2593" s="6">
        <f>E2593-G2593-'Recalled prostheses cost'!$F$23</f>
        <v>-181565203.99489841</v>
      </c>
      <c r="I2593" s="112">
        <v>22594339.963736661</v>
      </c>
      <c r="J2593" s="112">
        <v>75212640.451961502</v>
      </c>
      <c r="K2593" s="112">
        <f>I2593-J2593-(0.38*'Recalled prostheses cost'!$F$23)</f>
        <v>-61643993.785643488</v>
      </c>
      <c r="L2593" s="11">
        <f t="shared" si="84"/>
        <v>1</v>
      </c>
    </row>
    <row r="2594" spans="1:12" x14ac:dyDescent="0.25">
      <c r="A2594">
        <f t="shared" si="85"/>
        <v>2589</v>
      </c>
      <c r="C2594">
        <v>80608.136157768953</v>
      </c>
      <c r="D2594">
        <v>83097.029652538535</v>
      </c>
      <c r="E2594">
        <v>42722648.710329324</v>
      </c>
      <c r="F2594">
        <v>2488.8934947695816</v>
      </c>
      <c r="G2594">
        <v>222067050.53822517</v>
      </c>
      <c r="H2594" s="6">
        <f>E2594-G2594-'Recalled prostheses cost'!$F$23</f>
        <v>-203096226.29478702</v>
      </c>
      <c r="I2594" s="112">
        <v>23737922.175067432</v>
      </c>
      <c r="J2594" s="112">
        <v>84385479.204525575</v>
      </c>
      <c r="K2594" s="112">
        <f>I2594-J2594-(0.38*'Recalled prostheses cost'!$F$23)</f>
        <v>-69673250.326876789</v>
      </c>
      <c r="L2594" s="11">
        <f t="shared" si="84"/>
        <v>1</v>
      </c>
    </row>
    <row r="2595" spans="1:12" x14ac:dyDescent="0.25">
      <c r="A2595">
        <f t="shared" si="85"/>
        <v>2590</v>
      </c>
      <c r="C2595">
        <v>83721.505172025136</v>
      </c>
      <c r="D2595">
        <v>88359.670658964227</v>
      </c>
      <c r="E2595">
        <v>49893460.62754932</v>
      </c>
      <c r="F2595">
        <v>4638.1654869390914</v>
      </c>
      <c r="G2595">
        <v>573195727.6627599</v>
      </c>
      <c r="H2595" s="6">
        <f>E2595-G2595-'Recalled prostheses cost'!$F$23</f>
        <v>-547054091.50210178</v>
      </c>
      <c r="I2595" s="112">
        <v>27230054.342316162</v>
      </c>
      <c r="J2595" s="112">
        <v>217814376.51184878</v>
      </c>
      <c r="K2595" s="112">
        <f>I2595-J2595-(0.38*'Recalled prostheses cost'!$F$23)</f>
        <v>-199610015.46695128</v>
      </c>
      <c r="L2595" s="11">
        <f t="shared" si="84"/>
        <v>1</v>
      </c>
    </row>
    <row r="2596" spans="1:12" x14ac:dyDescent="0.25">
      <c r="A2596">
        <f t="shared" si="85"/>
        <v>2591</v>
      </c>
      <c r="C2596">
        <v>70073.223658105228</v>
      </c>
      <c r="D2596">
        <v>72077.37080267712</v>
      </c>
      <c r="E2596">
        <v>54730791.028820634</v>
      </c>
      <c r="F2596">
        <v>2004.1471445718926</v>
      </c>
      <c r="G2596">
        <v>356115567.41808581</v>
      </c>
      <c r="H2596" s="6">
        <f>E2596-G2596-'Recalled prostheses cost'!$F$23</f>
        <v>-325136600.85615635</v>
      </c>
      <c r="I2596" s="112">
        <v>30393427.980295513</v>
      </c>
      <c r="J2596" s="112">
        <v>135323915.61887264</v>
      </c>
      <c r="K2596" s="112">
        <f>I2596-J2596-(0.38*'Recalled prostheses cost'!$F$23)</f>
        <v>-113956180.93599579</v>
      </c>
      <c r="L2596" s="11">
        <f t="shared" si="84"/>
        <v>1</v>
      </c>
    </row>
    <row r="2597" spans="1:12" x14ac:dyDescent="0.25">
      <c r="A2597">
        <f t="shared" si="85"/>
        <v>2592</v>
      </c>
      <c r="C2597">
        <v>56118.525318515938</v>
      </c>
      <c r="D2597">
        <v>58458.151915128394</v>
      </c>
      <c r="E2597">
        <v>50474700.718249857</v>
      </c>
      <c r="F2597">
        <v>2339.6265966124556</v>
      </c>
      <c r="G2597">
        <v>484139887.20457572</v>
      </c>
      <c r="H2597" s="6">
        <f>E2597-G2597-'Recalled prostheses cost'!$F$23</f>
        <v>-457417010.95321703</v>
      </c>
      <c r="I2597" s="112">
        <v>28040310.801060993</v>
      </c>
      <c r="J2597" s="112">
        <v>183973157.13773879</v>
      </c>
      <c r="K2597" s="112">
        <f>I2597-J2597-(0.38*'Recalled prostheses cost'!$F$23)</f>
        <v>-164958539.63409644</v>
      </c>
      <c r="L2597" s="11">
        <f t="shared" si="84"/>
        <v>1</v>
      </c>
    </row>
    <row r="2598" spans="1:12" x14ac:dyDescent="0.25">
      <c r="A2598">
        <f t="shared" si="85"/>
        <v>2593</v>
      </c>
      <c r="C2598">
        <v>51678.29190169787</v>
      </c>
      <c r="D2598">
        <v>53193.577998901492</v>
      </c>
      <c r="E2598">
        <v>44052719.384323053</v>
      </c>
      <c r="F2598">
        <v>1515.2860972036215</v>
      </c>
      <c r="G2598">
        <v>261438800.41017941</v>
      </c>
      <c r="H2598" s="6">
        <f>E2598-G2598-'Recalled prostheses cost'!$F$23</f>
        <v>-241137905.49274752</v>
      </c>
      <c r="I2598" s="112">
        <v>24457824.905927148</v>
      </c>
      <c r="J2598" s="112">
        <v>99346744.155868188</v>
      </c>
      <c r="K2598" s="112">
        <f>I2598-J2598-(0.38*'Recalled prostheses cost'!$F$23)</f>
        <v>-83914612.547359675</v>
      </c>
      <c r="L2598" s="11">
        <f t="shared" si="84"/>
        <v>1</v>
      </c>
    </row>
    <row r="2599" spans="1:12" x14ac:dyDescent="0.25">
      <c r="A2599">
        <f t="shared" si="85"/>
        <v>2594</v>
      </c>
      <c r="C2599">
        <v>59655.730719244573</v>
      </c>
      <c r="D2599">
        <v>61405.656101955741</v>
      </c>
      <c r="E2599">
        <v>42030992.621916279</v>
      </c>
      <c r="F2599">
        <v>1749.9253827111679</v>
      </c>
      <c r="G2599">
        <v>234153313.92586741</v>
      </c>
      <c r="H2599" s="6">
        <f>E2599-G2599-'Recalled prostheses cost'!$F$23</f>
        <v>-215874145.77084231</v>
      </c>
      <c r="I2599" s="112">
        <v>23342402.912535019</v>
      </c>
      <c r="J2599" s="112">
        <v>88978259.291829616</v>
      </c>
      <c r="K2599" s="112">
        <f>I2599-J2599-(0.38*'Recalled prostheses cost'!$F$23)</f>
        <v>-74661549.676713243</v>
      </c>
      <c r="L2599" s="11">
        <f t="shared" si="84"/>
        <v>1</v>
      </c>
    </row>
    <row r="2600" spans="1:12" x14ac:dyDescent="0.25">
      <c r="A2600">
        <f t="shared" si="85"/>
        <v>2595</v>
      </c>
      <c r="C2600">
        <v>58962.670700216229</v>
      </c>
      <c r="D2600">
        <v>60644.109426556039</v>
      </c>
      <c r="E2600">
        <v>58560665.108716361</v>
      </c>
      <c r="F2600">
        <v>1681.4387263398094</v>
      </c>
      <c r="G2600">
        <v>356735167.68019485</v>
      </c>
      <c r="H2600" s="6">
        <f>E2600-G2600-'Recalled prostheses cost'!$F$23</f>
        <v>-321926327.03836966</v>
      </c>
      <c r="I2600" s="112">
        <v>32173015.53658567</v>
      </c>
      <c r="J2600" s="112">
        <v>135559363.71847403</v>
      </c>
      <c r="K2600" s="112">
        <f>I2600-J2600-(0.38*'Recalled prostheses cost'!$F$23)</f>
        <v>-112412041.479307</v>
      </c>
      <c r="L2600" s="11">
        <f t="shared" si="84"/>
        <v>1</v>
      </c>
    </row>
    <row r="2601" spans="1:12" x14ac:dyDescent="0.25">
      <c r="A2601">
        <f t="shared" si="85"/>
        <v>2596</v>
      </c>
      <c r="C2601">
        <v>56132.648909797244</v>
      </c>
      <c r="D2601">
        <v>58266.365049267537</v>
      </c>
      <c r="E2601">
        <v>55929951.394726358</v>
      </c>
      <c r="F2601">
        <v>2133.7161394702925</v>
      </c>
      <c r="G2601">
        <v>526655648.4877938</v>
      </c>
      <c r="H2601" s="6">
        <f>E2601-G2601-'Recalled prostheses cost'!$F$23</f>
        <v>-494477521.55995864</v>
      </c>
      <c r="I2601" s="112">
        <v>30970053.509352844</v>
      </c>
      <c r="J2601" s="112">
        <v>200129146.42536163</v>
      </c>
      <c r="K2601" s="112">
        <f>I2601-J2601-(0.38*'Recalled prostheses cost'!$F$23)</f>
        <v>-178184786.21342745</v>
      </c>
      <c r="L2601" s="11">
        <f t="shared" si="84"/>
        <v>1</v>
      </c>
    </row>
    <row r="2602" spans="1:12" x14ac:dyDescent="0.25">
      <c r="A2602">
        <f t="shared" si="85"/>
        <v>2597</v>
      </c>
      <c r="C2602">
        <v>53683.303219869391</v>
      </c>
      <c r="D2602">
        <v>54918.511643569982</v>
      </c>
      <c r="E2602">
        <v>60022637.710612953</v>
      </c>
      <c r="F2602">
        <v>1235.2084237005911</v>
      </c>
      <c r="G2602">
        <v>337050679.17054617</v>
      </c>
      <c r="H2602" s="6">
        <f>E2602-G2602-'Recalled prostheses cost'!$F$23</f>
        <v>-300779865.92682439</v>
      </c>
      <c r="I2602" s="112">
        <v>33182675.822378796</v>
      </c>
      <c r="J2602" s="112">
        <v>128079258.0848075</v>
      </c>
      <c r="K2602" s="112">
        <f>I2602-J2602-(0.38*'Recalled prostheses cost'!$F$23)</f>
        <v>-103922275.55984735</v>
      </c>
      <c r="L2602" s="11">
        <f t="shared" si="84"/>
        <v>1</v>
      </c>
    </row>
    <row r="2603" spans="1:12" x14ac:dyDescent="0.25">
      <c r="A2603">
        <f t="shared" si="85"/>
        <v>2598</v>
      </c>
      <c r="C2603">
        <v>52329.936609508615</v>
      </c>
      <c r="D2603">
        <v>53681.989634981153</v>
      </c>
      <c r="E2603">
        <v>42655882.562962309</v>
      </c>
      <c r="F2603">
        <v>1352.0530254725381</v>
      </c>
      <c r="G2603">
        <v>260022171.54014093</v>
      </c>
      <c r="H2603" s="6">
        <f>E2603-G2603-'Recalled prostheses cost'!$F$23</f>
        <v>-241118113.4440698</v>
      </c>
      <c r="I2603" s="112">
        <v>23599017.797422003</v>
      </c>
      <c r="J2603" s="112">
        <v>98808425.185253561</v>
      </c>
      <c r="K2603" s="112">
        <f>I2603-J2603-(0.38*'Recalled prostheses cost'!$F$23)</f>
        <v>-84235100.685250193</v>
      </c>
      <c r="L2603" s="11">
        <f t="shared" si="84"/>
        <v>1</v>
      </c>
    </row>
    <row r="2604" spans="1:12" x14ac:dyDescent="0.25">
      <c r="A2604">
        <f t="shared" si="85"/>
        <v>2599</v>
      </c>
      <c r="C2604">
        <v>50841.515567906237</v>
      </c>
      <c r="D2604">
        <v>52203.343140511577</v>
      </c>
      <c r="E2604">
        <v>47220349.352187343</v>
      </c>
      <c r="F2604">
        <v>1361.8275726053398</v>
      </c>
      <c r="G2604">
        <v>244653554.06802875</v>
      </c>
      <c r="H2604" s="6">
        <f>E2604-G2604-'Recalled prostheses cost'!$F$23</f>
        <v>-221185029.18273258</v>
      </c>
      <c r="I2604" s="112">
        <v>26373788.379986458</v>
      </c>
      <c r="J2604" s="112">
        <v>92968350.545850918</v>
      </c>
      <c r="K2604" s="112">
        <f>I2604-J2604-(0.38*'Recalled prostheses cost'!$F$23)</f>
        <v>-75620255.463283107</v>
      </c>
      <c r="L2604" s="11">
        <f t="shared" si="84"/>
        <v>1</v>
      </c>
    </row>
    <row r="2605" spans="1:12" x14ac:dyDescent="0.25">
      <c r="A2605">
        <f t="shared" si="85"/>
        <v>2600</v>
      </c>
      <c r="C2605">
        <v>60217.734913293367</v>
      </c>
      <c r="D2605">
        <v>61980.659957834716</v>
      </c>
      <c r="E2605">
        <v>41853005.541103169</v>
      </c>
      <c r="F2605">
        <v>1762.9250445413491</v>
      </c>
      <c r="G2605">
        <v>304903933.75859427</v>
      </c>
      <c r="H2605" s="6">
        <f>E2605-G2605-'Recalled prostheses cost'!$F$23</f>
        <v>-286802752.68438226</v>
      </c>
      <c r="I2605" s="112">
        <v>23161342.598597929</v>
      </c>
      <c r="J2605" s="112">
        <v>115863494.82826583</v>
      </c>
      <c r="K2605" s="112">
        <f>I2605-J2605-(0.38*'Recalled prostheses cost'!$F$23)</f>
        <v>-101727845.52708656</v>
      </c>
      <c r="L2605" s="11">
        <f t="shared" si="84"/>
        <v>1</v>
      </c>
    </row>
    <row r="2606" spans="1:12" x14ac:dyDescent="0.25">
      <c r="A2606">
        <f t="shared" si="85"/>
        <v>2601</v>
      </c>
      <c r="C2606">
        <v>68377.619401324177</v>
      </c>
      <c r="D2606">
        <v>70653.748078181437</v>
      </c>
      <c r="E2606">
        <v>49075183.599534333</v>
      </c>
      <c r="F2606">
        <v>2276.1286768572609</v>
      </c>
      <c r="G2606">
        <v>316511704.0876289</v>
      </c>
      <c r="H2606" s="6">
        <f>E2606-G2606-'Recalled prostheses cost'!$F$23</f>
        <v>-291188344.95498574</v>
      </c>
      <c r="I2606" s="112">
        <v>27272825.833202831</v>
      </c>
      <c r="J2606" s="112">
        <v>120274447.55329899</v>
      </c>
      <c r="K2606" s="112">
        <f>I2606-J2606-(0.38*'Recalled prostheses cost'!$F$23)</f>
        <v>-102027315.01751482</v>
      </c>
      <c r="L2606" s="11">
        <f t="shared" si="84"/>
        <v>1</v>
      </c>
    </row>
    <row r="2607" spans="1:12" x14ac:dyDescent="0.25">
      <c r="A2607">
        <f t="shared" si="85"/>
        <v>2602</v>
      </c>
      <c r="C2607">
        <v>54255.626107180295</v>
      </c>
      <c r="D2607">
        <v>56105.930896362755</v>
      </c>
      <c r="E2607">
        <v>54038787.401215836</v>
      </c>
      <c r="F2607">
        <v>1850.3047891824608</v>
      </c>
      <c r="G2607">
        <v>381525615.7809158</v>
      </c>
      <c r="H2607" s="6">
        <f>E2607-G2607-'Recalled prostheses cost'!$F$23</f>
        <v>-351238652.84659111</v>
      </c>
      <c r="I2607" s="112">
        <v>30027086.336425643</v>
      </c>
      <c r="J2607" s="112">
        <v>144979733.99674797</v>
      </c>
      <c r="K2607" s="112">
        <f>I2607-J2607-(0.38*'Recalled prostheses cost'!$F$23)</f>
        <v>-123978340.95774096</v>
      </c>
      <c r="L2607" s="11">
        <f t="shared" si="84"/>
        <v>1</v>
      </c>
    </row>
    <row r="2608" spans="1:12" x14ac:dyDescent="0.25">
      <c r="A2608">
        <f t="shared" si="85"/>
        <v>2603</v>
      </c>
      <c r="C2608">
        <v>67259.065183999061</v>
      </c>
      <c r="D2608">
        <v>69754.631335837301</v>
      </c>
      <c r="E2608">
        <v>48169312.520039916</v>
      </c>
      <c r="F2608">
        <v>2495.5661518382403</v>
      </c>
      <c r="G2608">
        <v>359919225.2369585</v>
      </c>
      <c r="H2608" s="6">
        <f>E2608-G2608-'Recalled prostheses cost'!$F$23</f>
        <v>-335501737.18380976</v>
      </c>
      <c r="I2608" s="112">
        <v>26826572.860243265</v>
      </c>
      <c r="J2608" s="112">
        <v>136769305.59004423</v>
      </c>
      <c r="K2608" s="112">
        <f>I2608-J2608-(0.38*'Recalled prostheses cost'!$F$23)</f>
        <v>-118968426.02721962</v>
      </c>
      <c r="L2608" s="11">
        <f t="shared" si="84"/>
        <v>1</v>
      </c>
    </row>
    <row r="2609" spans="1:12" x14ac:dyDescent="0.25">
      <c r="A2609">
        <f t="shared" si="85"/>
        <v>2604</v>
      </c>
      <c r="C2609">
        <v>61032.893534302522</v>
      </c>
      <c r="D2609">
        <v>63399.420492628487</v>
      </c>
      <c r="E2609">
        <v>39980166.802299716</v>
      </c>
      <c r="F2609">
        <v>2366.5269583259651</v>
      </c>
      <c r="G2609">
        <v>312220670.77728975</v>
      </c>
      <c r="H2609" s="6">
        <f>E2609-G2609-'Recalled prostheses cost'!$F$23</f>
        <v>-295992328.44188118</v>
      </c>
      <c r="I2609" s="112">
        <v>22332246.840200059</v>
      </c>
      <c r="J2609" s="112">
        <v>118643854.8953701</v>
      </c>
      <c r="K2609" s="112">
        <f>I2609-J2609-(0.38*'Recalled prostheses cost'!$F$23)</f>
        <v>-105337301.35258868</v>
      </c>
      <c r="L2609" s="11">
        <f t="shared" si="84"/>
        <v>1</v>
      </c>
    </row>
    <row r="2610" spans="1:12" x14ac:dyDescent="0.25">
      <c r="A2610">
        <f t="shared" si="85"/>
        <v>2605</v>
      </c>
      <c r="C2610">
        <v>83625.908664701725</v>
      </c>
      <c r="D2610">
        <v>86206.292637429127</v>
      </c>
      <c r="E2610">
        <v>59768292.499161467</v>
      </c>
      <c r="F2610">
        <v>2580.3839727274026</v>
      </c>
      <c r="G2610">
        <v>398192301.46729386</v>
      </c>
      <c r="H2610" s="6">
        <f>E2610-G2610-'Recalled prostheses cost'!$F$23</f>
        <v>-362175833.43502355</v>
      </c>
      <c r="I2610" s="112">
        <v>33055775.385066409</v>
      </c>
      <c r="J2610" s="112">
        <v>151313074.55757168</v>
      </c>
      <c r="K2610" s="112">
        <f>I2610-J2610-(0.38*'Recalled prostheses cost'!$F$23)</f>
        <v>-127282992.46992391</v>
      </c>
      <c r="L2610" s="11">
        <f t="shared" si="84"/>
        <v>1</v>
      </c>
    </row>
    <row r="2611" spans="1:12" x14ac:dyDescent="0.25">
      <c r="A2611">
        <f t="shared" si="85"/>
        <v>2606</v>
      </c>
      <c r="C2611">
        <v>58543.128444291469</v>
      </c>
      <c r="D2611">
        <v>59763.418295101364</v>
      </c>
      <c r="E2611">
        <v>42205322.000667773</v>
      </c>
      <c r="F2611">
        <v>1220.2898508098951</v>
      </c>
      <c r="G2611">
        <v>168841121.18595362</v>
      </c>
      <c r="H2611" s="6">
        <f>E2611-G2611-'Recalled prostheses cost'!$F$23</f>
        <v>-150387623.65217701</v>
      </c>
      <c r="I2611" s="112">
        <v>23490497.220696542</v>
      </c>
      <c r="J2611" s="112">
        <v>64159626.050662383</v>
      </c>
      <c r="K2611" s="112">
        <f>I2611-J2611-(0.38*'Recalled prostheses cost'!$F$23)</f>
        <v>-49694822.127384491</v>
      </c>
      <c r="L2611" s="11">
        <f t="shared" si="84"/>
        <v>1</v>
      </c>
    </row>
    <row r="2612" spans="1:12" x14ac:dyDescent="0.25">
      <c r="A2612">
        <f t="shared" si="85"/>
        <v>2607</v>
      </c>
      <c r="C2612">
        <v>50806.363480888089</v>
      </c>
      <c r="D2612">
        <v>52290.162708013435</v>
      </c>
      <c r="E2612">
        <v>40755389.956871346</v>
      </c>
      <c r="F2612">
        <v>1483.7992271253461</v>
      </c>
      <c r="G2612">
        <v>310080071.57368731</v>
      </c>
      <c r="H2612" s="6">
        <f>E2612-G2612-'Recalled prostheses cost'!$F$23</f>
        <v>-293076506.08370715</v>
      </c>
      <c r="I2612" s="112">
        <v>22960553.493207783</v>
      </c>
      <c r="J2612" s="112">
        <v>117830427.19800119</v>
      </c>
      <c r="K2612" s="112">
        <f>I2612-J2612-(0.38*'Recalled prostheses cost'!$F$23)</f>
        <v>-103895567.00221205</v>
      </c>
      <c r="L2612" s="11">
        <f t="shared" si="84"/>
        <v>1</v>
      </c>
    </row>
    <row r="2613" spans="1:12" x14ac:dyDescent="0.25">
      <c r="A2613">
        <f t="shared" si="85"/>
        <v>2608</v>
      </c>
      <c r="C2613">
        <v>68838.118388961608</v>
      </c>
      <c r="D2613">
        <v>71601.357990880279</v>
      </c>
      <c r="E2613">
        <v>44975127.451040104</v>
      </c>
      <c r="F2613">
        <v>2763.2396019186708</v>
      </c>
      <c r="G2613">
        <v>447513628.09805709</v>
      </c>
      <c r="H2613" s="6">
        <f>E2613-G2613-'Recalled prostheses cost'!$F$23</f>
        <v>-426290325.11390817</v>
      </c>
      <c r="I2613" s="112">
        <v>24928138.413766991</v>
      </c>
      <c r="J2613" s="112">
        <v>170055178.67726168</v>
      </c>
      <c r="K2613" s="112">
        <f>I2613-J2613-(0.38*'Recalled prostheses cost'!$F$23)</f>
        <v>-154152733.56091335</v>
      </c>
      <c r="L2613" s="11">
        <f t="shared" si="84"/>
        <v>1</v>
      </c>
    </row>
    <row r="2614" spans="1:12" x14ac:dyDescent="0.25">
      <c r="A2614">
        <f t="shared" si="85"/>
        <v>2609</v>
      </c>
      <c r="C2614">
        <v>57512.151753533093</v>
      </c>
      <c r="D2614">
        <v>59049.960098889969</v>
      </c>
      <c r="E2614">
        <v>47910948.227116697</v>
      </c>
      <c r="F2614">
        <v>1537.8083453568761</v>
      </c>
      <c r="G2614">
        <v>350134413.00207287</v>
      </c>
      <c r="H2614" s="6">
        <f>E2614-G2614-'Recalled prostheses cost'!$F$23</f>
        <v>-325975289.24184734</v>
      </c>
      <c r="I2614" s="112">
        <v>26742692.920653772</v>
      </c>
      <c r="J2614" s="112">
        <v>133051076.9407877</v>
      </c>
      <c r="K2614" s="112">
        <f>I2614-J2614-(0.38*'Recalled prostheses cost'!$F$23)</f>
        <v>-115334077.31755257</v>
      </c>
      <c r="L2614" s="11">
        <f t="shared" si="84"/>
        <v>1</v>
      </c>
    </row>
    <row r="2615" spans="1:12" x14ac:dyDescent="0.25">
      <c r="A2615">
        <f t="shared" si="85"/>
        <v>2610</v>
      </c>
      <c r="C2615">
        <v>56885.70480227482</v>
      </c>
      <c r="D2615">
        <v>58264.274973239946</v>
      </c>
      <c r="E2615">
        <v>60144353.88627626</v>
      </c>
      <c r="F2615">
        <v>1378.5701709651257</v>
      </c>
      <c r="G2615">
        <v>378317668.39450365</v>
      </c>
      <c r="H2615" s="6">
        <f>E2615-G2615-'Recalled prostheses cost'!$F$23</f>
        <v>-341925138.97511858</v>
      </c>
      <c r="I2615" s="112">
        <v>33132705.138817273</v>
      </c>
      <c r="J2615" s="112">
        <v>143760713.98991138</v>
      </c>
      <c r="K2615" s="112">
        <f>I2615-J2615-(0.38*'Recalled prostheses cost'!$F$23)</f>
        <v>-119653702.14851275</v>
      </c>
      <c r="L2615" s="11">
        <f t="shared" si="84"/>
        <v>1</v>
      </c>
    </row>
    <row r="2616" spans="1:12" x14ac:dyDescent="0.25">
      <c r="A2616">
        <f t="shared" si="85"/>
        <v>2611</v>
      </c>
      <c r="C2616">
        <v>62873.343331696524</v>
      </c>
      <c r="D2616">
        <v>64776.648784300225</v>
      </c>
      <c r="E2616">
        <v>54442067.970826052</v>
      </c>
      <c r="F2616">
        <v>1903.3054526037013</v>
      </c>
      <c r="G2616">
        <v>355343454.33887392</v>
      </c>
      <c r="H2616" s="6">
        <f>E2616-G2616-'Recalled prostheses cost'!$F$23</f>
        <v>-324653210.83493906</v>
      </c>
      <c r="I2616" s="112">
        <v>30114962.526797034</v>
      </c>
      <c r="J2616" s="112">
        <v>135030512.64877212</v>
      </c>
      <c r="K2616" s="112">
        <f>I2616-J2616-(0.38*'Recalled prostheses cost'!$F$23)</f>
        <v>-113941243.41939375</v>
      </c>
      <c r="L2616" s="11">
        <f t="shared" si="84"/>
        <v>1</v>
      </c>
    </row>
    <row r="2617" spans="1:12" x14ac:dyDescent="0.25">
      <c r="A2617">
        <f t="shared" si="85"/>
        <v>2612</v>
      </c>
      <c r="C2617">
        <v>50526.223040877077</v>
      </c>
      <c r="D2617">
        <v>52121.10507130585</v>
      </c>
      <c r="E2617">
        <v>39801060.693168528</v>
      </c>
      <c r="F2617">
        <v>1594.8820304287729</v>
      </c>
      <c r="G2617">
        <v>253812270.9718411</v>
      </c>
      <c r="H2617" s="6">
        <f>E2617-G2617-'Recalled prostheses cost'!$F$23</f>
        <v>-237763034.74556375</v>
      </c>
      <c r="I2617" s="112">
        <v>22101463.142502937</v>
      </c>
      <c r="J2617" s="112">
        <v>96448662.969299614</v>
      </c>
      <c r="K2617" s="112">
        <f>I2617-J2617-(0.38*'Recalled prostheses cost'!$F$23)</f>
        <v>-83372893.124215335</v>
      </c>
      <c r="L2617" s="11">
        <f t="shared" si="84"/>
        <v>1</v>
      </c>
    </row>
    <row r="2618" spans="1:12" x14ac:dyDescent="0.25">
      <c r="A2618">
        <f t="shared" si="85"/>
        <v>2613</v>
      </c>
      <c r="C2618">
        <v>59010.74012110482</v>
      </c>
      <c r="D2618">
        <v>61009.900158816483</v>
      </c>
      <c r="E2618">
        <v>41107599.344195455</v>
      </c>
      <c r="F2618">
        <v>1999.1600377116629</v>
      </c>
      <c r="G2618">
        <v>282873095.56656843</v>
      </c>
      <c r="H2618" s="6">
        <f>E2618-G2618-'Recalled prostheses cost'!$F$23</f>
        <v>-265517320.68926415</v>
      </c>
      <c r="I2618" s="112">
        <v>23203075.441023797</v>
      </c>
      <c r="J2618" s="112">
        <v>107491776.31529602</v>
      </c>
      <c r="K2618" s="112">
        <f>I2618-J2618-(0.38*'Recalled prostheses cost'!$F$23)</f>
        <v>-93314394.171690881</v>
      </c>
      <c r="L2618" s="11">
        <f t="shared" si="84"/>
        <v>1</v>
      </c>
    </row>
    <row r="2619" spans="1:12" x14ac:dyDescent="0.25">
      <c r="A2619">
        <f t="shared" si="85"/>
        <v>2614</v>
      </c>
      <c r="C2619">
        <v>51372.260298376001</v>
      </c>
      <c r="D2619">
        <v>53079.69432877699</v>
      </c>
      <c r="E2619">
        <v>39926968.85495694</v>
      </c>
      <c r="F2619">
        <v>1707.4340304009893</v>
      </c>
      <c r="G2619">
        <v>277343249.3387205</v>
      </c>
      <c r="H2619" s="6">
        <f>E2619-G2619-'Recalled prostheses cost'!$F$23</f>
        <v>-261168104.95065475</v>
      </c>
      <c r="I2619" s="112">
        <v>22362463.013846293</v>
      </c>
      <c r="J2619" s="112">
        <v>105390434.74871379</v>
      </c>
      <c r="K2619" s="112">
        <f>I2619-J2619-(0.38*'Recalled prostheses cost'!$F$23)</f>
        <v>-92053665.032286137</v>
      </c>
      <c r="L2619" s="11">
        <f t="shared" si="84"/>
        <v>1</v>
      </c>
    </row>
    <row r="2620" spans="1:12" x14ac:dyDescent="0.25">
      <c r="A2620">
        <f t="shared" si="85"/>
        <v>2615</v>
      </c>
      <c r="C2620">
        <v>61152.038435707356</v>
      </c>
      <c r="D2620">
        <v>62974.927307343634</v>
      </c>
      <c r="E2620">
        <v>59693807.917732343</v>
      </c>
      <c r="F2620">
        <v>1822.8888716362781</v>
      </c>
      <c r="G2620">
        <v>400525203.14084154</v>
      </c>
      <c r="H2620" s="6">
        <f>E2620-G2620-'Recalled prostheses cost'!$F$23</f>
        <v>-364583219.69000036</v>
      </c>
      <c r="I2620" s="112">
        <v>33126813.477280814</v>
      </c>
      <c r="J2620" s="112">
        <v>152199577.19351977</v>
      </c>
      <c r="K2620" s="112">
        <f>I2620-J2620-(0.38*'Recalled prostheses cost'!$F$23)</f>
        <v>-128098457.0136576</v>
      </c>
      <c r="L2620" s="11">
        <f t="shared" si="84"/>
        <v>1</v>
      </c>
    </row>
    <row r="2621" spans="1:12" x14ac:dyDescent="0.25">
      <c r="A2621">
        <f t="shared" si="85"/>
        <v>2616</v>
      </c>
      <c r="C2621">
        <v>48707.658938355009</v>
      </c>
      <c r="D2621">
        <v>50378.92760143635</v>
      </c>
      <c r="E2621">
        <v>43578533.776549704</v>
      </c>
      <c r="F2621">
        <v>1671.2686630813405</v>
      </c>
      <c r="G2621">
        <v>377000276.44183475</v>
      </c>
      <c r="H2621" s="6">
        <f>E2621-G2621-'Recalled prostheses cost'!$F$23</f>
        <v>-357173567.13217622</v>
      </c>
      <c r="I2621" s="112">
        <v>24587618.736620791</v>
      </c>
      <c r="J2621" s="112">
        <v>143260105.04789719</v>
      </c>
      <c r="K2621" s="112">
        <f>I2621-J2621-(0.38*'Recalled prostheses cost'!$F$23)</f>
        <v>-127698179.60869506</v>
      </c>
      <c r="L2621" s="11">
        <f t="shared" si="84"/>
        <v>1</v>
      </c>
    </row>
    <row r="2622" spans="1:12" x14ac:dyDescent="0.25">
      <c r="A2622">
        <f t="shared" si="85"/>
        <v>2617</v>
      </c>
      <c r="C2622">
        <v>74621.677066895136</v>
      </c>
      <c r="D2622">
        <v>76857.300159408027</v>
      </c>
      <c r="E2622">
        <v>62267475.177211106</v>
      </c>
      <c r="F2622">
        <v>2235.6230925128912</v>
      </c>
      <c r="G2622">
        <v>401763225.10014135</v>
      </c>
      <c r="H2622" s="6">
        <f>E2622-G2622-'Recalled prostheses cost'!$F$23</f>
        <v>-363247574.38982141</v>
      </c>
      <c r="I2622" s="112">
        <v>34755916.779841207</v>
      </c>
      <c r="J2622" s="112">
        <v>152670025.53805372</v>
      </c>
      <c r="K2622" s="112">
        <f>I2622-J2622-(0.38*'Recalled prostheses cost'!$F$23)</f>
        <v>-126939802.05563116</v>
      </c>
      <c r="L2622" s="11">
        <f t="shared" si="84"/>
        <v>1</v>
      </c>
    </row>
    <row r="2623" spans="1:12" x14ac:dyDescent="0.25">
      <c r="A2623">
        <f t="shared" si="85"/>
        <v>2618</v>
      </c>
      <c r="C2623">
        <v>59105.461804248436</v>
      </c>
      <c r="D2623">
        <v>61269.434909470736</v>
      </c>
      <c r="E2623">
        <v>53969286.98522982</v>
      </c>
      <c r="F2623">
        <v>2163.9731052222996</v>
      </c>
      <c r="G2623">
        <v>469967467.921435</v>
      </c>
      <c r="H2623" s="6">
        <f>E2623-G2623-'Recalled prostheses cost'!$F$23</f>
        <v>-439750005.40309632</v>
      </c>
      <c r="I2623" s="112">
        <v>29892930.196410593</v>
      </c>
      <c r="J2623" s="112">
        <v>178587637.81014532</v>
      </c>
      <c r="K2623" s="112">
        <f>I2623-J2623-(0.38*'Recalled prostheses cost'!$F$23)</f>
        <v>-157720400.91115338</v>
      </c>
      <c r="L2623" s="11">
        <f t="shared" si="84"/>
        <v>1</v>
      </c>
    </row>
    <row r="2624" spans="1:12" x14ac:dyDescent="0.25">
      <c r="A2624">
        <f t="shared" si="85"/>
        <v>2619</v>
      </c>
      <c r="C2624">
        <v>80050.013715619833</v>
      </c>
      <c r="D2624">
        <v>83106.526280843202</v>
      </c>
      <c r="E2624">
        <v>47835528.526653633</v>
      </c>
      <c r="F2624">
        <v>3056.5125652233692</v>
      </c>
      <c r="G2624">
        <v>406262434.91545385</v>
      </c>
      <c r="H2624" s="6">
        <f>E2624-G2624-'Recalled prostheses cost'!$F$23</f>
        <v>-382178730.85569137</v>
      </c>
      <c r="I2624" s="112">
        <v>26315964.429332215</v>
      </c>
      <c r="J2624" s="112">
        <v>154379725.26787245</v>
      </c>
      <c r="K2624" s="112">
        <f>I2624-J2624-(0.38*'Recalled prostheses cost'!$F$23)</f>
        <v>-137089454.13595888</v>
      </c>
      <c r="L2624" s="11">
        <f t="shared" si="84"/>
        <v>1</v>
      </c>
    </row>
    <row r="2625" spans="1:12" x14ac:dyDescent="0.25">
      <c r="A2625">
        <f t="shared" si="85"/>
        <v>2620</v>
      </c>
      <c r="C2625">
        <v>58234.539095105589</v>
      </c>
      <c r="D2625">
        <v>60229.948699611712</v>
      </c>
      <c r="E2625">
        <v>59838962.018530704</v>
      </c>
      <c r="F2625">
        <v>1995.4096045061233</v>
      </c>
      <c r="G2625">
        <v>562822482.4495306</v>
      </c>
      <c r="H2625" s="6">
        <f>E2625-G2625-'Recalled prostheses cost'!$F$23</f>
        <v>-526735344.89789104</v>
      </c>
      <c r="I2625" s="112">
        <v>33186544.028102141</v>
      </c>
      <c r="J2625" s="112">
        <v>213872543.33082163</v>
      </c>
      <c r="K2625" s="112">
        <f>I2625-J2625-(0.38*'Recalled prostheses cost'!$F$23)</f>
        <v>-189711692.60013816</v>
      </c>
      <c r="L2625" s="11">
        <f t="shared" si="84"/>
        <v>1</v>
      </c>
    </row>
    <row r="2626" spans="1:12" x14ac:dyDescent="0.25">
      <c r="A2626">
        <f t="shared" si="85"/>
        <v>2621</v>
      </c>
      <c r="C2626">
        <v>56331.99225234305</v>
      </c>
      <c r="D2626">
        <v>57623.854620656013</v>
      </c>
      <c r="E2626">
        <v>73364180.774554849</v>
      </c>
      <c r="F2626">
        <v>1291.8623683129626</v>
      </c>
      <c r="G2626">
        <v>379969969.57563591</v>
      </c>
      <c r="H2626" s="6">
        <f>E2626-G2626-'Recalled prostheses cost'!$F$23</f>
        <v>-330357613.26797223</v>
      </c>
      <c r="I2626" s="112">
        <v>40517291.042690203</v>
      </c>
      <c r="J2626" s="112">
        <v>144388588.43874165</v>
      </c>
      <c r="K2626" s="112">
        <f>I2626-J2626-(0.38*'Recalled prostheses cost'!$F$23)</f>
        <v>-112896990.69347009</v>
      </c>
      <c r="L2626" s="11">
        <f t="shared" si="84"/>
        <v>1</v>
      </c>
    </row>
    <row r="2627" spans="1:12" x14ac:dyDescent="0.25">
      <c r="A2627">
        <f t="shared" si="85"/>
        <v>2622</v>
      </c>
      <c r="C2627">
        <v>57082.106747147562</v>
      </c>
      <c r="D2627">
        <v>58725.796182414429</v>
      </c>
      <c r="E2627">
        <v>41862905.977579877</v>
      </c>
      <c r="F2627">
        <v>1643.6894352668678</v>
      </c>
      <c r="G2627">
        <v>297067074.57547581</v>
      </c>
      <c r="H2627" s="6">
        <f>E2627-G2627-'Recalled prostheses cost'!$F$23</f>
        <v>-278955993.06478709</v>
      </c>
      <c r="I2627" s="112">
        <v>23323953.016484752</v>
      </c>
      <c r="J2627" s="112">
        <v>112885488.33868083</v>
      </c>
      <c r="K2627" s="112">
        <f>I2627-J2627-(0.38*'Recalled prostheses cost'!$F$23)</f>
        <v>-98587228.61961472</v>
      </c>
      <c r="L2627" s="11">
        <f t="shared" si="84"/>
        <v>1</v>
      </c>
    </row>
    <row r="2628" spans="1:12" x14ac:dyDescent="0.25">
      <c r="A2628">
        <f t="shared" si="85"/>
        <v>2623</v>
      </c>
      <c r="C2628">
        <v>53042.555515804204</v>
      </c>
      <c r="D2628">
        <v>55686.426571854623</v>
      </c>
      <c r="E2628">
        <v>41481561.554061189</v>
      </c>
      <c r="F2628">
        <v>2643.8710560504187</v>
      </c>
      <c r="G2628">
        <v>449154906.92108947</v>
      </c>
      <c r="H2628" s="6">
        <f>E2628-G2628-'Recalled prostheses cost'!$F$23</f>
        <v>-431425169.83391947</v>
      </c>
      <c r="I2628" s="112">
        <v>22900529.731748015</v>
      </c>
      <c r="J2628" s="112">
        <v>170678864.63001394</v>
      </c>
      <c r="K2628" s="112">
        <f>I2628-J2628-(0.38*'Recalled prostheses cost'!$F$23)</f>
        <v>-156804028.19568458</v>
      </c>
      <c r="L2628" s="11">
        <f t="shared" si="84"/>
        <v>1</v>
      </c>
    </row>
    <row r="2629" spans="1:12" x14ac:dyDescent="0.25">
      <c r="A2629">
        <f t="shared" si="85"/>
        <v>2624</v>
      </c>
      <c r="C2629">
        <v>50049.130555301155</v>
      </c>
      <c r="D2629">
        <v>51524.660105784431</v>
      </c>
      <c r="E2629">
        <v>43184891.61010883</v>
      </c>
      <c r="F2629">
        <v>1475.5295504832757</v>
      </c>
      <c r="G2629">
        <v>302667371.37099737</v>
      </c>
      <c r="H2629" s="6">
        <f>E2629-G2629-'Recalled prostheses cost'!$F$23</f>
        <v>-283234304.22777975</v>
      </c>
      <c r="I2629" s="112">
        <v>23726936.224361971</v>
      </c>
      <c r="J2629" s="112">
        <v>115013601.12097901</v>
      </c>
      <c r="K2629" s="112">
        <f>I2629-J2629-(0.38*'Recalled prostheses cost'!$F$23)</f>
        <v>-100312358.19403568</v>
      </c>
      <c r="L2629" s="11">
        <f t="shared" si="84"/>
        <v>1</v>
      </c>
    </row>
    <row r="2630" spans="1:12" x14ac:dyDescent="0.25">
      <c r="A2630">
        <f t="shared" si="85"/>
        <v>2625</v>
      </c>
      <c r="C2630">
        <v>55863.127256142747</v>
      </c>
      <c r="D2630">
        <v>57498.302004057397</v>
      </c>
      <c r="E2630">
        <v>53798291.902658984</v>
      </c>
      <c r="F2630">
        <v>1635.1747479146507</v>
      </c>
      <c r="G2630">
        <v>400710519.55637044</v>
      </c>
      <c r="H2630" s="6">
        <f>E2630-G2630-'Recalled prostheses cost'!$F$23</f>
        <v>-370664052.12060261</v>
      </c>
      <c r="I2630" s="112">
        <v>29670392.963898081</v>
      </c>
      <c r="J2630" s="112">
        <v>152269997.43142077</v>
      </c>
      <c r="K2630" s="112">
        <f>I2630-J2630-(0.38*'Recalled prostheses cost'!$F$23)</f>
        <v>-131625297.76494133</v>
      </c>
      <c r="L2630" s="11">
        <f t="shared" ref="L2630:L2693" si="86">IF(H2630/$H$1&lt;=F2630,1,0)</f>
        <v>1</v>
      </c>
    </row>
    <row r="2631" spans="1:12" x14ac:dyDescent="0.25">
      <c r="A2631">
        <f t="shared" si="85"/>
        <v>2626</v>
      </c>
      <c r="C2631">
        <v>53522.020814002164</v>
      </c>
      <c r="D2631">
        <v>54559.237463066376</v>
      </c>
      <c r="E2631">
        <v>42860948.935742579</v>
      </c>
      <c r="F2631">
        <v>1037.2166490642121</v>
      </c>
      <c r="G2631">
        <v>197634265.75938368</v>
      </c>
      <c r="H2631" s="6">
        <f>E2631-G2631-'Recalled prostheses cost'!$F$23</f>
        <v>-178525141.29053226</v>
      </c>
      <c r="I2631" s="112">
        <v>23492940.516949218</v>
      </c>
      <c r="J2631" s="112">
        <v>75101020.988565788</v>
      </c>
      <c r="K2631" s="112">
        <f>I2631-J2631-(0.38*'Recalled prostheses cost'!$F$23)</f>
        <v>-60633773.769035213</v>
      </c>
      <c r="L2631" s="11">
        <f t="shared" si="86"/>
        <v>1</v>
      </c>
    </row>
    <row r="2632" spans="1:12" x14ac:dyDescent="0.25">
      <c r="A2632">
        <f t="shared" ref="A2632:A2695" si="87">1+A2631</f>
        <v>2627</v>
      </c>
      <c r="C2632">
        <v>56524.074403289778</v>
      </c>
      <c r="D2632">
        <v>58014.393800105216</v>
      </c>
      <c r="E2632">
        <v>48314821.010695755</v>
      </c>
      <c r="F2632">
        <v>1490.3193968154374</v>
      </c>
      <c r="G2632">
        <v>306286878.55202681</v>
      </c>
      <c r="H2632" s="6">
        <f>E2632-G2632-'Recalled prostheses cost'!$F$23</f>
        <v>-281723882.00822222</v>
      </c>
      <c r="I2632" s="112">
        <v>26570164.428021256</v>
      </c>
      <c r="J2632" s="112">
        <v>116389013.84977017</v>
      </c>
      <c r="K2632" s="112">
        <f>I2632-J2632-(0.38*'Recalled prostheses cost'!$F$23)</f>
        <v>-98844542.71916756</v>
      </c>
      <c r="L2632" s="11">
        <f t="shared" si="86"/>
        <v>1</v>
      </c>
    </row>
    <row r="2633" spans="1:12" x14ac:dyDescent="0.25">
      <c r="A2633">
        <f t="shared" si="87"/>
        <v>2628</v>
      </c>
      <c r="C2633">
        <v>60289.401059911055</v>
      </c>
      <c r="D2633">
        <v>61855.75158544955</v>
      </c>
      <c r="E2633">
        <v>66784054.027194813</v>
      </c>
      <c r="F2633">
        <v>1566.3505255384953</v>
      </c>
      <c r="G2633">
        <v>417921294.33519113</v>
      </c>
      <c r="H2633" s="6">
        <f>E2633-G2633-'Recalled prostheses cost'!$F$23</f>
        <v>-374889064.7748875</v>
      </c>
      <c r="I2633" s="112">
        <v>36828402.872506693</v>
      </c>
      <c r="J2633" s="112">
        <v>158810091.84737268</v>
      </c>
      <c r="K2633" s="112">
        <f>I2633-J2633-(0.38*'Recalled prostheses cost'!$F$23)</f>
        <v>-131007382.27228463</v>
      </c>
      <c r="L2633" s="11">
        <f t="shared" si="86"/>
        <v>1</v>
      </c>
    </row>
    <row r="2634" spans="1:12" x14ac:dyDescent="0.25">
      <c r="A2634">
        <f t="shared" si="87"/>
        <v>2629</v>
      </c>
      <c r="C2634">
        <v>89956.633056581355</v>
      </c>
      <c r="D2634">
        <v>93380.18241891959</v>
      </c>
      <c r="E2634">
        <v>44351498.64717038</v>
      </c>
      <c r="F2634">
        <v>3423.5493623382354</v>
      </c>
      <c r="G2634">
        <v>344936197.62590015</v>
      </c>
      <c r="H2634" s="6">
        <f>E2634-G2634-'Recalled prostheses cost'!$F$23</f>
        <v>-324336523.44562095</v>
      </c>
      <c r="I2634" s="112">
        <v>24554843.395160452</v>
      </c>
      <c r="J2634" s="112">
        <v>131075755.09784208</v>
      </c>
      <c r="K2634" s="112">
        <f>I2634-J2634-(0.38*'Recalled prostheses cost'!$F$23)</f>
        <v>-115546605.00010028</v>
      </c>
      <c r="L2634" s="11">
        <f t="shared" si="86"/>
        <v>1</v>
      </c>
    </row>
    <row r="2635" spans="1:12" x14ac:dyDescent="0.25">
      <c r="A2635">
        <f t="shared" si="87"/>
        <v>2630</v>
      </c>
      <c r="C2635">
        <v>57936.478815776696</v>
      </c>
      <c r="D2635">
        <v>59193.742826491711</v>
      </c>
      <c r="E2635">
        <v>54985573.654662952</v>
      </c>
      <c r="F2635">
        <v>1257.2640107150146</v>
      </c>
      <c r="G2635">
        <v>293782636.46578407</v>
      </c>
      <c r="H2635" s="6">
        <f>E2635-G2635-'Recalled prostheses cost'!$F$23</f>
        <v>-262548887.27801228</v>
      </c>
      <c r="I2635" s="112">
        <v>30392446.122517541</v>
      </c>
      <c r="J2635" s="112">
        <v>111637401.85699794</v>
      </c>
      <c r="K2635" s="112">
        <f>I2635-J2635-(0.38*'Recalled prostheses cost'!$F$23)</f>
        <v>-90270649.031899035</v>
      </c>
      <c r="L2635" s="11">
        <f t="shared" si="86"/>
        <v>1</v>
      </c>
    </row>
    <row r="2636" spans="1:12" x14ac:dyDescent="0.25">
      <c r="A2636">
        <f t="shared" si="87"/>
        <v>2631</v>
      </c>
      <c r="C2636">
        <v>76614.905387465988</v>
      </c>
      <c r="D2636">
        <v>79231.643487473601</v>
      </c>
      <c r="E2636">
        <v>51770333.093195632</v>
      </c>
      <c r="F2636">
        <v>2616.738100007613</v>
      </c>
      <c r="G2636">
        <v>432665061.7264241</v>
      </c>
      <c r="H2636" s="6">
        <f>E2636-G2636-'Recalled prostheses cost'!$F$23</f>
        <v>-404646553.10011965</v>
      </c>
      <c r="I2636" s="112">
        <v>28839028.566337924</v>
      </c>
      <c r="J2636" s="112">
        <v>164412723.45604116</v>
      </c>
      <c r="K2636" s="112">
        <f>I2636-J2636-(0.38*'Recalled prostheses cost'!$F$23)</f>
        <v>-144599388.1871219</v>
      </c>
      <c r="L2636" s="11">
        <f t="shared" si="86"/>
        <v>1</v>
      </c>
    </row>
    <row r="2637" spans="1:12" x14ac:dyDescent="0.25">
      <c r="A2637">
        <f t="shared" si="87"/>
        <v>2632</v>
      </c>
      <c r="C2637">
        <v>66251.011784104499</v>
      </c>
      <c r="D2637">
        <v>68835.191543311099</v>
      </c>
      <c r="E2637">
        <v>53838307.458431631</v>
      </c>
      <c r="F2637">
        <v>2584.1797592065996</v>
      </c>
      <c r="G2637">
        <v>527111312.55465585</v>
      </c>
      <c r="H2637" s="6">
        <f>E2637-G2637-'Recalled prostheses cost'!$F$23</f>
        <v>-497024829.56311536</v>
      </c>
      <c r="I2637" s="112">
        <v>29980435.977522701</v>
      </c>
      <c r="J2637" s="112">
        <v>200302298.77076924</v>
      </c>
      <c r="K2637" s="112">
        <f>I2637-J2637-(0.38*'Recalled prostheses cost'!$F$23)</f>
        <v>-179347556.09066519</v>
      </c>
      <c r="L2637" s="11">
        <f t="shared" si="86"/>
        <v>1</v>
      </c>
    </row>
    <row r="2638" spans="1:12" x14ac:dyDescent="0.25">
      <c r="A2638">
        <f t="shared" si="87"/>
        <v>2633</v>
      </c>
      <c r="C2638">
        <v>51945.512763919483</v>
      </c>
      <c r="D2638">
        <v>53318.313383258181</v>
      </c>
      <c r="E2638">
        <v>47629662.7229461</v>
      </c>
      <c r="F2638">
        <v>1372.8006193386973</v>
      </c>
      <c r="G2638">
        <v>301428735.22619247</v>
      </c>
      <c r="H2638" s="6">
        <f>E2638-G2638-'Recalled prostheses cost'!$F$23</f>
        <v>-277550896.97013754</v>
      </c>
      <c r="I2638" s="112">
        <v>26458523.991712295</v>
      </c>
      <c r="J2638" s="112">
        <v>114542919.38595313</v>
      </c>
      <c r="K2638" s="112">
        <f>I2638-J2638-(0.38*'Recalled prostheses cost'!$F$23)</f>
        <v>-97110088.69165948</v>
      </c>
      <c r="L2638" s="11">
        <f t="shared" si="86"/>
        <v>1</v>
      </c>
    </row>
    <row r="2639" spans="1:12" x14ac:dyDescent="0.25">
      <c r="A2639">
        <f t="shared" si="87"/>
        <v>2634</v>
      </c>
      <c r="C2639">
        <v>76425.610766130048</v>
      </c>
      <c r="D2639">
        <v>78116.420278284641</v>
      </c>
      <c r="E2639">
        <v>39243229.570398957</v>
      </c>
      <c r="F2639">
        <v>1690.8095121545921</v>
      </c>
      <c r="G2639">
        <v>165628803.9987936</v>
      </c>
      <c r="H2639" s="6">
        <f>E2639-G2639-'Recalled prostheses cost'!$F$23</f>
        <v>-150137398.89528582</v>
      </c>
      <c r="I2639" s="112">
        <v>21774167.382565226</v>
      </c>
      <c r="J2639" s="112">
        <v>62938945.519541569</v>
      </c>
      <c r="K2639" s="112">
        <f>I2639-J2639-(0.38*'Recalled prostheses cost'!$F$23)</f>
        <v>-50190471.434394993</v>
      </c>
      <c r="L2639" s="11">
        <f t="shared" si="86"/>
        <v>1</v>
      </c>
    </row>
    <row r="2640" spans="1:12" x14ac:dyDescent="0.25">
      <c r="A2640">
        <f t="shared" si="87"/>
        <v>2635</v>
      </c>
      <c r="C2640">
        <v>49564.013357696174</v>
      </c>
      <c r="D2640">
        <v>50919.284909962182</v>
      </c>
      <c r="E2640">
        <v>44231729.162483916</v>
      </c>
      <c r="F2640">
        <v>1355.2715522660073</v>
      </c>
      <c r="G2640">
        <v>263561289.1351251</v>
      </c>
      <c r="H2640" s="6">
        <f>E2640-G2640-'Recalled prostheses cost'!$F$23</f>
        <v>-243081384.43953234</v>
      </c>
      <c r="I2640" s="112">
        <v>24665637.129283052</v>
      </c>
      <c r="J2640" s="112">
        <v>100153289.87134753</v>
      </c>
      <c r="K2640" s="112">
        <f>I2640-J2640-(0.38*'Recalled prostheses cost'!$F$23)</f>
        <v>-84513346.03948313</v>
      </c>
      <c r="L2640" s="11">
        <f t="shared" si="86"/>
        <v>1</v>
      </c>
    </row>
    <row r="2641" spans="1:12" x14ac:dyDescent="0.25">
      <c r="A2641">
        <f t="shared" si="87"/>
        <v>2636</v>
      </c>
      <c r="C2641">
        <v>58520.860229683502</v>
      </c>
      <c r="D2641">
        <v>61089.253461534339</v>
      </c>
      <c r="E2641">
        <v>38946827.603364907</v>
      </c>
      <c r="F2641">
        <v>2568.3932318508378</v>
      </c>
      <c r="G2641">
        <v>401387510.10686988</v>
      </c>
      <c r="H2641" s="6">
        <f>E2641-G2641-'Recalled prostheses cost'!$F$23</f>
        <v>-386192506.97039616</v>
      </c>
      <c r="I2641" s="112">
        <v>21630322.38786925</v>
      </c>
      <c r="J2641" s="112">
        <v>152527253.84061053</v>
      </c>
      <c r="K2641" s="112">
        <f>I2641-J2641-(0.38*'Recalled prostheses cost'!$F$23)</f>
        <v>-139922624.75015992</v>
      </c>
      <c r="L2641" s="11">
        <f t="shared" si="86"/>
        <v>1</v>
      </c>
    </row>
    <row r="2642" spans="1:12" x14ac:dyDescent="0.25">
      <c r="A2642">
        <f t="shared" si="87"/>
        <v>2637</v>
      </c>
      <c r="C2642">
        <v>55223.156712636119</v>
      </c>
      <c r="D2642">
        <v>56604.167544103824</v>
      </c>
      <c r="E2642">
        <v>41927750.829811692</v>
      </c>
      <c r="F2642">
        <v>1381.0108314677054</v>
      </c>
      <c r="G2642">
        <v>246906250.72365662</v>
      </c>
      <c r="H2642" s="6">
        <f>E2642-G2642-'Recalled prostheses cost'!$F$23</f>
        <v>-228730324.3607361</v>
      </c>
      <c r="I2642" s="112">
        <v>23571305.946752183</v>
      </c>
      <c r="J2642" s="112">
        <v>93824375.27498953</v>
      </c>
      <c r="K2642" s="112">
        <f>I2642-J2642-(0.38*'Recalled prostheses cost'!$F$23)</f>
        <v>-79278762.625656009</v>
      </c>
      <c r="L2642" s="11">
        <f t="shared" si="86"/>
        <v>1</v>
      </c>
    </row>
    <row r="2643" spans="1:12" x14ac:dyDescent="0.25">
      <c r="A2643">
        <f t="shared" si="87"/>
        <v>2638</v>
      </c>
      <c r="C2643">
        <v>71310.348821502484</v>
      </c>
      <c r="D2643">
        <v>73781.980878280985</v>
      </c>
      <c r="E2643">
        <v>42491889.643190563</v>
      </c>
      <c r="F2643">
        <v>2471.6320567785006</v>
      </c>
      <c r="G2643">
        <v>262165144.67145854</v>
      </c>
      <c r="H2643" s="6">
        <f>E2643-G2643-'Recalled prostheses cost'!$F$23</f>
        <v>-243425079.49515915</v>
      </c>
      <c r="I2643" s="112">
        <v>23686216.028310191</v>
      </c>
      <c r="J2643" s="112">
        <v>99622754.975154236</v>
      </c>
      <c r="K2643" s="112">
        <f>I2643-J2643-(0.38*'Recalled prostheses cost'!$F$23)</f>
        <v>-84962232.244262695</v>
      </c>
      <c r="L2643" s="11">
        <f t="shared" si="86"/>
        <v>1</v>
      </c>
    </row>
    <row r="2644" spans="1:12" x14ac:dyDescent="0.25">
      <c r="A2644">
        <f t="shared" si="87"/>
        <v>2639</v>
      </c>
      <c r="C2644">
        <v>64064.162990048731</v>
      </c>
      <c r="D2644">
        <v>66337.052190932533</v>
      </c>
      <c r="E2644">
        <v>46852961.39130082</v>
      </c>
      <c r="F2644">
        <v>2272.8892008838011</v>
      </c>
      <c r="G2644">
        <v>318267004.36918253</v>
      </c>
      <c r="H2644" s="6">
        <f>E2644-G2644-'Recalled prostheses cost'!$F$23</f>
        <v>-295165867.4447729</v>
      </c>
      <c r="I2644" s="112">
        <v>26431345.172526006</v>
      </c>
      <c r="J2644" s="112">
        <v>120941461.66028938</v>
      </c>
      <c r="K2644" s="112">
        <f>I2644-J2644-(0.38*'Recalled prostheses cost'!$F$23)</f>
        <v>-103535809.78518203</v>
      </c>
      <c r="L2644" s="11">
        <f t="shared" si="86"/>
        <v>1</v>
      </c>
    </row>
    <row r="2645" spans="1:12" x14ac:dyDescent="0.25">
      <c r="A2645">
        <f t="shared" si="87"/>
        <v>2640</v>
      </c>
      <c r="C2645">
        <v>73627.41600642995</v>
      </c>
      <c r="D2645">
        <v>75908.220116448443</v>
      </c>
      <c r="E2645">
        <v>43480092.961894266</v>
      </c>
      <c r="F2645">
        <v>2280.8041100184928</v>
      </c>
      <c r="G2645">
        <v>326504811.44038755</v>
      </c>
      <c r="H2645" s="6">
        <f>E2645-G2645-'Recalled prostheses cost'!$F$23</f>
        <v>-306776542.94538444</v>
      </c>
      <c r="I2645" s="112">
        <v>23776377.41528422</v>
      </c>
      <c r="J2645" s="112">
        <v>124071828.34734726</v>
      </c>
      <c r="K2645" s="112">
        <f>I2645-J2645-(0.38*'Recalled prostheses cost'!$F$23)</f>
        <v>-109321144.2294817</v>
      </c>
      <c r="L2645" s="11">
        <f t="shared" si="86"/>
        <v>1</v>
      </c>
    </row>
    <row r="2646" spans="1:12" x14ac:dyDescent="0.25">
      <c r="A2646">
        <f t="shared" si="87"/>
        <v>2641</v>
      </c>
      <c r="C2646">
        <v>50013.623485987235</v>
      </c>
      <c r="D2646">
        <v>51328.459084889859</v>
      </c>
      <c r="E2646">
        <v>43159055.728686072</v>
      </c>
      <c r="F2646">
        <v>1314.835598902624</v>
      </c>
      <c r="G2646">
        <v>211718615.88816142</v>
      </c>
      <c r="H2646" s="6">
        <f>E2646-G2646-'Recalled prostheses cost'!$F$23</f>
        <v>-192311384.62636653</v>
      </c>
      <c r="I2646" s="112">
        <v>24190640.674042411</v>
      </c>
      <c r="J2646" s="112">
        <v>80453074.03750135</v>
      </c>
      <c r="K2646" s="112">
        <f>I2646-J2646-(0.38*'Recalled prostheses cost'!$F$23)</f>
        <v>-65288126.660877585</v>
      </c>
      <c r="L2646" s="11">
        <f t="shared" si="86"/>
        <v>1</v>
      </c>
    </row>
    <row r="2647" spans="1:12" x14ac:dyDescent="0.25">
      <c r="A2647">
        <f t="shared" si="87"/>
        <v>2642</v>
      </c>
      <c r="C2647">
        <v>60364.452325741135</v>
      </c>
      <c r="D2647">
        <v>63256.021776351707</v>
      </c>
      <c r="E2647">
        <v>68910449.860041782</v>
      </c>
      <c r="F2647">
        <v>2891.5694506105719</v>
      </c>
      <c r="G2647">
        <v>844452427.94456708</v>
      </c>
      <c r="H2647" s="6">
        <f>E2647-G2647-'Recalled prostheses cost'!$F$23</f>
        <v>-799293802.55141652</v>
      </c>
      <c r="I2647" s="112">
        <v>38062726.085340053</v>
      </c>
      <c r="J2647" s="112">
        <v>320891922.61893547</v>
      </c>
      <c r="K2647" s="112">
        <f>I2647-J2647-(0.38*'Recalled prostheses cost'!$F$23)</f>
        <v>-291854889.8310141</v>
      </c>
      <c r="L2647" s="11">
        <f t="shared" si="86"/>
        <v>1</v>
      </c>
    </row>
    <row r="2648" spans="1:12" x14ac:dyDescent="0.25">
      <c r="A2648">
        <f t="shared" si="87"/>
        <v>2643</v>
      </c>
      <c r="C2648">
        <v>51035.602283895758</v>
      </c>
      <c r="D2648">
        <v>52534.741311397498</v>
      </c>
      <c r="E2648">
        <v>39269529.658288866</v>
      </c>
      <c r="F2648">
        <v>1499.1390275017402</v>
      </c>
      <c r="G2648">
        <v>309158249.51747751</v>
      </c>
      <c r="H2648" s="6">
        <f>E2648-G2648-'Recalled prostheses cost'!$F$23</f>
        <v>-293640544.32607985</v>
      </c>
      <c r="I2648" s="112">
        <v>21385421.62169566</v>
      </c>
      <c r="J2648" s="112">
        <v>117480134.81664148</v>
      </c>
      <c r="K2648" s="112">
        <f>I2648-J2648-(0.38*'Recalled prostheses cost'!$F$23)</f>
        <v>-105120406.49236447</v>
      </c>
      <c r="L2648" s="11">
        <f t="shared" si="86"/>
        <v>1</v>
      </c>
    </row>
    <row r="2649" spans="1:12" x14ac:dyDescent="0.25">
      <c r="A2649">
        <f t="shared" si="87"/>
        <v>2644</v>
      </c>
      <c r="C2649">
        <v>57227.839509018006</v>
      </c>
      <c r="D2649">
        <v>58934.537344560078</v>
      </c>
      <c r="E2649">
        <v>43048848.435009189</v>
      </c>
      <c r="F2649">
        <v>1706.6978355420724</v>
      </c>
      <c r="G2649">
        <v>277479489.78751785</v>
      </c>
      <c r="H2649" s="6">
        <f>E2649-G2649-'Recalled prostheses cost'!$F$23</f>
        <v>-258182465.81939983</v>
      </c>
      <c r="I2649" s="112">
        <v>23927689.832854904</v>
      </c>
      <c r="J2649" s="112">
        <v>105442206.11925681</v>
      </c>
      <c r="K2649" s="112">
        <f>I2649-J2649-(0.38*'Recalled prostheses cost'!$F$23)</f>
        <v>-90540209.583820552</v>
      </c>
      <c r="L2649" s="11">
        <f t="shared" si="86"/>
        <v>1</v>
      </c>
    </row>
    <row r="2650" spans="1:12" x14ac:dyDescent="0.25">
      <c r="A2650">
        <f t="shared" si="87"/>
        <v>2645</v>
      </c>
      <c r="C2650">
        <v>73210.400979938757</v>
      </c>
      <c r="D2650">
        <v>75306.800964751819</v>
      </c>
      <c r="E2650">
        <v>42613426.432391346</v>
      </c>
      <c r="F2650">
        <v>2096.3999848130625</v>
      </c>
      <c r="G2650">
        <v>300805353.74719727</v>
      </c>
      <c r="H2650" s="6">
        <f>E2650-G2650-'Recalled prostheses cost'!$F$23</f>
        <v>-281943751.78169709</v>
      </c>
      <c r="I2650" s="112">
        <v>23220999.913317684</v>
      </c>
      <c r="J2650" s="112">
        <v>114306034.423935</v>
      </c>
      <c r="K2650" s="112">
        <f>I2650-J2650-(0.38*'Recalled prostheses cost'!$F$23)</f>
        <v>-100110727.80803597</v>
      </c>
      <c r="L2650" s="11">
        <f t="shared" si="86"/>
        <v>1</v>
      </c>
    </row>
    <row r="2651" spans="1:12" x14ac:dyDescent="0.25">
      <c r="A2651">
        <f t="shared" si="87"/>
        <v>2646</v>
      </c>
      <c r="C2651">
        <v>51187.54182241005</v>
      </c>
      <c r="D2651">
        <v>52724.341655213895</v>
      </c>
      <c r="E2651">
        <v>42292491.50889077</v>
      </c>
      <c r="F2651">
        <v>1536.7998328038448</v>
      </c>
      <c r="G2651">
        <v>308989624.91934067</v>
      </c>
      <c r="H2651" s="6">
        <f>E2651-G2651-'Recalled prostheses cost'!$F$23</f>
        <v>-290448957.87734109</v>
      </c>
      <c r="I2651" s="112">
        <v>23427022.622795887</v>
      </c>
      <c r="J2651" s="112">
        <v>117416057.46934944</v>
      </c>
      <c r="K2651" s="112">
        <f>I2651-J2651-(0.38*'Recalled prostheses cost'!$F$23)</f>
        <v>-103014728.14397222</v>
      </c>
      <c r="L2651" s="11">
        <f t="shared" si="86"/>
        <v>1</v>
      </c>
    </row>
    <row r="2652" spans="1:12" x14ac:dyDescent="0.25">
      <c r="A2652">
        <f t="shared" si="87"/>
        <v>2647</v>
      </c>
      <c r="C2652">
        <v>57444.750888243223</v>
      </c>
      <c r="D2652">
        <v>58900.542986201064</v>
      </c>
      <c r="E2652">
        <v>45798003.084573291</v>
      </c>
      <c r="F2652">
        <v>1455.7920979578412</v>
      </c>
      <c r="G2652">
        <v>270546705.00506681</v>
      </c>
      <c r="H2652" s="6">
        <f>E2652-G2652-'Recalled prostheses cost'!$F$23</f>
        <v>-248500526.38738468</v>
      </c>
      <c r="I2652" s="112">
        <v>25379589.97464459</v>
      </c>
      <c r="J2652" s="112">
        <v>102807747.9019254</v>
      </c>
      <c r="K2652" s="112">
        <f>I2652-J2652-(0.38*'Recalled prostheses cost'!$F$23)</f>
        <v>-86453851.224699467</v>
      </c>
      <c r="L2652" s="11">
        <f t="shared" si="86"/>
        <v>1</v>
      </c>
    </row>
    <row r="2653" spans="1:12" x14ac:dyDescent="0.25">
      <c r="A2653">
        <f t="shared" si="87"/>
        <v>2648</v>
      </c>
      <c r="C2653">
        <v>63920.774723209775</v>
      </c>
      <c r="D2653">
        <v>65216.481347573674</v>
      </c>
      <c r="E2653">
        <v>42984873.625168987</v>
      </c>
      <c r="F2653">
        <v>1295.7066243638983</v>
      </c>
      <c r="G2653">
        <v>217752978.20371345</v>
      </c>
      <c r="H2653" s="6">
        <f>E2653-G2653-'Recalled prostheses cost'!$F$23</f>
        <v>-198519929.04543564</v>
      </c>
      <c r="I2653" s="112">
        <v>23855961.985655591</v>
      </c>
      <c r="J2653" s="112">
        <v>82746131.717411101</v>
      </c>
      <c r="K2653" s="112">
        <f>I2653-J2653-(0.38*'Recalled prostheses cost'!$F$23)</f>
        <v>-67915863.029174149</v>
      </c>
      <c r="L2653" s="11">
        <f t="shared" si="86"/>
        <v>1</v>
      </c>
    </row>
    <row r="2654" spans="1:12" x14ac:dyDescent="0.25">
      <c r="A2654">
        <f t="shared" si="87"/>
        <v>2649</v>
      </c>
      <c r="C2654">
        <v>81315.139451266863</v>
      </c>
      <c r="D2654">
        <v>84145.165308752301</v>
      </c>
      <c r="E2654">
        <v>66992290.888569206</v>
      </c>
      <c r="F2654">
        <v>2830.0258574854379</v>
      </c>
      <c r="G2654">
        <v>510861998.57753199</v>
      </c>
      <c r="H2654" s="6">
        <f>E2654-G2654-'Recalled prostheses cost'!$F$23</f>
        <v>-467621532.15585399</v>
      </c>
      <c r="I2654" s="112">
        <v>37301688.325216375</v>
      </c>
      <c r="J2654" s="112">
        <v>194127559.45946217</v>
      </c>
      <c r="K2654" s="112">
        <f>I2654-J2654-(0.38*'Recalled prostheses cost'!$F$23)</f>
        <v>-165851564.43166444</v>
      </c>
      <c r="L2654" s="11">
        <f t="shared" si="86"/>
        <v>1</v>
      </c>
    </row>
    <row r="2655" spans="1:12" x14ac:dyDescent="0.25">
      <c r="A2655">
        <f t="shared" si="87"/>
        <v>2650</v>
      </c>
      <c r="C2655">
        <v>53406.007737013912</v>
      </c>
      <c r="D2655">
        <v>54959.67227493738</v>
      </c>
      <c r="E2655">
        <v>47397115.807717875</v>
      </c>
      <c r="F2655">
        <v>1553.6645379234687</v>
      </c>
      <c r="G2655">
        <v>423067014.88994765</v>
      </c>
      <c r="H2655" s="6">
        <f>E2655-G2655-'Recalled prostheses cost'!$F$23</f>
        <v>-399421723.54912096</v>
      </c>
      <c r="I2655" s="112">
        <v>26284161.887612075</v>
      </c>
      <c r="J2655" s="112">
        <v>160765465.65818015</v>
      </c>
      <c r="K2655" s="112">
        <f>I2655-J2655-(0.38*'Recalled prostheses cost'!$F$23)</f>
        <v>-143506997.06798673</v>
      </c>
      <c r="L2655" s="11">
        <f t="shared" si="86"/>
        <v>1</v>
      </c>
    </row>
    <row r="2656" spans="1:12" x14ac:dyDescent="0.25">
      <c r="A2656">
        <f t="shared" si="87"/>
        <v>2651</v>
      </c>
      <c r="C2656">
        <v>61474.347220925287</v>
      </c>
      <c r="D2656">
        <v>64047.230006695769</v>
      </c>
      <c r="E2656">
        <v>58548817.358341679</v>
      </c>
      <c r="F2656">
        <v>2572.8827857704819</v>
      </c>
      <c r="G2656">
        <v>630211664.92575336</v>
      </c>
      <c r="H2656" s="6">
        <f>E2656-G2656-'Recalled prostheses cost'!$F$23</f>
        <v>-595414672.03430283</v>
      </c>
      <c r="I2656" s="112">
        <v>32390281.070397999</v>
      </c>
      <c r="J2656" s="112">
        <v>239480432.67178631</v>
      </c>
      <c r="K2656" s="112">
        <f>I2656-J2656-(0.38*'Recalled prostheses cost'!$F$23)</f>
        <v>-216115844.89880696</v>
      </c>
      <c r="L2656" s="11">
        <f t="shared" si="86"/>
        <v>1</v>
      </c>
    </row>
    <row r="2657" spans="1:12" x14ac:dyDescent="0.25">
      <c r="A2657">
        <f t="shared" si="87"/>
        <v>2652</v>
      </c>
      <c r="C2657">
        <v>48411.065204312981</v>
      </c>
      <c r="D2657">
        <v>49533.375535074265</v>
      </c>
      <c r="E2657">
        <v>57481851.367441326</v>
      </c>
      <c r="F2657">
        <v>1122.3103307612837</v>
      </c>
      <c r="G2657">
        <v>337457272.00564587</v>
      </c>
      <c r="H2657" s="6">
        <f>E2657-G2657-'Recalled prostheses cost'!$F$23</f>
        <v>-303727245.10509574</v>
      </c>
      <c r="I2657" s="112">
        <v>31548392.372548535</v>
      </c>
      <c r="J2657" s="112">
        <v>128233763.36214542</v>
      </c>
      <c r="K2657" s="112">
        <f>I2657-J2657-(0.38*'Recalled prostheses cost'!$F$23)</f>
        <v>-105711064.28701553</v>
      </c>
      <c r="L2657" s="11">
        <f t="shared" si="86"/>
        <v>1</v>
      </c>
    </row>
    <row r="2658" spans="1:12" x14ac:dyDescent="0.25">
      <c r="A2658">
        <f t="shared" si="87"/>
        <v>2653</v>
      </c>
      <c r="C2658">
        <v>55702.814833651042</v>
      </c>
      <c r="D2658">
        <v>57270.247812607457</v>
      </c>
      <c r="E2658">
        <v>40112665.802076884</v>
      </c>
      <c r="F2658">
        <v>1567.4329789564144</v>
      </c>
      <c r="G2658">
        <v>278670209.19261461</v>
      </c>
      <c r="H2658" s="6">
        <f>E2658-G2658-'Recalled prostheses cost'!$F$23</f>
        <v>-262309367.85742891</v>
      </c>
      <c r="I2658" s="112">
        <v>22379371.147869732</v>
      </c>
      <c r="J2658" s="112">
        <v>105894679.49319354</v>
      </c>
      <c r="K2658" s="112">
        <f>I2658-J2658-(0.38*'Recalled prostheses cost'!$F$23)</f>
        <v>-92541001.642742455</v>
      </c>
      <c r="L2658" s="11">
        <f t="shared" si="86"/>
        <v>1</v>
      </c>
    </row>
    <row r="2659" spans="1:12" x14ac:dyDescent="0.25">
      <c r="A2659">
        <f t="shared" si="87"/>
        <v>2654</v>
      </c>
      <c r="C2659">
        <v>75831.593788190759</v>
      </c>
      <c r="D2659">
        <v>79220.134201411012</v>
      </c>
      <c r="E2659">
        <v>40746515.432678916</v>
      </c>
      <c r="F2659">
        <v>3388.540413220253</v>
      </c>
      <c r="G2659">
        <v>361026676.51409107</v>
      </c>
      <c r="H2659" s="6">
        <f>E2659-G2659-'Recalled prostheses cost'!$F$23</f>
        <v>-344031985.54830331</v>
      </c>
      <c r="I2659" s="112">
        <v>22680736.417561088</v>
      </c>
      <c r="J2659" s="112">
        <v>137190137.07535464</v>
      </c>
      <c r="K2659" s="112">
        <f>I2659-J2659-(0.38*'Recalled prostheses cost'!$F$23)</f>
        <v>-123535093.95521221</v>
      </c>
      <c r="L2659" s="11">
        <f t="shared" si="86"/>
        <v>1</v>
      </c>
    </row>
    <row r="2660" spans="1:12" x14ac:dyDescent="0.25">
      <c r="A2660">
        <f t="shared" si="87"/>
        <v>2655</v>
      </c>
      <c r="C2660">
        <v>59381.443146945581</v>
      </c>
      <c r="D2660">
        <v>61638.249223566476</v>
      </c>
      <c r="E2660">
        <v>66041223.313726574</v>
      </c>
      <c r="F2660">
        <v>2256.8060766208946</v>
      </c>
      <c r="G2660">
        <v>536576349.3240028</v>
      </c>
      <c r="H2660" s="6">
        <f>E2660-G2660-'Recalled prostheses cost'!$F$23</f>
        <v>-494286950.47716737</v>
      </c>
      <c r="I2660" s="112">
        <v>36869292.840870157</v>
      </c>
      <c r="J2660" s="112">
        <v>203899012.74312103</v>
      </c>
      <c r="K2660" s="112">
        <f>I2660-J2660-(0.38*'Recalled prostheses cost'!$F$23)</f>
        <v>-176055413.19966954</v>
      </c>
      <c r="L2660" s="11">
        <f t="shared" si="86"/>
        <v>1</v>
      </c>
    </row>
    <row r="2661" spans="1:12" x14ac:dyDescent="0.25">
      <c r="A2661">
        <f t="shared" si="87"/>
        <v>2656</v>
      </c>
      <c r="C2661">
        <v>71988.635653196645</v>
      </c>
      <c r="D2661">
        <v>74998.668897973403</v>
      </c>
      <c r="E2661">
        <v>41594727.156077117</v>
      </c>
      <c r="F2661">
        <v>3010.0332447767578</v>
      </c>
      <c r="G2661">
        <v>400736898.3361212</v>
      </c>
      <c r="H2661" s="6">
        <f>E2661-G2661-'Recalled prostheses cost'!$F$23</f>
        <v>-382893995.64693522</v>
      </c>
      <c r="I2661" s="112">
        <v>23405735.70792539</v>
      </c>
      <c r="J2661" s="112">
        <v>152280021.36772603</v>
      </c>
      <c r="K2661" s="112">
        <f>I2661-J2661-(0.38*'Recalled prostheses cost'!$F$23)</f>
        <v>-137899978.95721927</v>
      </c>
      <c r="L2661" s="11">
        <f t="shared" si="86"/>
        <v>1</v>
      </c>
    </row>
    <row r="2662" spans="1:12" x14ac:dyDescent="0.25">
      <c r="A2662">
        <f t="shared" si="87"/>
        <v>2657</v>
      </c>
      <c r="C2662">
        <v>56642.126441998953</v>
      </c>
      <c r="D2662">
        <v>58610.190167030152</v>
      </c>
      <c r="E2662">
        <v>45528307.001053505</v>
      </c>
      <c r="F2662">
        <v>1968.0637250311993</v>
      </c>
      <c r="G2662">
        <v>335531118.2608757</v>
      </c>
      <c r="H2662" s="6">
        <f>E2662-G2662-'Recalled prostheses cost'!$F$23</f>
        <v>-313754635.72671336</v>
      </c>
      <c r="I2662" s="112">
        <v>25373342.123030812</v>
      </c>
      <c r="J2662" s="112">
        <v>127501824.93913274</v>
      </c>
      <c r="K2662" s="112">
        <f>I2662-J2662-(0.38*'Recalled prostheses cost'!$F$23)</f>
        <v>-111154176.11352056</v>
      </c>
      <c r="L2662" s="11">
        <f t="shared" si="86"/>
        <v>1</v>
      </c>
    </row>
    <row r="2663" spans="1:12" x14ac:dyDescent="0.25">
      <c r="A2663">
        <f t="shared" si="87"/>
        <v>2658</v>
      </c>
      <c r="C2663">
        <v>81925.585090356355</v>
      </c>
      <c r="D2663">
        <v>84421.840046770711</v>
      </c>
      <c r="E2663">
        <v>60316520.35007903</v>
      </c>
      <c r="F2663">
        <v>2496.2549564143555</v>
      </c>
      <c r="G2663">
        <v>377239308.90234947</v>
      </c>
      <c r="H2663" s="6">
        <f>E2663-G2663-'Recalled prostheses cost'!$F$23</f>
        <v>-340674613.01916158</v>
      </c>
      <c r="I2663" s="112">
        <v>33099304.007632092</v>
      </c>
      <c r="J2663" s="112">
        <v>143350937.38289282</v>
      </c>
      <c r="K2663" s="112">
        <f>I2663-J2663-(0.38*'Recalled prostheses cost'!$F$23)</f>
        <v>-119277326.67267936</v>
      </c>
      <c r="L2663" s="11">
        <f t="shared" si="86"/>
        <v>1</v>
      </c>
    </row>
    <row r="2664" spans="1:12" x14ac:dyDescent="0.25">
      <c r="A2664">
        <f t="shared" si="87"/>
        <v>2659</v>
      </c>
      <c r="C2664">
        <v>70592.956933061316</v>
      </c>
      <c r="D2664">
        <v>74336.64184198463</v>
      </c>
      <c r="E2664">
        <v>47048693.29008472</v>
      </c>
      <c r="F2664">
        <v>3743.6849089233147</v>
      </c>
      <c r="G2664">
        <v>548429300.54314733</v>
      </c>
      <c r="H2664" s="6">
        <f>E2664-G2664-'Recalled prostheses cost'!$F$23</f>
        <v>-525132431.71995378</v>
      </c>
      <c r="I2664" s="112">
        <v>26270272.147626434</v>
      </c>
      <c r="J2664" s="112">
        <v>208403134.20639598</v>
      </c>
      <c r="K2664" s="112">
        <f>I2664-J2664-(0.38*'Recalled prostheses cost'!$F$23)</f>
        <v>-191158555.35618821</v>
      </c>
      <c r="L2664" s="11">
        <f t="shared" si="86"/>
        <v>1</v>
      </c>
    </row>
    <row r="2665" spans="1:12" x14ac:dyDescent="0.25">
      <c r="A2665">
        <f t="shared" si="87"/>
        <v>2660</v>
      </c>
      <c r="C2665">
        <v>57519.987087791938</v>
      </c>
      <c r="D2665">
        <v>59635.200200013824</v>
      </c>
      <c r="E2665">
        <v>41482719.790057011</v>
      </c>
      <c r="F2665">
        <v>2115.2131122218852</v>
      </c>
      <c r="G2665">
        <v>317202369.44743389</v>
      </c>
      <c r="H2665" s="6">
        <f>E2665-G2665-'Recalled prostheses cost'!$F$23</f>
        <v>-299471474.12426805</v>
      </c>
      <c r="I2665" s="112">
        <v>23225775.155385897</v>
      </c>
      <c r="J2665" s="112">
        <v>120536900.39002489</v>
      </c>
      <c r="K2665" s="112">
        <f>I2665-J2665-(0.38*'Recalled prostheses cost'!$F$23)</f>
        <v>-106336818.53205764</v>
      </c>
      <c r="L2665" s="11">
        <f t="shared" si="86"/>
        <v>1</v>
      </c>
    </row>
    <row r="2666" spans="1:12" x14ac:dyDescent="0.25">
      <c r="A2666">
        <f t="shared" si="87"/>
        <v>2661</v>
      </c>
      <c r="C2666">
        <v>66653.573219958009</v>
      </c>
      <c r="D2666">
        <v>68827.928125135863</v>
      </c>
      <c r="E2666">
        <v>47826028.724568412</v>
      </c>
      <c r="F2666">
        <v>2174.3549051778537</v>
      </c>
      <c r="G2666">
        <v>362902185.96925241</v>
      </c>
      <c r="H2666" s="6">
        <f>E2666-G2666-'Recalled prostheses cost'!$F$23</f>
        <v>-338827981.71157515</v>
      </c>
      <c r="I2666" s="112">
        <v>26776305.011935737</v>
      </c>
      <c r="J2666" s="112">
        <v>137902830.66831592</v>
      </c>
      <c r="K2666" s="112">
        <f>I2666-J2666-(0.38*'Recalled prostheses cost'!$F$23)</f>
        <v>-120152218.95379883</v>
      </c>
      <c r="L2666" s="11">
        <f t="shared" si="86"/>
        <v>1</v>
      </c>
    </row>
    <row r="2667" spans="1:12" x14ac:dyDescent="0.25">
      <c r="A2667">
        <f t="shared" si="87"/>
        <v>2662</v>
      </c>
      <c r="C2667">
        <v>49881.145025647667</v>
      </c>
      <c r="D2667">
        <v>50932.993774159462</v>
      </c>
      <c r="E2667">
        <v>59819550.710570537</v>
      </c>
      <c r="F2667">
        <v>1051.8487485117948</v>
      </c>
      <c r="G2667">
        <v>383476394.43693733</v>
      </c>
      <c r="H2667" s="6">
        <f>E2667-G2667-'Recalled prostheses cost'!$F$23</f>
        <v>-347408668.19325799</v>
      </c>
      <c r="I2667" s="112">
        <v>32492351.610116307</v>
      </c>
      <c r="J2667" s="112">
        <v>145721029.88603619</v>
      </c>
      <c r="K2667" s="112">
        <f>I2667-J2667-(0.38*'Recalled prostheses cost'!$F$23)</f>
        <v>-122254371.57333854</v>
      </c>
      <c r="L2667" s="11">
        <f t="shared" si="86"/>
        <v>1</v>
      </c>
    </row>
    <row r="2668" spans="1:12" x14ac:dyDescent="0.25">
      <c r="A2668">
        <f t="shared" si="87"/>
        <v>2663</v>
      </c>
      <c r="C2668">
        <v>60498.004309946831</v>
      </c>
      <c r="D2668">
        <v>62285.115304885185</v>
      </c>
      <c r="E2668">
        <v>58651097.664271817</v>
      </c>
      <c r="F2668">
        <v>1787.1109949383535</v>
      </c>
      <c r="G2668">
        <v>453294100.56842124</v>
      </c>
      <c r="H2668" s="6">
        <f>E2668-G2668-'Recalled prostheses cost'!$F$23</f>
        <v>-418394827.37104058</v>
      </c>
      <c r="I2668" s="112">
        <v>32335095.056757659</v>
      </c>
      <c r="J2668" s="112">
        <v>172251758.21600008</v>
      </c>
      <c r="K2668" s="112">
        <f>I2668-J2668-(0.38*'Recalled prostheses cost'!$F$23)</f>
        <v>-148942356.45666108</v>
      </c>
      <c r="L2668" s="11">
        <f t="shared" si="86"/>
        <v>1</v>
      </c>
    </row>
    <row r="2669" spans="1:12" x14ac:dyDescent="0.25">
      <c r="A2669">
        <f t="shared" si="87"/>
        <v>2664</v>
      </c>
      <c r="C2669">
        <v>52128.65385256325</v>
      </c>
      <c r="D2669">
        <v>53571.848128849131</v>
      </c>
      <c r="E2669">
        <v>55300411.997807033</v>
      </c>
      <c r="F2669">
        <v>1443.1942762858816</v>
      </c>
      <c r="G2669">
        <v>381684210.04894203</v>
      </c>
      <c r="H2669" s="6">
        <f>E2669-G2669-'Recalled prostheses cost'!$F$23</f>
        <v>-350135622.51802617</v>
      </c>
      <c r="I2669" s="112">
        <v>30582031.308580153</v>
      </c>
      <c r="J2669" s="112">
        <v>145039999.81859797</v>
      </c>
      <c r="K2669" s="112">
        <f>I2669-J2669-(0.38*'Recalled prostheses cost'!$F$23)</f>
        <v>-123483661.80743647</v>
      </c>
      <c r="L2669" s="11">
        <f t="shared" si="86"/>
        <v>1</v>
      </c>
    </row>
    <row r="2670" spans="1:12" x14ac:dyDescent="0.25">
      <c r="A2670">
        <f t="shared" si="87"/>
        <v>2665</v>
      </c>
      <c r="C2670">
        <v>48960.160940047215</v>
      </c>
      <c r="D2670">
        <v>49992.121040285863</v>
      </c>
      <c r="E2670">
        <v>55823770.272910446</v>
      </c>
      <c r="F2670">
        <v>1031.960100238648</v>
      </c>
      <c r="G2670">
        <v>320405558.55199295</v>
      </c>
      <c r="H2670" s="6">
        <f>E2670-G2670-'Recalled prostheses cost'!$F$23</f>
        <v>-288333612.74597371</v>
      </c>
      <c r="I2670" s="112">
        <v>30214292.820547495</v>
      </c>
      <c r="J2670" s="112">
        <v>121754112.24975735</v>
      </c>
      <c r="K2670" s="112">
        <f>I2670-J2670-(0.38*'Recalled prostheses cost'!$F$23)</f>
        <v>-100565512.72662851</v>
      </c>
      <c r="L2670" s="11">
        <f t="shared" si="86"/>
        <v>1</v>
      </c>
    </row>
    <row r="2671" spans="1:12" x14ac:dyDescent="0.25">
      <c r="A2671">
        <f t="shared" si="87"/>
        <v>2666</v>
      </c>
      <c r="C2671">
        <v>52651.541740329376</v>
      </c>
      <c r="D2671">
        <v>53752.30434237716</v>
      </c>
      <c r="E2671">
        <v>51860381.163553342</v>
      </c>
      <c r="F2671">
        <v>1100.7626020477837</v>
      </c>
      <c r="G2671">
        <v>223423089.10240534</v>
      </c>
      <c r="H2671" s="6">
        <f>E2671-G2671-'Recalled prostheses cost'!$F$23</f>
        <v>-195314532.40574318</v>
      </c>
      <c r="I2671" s="112">
        <v>28868911.070080888</v>
      </c>
      <c r="J2671" s="112">
        <v>84900773.858914033</v>
      </c>
      <c r="K2671" s="112">
        <f>I2671-J2671-(0.38*'Recalled prostheses cost'!$F$23)</f>
        <v>-65057556.086251788</v>
      </c>
      <c r="L2671" s="11">
        <f t="shared" si="86"/>
        <v>1</v>
      </c>
    </row>
    <row r="2672" spans="1:12" x14ac:dyDescent="0.25">
      <c r="A2672">
        <f t="shared" si="87"/>
        <v>2667</v>
      </c>
      <c r="C2672">
        <v>57064.094625519778</v>
      </c>
      <c r="D2672">
        <v>59265.199642625477</v>
      </c>
      <c r="E2672">
        <v>51017471.259018429</v>
      </c>
      <c r="F2672">
        <v>2201.1050171056995</v>
      </c>
      <c r="G2672">
        <v>485980569.26599181</v>
      </c>
      <c r="H2672" s="6">
        <f>E2672-G2672-'Recalled prostheses cost'!$F$23</f>
        <v>-458714922.47386456</v>
      </c>
      <c r="I2672" s="112">
        <v>28524736.517546032</v>
      </c>
      <c r="J2672" s="112">
        <v>184672616.3210769</v>
      </c>
      <c r="K2672" s="112">
        <f>I2672-J2672-(0.38*'Recalled prostheses cost'!$F$23)</f>
        <v>-165173573.10094953</v>
      </c>
      <c r="L2672" s="11">
        <f t="shared" si="86"/>
        <v>1</v>
      </c>
    </row>
    <row r="2673" spans="1:12" x14ac:dyDescent="0.25">
      <c r="A2673">
        <f t="shared" si="87"/>
        <v>2668</v>
      </c>
      <c r="C2673">
        <v>65919.462720063602</v>
      </c>
      <c r="D2673">
        <v>67990.422721879862</v>
      </c>
      <c r="E2673">
        <v>46513504.552440882</v>
      </c>
      <c r="F2673">
        <v>2070.96000181626</v>
      </c>
      <c r="G2673">
        <v>294990236.82913524</v>
      </c>
      <c r="H2673" s="6">
        <f>E2673-G2673-'Recalled prostheses cost'!$F$23</f>
        <v>-272228556.74358553</v>
      </c>
      <c r="I2673" s="112">
        <v>26333428.81664348</v>
      </c>
      <c r="J2673" s="112">
        <v>112096289.99507135</v>
      </c>
      <c r="K2673" s="112">
        <f>I2673-J2673-(0.38*'Recalled prostheses cost'!$F$23)</f>
        <v>-94788554.475846529</v>
      </c>
      <c r="L2673" s="11">
        <f t="shared" si="86"/>
        <v>1</v>
      </c>
    </row>
    <row r="2674" spans="1:12" x14ac:dyDescent="0.25">
      <c r="A2674">
        <f t="shared" si="87"/>
        <v>2669</v>
      </c>
      <c r="C2674">
        <v>71344.35037554412</v>
      </c>
      <c r="D2674">
        <v>73231.799981519958</v>
      </c>
      <c r="E2674">
        <v>46439730.726223484</v>
      </c>
      <c r="F2674">
        <v>1887.4496059758385</v>
      </c>
      <c r="G2674">
        <v>256413196.90232664</v>
      </c>
      <c r="H2674" s="6">
        <f>E2674-G2674-'Recalled prostheses cost'!$F$23</f>
        <v>-233725290.64299434</v>
      </c>
      <c r="I2674" s="112">
        <v>25998287.59772861</v>
      </c>
      <c r="J2674" s="112">
        <v>97437014.822884127</v>
      </c>
      <c r="K2674" s="112">
        <f>I2674-J2674-(0.38*'Recalled prostheses cost'!$F$23)</f>
        <v>-80464420.522574157</v>
      </c>
      <c r="L2674" s="11">
        <f t="shared" si="86"/>
        <v>1</v>
      </c>
    </row>
    <row r="2675" spans="1:12" x14ac:dyDescent="0.25">
      <c r="A2675">
        <f t="shared" si="87"/>
        <v>2670</v>
      </c>
      <c r="C2675">
        <v>55816.475160245544</v>
      </c>
      <c r="D2675">
        <v>57199.557866271898</v>
      </c>
      <c r="E2675">
        <v>45407431.285158388</v>
      </c>
      <c r="F2675">
        <v>1383.0827060263546</v>
      </c>
      <c r="G2675">
        <v>249159210.34623504</v>
      </c>
      <c r="H2675" s="6">
        <f>E2675-G2675-'Recalled prostheses cost'!$F$23</f>
        <v>-227503603.52796781</v>
      </c>
      <c r="I2675" s="112">
        <v>25221928.071635883</v>
      </c>
      <c r="J2675" s="112">
        <v>94680499.931569308</v>
      </c>
      <c r="K2675" s="112">
        <f>I2675-J2675-(0.38*'Recalled prostheses cost'!$F$23)</f>
        <v>-78484265.15735206</v>
      </c>
      <c r="L2675" s="11">
        <f t="shared" si="86"/>
        <v>1</v>
      </c>
    </row>
    <row r="2676" spans="1:12" x14ac:dyDescent="0.25">
      <c r="A2676">
        <f t="shared" si="87"/>
        <v>2671</v>
      </c>
      <c r="C2676">
        <v>76813.733093093484</v>
      </c>
      <c r="D2676">
        <v>79569.864149305373</v>
      </c>
      <c r="E2676">
        <v>48630217.540349208</v>
      </c>
      <c r="F2676">
        <v>2756.1310562118888</v>
      </c>
      <c r="G2676">
        <v>337341836.3078115</v>
      </c>
      <c r="H2676" s="6">
        <f>E2676-G2676-'Recalled prostheses cost'!$F$23</f>
        <v>-312463443.23435348</v>
      </c>
      <c r="I2676" s="112">
        <v>27164115.587759297</v>
      </c>
      <c r="J2676" s="112">
        <v>128189897.79696837</v>
      </c>
      <c r="K2676" s="112">
        <f>I2676-J2676-(0.38*'Recalled prostheses cost'!$F$23)</f>
        <v>-110051475.50662771</v>
      </c>
      <c r="L2676" s="11">
        <f t="shared" si="86"/>
        <v>1</v>
      </c>
    </row>
    <row r="2677" spans="1:12" x14ac:dyDescent="0.25">
      <c r="A2677">
        <f t="shared" si="87"/>
        <v>2672</v>
      </c>
      <c r="C2677">
        <v>58954.996432396867</v>
      </c>
      <c r="D2677">
        <v>60885.241372408498</v>
      </c>
      <c r="E2677">
        <v>45300909.404467039</v>
      </c>
      <c r="F2677">
        <v>1930.2449400116311</v>
      </c>
      <c r="G2677">
        <v>273551105.86943173</v>
      </c>
      <c r="H2677" s="6">
        <f>E2677-G2677-'Recalled prostheses cost'!$F$23</f>
        <v>-252002020.93185586</v>
      </c>
      <c r="I2677" s="112">
        <v>25599193.721293494</v>
      </c>
      <c r="J2677" s="112">
        <v>103949420.23038407</v>
      </c>
      <c r="K2677" s="112">
        <f>I2677-J2677-(0.38*'Recalled prostheses cost'!$F$23)</f>
        <v>-87375919.806509227</v>
      </c>
      <c r="L2677" s="11">
        <f t="shared" si="86"/>
        <v>1</v>
      </c>
    </row>
    <row r="2678" spans="1:12" x14ac:dyDescent="0.25">
      <c r="A2678">
        <f t="shared" si="87"/>
        <v>2673</v>
      </c>
      <c r="C2678">
        <v>51278.13343993092</v>
      </c>
      <c r="D2678">
        <v>52136.625951663314</v>
      </c>
      <c r="E2678">
        <v>41096386.956369035</v>
      </c>
      <c r="F2678">
        <v>858.49251173239463</v>
      </c>
      <c r="G2678">
        <v>146875198.74698409</v>
      </c>
      <c r="H2678" s="6">
        <f>E2678-G2678-'Recalled prostheses cost'!$F$23</f>
        <v>-129530636.25750622</v>
      </c>
      <c r="I2678" s="112">
        <v>22968014.527458921</v>
      </c>
      <c r="J2678" s="112">
        <v>55812575.523853943</v>
      </c>
      <c r="K2678" s="112">
        <f>I2678-J2678-(0.38*'Recalled prostheses cost'!$F$23)</f>
        <v>-41870254.293813668</v>
      </c>
      <c r="L2678" s="11">
        <f t="shared" si="86"/>
        <v>1</v>
      </c>
    </row>
    <row r="2679" spans="1:12" x14ac:dyDescent="0.25">
      <c r="A2679">
        <f t="shared" si="87"/>
        <v>2674</v>
      </c>
      <c r="C2679">
        <v>63873.232157890561</v>
      </c>
      <c r="D2679">
        <v>65859.001413786653</v>
      </c>
      <c r="E2679">
        <v>46230400.060177349</v>
      </c>
      <c r="F2679">
        <v>1985.7692558960916</v>
      </c>
      <c r="G2679">
        <v>340196048.11561215</v>
      </c>
      <c r="H2679" s="6">
        <f>E2679-G2679-'Recalled prostheses cost'!$F$23</f>
        <v>-317717472.52232599</v>
      </c>
      <c r="I2679" s="112">
        <v>25285031.322028197</v>
      </c>
      <c r="J2679" s="112">
        <v>129274498.28393261</v>
      </c>
      <c r="K2679" s="112">
        <f>I2679-J2679-(0.38*'Recalled prostheses cost'!$F$23)</f>
        <v>-113015160.25932306</v>
      </c>
      <c r="L2679" s="11">
        <f t="shared" si="86"/>
        <v>1</v>
      </c>
    </row>
    <row r="2680" spans="1:12" x14ac:dyDescent="0.25">
      <c r="A2680">
        <f t="shared" si="87"/>
        <v>2675</v>
      </c>
      <c r="C2680">
        <v>55514.828355285448</v>
      </c>
      <c r="D2680">
        <v>57294.709715443169</v>
      </c>
      <c r="E2680">
        <v>43181775.944309354</v>
      </c>
      <c r="F2680">
        <v>1779.8813601577203</v>
      </c>
      <c r="G2680">
        <v>368622991.81962359</v>
      </c>
      <c r="H2680" s="6">
        <f>E2680-G2680-'Recalled prostheses cost'!$F$23</f>
        <v>-349193040.34220541</v>
      </c>
      <c r="I2680" s="112">
        <v>23501710.963100728</v>
      </c>
      <c r="J2680" s="112">
        <v>140076736.89145696</v>
      </c>
      <c r="K2680" s="112">
        <f>I2680-J2680-(0.38*'Recalled prostheses cost'!$F$23)</f>
        <v>-125600719.22577488</v>
      </c>
      <c r="L2680" s="11">
        <f t="shared" si="86"/>
        <v>1</v>
      </c>
    </row>
    <row r="2681" spans="1:12" x14ac:dyDescent="0.25">
      <c r="A2681">
        <f t="shared" si="87"/>
        <v>2676</v>
      </c>
      <c r="C2681">
        <v>52801.768301687538</v>
      </c>
      <c r="D2681">
        <v>54552.6207880043</v>
      </c>
      <c r="E2681">
        <v>51611492.261908986</v>
      </c>
      <c r="F2681">
        <v>1750.8524863167622</v>
      </c>
      <c r="G2681">
        <v>456593343.94814086</v>
      </c>
      <c r="H2681" s="6">
        <f>E2681-G2681-'Recalled prostheses cost'!$F$23</f>
        <v>-428733676.15312302</v>
      </c>
      <c r="I2681" s="112">
        <v>28444628.519139316</v>
      </c>
      <c r="J2681" s="112">
        <v>173505470.70029354</v>
      </c>
      <c r="K2681" s="112">
        <f>I2681-J2681-(0.38*'Recalled prostheses cost'!$F$23)</f>
        <v>-154086535.47857288</v>
      </c>
      <c r="L2681" s="11">
        <f t="shared" si="86"/>
        <v>1</v>
      </c>
    </row>
    <row r="2682" spans="1:12" x14ac:dyDescent="0.25">
      <c r="A2682">
        <f t="shared" si="87"/>
        <v>2677</v>
      </c>
      <c r="C2682">
        <v>53865.82552980457</v>
      </c>
      <c r="D2682">
        <v>55748.394825815943</v>
      </c>
      <c r="E2682">
        <v>55523748.474648558</v>
      </c>
      <c r="F2682">
        <v>1882.5692960113738</v>
      </c>
      <c r="G2682">
        <v>477609125.18754184</v>
      </c>
      <c r="H2682" s="6">
        <f>E2682-G2682-'Recalled prostheses cost'!$F$23</f>
        <v>-445837201.17978448</v>
      </c>
      <c r="I2682" s="112">
        <v>30598745.971329089</v>
      </c>
      <c r="J2682" s="112">
        <v>181491467.57126594</v>
      </c>
      <c r="K2682" s="112">
        <f>I2682-J2682-(0.38*'Recalled prostheses cost'!$F$23)</f>
        <v>-159918414.8973555</v>
      </c>
      <c r="L2682" s="11">
        <f t="shared" si="86"/>
        <v>1</v>
      </c>
    </row>
    <row r="2683" spans="1:12" x14ac:dyDescent="0.25">
      <c r="A2683">
        <f t="shared" si="87"/>
        <v>2678</v>
      </c>
      <c r="C2683">
        <v>59150.284029735245</v>
      </c>
      <c r="D2683">
        <v>61680.689954738031</v>
      </c>
      <c r="E2683">
        <v>65301976.601984918</v>
      </c>
      <c r="F2683">
        <v>2530.4059250027858</v>
      </c>
      <c r="G2683">
        <v>590739271.43459344</v>
      </c>
      <c r="H2683" s="6">
        <f>E2683-G2683-'Recalled prostheses cost'!$F$23</f>
        <v>-549189119.29949975</v>
      </c>
      <c r="I2683" s="112">
        <v>36392946.203852817</v>
      </c>
      <c r="J2683" s="112">
        <v>224480923.14514551</v>
      </c>
      <c r="K2683" s="112">
        <f>I2683-J2683-(0.38*'Recalled prostheses cost'!$F$23)</f>
        <v>-197113670.23871136</v>
      </c>
      <c r="L2683" s="11">
        <f t="shared" si="86"/>
        <v>1</v>
      </c>
    </row>
    <row r="2684" spans="1:12" x14ac:dyDescent="0.25">
      <c r="A2684">
        <f t="shared" si="87"/>
        <v>2679</v>
      </c>
      <c r="C2684">
        <v>57786.70526683933</v>
      </c>
      <c r="D2684">
        <v>59343.564763129572</v>
      </c>
      <c r="E2684">
        <v>39938306.901834458</v>
      </c>
      <c r="F2684">
        <v>1556.8594962902425</v>
      </c>
      <c r="G2684">
        <v>180545711.87423313</v>
      </c>
      <c r="H2684" s="6">
        <f>E2684-G2684-'Recalled prostheses cost'!$F$23</f>
        <v>-164359229.43928984</v>
      </c>
      <c r="I2684" s="112">
        <v>22327435.316249967</v>
      </c>
      <c r="J2684" s="112">
        <v>68607370.512208566</v>
      </c>
      <c r="K2684" s="112">
        <f>I2684-J2684-(0.38*'Recalled prostheses cost'!$F$23)</f>
        <v>-55305628.493377246</v>
      </c>
      <c r="L2684" s="11">
        <f t="shared" si="86"/>
        <v>1</v>
      </c>
    </row>
    <row r="2685" spans="1:12" x14ac:dyDescent="0.25">
      <c r="A2685">
        <f t="shared" si="87"/>
        <v>2680</v>
      </c>
      <c r="C2685">
        <v>56698.151130070102</v>
      </c>
      <c r="D2685">
        <v>57671.716014735634</v>
      </c>
      <c r="E2685">
        <v>69185635.585469916</v>
      </c>
      <c r="F2685">
        <v>973.56488466553128</v>
      </c>
      <c r="G2685">
        <v>287015988.87608707</v>
      </c>
      <c r="H2685" s="6">
        <f>E2685-G2685-'Recalled prostheses cost'!$F$23</f>
        <v>-241582177.75750834</v>
      </c>
      <c r="I2685" s="112">
        <v>38383177.285779923</v>
      </c>
      <c r="J2685" s="112">
        <v>109066075.77291308</v>
      </c>
      <c r="K2685" s="112">
        <f>I2685-J2685-(0.38*'Recalled prostheses cost'!$F$23)</f>
        <v>-79708591.784551799</v>
      </c>
      <c r="L2685" s="11">
        <f t="shared" si="86"/>
        <v>1</v>
      </c>
    </row>
    <row r="2686" spans="1:12" x14ac:dyDescent="0.25">
      <c r="A2686">
        <f t="shared" si="87"/>
        <v>2681</v>
      </c>
      <c r="C2686">
        <v>56871.073190637813</v>
      </c>
      <c r="D2686">
        <v>58297.061572934006</v>
      </c>
      <c r="E2686">
        <v>59143718.742418125</v>
      </c>
      <c r="F2686">
        <v>1425.9883822961929</v>
      </c>
      <c r="G2686">
        <v>402951788.04143536</v>
      </c>
      <c r="H2686" s="6">
        <f>E2686-G2686-'Recalled prostheses cost'!$F$23</f>
        <v>-367559893.76590842</v>
      </c>
      <c r="I2686" s="112">
        <v>32582662.218329906</v>
      </c>
      <c r="J2686" s="112">
        <v>153121679.4557454</v>
      </c>
      <c r="K2686" s="112">
        <f>I2686-J2686-(0.38*'Recalled prostheses cost'!$F$23)</f>
        <v>-129564710.53483415</v>
      </c>
      <c r="L2686" s="11">
        <f t="shared" si="86"/>
        <v>1</v>
      </c>
    </row>
    <row r="2687" spans="1:12" x14ac:dyDescent="0.25">
      <c r="A2687">
        <f t="shared" si="87"/>
        <v>2682</v>
      </c>
      <c r="C2687">
        <v>59134.755912479239</v>
      </c>
      <c r="D2687">
        <v>60881.445107575695</v>
      </c>
      <c r="E2687">
        <v>60587135.182592221</v>
      </c>
      <c r="F2687">
        <v>1746.6891950964564</v>
      </c>
      <c r="G2687">
        <v>396696282.98787874</v>
      </c>
      <c r="H2687" s="6">
        <f>E2687-G2687-'Recalled prostheses cost'!$F$23</f>
        <v>-359860972.2721777</v>
      </c>
      <c r="I2687" s="112">
        <v>33663996.174525574</v>
      </c>
      <c r="J2687" s="112">
        <v>150744587.53539389</v>
      </c>
      <c r="K2687" s="112">
        <f>I2687-J2687-(0.38*'Recalled prostheses cost'!$F$23)</f>
        <v>-126106284.65828696</v>
      </c>
      <c r="L2687" s="11">
        <f t="shared" si="86"/>
        <v>1</v>
      </c>
    </row>
    <row r="2688" spans="1:12" x14ac:dyDescent="0.25">
      <c r="A2688">
        <f t="shared" si="87"/>
        <v>2683</v>
      </c>
      <c r="C2688">
        <v>59983.049167756479</v>
      </c>
      <c r="D2688">
        <v>61782.739197206341</v>
      </c>
      <c r="E2688">
        <v>49839755.673181146</v>
      </c>
      <c r="F2688">
        <v>1799.6900294498628</v>
      </c>
      <c r="G2688">
        <v>305100283.11857361</v>
      </c>
      <c r="H2688" s="6">
        <f>E2688-G2688-'Recalled prostheses cost'!$F$23</f>
        <v>-279012351.91228366</v>
      </c>
      <c r="I2688" s="112">
        <v>27561030.43354864</v>
      </c>
      <c r="J2688" s="112">
        <v>115938107.58505799</v>
      </c>
      <c r="K2688" s="112">
        <f>I2688-J2688-(0.38*'Recalled prostheses cost'!$F$23)</f>
        <v>-97402770.448927999</v>
      </c>
      <c r="L2688" s="11">
        <f t="shared" si="86"/>
        <v>1</v>
      </c>
    </row>
    <row r="2689" spans="1:12" x14ac:dyDescent="0.25">
      <c r="A2689">
        <f t="shared" si="87"/>
        <v>2684</v>
      </c>
      <c r="C2689">
        <v>62024.250206460725</v>
      </c>
      <c r="D2689">
        <v>64134.390303896005</v>
      </c>
      <c r="E2689">
        <v>52978800.30629307</v>
      </c>
      <c r="F2689">
        <v>2110.14009743528</v>
      </c>
      <c r="G2689">
        <v>428502980.27717972</v>
      </c>
      <c r="H2689" s="6">
        <f>E2689-G2689-'Recalled prostheses cost'!$F$23</f>
        <v>-399276004.43777782</v>
      </c>
      <c r="I2689" s="112">
        <v>29329065.855704103</v>
      </c>
      <c r="J2689" s="112">
        <v>162831132.5053283</v>
      </c>
      <c r="K2689" s="112">
        <f>I2689-J2689-(0.38*'Recalled prostheses cost'!$F$23)</f>
        <v>-142527759.94704285</v>
      </c>
      <c r="L2689" s="11">
        <f t="shared" si="86"/>
        <v>1</v>
      </c>
    </row>
    <row r="2690" spans="1:12" x14ac:dyDescent="0.25">
      <c r="A2690">
        <f t="shared" si="87"/>
        <v>2685</v>
      </c>
      <c r="C2690">
        <v>54655.821974559214</v>
      </c>
      <c r="D2690">
        <v>56607.804709420503</v>
      </c>
      <c r="E2690">
        <v>48200036.153437011</v>
      </c>
      <c r="F2690">
        <v>1951.9827348612889</v>
      </c>
      <c r="G2690">
        <v>383161810.1989603</v>
      </c>
      <c r="H2690" s="6">
        <f>E2690-G2690-'Recalled prostheses cost'!$F$23</f>
        <v>-358713598.51241446</v>
      </c>
      <c r="I2690" s="112">
        <v>26651623.686758406</v>
      </c>
      <c r="J2690" s="112">
        <v>145601487.87560493</v>
      </c>
      <c r="K2690" s="112">
        <f>I2690-J2690-(0.38*'Recalled prostheses cost'!$F$23)</f>
        <v>-127975557.48626518</v>
      </c>
      <c r="L2690" s="11">
        <f t="shared" si="86"/>
        <v>1</v>
      </c>
    </row>
    <row r="2691" spans="1:12" x14ac:dyDescent="0.25">
      <c r="A2691">
        <f t="shared" si="87"/>
        <v>2686</v>
      </c>
      <c r="C2691">
        <v>61983.991487500236</v>
      </c>
      <c r="D2691">
        <v>63836.927301567761</v>
      </c>
      <c r="E2691">
        <v>58392261.013341397</v>
      </c>
      <c r="F2691">
        <v>1852.9358140675249</v>
      </c>
      <c r="G2691">
        <v>388636555.90262938</v>
      </c>
      <c r="H2691" s="6">
        <f>E2691-G2691-'Recalled prostheses cost'!$F$23</f>
        <v>-353996119.35617912</v>
      </c>
      <c r="I2691" s="112">
        <v>32697433.932121851</v>
      </c>
      <c r="J2691" s="112">
        <v>147681891.24299917</v>
      </c>
      <c r="K2691" s="112">
        <f>I2691-J2691-(0.38*'Recalled prostheses cost'!$F$23)</f>
        <v>-124010150.60829598</v>
      </c>
      <c r="L2691" s="11">
        <f t="shared" si="86"/>
        <v>1</v>
      </c>
    </row>
    <row r="2692" spans="1:12" x14ac:dyDescent="0.25">
      <c r="A2692">
        <f t="shared" si="87"/>
        <v>2687</v>
      </c>
      <c r="C2692">
        <v>56599.059445563478</v>
      </c>
      <c r="D2692">
        <v>58215.981650554131</v>
      </c>
      <c r="E2692">
        <v>47606307.300200149</v>
      </c>
      <c r="F2692">
        <v>1616.922204990653</v>
      </c>
      <c r="G2692">
        <v>319965916.5679372</v>
      </c>
      <c r="H2692" s="6">
        <f>E2692-G2692-'Recalled prostheses cost'!$F$23</f>
        <v>-296111433.7346282</v>
      </c>
      <c r="I2692" s="112">
        <v>26419132.37229887</v>
      </c>
      <c r="J2692" s="112">
        <v>121587048.29581614</v>
      </c>
      <c r="K2692" s="112">
        <f>I2692-J2692-(0.38*'Recalled prostheses cost'!$F$23)</f>
        <v>-104193609.22093591</v>
      </c>
      <c r="L2692" s="11">
        <f t="shared" si="86"/>
        <v>1</v>
      </c>
    </row>
    <row r="2693" spans="1:12" x14ac:dyDescent="0.25">
      <c r="A2693">
        <f t="shared" si="87"/>
        <v>2688</v>
      </c>
      <c r="C2693">
        <v>67705.862700307945</v>
      </c>
      <c r="D2693">
        <v>70113.247056673892</v>
      </c>
      <c r="E2693">
        <v>37987153.098918959</v>
      </c>
      <c r="F2693">
        <v>2407.3843563659466</v>
      </c>
      <c r="G2693">
        <v>303822413.56552625</v>
      </c>
      <c r="H2693" s="6">
        <f>E2693-G2693-'Recalled prostheses cost'!$F$23</f>
        <v>-289587084.93349844</v>
      </c>
      <c r="I2693" s="112">
        <v>20984816.742068239</v>
      </c>
      <c r="J2693" s="112">
        <v>115452517.15489995</v>
      </c>
      <c r="K2693" s="112">
        <f>I2693-J2693-(0.38*'Recalled prostheses cost'!$F$23)</f>
        <v>-103493393.71025038</v>
      </c>
      <c r="L2693" s="11">
        <f t="shared" si="86"/>
        <v>1</v>
      </c>
    </row>
    <row r="2694" spans="1:12" x14ac:dyDescent="0.25">
      <c r="A2694">
        <f t="shared" si="87"/>
        <v>2689</v>
      </c>
      <c r="C2694">
        <v>83474.553862780827</v>
      </c>
      <c r="D2694">
        <v>85513.799253305842</v>
      </c>
      <c r="E2694">
        <v>42813455.600030199</v>
      </c>
      <c r="F2694">
        <v>2039.245390525015</v>
      </c>
      <c r="G2694">
        <v>185046451.07786891</v>
      </c>
      <c r="H2694" s="6">
        <f>E2694-G2694-'Recalled prostheses cost'!$F$23</f>
        <v>-165984819.94472986</v>
      </c>
      <c r="I2694" s="112">
        <v>23933531.367246758</v>
      </c>
      <c r="J2694" s="112">
        <v>70317651.409590185</v>
      </c>
      <c r="K2694" s="112">
        <f>I2694-J2694-(0.38*'Recalled prostheses cost'!$F$23)</f>
        <v>-55409813.339762069</v>
      </c>
      <c r="L2694" s="11">
        <f t="shared" ref="L2694:L2757" si="88">IF(H2694/$H$1&lt;=F2694,1,0)</f>
        <v>1</v>
      </c>
    </row>
    <row r="2695" spans="1:12" x14ac:dyDescent="0.25">
      <c r="A2695">
        <f t="shared" si="87"/>
        <v>2690</v>
      </c>
      <c r="C2695">
        <v>64551.613464300346</v>
      </c>
      <c r="D2695">
        <v>66826.83925060145</v>
      </c>
      <c r="E2695">
        <v>45101586.206863187</v>
      </c>
      <c r="F2695">
        <v>2275.2257863011037</v>
      </c>
      <c r="G2695">
        <v>316987607.04577821</v>
      </c>
      <c r="H2695" s="6">
        <f>E2695-G2695-'Recalled prostheses cost'!$F$23</f>
        <v>-295637845.30580622</v>
      </c>
      <c r="I2695" s="112">
        <v>25201995.639574017</v>
      </c>
      <c r="J2695" s="112">
        <v>120455290.67739575</v>
      </c>
      <c r="K2695" s="112">
        <f>I2695-J2695-(0.38*'Recalled prostheses cost'!$F$23)</f>
        <v>-104278988.33524036</v>
      </c>
      <c r="L2695" s="11">
        <f t="shared" si="88"/>
        <v>1</v>
      </c>
    </row>
    <row r="2696" spans="1:12" x14ac:dyDescent="0.25">
      <c r="A2696">
        <f t="shared" ref="A2696:A2759" si="89">1+A2695</f>
        <v>2691</v>
      </c>
      <c r="C2696">
        <v>53489.185083470686</v>
      </c>
      <c r="D2696">
        <v>54770.109228668269</v>
      </c>
      <c r="E2696">
        <v>43827015.895416126</v>
      </c>
      <c r="F2696">
        <v>1280.9241451975831</v>
      </c>
      <c r="G2696">
        <v>260821243.39973775</v>
      </c>
      <c r="H2696" s="6">
        <f>E2696-G2696-'Recalled prostheses cost'!$F$23</f>
        <v>-240746051.9712128</v>
      </c>
      <c r="I2696" s="112">
        <v>23940887.575133834</v>
      </c>
      <c r="J2696" s="112">
        <v>99112072.491900355</v>
      </c>
      <c r="K2696" s="112">
        <f>I2696-J2696-(0.38*'Recalled prostheses cost'!$F$23)</f>
        <v>-84196878.214185178</v>
      </c>
      <c r="L2696" s="11">
        <f t="shared" si="88"/>
        <v>1</v>
      </c>
    </row>
    <row r="2697" spans="1:12" x14ac:dyDescent="0.25">
      <c r="A2697">
        <f t="shared" si="89"/>
        <v>2692</v>
      </c>
      <c r="C2697">
        <v>56788.529503876183</v>
      </c>
      <c r="D2697">
        <v>59648.092175949198</v>
      </c>
      <c r="E2697">
        <v>47508027.531496756</v>
      </c>
      <c r="F2697">
        <v>2859.5626720730143</v>
      </c>
      <c r="G2697">
        <v>659790687.4461329</v>
      </c>
      <c r="H2697" s="6">
        <f>E2697-G2697-'Recalled prostheses cost'!$F$23</f>
        <v>-636034484.3815273</v>
      </c>
      <c r="I2697" s="112">
        <v>26276177.638822671</v>
      </c>
      <c r="J2697" s="112">
        <v>250720461.22953048</v>
      </c>
      <c r="K2697" s="112">
        <f>I2697-J2697-(0.38*'Recalled prostheses cost'!$F$23)</f>
        <v>-233469976.88812646</v>
      </c>
      <c r="L2697" s="11">
        <f t="shared" si="88"/>
        <v>1</v>
      </c>
    </row>
    <row r="2698" spans="1:12" x14ac:dyDescent="0.25">
      <c r="A2698">
        <f t="shared" si="89"/>
        <v>2693</v>
      </c>
      <c r="C2698">
        <v>61534.054824449784</v>
      </c>
      <c r="D2698">
        <v>64013.201876375206</v>
      </c>
      <c r="E2698">
        <v>50548431.813208252</v>
      </c>
      <c r="F2698">
        <v>2479.1470519254217</v>
      </c>
      <c r="G2698">
        <v>512744161.21363282</v>
      </c>
      <c r="H2698" s="6">
        <f>E2698-G2698-'Recalled prostheses cost'!$F$23</f>
        <v>-485947553.86731577</v>
      </c>
      <c r="I2698" s="112">
        <v>28261775.946092956</v>
      </c>
      <c r="J2698" s="112">
        <v>194842781.26118049</v>
      </c>
      <c r="K2698" s="112">
        <f>I2698-J2698-(0.38*'Recalled prostheses cost'!$F$23)</f>
        <v>-175606698.61250618</v>
      </c>
      <c r="L2698" s="11">
        <f t="shared" si="88"/>
        <v>1</v>
      </c>
    </row>
    <row r="2699" spans="1:12" x14ac:dyDescent="0.25">
      <c r="A2699">
        <f t="shared" si="89"/>
        <v>2694</v>
      </c>
      <c r="C2699">
        <v>48848.551864249639</v>
      </c>
      <c r="D2699">
        <v>50720.217659334536</v>
      </c>
      <c r="E2699">
        <v>59675298.833490603</v>
      </c>
      <c r="F2699">
        <v>1871.6657950848967</v>
      </c>
      <c r="G2699">
        <v>609193704.82919729</v>
      </c>
      <c r="H2699" s="6">
        <f>E2699-G2699-'Recalled prostheses cost'!$F$23</f>
        <v>-573270230.46259785</v>
      </c>
      <c r="I2699" s="112">
        <v>32725366.996235278</v>
      </c>
      <c r="J2699" s="112">
        <v>231493607.83509499</v>
      </c>
      <c r="K2699" s="112">
        <f>I2699-J2699-(0.38*'Recalled prostheses cost'!$F$23)</f>
        <v>-207793934.13627836</v>
      </c>
      <c r="L2699" s="11">
        <f t="shared" si="88"/>
        <v>1</v>
      </c>
    </row>
    <row r="2700" spans="1:12" x14ac:dyDescent="0.25">
      <c r="A2700">
        <f t="shared" si="89"/>
        <v>2695</v>
      </c>
      <c r="C2700">
        <v>63914.128392858431</v>
      </c>
      <c r="D2700">
        <v>65184.253558360695</v>
      </c>
      <c r="E2700">
        <v>49960618.563620076</v>
      </c>
      <c r="F2700">
        <v>1270.1251655022643</v>
      </c>
      <c r="G2700">
        <v>251490899.62555993</v>
      </c>
      <c r="H2700" s="6">
        <f>E2700-G2700-'Recalled prostheses cost'!$F$23</f>
        <v>-225282105.52883101</v>
      </c>
      <c r="I2700" s="112">
        <v>28147831.662636492</v>
      </c>
      <c r="J2700" s="112">
        <v>95566541.857712775</v>
      </c>
      <c r="K2700" s="112">
        <f>I2700-J2700-(0.38*'Recalled prostheses cost'!$F$23)</f>
        <v>-76444403.492494941</v>
      </c>
      <c r="L2700" s="11">
        <f t="shared" si="88"/>
        <v>1</v>
      </c>
    </row>
    <row r="2701" spans="1:12" x14ac:dyDescent="0.25">
      <c r="A2701">
        <f t="shared" si="89"/>
        <v>2696</v>
      </c>
      <c r="C2701">
        <v>71770.764985174377</v>
      </c>
      <c r="D2701">
        <v>75299.194427731767</v>
      </c>
      <c r="E2701">
        <v>42615254.298791006</v>
      </c>
      <c r="F2701">
        <v>3528.4294425573898</v>
      </c>
      <c r="G2701">
        <v>390909216.90111935</v>
      </c>
      <c r="H2701" s="6">
        <f>E2701-G2701-'Recalled prostheses cost'!$F$23</f>
        <v>-372045787.06921953</v>
      </c>
      <c r="I2701" s="112">
        <v>23361089.590047024</v>
      </c>
      <c r="J2701" s="112">
        <v>148545502.42242536</v>
      </c>
      <c r="K2701" s="112">
        <f>I2701-J2701-(0.38*'Recalled prostheses cost'!$F$23)</f>
        <v>-134210106.12979698</v>
      </c>
      <c r="L2701" s="11">
        <f t="shared" si="88"/>
        <v>1</v>
      </c>
    </row>
    <row r="2702" spans="1:12" x14ac:dyDescent="0.25">
      <c r="A2702">
        <f t="shared" si="89"/>
        <v>2697</v>
      </c>
      <c r="C2702">
        <v>78380.38062973239</v>
      </c>
      <c r="D2702">
        <v>82709.656266267237</v>
      </c>
      <c r="E2702">
        <v>49780366.700919859</v>
      </c>
      <c r="F2702">
        <v>4329.2756365348469</v>
      </c>
      <c r="G2702">
        <v>629106738.64034343</v>
      </c>
      <c r="H2702" s="6">
        <f>E2702-G2702-'Recalled prostheses cost'!$F$23</f>
        <v>-603078196.40631473</v>
      </c>
      <c r="I2702" s="112">
        <v>27767602.206248939</v>
      </c>
      <c r="J2702" s="112">
        <v>239060560.68333051</v>
      </c>
      <c r="K2702" s="112">
        <f>I2702-J2702-(0.38*'Recalled prostheses cost'!$F$23)</f>
        <v>-220318651.77450022</v>
      </c>
      <c r="L2702" s="11">
        <f t="shared" si="88"/>
        <v>1</v>
      </c>
    </row>
    <row r="2703" spans="1:12" x14ac:dyDescent="0.25">
      <c r="A2703">
        <f t="shared" si="89"/>
        <v>2698</v>
      </c>
      <c r="C2703">
        <v>68592.185972587089</v>
      </c>
      <c r="D2703">
        <v>69903.830968496157</v>
      </c>
      <c r="E2703">
        <v>40620662.156076692</v>
      </c>
      <c r="F2703">
        <v>1311.6449959090678</v>
      </c>
      <c r="G2703">
        <v>175949083.05333981</v>
      </c>
      <c r="H2703" s="6">
        <f>E2703-G2703-'Recalled prostheses cost'!$F$23</f>
        <v>-159080245.36415428</v>
      </c>
      <c r="I2703" s="112">
        <v>22570960.006915711</v>
      </c>
      <c r="J2703" s="112">
        <v>66860651.56026914</v>
      </c>
      <c r="K2703" s="112">
        <f>I2703-J2703-(0.38*'Recalled prostheses cost'!$F$23)</f>
        <v>-53315384.850772075</v>
      </c>
      <c r="L2703" s="11">
        <f t="shared" si="88"/>
        <v>1</v>
      </c>
    </row>
    <row r="2704" spans="1:12" x14ac:dyDescent="0.25">
      <c r="A2704">
        <f t="shared" si="89"/>
        <v>2699</v>
      </c>
      <c r="C2704">
        <v>59650.303486092758</v>
      </c>
      <c r="D2704">
        <v>60850.610568024465</v>
      </c>
      <c r="E2704">
        <v>44341387.170687877</v>
      </c>
      <c r="F2704">
        <v>1200.3070819317072</v>
      </c>
      <c r="G2704">
        <v>181207473.38407677</v>
      </c>
      <c r="H2704" s="6">
        <f>E2704-G2704-'Recalled prostheses cost'!$F$23</f>
        <v>-160617910.68028006</v>
      </c>
      <c r="I2704" s="112">
        <v>24859511.186153673</v>
      </c>
      <c r="J2704" s="112">
        <v>68858839.885949165</v>
      </c>
      <c r="K2704" s="112">
        <f>I2704-J2704-(0.38*'Recalled prostheses cost'!$F$23)</f>
        <v>-53025021.997214139</v>
      </c>
      <c r="L2704" s="11">
        <f t="shared" si="88"/>
        <v>1</v>
      </c>
    </row>
    <row r="2705" spans="1:12" x14ac:dyDescent="0.25">
      <c r="A2705">
        <f t="shared" si="89"/>
        <v>2700</v>
      </c>
      <c r="C2705">
        <v>56266.394609085415</v>
      </c>
      <c r="D2705">
        <v>57793.598247165559</v>
      </c>
      <c r="E2705">
        <v>55443098.189507149</v>
      </c>
      <c r="F2705">
        <v>1527.2036380801437</v>
      </c>
      <c r="G2705">
        <v>351467878.39231646</v>
      </c>
      <c r="H2705" s="6">
        <f>E2705-G2705-'Recalled prostheses cost'!$F$23</f>
        <v>-319776604.6697005</v>
      </c>
      <c r="I2705" s="112">
        <v>30339977.175284479</v>
      </c>
      <c r="J2705" s="112">
        <v>133557793.78908023</v>
      </c>
      <c r="K2705" s="112">
        <f>I2705-J2705-(0.38*'Recalled prostheses cost'!$F$23)</f>
        <v>-112243509.91121441</v>
      </c>
      <c r="L2705" s="11">
        <f t="shared" si="88"/>
        <v>1</v>
      </c>
    </row>
    <row r="2706" spans="1:12" x14ac:dyDescent="0.25">
      <c r="A2706">
        <f t="shared" si="89"/>
        <v>2701</v>
      </c>
      <c r="C2706">
        <v>63421.233973525748</v>
      </c>
      <c r="D2706">
        <v>65909.418078593022</v>
      </c>
      <c r="E2706">
        <v>58235739.363834336</v>
      </c>
      <c r="F2706">
        <v>2488.1841050672738</v>
      </c>
      <c r="G2706">
        <v>508473670.98168284</v>
      </c>
      <c r="H2706" s="6">
        <f>E2706-G2706-'Recalled prostheses cost'!$F$23</f>
        <v>-473989756.08473969</v>
      </c>
      <c r="I2706" s="112">
        <v>32899345.516124215</v>
      </c>
      <c r="J2706" s="112">
        <v>193219994.97303951</v>
      </c>
      <c r="K2706" s="112">
        <f>I2706-J2706-(0.38*'Recalled prostheses cost'!$F$23)</f>
        <v>-169346342.75433394</v>
      </c>
      <c r="L2706" s="11">
        <f t="shared" si="88"/>
        <v>1</v>
      </c>
    </row>
    <row r="2707" spans="1:12" x14ac:dyDescent="0.25">
      <c r="A2707">
        <f t="shared" si="89"/>
        <v>2702</v>
      </c>
      <c r="C2707">
        <v>61523.138235963917</v>
      </c>
      <c r="D2707">
        <v>63517.244618253244</v>
      </c>
      <c r="E2707">
        <v>58336345.481856667</v>
      </c>
      <c r="F2707">
        <v>1994.1063822893266</v>
      </c>
      <c r="G2707">
        <v>406455596.64497268</v>
      </c>
      <c r="H2707" s="6">
        <f>E2707-G2707-'Recalled prostheses cost'!$F$23</f>
        <v>-371871075.63000721</v>
      </c>
      <c r="I2707" s="112">
        <v>31954812.952225111</v>
      </c>
      <c r="J2707" s="112">
        <v>154453126.72508964</v>
      </c>
      <c r="K2707" s="112">
        <f>I2707-J2707-(0.38*'Recalled prostheses cost'!$F$23)</f>
        <v>-131524007.07028317</v>
      </c>
      <c r="L2707" s="11">
        <f t="shared" si="88"/>
        <v>1</v>
      </c>
    </row>
    <row r="2708" spans="1:12" x14ac:dyDescent="0.25">
      <c r="A2708">
        <f t="shared" si="89"/>
        <v>2703</v>
      </c>
      <c r="C2708">
        <v>65309.635738058656</v>
      </c>
      <c r="D2708">
        <v>68588.130896514485</v>
      </c>
      <c r="E2708">
        <v>49492083.760462426</v>
      </c>
      <c r="F2708">
        <v>3278.4951584558294</v>
      </c>
      <c r="G2708">
        <v>683675116.89624143</v>
      </c>
      <c r="H2708" s="6">
        <f>E2708-G2708-'Recalled prostheses cost'!$F$23</f>
        <v>-657934857.60267019</v>
      </c>
      <c r="I2708" s="112">
        <v>28086609.866214529</v>
      </c>
      <c r="J2708" s="112">
        <v>259796544.42057174</v>
      </c>
      <c r="K2708" s="112">
        <f>I2708-J2708-(0.38*'Recalled prostheses cost'!$F$23)</f>
        <v>-240735627.85177588</v>
      </c>
      <c r="L2708" s="11">
        <f t="shared" si="88"/>
        <v>1</v>
      </c>
    </row>
    <row r="2709" spans="1:12" x14ac:dyDescent="0.25">
      <c r="A2709">
        <f t="shared" si="89"/>
        <v>2704</v>
      </c>
      <c r="C2709">
        <v>51370.802771994764</v>
      </c>
      <c r="D2709">
        <v>52814.052574401117</v>
      </c>
      <c r="E2709">
        <v>46755519.421749949</v>
      </c>
      <c r="F2709">
        <v>1443.2498024063534</v>
      </c>
      <c r="G2709">
        <v>331536894.36633575</v>
      </c>
      <c r="H2709" s="6">
        <f>E2709-G2709-'Recalled prostheses cost'!$F$23</f>
        <v>-308533199.41147697</v>
      </c>
      <c r="I2709" s="112">
        <v>25773920.501889706</v>
      </c>
      <c r="J2709" s="112">
        <v>125984019.85920765</v>
      </c>
      <c r="K2709" s="112">
        <f>I2709-J2709-(0.38*'Recalled prostheses cost'!$F$23)</f>
        <v>-109235792.65473658</v>
      </c>
      <c r="L2709" s="11">
        <f t="shared" si="88"/>
        <v>1</v>
      </c>
    </row>
    <row r="2710" spans="1:12" x14ac:dyDescent="0.25">
      <c r="A2710">
        <f t="shared" si="89"/>
        <v>2705</v>
      </c>
      <c r="C2710">
        <v>53198.69336200034</v>
      </c>
      <c r="D2710">
        <v>54298.539574051989</v>
      </c>
      <c r="E2710">
        <v>42021507.25253059</v>
      </c>
      <c r="F2710">
        <v>1099.8462120516488</v>
      </c>
      <c r="G2710">
        <v>206175985.78709331</v>
      </c>
      <c r="H2710" s="6">
        <f>E2710-G2710-'Recalled prostheses cost'!$F$23</f>
        <v>-187906303.00145388</v>
      </c>
      <c r="I2710" s="112">
        <v>23020687.81338938</v>
      </c>
      <c r="J2710" s="112">
        <v>78346874.599095464</v>
      </c>
      <c r="K2710" s="112">
        <f>I2710-J2710-(0.38*'Recalled prostheses cost'!$F$23)</f>
        <v>-64351880.083124734</v>
      </c>
      <c r="L2710" s="11">
        <f t="shared" si="88"/>
        <v>1</v>
      </c>
    </row>
    <row r="2711" spans="1:12" x14ac:dyDescent="0.25">
      <c r="A2711">
        <f t="shared" si="89"/>
        <v>2706</v>
      </c>
      <c r="C2711">
        <v>54382.333332826136</v>
      </c>
      <c r="D2711">
        <v>56306.131323190159</v>
      </c>
      <c r="E2711">
        <v>43739934.055584714</v>
      </c>
      <c r="F2711">
        <v>1923.7979903640226</v>
      </c>
      <c r="G2711">
        <v>318458645.85230446</v>
      </c>
      <c r="H2711" s="6">
        <f>E2711-G2711-'Recalled prostheses cost'!$F$23</f>
        <v>-298470536.2636109</v>
      </c>
      <c r="I2711" s="112">
        <v>24563212.459313344</v>
      </c>
      <c r="J2711" s="112">
        <v>121014285.4238757</v>
      </c>
      <c r="K2711" s="112">
        <f>I2711-J2711-(0.38*'Recalled prostheses cost'!$F$23)</f>
        <v>-105476766.26198101</v>
      </c>
      <c r="L2711" s="11">
        <f t="shared" si="88"/>
        <v>1</v>
      </c>
    </row>
    <row r="2712" spans="1:12" x14ac:dyDescent="0.25">
      <c r="A2712">
        <f t="shared" si="89"/>
        <v>2707</v>
      </c>
      <c r="C2712">
        <v>72160.876375647902</v>
      </c>
      <c r="D2712">
        <v>74684.405096999748</v>
      </c>
      <c r="E2712">
        <v>51181894.912610918</v>
      </c>
      <c r="F2712">
        <v>2523.5287213518459</v>
      </c>
      <c r="G2712">
        <v>411534096.13192922</v>
      </c>
      <c r="H2712" s="6">
        <f>E2712-G2712-'Recalled prostheses cost'!$F$23</f>
        <v>-384104025.68620944</v>
      </c>
      <c r="I2712" s="112">
        <v>28196556.088039447</v>
      </c>
      <c r="J2712" s="112">
        <v>156382956.5301331</v>
      </c>
      <c r="K2712" s="112">
        <f>I2712-J2712-(0.38*'Recalled prostheses cost'!$F$23)</f>
        <v>-137212093.73951229</v>
      </c>
      <c r="L2712" s="11">
        <f t="shared" si="88"/>
        <v>1</v>
      </c>
    </row>
    <row r="2713" spans="1:12" x14ac:dyDescent="0.25">
      <c r="A2713">
        <f t="shared" si="89"/>
        <v>2708</v>
      </c>
      <c r="C2713">
        <v>54454.473670160201</v>
      </c>
      <c r="D2713">
        <v>56248.913768463412</v>
      </c>
      <c r="E2713">
        <v>43267022.148850761</v>
      </c>
      <c r="F2713">
        <v>1794.4400983032101</v>
      </c>
      <c r="G2713">
        <v>325575323.18343413</v>
      </c>
      <c r="H2713" s="6">
        <f>E2713-G2713-'Recalled prostheses cost'!$F$23</f>
        <v>-306060125.50147456</v>
      </c>
      <c r="I2713" s="112">
        <v>24269478.319050282</v>
      </c>
      <c r="J2713" s="112">
        <v>123718622.80970493</v>
      </c>
      <c r="K2713" s="112">
        <f>I2713-J2713-(0.38*'Recalled prostheses cost'!$F$23)</f>
        <v>-108474837.7880733</v>
      </c>
      <c r="L2713" s="11">
        <f t="shared" si="88"/>
        <v>1</v>
      </c>
    </row>
    <row r="2714" spans="1:12" x14ac:dyDescent="0.25">
      <c r="A2714">
        <f t="shared" si="89"/>
        <v>2709</v>
      </c>
      <c r="C2714">
        <v>58005.030937584859</v>
      </c>
      <c r="D2714">
        <v>60323.772617442453</v>
      </c>
      <c r="E2714">
        <v>45636206.534304425</v>
      </c>
      <c r="F2714">
        <v>2318.7416798575941</v>
      </c>
      <c r="G2714">
        <v>410709072.68790972</v>
      </c>
      <c r="H2714" s="6">
        <f>E2714-G2714-'Recalled prostheses cost'!$F$23</f>
        <v>-388824690.62049645</v>
      </c>
      <c r="I2714" s="112">
        <v>25086665.687347174</v>
      </c>
      <c r="J2714" s="112">
        <v>156069447.62140566</v>
      </c>
      <c r="K2714" s="112">
        <f>I2714-J2714-(0.38*'Recalled prostheses cost'!$F$23)</f>
        <v>-140008475.23147714</v>
      </c>
      <c r="L2714" s="11">
        <f t="shared" si="88"/>
        <v>1</v>
      </c>
    </row>
    <row r="2715" spans="1:12" x14ac:dyDescent="0.25">
      <c r="A2715">
        <f t="shared" si="89"/>
        <v>2710</v>
      </c>
      <c r="C2715">
        <v>55232.785409285279</v>
      </c>
      <c r="D2715">
        <v>57971.072068207737</v>
      </c>
      <c r="E2715">
        <v>53266852.418550298</v>
      </c>
      <c r="F2715">
        <v>2738.2866589224577</v>
      </c>
      <c r="G2715">
        <v>634172519.16734302</v>
      </c>
      <c r="H2715" s="6">
        <f>E2715-G2715-'Recalled prostheses cost'!$F$23</f>
        <v>-604657491.21568394</v>
      </c>
      <c r="I2715" s="112">
        <v>29523354.389919836</v>
      </c>
      <c r="J2715" s="112">
        <v>240985557.28359032</v>
      </c>
      <c r="K2715" s="112">
        <f>I2715-J2715-(0.38*'Recalled prostheses cost'!$F$23)</f>
        <v>-220487896.19108912</v>
      </c>
      <c r="L2715" s="11">
        <f t="shared" si="88"/>
        <v>1</v>
      </c>
    </row>
    <row r="2716" spans="1:12" x14ac:dyDescent="0.25">
      <c r="A2716">
        <f t="shared" si="89"/>
        <v>2711</v>
      </c>
      <c r="C2716">
        <v>60161.395795705328</v>
      </c>
      <c r="D2716">
        <v>62493.319092813959</v>
      </c>
      <c r="E2716">
        <v>44070210.778451867</v>
      </c>
      <c r="F2716">
        <v>2331.9232971086312</v>
      </c>
      <c r="G2716">
        <v>351447275.79894263</v>
      </c>
      <c r="H2716" s="6">
        <f>E2716-G2716-'Recalled prostheses cost'!$F$23</f>
        <v>-331128889.48738194</v>
      </c>
      <c r="I2716" s="112">
        <v>24612047.349913817</v>
      </c>
      <c r="J2716" s="112">
        <v>133549964.8035982</v>
      </c>
      <c r="K2716" s="112">
        <f>I2716-J2716-(0.38*'Recalled prostheses cost'!$F$23)</f>
        <v>-117963610.75110301</v>
      </c>
      <c r="L2716" s="11">
        <f t="shared" si="88"/>
        <v>1</v>
      </c>
    </row>
    <row r="2717" spans="1:12" x14ac:dyDescent="0.25">
      <c r="A2717">
        <f t="shared" si="89"/>
        <v>2712</v>
      </c>
      <c r="C2717">
        <v>53580.749963173999</v>
      </c>
      <c r="D2717">
        <v>54646.583880168218</v>
      </c>
      <c r="E2717">
        <v>44215361.92309545</v>
      </c>
      <c r="F2717">
        <v>1065.8339169942192</v>
      </c>
      <c r="G2717">
        <v>206274154.56667712</v>
      </c>
      <c r="H2717" s="6">
        <f>E2717-G2717-'Recalled prostheses cost'!$F$23</f>
        <v>-185810617.11047286</v>
      </c>
      <c r="I2717" s="112">
        <v>24399734.082474295</v>
      </c>
      <c r="J2717" s="112">
        <v>78384178.735337302</v>
      </c>
      <c r="K2717" s="112">
        <f>I2717-J2717-(0.38*'Recalled prostheses cost'!$F$23)</f>
        <v>-63010137.950281657</v>
      </c>
      <c r="L2717" s="11">
        <f t="shared" si="88"/>
        <v>1</v>
      </c>
    </row>
    <row r="2718" spans="1:12" x14ac:dyDescent="0.25">
      <c r="A2718">
        <f t="shared" si="89"/>
        <v>2713</v>
      </c>
      <c r="C2718">
        <v>52623.058198226885</v>
      </c>
      <c r="D2718">
        <v>54028.821115697465</v>
      </c>
      <c r="E2718">
        <v>44162760.948111258</v>
      </c>
      <c r="F2718">
        <v>1405.7629174705799</v>
      </c>
      <c r="G2718">
        <v>276493353.14775902</v>
      </c>
      <c r="H2718" s="6">
        <f>E2718-G2718-'Recalled prostheses cost'!$F$23</f>
        <v>-256082416.66653892</v>
      </c>
      <c r="I2718" s="112">
        <v>24602112.844486881</v>
      </c>
      <c r="J2718" s="112">
        <v>105067474.19614844</v>
      </c>
      <c r="K2718" s="112">
        <f>I2718-J2718-(0.38*'Recalled prostheses cost'!$F$23)</f>
        <v>-89491054.649080217</v>
      </c>
      <c r="L2718" s="11">
        <f t="shared" si="88"/>
        <v>1</v>
      </c>
    </row>
    <row r="2719" spans="1:12" x14ac:dyDescent="0.25">
      <c r="A2719">
        <f t="shared" si="89"/>
        <v>2714</v>
      </c>
      <c r="C2719">
        <v>62942.543124959942</v>
      </c>
      <c r="D2719">
        <v>65415.413340557046</v>
      </c>
      <c r="E2719">
        <v>52497188.823779956</v>
      </c>
      <c r="F2719">
        <v>2472.8702155971041</v>
      </c>
      <c r="G2719">
        <v>427833823.35878909</v>
      </c>
      <c r="H2719" s="6">
        <f>E2719-G2719-'Recalled prostheses cost'!$F$23</f>
        <v>-399088459.00190032</v>
      </c>
      <c r="I2719" s="112">
        <v>29113315.152168166</v>
      </c>
      <c r="J2719" s="112">
        <v>162576852.87633988</v>
      </c>
      <c r="K2719" s="112">
        <f>I2719-J2719-(0.38*'Recalled prostheses cost'!$F$23)</f>
        <v>-142489231.02159035</v>
      </c>
      <c r="L2719" s="11">
        <f t="shared" si="88"/>
        <v>1</v>
      </c>
    </row>
    <row r="2720" spans="1:12" x14ac:dyDescent="0.25">
      <c r="A2720">
        <f t="shared" si="89"/>
        <v>2715</v>
      </c>
      <c r="C2720">
        <v>76028.66983126424</v>
      </c>
      <c r="D2720">
        <v>79394.840304297322</v>
      </c>
      <c r="E2720">
        <v>53467840.387159534</v>
      </c>
      <c r="F2720">
        <v>3366.1704730330821</v>
      </c>
      <c r="G2720">
        <v>573688667.66223407</v>
      </c>
      <c r="H2720" s="6">
        <f>E2720-G2720-'Recalled prostheses cost'!$F$23</f>
        <v>-543972651.74196577</v>
      </c>
      <c r="I2720" s="112">
        <v>29682478.994893562</v>
      </c>
      <c r="J2720" s="112">
        <v>218001693.71164897</v>
      </c>
      <c r="K2720" s="112">
        <f>I2720-J2720-(0.38*'Recalled prostheses cost'!$F$23)</f>
        <v>-197344908.01417407</v>
      </c>
      <c r="L2720" s="11">
        <f t="shared" si="88"/>
        <v>1</v>
      </c>
    </row>
    <row r="2721" spans="1:12" x14ac:dyDescent="0.25">
      <c r="A2721">
        <f t="shared" si="89"/>
        <v>2716</v>
      </c>
      <c r="C2721">
        <v>57687.873152226646</v>
      </c>
      <c r="D2721">
        <v>59477.874929858204</v>
      </c>
      <c r="E2721">
        <v>41421905.732292943</v>
      </c>
      <c r="F2721">
        <v>1790.0017776315581</v>
      </c>
      <c r="G2721">
        <v>244857644.75812411</v>
      </c>
      <c r="H2721" s="6">
        <f>E2721-G2721-'Recalled prostheses cost'!$F$23</f>
        <v>-227187563.49272233</v>
      </c>
      <c r="I2721" s="112">
        <v>22877875.96631407</v>
      </c>
      <c r="J2721" s="112">
        <v>93045905.008087143</v>
      </c>
      <c r="K2721" s="112">
        <f>I2721-J2721-(0.38*'Recalled prostheses cost'!$F$23)</f>
        <v>-79193722.339191735</v>
      </c>
      <c r="L2721" s="11">
        <f t="shared" si="88"/>
        <v>1</v>
      </c>
    </row>
    <row r="2722" spans="1:12" x14ac:dyDescent="0.25">
      <c r="A2722">
        <f t="shared" si="89"/>
        <v>2717</v>
      </c>
      <c r="C2722">
        <v>52859.880179908876</v>
      </c>
      <c r="D2722">
        <v>54591.181943876931</v>
      </c>
      <c r="E2722">
        <v>40423392.59546753</v>
      </c>
      <c r="F2722">
        <v>1731.3017639680547</v>
      </c>
      <c r="G2722">
        <v>289061682.77303952</v>
      </c>
      <c r="H2722" s="6">
        <f>E2722-G2722-'Recalled prostheses cost'!$F$23</f>
        <v>-272390114.64446318</v>
      </c>
      <c r="I2722" s="112">
        <v>22478728.161753092</v>
      </c>
      <c r="J2722" s="112">
        <v>109843439.45375499</v>
      </c>
      <c r="K2722" s="112">
        <f>I2722-J2722-(0.38*'Recalled prostheses cost'!$F$23)</f>
        <v>-96390404.589420557</v>
      </c>
      <c r="L2722" s="11">
        <f t="shared" si="88"/>
        <v>1</v>
      </c>
    </row>
    <row r="2723" spans="1:12" x14ac:dyDescent="0.25">
      <c r="A2723">
        <f t="shared" si="89"/>
        <v>2718</v>
      </c>
      <c r="C2723">
        <v>77660.744687234008</v>
      </c>
      <c r="D2723">
        <v>79624.933610913169</v>
      </c>
      <c r="E2723">
        <v>40125655.872166462</v>
      </c>
      <c r="F2723">
        <v>1964.1889236791612</v>
      </c>
      <c r="G2723">
        <v>221802810.06797618</v>
      </c>
      <c r="H2723" s="6">
        <f>E2723-G2723-'Recalled prostheses cost'!$F$23</f>
        <v>-205428978.66270089</v>
      </c>
      <c r="I2723" s="112">
        <v>22577724.643915921</v>
      </c>
      <c r="J2723" s="112">
        <v>84285067.825830951</v>
      </c>
      <c r="K2723" s="112">
        <f>I2723-J2723-(0.38*'Recalled prostheses cost'!$F$23)</f>
        <v>-70733036.479333669</v>
      </c>
      <c r="L2723" s="11">
        <f t="shared" si="88"/>
        <v>1</v>
      </c>
    </row>
    <row r="2724" spans="1:12" x14ac:dyDescent="0.25">
      <c r="A2724">
        <f t="shared" si="89"/>
        <v>2719</v>
      </c>
      <c r="C2724">
        <v>47812.012845613208</v>
      </c>
      <c r="D2724">
        <v>48910.742607422188</v>
      </c>
      <c r="E2724">
        <v>42798530.310083121</v>
      </c>
      <c r="F2724">
        <v>1098.7297618089797</v>
      </c>
      <c r="G2724">
        <v>216153281.03489327</v>
      </c>
      <c r="H2724" s="6">
        <f>E2724-G2724-'Recalled prostheses cost'!$F$23</f>
        <v>-197106575.19170132</v>
      </c>
      <c r="I2724" s="112">
        <v>23739583.818664983</v>
      </c>
      <c r="J2724" s="112">
        <v>82138246.793259442</v>
      </c>
      <c r="K2724" s="112">
        <f>I2724-J2724-(0.38*'Recalled prostheses cost'!$F$23)</f>
        <v>-67424356.272013098</v>
      </c>
      <c r="L2724" s="11">
        <f t="shared" si="88"/>
        <v>1</v>
      </c>
    </row>
    <row r="2725" spans="1:12" x14ac:dyDescent="0.25">
      <c r="A2725">
        <f t="shared" si="89"/>
        <v>2720</v>
      </c>
      <c r="C2725">
        <v>62727.418737654654</v>
      </c>
      <c r="D2725">
        <v>64663.985719487027</v>
      </c>
      <c r="E2725">
        <v>43368936.563563801</v>
      </c>
      <c r="F2725">
        <v>1936.5669818323731</v>
      </c>
      <c r="G2725">
        <v>344052444.25594074</v>
      </c>
      <c r="H2725" s="6">
        <f>E2725-G2725-'Recalled prostheses cost'!$F$23</f>
        <v>-324435332.15926808</v>
      </c>
      <c r="I2725" s="112">
        <v>24086732.756750751</v>
      </c>
      <c r="J2725" s="112">
        <v>130739928.81725748</v>
      </c>
      <c r="K2725" s="112">
        <f>I2725-J2725-(0.38*'Recalled prostheses cost'!$F$23)</f>
        <v>-115678889.35792539</v>
      </c>
      <c r="L2725" s="11">
        <f t="shared" si="88"/>
        <v>1</v>
      </c>
    </row>
    <row r="2726" spans="1:12" x14ac:dyDescent="0.25">
      <c r="A2726">
        <f t="shared" si="89"/>
        <v>2721</v>
      </c>
      <c r="C2726">
        <v>52521.730910511455</v>
      </c>
      <c r="D2726">
        <v>53912.342835930249</v>
      </c>
      <c r="E2726">
        <v>65842367.295707554</v>
      </c>
      <c r="F2726">
        <v>1390.6119254187943</v>
      </c>
      <c r="G2726">
        <v>480384761.9907735</v>
      </c>
      <c r="H2726" s="6">
        <f>E2726-G2726-'Recalled prostheses cost'!$F$23</f>
        <v>-438294219.16195714</v>
      </c>
      <c r="I2726" s="112">
        <v>36249544.522818066</v>
      </c>
      <c r="J2726" s="112">
        <v>182546209.55649391</v>
      </c>
      <c r="K2726" s="112">
        <f>I2726-J2726-(0.38*'Recalled prostheses cost'!$F$23)</f>
        <v>-155322358.3310945</v>
      </c>
      <c r="L2726" s="11">
        <f t="shared" si="88"/>
        <v>1</v>
      </c>
    </row>
    <row r="2727" spans="1:12" x14ac:dyDescent="0.25">
      <c r="A2727">
        <f t="shared" si="89"/>
        <v>2722</v>
      </c>
      <c r="C2727">
        <v>65259.634534581288</v>
      </c>
      <c r="D2727">
        <v>68272.747743564658</v>
      </c>
      <c r="E2727">
        <v>48468308.392626025</v>
      </c>
      <c r="F2727">
        <v>3013.11320898337</v>
      </c>
      <c r="G2727">
        <v>488509344.36575264</v>
      </c>
      <c r="H2727" s="6">
        <f>E2727-G2727-'Recalled prostheses cost'!$F$23</f>
        <v>-463792860.44001776</v>
      </c>
      <c r="I2727" s="112">
        <v>26958080.807286855</v>
      </c>
      <c r="J2727" s="112">
        <v>185633550.85898602</v>
      </c>
      <c r="K2727" s="112">
        <f>I2727-J2727-(0.38*'Recalled prostheses cost'!$F$23)</f>
        <v>-167701163.34911782</v>
      </c>
      <c r="L2727" s="11">
        <f t="shared" si="88"/>
        <v>1</v>
      </c>
    </row>
    <row r="2728" spans="1:12" x14ac:dyDescent="0.25">
      <c r="A2728">
        <f t="shared" si="89"/>
        <v>2723</v>
      </c>
      <c r="C2728">
        <v>65184.872541451419</v>
      </c>
      <c r="D2728">
        <v>67469.499204835214</v>
      </c>
      <c r="E2728">
        <v>51325415.219998486</v>
      </c>
      <c r="F2728">
        <v>2284.6266633837949</v>
      </c>
      <c r="G2728">
        <v>396569294.51550519</v>
      </c>
      <c r="H2728" s="6">
        <f>E2728-G2728-'Recalled prostheses cost'!$F$23</f>
        <v>-368995703.76239789</v>
      </c>
      <c r="I2728" s="112">
        <v>28563284.580841683</v>
      </c>
      <c r="J2728" s="112">
        <v>150696331.91589198</v>
      </c>
      <c r="K2728" s="112">
        <f>I2728-J2728-(0.38*'Recalled prostheses cost'!$F$23)</f>
        <v>-131158740.63246894</v>
      </c>
      <c r="L2728" s="11">
        <f t="shared" si="88"/>
        <v>1</v>
      </c>
    </row>
    <row r="2729" spans="1:12" x14ac:dyDescent="0.25">
      <c r="A2729">
        <f t="shared" si="89"/>
        <v>2724</v>
      </c>
      <c r="C2729">
        <v>61414.302430725918</v>
      </c>
      <c r="D2729">
        <v>63030.898742559111</v>
      </c>
      <c r="E2729">
        <v>50312179.088107191</v>
      </c>
      <c r="F2729">
        <v>1616.5963118331929</v>
      </c>
      <c r="G2729">
        <v>331288186.24473429</v>
      </c>
      <c r="H2729" s="6">
        <f>E2729-G2729-'Recalled prostheses cost'!$F$23</f>
        <v>-304727831.62351829</v>
      </c>
      <c r="I2729" s="112">
        <v>27770926.172596168</v>
      </c>
      <c r="J2729" s="112">
        <v>125889510.77299905</v>
      </c>
      <c r="K2729" s="112">
        <f>I2729-J2729-(0.38*'Recalled prostheses cost'!$F$23)</f>
        <v>-107144277.89782152</v>
      </c>
      <c r="L2729" s="11">
        <f t="shared" si="88"/>
        <v>1</v>
      </c>
    </row>
    <row r="2730" spans="1:12" x14ac:dyDescent="0.25">
      <c r="A2730">
        <f t="shared" si="89"/>
        <v>2725</v>
      </c>
      <c r="C2730">
        <v>70233.549840168926</v>
      </c>
      <c r="D2730">
        <v>72583.586031138664</v>
      </c>
      <c r="E2730">
        <v>42355852.928624749</v>
      </c>
      <c r="F2730">
        <v>2350.0361909697385</v>
      </c>
      <c r="G2730">
        <v>326716027.93183565</v>
      </c>
      <c r="H2730" s="6">
        <f>E2730-G2730-'Recalled prostheses cost'!$F$23</f>
        <v>-308111999.47010207</v>
      </c>
      <c r="I2730" s="112">
        <v>23513987.010321494</v>
      </c>
      <c r="J2730" s="112">
        <v>124152090.61409758</v>
      </c>
      <c r="K2730" s="112">
        <f>I2730-J2730-(0.38*'Recalled prostheses cost'!$F$23)</f>
        <v>-109663796.90119472</v>
      </c>
      <c r="L2730" s="11">
        <f t="shared" si="88"/>
        <v>1</v>
      </c>
    </row>
    <row r="2731" spans="1:12" x14ac:dyDescent="0.25">
      <c r="A2731">
        <f t="shared" si="89"/>
        <v>2726</v>
      </c>
      <c r="C2731">
        <v>61141.265310867646</v>
      </c>
      <c r="D2731">
        <v>63688.637927490447</v>
      </c>
      <c r="E2731">
        <v>53169404.518088676</v>
      </c>
      <c r="F2731">
        <v>2547.3726166228007</v>
      </c>
      <c r="G2731">
        <v>579248243.08803284</v>
      </c>
      <c r="H2731" s="6">
        <f>E2731-G2731-'Recalled prostheses cost'!$F$23</f>
        <v>-549830663.03683531</v>
      </c>
      <c r="I2731" s="112">
        <v>30001919.774880242</v>
      </c>
      <c r="J2731" s="112">
        <v>220114332.37345245</v>
      </c>
      <c r="K2731" s="112">
        <f>I2731-J2731-(0.38*'Recalled prostheses cost'!$F$23)</f>
        <v>-199138105.89599088</v>
      </c>
      <c r="L2731" s="11">
        <f t="shared" si="88"/>
        <v>1</v>
      </c>
    </row>
    <row r="2732" spans="1:12" x14ac:dyDescent="0.25">
      <c r="A2732">
        <f t="shared" si="89"/>
        <v>2727</v>
      </c>
      <c r="C2732">
        <v>59461.68353593973</v>
      </c>
      <c r="D2732">
        <v>61270.09523703553</v>
      </c>
      <c r="E2732">
        <v>52469900.994496278</v>
      </c>
      <c r="F2732">
        <v>1808.4117010957998</v>
      </c>
      <c r="G2732">
        <v>313941042.89431345</v>
      </c>
      <c r="H2732" s="6">
        <f>E2732-G2732-'Recalled prostheses cost'!$F$23</f>
        <v>-285222966.36670834</v>
      </c>
      <c r="I2732" s="112">
        <v>29125180.377469748</v>
      </c>
      <c r="J2732" s="112">
        <v>119297596.29983909</v>
      </c>
      <c r="K2732" s="112">
        <f>I2732-J2732-(0.38*'Recalled prostheses cost'!$F$23)</f>
        <v>-99198109.219787985</v>
      </c>
      <c r="L2732" s="11">
        <f t="shared" si="88"/>
        <v>1</v>
      </c>
    </row>
    <row r="2733" spans="1:12" x14ac:dyDescent="0.25">
      <c r="A2733">
        <f t="shared" si="89"/>
        <v>2728</v>
      </c>
      <c r="C2733">
        <v>67964.848819854291</v>
      </c>
      <c r="D2733">
        <v>69752.399693379106</v>
      </c>
      <c r="E2733">
        <v>45712872.534118995</v>
      </c>
      <c r="F2733">
        <v>1787.550873524815</v>
      </c>
      <c r="G2733">
        <v>243208722.48354909</v>
      </c>
      <c r="H2733" s="6">
        <f>E2733-G2733-'Recalled prostheses cost'!$F$23</f>
        <v>-221247674.41632128</v>
      </c>
      <c r="I2733" s="112">
        <v>25576434.927244984</v>
      </c>
      <c r="J2733" s="112">
        <v>92419314.543748662</v>
      </c>
      <c r="K2733" s="112">
        <f>I2733-J2733-(0.38*'Recalled prostheses cost'!$F$23)</f>
        <v>-75868572.913922325</v>
      </c>
      <c r="L2733" s="11">
        <f t="shared" si="88"/>
        <v>1</v>
      </c>
    </row>
    <row r="2734" spans="1:12" x14ac:dyDescent="0.25">
      <c r="A2734">
        <f t="shared" si="89"/>
        <v>2729</v>
      </c>
      <c r="C2734">
        <v>73276.277393208627</v>
      </c>
      <c r="D2734">
        <v>75870.661567406496</v>
      </c>
      <c r="E2734">
        <v>59877441.192787714</v>
      </c>
      <c r="F2734">
        <v>2594.3841741978686</v>
      </c>
      <c r="G2734">
        <v>480195379.72414762</v>
      </c>
      <c r="H2734" s="6">
        <f>E2734-G2734-'Recalled prostheses cost'!$F$23</f>
        <v>-444069762.99825108</v>
      </c>
      <c r="I2734" s="112">
        <v>33238995.066309385</v>
      </c>
      <c r="J2734" s="112">
        <v>182474244.29517609</v>
      </c>
      <c r="K2734" s="112">
        <f>I2734-J2734-(0.38*'Recalled prostheses cost'!$F$23)</f>
        <v>-158260942.52628535</v>
      </c>
      <c r="L2734" s="11">
        <f t="shared" si="88"/>
        <v>1</v>
      </c>
    </row>
    <row r="2735" spans="1:12" x14ac:dyDescent="0.25">
      <c r="A2735">
        <f t="shared" si="89"/>
        <v>2730</v>
      </c>
      <c r="C2735">
        <v>67666.828426140972</v>
      </c>
      <c r="D2735">
        <v>69775.947835311526</v>
      </c>
      <c r="E2735">
        <v>49584738.706767276</v>
      </c>
      <c r="F2735">
        <v>2109.1194091705547</v>
      </c>
      <c r="G2735">
        <v>384557080.21719718</v>
      </c>
      <c r="H2735" s="6">
        <f>E2735-G2735-'Recalled prostheses cost'!$F$23</f>
        <v>-358724165.97732109</v>
      </c>
      <c r="I2735" s="112">
        <v>27749439.080184624</v>
      </c>
      <c r="J2735" s="112">
        <v>146131690.48253492</v>
      </c>
      <c r="K2735" s="112">
        <f>I2735-J2735-(0.38*'Recalled prostheses cost'!$F$23)</f>
        <v>-127407944.69976893</v>
      </c>
      <c r="L2735" s="11">
        <f t="shared" si="88"/>
        <v>1</v>
      </c>
    </row>
    <row r="2736" spans="1:12" x14ac:dyDescent="0.25">
      <c r="A2736">
        <f t="shared" si="89"/>
        <v>2731</v>
      </c>
      <c r="C2736">
        <v>52294.890552327204</v>
      </c>
      <c r="D2736">
        <v>53779.505148460965</v>
      </c>
      <c r="E2736">
        <v>40394709.273194566</v>
      </c>
      <c r="F2736">
        <v>1484.6145961337606</v>
      </c>
      <c r="G2736">
        <v>223581914.21337357</v>
      </c>
      <c r="H2736" s="6">
        <f>E2736-G2736-'Recalled prostheses cost'!$F$23</f>
        <v>-206939029.40707016</v>
      </c>
      <c r="I2736" s="112">
        <v>22455508.601519663</v>
      </c>
      <c r="J2736" s="112">
        <v>84961127.401081964</v>
      </c>
      <c r="K2736" s="112">
        <f>I2736-J2736-(0.38*'Recalled prostheses cost'!$F$23)</f>
        <v>-71531312.096980959</v>
      </c>
      <c r="L2736" s="11">
        <f t="shared" si="88"/>
        <v>1</v>
      </c>
    </row>
    <row r="2737" spans="1:12" x14ac:dyDescent="0.25">
      <c r="A2737">
        <f t="shared" si="89"/>
        <v>2732</v>
      </c>
      <c r="C2737">
        <v>50454.520580672215</v>
      </c>
      <c r="D2737">
        <v>52100.467219582271</v>
      </c>
      <c r="E2737">
        <v>49946654.003618076</v>
      </c>
      <c r="F2737">
        <v>1645.9466389100562</v>
      </c>
      <c r="G2737">
        <v>401466761.19715601</v>
      </c>
      <c r="H2737" s="6">
        <f>E2737-G2737-'Recalled prostheses cost'!$F$23</f>
        <v>-375271931.66042912</v>
      </c>
      <c r="I2737" s="112">
        <v>27737711.343550317</v>
      </c>
      <c r="J2737" s="112">
        <v>152557369.25491929</v>
      </c>
      <c r="K2737" s="112">
        <f>I2737-J2737-(0.38*'Recalled prostheses cost'!$F$23)</f>
        <v>-133845351.20878762</v>
      </c>
      <c r="L2737" s="11">
        <f t="shared" si="88"/>
        <v>1</v>
      </c>
    </row>
    <row r="2738" spans="1:12" x14ac:dyDescent="0.25">
      <c r="A2738">
        <f t="shared" si="89"/>
        <v>2733</v>
      </c>
      <c r="C2738">
        <v>53215.876734397425</v>
      </c>
      <c r="D2738">
        <v>55044.205762537815</v>
      </c>
      <c r="E2738">
        <v>45553329.68672125</v>
      </c>
      <c r="F2738">
        <v>1828.3290281403897</v>
      </c>
      <c r="G2738">
        <v>313031646.6001395</v>
      </c>
      <c r="H2738" s="6">
        <f>E2738-G2738-'Recalled prostheses cost'!$F$23</f>
        <v>-291230141.3803094</v>
      </c>
      <c r="I2738" s="112">
        <v>25276359.400980033</v>
      </c>
      <c r="J2738" s="112">
        <v>118952025.70805299</v>
      </c>
      <c r="K2738" s="112">
        <f>I2738-J2738-(0.38*'Recalled prostheses cost'!$F$23)</f>
        <v>-102701359.60449162</v>
      </c>
      <c r="L2738" s="11">
        <f t="shared" si="88"/>
        <v>1</v>
      </c>
    </row>
    <row r="2739" spans="1:12" x14ac:dyDescent="0.25">
      <c r="A2739">
        <f t="shared" si="89"/>
        <v>2734</v>
      </c>
      <c r="C2739">
        <v>66682.277859392765</v>
      </c>
      <c r="D2739">
        <v>68474.31037310994</v>
      </c>
      <c r="E2739">
        <v>55351603.835797325</v>
      </c>
      <c r="F2739">
        <v>1792.0325137171749</v>
      </c>
      <c r="G2739">
        <v>336554450.74369735</v>
      </c>
      <c r="H2739" s="6">
        <f>E2739-G2739-'Recalled prostheses cost'!$F$23</f>
        <v>-304954671.3747912</v>
      </c>
      <c r="I2739" s="112">
        <v>30621584.401392348</v>
      </c>
      <c r="J2739" s="112">
        <v>127890691.28260499</v>
      </c>
      <c r="K2739" s="112">
        <f>I2739-J2739-(0.38*'Recalled prostheses cost'!$F$23)</f>
        <v>-106294800.17863131</v>
      </c>
      <c r="L2739" s="11">
        <f t="shared" si="88"/>
        <v>1</v>
      </c>
    </row>
    <row r="2740" spans="1:12" x14ac:dyDescent="0.25">
      <c r="A2740">
        <f t="shared" si="89"/>
        <v>2735</v>
      </c>
      <c r="C2740">
        <v>63622.222251379193</v>
      </c>
      <c r="D2740">
        <v>65603.781208822009</v>
      </c>
      <c r="E2740">
        <v>47706691.451552652</v>
      </c>
      <c r="F2740">
        <v>1981.5589574428159</v>
      </c>
      <c r="G2740">
        <v>281838340.23982644</v>
      </c>
      <c r="H2740" s="6">
        <f>E2740-G2740-'Recalled prostheses cost'!$F$23</f>
        <v>-257883473.25516495</v>
      </c>
      <c r="I2740" s="112">
        <v>26240713.509211786</v>
      </c>
      <c r="J2740" s="112">
        <v>107098569.29113403</v>
      </c>
      <c r="K2740" s="112">
        <f>I2740-J2740-(0.38*'Recalled prostheses cost'!$F$23)</f>
        <v>-89883549.079340905</v>
      </c>
      <c r="L2740" s="11">
        <f t="shared" si="88"/>
        <v>1</v>
      </c>
    </row>
    <row r="2741" spans="1:12" x14ac:dyDescent="0.25">
      <c r="A2741">
        <f t="shared" si="89"/>
        <v>2736</v>
      </c>
      <c r="C2741">
        <v>70295.407321123799</v>
      </c>
      <c r="D2741">
        <v>73256.511465315038</v>
      </c>
      <c r="E2741">
        <v>39466918.037124783</v>
      </c>
      <c r="F2741">
        <v>2961.1041441912384</v>
      </c>
      <c r="G2741">
        <v>334014447.40394729</v>
      </c>
      <c r="H2741" s="6">
        <f>E2741-G2741-'Recalled prostheses cost'!$F$23</f>
        <v>-318299353.83371365</v>
      </c>
      <c r="I2741" s="112">
        <v>21952454.541137565</v>
      </c>
      <c r="J2741" s="112">
        <v>126925490.01349999</v>
      </c>
      <c r="K2741" s="112">
        <f>I2741-J2741-(0.38*'Recalled prostheses cost'!$F$23)</f>
        <v>-113998728.76978108</v>
      </c>
      <c r="L2741" s="11">
        <f t="shared" si="88"/>
        <v>1</v>
      </c>
    </row>
    <row r="2742" spans="1:12" x14ac:dyDescent="0.25">
      <c r="A2742">
        <f t="shared" si="89"/>
        <v>2737</v>
      </c>
      <c r="C2742">
        <v>50009.669925177623</v>
      </c>
      <c r="D2742">
        <v>51042.104371428293</v>
      </c>
      <c r="E2742">
        <v>45963745.454227895</v>
      </c>
      <c r="F2742">
        <v>1032.4344462506706</v>
      </c>
      <c r="G2742">
        <v>215316101.1088205</v>
      </c>
      <c r="H2742" s="6">
        <f>E2742-G2742-'Recalled prostheses cost'!$F$23</f>
        <v>-193104180.12148377</v>
      </c>
      <c r="I2742" s="112">
        <v>25151969.855773538</v>
      </c>
      <c r="J2742" s="112">
        <v>81820118.42135179</v>
      </c>
      <c r="K2742" s="112">
        <f>I2742-J2742-(0.38*'Recalled prostheses cost'!$F$23)</f>
        <v>-65693841.862996899</v>
      </c>
      <c r="L2742" s="11">
        <f t="shared" si="88"/>
        <v>1</v>
      </c>
    </row>
    <row r="2743" spans="1:12" x14ac:dyDescent="0.25">
      <c r="A2743">
        <f t="shared" si="89"/>
        <v>2738</v>
      </c>
      <c r="C2743">
        <v>50907.637577195324</v>
      </c>
      <c r="D2743">
        <v>52577.303023796325</v>
      </c>
      <c r="E2743">
        <v>49707529.561036117</v>
      </c>
      <c r="F2743">
        <v>1669.6654466010004</v>
      </c>
      <c r="G2743">
        <v>386242694.02291846</v>
      </c>
      <c r="H2743" s="6">
        <f>E2743-G2743-'Recalled prostheses cost'!$F$23</f>
        <v>-360286988.92877352</v>
      </c>
      <c r="I2743" s="112">
        <v>27673159.257564846</v>
      </c>
      <c r="J2743" s="112">
        <v>146772223.72870901</v>
      </c>
      <c r="K2743" s="112">
        <f>I2743-J2743-(0.38*'Recalled prostheses cost'!$F$23)</f>
        <v>-128124757.76856282</v>
      </c>
      <c r="L2743" s="11">
        <f t="shared" si="88"/>
        <v>1</v>
      </c>
    </row>
    <row r="2744" spans="1:12" x14ac:dyDescent="0.25">
      <c r="A2744">
        <f t="shared" si="89"/>
        <v>2739</v>
      </c>
      <c r="C2744">
        <v>63250.94672071786</v>
      </c>
      <c r="D2744">
        <v>64778.323016230832</v>
      </c>
      <c r="E2744">
        <v>57217197.64567475</v>
      </c>
      <c r="F2744">
        <v>1527.3762955129714</v>
      </c>
      <c r="G2744">
        <v>302769181.02804416</v>
      </c>
      <c r="H2744" s="6">
        <f>E2744-G2744-'Recalled prostheses cost'!$F$23</f>
        <v>-269303807.84926057</v>
      </c>
      <c r="I2744" s="112">
        <v>31770958.460455284</v>
      </c>
      <c r="J2744" s="112">
        <v>115052288.79065681</v>
      </c>
      <c r="K2744" s="112">
        <f>I2744-J2744-(0.38*'Recalled prostheses cost'!$F$23)</f>
        <v>-92307023.627620161</v>
      </c>
      <c r="L2744" s="11">
        <f t="shared" si="88"/>
        <v>1</v>
      </c>
    </row>
    <row r="2745" spans="1:12" x14ac:dyDescent="0.25">
      <c r="A2745">
        <f t="shared" si="89"/>
        <v>2740</v>
      </c>
      <c r="C2745">
        <v>51428.033946106247</v>
      </c>
      <c r="D2745">
        <v>52835.691957886142</v>
      </c>
      <c r="E2745">
        <v>54062072.246156476</v>
      </c>
      <c r="F2745">
        <v>1407.6580117798949</v>
      </c>
      <c r="G2745">
        <v>321316267.33817643</v>
      </c>
      <c r="H2745" s="6">
        <f>E2745-G2745-'Recalled prostheses cost'!$F$23</f>
        <v>-291006019.55891114</v>
      </c>
      <c r="I2745" s="112">
        <v>30475524.300335076</v>
      </c>
      <c r="J2745" s="112">
        <v>122100181.58850701</v>
      </c>
      <c r="K2745" s="112">
        <f>I2745-J2745-(0.38*'Recalled prostheses cost'!$F$23)</f>
        <v>-100650350.58559057</v>
      </c>
      <c r="L2745" s="11">
        <f t="shared" si="88"/>
        <v>1</v>
      </c>
    </row>
    <row r="2746" spans="1:12" x14ac:dyDescent="0.25">
      <c r="A2746">
        <f t="shared" si="89"/>
        <v>2741</v>
      </c>
      <c r="C2746">
        <v>72567.283648883924</v>
      </c>
      <c r="D2746">
        <v>74600.528218732667</v>
      </c>
      <c r="E2746">
        <v>46495977.229288138</v>
      </c>
      <c r="F2746">
        <v>2033.2445698487427</v>
      </c>
      <c r="G2746">
        <v>274380953.53138137</v>
      </c>
      <c r="H2746" s="6">
        <f>E2746-G2746-'Recalled prostheses cost'!$F$23</f>
        <v>-251636800.76898441</v>
      </c>
      <c r="I2746" s="112">
        <v>26133304.946748242</v>
      </c>
      <c r="J2746" s="112">
        <v>104264762.34192492</v>
      </c>
      <c r="K2746" s="112">
        <f>I2746-J2746-(0.38*'Recalled prostheses cost'!$F$23)</f>
        <v>-87157150.692595333</v>
      </c>
      <c r="L2746" s="11">
        <f t="shared" si="88"/>
        <v>1</v>
      </c>
    </row>
    <row r="2747" spans="1:12" x14ac:dyDescent="0.25">
      <c r="A2747">
        <f t="shared" si="89"/>
        <v>2742</v>
      </c>
      <c r="C2747">
        <v>66198.28369069031</v>
      </c>
      <c r="D2747">
        <v>68401.890322634776</v>
      </c>
      <c r="E2747">
        <v>43951795.276810504</v>
      </c>
      <c r="F2747">
        <v>2203.6066319444653</v>
      </c>
      <c r="G2747">
        <v>258139326.22557196</v>
      </c>
      <c r="H2747" s="6">
        <f>E2747-G2747-'Recalled prostheses cost'!$F$23</f>
        <v>-237939355.41565263</v>
      </c>
      <c r="I2747" s="112">
        <v>24682808.70028457</v>
      </c>
      <c r="J2747" s="112">
        <v>98092943.965717345</v>
      </c>
      <c r="K2747" s="112">
        <f>I2747-J2747-(0.38*'Recalled prostheses cost'!$F$23)</f>
        <v>-82435828.562851429</v>
      </c>
      <c r="L2747" s="11">
        <f t="shared" si="88"/>
        <v>1</v>
      </c>
    </row>
    <row r="2748" spans="1:12" x14ac:dyDescent="0.25">
      <c r="A2748">
        <f t="shared" si="89"/>
        <v>2743</v>
      </c>
      <c r="C2748">
        <v>59110.97806781315</v>
      </c>
      <c r="D2748">
        <v>61250.526234445519</v>
      </c>
      <c r="E2748">
        <v>39297644.15727599</v>
      </c>
      <c r="F2748">
        <v>2139.5481666323685</v>
      </c>
      <c r="G2748">
        <v>252242419.68865496</v>
      </c>
      <c r="H2748" s="6">
        <f>E2748-G2748-'Recalled prostheses cost'!$F$23</f>
        <v>-236696599.99827015</v>
      </c>
      <c r="I2748" s="112">
        <v>22022623.315008726</v>
      </c>
      <c r="J2748" s="112">
        <v>95852119.481688902</v>
      </c>
      <c r="K2748" s="112">
        <f>I2748-J2748-(0.38*'Recalled prostheses cost'!$F$23)</f>
        <v>-82855189.464098811</v>
      </c>
      <c r="L2748" s="11">
        <f t="shared" si="88"/>
        <v>1</v>
      </c>
    </row>
    <row r="2749" spans="1:12" x14ac:dyDescent="0.25">
      <c r="A2749">
        <f t="shared" si="89"/>
        <v>2744</v>
      </c>
      <c r="C2749">
        <v>68170.499442672983</v>
      </c>
      <c r="D2749">
        <v>70765.6376991211</v>
      </c>
      <c r="E2749">
        <v>67581079.903284192</v>
      </c>
      <c r="F2749">
        <v>2595.1382564481173</v>
      </c>
      <c r="G2749">
        <v>711049779.94759154</v>
      </c>
      <c r="H2749" s="6">
        <f>E2749-G2749-'Recalled prostheses cost'!$F$23</f>
        <v>-667220524.51119852</v>
      </c>
      <c r="I2749" s="112">
        <v>37526226.886148512</v>
      </c>
      <c r="J2749" s="112">
        <v>270198916.38008481</v>
      </c>
      <c r="K2749" s="112">
        <f>I2749-J2749-(0.38*'Recalled prostheses cost'!$F$23)</f>
        <v>-241698382.79135495</v>
      </c>
      <c r="L2749" s="11">
        <f t="shared" si="88"/>
        <v>1</v>
      </c>
    </row>
    <row r="2750" spans="1:12" x14ac:dyDescent="0.25">
      <c r="A2750">
        <f t="shared" si="89"/>
        <v>2745</v>
      </c>
      <c r="C2750">
        <v>63206.303089523673</v>
      </c>
      <c r="D2750">
        <v>64864.541650109677</v>
      </c>
      <c r="E2750">
        <v>67724212.791571915</v>
      </c>
      <c r="F2750">
        <v>1658.2385605860036</v>
      </c>
      <c r="G2750">
        <v>357460164.87655187</v>
      </c>
      <c r="H2750" s="6">
        <f>E2750-G2750-'Recalled prostheses cost'!$F$23</f>
        <v>-313487776.55187112</v>
      </c>
      <c r="I2750" s="112">
        <v>37412559.648814708</v>
      </c>
      <c r="J2750" s="112">
        <v>135834862.6530897</v>
      </c>
      <c r="K2750" s="112">
        <f>I2750-J2750-(0.38*'Recalled prostheses cost'!$F$23)</f>
        <v>-107447996.30169365</v>
      </c>
      <c r="L2750" s="11">
        <f t="shared" si="88"/>
        <v>1</v>
      </c>
    </row>
    <row r="2751" spans="1:12" x14ac:dyDescent="0.25">
      <c r="A2751">
        <f t="shared" si="89"/>
        <v>2746</v>
      </c>
      <c r="C2751">
        <v>52652.520522359911</v>
      </c>
      <c r="D2751">
        <v>54418.305871974902</v>
      </c>
      <c r="E2751">
        <v>57250001.18232657</v>
      </c>
      <c r="F2751">
        <v>1765.785349614991</v>
      </c>
      <c r="G2751">
        <v>453413399.0166595</v>
      </c>
      <c r="H2751" s="6">
        <f>E2751-G2751-'Recalled prostheses cost'!$F$23</f>
        <v>-419915222.30122411</v>
      </c>
      <c r="I2751" s="112">
        <v>31727632.716951303</v>
      </c>
      <c r="J2751" s="112">
        <v>172297091.62633061</v>
      </c>
      <c r="K2751" s="112">
        <f>I2751-J2751-(0.38*'Recalled prostheses cost'!$F$23)</f>
        <v>-149595152.20679796</v>
      </c>
      <c r="L2751" s="11">
        <f t="shared" si="88"/>
        <v>1</v>
      </c>
    </row>
    <row r="2752" spans="1:12" x14ac:dyDescent="0.25">
      <c r="A2752">
        <f t="shared" si="89"/>
        <v>2747</v>
      </c>
      <c r="C2752">
        <v>64901.435287090535</v>
      </c>
      <c r="D2752">
        <v>66982.340180715575</v>
      </c>
      <c r="E2752">
        <v>48100158.493130721</v>
      </c>
      <c r="F2752">
        <v>2080.9048936250401</v>
      </c>
      <c r="G2752">
        <v>324762382.20409578</v>
      </c>
      <c r="H2752" s="6">
        <f>E2752-G2752-'Recalled prostheses cost'!$F$23</f>
        <v>-300414048.17785621</v>
      </c>
      <c r="I2752" s="112">
        <v>26702549.942436725</v>
      </c>
      <c r="J2752" s="112">
        <v>123409705.23755638</v>
      </c>
      <c r="K2752" s="112">
        <f>I2752-J2752-(0.38*'Recalled prostheses cost'!$F$23)</f>
        <v>-105732848.5925383</v>
      </c>
      <c r="L2752" s="11">
        <f t="shared" si="88"/>
        <v>1</v>
      </c>
    </row>
    <row r="2753" spans="1:12" x14ac:dyDescent="0.25">
      <c r="A2753">
        <f t="shared" si="89"/>
        <v>2748</v>
      </c>
      <c r="C2753">
        <v>76801.658589219805</v>
      </c>
      <c r="D2753">
        <v>78900.054221970087</v>
      </c>
      <c r="E2753">
        <v>63297949.597833008</v>
      </c>
      <c r="F2753">
        <v>2098.3956327502819</v>
      </c>
      <c r="G2753">
        <v>359371322.30188406</v>
      </c>
      <c r="H2753" s="6">
        <f>E2753-G2753-'Recalled prostheses cost'!$F$23</f>
        <v>-319825197.17094219</v>
      </c>
      <c r="I2753" s="112">
        <v>35245906.679517925</v>
      </c>
      <c r="J2753" s="112">
        <v>136561102.47471592</v>
      </c>
      <c r="K2753" s="112">
        <f>I2753-J2753-(0.38*'Recalled prostheses cost'!$F$23)</f>
        <v>-110340889.09261665</v>
      </c>
      <c r="L2753" s="11">
        <f t="shared" si="88"/>
        <v>1</v>
      </c>
    </row>
    <row r="2754" spans="1:12" x14ac:dyDescent="0.25">
      <c r="A2754">
        <f t="shared" si="89"/>
        <v>2749</v>
      </c>
      <c r="C2754">
        <v>65263.744123243596</v>
      </c>
      <c r="D2754">
        <v>66415.712458064285</v>
      </c>
      <c r="E2754">
        <v>43871184.270241231</v>
      </c>
      <c r="F2754">
        <v>1151.9683348206891</v>
      </c>
      <c r="G2754">
        <v>143448069.78321421</v>
      </c>
      <c r="H2754" s="6">
        <f>E2754-G2754-'Recalled prostheses cost'!$F$23</f>
        <v>-123328709.97986415</v>
      </c>
      <c r="I2754" s="112">
        <v>24421104.708583023</v>
      </c>
      <c r="J2754" s="112">
        <v>54510266.517621413</v>
      </c>
      <c r="K2754" s="112">
        <f>I2754-J2754-(0.38*'Recalled prostheses cost'!$F$23)</f>
        <v>-39114855.10645704</v>
      </c>
      <c r="L2754" s="11">
        <f t="shared" si="88"/>
        <v>1</v>
      </c>
    </row>
    <row r="2755" spans="1:12" x14ac:dyDescent="0.25">
      <c r="A2755">
        <f t="shared" si="89"/>
        <v>2750</v>
      </c>
      <c r="C2755">
        <v>59302.016872211003</v>
      </c>
      <c r="D2755">
        <v>60918.489195090224</v>
      </c>
      <c r="E2755">
        <v>56596775.747740135</v>
      </c>
      <c r="F2755">
        <v>1616.4723228792209</v>
      </c>
      <c r="G2755">
        <v>319612182.92229748</v>
      </c>
      <c r="H2755" s="6">
        <f>E2755-G2755-'Recalled prostheses cost'!$F$23</f>
        <v>-286767231.6414485</v>
      </c>
      <c r="I2755" s="112">
        <v>31188285.572218724</v>
      </c>
      <c r="J2755" s="112">
        <v>121452629.51047304</v>
      </c>
      <c r="K2755" s="112">
        <f>I2755-J2755-(0.38*'Recalled prostheses cost'!$F$23)</f>
        <v>-99290037.235672981</v>
      </c>
      <c r="L2755" s="11">
        <f t="shared" si="88"/>
        <v>1</v>
      </c>
    </row>
    <row r="2756" spans="1:12" x14ac:dyDescent="0.25">
      <c r="A2756">
        <f t="shared" si="89"/>
        <v>2751</v>
      </c>
      <c r="C2756">
        <v>67051.875260906076</v>
      </c>
      <c r="D2756">
        <v>69785.634022700935</v>
      </c>
      <c r="E2756">
        <v>54706737.931664981</v>
      </c>
      <c r="F2756">
        <v>2733.7587617948593</v>
      </c>
      <c r="G2756">
        <v>502181145.38825071</v>
      </c>
      <c r="H2756" s="6">
        <f>E2756-G2756-'Recalled prostheses cost'!$F$23</f>
        <v>-471226231.92347687</v>
      </c>
      <c r="I2756" s="112">
        <v>30578206.414128933</v>
      </c>
      <c r="J2756" s="112">
        <v>190828835.24753523</v>
      </c>
      <c r="K2756" s="112">
        <f>I2756-J2756-(0.38*'Recalled prostheses cost'!$F$23)</f>
        <v>-169276322.13082495</v>
      </c>
      <c r="L2756" s="11">
        <f t="shared" si="88"/>
        <v>1</v>
      </c>
    </row>
    <row r="2757" spans="1:12" x14ac:dyDescent="0.25">
      <c r="A2757">
        <f t="shared" si="89"/>
        <v>2752</v>
      </c>
      <c r="C2757">
        <v>64287.379592903031</v>
      </c>
      <c r="D2757">
        <v>66171.953942559296</v>
      </c>
      <c r="E2757">
        <v>47053290.269714408</v>
      </c>
      <c r="F2757">
        <v>1884.5743496562645</v>
      </c>
      <c r="G2757">
        <v>298229000.47609746</v>
      </c>
      <c r="H2757" s="6">
        <f>E2757-G2757-'Recalled prostheses cost'!$F$23</f>
        <v>-274927534.67327422</v>
      </c>
      <c r="I2757" s="112">
        <v>25918718.611356266</v>
      </c>
      <c r="J2757" s="112">
        <v>113327020.18091702</v>
      </c>
      <c r="K2757" s="112">
        <f>I2757-J2757-(0.38*'Recalled prostheses cost'!$F$23)</f>
        <v>-96433994.86697942</v>
      </c>
      <c r="L2757" s="11">
        <f t="shared" si="88"/>
        <v>1</v>
      </c>
    </row>
    <row r="2758" spans="1:12" x14ac:dyDescent="0.25">
      <c r="A2758">
        <f t="shared" si="89"/>
        <v>2753</v>
      </c>
      <c r="C2758">
        <v>53687.099937111139</v>
      </c>
      <c r="D2758">
        <v>55635.157317432902</v>
      </c>
      <c r="E2758">
        <v>42041489.304594442</v>
      </c>
      <c r="F2758">
        <v>1948.057380321763</v>
      </c>
      <c r="G2758">
        <v>343628774.84804153</v>
      </c>
      <c r="H2758" s="6">
        <f>E2758-G2758-'Recalled prostheses cost'!$F$23</f>
        <v>-325339110.01033825</v>
      </c>
      <c r="I2758" s="112">
        <v>23493290.011539955</v>
      </c>
      <c r="J2758" s="112">
        <v>130578934.4422558</v>
      </c>
      <c r="K2758" s="112">
        <f>I2758-J2758-(0.38*'Recalled prostheses cost'!$F$23)</f>
        <v>-116111337.72813448</v>
      </c>
      <c r="L2758" s="11">
        <f t="shared" ref="L2758:L2821" si="90">IF(H2758/$H$1&lt;=F2758,1,0)</f>
        <v>1</v>
      </c>
    </row>
    <row r="2759" spans="1:12" x14ac:dyDescent="0.25">
      <c r="A2759">
        <f t="shared" si="89"/>
        <v>2754</v>
      </c>
      <c r="C2759">
        <v>68793.183829080896</v>
      </c>
      <c r="D2759">
        <v>70750.739955894154</v>
      </c>
      <c r="E2759">
        <v>54891050.72252284</v>
      </c>
      <c r="F2759">
        <v>1957.5561268132587</v>
      </c>
      <c r="G2759">
        <v>326799357.80016494</v>
      </c>
      <c r="H2759" s="6">
        <f>E2759-G2759-'Recalled prostheses cost'!$F$23</f>
        <v>-295660131.54453325</v>
      </c>
      <c r="I2759" s="112">
        <v>30067605.771434151</v>
      </c>
      <c r="J2759" s="112">
        <v>124183755.96406268</v>
      </c>
      <c r="K2759" s="112">
        <f>I2759-J2759-(0.38*'Recalled prostheses cost'!$F$23)</f>
        <v>-103141843.49004719</v>
      </c>
      <c r="L2759" s="11">
        <f t="shared" si="90"/>
        <v>1</v>
      </c>
    </row>
    <row r="2760" spans="1:12" x14ac:dyDescent="0.25">
      <c r="A2760">
        <f t="shared" ref="A2760:A2823" si="91">1+A2759</f>
        <v>2755</v>
      </c>
      <c r="C2760">
        <v>62374.380157216743</v>
      </c>
      <c r="D2760">
        <v>64357.028424317767</v>
      </c>
      <c r="E2760">
        <v>44014414.789880536</v>
      </c>
      <c r="F2760">
        <v>1982.6482671010235</v>
      </c>
      <c r="G2760">
        <v>380576169.14176083</v>
      </c>
      <c r="H2760" s="6">
        <f>E2760-G2760-'Recalled prostheses cost'!$F$23</f>
        <v>-360313578.81877148</v>
      </c>
      <c r="I2760" s="112">
        <v>24587918.987139042</v>
      </c>
      <c r="J2760" s="112">
        <v>144618944.2738691</v>
      </c>
      <c r="K2760" s="112">
        <f>I2760-J2760-(0.38*'Recalled prostheses cost'!$F$23)</f>
        <v>-129056718.58414871</v>
      </c>
      <c r="L2760" s="11">
        <f t="shared" si="90"/>
        <v>1</v>
      </c>
    </row>
    <row r="2761" spans="1:12" x14ac:dyDescent="0.25">
      <c r="A2761">
        <f t="shared" si="91"/>
        <v>2756</v>
      </c>
      <c r="C2761">
        <v>74198.157394098293</v>
      </c>
      <c r="D2761">
        <v>78208.319504765968</v>
      </c>
      <c r="E2761">
        <v>49452273.979993671</v>
      </c>
      <c r="F2761">
        <v>4010.1621106676757</v>
      </c>
      <c r="G2761">
        <v>704205562.79571867</v>
      </c>
      <c r="H2761" s="6">
        <f>E2761-G2761-'Recalled prostheses cost'!$F$23</f>
        <v>-678505113.28261614</v>
      </c>
      <c r="I2761" s="112">
        <v>27484847.655251972</v>
      </c>
      <c r="J2761" s="112">
        <v>267598113.86237317</v>
      </c>
      <c r="K2761" s="112">
        <f>I2761-J2761-(0.38*'Recalled prostheses cost'!$F$23)</f>
        <v>-249138959.50453985</v>
      </c>
      <c r="L2761" s="11">
        <f t="shared" si="90"/>
        <v>1</v>
      </c>
    </row>
    <row r="2762" spans="1:12" x14ac:dyDescent="0.25">
      <c r="A2762">
        <f t="shared" si="91"/>
        <v>2757</v>
      </c>
      <c r="C2762">
        <v>64789.554561046563</v>
      </c>
      <c r="D2762">
        <v>67700.662465466332</v>
      </c>
      <c r="E2762">
        <v>63198902.931883305</v>
      </c>
      <c r="F2762">
        <v>2911.1079044197686</v>
      </c>
      <c r="G2762">
        <v>678341929.95811677</v>
      </c>
      <c r="H2762" s="6">
        <f>E2762-G2762-'Recalled prostheses cost'!$F$23</f>
        <v>-638894851.4931246</v>
      </c>
      <c r="I2762" s="112">
        <v>34945663.210242718</v>
      </c>
      <c r="J2762" s="112">
        <v>257769933.38408437</v>
      </c>
      <c r="K2762" s="112">
        <f>I2762-J2762-(0.38*'Recalled prostheses cost'!$F$23)</f>
        <v>-231849963.47126031</v>
      </c>
      <c r="L2762" s="11">
        <f t="shared" si="90"/>
        <v>1</v>
      </c>
    </row>
    <row r="2763" spans="1:12" x14ac:dyDescent="0.25">
      <c r="A2763">
        <f t="shared" si="91"/>
        <v>2758</v>
      </c>
      <c r="C2763">
        <v>62622.614669603397</v>
      </c>
      <c r="D2763">
        <v>64869.572247115408</v>
      </c>
      <c r="E2763">
        <v>57113899.070468433</v>
      </c>
      <c r="F2763">
        <v>2246.9575775120102</v>
      </c>
      <c r="G2763">
        <v>458271325.8595984</v>
      </c>
      <c r="H2763" s="6">
        <f>E2763-G2763-'Recalled prostheses cost'!$F$23</f>
        <v>-424909251.25602114</v>
      </c>
      <c r="I2763" s="112">
        <v>31842121.697941799</v>
      </c>
      <c r="J2763" s="112">
        <v>174143103.8266474</v>
      </c>
      <c r="K2763" s="112">
        <f>I2763-J2763-(0.38*'Recalled prostheses cost'!$F$23)</f>
        <v>-151326675.42612424</v>
      </c>
      <c r="L2763" s="11">
        <f t="shared" si="90"/>
        <v>1</v>
      </c>
    </row>
    <row r="2764" spans="1:12" x14ac:dyDescent="0.25">
      <c r="A2764">
        <f t="shared" si="91"/>
        <v>2759</v>
      </c>
      <c r="C2764">
        <v>55103.605393899503</v>
      </c>
      <c r="D2764">
        <v>55911.940089774114</v>
      </c>
      <c r="E2764">
        <v>44012367.983764388</v>
      </c>
      <c r="F2764">
        <v>808.3346958746115</v>
      </c>
      <c r="G2764">
        <v>171033973.14926618</v>
      </c>
      <c r="H2764" s="6">
        <f>E2764-G2764-'Recalled prostheses cost'!$F$23</f>
        <v>-150773429.63239297</v>
      </c>
      <c r="I2764" s="112">
        <v>24272487.819937419</v>
      </c>
      <c r="J2764" s="112">
        <v>64992909.796721131</v>
      </c>
      <c r="K2764" s="112">
        <f>I2764-J2764-(0.38*'Recalled prostheses cost'!$F$23)</f>
        <v>-49746115.274202354</v>
      </c>
      <c r="L2764" s="11">
        <f t="shared" si="90"/>
        <v>1</v>
      </c>
    </row>
    <row r="2765" spans="1:12" x14ac:dyDescent="0.25">
      <c r="A2765">
        <f t="shared" si="91"/>
        <v>2760</v>
      </c>
      <c r="C2765">
        <v>66431.574524829412</v>
      </c>
      <c r="D2765">
        <v>68235.576927517977</v>
      </c>
      <c r="E2765">
        <v>62239384.575494066</v>
      </c>
      <c r="F2765">
        <v>1804.0024026885658</v>
      </c>
      <c r="G2765">
        <v>399873461.47972172</v>
      </c>
      <c r="H2765" s="6">
        <f>E2765-G2765-'Recalled prostheses cost'!$F$23</f>
        <v>-361385901.37111884</v>
      </c>
      <c r="I2765" s="112">
        <v>34467105.47360152</v>
      </c>
      <c r="J2765" s="112">
        <v>151951915.36229423</v>
      </c>
      <c r="K2765" s="112">
        <f>I2765-J2765-(0.38*'Recalled prostheses cost'!$F$23)</f>
        <v>-126510503.18611136</v>
      </c>
      <c r="L2765" s="11">
        <f t="shared" si="90"/>
        <v>1</v>
      </c>
    </row>
    <row r="2766" spans="1:12" x14ac:dyDescent="0.25">
      <c r="A2766">
        <f t="shared" si="91"/>
        <v>2761</v>
      </c>
      <c r="C2766">
        <v>49996.825315970709</v>
      </c>
      <c r="D2766">
        <v>51716.613656375179</v>
      </c>
      <c r="E2766">
        <v>42765417.933218516</v>
      </c>
      <c r="F2766">
        <v>1719.7883404044696</v>
      </c>
      <c r="G2766">
        <v>368943297.15674114</v>
      </c>
      <c r="H2766" s="6">
        <f>E2766-G2766-'Recalled prostheses cost'!$F$23</f>
        <v>-349929703.69041377</v>
      </c>
      <c r="I2766" s="112">
        <v>23667507.814553745</v>
      </c>
      <c r="J2766" s="112">
        <v>140198452.91956165</v>
      </c>
      <c r="K2766" s="112">
        <f>I2766-J2766-(0.38*'Recalled prostheses cost'!$F$23)</f>
        <v>-125556638.40242657</v>
      </c>
      <c r="L2766" s="11">
        <f t="shared" si="90"/>
        <v>1</v>
      </c>
    </row>
    <row r="2767" spans="1:12" x14ac:dyDescent="0.25">
      <c r="A2767">
        <f t="shared" si="91"/>
        <v>2762</v>
      </c>
      <c r="C2767">
        <v>57500.457712454423</v>
      </c>
      <c r="D2767">
        <v>58159.12295368957</v>
      </c>
      <c r="E2767">
        <v>65255171.422386125</v>
      </c>
      <c r="F2767">
        <v>658.66524123514682</v>
      </c>
      <c r="G2767">
        <v>194210944.67448375</v>
      </c>
      <c r="H2767" s="6">
        <f>E2767-G2767-'Recalled prostheses cost'!$F$23</f>
        <v>-152707597.71898881</v>
      </c>
      <c r="I2767" s="112">
        <v>36239107.753568485</v>
      </c>
      <c r="J2767" s="112">
        <v>73800158.976303831</v>
      </c>
      <c r="K2767" s="112">
        <f>I2767-J2767-(0.38*'Recalled prostheses cost'!$F$23)</f>
        <v>-46586744.520153992</v>
      </c>
      <c r="L2767" s="11">
        <f t="shared" si="90"/>
        <v>1</v>
      </c>
    </row>
    <row r="2768" spans="1:12" x14ac:dyDescent="0.25">
      <c r="A2768">
        <f t="shared" si="91"/>
        <v>2763</v>
      </c>
      <c r="C2768">
        <v>80524.792350420554</v>
      </c>
      <c r="D2768">
        <v>83117.044063025271</v>
      </c>
      <c r="E2768">
        <v>46640148.213187814</v>
      </c>
      <c r="F2768">
        <v>2592.2517126047169</v>
      </c>
      <c r="G2768">
        <v>268804177.59088212</v>
      </c>
      <c r="H2768" s="6">
        <f>E2768-G2768-'Recalled prostheses cost'!$F$23</f>
        <v>-245915853.84458548</v>
      </c>
      <c r="I2768" s="112">
        <v>25688975.422576584</v>
      </c>
      <c r="J2768" s="112">
        <v>102145587.48453522</v>
      </c>
      <c r="K2768" s="112">
        <f>I2768-J2768-(0.38*'Recalled prostheses cost'!$F$23)</f>
        <v>-85482305.359377295</v>
      </c>
      <c r="L2768" s="11">
        <f t="shared" si="90"/>
        <v>1</v>
      </c>
    </row>
    <row r="2769" spans="1:12" x14ac:dyDescent="0.25">
      <c r="A2769">
        <f t="shared" si="91"/>
        <v>2764</v>
      </c>
      <c r="C2769">
        <v>57930.070618976722</v>
      </c>
      <c r="D2769">
        <v>59260.534739055642</v>
      </c>
      <c r="E2769">
        <v>52405696.410945043</v>
      </c>
      <c r="F2769">
        <v>1330.4641200789192</v>
      </c>
      <c r="G2769">
        <v>258869621.73571643</v>
      </c>
      <c r="H2769" s="6">
        <f>E2769-G2769-'Recalled prostheses cost'!$F$23</f>
        <v>-230215749.79166257</v>
      </c>
      <c r="I2769" s="112">
        <v>29357911.359094631</v>
      </c>
      <c r="J2769" s="112">
        <v>98370456.259572238</v>
      </c>
      <c r="K2769" s="112">
        <f>I2769-J2769-(0.38*'Recalled prostheses cost'!$F$23)</f>
        <v>-78038238.197896242</v>
      </c>
      <c r="L2769" s="11">
        <f t="shared" si="90"/>
        <v>1</v>
      </c>
    </row>
    <row r="2770" spans="1:12" x14ac:dyDescent="0.25">
      <c r="A2770">
        <f t="shared" si="91"/>
        <v>2765</v>
      </c>
      <c r="C2770">
        <v>53984.205528718237</v>
      </c>
      <c r="D2770">
        <v>56170.219874241389</v>
      </c>
      <c r="E2770">
        <v>40118540.342413358</v>
      </c>
      <c r="F2770">
        <v>2186.0143455231519</v>
      </c>
      <c r="G2770">
        <v>400188592.49785984</v>
      </c>
      <c r="H2770" s="6">
        <f>E2770-G2770-'Recalled prostheses cost'!$F$23</f>
        <v>-383821876.62233764</v>
      </c>
      <c r="I2770" s="112">
        <v>22165266.734793328</v>
      </c>
      <c r="J2770" s="112">
        <v>152071665.14918673</v>
      </c>
      <c r="K2770" s="112">
        <f>I2770-J2770-(0.38*'Recalled prostheses cost'!$F$23)</f>
        <v>-138932091.71181205</v>
      </c>
      <c r="L2770" s="11">
        <f t="shared" si="90"/>
        <v>1</v>
      </c>
    </row>
    <row r="2771" spans="1:12" x14ac:dyDescent="0.25">
      <c r="A2771">
        <f t="shared" si="91"/>
        <v>2766</v>
      </c>
      <c r="C2771">
        <v>62673.104073111084</v>
      </c>
      <c r="D2771">
        <v>64634.084120442662</v>
      </c>
      <c r="E2771">
        <v>47071211.063879035</v>
      </c>
      <c r="F2771">
        <v>1960.9800473315772</v>
      </c>
      <c r="G2771">
        <v>353806845.70439017</v>
      </c>
      <c r="H2771" s="6">
        <f>E2771-G2771-'Recalled prostheses cost'!$F$23</f>
        <v>-330487459.10740232</v>
      </c>
      <c r="I2771" s="112">
        <v>26341661.24586188</v>
      </c>
      <c r="J2771" s="112">
        <v>134446601.36766824</v>
      </c>
      <c r="K2771" s="112">
        <f>I2771-J2771-(0.38*'Recalled prostheses cost'!$F$23)</f>
        <v>-117130633.41922501</v>
      </c>
      <c r="L2771" s="11">
        <f t="shared" si="90"/>
        <v>1</v>
      </c>
    </row>
    <row r="2772" spans="1:12" x14ac:dyDescent="0.25">
      <c r="A2772">
        <f t="shared" si="91"/>
        <v>2767</v>
      </c>
      <c r="C2772">
        <v>55645.644181848656</v>
      </c>
      <c r="D2772">
        <v>57342.66954635171</v>
      </c>
      <c r="E2772">
        <v>60690645.17403201</v>
      </c>
      <c r="F2772">
        <v>1697.0253645030534</v>
      </c>
      <c r="G2772">
        <v>465545314.44199312</v>
      </c>
      <c r="H2772" s="6">
        <f>E2772-G2772-'Recalled prostheses cost'!$F$23</f>
        <v>-428606493.73485225</v>
      </c>
      <c r="I2772" s="112">
        <v>33781345.421127886</v>
      </c>
      <c r="J2772" s="112">
        <v>176907219.48795736</v>
      </c>
      <c r="K2772" s="112">
        <f>I2772-J2772-(0.38*'Recalled prostheses cost'!$F$23)</f>
        <v>-152151567.36424813</v>
      </c>
      <c r="L2772" s="11">
        <f t="shared" si="90"/>
        <v>1</v>
      </c>
    </row>
    <row r="2773" spans="1:12" x14ac:dyDescent="0.25">
      <c r="A2773">
        <f t="shared" si="91"/>
        <v>2768</v>
      </c>
      <c r="C2773">
        <v>49088.477858622682</v>
      </c>
      <c r="D2773">
        <v>50232.032095464907</v>
      </c>
      <c r="E2773">
        <v>54287299.828223005</v>
      </c>
      <c r="F2773">
        <v>1143.5542368422248</v>
      </c>
      <c r="G2773">
        <v>276567911.94438434</v>
      </c>
      <c r="H2773" s="6">
        <f>E2773-G2773-'Recalled prostheses cost'!$F$23</f>
        <v>-246032436.58305252</v>
      </c>
      <c r="I2773" s="112">
        <v>30063925.106176913</v>
      </c>
      <c r="J2773" s="112">
        <v>105095806.53886603</v>
      </c>
      <c r="K2773" s="112">
        <f>I2773-J2773-(0.38*'Recalled prostheses cost'!$F$23)</f>
        <v>-84057574.730107754</v>
      </c>
      <c r="L2773" s="11">
        <f t="shared" si="90"/>
        <v>1</v>
      </c>
    </row>
    <row r="2774" spans="1:12" x14ac:dyDescent="0.25">
      <c r="A2774">
        <f t="shared" si="91"/>
        <v>2769</v>
      </c>
      <c r="C2774">
        <v>56146.635209440065</v>
      </c>
      <c r="D2774">
        <v>58834.893869810614</v>
      </c>
      <c r="E2774">
        <v>42207255.084878825</v>
      </c>
      <c r="F2774">
        <v>2688.2586603705495</v>
      </c>
      <c r="G2774">
        <v>492385774.80563128</v>
      </c>
      <c r="H2774" s="6">
        <f>E2774-G2774-'Recalled prostheses cost'!$F$23</f>
        <v>-473930344.18764365</v>
      </c>
      <c r="I2774" s="112">
        <v>23375935.723919652</v>
      </c>
      <c r="J2774" s="112">
        <v>187106594.42613989</v>
      </c>
      <c r="K2774" s="112">
        <f>I2774-J2774-(0.38*'Recalled prostheses cost'!$F$23)</f>
        <v>-172756351.99963889</v>
      </c>
      <c r="L2774" s="11">
        <f t="shared" si="90"/>
        <v>1</v>
      </c>
    </row>
    <row r="2775" spans="1:12" x14ac:dyDescent="0.25">
      <c r="A2775">
        <f t="shared" si="91"/>
        <v>2770</v>
      </c>
      <c r="C2775">
        <v>66689.248951979127</v>
      </c>
      <c r="D2775">
        <v>69131.09388890065</v>
      </c>
      <c r="E2775">
        <v>43862137.092770286</v>
      </c>
      <c r="F2775">
        <v>2441.8449369215232</v>
      </c>
      <c r="G2775">
        <v>300110644.09439886</v>
      </c>
      <c r="H2775" s="6">
        <f>E2775-G2775-'Recalled prostheses cost'!$F$23</f>
        <v>-280000331.46851975</v>
      </c>
      <c r="I2775" s="112">
        <v>24675068.80458837</v>
      </c>
      <c r="J2775" s="112">
        <v>114042044.75587156</v>
      </c>
      <c r="K2775" s="112">
        <f>I2775-J2775-(0.38*'Recalled prostheses cost'!$F$23)</f>
        <v>-98392669.248701841</v>
      </c>
      <c r="L2775" s="11">
        <f t="shared" si="90"/>
        <v>1</v>
      </c>
    </row>
    <row r="2776" spans="1:12" x14ac:dyDescent="0.25">
      <c r="A2776">
        <f t="shared" si="91"/>
        <v>2771</v>
      </c>
      <c r="C2776">
        <v>59418.056454261692</v>
      </c>
      <c r="D2776">
        <v>61338.175821365527</v>
      </c>
      <c r="E2776">
        <v>46575758.469453283</v>
      </c>
      <c r="F2776">
        <v>1920.1193671038345</v>
      </c>
      <c r="G2776">
        <v>319730644.93000811</v>
      </c>
      <c r="H2776" s="6">
        <f>E2776-G2776-'Recalled prostheses cost'!$F$23</f>
        <v>-296906710.92744601</v>
      </c>
      <c r="I2776" s="112">
        <v>25634727.005021654</v>
      </c>
      <c r="J2776" s="112">
        <v>121497645.07340309</v>
      </c>
      <c r="K2776" s="112">
        <f>I2776-J2776-(0.38*'Recalled prostheses cost'!$F$23)</f>
        <v>-104888611.36580008</v>
      </c>
      <c r="L2776" s="11">
        <f t="shared" si="90"/>
        <v>1</v>
      </c>
    </row>
    <row r="2777" spans="1:12" x14ac:dyDescent="0.25">
      <c r="A2777">
        <f t="shared" si="91"/>
        <v>2772</v>
      </c>
      <c r="C2777">
        <v>57726.975061655241</v>
      </c>
      <c r="D2777">
        <v>59684.815031297789</v>
      </c>
      <c r="E2777">
        <v>44720406.405531675</v>
      </c>
      <c r="F2777">
        <v>1957.8399696425477</v>
      </c>
      <c r="G2777">
        <v>323826336.27800316</v>
      </c>
      <c r="H2777" s="6">
        <f>E2777-G2777-'Recalled prostheses cost'!$F$23</f>
        <v>-302857754.33936262</v>
      </c>
      <c r="I2777" s="112">
        <v>24796214.857323319</v>
      </c>
      <c r="J2777" s="112">
        <v>123054007.78564119</v>
      </c>
      <c r="K2777" s="112">
        <f>I2777-J2777-(0.38*'Recalled prostheses cost'!$F$23)</f>
        <v>-107283486.22573653</v>
      </c>
      <c r="L2777" s="11">
        <f t="shared" si="90"/>
        <v>1</v>
      </c>
    </row>
    <row r="2778" spans="1:12" x14ac:dyDescent="0.25">
      <c r="A2778">
        <f t="shared" si="91"/>
        <v>2773</v>
      </c>
      <c r="C2778">
        <v>59791.34314725142</v>
      </c>
      <c r="D2778">
        <v>61767.342557921991</v>
      </c>
      <c r="E2778">
        <v>53966359.663137443</v>
      </c>
      <c r="F2778">
        <v>1975.9994106705708</v>
      </c>
      <c r="G2778">
        <v>457173829.90555179</v>
      </c>
      <c r="H2778" s="6">
        <f>E2778-G2778-'Recalled prostheses cost'!$F$23</f>
        <v>-426959294.70930552</v>
      </c>
      <c r="I2778" s="112">
        <v>29846135.92759078</v>
      </c>
      <c r="J2778" s="112">
        <v>173726055.36410969</v>
      </c>
      <c r="K2778" s="112">
        <f>I2778-J2778-(0.38*'Recalled prostheses cost'!$F$23)</f>
        <v>-152905612.73393756</v>
      </c>
      <c r="L2778" s="11">
        <f t="shared" si="90"/>
        <v>1</v>
      </c>
    </row>
    <row r="2779" spans="1:12" x14ac:dyDescent="0.25">
      <c r="A2779">
        <f t="shared" si="91"/>
        <v>2774</v>
      </c>
      <c r="C2779">
        <v>53467.41995454429</v>
      </c>
      <c r="D2779">
        <v>54757.227889610273</v>
      </c>
      <c r="E2779">
        <v>58384034.807299435</v>
      </c>
      <c r="F2779">
        <v>1289.8079350659827</v>
      </c>
      <c r="G2779">
        <v>360937161.40357882</v>
      </c>
      <c r="H2779" s="6">
        <f>E2779-G2779-'Recalled prostheses cost'!$F$23</f>
        <v>-326304951.06317055</v>
      </c>
      <c r="I2779" s="112">
        <v>32542710.026195928</v>
      </c>
      <c r="J2779" s="112">
        <v>137156121.33335996</v>
      </c>
      <c r="K2779" s="112">
        <f>I2779-J2779-(0.38*'Recalled prostheses cost'!$F$23)</f>
        <v>-113639104.60458267</v>
      </c>
      <c r="L2779" s="11">
        <f t="shared" si="90"/>
        <v>1</v>
      </c>
    </row>
    <row r="2780" spans="1:12" x14ac:dyDescent="0.25">
      <c r="A2780">
        <f t="shared" si="91"/>
        <v>2775</v>
      </c>
      <c r="C2780">
        <v>54216.390984841542</v>
      </c>
      <c r="D2780">
        <v>56076.408135702579</v>
      </c>
      <c r="E2780">
        <v>58677879.146694973</v>
      </c>
      <c r="F2780">
        <v>1860.0171508610365</v>
      </c>
      <c r="G2780">
        <v>419556298.0560692</v>
      </c>
      <c r="H2780" s="6">
        <f>E2780-G2780-'Recalled prostheses cost'!$F$23</f>
        <v>-384630243.37626541</v>
      </c>
      <c r="I2780" s="112">
        <v>32872518.12620002</v>
      </c>
      <c r="J2780" s="112">
        <v>159431393.26130626</v>
      </c>
      <c r="K2780" s="112">
        <f>I2780-J2780-(0.38*'Recalled prostheses cost'!$F$23)</f>
        <v>-135584568.43252489</v>
      </c>
      <c r="L2780" s="11">
        <f t="shared" si="90"/>
        <v>1</v>
      </c>
    </row>
    <row r="2781" spans="1:12" x14ac:dyDescent="0.25">
      <c r="A2781">
        <f t="shared" si="91"/>
        <v>2776</v>
      </c>
      <c r="C2781">
        <v>79284.226781104953</v>
      </c>
      <c r="D2781">
        <v>83031.074261994523</v>
      </c>
      <c r="E2781">
        <v>49477832.034479976</v>
      </c>
      <c r="F2781">
        <v>3746.8474808895699</v>
      </c>
      <c r="G2781">
        <v>483977960.87185514</v>
      </c>
      <c r="H2781" s="6">
        <f>E2781-G2781-'Recalled prostheses cost'!$F$23</f>
        <v>-458251953.30426633</v>
      </c>
      <c r="I2781" s="112">
        <v>27358095.833377231</v>
      </c>
      <c r="J2781" s="112">
        <v>183911625.13130495</v>
      </c>
      <c r="K2781" s="112">
        <f>I2781-J2781-(0.38*'Recalled prostheses cost'!$F$23)</f>
        <v>-165579222.59534636</v>
      </c>
      <c r="L2781" s="11">
        <f t="shared" si="90"/>
        <v>1</v>
      </c>
    </row>
    <row r="2782" spans="1:12" x14ac:dyDescent="0.25">
      <c r="A2782">
        <f t="shared" si="91"/>
        <v>2777</v>
      </c>
      <c r="C2782">
        <v>68965.541439555062</v>
      </c>
      <c r="D2782">
        <v>72234.611404686657</v>
      </c>
      <c r="E2782">
        <v>39707294.388059214</v>
      </c>
      <c r="F2782">
        <v>3269.0699651315954</v>
      </c>
      <c r="G2782">
        <v>456171245.8020547</v>
      </c>
      <c r="H2782" s="6">
        <f>E2782-G2782-'Recalled prostheses cost'!$F$23</f>
        <v>-440215775.88088667</v>
      </c>
      <c r="I2782" s="112">
        <v>21688236.388119847</v>
      </c>
      <c r="J2782" s="112">
        <v>173345073.40478078</v>
      </c>
      <c r="K2782" s="112">
        <f>I2782-J2782-(0.38*'Recalled prostheses cost'!$F$23)</f>
        <v>-160682530.31407958</v>
      </c>
      <c r="L2782" s="11">
        <f t="shared" si="90"/>
        <v>1</v>
      </c>
    </row>
    <row r="2783" spans="1:12" x14ac:dyDescent="0.25">
      <c r="A2783">
        <f t="shared" si="91"/>
        <v>2778</v>
      </c>
      <c r="C2783">
        <v>55897.424178158224</v>
      </c>
      <c r="D2783">
        <v>57727.864104849948</v>
      </c>
      <c r="E2783">
        <v>40452262.237449981</v>
      </c>
      <c r="F2783">
        <v>1830.4399266917244</v>
      </c>
      <c r="G2783">
        <v>292283160.24921501</v>
      </c>
      <c r="H2783" s="6">
        <f>E2783-G2783-'Recalled prostheses cost'!$F$23</f>
        <v>-275582722.47865623</v>
      </c>
      <c r="I2783" s="112">
        <v>22448023.631254755</v>
      </c>
      <c r="J2783" s="112">
        <v>111067600.89470172</v>
      </c>
      <c r="K2783" s="112">
        <f>I2783-J2783-(0.38*'Recalled prostheses cost'!$F$23)</f>
        <v>-97645270.560865611</v>
      </c>
      <c r="L2783" s="11">
        <f t="shared" si="90"/>
        <v>1</v>
      </c>
    </row>
    <row r="2784" spans="1:12" x14ac:dyDescent="0.25">
      <c r="A2784">
        <f t="shared" si="91"/>
        <v>2779</v>
      </c>
      <c r="C2784">
        <v>50928.728273243411</v>
      </c>
      <c r="D2784">
        <v>52252.817601251205</v>
      </c>
      <c r="E2784">
        <v>45002043.432746425</v>
      </c>
      <c r="F2784">
        <v>1324.0893280077944</v>
      </c>
      <c r="G2784">
        <v>269981878.74151975</v>
      </c>
      <c r="H2784" s="6">
        <f>E2784-G2784-'Recalled prostheses cost'!$F$23</f>
        <v>-248731659.77566451</v>
      </c>
      <c r="I2784" s="112">
        <v>24984144.788855534</v>
      </c>
      <c r="J2784" s="112">
        <v>102593113.92177752</v>
      </c>
      <c r="K2784" s="112">
        <f>I2784-J2784-(0.38*'Recalled prostheses cost'!$F$23)</f>
        <v>-86634662.430340618</v>
      </c>
      <c r="L2784" s="11">
        <f t="shared" si="90"/>
        <v>1</v>
      </c>
    </row>
    <row r="2785" spans="1:12" x14ac:dyDescent="0.25">
      <c r="A2785">
        <f t="shared" si="91"/>
        <v>2780</v>
      </c>
      <c r="C2785">
        <v>64209.097523119031</v>
      </c>
      <c r="D2785">
        <v>65739.229393835194</v>
      </c>
      <c r="E2785">
        <v>43968485.760877289</v>
      </c>
      <c r="F2785">
        <v>1530.1318707161627</v>
      </c>
      <c r="G2785">
        <v>216450821.86524987</v>
      </c>
      <c r="H2785" s="6">
        <f>E2785-G2785-'Recalled prostheses cost'!$F$23</f>
        <v>-196234160.57126376</v>
      </c>
      <c r="I2785" s="112">
        <v>24209735.241546862</v>
      </c>
      <c r="J2785" s="112">
        <v>82251312.308794945</v>
      </c>
      <c r="K2785" s="112">
        <f>I2785-J2785-(0.38*'Recalled prostheses cost'!$F$23)</f>
        <v>-67067270.36466673</v>
      </c>
      <c r="L2785" s="11">
        <f t="shared" si="90"/>
        <v>1</v>
      </c>
    </row>
    <row r="2786" spans="1:12" x14ac:dyDescent="0.25">
      <c r="A2786">
        <f t="shared" si="91"/>
        <v>2781</v>
      </c>
      <c r="C2786">
        <v>72520.270582164201</v>
      </c>
      <c r="D2786">
        <v>75415.46211793735</v>
      </c>
      <c r="E2786">
        <v>58282259.659400083</v>
      </c>
      <c r="F2786">
        <v>2895.1915357731486</v>
      </c>
      <c r="G2786">
        <v>582282321.26226878</v>
      </c>
      <c r="H2786" s="6">
        <f>E2786-G2786-'Recalled prostheses cost'!$F$23</f>
        <v>-547751886.06975985</v>
      </c>
      <c r="I2786" s="112">
        <v>32229356.396152046</v>
      </c>
      <c r="J2786" s="112">
        <v>221267282.07966214</v>
      </c>
      <c r="K2786" s="112">
        <f>I2786-J2786-(0.38*'Recalled prostheses cost'!$F$23)</f>
        <v>-198063618.98092875</v>
      </c>
      <c r="L2786" s="11">
        <f t="shared" si="90"/>
        <v>1</v>
      </c>
    </row>
    <row r="2787" spans="1:12" x14ac:dyDescent="0.25">
      <c r="A2787">
        <f t="shared" si="91"/>
        <v>2782</v>
      </c>
      <c r="C2787">
        <v>53541.640751472769</v>
      </c>
      <c r="D2787">
        <v>55775.121331794806</v>
      </c>
      <c r="E2787">
        <v>43511457.753123239</v>
      </c>
      <c r="F2787">
        <v>2233.480580322037</v>
      </c>
      <c r="G2787">
        <v>426076100.76393747</v>
      </c>
      <c r="H2787" s="6">
        <f>E2787-G2787-'Recalled prostheses cost'!$F$23</f>
        <v>-406316467.47770542</v>
      </c>
      <c r="I2787" s="112">
        <v>24481029.882508684</v>
      </c>
      <c r="J2787" s="112">
        <v>161908918.2902962</v>
      </c>
      <c r="K2787" s="112">
        <f>I2787-J2787-(0.38*'Recalled prostheses cost'!$F$23)</f>
        <v>-146453581.70520616</v>
      </c>
      <c r="L2787" s="11">
        <f t="shared" si="90"/>
        <v>1</v>
      </c>
    </row>
    <row r="2788" spans="1:12" x14ac:dyDescent="0.25">
      <c r="A2788">
        <f t="shared" si="91"/>
        <v>2783</v>
      </c>
      <c r="C2788">
        <v>63879.324464171288</v>
      </c>
      <c r="D2788">
        <v>65431.576152836955</v>
      </c>
      <c r="E2788">
        <v>39795658.318136916</v>
      </c>
      <c r="F2788">
        <v>1552.2516886656667</v>
      </c>
      <c r="G2788">
        <v>195054079.71884054</v>
      </c>
      <c r="H2788" s="6">
        <f>E2788-G2788-'Recalled prostheses cost'!$F$23</f>
        <v>-179010245.86759478</v>
      </c>
      <c r="I2788" s="112">
        <v>22224601.160249099</v>
      </c>
      <c r="J2788" s="112">
        <v>74120550.293159425</v>
      </c>
      <c r="K2788" s="112">
        <f>I2788-J2788-(0.38*'Recalled prostheses cost'!$F$23)</f>
        <v>-60921642.430328973</v>
      </c>
      <c r="L2788" s="11">
        <f t="shared" si="90"/>
        <v>1</v>
      </c>
    </row>
    <row r="2789" spans="1:12" x14ac:dyDescent="0.25">
      <c r="A2789">
        <f t="shared" si="91"/>
        <v>2784</v>
      </c>
      <c r="C2789">
        <v>78653.843621110616</v>
      </c>
      <c r="D2789">
        <v>81879.030637557938</v>
      </c>
      <c r="E2789">
        <v>41532524.723725848</v>
      </c>
      <c r="F2789">
        <v>3225.1870164473221</v>
      </c>
      <c r="G2789">
        <v>403426819.01951271</v>
      </c>
      <c r="H2789" s="6">
        <f>E2789-G2789-'Recalled prostheses cost'!$F$23</f>
        <v>-385646118.76267803</v>
      </c>
      <c r="I2789" s="112">
        <v>23144074.089671228</v>
      </c>
      <c r="J2789" s="112">
        <v>153302191.22741479</v>
      </c>
      <c r="K2789" s="112">
        <f>I2789-J2789-(0.38*'Recalled prostheses cost'!$F$23)</f>
        <v>-139183810.43516222</v>
      </c>
      <c r="L2789" s="11">
        <f t="shared" si="90"/>
        <v>1</v>
      </c>
    </row>
    <row r="2790" spans="1:12" x14ac:dyDescent="0.25">
      <c r="A2790">
        <f t="shared" si="91"/>
        <v>2785</v>
      </c>
      <c r="C2790">
        <v>48855.413837522719</v>
      </c>
      <c r="D2790">
        <v>50307.948113527396</v>
      </c>
      <c r="E2790">
        <v>54697954.704956315</v>
      </c>
      <c r="F2790">
        <v>1452.5342760046769</v>
      </c>
      <c r="G2790">
        <v>433435249.6458751</v>
      </c>
      <c r="H2790" s="6">
        <f>E2790-G2790-'Recalled prostheses cost'!$F$23</f>
        <v>-402489119.40780997</v>
      </c>
      <c r="I2790" s="112">
        <v>30190517.271060254</v>
      </c>
      <c r="J2790" s="112">
        <v>164705394.86543253</v>
      </c>
      <c r="K2790" s="112">
        <f>I2790-J2790-(0.38*'Recalled prostheses cost'!$F$23)</f>
        <v>-143540570.89179093</v>
      </c>
      <c r="L2790" s="11">
        <f t="shared" si="90"/>
        <v>1</v>
      </c>
    </row>
    <row r="2791" spans="1:12" x14ac:dyDescent="0.25">
      <c r="A2791">
        <f t="shared" si="91"/>
        <v>2786</v>
      </c>
      <c r="C2791">
        <v>61311.672548449256</v>
      </c>
      <c r="D2791">
        <v>62878.995995165482</v>
      </c>
      <c r="E2791">
        <v>67208956.800489038</v>
      </c>
      <c r="F2791">
        <v>1567.3234467162256</v>
      </c>
      <c r="G2791">
        <v>347502042.09603697</v>
      </c>
      <c r="H2791" s="6">
        <f>E2791-G2791-'Recalled prostheses cost'!$F$23</f>
        <v>-304044909.76243913</v>
      </c>
      <c r="I2791" s="112">
        <v>37482861.298043057</v>
      </c>
      <c r="J2791" s="112">
        <v>132050775.99649405</v>
      </c>
      <c r="K2791" s="112">
        <f>I2791-J2791-(0.38*'Recalled prostheses cost'!$F$23)</f>
        <v>-103593607.99586964</v>
      </c>
      <c r="L2791" s="11">
        <f t="shared" si="90"/>
        <v>1</v>
      </c>
    </row>
    <row r="2792" spans="1:12" x14ac:dyDescent="0.25">
      <c r="A2792">
        <f t="shared" si="91"/>
        <v>2787</v>
      </c>
      <c r="C2792">
        <v>52013.857338239708</v>
      </c>
      <c r="D2792">
        <v>53654.34335977841</v>
      </c>
      <c r="E2792">
        <v>40973174.478440322</v>
      </c>
      <c r="F2792">
        <v>1640.4860215387016</v>
      </c>
      <c r="G2792">
        <v>297612105.84168881</v>
      </c>
      <c r="H2792" s="6">
        <f>E2792-G2792-'Recalled prostheses cost'!$F$23</f>
        <v>-280390755.8301397</v>
      </c>
      <c r="I2792" s="112">
        <v>22889551.452028949</v>
      </c>
      <c r="J2792" s="112">
        <v>113092600.21984173</v>
      </c>
      <c r="K2792" s="112">
        <f>I2792-J2792-(0.38*'Recalled prostheses cost'!$F$23)</f>
        <v>-99228742.065231442</v>
      </c>
      <c r="L2792" s="11">
        <f t="shared" si="90"/>
        <v>1</v>
      </c>
    </row>
    <row r="2793" spans="1:12" x14ac:dyDescent="0.25">
      <c r="A2793">
        <f t="shared" si="91"/>
        <v>2788</v>
      </c>
      <c r="C2793">
        <v>59222.289388649049</v>
      </c>
      <c r="D2793">
        <v>61198.656658432839</v>
      </c>
      <c r="E2793">
        <v>48432769.31778603</v>
      </c>
      <c r="F2793">
        <v>1976.3672697837901</v>
      </c>
      <c r="G2793">
        <v>395441823.20616502</v>
      </c>
      <c r="H2793" s="6">
        <f>E2793-G2793-'Recalled prostheses cost'!$F$23</f>
        <v>-370760878.35527015</v>
      </c>
      <c r="I2793" s="112">
        <v>27156248.694719259</v>
      </c>
      <c r="J2793" s="112">
        <v>150267892.81834272</v>
      </c>
      <c r="K2793" s="112">
        <f>I2793-J2793-(0.38*'Recalled prostheses cost'!$F$23)</f>
        <v>-132137337.42104211</v>
      </c>
      <c r="L2793" s="11">
        <f t="shared" si="90"/>
        <v>1</v>
      </c>
    </row>
    <row r="2794" spans="1:12" x14ac:dyDescent="0.25">
      <c r="A2794">
        <f t="shared" si="91"/>
        <v>2789</v>
      </c>
      <c r="C2794">
        <v>70201.571095264371</v>
      </c>
      <c r="D2794">
        <v>72269.593803568132</v>
      </c>
      <c r="E2794">
        <v>41987053.628302142</v>
      </c>
      <c r="F2794">
        <v>2068.0227083037607</v>
      </c>
      <c r="G2794">
        <v>243214429.02593178</v>
      </c>
      <c r="H2794" s="6">
        <f>E2794-G2794-'Recalled prostheses cost'!$F$23</f>
        <v>-224979199.86452079</v>
      </c>
      <c r="I2794" s="112">
        <v>23158814.227792721</v>
      </c>
      <c r="J2794" s="112">
        <v>92421483.029854089</v>
      </c>
      <c r="K2794" s="112">
        <f>I2794-J2794-(0.38*'Recalled prostheses cost'!$F$23)</f>
        <v>-78288362.099480003</v>
      </c>
      <c r="L2794" s="11">
        <f t="shared" si="90"/>
        <v>1</v>
      </c>
    </row>
    <row r="2795" spans="1:12" x14ac:dyDescent="0.25">
      <c r="A2795">
        <f t="shared" si="91"/>
        <v>2790</v>
      </c>
      <c r="C2795">
        <v>61827.192627195996</v>
      </c>
      <c r="D2795">
        <v>64238.322233635525</v>
      </c>
      <c r="E2795">
        <v>48563465.624863267</v>
      </c>
      <c r="F2795">
        <v>2411.1296064395283</v>
      </c>
      <c r="G2795">
        <v>358036413.9651053</v>
      </c>
      <c r="H2795" s="6">
        <f>E2795-G2795-'Recalled prostheses cost'!$F$23</f>
        <v>-333224772.8071332</v>
      </c>
      <c r="I2795" s="112">
        <v>27173487.452717684</v>
      </c>
      <c r="J2795" s="112">
        <v>136053837.30674002</v>
      </c>
      <c r="K2795" s="112">
        <f>I2795-J2795-(0.38*'Recalled prostheses cost'!$F$23)</f>
        <v>-117906043.15144098</v>
      </c>
      <c r="L2795" s="11">
        <f t="shared" si="90"/>
        <v>1</v>
      </c>
    </row>
    <row r="2796" spans="1:12" x14ac:dyDescent="0.25">
      <c r="A2796">
        <f t="shared" si="91"/>
        <v>2791</v>
      </c>
      <c r="C2796">
        <v>56871.813487218125</v>
      </c>
      <c r="D2796">
        <v>58634.479987321967</v>
      </c>
      <c r="E2796">
        <v>46495632.841919526</v>
      </c>
      <c r="F2796">
        <v>1762.6665001038418</v>
      </c>
      <c r="G2796">
        <v>354927943.96735835</v>
      </c>
      <c r="H2796" s="6">
        <f>E2796-G2796-'Recalled prostheses cost'!$F$23</f>
        <v>-332184135.59232998</v>
      </c>
      <c r="I2796" s="112">
        <v>25729075.17537836</v>
      </c>
      <c r="J2796" s="112">
        <v>134872618.70759618</v>
      </c>
      <c r="K2796" s="112">
        <f>I2796-J2796-(0.38*'Recalled prostheses cost'!$F$23)</f>
        <v>-118169236.82963648</v>
      </c>
      <c r="L2796" s="11">
        <f t="shared" si="90"/>
        <v>1</v>
      </c>
    </row>
    <row r="2797" spans="1:12" x14ac:dyDescent="0.25">
      <c r="A2797">
        <f t="shared" si="91"/>
        <v>2792</v>
      </c>
      <c r="C2797">
        <v>53130.546830295738</v>
      </c>
      <c r="D2797">
        <v>55258.180312569304</v>
      </c>
      <c r="E2797">
        <v>47831934.035962261</v>
      </c>
      <c r="F2797">
        <v>2127.6334822735662</v>
      </c>
      <c r="G2797">
        <v>417991163.75689536</v>
      </c>
      <c r="H2797" s="6">
        <f>E2797-G2797-'Recalled prostheses cost'!$F$23</f>
        <v>-393911054.18782425</v>
      </c>
      <c r="I2797" s="112">
        <v>26877697.825299904</v>
      </c>
      <c r="J2797" s="112">
        <v>158836642.22762021</v>
      </c>
      <c r="K2797" s="112">
        <f>I2797-J2797-(0.38*'Recalled prostheses cost'!$F$23)</f>
        <v>-140984637.69973895</v>
      </c>
      <c r="L2797" s="11">
        <f t="shared" si="90"/>
        <v>1</v>
      </c>
    </row>
    <row r="2798" spans="1:12" x14ac:dyDescent="0.25">
      <c r="A2798">
        <f t="shared" si="91"/>
        <v>2793</v>
      </c>
      <c r="C2798">
        <v>74021.598804359295</v>
      </c>
      <c r="D2798">
        <v>77220.729961737961</v>
      </c>
      <c r="E2798">
        <v>69689879.45475015</v>
      </c>
      <c r="F2798">
        <v>3199.1311573786661</v>
      </c>
      <c r="G2798">
        <v>664060770.16833496</v>
      </c>
      <c r="H2798" s="6">
        <f>E2798-G2798-'Recalled prostheses cost'!$F$23</f>
        <v>-618122715.18047595</v>
      </c>
      <c r="I2798" s="112">
        <v>38471322.358322479</v>
      </c>
      <c r="J2798" s="112">
        <v>252343092.66396731</v>
      </c>
      <c r="K2798" s="112">
        <f>I2798-J2798-(0.38*'Recalled prostheses cost'!$F$23)</f>
        <v>-222897463.60306349</v>
      </c>
      <c r="L2798" s="11">
        <f t="shared" si="90"/>
        <v>1</v>
      </c>
    </row>
    <row r="2799" spans="1:12" x14ac:dyDescent="0.25">
      <c r="A2799">
        <f t="shared" si="91"/>
        <v>2794</v>
      </c>
      <c r="C2799">
        <v>52874.591857049585</v>
      </c>
      <c r="D2799">
        <v>54760.266806560801</v>
      </c>
      <c r="E2799">
        <v>43035303.412201539</v>
      </c>
      <c r="F2799">
        <v>1885.6749495112163</v>
      </c>
      <c r="G2799">
        <v>343086014.60845768</v>
      </c>
      <c r="H2799" s="6">
        <f>E2799-G2799-'Recalled prostheses cost'!$F$23</f>
        <v>-323802535.66314733</v>
      </c>
      <c r="I2799" s="112">
        <v>23813080.337972041</v>
      </c>
      <c r="J2799" s="112">
        <v>130372685.55121392</v>
      </c>
      <c r="K2799" s="112">
        <f>I2799-J2799-(0.38*'Recalled prostheses cost'!$F$23)</f>
        <v>-115585298.51066053</v>
      </c>
      <c r="L2799" s="11">
        <f t="shared" si="90"/>
        <v>1</v>
      </c>
    </row>
    <row r="2800" spans="1:12" x14ac:dyDescent="0.25">
      <c r="A2800">
        <f t="shared" si="91"/>
        <v>2795</v>
      </c>
      <c r="C2800">
        <v>72711.335714070912</v>
      </c>
      <c r="D2800">
        <v>75465.14331923984</v>
      </c>
      <c r="E2800">
        <v>62688439.145266511</v>
      </c>
      <c r="F2800">
        <v>2753.8076051689277</v>
      </c>
      <c r="G2800">
        <v>584423130.52515125</v>
      </c>
      <c r="H2800" s="6">
        <f>E2800-G2800-'Recalled prostheses cost'!$F$23</f>
        <v>-545486515.84677589</v>
      </c>
      <c r="I2800" s="112">
        <v>34533132.082451783</v>
      </c>
      <c r="J2800" s="112">
        <v>222080789.59955746</v>
      </c>
      <c r="K2800" s="112">
        <f>I2800-J2800-(0.38*'Recalled prostheses cost'!$F$23)</f>
        <v>-196573350.81452432</v>
      </c>
      <c r="L2800" s="11">
        <f t="shared" si="90"/>
        <v>1</v>
      </c>
    </row>
    <row r="2801" spans="1:12" x14ac:dyDescent="0.25">
      <c r="A2801">
        <f t="shared" si="91"/>
        <v>2796</v>
      </c>
      <c r="C2801">
        <v>60244.624375145118</v>
      </c>
      <c r="D2801">
        <v>61563.382726431337</v>
      </c>
      <c r="E2801">
        <v>56563559.517731979</v>
      </c>
      <c r="F2801">
        <v>1318.7583512862184</v>
      </c>
      <c r="G2801">
        <v>277510748.13503629</v>
      </c>
      <c r="H2801" s="6">
        <f>E2801-G2801-'Recalled prostheses cost'!$F$23</f>
        <v>-244699013.08419549</v>
      </c>
      <c r="I2801" s="112">
        <v>31149885.3761159</v>
      </c>
      <c r="J2801" s="112">
        <v>105454084.29131377</v>
      </c>
      <c r="K2801" s="112">
        <f>I2801-J2801-(0.38*'Recalled prostheses cost'!$F$23)</f>
        <v>-83329892.212616503</v>
      </c>
      <c r="L2801" s="11">
        <f t="shared" si="90"/>
        <v>1</v>
      </c>
    </row>
    <row r="2802" spans="1:12" x14ac:dyDescent="0.25">
      <c r="A2802">
        <f t="shared" si="91"/>
        <v>2797</v>
      </c>
      <c r="C2802">
        <v>55163.775671435855</v>
      </c>
      <c r="D2802">
        <v>56828.913714958042</v>
      </c>
      <c r="E2802">
        <v>52840848.12968839</v>
      </c>
      <c r="F2802">
        <v>1665.1380435221872</v>
      </c>
      <c r="G2802">
        <v>409121250.94323725</v>
      </c>
      <c r="H2802" s="6">
        <f>E2802-G2802-'Recalled prostheses cost'!$F$23</f>
        <v>-380032227.28044003</v>
      </c>
      <c r="I2802" s="112">
        <v>28949108.412797451</v>
      </c>
      <c r="J2802" s="112">
        <v>155466075.35843018</v>
      </c>
      <c r="K2802" s="112">
        <f>I2802-J2802-(0.38*'Recalled prostheses cost'!$F$23)</f>
        <v>-135542660.24305138</v>
      </c>
      <c r="L2802" s="11">
        <f t="shared" si="90"/>
        <v>1</v>
      </c>
    </row>
    <row r="2803" spans="1:12" x14ac:dyDescent="0.25">
      <c r="A2803">
        <f t="shared" si="91"/>
        <v>2798</v>
      </c>
      <c r="C2803">
        <v>79690.114900497152</v>
      </c>
      <c r="D2803">
        <v>82202.560469986696</v>
      </c>
      <c r="E2803">
        <v>39150441.783684522</v>
      </c>
      <c r="F2803">
        <v>2512.4455694895441</v>
      </c>
      <c r="G2803">
        <v>249265255.04741111</v>
      </c>
      <c r="H2803" s="6">
        <f>E2803-G2803-'Recalled prostheses cost'!$F$23</f>
        <v>-233866637.73061776</v>
      </c>
      <c r="I2803" s="112">
        <v>21721758.189770233</v>
      </c>
      <c r="J2803" s="112">
        <v>94720796.918016225</v>
      </c>
      <c r="K2803" s="112">
        <f>I2803-J2803-(0.38*'Recalled prostheses cost'!$F$23)</f>
        <v>-82024732.025664628</v>
      </c>
      <c r="L2803" s="11">
        <f t="shared" si="90"/>
        <v>1</v>
      </c>
    </row>
    <row r="2804" spans="1:12" x14ac:dyDescent="0.25">
      <c r="A2804">
        <f t="shared" si="91"/>
        <v>2799</v>
      </c>
      <c r="C2804">
        <v>52185.294730899099</v>
      </c>
      <c r="D2804">
        <v>53406.079531753654</v>
      </c>
      <c r="E2804">
        <v>41710714.021985464</v>
      </c>
      <c r="F2804">
        <v>1220.7848008545552</v>
      </c>
      <c r="G2804">
        <v>189713669.16577575</v>
      </c>
      <c r="H2804" s="6">
        <f>E2804-G2804-'Recalled prostheses cost'!$F$23</f>
        <v>-171754779.61068144</v>
      </c>
      <c r="I2804" s="112">
        <v>22948148.530105077</v>
      </c>
      <c r="J2804" s="112">
        <v>72091194.282994777</v>
      </c>
      <c r="K2804" s="112">
        <f>I2804-J2804-(0.38*'Recalled prostheses cost'!$F$23)</f>
        <v>-58168739.050308347</v>
      </c>
      <c r="L2804" s="11">
        <f t="shared" si="90"/>
        <v>1</v>
      </c>
    </row>
    <row r="2805" spans="1:12" x14ac:dyDescent="0.25">
      <c r="A2805">
        <f t="shared" si="91"/>
        <v>2800</v>
      </c>
      <c r="C2805">
        <v>65579.249884823992</v>
      </c>
      <c r="D2805">
        <v>68049.373645474756</v>
      </c>
      <c r="E2805">
        <v>58203938.018733829</v>
      </c>
      <c r="F2805">
        <v>2470.1237606507639</v>
      </c>
      <c r="G2805">
        <v>578261845.55747974</v>
      </c>
      <c r="H2805" s="6">
        <f>E2805-G2805-'Recalled prostheses cost'!$F$23</f>
        <v>-543809732.00563705</v>
      </c>
      <c r="I2805" s="112">
        <v>32034170.988891266</v>
      </c>
      <c r="J2805" s="112">
        <v>219739501.31184226</v>
      </c>
      <c r="K2805" s="112">
        <f>I2805-J2805-(0.38*'Recalled prostheses cost'!$F$23)</f>
        <v>-196731023.62036964</v>
      </c>
      <c r="L2805" s="11">
        <f t="shared" si="90"/>
        <v>1</v>
      </c>
    </row>
    <row r="2806" spans="1:12" x14ac:dyDescent="0.25">
      <c r="A2806">
        <f t="shared" si="91"/>
        <v>2801</v>
      </c>
      <c r="C2806">
        <v>71479.531327081568</v>
      </c>
      <c r="D2806">
        <v>73364.571212393552</v>
      </c>
      <c r="E2806">
        <v>44924817.179512672</v>
      </c>
      <c r="F2806">
        <v>1885.0398853119841</v>
      </c>
      <c r="G2806">
        <v>247132968.414628</v>
      </c>
      <c r="H2806" s="6">
        <f>E2806-G2806-'Recalled prostheses cost'!$F$23</f>
        <v>-225959975.70200649</v>
      </c>
      <c r="I2806" s="112">
        <v>25416994.868126079</v>
      </c>
      <c r="J2806" s="112">
        <v>93910527.997558638</v>
      </c>
      <c r="K2806" s="112">
        <f>I2806-J2806-(0.38*'Recalled prostheses cost'!$F$23)</f>
        <v>-77519226.426851213</v>
      </c>
      <c r="L2806" s="11">
        <f t="shared" si="90"/>
        <v>1</v>
      </c>
    </row>
    <row r="2807" spans="1:12" x14ac:dyDescent="0.25">
      <c r="A2807">
        <f t="shared" si="91"/>
        <v>2802</v>
      </c>
      <c r="C2807">
        <v>62785.876311029962</v>
      </c>
      <c r="D2807">
        <v>65283.126240649224</v>
      </c>
      <c r="E2807">
        <v>44392436.720432006</v>
      </c>
      <c r="F2807">
        <v>2497.2499296192618</v>
      </c>
      <c r="G2807">
        <v>402403466.9841103</v>
      </c>
      <c r="H2807" s="6">
        <f>E2807-G2807-'Recalled prostheses cost'!$F$23</f>
        <v>-381762854.73056948</v>
      </c>
      <c r="I2807" s="112">
        <v>24600878.836003728</v>
      </c>
      <c r="J2807" s="112">
        <v>152913317.45396191</v>
      </c>
      <c r="K2807" s="112">
        <f>I2807-J2807-(0.38*'Recalled prostheses cost'!$F$23)</f>
        <v>-137338131.91537684</v>
      </c>
      <c r="L2807" s="11">
        <f t="shared" si="90"/>
        <v>1</v>
      </c>
    </row>
    <row r="2808" spans="1:12" x14ac:dyDescent="0.25">
      <c r="A2808">
        <f t="shared" si="91"/>
        <v>2803</v>
      </c>
      <c r="C2808">
        <v>50120.099887549986</v>
      </c>
      <c r="D2808">
        <v>51799.857057092726</v>
      </c>
      <c r="E2808">
        <v>44514636.135716297</v>
      </c>
      <c r="F2808">
        <v>1679.7571695427396</v>
      </c>
      <c r="G2808">
        <v>387747626.90048939</v>
      </c>
      <c r="H2808" s="6">
        <f>E2808-G2808-'Recalled prostheses cost'!$F$23</f>
        <v>-366984815.23166424</v>
      </c>
      <c r="I2808" s="112">
        <v>24781208.545503262</v>
      </c>
      <c r="J2808" s="112">
        <v>147344098.222186</v>
      </c>
      <c r="K2808" s="112">
        <f>I2808-J2808-(0.38*'Recalled prostheses cost'!$F$23)</f>
        <v>-131588582.97410139</v>
      </c>
      <c r="L2808" s="11">
        <f t="shared" si="90"/>
        <v>1</v>
      </c>
    </row>
    <row r="2809" spans="1:12" x14ac:dyDescent="0.25">
      <c r="A2809">
        <f t="shared" si="91"/>
        <v>2804</v>
      </c>
      <c r="C2809">
        <v>54145.517441929558</v>
      </c>
      <c r="D2809">
        <v>55553.382696972236</v>
      </c>
      <c r="E2809">
        <v>49389610.533884615</v>
      </c>
      <c r="F2809">
        <v>1407.8652550426777</v>
      </c>
      <c r="G2809">
        <v>290411205.03952146</v>
      </c>
      <c r="H2809" s="6">
        <f>E2809-G2809-'Recalled prostheses cost'!$F$23</f>
        <v>-264773418.97252801</v>
      </c>
      <c r="I2809" s="112">
        <v>27343508.415974714</v>
      </c>
      <c r="J2809" s="112">
        <v>110356257.91501814</v>
      </c>
      <c r="K2809" s="112">
        <f>I2809-J2809-(0.38*'Recalled prostheses cost'!$F$23)</f>
        <v>-92038442.796462089</v>
      </c>
      <c r="L2809" s="11">
        <f t="shared" si="90"/>
        <v>1</v>
      </c>
    </row>
    <row r="2810" spans="1:12" x14ac:dyDescent="0.25">
      <c r="A2810">
        <f t="shared" si="91"/>
        <v>2805</v>
      </c>
      <c r="C2810">
        <v>65861.181124366456</v>
      </c>
      <c r="D2810">
        <v>68942.472739823963</v>
      </c>
      <c r="E2810">
        <v>46514600.151676983</v>
      </c>
      <c r="F2810">
        <v>3081.2916154575069</v>
      </c>
      <c r="G2810">
        <v>466859292.53164065</v>
      </c>
      <c r="H2810" s="6">
        <f>E2810-G2810-'Recalled prostheses cost'!$F$23</f>
        <v>-444096516.84685481</v>
      </c>
      <c r="I2810" s="112">
        <v>25525032.782184426</v>
      </c>
      <c r="J2810" s="112">
        <v>177406531.16202343</v>
      </c>
      <c r="K2810" s="112">
        <f>I2810-J2810-(0.38*'Recalled prostheses cost'!$F$23)</f>
        <v>-160907191.67725766</v>
      </c>
      <c r="L2810" s="11">
        <f t="shared" si="90"/>
        <v>1</v>
      </c>
    </row>
    <row r="2811" spans="1:12" x14ac:dyDescent="0.25">
      <c r="A2811">
        <f t="shared" si="91"/>
        <v>2806</v>
      </c>
      <c r="C2811">
        <v>63595.816890940296</v>
      </c>
      <c r="D2811">
        <v>65828.947502313458</v>
      </c>
      <c r="E2811">
        <v>54862494.481835872</v>
      </c>
      <c r="F2811">
        <v>2233.1306113731625</v>
      </c>
      <c r="G2811">
        <v>403199986.9540894</v>
      </c>
      <c r="H2811" s="6">
        <f>E2811-G2811-'Recalled prostheses cost'!$F$23</f>
        <v>-372089316.93914473</v>
      </c>
      <c r="I2811" s="112">
        <v>30387686.607262895</v>
      </c>
      <c r="J2811" s="112">
        <v>153215995.04255396</v>
      </c>
      <c r="K2811" s="112">
        <f>I2811-J2811-(0.38*'Recalled prostheses cost'!$F$23)</f>
        <v>-131854001.73270971</v>
      </c>
      <c r="L2811" s="11">
        <f t="shared" si="90"/>
        <v>1</v>
      </c>
    </row>
    <row r="2812" spans="1:12" x14ac:dyDescent="0.25">
      <c r="A2812">
        <f t="shared" si="91"/>
        <v>2807</v>
      </c>
      <c r="C2812">
        <v>54860.904114820034</v>
      </c>
      <c r="D2812">
        <v>57411.250562676461</v>
      </c>
      <c r="E2812">
        <v>42013811.034304537</v>
      </c>
      <c r="F2812">
        <v>2550.3464478564274</v>
      </c>
      <c r="G2812">
        <v>429608721.92077565</v>
      </c>
      <c r="H2812" s="6">
        <f>E2812-G2812-'Recalled prostheses cost'!$F$23</f>
        <v>-411346735.35336226</v>
      </c>
      <c r="I2812" s="112">
        <v>23590348.733510055</v>
      </c>
      <c r="J2812" s="112">
        <v>163251314.32989484</v>
      </c>
      <c r="K2812" s="112">
        <f>I2812-J2812-(0.38*'Recalled prostheses cost'!$F$23)</f>
        <v>-148686658.89380345</v>
      </c>
      <c r="L2812" s="11">
        <f t="shared" si="90"/>
        <v>1</v>
      </c>
    </row>
    <row r="2813" spans="1:12" x14ac:dyDescent="0.25">
      <c r="A2813">
        <f t="shared" si="91"/>
        <v>2808</v>
      </c>
      <c r="C2813">
        <v>66408.5495580641</v>
      </c>
      <c r="D2813">
        <v>68877.817121397034</v>
      </c>
      <c r="E2813">
        <v>43964530.903233536</v>
      </c>
      <c r="F2813">
        <v>2469.2675633329345</v>
      </c>
      <c r="G2813">
        <v>348929570.48086512</v>
      </c>
      <c r="H2813" s="6">
        <f>E2813-G2813-'Recalled prostheses cost'!$F$23</f>
        <v>-328716864.04452276</v>
      </c>
      <c r="I2813" s="112">
        <v>24532642.321309537</v>
      </c>
      <c r="J2813" s="112">
        <v>132593236.78272878</v>
      </c>
      <c r="K2813" s="112">
        <f>I2813-J2813-(0.38*'Recalled prostheses cost'!$F$23)</f>
        <v>-117086287.75883788</v>
      </c>
      <c r="L2813" s="11">
        <f t="shared" si="90"/>
        <v>1</v>
      </c>
    </row>
    <row r="2814" spans="1:12" x14ac:dyDescent="0.25">
      <c r="A2814">
        <f t="shared" si="91"/>
        <v>2809</v>
      </c>
      <c r="C2814">
        <v>54810.874232877744</v>
      </c>
      <c r="D2814">
        <v>56701.80276592321</v>
      </c>
      <c r="E2814">
        <v>40285550.863359474</v>
      </c>
      <c r="F2814">
        <v>1890.9285330454659</v>
      </c>
      <c r="G2814">
        <v>292952166.51797116</v>
      </c>
      <c r="H2814" s="6">
        <f>E2814-G2814-'Recalled prostheses cost'!$F$23</f>
        <v>-276418440.12150288</v>
      </c>
      <c r="I2814" s="112">
        <v>22046970.195484161</v>
      </c>
      <c r="J2814" s="112">
        <v>111321823.27682905</v>
      </c>
      <c r="K2814" s="112">
        <f>I2814-J2814-(0.38*'Recalled prostheses cost'!$F$23)</f>
        <v>-98300546.378763527</v>
      </c>
      <c r="L2814" s="11">
        <f t="shared" si="90"/>
        <v>1</v>
      </c>
    </row>
    <row r="2815" spans="1:12" x14ac:dyDescent="0.25">
      <c r="A2815">
        <f t="shared" si="91"/>
        <v>2810</v>
      </c>
      <c r="C2815">
        <v>59218.710202973351</v>
      </c>
      <c r="D2815">
        <v>60728.380398440604</v>
      </c>
      <c r="E2815">
        <v>58686131.876688004</v>
      </c>
      <c r="F2815">
        <v>1509.6701954672535</v>
      </c>
      <c r="G2815">
        <v>384130337.14805192</v>
      </c>
      <c r="H2815" s="6">
        <f>E2815-G2815-'Recalled prostheses cost'!$F$23</f>
        <v>-349196029.73825508</v>
      </c>
      <c r="I2815" s="112">
        <v>32631006.635982715</v>
      </c>
      <c r="J2815" s="112">
        <v>145969528.11625972</v>
      </c>
      <c r="K2815" s="112">
        <f>I2815-J2815-(0.38*'Recalled prostheses cost'!$F$23)</f>
        <v>-122364214.77769566</v>
      </c>
      <c r="L2815" s="11">
        <f t="shared" si="90"/>
        <v>1</v>
      </c>
    </row>
    <row r="2816" spans="1:12" x14ac:dyDescent="0.25">
      <c r="A2816">
        <f t="shared" si="91"/>
        <v>2811</v>
      </c>
      <c r="C2816">
        <v>58358.072049957118</v>
      </c>
      <c r="D2816">
        <v>60395.266409041054</v>
      </c>
      <c r="E2816">
        <v>61614444.363686197</v>
      </c>
      <c r="F2816">
        <v>2037.1943590839364</v>
      </c>
      <c r="G2816">
        <v>530085020.94939792</v>
      </c>
      <c r="H2816" s="6">
        <f>E2816-G2816-'Recalled prostheses cost'!$F$23</f>
        <v>-492222401.05260289</v>
      </c>
      <c r="I2816" s="112">
        <v>34242776.331896119</v>
      </c>
      <c r="J2816" s="112">
        <v>201432307.9607712</v>
      </c>
      <c r="K2816" s="112">
        <f>I2816-J2816-(0.38*'Recalled prostheses cost'!$F$23)</f>
        <v>-176215224.92629373</v>
      </c>
      <c r="L2816" s="11">
        <f t="shared" si="90"/>
        <v>1</v>
      </c>
    </row>
    <row r="2817" spans="1:12" x14ac:dyDescent="0.25">
      <c r="A2817">
        <f t="shared" si="91"/>
        <v>2812</v>
      </c>
      <c r="C2817">
        <v>62182.114889656448</v>
      </c>
      <c r="D2817">
        <v>64127.623645772292</v>
      </c>
      <c r="E2817">
        <v>55035987.867821291</v>
      </c>
      <c r="F2817">
        <v>1945.5087561158434</v>
      </c>
      <c r="G2817">
        <v>338205770.65674883</v>
      </c>
      <c r="H2817" s="6">
        <f>E2817-G2817-'Recalled prostheses cost'!$F$23</f>
        <v>-306921607.25581872</v>
      </c>
      <c r="I2817" s="112">
        <v>30596928.714605901</v>
      </c>
      <c r="J2817" s="112">
        <v>128518192.84956458</v>
      </c>
      <c r="K2817" s="112">
        <f>I2817-J2817-(0.38*'Recalled prostheses cost'!$F$23)</f>
        <v>-106946957.43237734</v>
      </c>
      <c r="L2817" s="11">
        <f t="shared" si="90"/>
        <v>1</v>
      </c>
    </row>
    <row r="2818" spans="1:12" x14ac:dyDescent="0.25">
      <c r="A2818">
        <f t="shared" si="91"/>
        <v>2813</v>
      </c>
      <c r="C2818">
        <v>52176.615658358758</v>
      </c>
      <c r="D2818">
        <v>54246.083358048767</v>
      </c>
      <c r="E2818">
        <v>38797178.629807815</v>
      </c>
      <c r="F2818">
        <v>2069.4676996900089</v>
      </c>
      <c r="G2818">
        <v>351396018.18735325</v>
      </c>
      <c r="H2818" s="6">
        <f>E2818-G2818-'Recalled prostheses cost'!$F$23</f>
        <v>-336350664.02443659</v>
      </c>
      <c r="I2818" s="112">
        <v>21305927.133705139</v>
      </c>
      <c r="J2818" s="112">
        <v>133530486.91119422</v>
      </c>
      <c r="K2818" s="112">
        <f>I2818-J2818-(0.38*'Recalled prostheses cost'!$F$23)</f>
        <v>-121250253.07490772</v>
      </c>
      <c r="L2818" s="11">
        <f t="shared" si="90"/>
        <v>1</v>
      </c>
    </row>
    <row r="2819" spans="1:12" x14ac:dyDescent="0.25">
      <c r="A2819">
        <f t="shared" si="91"/>
        <v>2814</v>
      </c>
      <c r="C2819">
        <v>59955.435645614263</v>
      </c>
      <c r="D2819">
        <v>61861.423804373531</v>
      </c>
      <c r="E2819">
        <v>61239847.520609222</v>
      </c>
      <c r="F2819">
        <v>1905.9881587592681</v>
      </c>
      <c r="G2819">
        <v>563414729.5992198</v>
      </c>
      <c r="H2819" s="6">
        <f>E2819-G2819-'Recalled prostheses cost'!$F$23</f>
        <v>-525926706.54550177</v>
      </c>
      <c r="I2819" s="112">
        <v>33838561.130122773</v>
      </c>
      <c r="J2819" s="112">
        <v>214097597.24770358</v>
      </c>
      <c r="K2819" s="112">
        <f>I2819-J2819-(0.38*'Recalled prostheses cost'!$F$23)</f>
        <v>-189284729.41499946</v>
      </c>
      <c r="L2819" s="11">
        <f t="shared" si="90"/>
        <v>1</v>
      </c>
    </row>
    <row r="2820" spans="1:12" x14ac:dyDescent="0.25">
      <c r="A2820">
        <f t="shared" si="91"/>
        <v>2815</v>
      </c>
      <c r="C2820">
        <v>76631.756352088167</v>
      </c>
      <c r="D2820">
        <v>79323.036739762203</v>
      </c>
      <c r="E2820">
        <v>43699532.278979406</v>
      </c>
      <c r="F2820">
        <v>2691.2803876740363</v>
      </c>
      <c r="G2820">
        <v>311921906.74155128</v>
      </c>
      <c r="H2820" s="6">
        <f>E2820-G2820-'Recalled prostheses cost'!$F$23</f>
        <v>-291974198.92946303</v>
      </c>
      <c r="I2820" s="112">
        <v>24513730.005462945</v>
      </c>
      <c r="J2820" s="112">
        <v>118530324.56178947</v>
      </c>
      <c r="K2820" s="112">
        <f>I2820-J2820-(0.38*'Recalled prostheses cost'!$F$23)</f>
        <v>-103042287.85374516</v>
      </c>
      <c r="L2820" s="11">
        <f t="shared" si="90"/>
        <v>1</v>
      </c>
    </row>
    <row r="2821" spans="1:12" x14ac:dyDescent="0.25">
      <c r="A2821">
        <f t="shared" si="91"/>
        <v>2816</v>
      </c>
      <c r="C2821">
        <v>59320.04939630923</v>
      </c>
      <c r="D2821">
        <v>61823.817134118632</v>
      </c>
      <c r="E2821">
        <v>55489052.6562673</v>
      </c>
      <c r="F2821">
        <v>2503.7677378094013</v>
      </c>
      <c r="G2821">
        <v>599482319.29158556</v>
      </c>
      <c r="H2821" s="6">
        <f>E2821-G2821-'Recalled prostheses cost'!$F$23</f>
        <v>-567745091.10220945</v>
      </c>
      <c r="I2821" s="112">
        <v>30709016.899120968</v>
      </c>
      <c r="J2821" s="112">
        <v>227803281.33080253</v>
      </c>
      <c r="K2821" s="112">
        <f>I2821-J2821-(0.38*'Recalled prostheses cost'!$F$23)</f>
        <v>-206119957.72910023</v>
      </c>
      <c r="L2821" s="11">
        <f t="shared" si="90"/>
        <v>1</v>
      </c>
    </row>
    <row r="2822" spans="1:12" x14ac:dyDescent="0.25">
      <c r="A2822">
        <f t="shared" si="91"/>
        <v>2817</v>
      </c>
      <c r="C2822">
        <v>57284.052335118402</v>
      </c>
      <c r="D2822">
        <v>58902.83309696833</v>
      </c>
      <c r="E2822">
        <v>39137452.688209236</v>
      </c>
      <c r="F2822">
        <v>1618.7807618499282</v>
      </c>
      <c r="G2822">
        <v>261699340.79659981</v>
      </c>
      <c r="H2822" s="6">
        <f>E2822-G2822-'Recalled prostheses cost'!$F$23</f>
        <v>-246313712.57528174</v>
      </c>
      <c r="I2822" s="112">
        <v>21652340.894175526</v>
      </c>
      <c r="J2822" s="112">
        <v>99445749.502707943</v>
      </c>
      <c r="K2822" s="112">
        <f>I2822-J2822-(0.38*'Recalled prostheses cost'!$F$23)</f>
        <v>-86819101.905951053</v>
      </c>
      <c r="L2822" s="11">
        <f t="shared" ref="L2822:L2885" si="92">IF(H2822/$H$1&lt;=F2822,1,0)</f>
        <v>1</v>
      </c>
    </row>
    <row r="2823" spans="1:12" x14ac:dyDescent="0.25">
      <c r="A2823">
        <f t="shared" si="91"/>
        <v>2818</v>
      </c>
      <c r="C2823">
        <v>52966.925081875888</v>
      </c>
      <c r="D2823">
        <v>54907.47269110239</v>
      </c>
      <c r="E2823">
        <v>47383510.490039937</v>
      </c>
      <c r="F2823">
        <v>1940.5476092265017</v>
      </c>
      <c r="G2823">
        <v>376471268.10988986</v>
      </c>
      <c r="H2823" s="6">
        <f>E2823-G2823-'Recalled prostheses cost'!$F$23</f>
        <v>-352839582.08674109</v>
      </c>
      <c r="I2823" s="112">
        <v>26276748.807128809</v>
      </c>
      <c r="J2823" s="112">
        <v>143059081.88175812</v>
      </c>
      <c r="K2823" s="112">
        <f>I2823-J2823-(0.38*'Recalled prostheses cost'!$F$23)</f>
        <v>-125808026.37204796</v>
      </c>
      <c r="L2823" s="11">
        <f t="shared" si="92"/>
        <v>1</v>
      </c>
    </row>
    <row r="2824" spans="1:12" x14ac:dyDescent="0.25">
      <c r="A2824">
        <f t="shared" ref="A2824:A2887" si="93">1+A2823</f>
        <v>2819</v>
      </c>
      <c r="C2824">
        <v>54136.565340275134</v>
      </c>
      <c r="D2824">
        <v>55524.090718892265</v>
      </c>
      <c r="E2824">
        <v>49574787.593348838</v>
      </c>
      <c r="F2824">
        <v>1387.5253786171306</v>
      </c>
      <c r="G2824">
        <v>320145404.11757624</v>
      </c>
      <c r="H2824" s="6">
        <f>E2824-G2824-'Recalled prostheses cost'!$F$23</f>
        <v>-294322440.99111855</v>
      </c>
      <c r="I2824" s="112">
        <v>27373534.416741915</v>
      </c>
      <c r="J2824" s="112">
        <v>121655253.56467897</v>
      </c>
      <c r="K2824" s="112">
        <f>I2824-J2824-(0.38*'Recalled prostheses cost'!$F$23)</f>
        <v>-103307412.44535571</v>
      </c>
      <c r="L2824" s="11">
        <f t="shared" si="92"/>
        <v>1</v>
      </c>
    </row>
    <row r="2825" spans="1:12" x14ac:dyDescent="0.25">
      <c r="A2825">
        <f t="shared" si="93"/>
        <v>2820</v>
      </c>
      <c r="C2825">
        <v>81236.767022102518</v>
      </c>
      <c r="D2825">
        <v>84151.989997244353</v>
      </c>
      <c r="E2825">
        <v>51118609.707719773</v>
      </c>
      <c r="F2825">
        <v>2915.2229751418345</v>
      </c>
      <c r="G2825">
        <v>351991039.56491876</v>
      </c>
      <c r="H2825" s="6">
        <f>E2825-G2825-'Recalled prostheses cost'!$F$23</f>
        <v>-324624254.32409012</v>
      </c>
      <c r="I2825" s="112">
        <v>28561553.564523418</v>
      </c>
      <c r="J2825" s="112">
        <v>133756595.03466912</v>
      </c>
      <c r="K2825" s="112">
        <f>I2825-J2825-(0.38*'Recalled prostheses cost'!$F$23)</f>
        <v>-114220734.76756436</v>
      </c>
      <c r="L2825" s="11">
        <f t="shared" si="92"/>
        <v>1</v>
      </c>
    </row>
    <row r="2826" spans="1:12" x14ac:dyDescent="0.25">
      <c r="A2826">
        <f t="shared" si="93"/>
        <v>2821</v>
      </c>
      <c r="C2826">
        <v>65612.945091410831</v>
      </c>
      <c r="D2826">
        <v>67665.712604575718</v>
      </c>
      <c r="E2826">
        <v>59591162.970392004</v>
      </c>
      <c r="F2826">
        <v>2052.7675131648866</v>
      </c>
      <c r="G2826">
        <v>506558492.98531735</v>
      </c>
      <c r="H2826" s="6">
        <f>E2826-G2826-'Recalled prostheses cost'!$F$23</f>
        <v>-470719154.48181653</v>
      </c>
      <c r="I2826" s="112">
        <v>32918903.902081687</v>
      </c>
      <c r="J2826" s="112">
        <v>192492227.33442059</v>
      </c>
      <c r="K2826" s="112">
        <f>I2826-J2826-(0.38*'Recalled prostheses cost'!$F$23)</f>
        <v>-168599016.72975755</v>
      </c>
      <c r="L2826" s="11">
        <f t="shared" si="92"/>
        <v>1</v>
      </c>
    </row>
    <row r="2827" spans="1:12" x14ac:dyDescent="0.25">
      <c r="A2827">
        <f t="shared" si="93"/>
        <v>2822</v>
      </c>
      <c r="C2827">
        <v>79832.525780324024</v>
      </c>
      <c r="D2827">
        <v>82936.552481008563</v>
      </c>
      <c r="E2827">
        <v>55998479.54759419</v>
      </c>
      <c r="F2827">
        <v>3104.0267006845388</v>
      </c>
      <c r="G2827">
        <v>478490621.30106312</v>
      </c>
      <c r="H2827" s="6">
        <f>E2827-G2827-'Recalled prostheses cost'!$F$23</f>
        <v>-446243966.2203601</v>
      </c>
      <c r="I2827" s="112">
        <v>31096016.80445081</v>
      </c>
      <c r="J2827" s="112">
        <v>181826436.09440398</v>
      </c>
      <c r="K2827" s="112">
        <f>I2827-J2827-(0.38*'Recalled prostheses cost'!$F$23)</f>
        <v>-159756112.58737183</v>
      </c>
      <c r="L2827" s="11">
        <f t="shared" si="92"/>
        <v>1</v>
      </c>
    </row>
    <row r="2828" spans="1:12" x14ac:dyDescent="0.25">
      <c r="A2828">
        <f t="shared" si="93"/>
        <v>2823</v>
      </c>
      <c r="C2828">
        <v>63077.290232838772</v>
      </c>
      <c r="D2828">
        <v>64759.166652528344</v>
      </c>
      <c r="E2828">
        <v>43010919.676186271</v>
      </c>
      <c r="F2828">
        <v>1681.8764196895718</v>
      </c>
      <c r="G2828">
        <v>212410869.58344132</v>
      </c>
      <c r="H2828" s="6">
        <f>E2828-G2828-'Recalled prostheses cost'!$F$23</f>
        <v>-193151774.37414622</v>
      </c>
      <c r="I2828" s="112">
        <v>23657618.343916174</v>
      </c>
      <c r="J2828" s="112">
        <v>80716130.4417077</v>
      </c>
      <c r="K2828" s="112">
        <f>I2828-J2828-(0.38*'Recalled prostheses cost'!$F$23)</f>
        <v>-66084205.395210169</v>
      </c>
      <c r="L2828" s="11">
        <f t="shared" si="92"/>
        <v>1</v>
      </c>
    </row>
    <row r="2829" spans="1:12" x14ac:dyDescent="0.25">
      <c r="A2829">
        <f t="shared" si="93"/>
        <v>2824</v>
      </c>
      <c r="C2829">
        <v>64917.849758827484</v>
      </c>
      <c r="D2829">
        <v>68252.638704783429</v>
      </c>
      <c r="E2829">
        <v>52235544.111633733</v>
      </c>
      <c r="F2829">
        <v>3334.7889459559447</v>
      </c>
      <c r="G2829">
        <v>654237497.7298255</v>
      </c>
      <c r="H2829" s="6">
        <f>E2829-G2829-'Recalled prostheses cost'!$F$23</f>
        <v>-625753778.08508289</v>
      </c>
      <c r="I2829" s="112">
        <v>28894752.08620587</v>
      </c>
      <c r="J2829" s="112">
        <v>248610249.13733369</v>
      </c>
      <c r="K2829" s="112">
        <f>I2829-J2829-(0.38*'Recalled prostheses cost'!$F$23)</f>
        <v>-228741190.34854648</v>
      </c>
      <c r="L2829" s="11">
        <f t="shared" si="92"/>
        <v>1</v>
      </c>
    </row>
    <row r="2830" spans="1:12" x14ac:dyDescent="0.25">
      <c r="A2830">
        <f t="shared" si="93"/>
        <v>2825</v>
      </c>
      <c r="C2830">
        <v>61388.138935034483</v>
      </c>
      <c r="D2830">
        <v>62981.293870113848</v>
      </c>
      <c r="E2830">
        <v>44533214.418711007</v>
      </c>
      <c r="F2830">
        <v>1593.1549350793648</v>
      </c>
      <c r="G2830">
        <v>259213738.70538494</v>
      </c>
      <c r="H2830" s="6">
        <f>E2830-G2830-'Recalled prostheses cost'!$F$23</f>
        <v>-238432348.7535651</v>
      </c>
      <c r="I2830" s="112">
        <v>24618920.724899966</v>
      </c>
      <c r="J2830" s="112">
        <v>98501220.708046287</v>
      </c>
      <c r="K2830" s="112">
        <f>I2830-J2830-(0.38*'Recalled prostheses cost'!$F$23)</f>
        <v>-82907993.280564964</v>
      </c>
      <c r="L2830" s="11">
        <f t="shared" si="92"/>
        <v>1</v>
      </c>
    </row>
    <row r="2831" spans="1:12" x14ac:dyDescent="0.25">
      <c r="A2831">
        <f t="shared" si="93"/>
        <v>2826</v>
      </c>
      <c r="C2831">
        <v>56517.540378290745</v>
      </c>
      <c r="D2831">
        <v>58525.21988689703</v>
      </c>
      <c r="E2831">
        <v>50454462.824593998</v>
      </c>
      <c r="F2831">
        <v>2007.6795086062848</v>
      </c>
      <c r="G2831">
        <v>392985065.80643344</v>
      </c>
      <c r="H2831" s="6">
        <f>E2831-G2831-'Recalled prostheses cost'!$F$23</f>
        <v>-366282427.44873059</v>
      </c>
      <c r="I2831" s="112">
        <v>27979244.749791514</v>
      </c>
      <c r="J2831" s="112">
        <v>149334325.00644475</v>
      </c>
      <c r="K2831" s="112">
        <f>I2831-J2831-(0.38*'Recalled prostheses cost'!$F$23)</f>
        <v>-130380773.55407187</v>
      </c>
      <c r="L2831" s="11">
        <f t="shared" si="92"/>
        <v>1</v>
      </c>
    </row>
    <row r="2832" spans="1:12" x14ac:dyDescent="0.25">
      <c r="A2832">
        <f t="shared" si="93"/>
        <v>2827</v>
      </c>
      <c r="C2832">
        <v>51922.999979198292</v>
      </c>
      <c r="D2832">
        <v>53968.541533333926</v>
      </c>
      <c r="E2832">
        <v>51700427.964856252</v>
      </c>
      <c r="F2832">
        <v>2045.5415541356342</v>
      </c>
      <c r="G2832">
        <v>584709506.74990141</v>
      </c>
      <c r="H2832" s="6">
        <f>E2832-G2832-'Recalled prostheses cost'!$F$23</f>
        <v>-556760903.25193632</v>
      </c>
      <c r="I2832" s="112">
        <v>28478172.138668709</v>
      </c>
      <c r="J2832" s="112">
        <v>222189612.56496251</v>
      </c>
      <c r="K2832" s="112">
        <f>I2832-J2832-(0.38*'Recalled prostheses cost'!$F$23)</f>
        <v>-202737133.72371244</v>
      </c>
      <c r="L2832" s="11">
        <f t="shared" si="92"/>
        <v>1</v>
      </c>
    </row>
    <row r="2833" spans="1:12" x14ac:dyDescent="0.25">
      <c r="A2833">
        <f t="shared" si="93"/>
        <v>2828</v>
      </c>
      <c r="C2833">
        <v>74583.680329221548</v>
      </c>
      <c r="D2833">
        <v>77287.441642857666</v>
      </c>
      <c r="E2833">
        <v>58000184.426319428</v>
      </c>
      <c r="F2833">
        <v>2703.7613136361178</v>
      </c>
      <c r="G2833">
        <v>482400056.82867634</v>
      </c>
      <c r="H2833" s="6">
        <f>E2833-G2833-'Recalled prostheses cost'!$F$23</f>
        <v>-448151696.86924809</v>
      </c>
      <c r="I2833" s="112">
        <v>31968823.500889063</v>
      </c>
      <c r="J2833" s="112">
        <v>183312021.59489703</v>
      </c>
      <c r="K2833" s="112">
        <f>I2833-J2833-(0.38*'Recalled prostheses cost'!$F$23)</f>
        <v>-160368891.39142662</v>
      </c>
      <c r="L2833" s="11">
        <f t="shared" si="92"/>
        <v>1</v>
      </c>
    </row>
    <row r="2834" spans="1:12" x14ac:dyDescent="0.25">
      <c r="A2834">
        <f t="shared" si="93"/>
        <v>2829</v>
      </c>
      <c r="C2834">
        <v>62687.9712948175</v>
      </c>
      <c r="D2834">
        <v>64427.901428534286</v>
      </c>
      <c r="E2834">
        <v>47375937.240269877</v>
      </c>
      <c r="F2834">
        <v>1739.9301337167853</v>
      </c>
      <c r="G2834">
        <v>282818471.9403854</v>
      </c>
      <c r="H2834" s="6">
        <f>E2834-G2834-'Recalled prostheses cost'!$F$23</f>
        <v>-259194359.1670067</v>
      </c>
      <c r="I2834" s="112">
        <v>26141878.234659009</v>
      </c>
      <c r="J2834" s="112">
        <v>107471019.33734643</v>
      </c>
      <c r="K2834" s="112">
        <f>I2834-J2834-(0.38*'Recalled prostheses cost'!$F$23)</f>
        <v>-90354834.400106072</v>
      </c>
      <c r="L2834" s="11">
        <f t="shared" si="92"/>
        <v>1</v>
      </c>
    </row>
    <row r="2835" spans="1:12" x14ac:dyDescent="0.25">
      <c r="A2835">
        <f t="shared" si="93"/>
        <v>2830</v>
      </c>
      <c r="C2835">
        <v>51640.93947171828</v>
      </c>
      <c r="D2835">
        <v>53250.100522064691</v>
      </c>
      <c r="E2835">
        <v>49455491.756974928</v>
      </c>
      <c r="F2835">
        <v>1609.1610503464108</v>
      </c>
      <c r="G2835">
        <v>293050869.13062727</v>
      </c>
      <c r="H2835" s="6">
        <f>E2835-G2835-'Recalled prostheses cost'!$F$23</f>
        <v>-267347201.84054351</v>
      </c>
      <c r="I2835" s="112">
        <v>27499495.765505858</v>
      </c>
      <c r="J2835" s="112">
        <v>111359330.26963837</v>
      </c>
      <c r="K2835" s="112">
        <f>I2835-J2835-(0.38*'Recalled prostheses cost'!$F$23)</f>
        <v>-92885527.801551163</v>
      </c>
      <c r="L2835" s="11">
        <f t="shared" si="92"/>
        <v>1</v>
      </c>
    </row>
    <row r="2836" spans="1:12" x14ac:dyDescent="0.25">
      <c r="A2836">
        <f t="shared" si="93"/>
        <v>2831</v>
      </c>
      <c r="C2836">
        <v>55374.112939603176</v>
      </c>
      <c r="D2836">
        <v>57488.940680236512</v>
      </c>
      <c r="E2836">
        <v>62910892.276363134</v>
      </c>
      <c r="F2836">
        <v>2114.8277406333364</v>
      </c>
      <c r="G2836">
        <v>667198226.72183013</v>
      </c>
      <c r="H2836" s="6">
        <f>E2836-G2836-'Recalled prostheses cost'!$F$23</f>
        <v>-628039158.91235816</v>
      </c>
      <c r="I2836" s="112">
        <v>34806209.1239115</v>
      </c>
      <c r="J2836" s="112">
        <v>253535326.15429547</v>
      </c>
      <c r="K2836" s="112">
        <f>I2836-J2836-(0.38*'Recalled prostheses cost'!$F$23)</f>
        <v>-227754810.32780263</v>
      </c>
      <c r="L2836" s="11">
        <f t="shared" si="92"/>
        <v>1</v>
      </c>
    </row>
    <row r="2837" spans="1:12" x14ac:dyDescent="0.25">
      <c r="A2837">
        <f t="shared" si="93"/>
        <v>2832</v>
      </c>
      <c r="C2837">
        <v>65078.497073525694</v>
      </c>
      <c r="D2837">
        <v>66939.528184831346</v>
      </c>
      <c r="E2837">
        <v>66548377.131193526</v>
      </c>
      <c r="F2837">
        <v>1861.0311113056523</v>
      </c>
      <c r="G2837">
        <v>456547211.74557745</v>
      </c>
      <c r="H2837" s="6">
        <f>E2837-G2837-'Recalled prostheses cost'!$F$23</f>
        <v>-413750659.08127511</v>
      </c>
      <c r="I2837" s="112">
        <v>36941871.431266762</v>
      </c>
      <c r="J2837" s="112">
        <v>173487940.46331939</v>
      </c>
      <c r="K2837" s="112">
        <f>I2837-J2837-(0.38*'Recalled prostheses cost'!$F$23)</f>
        <v>-145571762.32947129</v>
      </c>
      <c r="L2837" s="11">
        <f t="shared" si="92"/>
        <v>1</v>
      </c>
    </row>
    <row r="2838" spans="1:12" x14ac:dyDescent="0.25">
      <c r="A2838">
        <f t="shared" si="93"/>
        <v>2833</v>
      </c>
      <c r="C2838">
        <v>54932.953718149474</v>
      </c>
      <c r="D2838">
        <v>56725.136795247061</v>
      </c>
      <c r="E2838">
        <v>50291699.595204674</v>
      </c>
      <c r="F2838">
        <v>1792.1830770975866</v>
      </c>
      <c r="G2838">
        <v>424810380.67284435</v>
      </c>
      <c r="H2838" s="6">
        <f>E2838-G2838-'Recalled prostheses cost'!$F$23</f>
        <v>-398270505.54453087</v>
      </c>
      <c r="I2838" s="112">
        <v>27982068.265926965</v>
      </c>
      <c r="J2838" s="112">
        <v>161427944.65568087</v>
      </c>
      <c r="K2838" s="112">
        <f>I2838-J2838-(0.38*'Recalled prostheses cost'!$F$23)</f>
        <v>-142471569.68717256</v>
      </c>
      <c r="L2838" s="11">
        <f t="shared" si="92"/>
        <v>1</v>
      </c>
    </row>
    <row r="2839" spans="1:12" x14ac:dyDescent="0.25">
      <c r="A2839">
        <f t="shared" si="93"/>
        <v>2834</v>
      </c>
      <c r="C2839">
        <v>52421.599623002876</v>
      </c>
      <c r="D2839">
        <v>53826.166979157642</v>
      </c>
      <c r="E2839">
        <v>56092929.012482375</v>
      </c>
      <c r="F2839">
        <v>1404.5673561547665</v>
      </c>
      <c r="G2839">
        <v>361717490.23430592</v>
      </c>
      <c r="H2839" s="6">
        <f>E2839-G2839-'Recalled prostheses cost'!$F$23</f>
        <v>-329376385.68871474</v>
      </c>
      <c r="I2839" s="112">
        <v>30904419.678394176</v>
      </c>
      <c r="J2839" s="112">
        <v>137452646.28903621</v>
      </c>
      <c r="K2839" s="112">
        <f>I2839-J2839-(0.38*'Recalled prostheses cost'!$F$23)</f>
        <v>-115573919.9080607</v>
      </c>
      <c r="L2839" s="11">
        <f t="shared" si="92"/>
        <v>1</v>
      </c>
    </row>
    <row r="2840" spans="1:12" x14ac:dyDescent="0.25">
      <c r="A2840">
        <f t="shared" si="93"/>
        <v>2835</v>
      </c>
      <c r="C2840">
        <v>64855.612480277414</v>
      </c>
      <c r="D2840">
        <v>67095.944009836225</v>
      </c>
      <c r="E2840">
        <v>43017774.159269318</v>
      </c>
      <c r="F2840">
        <v>2240.3315295588109</v>
      </c>
      <c r="G2840">
        <v>318283806.9641726</v>
      </c>
      <c r="H2840" s="6">
        <f>E2840-G2840-'Recalled prostheses cost'!$F$23</f>
        <v>-299017857.27179444</v>
      </c>
      <c r="I2840" s="112">
        <v>23641090.538834851</v>
      </c>
      <c r="J2840" s="112">
        <v>120947846.64638558</v>
      </c>
      <c r="K2840" s="112">
        <f>I2840-J2840-(0.38*'Recalled prostheses cost'!$F$23)</f>
        <v>-106332449.40496936</v>
      </c>
      <c r="L2840" s="11">
        <f t="shared" si="92"/>
        <v>1</v>
      </c>
    </row>
    <row r="2841" spans="1:12" x14ac:dyDescent="0.25">
      <c r="A2841">
        <f t="shared" si="93"/>
        <v>2836</v>
      </c>
      <c r="C2841">
        <v>49786.220493401364</v>
      </c>
      <c r="D2841">
        <v>51370.200981479982</v>
      </c>
      <c r="E2841">
        <v>44223118.252633572</v>
      </c>
      <c r="F2841">
        <v>1583.9804880786178</v>
      </c>
      <c r="G2841">
        <v>326931143.8105197</v>
      </c>
      <c r="H2841" s="6">
        <f>E2841-G2841-'Recalled prostheses cost'!$F$23</f>
        <v>-306459850.02477729</v>
      </c>
      <c r="I2841" s="112">
        <v>24279750.116513632</v>
      </c>
      <c r="J2841" s="112">
        <v>124233834.6479975</v>
      </c>
      <c r="K2841" s="112">
        <f>I2841-J2841-(0.38*'Recalled prostheses cost'!$F$23)</f>
        <v>-108979777.82890251</v>
      </c>
      <c r="L2841" s="11">
        <f t="shared" si="92"/>
        <v>1</v>
      </c>
    </row>
    <row r="2842" spans="1:12" x14ac:dyDescent="0.25">
      <c r="A2842">
        <f t="shared" si="93"/>
        <v>2837</v>
      </c>
      <c r="C2842">
        <v>59614.828218116469</v>
      </c>
      <c r="D2842">
        <v>62272.897403479867</v>
      </c>
      <c r="E2842">
        <v>40665054.314999916</v>
      </c>
      <c r="F2842">
        <v>2658.069185363398</v>
      </c>
      <c r="G2842">
        <v>437860011.05342698</v>
      </c>
      <c r="H2842" s="6">
        <f>E2842-G2842-'Recalled prostheses cost'!$F$23</f>
        <v>-420946781.20531821</v>
      </c>
      <c r="I2842" s="112">
        <v>22357213.75719586</v>
      </c>
      <c r="J2842" s="112">
        <v>166386804.2003023</v>
      </c>
      <c r="K2842" s="112">
        <f>I2842-J2842-(0.38*'Recalled prostheses cost'!$F$23)</f>
        <v>-153055283.7405251</v>
      </c>
      <c r="L2842" s="11">
        <f t="shared" si="92"/>
        <v>1</v>
      </c>
    </row>
    <row r="2843" spans="1:12" x14ac:dyDescent="0.25">
      <c r="A2843">
        <f t="shared" si="93"/>
        <v>2838</v>
      </c>
      <c r="C2843">
        <v>60373.006792538312</v>
      </c>
      <c r="D2843">
        <v>62845.687112709595</v>
      </c>
      <c r="E2843">
        <v>42915555.708283573</v>
      </c>
      <c r="F2843">
        <v>2472.6803201712828</v>
      </c>
      <c r="G2843">
        <v>384114767.85561812</v>
      </c>
      <c r="H2843" s="6">
        <f>E2843-G2843-'Recalled prostheses cost'!$F$23</f>
        <v>-364951036.61422575</v>
      </c>
      <c r="I2843" s="112">
        <v>23869496.488893893</v>
      </c>
      <c r="J2843" s="112">
        <v>145963611.78513494</v>
      </c>
      <c r="K2843" s="112">
        <f>I2843-J2843-(0.38*'Recalled prostheses cost'!$F$23)</f>
        <v>-131119808.5936597</v>
      </c>
      <c r="L2843" s="11">
        <f t="shared" si="92"/>
        <v>1</v>
      </c>
    </row>
    <row r="2844" spans="1:12" x14ac:dyDescent="0.25">
      <c r="A2844">
        <f t="shared" si="93"/>
        <v>2839</v>
      </c>
      <c r="C2844">
        <v>57136.026565861466</v>
      </c>
      <c r="D2844">
        <v>58856.193572422359</v>
      </c>
      <c r="E2844">
        <v>46849701.458108522</v>
      </c>
      <c r="F2844">
        <v>1720.1670065608923</v>
      </c>
      <c r="G2844">
        <v>258248838.95699841</v>
      </c>
      <c r="H2844" s="6">
        <f>E2844-G2844-'Recalled prostheses cost'!$F$23</f>
        <v>-235150961.96578106</v>
      </c>
      <c r="I2844" s="112">
        <v>25974610.376490209</v>
      </c>
      <c r="J2844" s="112">
        <v>98134558.803659394</v>
      </c>
      <c r="K2844" s="112">
        <f>I2844-J2844-(0.38*'Recalled prostheses cost'!$F$23)</f>
        <v>-81185641.724587828</v>
      </c>
      <c r="L2844" s="11">
        <f t="shared" si="92"/>
        <v>1</v>
      </c>
    </row>
    <row r="2845" spans="1:12" x14ac:dyDescent="0.25">
      <c r="A2845">
        <f t="shared" si="93"/>
        <v>2840</v>
      </c>
      <c r="C2845">
        <v>56156.790660378014</v>
      </c>
      <c r="D2845">
        <v>57390.260450913338</v>
      </c>
      <c r="E2845">
        <v>51665876.242574111</v>
      </c>
      <c r="F2845">
        <v>1233.4697905353241</v>
      </c>
      <c r="G2845">
        <v>288956850.43320781</v>
      </c>
      <c r="H2845" s="6">
        <f>E2845-G2845-'Recalled prostheses cost'!$F$23</f>
        <v>-261042798.65752488</v>
      </c>
      <c r="I2845" s="112">
        <v>28013958.2542952</v>
      </c>
      <c r="J2845" s="112">
        <v>109803603.16461894</v>
      </c>
      <c r="K2845" s="112">
        <f>I2845-J2845-(0.38*'Recalled prostheses cost'!$F$23)</f>
        <v>-90815338.207742393</v>
      </c>
      <c r="L2845" s="11">
        <f t="shared" si="92"/>
        <v>1</v>
      </c>
    </row>
    <row r="2846" spans="1:12" x14ac:dyDescent="0.25">
      <c r="A2846">
        <f t="shared" si="93"/>
        <v>2841</v>
      </c>
      <c r="C2846">
        <v>52403.895401754104</v>
      </c>
      <c r="D2846">
        <v>53851.854736264453</v>
      </c>
      <c r="E2846">
        <v>44481255.422167927</v>
      </c>
      <c r="F2846">
        <v>1447.9593345103494</v>
      </c>
      <c r="G2846">
        <v>287252086.05532718</v>
      </c>
      <c r="H2846" s="6">
        <f>E2846-G2846-'Recalled prostheses cost'!$F$23</f>
        <v>-266522655.10005042</v>
      </c>
      <c r="I2846" s="112">
        <v>25172889.57507195</v>
      </c>
      <c r="J2846" s="112">
        <v>109155792.70102435</v>
      </c>
      <c r="K2846" s="112">
        <f>I2846-J2846-(0.38*'Recalled prostheses cost'!$F$23)</f>
        <v>-93008596.423371047</v>
      </c>
      <c r="L2846" s="11">
        <f t="shared" si="92"/>
        <v>1</v>
      </c>
    </row>
    <row r="2847" spans="1:12" x14ac:dyDescent="0.25">
      <c r="A2847">
        <f t="shared" si="93"/>
        <v>2842</v>
      </c>
      <c r="C2847">
        <v>52500.182344985587</v>
      </c>
      <c r="D2847">
        <v>53582.429862474368</v>
      </c>
      <c r="E2847">
        <v>46945359.896206588</v>
      </c>
      <c r="F2847">
        <v>1082.2475174887804</v>
      </c>
      <c r="G2847">
        <v>193680889.96900177</v>
      </c>
      <c r="H2847" s="6">
        <f>E2847-G2847-'Recalled prostheses cost'!$F$23</f>
        <v>-170487354.53968635</v>
      </c>
      <c r="I2847" s="112">
        <v>26611217.864205886</v>
      </c>
      <c r="J2847" s="112">
        <v>73598738.18822068</v>
      </c>
      <c r="K2847" s="112">
        <f>I2847-J2847-(0.38*'Recalled prostheses cost'!$F$23)</f>
        <v>-56013213.621433444</v>
      </c>
      <c r="L2847" s="11">
        <f t="shared" si="92"/>
        <v>1</v>
      </c>
    </row>
    <row r="2848" spans="1:12" x14ac:dyDescent="0.25">
      <c r="A2848">
        <f t="shared" si="93"/>
        <v>2843</v>
      </c>
      <c r="C2848">
        <v>55182.127622853535</v>
      </c>
      <c r="D2848">
        <v>57210.383232430067</v>
      </c>
      <c r="E2848">
        <v>47318474.651351333</v>
      </c>
      <c r="F2848">
        <v>2028.2556095765322</v>
      </c>
      <c r="G2848">
        <v>459547485.247091</v>
      </c>
      <c r="H2848" s="6">
        <f>E2848-G2848-'Recalled prostheses cost'!$F$23</f>
        <v>-435980835.06263083</v>
      </c>
      <c r="I2848" s="112">
        <v>26256174.079174872</v>
      </c>
      <c r="J2848" s="112">
        <v>174628044.39389458</v>
      </c>
      <c r="K2848" s="112">
        <f>I2848-J2848-(0.38*'Recalled prostheses cost'!$F$23)</f>
        <v>-157397563.61213836</v>
      </c>
      <c r="L2848" s="11">
        <f t="shared" si="92"/>
        <v>1</v>
      </c>
    </row>
    <row r="2849" spans="1:12" x14ac:dyDescent="0.25">
      <c r="A2849">
        <f t="shared" si="93"/>
        <v>2844</v>
      </c>
      <c r="C2849">
        <v>58402.431383020506</v>
      </c>
      <c r="D2849">
        <v>60346.666937087801</v>
      </c>
      <c r="E2849">
        <v>43194346.584938504</v>
      </c>
      <c r="F2849">
        <v>1944.2355540672943</v>
      </c>
      <c r="G2849">
        <v>307144582.33641809</v>
      </c>
      <c r="H2849" s="6">
        <f>E2849-G2849-'Recalled prostheses cost'!$F$23</f>
        <v>-287702060.2183708</v>
      </c>
      <c r="I2849" s="112">
        <v>23560859.595816407</v>
      </c>
      <c r="J2849" s="112">
        <v>116714941.28783891</v>
      </c>
      <c r="K2849" s="112">
        <f>I2849-J2849-(0.38*'Recalled prostheses cost'!$F$23)</f>
        <v>-102179774.98944116</v>
      </c>
      <c r="L2849" s="11">
        <f t="shared" si="92"/>
        <v>1</v>
      </c>
    </row>
    <row r="2850" spans="1:12" x14ac:dyDescent="0.25">
      <c r="A2850">
        <f t="shared" si="93"/>
        <v>2845</v>
      </c>
      <c r="C2850">
        <v>74502.27934246097</v>
      </c>
      <c r="D2850">
        <v>76585.601308042926</v>
      </c>
      <c r="E2850">
        <v>49458454.388966218</v>
      </c>
      <c r="F2850">
        <v>2083.3219655819557</v>
      </c>
      <c r="G2850">
        <v>304977936.97719312</v>
      </c>
      <c r="H2850" s="6">
        <f>E2850-G2850-'Recalled prostheses cost'!$F$23</f>
        <v>-279271307.05511808</v>
      </c>
      <c r="I2850" s="112">
        <v>27427771.792484686</v>
      </c>
      <c r="J2850" s="112">
        <v>115891616.05133337</v>
      </c>
      <c r="K2850" s="112">
        <f>I2850-J2850-(0.38*'Recalled prostheses cost'!$F$23)</f>
        <v>-97489537.556267321</v>
      </c>
      <c r="L2850" s="11">
        <f t="shared" si="92"/>
        <v>1</v>
      </c>
    </row>
    <row r="2851" spans="1:12" x14ac:dyDescent="0.25">
      <c r="A2851">
        <f t="shared" si="93"/>
        <v>2846</v>
      </c>
      <c r="C2851">
        <v>72173.296649234573</v>
      </c>
      <c r="D2851">
        <v>74838.355725101341</v>
      </c>
      <c r="E2851">
        <v>54140528.366906673</v>
      </c>
      <c r="F2851">
        <v>2665.0590758667677</v>
      </c>
      <c r="G2851">
        <v>395928160.05897737</v>
      </c>
      <c r="H2851" s="6">
        <f>E2851-G2851-'Recalled prostheses cost'!$F$23</f>
        <v>-365539456.15896189</v>
      </c>
      <c r="I2851" s="112">
        <v>30090727.1695204</v>
      </c>
      <c r="J2851" s="112">
        <v>150452700.82241145</v>
      </c>
      <c r="K2851" s="112">
        <f>I2851-J2851-(0.38*'Recalled prostheses cost'!$F$23)</f>
        <v>-129387666.95030969</v>
      </c>
      <c r="L2851" s="11">
        <f t="shared" si="92"/>
        <v>1</v>
      </c>
    </row>
    <row r="2852" spans="1:12" x14ac:dyDescent="0.25">
      <c r="A2852">
        <f t="shared" si="93"/>
        <v>2847</v>
      </c>
      <c r="C2852">
        <v>65292.216312153687</v>
      </c>
      <c r="D2852">
        <v>67697.77015769892</v>
      </c>
      <c r="E2852">
        <v>61828493.627289578</v>
      </c>
      <c r="F2852">
        <v>2405.5538455452333</v>
      </c>
      <c r="G2852">
        <v>545455480.24980748</v>
      </c>
      <c r="H2852" s="6">
        <f>E2852-G2852-'Recalled prostheses cost'!$F$23</f>
        <v>-507378811.08940905</v>
      </c>
      <c r="I2852" s="112">
        <v>34403278.014691927</v>
      </c>
      <c r="J2852" s="112">
        <v>207273082.49492678</v>
      </c>
      <c r="K2852" s="112">
        <f>I2852-J2852-(0.38*'Recalled prostheses cost'!$F$23)</f>
        <v>-181895497.77765352</v>
      </c>
      <c r="L2852" s="11">
        <f t="shared" si="92"/>
        <v>1</v>
      </c>
    </row>
    <row r="2853" spans="1:12" x14ac:dyDescent="0.25">
      <c r="A2853">
        <f t="shared" si="93"/>
        <v>2848</v>
      </c>
      <c r="C2853">
        <v>48877.489649627758</v>
      </c>
      <c r="D2853">
        <v>49871.125404358092</v>
      </c>
      <c r="E2853">
        <v>43725235.372241534</v>
      </c>
      <c r="F2853">
        <v>993.63575473033416</v>
      </c>
      <c r="G2853">
        <v>162824460.83236843</v>
      </c>
      <c r="H2853" s="6">
        <f>E2853-G2853-'Recalled prostheses cost'!$F$23</f>
        <v>-142851049.92701808</v>
      </c>
      <c r="I2853" s="112">
        <v>23878977.50260096</v>
      </c>
      <c r="J2853" s="112">
        <v>61873295.116300009</v>
      </c>
      <c r="K2853" s="112">
        <f>I2853-J2853-(0.38*'Recalled prostheses cost'!$F$23)</f>
        <v>-47020010.911117695</v>
      </c>
      <c r="L2853" s="11">
        <f t="shared" si="92"/>
        <v>1</v>
      </c>
    </row>
    <row r="2854" spans="1:12" x14ac:dyDescent="0.25">
      <c r="A2854">
        <f t="shared" si="93"/>
        <v>2849</v>
      </c>
      <c r="C2854">
        <v>76434.244385125727</v>
      </c>
      <c r="D2854">
        <v>78720.720289894933</v>
      </c>
      <c r="E2854">
        <v>55140969.840628438</v>
      </c>
      <c r="F2854">
        <v>2286.475904769206</v>
      </c>
      <c r="G2854">
        <v>314285462.73018599</v>
      </c>
      <c r="H2854" s="6">
        <f>E2854-G2854-'Recalled prostheses cost'!$F$23</f>
        <v>-282896317.35644871</v>
      </c>
      <c r="I2854" s="112">
        <v>30667147.517417777</v>
      </c>
      <c r="J2854" s="112">
        <v>119428475.8374707</v>
      </c>
      <c r="K2854" s="112">
        <f>I2854-J2854-(0.38*'Recalled prostheses cost'!$F$23)</f>
        <v>-97787021.617471576</v>
      </c>
      <c r="L2854" s="11">
        <f t="shared" si="92"/>
        <v>1</v>
      </c>
    </row>
    <row r="2855" spans="1:12" x14ac:dyDescent="0.25">
      <c r="A2855">
        <f t="shared" si="93"/>
        <v>2850</v>
      </c>
      <c r="C2855">
        <v>64041.646586197821</v>
      </c>
      <c r="D2855">
        <v>66383.664607785409</v>
      </c>
      <c r="E2855">
        <v>43521187.579422042</v>
      </c>
      <c r="F2855">
        <v>2342.018021587588</v>
      </c>
      <c r="G2855">
        <v>347603310.66198188</v>
      </c>
      <c r="H2855" s="6">
        <f>E2855-G2855-'Recalled prostheses cost'!$F$23</f>
        <v>-327833947.54945099</v>
      </c>
      <c r="I2855" s="112">
        <v>23888045.542103022</v>
      </c>
      <c r="J2855" s="112">
        <v>132089258.05155315</v>
      </c>
      <c r="K2855" s="112">
        <f>I2855-J2855-(0.38*'Recalled prostheses cost'!$F$23)</f>
        <v>-117226905.80686876</v>
      </c>
      <c r="L2855" s="11">
        <f t="shared" si="92"/>
        <v>1</v>
      </c>
    </row>
    <row r="2856" spans="1:12" x14ac:dyDescent="0.25">
      <c r="A2856">
        <f t="shared" si="93"/>
        <v>2851</v>
      </c>
      <c r="C2856">
        <v>62479.402014312625</v>
      </c>
      <c r="D2856">
        <v>63983.871142315416</v>
      </c>
      <c r="E2856">
        <v>48619756.689140692</v>
      </c>
      <c r="F2856">
        <v>1504.469128002791</v>
      </c>
      <c r="G2856">
        <v>246012946.7927939</v>
      </c>
      <c r="H2856" s="6">
        <f>E2856-G2856-'Recalled prostheses cost'!$F$23</f>
        <v>-221145014.57054436</v>
      </c>
      <c r="I2856" s="112">
        <v>26927415.85110385</v>
      </c>
      <c r="J2856" s="112">
        <v>93484919.781261697</v>
      </c>
      <c r="K2856" s="112">
        <f>I2856-J2856-(0.38*'Recalled prostheses cost'!$F$23)</f>
        <v>-75583197.227576494</v>
      </c>
      <c r="L2856" s="11">
        <f t="shared" si="92"/>
        <v>1</v>
      </c>
    </row>
    <row r="2857" spans="1:12" x14ac:dyDescent="0.25">
      <c r="A2857">
        <f t="shared" si="93"/>
        <v>2852</v>
      </c>
      <c r="C2857">
        <v>50627.212171624844</v>
      </c>
      <c r="D2857">
        <v>51847.622306509911</v>
      </c>
      <c r="E2857">
        <v>59004529.411376029</v>
      </c>
      <c r="F2857">
        <v>1220.4101348850672</v>
      </c>
      <c r="G2857">
        <v>290147967.81597692</v>
      </c>
      <c r="H2857" s="6">
        <f>E2857-G2857-'Recalled prostheses cost'!$F$23</f>
        <v>-254895262.87149206</v>
      </c>
      <c r="I2857" s="112">
        <v>32274536.914380975</v>
      </c>
      <c r="J2857" s="112">
        <v>110256227.77007124</v>
      </c>
      <c r="K2857" s="112">
        <f>I2857-J2857-(0.38*'Recalled prostheses cost'!$F$23)</f>
        <v>-87007384.153108925</v>
      </c>
      <c r="L2857" s="11">
        <f t="shared" si="92"/>
        <v>1</v>
      </c>
    </row>
    <row r="2858" spans="1:12" x14ac:dyDescent="0.25">
      <c r="A2858">
        <f t="shared" si="93"/>
        <v>2853</v>
      </c>
      <c r="C2858">
        <v>58879.034061875318</v>
      </c>
      <c r="D2858">
        <v>60623.023146051135</v>
      </c>
      <c r="E2858">
        <v>43239825.234856576</v>
      </c>
      <c r="F2858">
        <v>1743.989084175817</v>
      </c>
      <c r="G2858">
        <v>324695745.09110993</v>
      </c>
      <c r="H2858" s="6">
        <f>E2858-G2858-'Recalled prostheses cost'!$F$23</f>
        <v>-305207744.32314456</v>
      </c>
      <c r="I2858" s="112">
        <v>23729476.156027935</v>
      </c>
      <c r="J2858" s="112">
        <v>123384383.13462178</v>
      </c>
      <c r="K2858" s="112">
        <f>I2858-J2858-(0.38*'Recalled prostheses cost'!$F$23)</f>
        <v>-108680600.27601251</v>
      </c>
      <c r="L2858" s="11">
        <f t="shared" si="92"/>
        <v>1</v>
      </c>
    </row>
    <row r="2859" spans="1:12" x14ac:dyDescent="0.25">
      <c r="A2859">
        <f t="shared" si="93"/>
        <v>2854</v>
      </c>
      <c r="C2859">
        <v>50400.897552698538</v>
      </c>
      <c r="D2859">
        <v>51997.025583613635</v>
      </c>
      <c r="E2859">
        <v>43172155.450565003</v>
      </c>
      <c r="F2859">
        <v>1596.128030915097</v>
      </c>
      <c r="G2859">
        <v>314602565.85121244</v>
      </c>
      <c r="H2859" s="6">
        <f>E2859-G2859-'Recalled prostheses cost'!$F$23</f>
        <v>-295182234.86753863</v>
      </c>
      <c r="I2859" s="112">
        <v>23751070.37580594</v>
      </c>
      <c r="J2859" s="112">
        <v>119548975.02346072</v>
      </c>
      <c r="K2859" s="112">
        <f>I2859-J2859-(0.38*'Recalled prostheses cost'!$F$23)</f>
        <v>-104823597.94507343</v>
      </c>
      <c r="L2859" s="11">
        <f t="shared" si="92"/>
        <v>1</v>
      </c>
    </row>
    <row r="2860" spans="1:12" x14ac:dyDescent="0.25">
      <c r="A2860">
        <f t="shared" si="93"/>
        <v>2855</v>
      </c>
      <c r="C2860">
        <v>48508.993201739722</v>
      </c>
      <c r="D2860">
        <v>49633.306114722225</v>
      </c>
      <c r="E2860">
        <v>53882915.016467251</v>
      </c>
      <c r="F2860">
        <v>1124.3129129825029</v>
      </c>
      <c r="G2860">
        <v>307794999.99695003</v>
      </c>
      <c r="H2860" s="6">
        <f>E2860-G2860-'Recalled prostheses cost'!$F$23</f>
        <v>-277663909.44737399</v>
      </c>
      <c r="I2860" s="112">
        <v>29939066.44029472</v>
      </c>
      <c r="J2860" s="112">
        <v>116962099.99884102</v>
      </c>
      <c r="K2860" s="112">
        <f>I2860-J2860-(0.38*'Recalled prostheses cost'!$F$23)</f>
        <v>-96048726.855964959</v>
      </c>
      <c r="L2860" s="11">
        <f t="shared" si="92"/>
        <v>1</v>
      </c>
    </row>
    <row r="2861" spans="1:12" x14ac:dyDescent="0.25">
      <c r="A2861">
        <f t="shared" si="93"/>
        <v>2856</v>
      </c>
      <c r="C2861">
        <v>71376.420434840868</v>
      </c>
      <c r="D2861">
        <v>73608.337019400555</v>
      </c>
      <c r="E2861">
        <v>43562660.073941708</v>
      </c>
      <c r="F2861">
        <v>2231.9165845596872</v>
      </c>
      <c r="G2861">
        <v>287997501.11362106</v>
      </c>
      <c r="H2861" s="6">
        <f>E2861-G2861-'Recalled prostheses cost'!$F$23</f>
        <v>-268186665.50657052</v>
      </c>
      <c r="I2861" s="112">
        <v>24185921.252142817</v>
      </c>
      <c r="J2861" s="112">
        <v>109439050.42317599</v>
      </c>
      <c r="K2861" s="112">
        <f>I2861-J2861-(0.38*'Recalled prostheses cost'!$F$23)</f>
        <v>-94278822.468451828</v>
      </c>
      <c r="L2861" s="11">
        <f t="shared" si="92"/>
        <v>1</v>
      </c>
    </row>
    <row r="2862" spans="1:12" x14ac:dyDescent="0.25">
      <c r="A2862">
        <f t="shared" si="93"/>
        <v>2857</v>
      </c>
      <c r="C2862">
        <v>60138.673788625216</v>
      </c>
      <c r="D2862">
        <v>61283.45088608739</v>
      </c>
      <c r="E2862">
        <v>51737822.430079453</v>
      </c>
      <c r="F2862">
        <v>1144.7770974621744</v>
      </c>
      <c r="G2862">
        <v>217481447.56234273</v>
      </c>
      <c r="H2862" s="6">
        <f>E2862-G2862-'Recalled prostheses cost'!$F$23</f>
        <v>-189495449.59915444</v>
      </c>
      <c r="I2862" s="112">
        <v>28995124.307570841</v>
      </c>
      <c r="J2862" s="112">
        <v>82642950.073690251</v>
      </c>
      <c r="K2862" s="112">
        <f>I2862-J2862-(0.38*'Recalled prostheses cost'!$F$23)</f>
        <v>-62673519.063538052</v>
      </c>
      <c r="L2862" s="11">
        <f t="shared" si="92"/>
        <v>1</v>
      </c>
    </row>
    <row r="2863" spans="1:12" x14ac:dyDescent="0.25">
      <c r="A2863">
        <f t="shared" si="93"/>
        <v>2858</v>
      </c>
      <c r="C2863">
        <v>51778.690240708114</v>
      </c>
      <c r="D2863">
        <v>53673.34599197952</v>
      </c>
      <c r="E2863">
        <v>49803536.442679688</v>
      </c>
      <c r="F2863">
        <v>1894.6557512714062</v>
      </c>
      <c r="G2863">
        <v>478063420.03815383</v>
      </c>
      <c r="H2863" s="6">
        <f>E2863-G2863-'Recalled prostheses cost'!$F$23</f>
        <v>-452011708.06236529</v>
      </c>
      <c r="I2863" s="112">
        <v>27458697.810965385</v>
      </c>
      <c r="J2863" s="112">
        <v>181664099.6144985</v>
      </c>
      <c r="K2863" s="112">
        <f>I2863-J2863-(0.38*'Recalled prostheses cost'!$F$23)</f>
        <v>-163231095.10095176</v>
      </c>
      <c r="L2863" s="11">
        <f t="shared" si="92"/>
        <v>1</v>
      </c>
    </row>
    <row r="2864" spans="1:12" x14ac:dyDescent="0.25">
      <c r="A2864">
        <f t="shared" si="93"/>
        <v>2859</v>
      </c>
      <c r="C2864">
        <v>55166.028074645292</v>
      </c>
      <c r="D2864">
        <v>56280.126503184343</v>
      </c>
      <c r="E2864">
        <v>51414345.945220679</v>
      </c>
      <c r="F2864">
        <v>1114.0984285390514</v>
      </c>
      <c r="G2864">
        <v>268894552.61699575</v>
      </c>
      <c r="H2864" s="6">
        <f>E2864-G2864-'Recalled prostheses cost'!$F$23</f>
        <v>-241232031.13866624</v>
      </c>
      <c r="I2864" s="112">
        <v>28459990.76135613</v>
      </c>
      <c r="J2864" s="112">
        <v>102179929.99445839</v>
      </c>
      <c r="K2864" s="112">
        <f>I2864-J2864-(0.38*'Recalled prostheses cost'!$F$23)</f>
        <v>-82745632.530520916</v>
      </c>
      <c r="L2864" s="11">
        <f t="shared" si="92"/>
        <v>1</v>
      </c>
    </row>
    <row r="2865" spans="1:12" x14ac:dyDescent="0.25">
      <c r="A2865">
        <f t="shared" si="93"/>
        <v>2860</v>
      </c>
      <c r="C2865">
        <v>55633.500909647009</v>
      </c>
      <c r="D2865">
        <v>57864.702555704993</v>
      </c>
      <c r="E2865">
        <v>57737016.514596008</v>
      </c>
      <c r="F2865">
        <v>2231.2016460579835</v>
      </c>
      <c r="G2865">
        <v>527765327.8462323</v>
      </c>
      <c r="H2865" s="6">
        <f>E2865-G2865-'Recalled prostheses cost'!$F$23</f>
        <v>-493780135.79852748</v>
      </c>
      <c r="I2865" s="112">
        <v>32111178.563878365</v>
      </c>
      <c r="J2865" s="112">
        <v>200550824.5815683</v>
      </c>
      <c r="K2865" s="112">
        <f>I2865-J2865-(0.38*'Recalled prostheses cost'!$F$23)</f>
        <v>-177465339.3151086</v>
      </c>
      <c r="L2865" s="11">
        <f t="shared" si="92"/>
        <v>1</v>
      </c>
    </row>
    <row r="2866" spans="1:12" x14ac:dyDescent="0.25">
      <c r="A2866">
        <f t="shared" si="93"/>
        <v>2861</v>
      </c>
      <c r="C2866">
        <v>53670.780018145837</v>
      </c>
      <c r="D2866">
        <v>55480.646177095972</v>
      </c>
      <c r="E2866">
        <v>49471589.151782081</v>
      </c>
      <c r="F2866">
        <v>1809.8661589501353</v>
      </c>
      <c r="G2866">
        <v>441195344.65880948</v>
      </c>
      <c r="H2866" s="6">
        <f>E2866-G2866-'Recalled prostheses cost'!$F$23</f>
        <v>-415475579.97391856</v>
      </c>
      <c r="I2866" s="112">
        <v>27580528.877598416</v>
      </c>
      <c r="J2866" s="112">
        <v>167654230.97034758</v>
      </c>
      <c r="K2866" s="112">
        <f>I2866-J2866-(0.38*'Recalled prostheses cost'!$F$23)</f>
        <v>-149099395.39016783</v>
      </c>
      <c r="L2866" s="11">
        <f t="shared" si="92"/>
        <v>1</v>
      </c>
    </row>
    <row r="2867" spans="1:12" x14ac:dyDescent="0.25">
      <c r="A2867">
        <f t="shared" si="93"/>
        <v>2862</v>
      </c>
      <c r="C2867">
        <v>66951.779178187833</v>
      </c>
      <c r="D2867">
        <v>69679.530265941037</v>
      </c>
      <c r="E2867">
        <v>44521581.579253189</v>
      </c>
      <c r="F2867">
        <v>2727.751087753204</v>
      </c>
      <c r="G2867">
        <v>418359892.03109789</v>
      </c>
      <c r="H2867" s="6">
        <f>E2867-G2867-'Recalled prostheses cost'!$F$23</f>
        <v>-397590134.91873586</v>
      </c>
      <c r="I2867" s="112">
        <v>24265312.374125127</v>
      </c>
      <c r="J2867" s="112">
        <v>158976758.9718172</v>
      </c>
      <c r="K2867" s="112">
        <f>I2867-J2867-(0.38*'Recalled prostheses cost'!$F$23)</f>
        <v>-143737139.89511073</v>
      </c>
      <c r="L2867" s="11">
        <f t="shared" si="92"/>
        <v>1</v>
      </c>
    </row>
    <row r="2868" spans="1:12" x14ac:dyDescent="0.25">
      <c r="A2868">
        <f t="shared" si="93"/>
        <v>2863</v>
      </c>
      <c r="C2868">
        <v>61735.156657383704</v>
      </c>
      <c r="D2868">
        <v>64049.971455882624</v>
      </c>
      <c r="E2868">
        <v>43761278.165447086</v>
      </c>
      <c r="F2868">
        <v>2314.8147984989191</v>
      </c>
      <c r="G2868">
        <v>353229324.81383628</v>
      </c>
      <c r="H2868" s="6">
        <f>E2868-G2868-'Recalled prostheses cost'!$F$23</f>
        <v>-333219871.11528039</v>
      </c>
      <c r="I2868" s="112">
        <v>24239552.372916751</v>
      </c>
      <c r="J2868" s="112">
        <v>134227143.42925778</v>
      </c>
      <c r="K2868" s="112">
        <f>I2868-J2868-(0.38*'Recalled prostheses cost'!$F$23)</f>
        <v>-119013284.35375968</v>
      </c>
      <c r="L2868" s="11">
        <f t="shared" si="92"/>
        <v>1</v>
      </c>
    </row>
    <row r="2869" spans="1:12" x14ac:dyDescent="0.25">
      <c r="A2869">
        <f t="shared" si="93"/>
        <v>2864</v>
      </c>
      <c r="C2869">
        <v>57319.104338656543</v>
      </c>
      <c r="D2869">
        <v>59333.471857256431</v>
      </c>
      <c r="E2869">
        <v>56133606.659716181</v>
      </c>
      <c r="F2869">
        <v>2014.3675185998873</v>
      </c>
      <c r="G2869">
        <v>507256681.7049523</v>
      </c>
      <c r="H2869" s="6">
        <f>E2869-G2869-'Recalled prostheses cost'!$F$23</f>
        <v>-474874899.51212728</v>
      </c>
      <c r="I2869" s="112">
        <v>31170365.548349317</v>
      </c>
      <c r="J2869" s="112">
        <v>192757539.0478819</v>
      </c>
      <c r="K2869" s="112">
        <f>I2869-J2869-(0.38*'Recalled prostheses cost'!$F$23)</f>
        <v>-170612866.79695123</v>
      </c>
      <c r="L2869" s="11">
        <f t="shared" si="92"/>
        <v>1</v>
      </c>
    </row>
    <row r="2870" spans="1:12" x14ac:dyDescent="0.25">
      <c r="A2870">
        <f t="shared" si="93"/>
        <v>2865</v>
      </c>
      <c r="C2870">
        <v>53456.428110841094</v>
      </c>
      <c r="D2870">
        <v>54911.395457172708</v>
      </c>
      <c r="E2870">
        <v>49169599.972671606</v>
      </c>
      <c r="F2870">
        <v>1454.967346331614</v>
      </c>
      <c r="G2870">
        <v>305974783.93429309</v>
      </c>
      <c r="H2870" s="6">
        <f>E2870-G2870-'Recalled prostheses cost'!$F$23</f>
        <v>-280557008.42851269</v>
      </c>
      <c r="I2870" s="112">
        <v>27254432.367585823</v>
      </c>
      <c r="J2870" s="112">
        <v>116270417.89503139</v>
      </c>
      <c r="K2870" s="112">
        <f>I2870-J2870-(0.38*'Recalled prostheses cost'!$F$23)</f>
        <v>-98041678.824864209</v>
      </c>
      <c r="L2870" s="11">
        <f t="shared" si="92"/>
        <v>1</v>
      </c>
    </row>
    <row r="2871" spans="1:12" x14ac:dyDescent="0.25">
      <c r="A2871">
        <f t="shared" si="93"/>
        <v>2866</v>
      </c>
      <c r="C2871">
        <v>51586.384530560033</v>
      </c>
      <c r="D2871">
        <v>53545.512887002275</v>
      </c>
      <c r="E2871">
        <v>55490505.923301473</v>
      </c>
      <c r="F2871">
        <v>1959.1283564422411</v>
      </c>
      <c r="G2871">
        <v>641430518.85218894</v>
      </c>
      <c r="H2871" s="6">
        <f>E2871-G2871-'Recalled prostheses cost'!$F$23</f>
        <v>-609691837.39577866</v>
      </c>
      <c r="I2871" s="112">
        <v>30460969.405868366</v>
      </c>
      <c r="J2871" s="112">
        <v>243743597.16383177</v>
      </c>
      <c r="K2871" s="112">
        <f>I2871-J2871-(0.38*'Recalled prostheses cost'!$F$23)</f>
        <v>-222308321.05538207</v>
      </c>
      <c r="L2871" s="11">
        <f t="shared" si="92"/>
        <v>1</v>
      </c>
    </row>
    <row r="2872" spans="1:12" x14ac:dyDescent="0.25">
      <c r="A2872">
        <f t="shared" si="93"/>
        <v>2867</v>
      </c>
      <c r="C2872">
        <v>54931.02017302881</v>
      </c>
      <c r="D2872">
        <v>56768.9285689631</v>
      </c>
      <c r="E2872">
        <v>42780358.969521463</v>
      </c>
      <c r="F2872">
        <v>1837.9083959342897</v>
      </c>
      <c r="G2872">
        <v>332702664.88159972</v>
      </c>
      <c r="H2872" s="6">
        <f>E2872-G2872-'Recalled prostheses cost'!$F$23</f>
        <v>-313674130.37896943</v>
      </c>
      <c r="I2872" s="112">
        <v>23900328.230366733</v>
      </c>
      <c r="J2872" s="112">
        <v>126427012.65500791</v>
      </c>
      <c r="K2872" s="112">
        <f>I2872-J2872-(0.38*'Recalled prostheses cost'!$F$23)</f>
        <v>-111552377.72205982</v>
      </c>
      <c r="L2872" s="11">
        <f t="shared" si="92"/>
        <v>1</v>
      </c>
    </row>
    <row r="2873" spans="1:12" x14ac:dyDescent="0.25">
      <c r="A2873">
        <f t="shared" si="93"/>
        <v>2868</v>
      </c>
      <c r="C2873">
        <v>55495.434792290791</v>
      </c>
      <c r="D2873">
        <v>57382.873435061549</v>
      </c>
      <c r="E2873">
        <v>46608707.302330554</v>
      </c>
      <c r="F2873">
        <v>1887.4386427707577</v>
      </c>
      <c r="G2873">
        <v>353763469.08193547</v>
      </c>
      <c r="H2873" s="6">
        <f>E2873-G2873-'Recalled prostheses cost'!$F$23</f>
        <v>-330906586.24649608</v>
      </c>
      <c r="I2873" s="112">
        <v>25732837.429203432</v>
      </c>
      <c r="J2873" s="112">
        <v>134430118.25113547</v>
      </c>
      <c r="K2873" s="112">
        <f>I2873-J2873-(0.38*'Recalled prostheses cost'!$F$23)</f>
        <v>-117722974.11935067</v>
      </c>
      <c r="L2873" s="11">
        <f t="shared" si="92"/>
        <v>1</v>
      </c>
    </row>
    <row r="2874" spans="1:12" x14ac:dyDescent="0.25">
      <c r="A2874">
        <f t="shared" si="93"/>
        <v>2869</v>
      </c>
      <c r="C2874">
        <v>56468.718657758356</v>
      </c>
      <c r="D2874">
        <v>58553.640045715234</v>
      </c>
      <c r="E2874">
        <v>47513894.366865106</v>
      </c>
      <c r="F2874">
        <v>2084.9213879568779</v>
      </c>
      <c r="G2874">
        <v>428307194.62524009</v>
      </c>
      <c r="H2874" s="6">
        <f>E2874-G2874-'Recalled prostheses cost'!$F$23</f>
        <v>-404545124.72526616</v>
      </c>
      <c r="I2874" s="112">
        <v>26479132.285436857</v>
      </c>
      <c r="J2874" s="112">
        <v>162756733.95759124</v>
      </c>
      <c r="K2874" s="112">
        <f>I2874-J2874-(0.38*'Recalled prostheses cost'!$F$23)</f>
        <v>-145303294.96957302</v>
      </c>
      <c r="L2874" s="11">
        <f t="shared" si="92"/>
        <v>1</v>
      </c>
    </row>
    <row r="2875" spans="1:12" x14ac:dyDescent="0.25">
      <c r="A2875">
        <f t="shared" si="93"/>
        <v>2870</v>
      </c>
      <c r="C2875">
        <v>78946.749781309918</v>
      </c>
      <c r="D2875">
        <v>81168.418247919704</v>
      </c>
      <c r="E2875">
        <v>58771899.313494019</v>
      </c>
      <c r="F2875">
        <v>2221.6684666097863</v>
      </c>
      <c r="G2875">
        <v>387145968.67926782</v>
      </c>
      <c r="H2875" s="6">
        <f>E2875-G2875-'Recalled prostheses cost'!$F$23</f>
        <v>-352125893.83266497</v>
      </c>
      <c r="I2875" s="112">
        <v>32405089.400928985</v>
      </c>
      <c r="J2875" s="112">
        <v>147115468.09812179</v>
      </c>
      <c r="K2875" s="112">
        <f>I2875-J2875-(0.38*'Recalled prostheses cost'!$F$23)</f>
        <v>-123736071.99461144</v>
      </c>
      <c r="L2875" s="11">
        <f t="shared" si="92"/>
        <v>1</v>
      </c>
    </row>
    <row r="2876" spans="1:12" x14ac:dyDescent="0.25">
      <c r="A2876">
        <f t="shared" si="93"/>
        <v>2871</v>
      </c>
      <c r="C2876">
        <v>58285.721163173759</v>
      </c>
      <c r="D2876">
        <v>59960.303550195655</v>
      </c>
      <c r="E2876">
        <v>49415493.356201895</v>
      </c>
      <c r="F2876">
        <v>1674.5823870218956</v>
      </c>
      <c r="G2876">
        <v>383387515.76056927</v>
      </c>
      <c r="H2876" s="6">
        <f>E2876-G2876-'Recalled prostheses cost'!$F$23</f>
        <v>-357723846.87125856</v>
      </c>
      <c r="I2876" s="112">
        <v>27374920.708868299</v>
      </c>
      <c r="J2876" s="112">
        <v>145687255.98901632</v>
      </c>
      <c r="K2876" s="112">
        <f>I2876-J2876-(0.38*'Recalled prostheses cost'!$F$23)</f>
        <v>-127338028.57756668</v>
      </c>
      <c r="L2876" s="11">
        <f t="shared" si="92"/>
        <v>1</v>
      </c>
    </row>
    <row r="2877" spans="1:12" x14ac:dyDescent="0.25">
      <c r="A2877">
        <f t="shared" si="93"/>
        <v>2872</v>
      </c>
      <c r="C2877">
        <v>60458.809193552959</v>
      </c>
      <c r="D2877">
        <v>62248.636427785066</v>
      </c>
      <c r="E2877">
        <v>56971641.556124374</v>
      </c>
      <c r="F2877">
        <v>1789.827234232107</v>
      </c>
      <c r="G2877">
        <v>370361305.54403961</v>
      </c>
      <c r="H2877" s="6">
        <f>E2877-G2877-'Recalled prostheses cost'!$F$23</f>
        <v>-337141488.45480639</v>
      </c>
      <c r="I2877" s="112">
        <v>31896274.919695806</v>
      </c>
      <c r="J2877" s="112">
        <v>140737296.10673502</v>
      </c>
      <c r="K2877" s="112">
        <f>I2877-J2877-(0.38*'Recalled prostheses cost'!$F$23)</f>
        <v>-117866714.48445785</v>
      </c>
      <c r="L2877" s="11">
        <f t="shared" si="92"/>
        <v>1</v>
      </c>
    </row>
    <row r="2878" spans="1:12" x14ac:dyDescent="0.25">
      <c r="A2878">
        <f t="shared" si="93"/>
        <v>2873</v>
      </c>
      <c r="C2878">
        <v>58407.725360663419</v>
      </c>
      <c r="D2878">
        <v>60148.51730481533</v>
      </c>
      <c r="E2878">
        <v>48261076.886147402</v>
      </c>
      <c r="F2878">
        <v>1740.7919441519116</v>
      </c>
      <c r="G2878">
        <v>298498211.69598061</v>
      </c>
      <c r="H2878" s="6">
        <f>E2878-G2878-'Recalled prostheses cost'!$F$23</f>
        <v>-273988959.2767244</v>
      </c>
      <c r="I2878" s="112">
        <v>26689870.542600021</v>
      </c>
      <c r="J2878" s="112">
        <v>113429320.44447264</v>
      </c>
      <c r="K2878" s="112">
        <f>I2878-J2878-(0.38*'Recalled prostheses cost'!$F$23)</f>
        <v>-95765143.199291259</v>
      </c>
      <c r="L2878" s="11">
        <f t="shared" si="92"/>
        <v>1</v>
      </c>
    </row>
    <row r="2879" spans="1:12" x14ac:dyDescent="0.25">
      <c r="A2879">
        <f t="shared" si="93"/>
        <v>2874</v>
      </c>
      <c r="C2879">
        <v>63605.118906564559</v>
      </c>
      <c r="D2879">
        <v>65796.423464406063</v>
      </c>
      <c r="E2879">
        <v>43358389.22973828</v>
      </c>
      <c r="F2879">
        <v>2191.304557841504</v>
      </c>
      <c r="G2879">
        <v>351485204.1121583</v>
      </c>
      <c r="H2879" s="6">
        <f>E2879-G2879-'Recalled prostheses cost'!$F$23</f>
        <v>-331878639.34931117</v>
      </c>
      <c r="I2879" s="112">
        <v>23949607.746003494</v>
      </c>
      <c r="J2879" s="112">
        <v>133564377.56262016</v>
      </c>
      <c r="K2879" s="112">
        <f>I2879-J2879-(0.38*'Recalled prostheses cost'!$F$23)</f>
        <v>-118640463.11403531</v>
      </c>
      <c r="L2879" s="11">
        <f t="shared" si="92"/>
        <v>1</v>
      </c>
    </row>
    <row r="2880" spans="1:12" x14ac:dyDescent="0.25">
      <c r="A2880">
        <f t="shared" si="93"/>
        <v>2875</v>
      </c>
      <c r="C2880">
        <v>59895.756232346299</v>
      </c>
      <c r="D2880">
        <v>61353.137554964094</v>
      </c>
      <c r="E2880">
        <v>41031325.803053796</v>
      </c>
      <c r="F2880">
        <v>1457.3813226177954</v>
      </c>
      <c r="G2880">
        <v>183144308.45390382</v>
      </c>
      <c r="H2880" s="6">
        <f>E2880-G2880-'Recalled prostheses cost'!$F$23</f>
        <v>-165864807.1177412</v>
      </c>
      <c r="I2880" s="112">
        <v>22868364.492222644</v>
      </c>
      <c r="J2880" s="112">
        <v>69594837.212483451</v>
      </c>
      <c r="K2880" s="112">
        <f>I2880-J2880-(0.38*'Recalled prostheses cost'!$F$23)</f>
        <v>-55752166.017679453</v>
      </c>
      <c r="L2880" s="11">
        <f t="shared" si="92"/>
        <v>1</v>
      </c>
    </row>
    <row r="2881" spans="1:12" x14ac:dyDescent="0.25">
      <c r="A2881">
        <f t="shared" si="93"/>
        <v>2876</v>
      </c>
      <c r="C2881">
        <v>78507.040577915584</v>
      </c>
      <c r="D2881">
        <v>80985.27736799416</v>
      </c>
      <c r="E2881">
        <v>51704083.473413609</v>
      </c>
      <c r="F2881">
        <v>2478.2367900785757</v>
      </c>
      <c r="G2881">
        <v>350917101.38978857</v>
      </c>
      <c r="H2881" s="6">
        <f>E2881-G2881-'Recalled prostheses cost'!$F$23</f>
        <v>-322964842.38326615</v>
      </c>
      <c r="I2881" s="112">
        <v>29055313.121052243</v>
      </c>
      <c r="J2881" s="112">
        <v>133348498.52811967</v>
      </c>
      <c r="K2881" s="112">
        <f>I2881-J2881-(0.38*'Recalled prostheses cost'!$F$23)</f>
        <v>-113318878.70448607</v>
      </c>
      <c r="L2881" s="11">
        <f t="shared" si="92"/>
        <v>1</v>
      </c>
    </row>
    <row r="2882" spans="1:12" x14ac:dyDescent="0.25">
      <c r="A2882">
        <f t="shared" si="93"/>
        <v>2877</v>
      </c>
      <c r="C2882">
        <v>57193.553741163501</v>
      </c>
      <c r="D2882">
        <v>58976.85017218838</v>
      </c>
      <c r="E2882">
        <v>43523743.736942947</v>
      </c>
      <c r="F2882">
        <v>1783.296431024879</v>
      </c>
      <c r="G2882">
        <v>305934466.66943097</v>
      </c>
      <c r="H2882" s="6">
        <f>E2882-G2882-'Recalled prostheses cost'!$F$23</f>
        <v>-286162547.39937919</v>
      </c>
      <c r="I2882" s="112">
        <v>24475554.585571587</v>
      </c>
      <c r="J2882" s="112">
        <v>116255097.33438376</v>
      </c>
      <c r="K2882" s="112">
        <f>I2882-J2882-(0.38*'Recalled prostheses cost'!$F$23)</f>
        <v>-100805236.04623082</v>
      </c>
      <c r="L2882" s="11">
        <f t="shared" si="92"/>
        <v>1</v>
      </c>
    </row>
    <row r="2883" spans="1:12" x14ac:dyDescent="0.25">
      <c r="A2883">
        <f t="shared" si="93"/>
        <v>2878</v>
      </c>
      <c r="C2883">
        <v>50908.516594293258</v>
      </c>
      <c r="D2883">
        <v>52311.98790457967</v>
      </c>
      <c r="E2883">
        <v>69521625.584400162</v>
      </c>
      <c r="F2883">
        <v>1403.4713102864116</v>
      </c>
      <c r="G2883">
        <v>640479027.08704197</v>
      </c>
      <c r="H2883" s="6">
        <f>E2883-G2883-'Recalled prostheses cost'!$F$23</f>
        <v>-594709225.96953297</v>
      </c>
      <c r="I2883" s="112">
        <v>38839655.32765919</v>
      </c>
      <c r="J2883" s="112">
        <v>243382030.29307595</v>
      </c>
      <c r="K2883" s="112">
        <f>I2883-J2883-(0.38*'Recalled prostheses cost'!$F$23)</f>
        <v>-213568068.26283541</v>
      </c>
      <c r="L2883" s="11">
        <f t="shared" si="92"/>
        <v>1</v>
      </c>
    </row>
    <row r="2884" spans="1:12" x14ac:dyDescent="0.25">
      <c r="A2884">
        <f t="shared" si="93"/>
        <v>2879</v>
      </c>
      <c r="C2884">
        <v>58998.785603411481</v>
      </c>
      <c r="D2884">
        <v>60636.634173767343</v>
      </c>
      <c r="E2884">
        <v>55180467.722911477</v>
      </c>
      <c r="F2884">
        <v>1637.8485703558617</v>
      </c>
      <c r="G2884">
        <v>375629429.92024547</v>
      </c>
      <c r="H2884" s="6">
        <f>E2884-G2884-'Recalled prostheses cost'!$F$23</f>
        <v>-344200786.66422516</v>
      </c>
      <c r="I2884" s="112">
        <v>30710863.766475771</v>
      </c>
      <c r="J2884" s="112">
        <v>142739183.36969328</v>
      </c>
      <c r="K2884" s="112">
        <f>I2884-J2884-(0.38*'Recalled prostheses cost'!$F$23)</f>
        <v>-121054012.90063617</v>
      </c>
      <c r="L2884" s="11">
        <f t="shared" si="92"/>
        <v>1</v>
      </c>
    </row>
    <row r="2885" spans="1:12" x14ac:dyDescent="0.25">
      <c r="A2885">
        <f t="shared" si="93"/>
        <v>2880</v>
      </c>
      <c r="C2885">
        <v>52477.252234415711</v>
      </c>
      <c r="D2885">
        <v>53750.735956563658</v>
      </c>
      <c r="E2885">
        <v>60252041.949710816</v>
      </c>
      <c r="F2885">
        <v>1273.4837221479465</v>
      </c>
      <c r="G2885">
        <v>335363990.37221903</v>
      </c>
      <c r="H2885" s="6">
        <f>E2885-G2885-'Recalled prostheses cost'!$F$23</f>
        <v>-298863772.88939941</v>
      </c>
      <c r="I2885" s="112">
        <v>33200723.382420428</v>
      </c>
      <c r="J2885" s="112">
        <v>127438316.34144324</v>
      </c>
      <c r="K2885" s="112">
        <f>I2885-J2885-(0.38*'Recalled prostheses cost'!$F$23)</f>
        <v>-103263286.25644147</v>
      </c>
      <c r="L2885" s="11">
        <f t="shared" si="92"/>
        <v>1</v>
      </c>
    </row>
    <row r="2886" spans="1:12" x14ac:dyDescent="0.25">
      <c r="A2886">
        <f t="shared" si="93"/>
        <v>2881</v>
      </c>
      <c r="C2886">
        <v>85912.332502580248</v>
      </c>
      <c r="D2886">
        <v>89811.607046544013</v>
      </c>
      <c r="E2886">
        <v>58075425.082775503</v>
      </c>
      <c r="F2886">
        <v>3899.2745439637656</v>
      </c>
      <c r="G2886">
        <v>548324293.32055843</v>
      </c>
      <c r="H2886" s="6">
        <f>E2886-G2886-'Recalled prostheses cost'!$F$23</f>
        <v>-514000692.70467412</v>
      </c>
      <c r="I2886" s="112">
        <v>32602885.147230059</v>
      </c>
      <c r="J2886" s="112">
        <v>208363231.4618122</v>
      </c>
      <c r="K2886" s="112">
        <f>I2886-J2886-(0.38*'Recalled prostheses cost'!$F$23)</f>
        <v>-184786039.61200079</v>
      </c>
      <c r="L2886" s="11">
        <f t="shared" ref="L2886:L2949" si="94">IF(H2886/$H$1&lt;=F2886,1,0)</f>
        <v>1</v>
      </c>
    </row>
    <row r="2887" spans="1:12" x14ac:dyDescent="0.25">
      <c r="A2887">
        <f t="shared" si="93"/>
        <v>2882</v>
      </c>
      <c r="C2887">
        <v>66280.554109270553</v>
      </c>
      <c r="D2887">
        <v>68030.17324636619</v>
      </c>
      <c r="E2887">
        <v>41463024.236338243</v>
      </c>
      <c r="F2887">
        <v>1749.6191370956367</v>
      </c>
      <c r="G2887">
        <v>194871916.3897506</v>
      </c>
      <c r="H2887" s="6">
        <f>E2887-G2887-'Recalled prostheses cost'!$F$23</f>
        <v>-177160716.62030351</v>
      </c>
      <c r="I2887" s="112">
        <v>23046921.748135731</v>
      </c>
      <c r="J2887" s="112">
        <v>74051328.228105217</v>
      </c>
      <c r="K2887" s="112">
        <f>I2887-J2887-(0.38*'Recalled prostheses cost'!$F$23)</f>
        <v>-60030099.777388133</v>
      </c>
      <c r="L2887" s="11">
        <f t="shared" si="94"/>
        <v>1</v>
      </c>
    </row>
    <row r="2888" spans="1:12" x14ac:dyDescent="0.25">
      <c r="A2888">
        <f t="shared" ref="A2888:A2951" si="95">1+A2887</f>
        <v>2883</v>
      </c>
      <c r="C2888">
        <v>71018.38373194031</v>
      </c>
      <c r="D2888">
        <v>74484.999005790349</v>
      </c>
      <c r="E2888">
        <v>56984647.725099213</v>
      </c>
      <c r="F2888">
        <v>3466.6152738500386</v>
      </c>
      <c r="G2888">
        <v>662654502.67480803</v>
      </c>
      <c r="H2888" s="6">
        <f>E2888-G2888-'Recalled prostheses cost'!$F$23</f>
        <v>-629421679.41659999</v>
      </c>
      <c r="I2888" s="112">
        <v>31214389.506326683</v>
      </c>
      <c r="J2888" s="112">
        <v>251808711.0164271</v>
      </c>
      <c r="K2888" s="112">
        <f>I2888-J2888-(0.38*'Recalled prostheses cost'!$F$23)</f>
        <v>-229620014.80751908</v>
      </c>
      <c r="L2888" s="11">
        <f t="shared" si="94"/>
        <v>1</v>
      </c>
    </row>
    <row r="2889" spans="1:12" x14ac:dyDescent="0.25">
      <c r="A2889">
        <f t="shared" si="95"/>
        <v>2884</v>
      </c>
      <c r="C2889">
        <v>58401.931079444432</v>
      </c>
      <c r="D2889">
        <v>60032.750260994675</v>
      </c>
      <c r="E2889">
        <v>40279892.004164465</v>
      </c>
      <c r="F2889">
        <v>1630.8191815502432</v>
      </c>
      <c r="G2889">
        <v>240595751.91352347</v>
      </c>
      <c r="H2889" s="6">
        <f>E2889-G2889-'Recalled prostheses cost'!$F$23</f>
        <v>-224067684.37625018</v>
      </c>
      <c r="I2889" s="112">
        <v>22243367.18860504</v>
      </c>
      <c r="J2889" s="112">
        <v>91426385.727138907</v>
      </c>
      <c r="K2889" s="112">
        <f>I2889-J2889-(0.38*'Recalled prostheses cost'!$F$23)</f>
        <v>-78208711.83595252</v>
      </c>
      <c r="L2889" s="11">
        <f t="shared" si="94"/>
        <v>1</v>
      </c>
    </row>
    <row r="2890" spans="1:12" x14ac:dyDescent="0.25">
      <c r="A2890">
        <f t="shared" si="95"/>
        <v>2885</v>
      </c>
      <c r="C2890">
        <v>65972.510550545281</v>
      </c>
      <c r="D2890">
        <v>67592.886401903961</v>
      </c>
      <c r="E2890">
        <v>53611282.399440765</v>
      </c>
      <c r="F2890">
        <v>1620.3758513586799</v>
      </c>
      <c r="G2890">
        <v>303553026.95611084</v>
      </c>
      <c r="H2890" s="6">
        <f>E2890-G2890-'Recalled prostheses cost'!$F$23</f>
        <v>-273693569.02356124</v>
      </c>
      <c r="I2890" s="112">
        <v>29679991.535467237</v>
      </c>
      <c r="J2890" s="112">
        <v>115350150.2433221</v>
      </c>
      <c r="K2890" s="112">
        <f>I2890-J2890-(0.38*'Recalled prostheses cost'!$F$23)</f>
        <v>-94695852.005273521</v>
      </c>
      <c r="L2890" s="11">
        <f t="shared" si="94"/>
        <v>1</v>
      </c>
    </row>
    <row r="2891" spans="1:12" x14ac:dyDescent="0.25">
      <c r="A2891">
        <f t="shared" si="95"/>
        <v>2886</v>
      </c>
      <c r="C2891">
        <v>56919.729099228665</v>
      </c>
      <c r="D2891">
        <v>58836.570029776747</v>
      </c>
      <c r="E2891">
        <v>54870947.207238302</v>
      </c>
      <c r="F2891">
        <v>1916.8409305480818</v>
      </c>
      <c r="G2891">
        <v>394494351.68055153</v>
      </c>
      <c r="H2891" s="6">
        <f>E2891-G2891-'Recalled prostheses cost'!$F$23</f>
        <v>-363375228.94020438</v>
      </c>
      <c r="I2891" s="112">
        <v>30274315.208591133</v>
      </c>
      <c r="J2891" s="112">
        <v>149907853.63860959</v>
      </c>
      <c r="K2891" s="112">
        <f>I2891-J2891-(0.38*'Recalled prostheses cost'!$F$23)</f>
        <v>-128659231.72743711</v>
      </c>
      <c r="L2891" s="11">
        <f t="shared" si="94"/>
        <v>1</v>
      </c>
    </row>
    <row r="2892" spans="1:12" x14ac:dyDescent="0.25">
      <c r="A2892">
        <f t="shared" si="95"/>
        <v>2887</v>
      </c>
      <c r="C2892">
        <v>82869.241046000039</v>
      </c>
      <c r="D2892">
        <v>85879.743579818285</v>
      </c>
      <c r="E2892">
        <v>44861682.230574995</v>
      </c>
      <c r="F2892">
        <v>3010.5025338182459</v>
      </c>
      <c r="G2892">
        <v>270770439.6831277</v>
      </c>
      <c r="H2892" s="6">
        <f>E2892-G2892-'Recalled prostheses cost'!$F$23</f>
        <v>-249660581.91944388</v>
      </c>
      <c r="I2892" s="112">
        <v>24821115.816435713</v>
      </c>
      <c r="J2892" s="112">
        <v>102892767.0795885</v>
      </c>
      <c r="K2892" s="112">
        <f>I2892-J2892-(0.38*'Recalled prostheses cost'!$F$23)</f>
        <v>-87097344.560571432</v>
      </c>
      <c r="L2892" s="11">
        <f t="shared" si="94"/>
        <v>1</v>
      </c>
    </row>
    <row r="2893" spans="1:12" x14ac:dyDescent="0.25">
      <c r="A2893">
        <f t="shared" si="95"/>
        <v>2888</v>
      </c>
      <c r="C2893">
        <v>57998.469804636712</v>
      </c>
      <c r="D2893">
        <v>59547.515787050914</v>
      </c>
      <c r="E2893">
        <v>43907485.290284708</v>
      </c>
      <c r="F2893">
        <v>1549.0459824142017</v>
      </c>
      <c r="G2893">
        <v>267792579.74457717</v>
      </c>
      <c r="H2893" s="6">
        <f>E2893-G2893-'Recalled prostheses cost'!$F$23</f>
        <v>-247636918.92118365</v>
      </c>
      <c r="I2893" s="112">
        <v>24058728.373638511</v>
      </c>
      <c r="J2893" s="112">
        <v>101761180.30293936</v>
      </c>
      <c r="K2893" s="112">
        <f>I2893-J2893-(0.38*'Recalled prostheses cost'!$F$23)</f>
        <v>-86728145.226719499</v>
      </c>
      <c r="L2893" s="11">
        <f t="shared" si="94"/>
        <v>1</v>
      </c>
    </row>
    <row r="2894" spans="1:12" x14ac:dyDescent="0.25">
      <c r="A2894">
        <f t="shared" si="95"/>
        <v>2889</v>
      </c>
      <c r="C2894">
        <v>49036.411133535221</v>
      </c>
      <c r="D2894">
        <v>50395.213863553217</v>
      </c>
      <c r="E2894">
        <v>39587394.204267144</v>
      </c>
      <c r="F2894">
        <v>1358.8027300179965</v>
      </c>
      <c r="G2894">
        <v>220382269.84669065</v>
      </c>
      <c r="H2894" s="6">
        <f>E2894-G2894-'Recalled prostheses cost'!$F$23</f>
        <v>-204546700.10931468</v>
      </c>
      <c r="I2894" s="112">
        <v>22221307.834711794</v>
      </c>
      <c r="J2894" s="112">
        <v>83745262.541742429</v>
      </c>
      <c r="K2894" s="112">
        <f>I2894-J2894-(0.38*'Recalled prostheses cost'!$F$23)</f>
        <v>-70549648.004449278</v>
      </c>
      <c r="L2894" s="11">
        <f t="shared" si="94"/>
        <v>1</v>
      </c>
    </row>
    <row r="2895" spans="1:12" x14ac:dyDescent="0.25">
      <c r="A2895">
        <f t="shared" si="95"/>
        <v>2890</v>
      </c>
      <c r="C2895">
        <v>58719.691885606786</v>
      </c>
      <c r="D2895">
        <v>60582.403448847836</v>
      </c>
      <c r="E2895">
        <v>43469015.942542315</v>
      </c>
      <c r="F2895">
        <v>1862.7115632410496</v>
      </c>
      <c r="G2895">
        <v>342164274.85545522</v>
      </c>
      <c r="H2895" s="6">
        <f>E2895-G2895-'Recalled prostheses cost'!$F$23</f>
        <v>-322447083.37980407</v>
      </c>
      <c r="I2895" s="112">
        <v>24127903.995927282</v>
      </c>
      <c r="J2895" s="112">
        <v>130022424.44507298</v>
      </c>
      <c r="K2895" s="112">
        <f>I2895-J2895-(0.38*'Recalled prostheses cost'!$F$23)</f>
        <v>-114920213.74656436</v>
      </c>
      <c r="L2895" s="11">
        <f t="shared" si="94"/>
        <v>1</v>
      </c>
    </row>
    <row r="2896" spans="1:12" x14ac:dyDescent="0.25">
      <c r="A2896">
        <f t="shared" si="95"/>
        <v>2891</v>
      </c>
      <c r="C2896">
        <v>49039.734864922757</v>
      </c>
      <c r="D2896">
        <v>50355.336804037172</v>
      </c>
      <c r="E2896">
        <v>49347041.10027267</v>
      </c>
      <c r="F2896">
        <v>1315.6019391144146</v>
      </c>
      <c r="G2896">
        <v>329868664.98362404</v>
      </c>
      <c r="H2896" s="6">
        <f>E2896-G2896-'Recalled prostheses cost'!$F$23</f>
        <v>-304273448.35024256</v>
      </c>
      <c r="I2896" s="112">
        <v>27370339.177959327</v>
      </c>
      <c r="J2896" s="112">
        <v>125350092.69377711</v>
      </c>
      <c r="K2896" s="112">
        <f>I2896-J2896-(0.38*'Recalled prostheses cost'!$F$23)</f>
        <v>-107005446.81323645</v>
      </c>
      <c r="L2896" s="11">
        <f t="shared" si="94"/>
        <v>1</v>
      </c>
    </row>
    <row r="2897" spans="1:12" x14ac:dyDescent="0.25">
      <c r="A2897">
        <f t="shared" si="95"/>
        <v>2892</v>
      </c>
      <c r="C2897">
        <v>72716.866337859086</v>
      </c>
      <c r="D2897">
        <v>74681.10858362983</v>
      </c>
      <c r="E2897">
        <v>40664345.388083003</v>
      </c>
      <c r="F2897">
        <v>1964.2422457707435</v>
      </c>
      <c r="G2897">
        <v>253294295.96384099</v>
      </c>
      <c r="H2897" s="6">
        <f>E2897-G2897-'Recalled prostheses cost'!$F$23</f>
        <v>-236381775.04264915</v>
      </c>
      <c r="I2897" s="112">
        <v>22702346.459626716</v>
      </c>
      <c r="J2897" s="112">
        <v>96251832.466259569</v>
      </c>
      <c r="K2897" s="112">
        <f>I2897-J2897-(0.38*'Recalled prostheses cost'!$F$23)</f>
        <v>-82575179.304051489</v>
      </c>
      <c r="L2897" s="11">
        <f t="shared" si="94"/>
        <v>1</v>
      </c>
    </row>
    <row r="2898" spans="1:12" x14ac:dyDescent="0.25">
      <c r="A2898">
        <f t="shared" si="95"/>
        <v>2893</v>
      </c>
      <c r="C2898">
        <v>58871.702083899443</v>
      </c>
      <c r="D2898">
        <v>60655.549047633329</v>
      </c>
      <c r="E2898">
        <v>43883016.465147153</v>
      </c>
      <c r="F2898">
        <v>1783.8469637338858</v>
      </c>
      <c r="G2898">
        <v>298869316.93367845</v>
      </c>
      <c r="H2898" s="6">
        <f>E2898-G2898-'Recalled prostheses cost'!$F$23</f>
        <v>-278738124.93542248</v>
      </c>
      <c r="I2898" s="112">
        <v>24683382.472379941</v>
      </c>
      <c r="J2898" s="112">
        <v>113570340.43479781</v>
      </c>
      <c r="K2898" s="112">
        <f>I2898-J2898-(0.38*'Recalled prostheses cost'!$F$23)</f>
        <v>-97912651.259836525</v>
      </c>
      <c r="L2898" s="11">
        <f t="shared" si="94"/>
        <v>1</v>
      </c>
    </row>
    <row r="2899" spans="1:12" x14ac:dyDescent="0.25">
      <c r="A2899">
        <f t="shared" si="95"/>
        <v>2894</v>
      </c>
      <c r="C2899">
        <v>54263.587504394563</v>
      </c>
      <c r="D2899">
        <v>55988.9110668793</v>
      </c>
      <c r="E2899">
        <v>61383007.056277052</v>
      </c>
      <c r="F2899">
        <v>1725.3235624847366</v>
      </c>
      <c r="G2899">
        <v>470702691.25942099</v>
      </c>
      <c r="H2899" s="6">
        <f>E2899-G2899-'Recalled prostheses cost'!$F$23</f>
        <v>-433071508.67003512</v>
      </c>
      <c r="I2899" s="112">
        <v>33889733.684137486</v>
      </c>
      <c r="J2899" s="112">
        <v>178867022.67857999</v>
      </c>
      <c r="K2899" s="112">
        <f>I2899-J2899-(0.38*'Recalled prostheses cost'!$F$23)</f>
        <v>-154002982.29186115</v>
      </c>
      <c r="L2899" s="11">
        <f t="shared" si="94"/>
        <v>1</v>
      </c>
    </row>
    <row r="2900" spans="1:12" x14ac:dyDescent="0.25">
      <c r="A2900">
        <f t="shared" si="95"/>
        <v>2895</v>
      </c>
      <c r="C2900">
        <v>48920.900811010484</v>
      </c>
      <c r="D2900">
        <v>50401.162941652205</v>
      </c>
      <c r="E2900">
        <v>46238385.414188087</v>
      </c>
      <c r="F2900">
        <v>1480.2621306417204</v>
      </c>
      <c r="G2900">
        <v>285268329.56082648</v>
      </c>
      <c r="H2900" s="6">
        <f>E2900-G2900-'Recalled prostheses cost'!$F$23</f>
        <v>-262781768.61352956</v>
      </c>
      <c r="I2900" s="112">
        <v>25394344.49613766</v>
      </c>
      <c r="J2900" s="112">
        <v>108401965.23311406</v>
      </c>
      <c r="K2900" s="112">
        <f>I2900-J2900-(0.38*'Recalled prostheses cost'!$F$23)</f>
        <v>-92033314.034395039</v>
      </c>
      <c r="L2900" s="11">
        <f t="shared" si="94"/>
        <v>1</v>
      </c>
    </row>
    <row r="2901" spans="1:12" x14ac:dyDescent="0.25">
      <c r="A2901">
        <f t="shared" si="95"/>
        <v>2896</v>
      </c>
      <c r="C2901">
        <v>53805.833310597765</v>
      </c>
      <c r="D2901">
        <v>55964.438371662334</v>
      </c>
      <c r="E2901">
        <v>53031303.976261534</v>
      </c>
      <c r="F2901">
        <v>2158.6050610645689</v>
      </c>
      <c r="G2901">
        <v>566983381.38540554</v>
      </c>
      <c r="H2901" s="6">
        <f>E2901-G2901-'Recalled prostheses cost'!$F$23</f>
        <v>-537703901.87603521</v>
      </c>
      <c r="I2901" s="112">
        <v>29660000.076240268</v>
      </c>
      <c r="J2901" s="112">
        <v>215453684.92645416</v>
      </c>
      <c r="K2901" s="112">
        <f>I2901-J2901-(0.38*'Recalled prostheses cost'!$F$23)</f>
        <v>-194819378.14763254</v>
      </c>
      <c r="L2901" s="11">
        <f t="shared" si="94"/>
        <v>1</v>
      </c>
    </row>
    <row r="2902" spans="1:12" x14ac:dyDescent="0.25">
      <c r="A2902">
        <f t="shared" si="95"/>
        <v>2897</v>
      </c>
      <c r="C2902">
        <v>71682.721952639666</v>
      </c>
      <c r="D2902">
        <v>73872.74026668827</v>
      </c>
      <c r="E2902">
        <v>45583858.976205394</v>
      </c>
      <c r="F2902">
        <v>2190.0183140486042</v>
      </c>
      <c r="G2902">
        <v>273093510.79841357</v>
      </c>
      <c r="H2902" s="6">
        <f>E2902-G2902-'Recalled prostheses cost'!$F$23</f>
        <v>-251261476.28909934</v>
      </c>
      <c r="I2902" s="112">
        <v>25189707.080577139</v>
      </c>
      <c r="J2902" s="112">
        <v>103775534.10339716</v>
      </c>
      <c r="K2902" s="112">
        <f>I2902-J2902-(0.38*'Recalled prostheses cost'!$F$23)</f>
        <v>-87611520.32023868</v>
      </c>
      <c r="L2902" s="11">
        <f t="shared" si="94"/>
        <v>1</v>
      </c>
    </row>
    <row r="2903" spans="1:12" x14ac:dyDescent="0.25">
      <c r="A2903">
        <f t="shared" si="95"/>
        <v>2898</v>
      </c>
      <c r="C2903">
        <v>51499.050414210702</v>
      </c>
      <c r="D2903">
        <v>53021.717801452563</v>
      </c>
      <c r="E2903">
        <v>45741449.905116729</v>
      </c>
      <c r="F2903">
        <v>1522.6673872418614</v>
      </c>
      <c r="G2903">
        <v>303415327.77681303</v>
      </c>
      <c r="H2903" s="6">
        <f>E2903-G2903-'Recalled prostheses cost'!$F$23</f>
        <v>-281425702.33858746</v>
      </c>
      <c r="I2903" s="112">
        <v>25718168.116529342</v>
      </c>
      <c r="J2903" s="112">
        <v>115297824.55518894</v>
      </c>
      <c r="K2903" s="112">
        <f>I2903-J2903-(0.38*'Recalled prostheses cost'!$F$23)</f>
        <v>-98605349.736078233</v>
      </c>
      <c r="L2903" s="11">
        <f t="shared" si="94"/>
        <v>1</v>
      </c>
    </row>
    <row r="2904" spans="1:12" x14ac:dyDescent="0.25">
      <c r="A2904">
        <f t="shared" si="95"/>
        <v>2899</v>
      </c>
      <c r="C2904">
        <v>52541.67866273941</v>
      </c>
      <c r="D2904">
        <v>54003.332138804348</v>
      </c>
      <c r="E2904">
        <v>54985861.635983735</v>
      </c>
      <c r="F2904">
        <v>1461.6534760649374</v>
      </c>
      <c r="G2904">
        <v>363034059.20767307</v>
      </c>
      <c r="H2904" s="6">
        <f>E2904-G2904-'Recalled prostheses cost'!$F$23</f>
        <v>-331800022.03858054</v>
      </c>
      <c r="I2904" s="112">
        <v>30685444.023057278</v>
      </c>
      <c r="J2904" s="112">
        <v>137952942.49891576</v>
      </c>
      <c r="K2904" s="112">
        <f>I2904-J2904-(0.38*'Recalled prostheses cost'!$F$23)</f>
        <v>-116293191.77327713</v>
      </c>
      <c r="L2904" s="11">
        <f t="shared" si="94"/>
        <v>1</v>
      </c>
    </row>
    <row r="2905" spans="1:12" x14ac:dyDescent="0.25">
      <c r="A2905">
        <f t="shared" si="95"/>
        <v>2900</v>
      </c>
      <c r="C2905">
        <v>62923.770817018529</v>
      </c>
      <c r="D2905">
        <v>65376.59719252355</v>
      </c>
      <c r="E2905">
        <v>45428118.88702403</v>
      </c>
      <c r="F2905">
        <v>2452.8263755050211</v>
      </c>
      <c r="G2905">
        <v>398032389.5429529</v>
      </c>
      <c r="H2905" s="6">
        <f>E2905-G2905-'Recalled prostheses cost'!$F$23</f>
        <v>-376356095.12282002</v>
      </c>
      <c r="I2905" s="112">
        <v>25377774.240790896</v>
      </c>
      <c r="J2905" s="112">
        <v>151252308.02632213</v>
      </c>
      <c r="K2905" s="112">
        <f>I2905-J2905-(0.38*'Recalled prostheses cost'!$F$23)</f>
        <v>-134900227.08294988</v>
      </c>
      <c r="L2905" s="11">
        <f t="shared" si="94"/>
        <v>1</v>
      </c>
    </row>
    <row r="2906" spans="1:12" x14ac:dyDescent="0.25">
      <c r="A2906">
        <f t="shared" si="95"/>
        <v>2901</v>
      </c>
      <c r="C2906">
        <v>62954.659438294992</v>
      </c>
      <c r="D2906">
        <v>66176.949799317445</v>
      </c>
      <c r="E2906">
        <v>41438122.820033044</v>
      </c>
      <c r="F2906">
        <v>3222.290361022453</v>
      </c>
      <c r="G2906">
        <v>531464931.47760755</v>
      </c>
      <c r="H2906" s="6">
        <f>E2906-G2906-'Recalled prostheses cost'!$F$23</f>
        <v>-513778633.1244657</v>
      </c>
      <c r="I2906" s="112">
        <v>23083882.771608539</v>
      </c>
      <c r="J2906" s="112">
        <v>201956673.96149087</v>
      </c>
      <c r="K2906" s="112">
        <f>I2906-J2906-(0.38*'Recalled prostheses cost'!$F$23)</f>
        <v>-187898484.48730099</v>
      </c>
      <c r="L2906" s="11">
        <f t="shared" si="94"/>
        <v>1</v>
      </c>
    </row>
    <row r="2907" spans="1:12" x14ac:dyDescent="0.25">
      <c r="A2907">
        <f t="shared" si="95"/>
        <v>2902</v>
      </c>
      <c r="C2907">
        <v>60493.125773199092</v>
      </c>
      <c r="D2907">
        <v>61852.476940680877</v>
      </c>
      <c r="E2907">
        <v>43472700.688506663</v>
      </c>
      <c r="F2907">
        <v>1359.3511674817855</v>
      </c>
      <c r="G2907">
        <v>199022783.2863431</v>
      </c>
      <c r="H2907" s="6">
        <f>E2907-G2907-'Recalled prostheses cost'!$F$23</f>
        <v>-179301907.0647276</v>
      </c>
      <c r="I2907" s="112">
        <v>24026644.087784119</v>
      </c>
      <c r="J2907" s="112">
        <v>75628657.648810372</v>
      </c>
      <c r="K2907" s="112">
        <f>I2907-J2907-(0.38*'Recalled prostheses cost'!$F$23)</f>
        <v>-60627706.858444899</v>
      </c>
      <c r="L2907" s="11">
        <f t="shared" si="94"/>
        <v>1</v>
      </c>
    </row>
    <row r="2908" spans="1:12" x14ac:dyDescent="0.25">
      <c r="A2908">
        <f t="shared" si="95"/>
        <v>2903</v>
      </c>
      <c r="C2908">
        <v>62305.54826599978</v>
      </c>
      <c r="D2908">
        <v>64137.890031271505</v>
      </c>
      <c r="E2908">
        <v>46050453.190175004</v>
      </c>
      <c r="F2908">
        <v>1832.3417652717253</v>
      </c>
      <c r="G2908">
        <v>275584902.97991705</v>
      </c>
      <c r="H2908" s="6">
        <f>E2908-G2908-'Recalled prostheses cost'!$F$23</f>
        <v>-253286274.25663322</v>
      </c>
      <c r="I2908" s="112">
        <v>25532862.422535978</v>
      </c>
      <c r="J2908" s="112">
        <v>104722263.13236848</v>
      </c>
      <c r="K2908" s="112">
        <f>I2908-J2908-(0.38*'Recalled prostheses cost'!$F$23)</f>
        <v>-88215094.007251143</v>
      </c>
      <c r="L2908" s="11">
        <f t="shared" si="94"/>
        <v>1</v>
      </c>
    </row>
    <row r="2909" spans="1:12" x14ac:dyDescent="0.25">
      <c r="A2909">
        <f t="shared" si="95"/>
        <v>2904</v>
      </c>
      <c r="C2909">
        <v>75756.471729382116</v>
      </c>
      <c r="D2909">
        <v>78442.867574924501</v>
      </c>
      <c r="E2909">
        <v>52015909.29228276</v>
      </c>
      <c r="F2909">
        <v>2686.3958455423854</v>
      </c>
      <c r="G2909">
        <v>294852168.94596845</v>
      </c>
      <c r="H2909" s="6">
        <f>E2909-G2909-'Recalled prostheses cost'!$F$23</f>
        <v>-266588084.12057686</v>
      </c>
      <c r="I2909" s="112">
        <v>28770050.435268231</v>
      </c>
      <c r="J2909" s="112">
        <v>112043824.19946803</v>
      </c>
      <c r="K2909" s="112">
        <f>I2909-J2909-(0.38*'Recalled prostheses cost'!$F$23)</f>
        <v>-92299467.061618447</v>
      </c>
      <c r="L2909" s="11">
        <f t="shared" si="94"/>
        <v>1</v>
      </c>
    </row>
    <row r="2910" spans="1:12" x14ac:dyDescent="0.25">
      <c r="A2910">
        <f t="shared" si="95"/>
        <v>2905</v>
      </c>
      <c r="C2910">
        <v>75357.683803635373</v>
      </c>
      <c r="D2910">
        <v>78201.116210465261</v>
      </c>
      <c r="E2910">
        <v>49356830.739173815</v>
      </c>
      <c r="F2910">
        <v>2843.4324068298884</v>
      </c>
      <c r="G2910">
        <v>367912475.837345</v>
      </c>
      <c r="H2910" s="6">
        <f>E2910-G2910-'Recalled prostheses cost'!$F$23</f>
        <v>-342307469.56506234</v>
      </c>
      <c r="I2910" s="112">
        <v>27298105.194653846</v>
      </c>
      <c r="J2910" s="112">
        <v>139806740.81819111</v>
      </c>
      <c r="K2910" s="112">
        <f>I2910-J2910-(0.38*'Recalled prostheses cost'!$F$23)</f>
        <v>-121534328.92095593</v>
      </c>
      <c r="L2910" s="11">
        <f t="shared" si="94"/>
        <v>1</v>
      </c>
    </row>
    <row r="2911" spans="1:12" x14ac:dyDescent="0.25">
      <c r="A2911">
        <f t="shared" si="95"/>
        <v>2906</v>
      </c>
      <c r="C2911">
        <v>63963.748376649128</v>
      </c>
      <c r="D2911">
        <v>67222.894780365168</v>
      </c>
      <c r="E2911">
        <v>42027988.733864337</v>
      </c>
      <c r="F2911">
        <v>3259.1464037160404</v>
      </c>
      <c r="G2911">
        <v>551809224.83611453</v>
      </c>
      <c r="H2911" s="6">
        <f>E2911-G2911-'Recalled prostheses cost'!$F$23</f>
        <v>-533533060.56914139</v>
      </c>
      <c r="I2911" s="112">
        <v>23216287.768355347</v>
      </c>
      <c r="J2911" s="112">
        <v>209687505.43772349</v>
      </c>
      <c r="K2911" s="112">
        <f>I2911-J2911-(0.38*'Recalled prostheses cost'!$F$23)</f>
        <v>-195496910.9667868</v>
      </c>
      <c r="L2911" s="11">
        <f t="shared" si="94"/>
        <v>1</v>
      </c>
    </row>
    <row r="2912" spans="1:12" x14ac:dyDescent="0.25">
      <c r="A2912">
        <f t="shared" si="95"/>
        <v>2907</v>
      </c>
      <c r="C2912">
        <v>52808.786542308539</v>
      </c>
      <c r="D2912">
        <v>55101.170857693469</v>
      </c>
      <c r="E2912">
        <v>44325917.552514516</v>
      </c>
      <c r="F2912">
        <v>2292.3843153849302</v>
      </c>
      <c r="G2912">
        <v>414676170.84757334</v>
      </c>
      <c r="H2912" s="6">
        <f>E2912-G2912-'Recalled prostheses cost'!$F$23</f>
        <v>-394102077.76195002</v>
      </c>
      <c r="I2912" s="112">
        <v>24731428.320664153</v>
      </c>
      <c r="J2912" s="112">
        <v>157576944.92207786</v>
      </c>
      <c r="K2912" s="112">
        <f>I2912-J2912-(0.38*'Recalled prostheses cost'!$F$23)</f>
        <v>-141871209.89883235</v>
      </c>
      <c r="L2912" s="11">
        <f t="shared" si="94"/>
        <v>1</v>
      </c>
    </row>
    <row r="2913" spans="1:12" x14ac:dyDescent="0.25">
      <c r="A2913">
        <f t="shared" si="95"/>
        <v>2908</v>
      </c>
      <c r="C2913">
        <v>67394.437117808848</v>
      </c>
      <c r="D2913">
        <v>71068.318885128116</v>
      </c>
      <c r="E2913">
        <v>60062343.343553998</v>
      </c>
      <c r="F2913">
        <v>3673.881767319268</v>
      </c>
      <c r="G2913">
        <v>823359624.9005326</v>
      </c>
      <c r="H2913" s="6">
        <f>E2913-G2913-'Recalled prostheses cost'!$F$23</f>
        <v>-787049106.02386975</v>
      </c>
      <c r="I2913" s="112">
        <v>33502598.040643197</v>
      </c>
      <c r="J2913" s="112">
        <v>312876657.46220243</v>
      </c>
      <c r="K2913" s="112">
        <f>I2913-J2913-(0.38*'Recalled prostheses cost'!$F$23)</f>
        <v>-288399752.71897787</v>
      </c>
      <c r="L2913" s="11">
        <f t="shared" si="94"/>
        <v>1</v>
      </c>
    </row>
    <row r="2914" spans="1:12" x14ac:dyDescent="0.25">
      <c r="A2914">
        <f t="shared" si="95"/>
        <v>2909</v>
      </c>
      <c r="C2914">
        <v>65890.468759040668</v>
      </c>
      <c r="D2914">
        <v>68237.022196418387</v>
      </c>
      <c r="E2914">
        <v>47357872.709982634</v>
      </c>
      <c r="F2914">
        <v>2346.5534373777191</v>
      </c>
      <c r="G2914">
        <v>378646402.11110735</v>
      </c>
      <c r="H2914" s="6">
        <f>E2914-G2914-'Recalled prostheses cost'!$F$23</f>
        <v>-355040353.86801589</v>
      </c>
      <c r="I2914" s="112">
        <v>26479223.74808035</v>
      </c>
      <c r="J2914" s="112">
        <v>143885632.80222079</v>
      </c>
      <c r="K2914" s="112">
        <f>I2914-J2914-(0.38*'Recalled prostheses cost'!$F$23)</f>
        <v>-126432102.3515591</v>
      </c>
      <c r="L2914" s="11">
        <f t="shared" si="94"/>
        <v>1</v>
      </c>
    </row>
    <row r="2915" spans="1:12" x14ac:dyDescent="0.25">
      <c r="A2915">
        <f t="shared" si="95"/>
        <v>2910</v>
      </c>
      <c r="C2915">
        <v>62873.51233365907</v>
      </c>
      <c r="D2915">
        <v>65328.726971661854</v>
      </c>
      <c r="E2915">
        <v>59747426.300373584</v>
      </c>
      <c r="F2915">
        <v>2455.2146380027843</v>
      </c>
      <c r="G2915">
        <v>617245842.03444505</v>
      </c>
      <c r="H2915" s="6">
        <f>E2915-G2915-'Recalled prostheses cost'!$F$23</f>
        <v>-581250240.20096266</v>
      </c>
      <c r="I2915" s="112">
        <v>33452002.642351151</v>
      </c>
      <c r="J2915" s="112">
        <v>234553419.9730891</v>
      </c>
      <c r="K2915" s="112">
        <f>I2915-J2915-(0.38*'Recalled prostheses cost'!$F$23)</f>
        <v>-210127110.6281566</v>
      </c>
      <c r="L2915" s="11">
        <f t="shared" si="94"/>
        <v>1</v>
      </c>
    </row>
    <row r="2916" spans="1:12" x14ac:dyDescent="0.25">
      <c r="A2916">
        <f t="shared" si="95"/>
        <v>2911</v>
      </c>
      <c r="C2916">
        <v>55291.403499942411</v>
      </c>
      <c r="D2916">
        <v>56831.981762032396</v>
      </c>
      <c r="E2916">
        <v>56271168.98003798</v>
      </c>
      <c r="F2916">
        <v>1540.5782620899845</v>
      </c>
      <c r="G2916">
        <v>438652100.56402099</v>
      </c>
      <c r="H2916" s="6">
        <f>E2916-G2916-'Recalled prostheses cost'!$F$23</f>
        <v>-406132756.05087417</v>
      </c>
      <c r="I2916" s="112">
        <v>31263361.42508265</v>
      </c>
      <c r="J2916" s="112">
        <v>166687798.21432799</v>
      </c>
      <c r="K2916" s="112">
        <f>I2916-J2916-(0.38*'Recalled prostheses cost'!$F$23)</f>
        <v>-144450130.08666399</v>
      </c>
      <c r="L2916" s="11">
        <f t="shared" si="94"/>
        <v>1</v>
      </c>
    </row>
    <row r="2917" spans="1:12" x14ac:dyDescent="0.25">
      <c r="A2917">
        <f t="shared" si="95"/>
        <v>2912</v>
      </c>
      <c r="C2917">
        <v>56922.692428827329</v>
      </c>
      <c r="D2917">
        <v>58909.875428462685</v>
      </c>
      <c r="E2917">
        <v>45800141.380307041</v>
      </c>
      <c r="F2917">
        <v>1987.1829996353554</v>
      </c>
      <c r="G2917">
        <v>395421090.20454562</v>
      </c>
      <c r="H2917" s="6">
        <f>E2917-G2917-'Recalled prostheses cost'!$F$23</f>
        <v>-373372773.29112977</v>
      </c>
      <c r="I2917" s="112">
        <v>25778276.557485513</v>
      </c>
      <c r="J2917" s="112">
        <v>150260014.27772734</v>
      </c>
      <c r="K2917" s="112">
        <f>I2917-J2917-(0.38*'Recalled prostheses cost'!$F$23)</f>
        <v>-133507431.01766047</v>
      </c>
      <c r="L2917" s="11">
        <f t="shared" si="94"/>
        <v>1</v>
      </c>
    </row>
    <row r="2918" spans="1:12" x14ac:dyDescent="0.25">
      <c r="A2918">
        <f t="shared" si="95"/>
        <v>2913</v>
      </c>
      <c r="C2918">
        <v>51790.100097918163</v>
      </c>
      <c r="D2918">
        <v>52772.944094890918</v>
      </c>
      <c r="E2918">
        <v>46863541.166455232</v>
      </c>
      <c r="F2918">
        <v>982.84399697275512</v>
      </c>
      <c r="G2918">
        <v>219087980.4220213</v>
      </c>
      <c r="H2918" s="6">
        <f>E2918-G2918-'Recalled prostheses cost'!$F$23</f>
        <v>-195976263.72245723</v>
      </c>
      <c r="I2918" s="112">
        <v>25918846.082943279</v>
      </c>
      <c r="J2918" s="112">
        <v>83253432.560368106</v>
      </c>
      <c r="K2918" s="112">
        <f>I2918-J2918-(0.38*'Recalled prostheses cost'!$F$23)</f>
        <v>-66360279.774843477</v>
      </c>
      <c r="L2918" s="11">
        <f t="shared" si="94"/>
        <v>1</v>
      </c>
    </row>
    <row r="2919" spans="1:12" x14ac:dyDescent="0.25">
      <c r="A2919">
        <f t="shared" si="95"/>
        <v>2914</v>
      </c>
      <c r="C2919">
        <v>57254.450547962653</v>
      </c>
      <c r="D2919">
        <v>59512.106159372059</v>
      </c>
      <c r="E2919">
        <v>56772446.365899362</v>
      </c>
      <c r="F2919">
        <v>2257.6556114094055</v>
      </c>
      <c r="G2919">
        <v>570382235.68560338</v>
      </c>
      <c r="H2919" s="6">
        <f>E2919-G2919-'Recalled prostheses cost'!$F$23</f>
        <v>-537361613.78659523</v>
      </c>
      <c r="I2919" s="112">
        <v>31451771.355525285</v>
      </c>
      <c r="J2919" s="112">
        <v>216745249.56052926</v>
      </c>
      <c r="K2919" s="112">
        <f>I2919-J2919-(0.38*'Recalled prostheses cost'!$F$23)</f>
        <v>-194319171.50242263</v>
      </c>
      <c r="L2919" s="11">
        <f t="shared" si="94"/>
        <v>1</v>
      </c>
    </row>
    <row r="2920" spans="1:12" x14ac:dyDescent="0.25">
      <c r="A2920">
        <f t="shared" si="95"/>
        <v>2915</v>
      </c>
      <c r="C2920">
        <v>53910.018085944583</v>
      </c>
      <c r="D2920">
        <v>55234.513231165118</v>
      </c>
      <c r="E2920">
        <v>49605612.09750057</v>
      </c>
      <c r="F2920">
        <v>1324.4951452205351</v>
      </c>
      <c r="G2920">
        <v>326727911.66996145</v>
      </c>
      <c r="H2920" s="6">
        <f>E2920-G2920-'Recalled prostheses cost'!$F$23</f>
        <v>-300874124.03935206</v>
      </c>
      <c r="I2920" s="112">
        <v>27785685.396798782</v>
      </c>
      <c r="J2920" s="112">
        <v>124156606.43458538</v>
      </c>
      <c r="K2920" s="112">
        <f>I2920-J2920-(0.38*'Recalled prostheses cost'!$F$23)</f>
        <v>-105396614.33520526</v>
      </c>
      <c r="L2920" s="11">
        <f t="shared" si="94"/>
        <v>1</v>
      </c>
    </row>
    <row r="2921" spans="1:12" x14ac:dyDescent="0.25">
      <c r="A2921">
        <f t="shared" si="95"/>
        <v>2916</v>
      </c>
      <c r="C2921">
        <v>65179.427630795646</v>
      </c>
      <c r="D2921">
        <v>67393.964167845712</v>
      </c>
      <c r="E2921">
        <v>42199272.306826934</v>
      </c>
      <c r="F2921">
        <v>2214.5365370500658</v>
      </c>
      <c r="G2921">
        <v>305075313.08873868</v>
      </c>
      <c r="H2921" s="6">
        <f>E2921-G2921-'Recalled prostheses cost'!$F$23</f>
        <v>-286627865.2488029</v>
      </c>
      <c r="I2921" s="112">
        <v>23592024.508071672</v>
      </c>
      <c r="J2921" s="112">
        <v>115928618.97372071</v>
      </c>
      <c r="K2921" s="112">
        <f>I2921-J2921-(0.38*'Recalled prostheses cost'!$F$23)</f>
        <v>-101362287.76306769</v>
      </c>
      <c r="L2921" s="11">
        <f t="shared" si="94"/>
        <v>1</v>
      </c>
    </row>
    <row r="2922" spans="1:12" x14ac:dyDescent="0.25">
      <c r="A2922">
        <f t="shared" si="95"/>
        <v>2917</v>
      </c>
      <c r="C2922">
        <v>66212.358033012453</v>
      </c>
      <c r="D2922">
        <v>69418.436106548572</v>
      </c>
      <c r="E2922">
        <v>56928257.945602141</v>
      </c>
      <c r="F2922">
        <v>3206.0780735361186</v>
      </c>
      <c r="G2922">
        <v>639063950.83267987</v>
      </c>
      <c r="H2922" s="6">
        <f>E2922-G2922-'Recalled prostheses cost'!$F$23</f>
        <v>-605887517.35396886</v>
      </c>
      <c r="I2922" s="112">
        <v>31061832.283891521</v>
      </c>
      <c r="J2922" s="112">
        <v>242844301.31641835</v>
      </c>
      <c r="K2922" s="112">
        <f>I2922-J2922-(0.38*'Recalled prostheses cost'!$F$23)</f>
        <v>-220808162.32994547</v>
      </c>
      <c r="L2922" s="11">
        <f t="shared" si="94"/>
        <v>1</v>
      </c>
    </row>
    <row r="2923" spans="1:12" x14ac:dyDescent="0.25">
      <c r="A2923">
        <f t="shared" si="95"/>
        <v>2918</v>
      </c>
      <c r="C2923">
        <v>96287.11685631756</v>
      </c>
      <c r="D2923">
        <v>101464.5134872394</v>
      </c>
      <c r="E2923">
        <v>44453460.890335307</v>
      </c>
      <c r="F2923">
        <v>5177.3966309218376</v>
      </c>
      <c r="G2923">
        <v>518049626.0197823</v>
      </c>
      <c r="H2923" s="6">
        <f>E2923-G2923-'Recalled prostheses cost'!$F$23</f>
        <v>-497347989.59633815</v>
      </c>
      <c r="I2923" s="112">
        <v>24778773.971772868</v>
      </c>
      <c r="J2923" s="112">
        <v>196858857.88751721</v>
      </c>
      <c r="K2923" s="112">
        <f>I2923-J2923-(0.38*'Recalled prostheses cost'!$F$23)</f>
        <v>-181105777.21316299</v>
      </c>
      <c r="L2923" s="11">
        <f t="shared" si="94"/>
        <v>1</v>
      </c>
    </row>
    <row r="2924" spans="1:12" x14ac:dyDescent="0.25">
      <c r="A2924">
        <f t="shared" si="95"/>
        <v>2919</v>
      </c>
      <c r="C2924">
        <v>55779.76103345929</v>
      </c>
      <c r="D2924">
        <v>57729.660900480259</v>
      </c>
      <c r="E2924">
        <v>51340107.12044698</v>
      </c>
      <c r="F2924">
        <v>1949.8998670209694</v>
      </c>
      <c r="G2924">
        <v>390771465.81925547</v>
      </c>
      <c r="H2924" s="6">
        <f>E2924-G2924-'Recalled prostheses cost'!$F$23</f>
        <v>-363183183.16569966</v>
      </c>
      <c r="I2924" s="112">
        <v>28578365.111891683</v>
      </c>
      <c r="J2924" s="112">
        <v>148493157.0113171</v>
      </c>
      <c r="K2924" s="112">
        <f>I2924-J2924-(0.38*'Recalled prostheses cost'!$F$23)</f>
        <v>-128940485.19684407</v>
      </c>
      <c r="L2924" s="11">
        <f t="shared" si="94"/>
        <v>1</v>
      </c>
    </row>
    <row r="2925" spans="1:12" x14ac:dyDescent="0.25">
      <c r="A2925">
        <f t="shared" si="95"/>
        <v>2920</v>
      </c>
      <c r="C2925">
        <v>53696.880669135287</v>
      </c>
      <c r="D2925">
        <v>55620.89543217553</v>
      </c>
      <c r="E2925">
        <v>39845402.996999048</v>
      </c>
      <c r="F2925">
        <v>1924.0147630402425</v>
      </c>
      <c r="G2925">
        <v>318001292.57098973</v>
      </c>
      <c r="H2925" s="6">
        <f>E2925-G2925-'Recalled prostheses cost'!$F$23</f>
        <v>-301907714.04088187</v>
      </c>
      <c r="I2925" s="112">
        <v>22165088.655531183</v>
      </c>
      <c r="J2925" s="112">
        <v>120840491.1769761</v>
      </c>
      <c r="K2925" s="112">
        <f>I2925-J2925-(0.38*'Recalled prostheses cost'!$F$23)</f>
        <v>-107701095.81886357</v>
      </c>
      <c r="L2925" s="11">
        <f t="shared" si="94"/>
        <v>1</v>
      </c>
    </row>
    <row r="2926" spans="1:12" x14ac:dyDescent="0.25">
      <c r="A2926">
        <f t="shared" si="95"/>
        <v>2921</v>
      </c>
      <c r="C2926">
        <v>50773.352830208736</v>
      </c>
      <c r="D2926">
        <v>51714.182392441631</v>
      </c>
      <c r="E2926">
        <v>55736775.676483743</v>
      </c>
      <c r="F2926">
        <v>940.82956223289511</v>
      </c>
      <c r="G2926">
        <v>222374756.20263571</v>
      </c>
      <c r="H2926" s="6">
        <f>E2926-G2926-'Recalled prostheses cost'!$F$23</f>
        <v>-190389804.99304312</v>
      </c>
      <c r="I2926" s="112">
        <v>30847175.995393708</v>
      </c>
      <c r="J2926" s="112">
        <v>84502407.357001558</v>
      </c>
      <c r="K2926" s="112">
        <f>I2926-J2926-(0.38*'Recalled prostheses cost'!$F$23)</f>
        <v>-62680924.659026496</v>
      </c>
      <c r="L2926" s="11">
        <f t="shared" si="94"/>
        <v>1</v>
      </c>
    </row>
    <row r="2927" spans="1:12" x14ac:dyDescent="0.25">
      <c r="A2927">
        <f t="shared" si="95"/>
        <v>2922</v>
      </c>
      <c r="C2927">
        <v>64670.260711370604</v>
      </c>
      <c r="D2927">
        <v>66897.10218630833</v>
      </c>
      <c r="E2927">
        <v>38913045.529989831</v>
      </c>
      <c r="F2927">
        <v>2226.8414749377262</v>
      </c>
      <c r="G2927">
        <v>281579942.9797287</v>
      </c>
      <c r="H2927" s="6">
        <f>E2927-G2927-'Recalled prostheses cost'!$F$23</f>
        <v>-266418721.91663003</v>
      </c>
      <c r="I2927" s="112">
        <v>21468484.814544596</v>
      </c>
      <c r="J2927" s="112">
        <v>107000378.33229691</v>
      </c>
      <c r="K2927" s="112">
        <f>I2927-J2927-(0.38*'Recalled prostheses cost'!$F$23)</f>
        <v>-94557586.815170974</v>
      </c>
      <c r="L2927" s="11">
        <f t="shared" si="94"/>
        <v>1</v>
      </c>
    </row>
    <row r="2928" spans="1:12" x14ac:dyDescent="0.25">
      <c r="A2928">
        <f t="shared" si="95"/>
        <v>2923</v>
      </c>
      <c r="C2928">
        <v>67600.588005270751</v>
      </c>
      <c r="D2928">
        <v>70312.506075712212</v>
      </c>
      <c r="E2928">
        <v>43222015.763967909</v>
      </c>
      <c r="F2928">
        <v>2711.9180704414612</v>
      </c>
      <c r="G2928">
        <v>316945840.28917581</v>
      </c>
      <c r="H2928" s="6">
        <f>E2928-G2928-'Recalled prostheses cost'!$F$23</f>
        <v>-297475648.99209905</v>
      </c>
      <c r="I2928" s="112">
        <v>24134771.575474244</v>
      </c>
      <c r="J2928" s="112">
        <v>120439419.30988683</v>
      </c>
      <c r="K2928" s="112">
        <f>I2928-J2928-(0.38*'Recalled prostheses cost'!$F$23)</f>
        <v>-105330341.03183123</v>
      </c>
      <c r="L2928" s="11">
        <f t="shared" si="94"/>
        <v>1</v>
      </c>
    </row>
    <row r="2929" spans="1:12" x14ac:dyDescent="0.25">
      <c r="A2929">
        <f t="shared" si="95"/>
        <v>2924</v>
      </c>
      <c r="C2929">
        <v>68678.84366945966</v>
      </c>
      <c r="D2929">
        <v>70802.958811032411</v>
      </c>
      <c r="E2929">
        <v>62930475.800695375</v>
      </c>
      <c r="F2929">
        <v>2124.1151415727509</v>
      </c>
      <c r="G2929">
        <v>435933318.20509648</v>
      </c>
      <c r="H2929" s="6">
        <f>E2929-G2929-'Recalled prostheses cost'!$F$23</f>
        <v>-396754666.87129229</v>
      </c>
      <c r="I2929" s="112">
        <v>34486056.26637692</v>
      </c>
      <c r="J2929" s="112">
        <v>165654660.91793665</v>
      </c>
      <c r="K2929" s="112">
        <f>I2929-J2929-(0.38*'Recalled prostheses cost'!$F$23)</f>
        <v>-140194297.94897839</v>
      </c>
      <c r="L2929" s="11">
        <f t="shared" si="94"/>
        <v>1</v>
      </c>
    </row>
    <row r="2930" spans="1:12" x14ac:dyDescent="0.25">
      <c r="A2930">
        <f t="shared" si="95"/>
        <v>2925</v>
      </c>
      <c r="C2930">
        <v>83066.189069580272</v>
      </c>
      <c r="D2930">
        <v>85591.679529624234</v>
      </c>
      <c r="E2930">
        <v>43046935.809482984</v>
      </c>
      <c r="F2930">
        <v>2525.4904600439622</v>
      </c>
      <c r="G2930">
        <v>204834439.46686846</v>
      </c>
      <c r="H2930" s="6">
        <f>E2930-G2930-'Recalled prostheses cost'!$F$23</f>
        <v>-185539328.12427664</v>
      </c>
      <c r="I2930" s="112">
        <v>24066773.121799577</v>
      </c>
      <c r="J2930" s="112">
        <v>77837086.997410014</v>
      </c>
      <c r="K2930" s="112">
        <f>I2930-J2930-(0.38*'Recalled prostheses cost'!$F$23)</f>
        <v>-62796007.173029087</v>
      </c>
      <c r="L2930" s="11">
        <f t="shared" si="94"/>
        <v>1</v>
      </c>
    </row>
    <row r="2931" spans="1:12" x14ac:dyDescent="0.25">
      <c r="A2931">
        <f t="shared" si="95"/>
        <v>2926</v>
      </c>
      <c r="C2931">
        <v>52274.325470200936</v>
      </c>
      <c r="D2931">
        <v>53728.817818964992</v>
      </c>
      <c r="E2931">
        <v>59795166.319753401</v>
      </c>
      <c r="F2931">
        <v>1454.4923487640554</v>
      </c>
      <c r="G2931">
        <v>427623947.85754573</v>
      </c>
      <c r="H2931" s="6">
        <f>E2931-G2931-'Recalled prostheses cost'!$F$23</f>
        <v>-391580606.00468349</v>
      </c>
      <c r="I2931" s="112">
        <v>33060722.546359494</v>
      </c>
      <c r="J2931" s="112">
        <v>162497100.18586737</v>
      </c>
      <c r="K2931" s="112">
        <f>I2931-J2931-(0.38*'Recalled prostheses cost'!$F$23)</f>
        <v>-138462070.93692651</v>
      </c>
      <c r="L2931" s="11">
        <f t="shared" si="94"/>
        <v>1</v>
      </c>
    </row>
    <row r="2932" spans="1:12" x14ac:dyDescent="0.25">
      <c r="A2932">
        <f t="shared" si="95"/>
        <v>2927</v>
      </c>
      <c r="C2932">
        <v>76937.837410474982</v>
      </c>
      <c r="D2932">
        <v>79404.120606805402</v>
      </c>
      <c r="E2932">
        <v>45351111.587669961</v>
      </c>
      <c r="F2932">
        <v>2466.2831963304197</v>
      </c>
      <c r="G2932">
        <v>249588927.92818138</v>
      </c>
      <c r="H2932" s="6">
        <f>E2932-G2932-'Recalled prostheses cost'!$F$23</f>
        <v>-227989640.80740258</v>
      </c>
      <c r="I2932" s="112">
        <v>25419327.412310112</v>
      </c>
      <c r="J2932" s="112">
        <v>94843792.612708926</v>
      </c>
      <c r="K2932" s="112">
        <f>I2932-J2932-(0.38*'Recalled prostheses cost'!$F$23)</f>
        <v>-78450158.497817457</v>
      </c>
      <c r="L2932" s="11">
        <f t="shared" si="94"/>
        <v>1</v>
      </c>
    </row>
    <row r="2933" spans="1:12" x14ac:dyDescent="0.25">
      <c r="A2933">
        <f t="shared" si="95"/>
        <v>2928</v>
      </c>
      <c r="C2933">
        <v>51375.665354119985</v>
      </c>
      <c r="D2933">
        <v>52814.225173859275</v>
      </c>
      <c r="E2933">
        <v>43658635.261140697</v>
      </c>
      <c r="F2933">
        <v>1438.5598197392901</v>
      </c>
      <c r="G2933">
        <v>293780934.87446874</v>
      </c>
      <c r="H2933" s="6">
        <f>E2933-G2933-'Recalled prostheses cost'!$F$23</f>
        <v>-273874124.08021921</v>
      </c>
      <c r="I2933" s="112">
        <v>24157931.506853852</v>
      </c>
      <c r="J2933" s="112">
        <v>111636755.25229815</v>
      </c>
      <c r="K2933" s="112">
        <f>I2933-J2933-(0.38*'Recalled prostheses cost'!$F$23)</f>
        <v>-96504517.042862952</v>
      </c>
      <c r="L2933" s="11">
        <f t="shared" si="94"/>
        <v>1</v>
      </c>
    </row>
    <row r="2934" spans="1:12" x14ac:dyDescent="0.25">
      <c r="A2934">
        <f t="shared" si="95"/>
        <v>2929</v>
      </c>
      <c r="C2934">
        <v>61934.95378154928</v>
      </c>
      <c r="D2934">
        <v>63676.720618365769</v>
      </c>
      <c r="E2934">
        <v>52841497.102545246</v>
      </c>
      <c r="F2934">
        <v>1741.7668368164886</v>
      </c>
      <c r="G2934">
        <v>412736787.3675673</v>
      </c>
      <c r="H2934" s="6">
        <f>E2934-G2934-'Recalled prostheses cost'!$F$23</f>
        <v>-383647114.73191321</v>
      </c>
      <c r="I2934" s="112">
        <v>29479104.540837921</v>
      </c>
      <c r="J2934" s="112">
        <v>156839979.19967556</v>
      </c>
      <c r="K2934" s="112">
        <f>I2934-J2934-(0.38*'Recalled prostheses cost'!$F$23)</f>
        <v>-136386567.9562563</v>
      </c>
      <c r="L2934" s="11">
        <f t="shared" si="94"/>
        <v>1</v>
      </c>
    </row>
    <row r="2935" spans="1:12" x14ac:dyDescent="0.25">
      <c r="A2935">
        <f t="shared" si="95"/>
        <v>2930</v>
      </c>
      <c r="C2935">
        <v>71495.691094365058</v>
      </c>
      <c r="D2935">
        <v>73427.5620494256</v>
      </c>
      <c r="E2935">
        <v>68134019.879343405</v>
      </c>
      <c r="F2935">
        <v>1931.8709550605417</v>
      </c>
      <c r="G2935">
        <v>411737598.70998907</v>
      </c>
      <c r="H2935" s="6">
        <f>E2935-G2935-'Recalled prostheses cost'!$F$23</f>
        <v>-367355403.29753685</v>
      </c>
      <c r="I2935" s="112">
        <v>37756698.555388846</v>
      </c>
      <c r="J2935" s="112">
        <v>156460287.50979584</v>
      </c>
      <c r="K2935" s="112">
        <f>I2935-J2935-(0.38*'Recalled prostheses cost'!$F$23)</f>
        <v>-127729282.25182566</v>
      </c>
      <c r="L2935" s="11">
        <f t="shared" si="94"/>
        <v>1</v>
      </c>
    </row>
    <row r="2936" spans="1:12" x14ac:dyDescent="0.25">
      <c r="A2936">
        <f t="shared" si="95"/>
        <v>2931</v>
      </c>
      <c r="C2936">
        <v>51068.848993819527</v>
      </c>
      <c r="D2936">
        <v>53145.374779479534</v>
      </c>
      <c r="E2936">
        <v>45419367.063918523</v>
      </c>
      <c r="F2936">
        <v>2076.5257856600074</v>
      </c>
      <c r="G2936">
        <v>482842071.1629014</v>
      </c>
      <c r="H2936" s="6">
        <f>E2936-G2936-'Recalled prostheses cost'!$F$23</f>
        <v>-461174528.56587404</v>
      </c>
      <c r="I2936" s="112">
        <v>25406906.630591985</v>
      </c>
      <c r="J2936" s="112">
        <v>183479987.04190257</v>
      </c>
      <c r="K2936" s="112">
        <f>I2936-J2936-(0.38*'Recalled prostheses cost'!$F$23)</f>
        <v>-167098773.70872924</v>
      </c>
      <c r="L2936" s="11">
        <f t="shared" si="94"/>
        <v>1</v>
      </c>
    </row>
    <row r="2937" spans="1:12" x14ac:dyDescent="0.25">
      <c r="A2937">
        <f t="shared" si="95"/>
        <v>2932</v>
      </c>
      <c r="C2937">
        <v>50020.51035869612</v>
      </c>
      <c r="D2937">
        <v>51327.584771321373</v>
      </c>
      <c r="E2937">
        <v>49938413.538158007</v>
      </c>
      <c r="F2937">
        <v>1307.0744126252539</v>
      </c>
      <c r="G2937">
        <v>287265473.68620157</v>
      </c>
      <c r="H2937" s="6">
        <f>E2937-G2937-'Recalled prostheses cost'!$F$23</f>
        <v>-261078884.61493474</v>
      </c>
      <c r="I2937" s="112">
        <v>28177481.003503546</v>
      </c>
      <c r="J2937" s="112">
        <v>109160880.00075661</v>
      </c>
      <c r="K2937" s="112">
        <f>I2937-J2937-(0.38*'Recalled prostheses cost'!$F$23)</f>
        <v>-90009092.294671714</v>
      </c>
      <c r="L2937" s="11">
        <f t="shared" si="94"/>
        <v>1</v>
      </c>
    </row>
    <row r="2938" spans="1:12" x14ac:dyDescent="0.25">
      <c r="A2938">
        <f t="shared" si="95"/>
        <v>2933</v>
      </c>
      <c r="C2938">
        <v>55100.685280946163</v>
      </c>
      <c r="D2938">
        <v>57042.544139365644</v>
      </c>
      <c r="E2938">
        <v>57155494.941991992</v>
      </c>
      <c r="F2938">
        <v>1941.8588584194804</v>
      </c>
      <c r="G2938">
        <v>667033376.65836298</v>
      </c>
      <c r="H2938" s="6">
        <f>E2938-G2938-'Recalled prostheses cost'!$F$23</f>
        <v>-633629706.18326211</v>
      </c>
      <c r="I2938" s="112">
        <v>31628499.686226189</v>
      </c>
      <c r="J2938" s="112">
        <v>253472683.13017794</v>
      </c>
      <c r="K2938" s="112">
        <f>I2938-J2938-(0.38*'Recalled prostheses cost'!$F$23)</f>
        <v>-230869876.74137041</v>
      </c>
      <c r="L2938" s="11">
        <f t="shared" si="94"/>
        <v>1</v>
      </c>
    </row>
    <row r="2939" spans="1:12" x14ac:dyDescent="0.25">
      <c r="A2939">
        <f t="shared" si="95"/>
        <v>2934</v>
      </c>
      <c r="C2939">
        <v>59488.087215034597</v>
      </c>
      <c r="D2939">
        <v>61310.636789371223</v>
      </c>
      <c r="E2939">
        <v>72878145.829379305</v>
      </c>
      <c r="F2939">
        <v>1822.5495743366264</v>
      </c>
      <c r="G2939">
        <v>629117204.64220083</v>
      </c>
      <c r="H2939" s="6">
        <f>E2939-G2939-'Recalled prostheses cost'!$F$23</f>
        <v>-579990883.27971268</v>
      </c>
      <c r="I2939" s="112">
        <v>40285660.380308188</v>
      </c>
      <c r="J2939" s="112">
        <v>239064537.76403633</v>
      </c>
      <c r="K2939" s="112">
        <f>I2939-J2939-(0.38*'Recalled prostheses cost'!$F$23)</f>
        <v>-207804570.6811468</v>
      </c>
      <c r="L2939" s="11">
        <f t="shared" si="94"/>
        <v>1</v>
      </c>
    </row>
    <row r="2940" spans="1:12" x14ac:dyDescent="0.25">
      <c r="A2940">
        <f t="shared" si="95"/>
        <v>2935</v>
      </c>
      <c r="C2940">
        <v>56136.663080973005</v>
      </c>
      <c r="D2940">
        <v>57361.9514102842</v>
      </c>
      <c r="E2940">
        <v>39952472.428860649</v>
      </c>
      <c r="F2940">
        <v>1225.2883293111954</v>
      </c>
      <c r="G2940">
        <v>170985418.1715534</v>
      </c>
      <c r="H2940" s="6">
        <f>E2940-G2940-'Recalled prostheses cost'!$F$23</f>
        <v>-154784770.20958394</v>
      </c>
      <c r="I2940" s="112">
        <v>22353866.86102559</v>
      </c>
      <c r="J2940" s="112">
        <v>64974458.905190289</v>
      </c>
      <c r="K2940" s="112">
        <f>I2940-J2940-(0.38*'Recalled prostheses cost'!$F$23)</f>
        <v>-51646285.341583349</v>
      </c>
      <c r="L2940" s="11">
        <f t="shared" si="94"/>
        <v>1</v>
      </c>
    </row>
    <row r="2941" spans="1:12" x14ac:dyDescent="0.25">
      <c r="A2941">
        <f t="shared" si="95"/>
        <v>2936</v>
      </c>
      <c r="C2941">
        <v>53608.251837696575</v>
      </c>
      <c r="D2941">
        <v>54992.117604483719</v>
      </c>
      <c r="E2941">
        <v>52344225.291220047</v>
      </c>
      <c r="F2941">
        <v>1383.8657667871448</v>
      </c>
      <c r="G2941">
        <v>306961311.4964503</v>
      </c>
      <c r="H2941" s="6">
        <f>E2941-G2941-'Recalled prostheses cost'!$F$23</f>
        <v>-278368910.67212147</v>
      </c>
      <c r="I2941" s="112">
        <v>29382403.955315098</v>
      </c>
      <c r="J2941" s="112">
        <v>116645298.36865109</v>
      </c>
      <c r="K2941" s="112">
        <f>I2941-J2941-(0.38*'Recalled prostheses cost'!$F$23)</f>
        <v>-96288587.710754633</v>
      </c>
      <c r="L2941" s="11">
        <f t="shared" si="94"/>
        <v>1</v>
      </c>
    </row>
    <row r="2942" spans="1:12" x14ac:dyDescent="0.25">
      <c r="A2942">
        <f t="shared" si="95"/>
        <v>2937</v>
      </c>
      <c r="C2942">
        <v>57458.259199106295</v>
      </c>
      <c r="D2942">
        <v>59159.720794703266</v>
      </c>
      <c r="E2942">
        <v>40607382.59639404</v>
      </c>
      <c r="F2942">
        <v>1701.4615955969712</v>
      </c>
      <c r="G2942">
        <v>298963517.06259662</v>
      </c>
      <c r="H2942" s="6">
        <f>E2942-G2942-'Recalled prostheses cost'!$F$23</f>
        <v>-282107958.93309379</v>
      </c>
      <c r="I2942" s="112">
        <v>22529457.273941528</v>
      </c>
      <c r="J2942" s="112">
        <v>113606136.4837867</v>
      </c>
      <c r="K2942" s="112">
        <f>I2942-J2942-(0.38*'Recalled prostheses cost'!$F$23)</f>
        <v>-100102372.50726381</v>
      </c>
      <c r="L2942" s="11">
        <f t="shared" si="94"/>
        <v>1</v>
      </c>
    </row>
    <row r="2943" spans="1:12" x14ac:dyDescent="0.25">
      <c r="A2943">
        <f t="shared" si="95"/>
        <v>2938</v>
      </c>
      <c r="C2943">
        <v>50868.377603535831</v>
      </c>
      <c r="D2943">
        <v>52278.989461179081</v>
      </c>
      <c r="E2943">
        <v>42566236.200569287</v>
      </c>
      <c r="F2943">
        <v>1410.6118576432491</v>
      </c>
      <c r="G2943">
        <v>299460568.12861323</v>
      </c>
      <c r="H2943" s="6">
        <f>E2943-G2943-'Recalled prostheses cost'!$F$23</f>
        <v>-280646156.39493513</v>
      </c>
      <c r="I2943" s="112">
        <v>23814746.857677933</v>
      </c>
      <c r="J2943" s="112">
        <v>113795015.88887303</v>
      </c>
      <c r="K2943" s="112">
        <f>I2943-J2943-(0.38*'Recalled prostheses cost'!$F$23)</f>
        <v>-99005962.328613728</v>
      </c>
      <c r="L2943" s="11">
        <f t="shared" si="94"/>
        <v>1</v>
      </c>
    </row>
    <row r="2944" spans="1:12" x14ac:dyDescent="0.25">
      <c r="A2944">
        <f t="shared" si="95"/>
        <v>2939</v>
      </c>
      <c r="C2944">
        <v>68886.757008819186</v>
      </c>
      <c r="D2944">
        <v>70670.638174274936</v>
      </c>
      <c r="E2944">
        <v>57269468.331302673</v>
      </c>
      <c r="F2944">
        <v>1783.8811654557503</v>
      </c>
      <c r="G2944">
        <v>327740835.96007073</v>
      </c>
      <c r="H2944" s="6">
        <f>E2944-G2944-'Recalled prostheses cost'!$F$23</f>
        <v>-294223192.09565926</v>
      </c>
      <c r="I2944" s="112">
        <v>31902232.651702989</v>
      </c>
      <c r="J2944" s="112">
        <v>124541517.66482687</v>
      </c>
      <c r="K2944" s="112">
        <f>I2944-J2944-(0.38*'Recalled prostheses cost'!$F$23)</f>
        <v>-101664978.31054252</v>
      </c>
      <c r="L2944" s="11">
        <f t="shared" si="94"/>
        <v>1</v>
      </c>
    </row>
    <row r="2945" spans="1:12" x14ac:dyDescent="0.25">
      <c r="A2945">
        <f t="shared" si="95"/>
        <v>2940</v>
      </c>
      <c r="C2945">
        <v>54223.362943510328</v>
      </c>
      <c r="D2945">
        <v>55283.173681482273</v>
      </c>
      <c r="E2945">
        <v>50235506.786586933</v>
      </c>
      <c r="F2945">
        <v>1059.810737971944</v>
      </c>
      <c r="G2945">
        <v>208818871.27908838</v>
      </c>
      <c r="H2945" s="6">
        <f>E2945-G2945-'Recalled prostheses cost'!$F$23</f>
        <v>-182335188.95939261</v>
      </c>
      <c r="I2945" s="112">
        <v>27538885.242525928</v>
      </c>
      <c r="J2945" s="112">
        <v>79351171.08605358</v>
      </c>
      <c r="K2945" s="112">
        <f>I2945-J2945-(0.38*'Recalled prostheses cost'!$F$23)</f>
        <v>-60837979.140946299</v>
      </c>
      <c r="L2945" s="11">
        <f t="shared" si="94"/>
        <v>1</v>
      </c>
    </row>
    <row r="2946" spans="1:12" x14ac:dyDescent="0.25">
      <c r="A2946">
        <f t="shared" si="95"/>
        <v>2941</v>
      </c>
      <c r="C2946">
        <v>54296.38981676504</v>
      </c>
      <c r="D2946">
        <v>55878.28945027895</v>
      </c>
      <c r="E2946">
        <v>50347003.778829068</v>
      </c>
      <c r="F2946">
        <v>1581.8996335139091</v>
      </c>
      <c r="G2946">
        <v>347194242.05546504</v>
      </c>
      <c r="H2946" s="6">
        <f>E2946-G2946-'Recalled prostheses cost'!$F$23</f>
        <v>-320599062.74352717</v>
      </c>
      <c r="I2946" s="112">
        <v>27801711.63103722</v>
      </c>
      <c r="J2946" s="112">
        <v>131933811.98107672</v>
      </c>
      <c r="K2946" s="112">
        <f>I2946-J2946-(0.38*'Recalled prostheses cost'!$F$23)</f>
        <v>-113157793.64745814</v>
      </c>
      <c r="L2946" s="11">
        <f t="shared" si="94"/>
        <v>1</v>
      </c>
    </row>
    <row r="2947" spans="1:12" x14ac:dyDescent="0.25">
      <c r="A2947">
        <f t="shared" si="95"/>
        <v>2942</v>
      </c>
      <c r="C2947">
        <v>68367.370581466326</v>
      </c>
      <c r="D2947">
        <v>70591.435596096097</v>
      </c>
      <c r="E2947">
        <v>40626496.073381945</v>
      </c>
      <c r="F2947">
        <v>2224.0650146297703</v>
      </c>
      <c r="G2947">
        <v>248680534.66156566</v>
      </c>
      <c r="H2947" s="6">
        <f>E2947-G2947-'Recalled prostheses cost'!$F$23</f>
        <v>-231805863.05507487</v>
      </c>
      <c r="I2947" s="112">
        <v>22740418.714012001</v>
      </c>
      <c r="J2947" s="112">
        <v>94498603.171394959</v>
      </c>
      <c r="K2947" s="112">
        <f>I2947-J2947-(0.38*'Recalled prostheses cost'!$F$23)</f>
        <v>-80783877.754801601</v>
      </c>
      <c r="L2947" s="11">
        <f t="shared" si="94"/>
        <v>1</v>
      </c>
    </row>
    <row r="2948" spans="1:12" x14ac:dyDescent="0.25">
      <c r="A2948">
        <f t="shared" si="95"/>
        <v>2943</v>
      </c>
      <c r="C2948">
        <v>63383.788287978234</v>
      </c>
      <c r="D2948">
        <v>65431.303804069845</v>
      </c>
      <c r="E2948">
        <v>50712444.557653211</v>
      </c>
      <c r="F2948">
        <v>2047.5155160916111</v>
      </c>
      <c r="G2948">
        <v>422190623.82708883</v>
      </c>
      <c r="H2948" s="6">
        <f>E2948-G2948-'Recalled prostheses cost'!$F$23</f>
        <v>-395230003.73632681</v>
      </c>
      <c r="I2948" s="112">
        <v>27760592.811985269</v>
      </c>
      <c r="J2948" s="112">
        <v>160432437.05429378</v>
      </c>
      <c r="K2948" s="112">
        <f>I2948-J2948-(0.38*'Recalled prostheses cost'!$F$23)</f>
        <v>-141697537.53972715</v>
      </c>
      <c r="L2948" s="11">
        <f t="shared" si="94"/>
        <v>1</v>
      </c>
    </row>
    <row r="2949" spans="1:12" x14ac:dyDescent="0.25">
      <c r="A2949">
        <f t="shared" si="95"/>
        <v>2944</v>
      </c>
      <c r="C2949">
        <v>55496.739640147767</v>
      </c>
      <c r="D2949">
        <v>57048.4986488</v>
      </c>
      <c r="E2949">
        <v>45140451.117903143</v>
      </c>
      <c r="F2949">
        <v>1551.7590086522323</v>
      </c>
      <c r="G2949">
        <v>302025204.43711972</v>
      </c>
      <c r="H2949" s="6">
        <f>E2949-G2949-'Recalled prostheses cost'!$F$23</f>
        <v>-280636577.78610778</v>
      </c>
      <c r="I2949" s="112">
        <v>24768320.612612806</v>
      </c>
      <c r="J2949" s="112">
        <v>114769577.68610549</v>
      </c>
      <c r="K2949" s="112">
        <f>I2949-J2949-(0.38*'Recalled prostheses cost'!$F$23)</f>
        <v>-99026950.37091133</v>
      </c>
      <c r="L2949" s="11">
        <f t="shared" si="94"/>
        <v>1</v>
      </c>
    </row>
    <row r="2950" spans="1:12" x14ac:dyDescent="0.25">
      <c r="A2950">
        <f t="shared" si="95"/>
        <v>2945</v>
      </c>
      <c r="C2950">
        <v>57793.037635094952</v>
      </c>
      <c r="D2950">
        <v>59292.06412174127</v>
      </c>
      <c r="E2950">
        <v>47891074.519232713</v>
      </c>
      <c r="F2950">
        <v>1499.0264866463185</v>
      </c>
      <c r="G2950">
        <v>259784381.5920352</v>
      </c>
      <c r="H2950" s="6">
        <f>E2950-G2950-'Recalled prostheses cost'!$F$23</f>
        <v>-235645131.53969365</v>
      </c>
      <c r="I2950" s="112">
        <v>26838239.028533019</v>
      </c>
      <c r="J2950" s="112">
        <v>98718065.004973412</v>
      </c>
      <c r="K2950" s="112">
        <f>I2950-J2950-(0.38*'Recalled prostheses cost'!$F$23)</f>
        <v>-80905519.273859054</v>
      </c>
      <c r="L2950" s="11">
        <f t="shared" ref="L2950:L3013" si="96">IF(H2950/$H$1&lt;=F2950,1,0)</f>
        <v>1</v>
      </c>
    </row>
    <row r="2951" spans="1:12" x14ac:dyDescent="0.25">
      <c r="A2951">
        <f t="shared" si="95"/>
        <v>2946</v>
      </c>
      <c r="C2951">
        <v>52376.039083421325</v>
      </c>
      <c r="D2951">
        <v>53699.13102627702</v>
      </c>
      <c r="E2951">
        <v>43047000.62910036</v>
      </c>
      <c r="F2951">
        <v>1323.0919428556954</v>
      </c>
      <c r="G2951">
        <v>211610550.36114126</v>
      </c>
      <c r="H2951" s="6">
        <f>E2951-G2951-'Recalled prostheses cost'!$F$23</f>
        <v>-192315374.19893208</v>
      </c>
      <c r="I2951" s="112">
        <v>23814170.047278676</v>
      </c>
      <c r="J2951" s="112">
        <v>80412009.137233675</v>
      </c>
      <c r="K2951" s="112">
        <f>I2951-J2951-(0.38*'Recalled prostheses cost'!$F$23)</f>
        <v>-65623532.387373649</v>
      </c>
      <c r="L2951" s="11">
        <f t="shared" si="96"/>
        <v>1</v>
      </c>
    </row>
    <row r="2952" spans="1:12" x14ac:dyDescent="0.25">
      <c r="A2952">
        <f t="shared" ref="A2952:A3015" si="97">1+A2951</f>
        <v>2947</v>
      </c>
      <c r="C2952">
        <v>68543.903137129368</v>
      </c>
      <c r="D2952">
        <v>71162.306650680111</v>
      </c>
      <c r="E2952">
        <v>65928483.497925058</v>
      </c>
      <c r="F2952">
        <v>2618.4035135507438</v>
      </c>
      <c r="G2952">
        <v>642698949.29294229</v>
      </c>
      <c r="H2952" s="6">
        <f>E2952-G2952-'Recalled prostheses cost'!$F$23</f>
        <v>-600522290.26190841</v>
      </c>
      <c r="I2952" s="112">
        <v>36171518.917700239</v>
      </c>
      <c r="J2952" s="112">
        <v>244225600.73131809</v>
      </c>
      <c r="K2952" s="112">
        <f>I2952-J2952-(0.38*'Recalled prostheses cost'!$F$23)</f>
        <v>-217079775.11103651</v>
      </c>
      <c r="L2952" s="11">
        <f t="shared" si="96"/>
        <v>1</v>
      </c>
    </row>
    <row r="2953" spans="1:12" x14ac:dyDescent="0.25">
      <c r="A2953">
        <f t="shared" si="97"/>
        <v>2948</v>
      </c>
      <c r="C2953">
        <v>83445.476266602724</v>
      </c>
      <c r="D2953">
        <v>87072.330351820128</v>
      </c>
      <c r="E2953">
        <v>39297066.161724128</v>
      </c>
      <c r="F2953">
        <v>3626.8540852174046</v>
      </c>
      <c r="G2953">
        <v>397751971.66015518</v>
      </c>
      <c r="H2953" s="6">
        <f>E2953-G2953-'Recalled prostheses cost'!$F$23</f>
        <v>-382206729.9653222</v>
      </c>
      <c r="I2953" s="112">
        <v>21610589.545972928</v>
      </c>
      <c r="J2953" s="112">
        <v>151145749.23085898</v>
      </c>
      <c r="K2953" s="112">
        <f>I2953-J2953-(0.38*'Recalled prostheses cost'!$F$23)</f>
        <v>-138560852.98230469</v>
      </c>
      <c r="L2953" s="11">
        <f t="shared" si="96"/>
        <v>1</v>
      </c>
    </row>
    <row r="2954" spans="1:12" x14ac:dyDescent="0.25">
      <c r="A2954">
        <f t="shared" si="97"/>
        <v>2949</v>
      </c>
      <c r="C2954">
        <v>54904.165397309785</v>
      </c>
      <c r="D2954">
        <v>56638.731319614853</v>
      </c>
      <c r="E2954">
        <v>41619585.357389577</v>
      </c>
      <c r="F2954">
        <v>1734.5659223050679</v>
      </c>
      <c r="G2954">
        <v>288262869.42923874</v>
      </c>
      <c r="H2954" s="6">
        <f>E2954-G2954-'Recalled prostheses cost'!$F$23</f>
        <v>-270395108.53874034</v>
      </c>
      <c r="I2954" s="112">
        <v>22888290.84391468</v>
      </c>
      <c r="J2954" s="112">
        <v>109539890.38311072</v>
      </c>
      <c r="K2954" s="112">
        <f>I2954-J2954-(0.38*'Recalled prostheses cost'!$F$23)</f>
        <v>-95677292.836614698</v>
      </c>
      <c r="L2954" s="11">
        <f t="shared" si="96"/>
        <v>1</v>
      </c>
    </row>
    <row r="2955" spans="1:12" x14ac:dyDescent="0.25">
      <c r="A2955">
        <f t="shared" si="97"/>
        <v>2950</v>
      </c>
      <c r="C2955">
        <v>73639.89583314184</v>
      </c>
      <c r="D2955">
        <v>75977.444697664672</v>
      </c>
      <c r="E2955">
        <v>39439139.451114312</v>
      </c>
      <c r="F2955">
        <v>2337.5488645228324</v>
      </c>
      <c r="G2955">
        <v>251947034.27288747</v>
      </c>
      <c r="H2955" s="6">
        <f>E2955-G2955-'Recalled prostheses cost'!$F$23</f>
        <v>-236259719.28866434</v>
      </c>
      <c r="I2955" s="112">
        <v>21687504.873741597</v>
      </c>
      <c r="J2955" s="112">
        <v>95739873.023697257</v>
      </c>
      <c r="K2955" s="112">
        <f>I2955-J2955-(0.38*'Recalled prostheses cost'!$F$23)</f>
        <v>-83078061.447374314</v>
      </c>
      <c r="L2955" s="11">
        <f t="shared" si="96"/>
        <v>1</v>
      </c>
    </row>
    <row r="2956" spans="1:12" x14ac:dyDescent="0.25">
      <c r="A2956">
        <f t="shared" si="97"/>
        <v>2951</v>
      </c>
      <c r="C2956">
        <v>64296.075579578064</v>
      </c>
      <c r="D2956">
        <v>66333.567614339452</v>
      </c>
      <c r="E2956">
        <v>53231993.5650042</v>
      </c>
      <c r="F2956">
        <v>2037.4920347613879</v>
      </c>
      <c r="G2956">
        <v>415972483.02487075</v>
      </c>
      <c r="H2956" s="6">
        <f>E2956-G2956-'Recalled prostheses cost'!$F$23</f>
        <v>-386492313.92675769</v>
      </c>
      <c r="I2956" s="112">
        <v>29487115.965431705</v>
      </c>
      <c r="J2956" s="112">
        <v>158069543.54945084</v>
      </c>
      <c r="K2956" s="112">
        <f>I2956-J2956-(0.38*'Recalled prostheses cost'!$F$23)</f>
        <v>-137608120.88143778</v>
      </c>
      <c r="L2956" s="11">
        <f t="shared" si="96"/>
        <v>1</v>
      </c>
    </row>
    <row r="2957" spans="1:12" x14ac:dyDescent="0.25">
      <c r="A2957">
        <f t="shared" si="97"/>
        <v>2952</v>
      </c>
      <c r="C2957">
        <v>81487.684804489472</v>
      </c>
      <c r="D2957">
        <v>84246.133869817859</v>
      </c>
      <c r="E2957">
        <v>44785324.856262088</v>
      </c>
      <c r="F2957">
        <v>2758.4490653283865</v>
      </c>
      <c r="G2957">
        <v>287889148.97047579</v>
      </c>
      <c r="H2957" s="6">
        <f>E2957-G2957-'Recalled prostheses cost'!$F$23</f>
        <v>-266855648.58110487</v>
      </c>
      <c r="I2957" s="112">
        <v>25018970.447202366</v>
      </c>
      <c r="J2957" s="112">
        <v>109397876.60878079</v>
      </c>
      <c r="K2957" s="112">
        <f>I2957-J2957-(0.38*'Recalled prostheses cost'!$F$23)</f>
        <v>-93404599.458997071</v>
      </c>
      <c r="L2957" s="11">
        <f t="shared" si="96"/>
        <v>1</v>
      </c>
    </row>
    <row r="2958" spans="1:12" x14ac:dyDescent="0.25">
      <c r="A2958">
        <f t="shared" si="97"/>
        <v>2953</v>
      </c>
      <c r="C2958">
        <v>69371.223166347889</v>
      </c>
      <c r="D2958">
        <v>73046.72686662896</v>
      </c>
      <c r="E2958">
        <v>59902586.510380059</v>
      </c>
      <c r="F2958">
        <v>3675.5037002810714</v>
      </c>
      <c r="G2958">
        <v>692813469.34512722</v>
      </c>
      <c r="H2958" s="6">
        <f>E2958-G2958-'Recalled prostheses cost'!$F$23</f>
        <v>-656662707.30163836</v>
      </c>
      <c r="I2958" s="112">
        <v>33050886.129385978</v>
      </c>
      <c r="J2958" s="112">
        <v>263269118.35114834</v>
      </c>
      <c r="K2958" s="112">
        <f>I2958-J2958-(0.38*'Recalled prostheses cost'!$F$23)</f>
        <v>-239243925.51918101</v>
      </c>
      <c r="L2958" s="11">
        <f t="shared" si="96"/>
        <v>1</v>
      </c>
    </row>
    <row r="2959" spans="1:12" x14ac:dyDescent="0.25">
      <c r="A2959">
        <f t="shared" si="97"/>
        <v>2954</v>
      </c>
      <c r="C2959">
        <v>52595.743349670614</v>
      </c>
      <c r="D2959">
        <v>54392.507539911312</v>
      </c>
      <c r="E2959">
        <v>59107981.319652006</v>
      </c>
      <c r="F2959">
        <v>1796.7641902406976</v>
      </c>
      <c r="G2959">
        <v>508292575.87104577</v>
      </c>
      <c r="H2959" s="6">
        <f>E2959-G2959-'Recalled prostheses cost'!$F$23</f>
        <v>-472936419.01828492</v>
      </c>
      <c r="I2959" s="112">
        <v>32998145.957166214</v>
      </c>
      <c r="J2959" s="112">
        <v>193151178.83099738</v>
      </c>
      <c r="K2959" s="112">
        <f>I2959-J2959-(0.38*'Recalled prostheses cost'!$F$23)</f>
        <v>-169178726.17124981</v>
      </c>
      <c r="L2959" s="11">
        <f t="shared" si="96"/>
        <v>1</v>
      </c>
    </row>
    <row r="2960" spans="1:12" x14ac:dyDescent="0.25">
      <c r="A2960">
        <f t="shared" si="97"/>
        <v>2955</v>
      </c>
      <c r="C2960">
        <v>54541.284935087067</v>
      </c>
      <c r="D2960">
        <v>56832.061151793794</v>
      </c>
      <c r="E2960">
        <v>58989311.240382701</v>
      </c>
      <c r="F2960">
        <v>2290.7762167067267</v>
      </c>
      <c r="G2960">
        <v>680932540.62393188</v>
      </c>
      <c r="H2960" s="6">
        <f>E2960-G2960-'Recalled prostheses cost'!$F$23</f>
        <v>-645695053.85044038</v>
      </c>
      <c r="I2960" s="112">
        <v>32370649.453561623</v>
      </c>
      <c r="J2960" s="112">
        <v>258754365.43709409</v>
      </c>
      <c r="K2960" s="112">
        <f>I2960-J2960-(0.38*'Recalled prostheses cost'!$F$23)</f>
        <v>-235409409.28095111</v>
      </c>
      <c r="L2960" s="11">
        <f t="shared" si="96"/>
        <v>1</v>
      </c>
    </row>
    <row r="2961" spans="1:12" x14ac:dyDescent="0.25">
      <c r="A2961">
        <f t="shared" si="97"/>
        <v>2956</v>
      </c>
      <c r="C2961">
        <v>77879.482257362703</v>
      </c>
      <c r="D2961">
        <v>81382.949622027969</v>
      </c>
      <c r="E2961">
        <v>48665327.495715655</v>
      </c>
      <c r="F2961">
        <v>3503.4673646652664</v>
      </c>
      <c r="G2961">
        <v>485811957.09264457</v>
      </c>
      <c r="H2961" s="6">
        <f>E2961-G2961-'Recalled prostheses cost'!$F$23</f>
        <v>-460898454.06382006</v>
      </c>
      <c r="I2961" s="112">
        <v>26507804.668297093</v>
      </c>
      <c r="J2961" s="112">
        <v>184608543.69520494</v>
      </c>
      <c r="K2961" s="112">
        <f>I2961-J2961-(0.38*'Recalled prostheses cost'!$F$23)</f>
        <v>-167126432.32432652</v>
      </c>
      <c r="L2961" s="11">
        <f t="shared" si="96"/>
        <v>1</v>
      </c>
    </row>
    <row r="2962" spans="1:12" x14ac:dyDescent="0.25">
      <c r="A2962">
        <f t="shared" si="97"/>
        <v>2957</v>
      </c>
      <c r="C2962">
        <v>54890.264156132347</v>
      </c>
      <c r="D2962">
        <v>56787.553509364203</v>
      </c>
      <c r="E2962">
        <v>58332637.386735082</v>
      </c>
      <c r="F2962">
        <v>1897.2893532318558</v>
      </c>
      <c r="G2962">
        <v>523885924.44362164</v>
      </c>
      <c r="H2962" s="6">
        <f>E2962-G2962-'Recalled prostheses cost'!$F$23</f>
        <v>-489305111.52377772</v>
      </c>
      <c r="I2962" s="112">
        <v>32281975.150745712</v>
      </c>
      <c r="J2962" s="112">
        <v>199076651.28857622</v>
      </c>
      <c r="K2962" s="112">
        <f>I2962-J2962-(0.38*'Recalled prostheses cost'!$F$23)</f>
        <v>-175820369.43524915</v>
      </c>
      <c r="L2962" s="11">
        <f t="shared" si="96"/>
        <v>1</v>
      </c>
    </row>
    <row r="2963" spans="1:12" x14ac:dyDescent="0.25">
      <c r="A2963">
        <f t="shared" si="97"/>
        <v>2958</v>
      </c>
      <c r="C2963">
        <v>58197.255375496701</v>
      </c>
      <c r="D2963">
        <v>59713.786406566687</v>
      </c>
      <c r="E2963">
        <v>39417090.125125945</v>
      </c>
      <c r="F2963">
        <v>1516.5310310699861</v>
      </c>
      <c r="G2963">
        <v>218981914.32995802</v>
      </c>
      <c r="H2963" s="6">
        <f>E2963-G2963-'Recalled prostheses cost'!$F$23</f>
        <v>-203316648.67172325</v>
      </c>
      <c r="I2963" s="112">
        <v>21527118.47319359</v>
      </c>
      <c r="J2963" s="112">
        <v>83213127.44538404</v>
      </c>
      <c r="K2963" s="112">
        <f>I2963-J2963-(0.38*'Recalled prostheses cost'!$F$23)</f>
        <v>-70711702.269609094</v>
      </c>
      <c r="L2963" s="11">
        <f t="shared" si="96"/>
        <v>1</v>
      </c>
    </row>
    <row r="2964" spans="1:12" x14ac:dyDescent="0.25">
      <c r="A2964">
        <f t="shared" si="97"/>
        <v>2959</v>
      </c>
      <c r="C2964">
        <v>58436.623893351527</v>
      </c>
      <c r="D2964">
        <v>59971.47226229708</v>
      </c>
      <c r="E2964">
        <v>57944356.070964739</v>
      </c>
      <c r="F2964">
        <v>1534.8483689455534</v>
      </c>
      <c r="G2964">
        <v>393523171.87473387</v>
      </c>
      <c r="H2964" s="6">
        <f>E2964-G2964-'Recalled prostheses cost'!$F$23</f>
        <v>-359330640.27066028</v>
      </c>
      <c r="I2964" s="112">
        <v>32329946.553464882</v>
      </c>
      <c r="J2964" s="112">
        <v>149538805.31239891</v>
      </c>
      <c r="K2964" s="112">
        <f>I2964-J2964-(0.38*'Recalled prostheses cost'!$F$23)</f>
        <v>-126234552.05635267</v>
      </c>
      <c r="L2964" s="11">
        <f t="shared" si="96"/>
        <v>1</v>
      </c>
    </row>
    <row r="2965" spans="1:12" x14ac:dyDescent="0.25">
      <c r="A2965">
        <f t="shared" si="97"/>
        <v>2960</v>
      </c>
      <c r="C2965">
        <v>51160.939703600474</v>
      </c>
      <c r="D2965">
        <v>52643.084548266488</v>
      </c>
      <c r="E2965">
        <v>44273490.689468674</v>
      </c>
      <c r="F2965">
        <v>1482.1448446660143</v>
      </c>
      <c r="G2965">
        <v>348976115.30227345</v>
      </c>
      <c r="H2965" s="6">
        <f>E2965-G2965-'Recalled prostheses cost'!$F$23</f>
        <v>-328454449.07969594</v>
      </c>
      <c r="I2965" s="112">
        <v>24662970.917571031</v>
      </c>
      <c r="J2965" s="112">
        <v>132610923.81486391</v>
      </c>
      <c r="K2965" s="112">
        <f>I2965-J2965-(0.38*'Recalled prostheses cost'!$F$23)</f>
        <v>-116973646.19471154</v>
      </c>
      <c r="L2965" s="11">
        <f t="shared" si="96"/>
        <v>1</v>
      </c>
    </row>
    <row r="2966" spans="1:12" x14ac:dyDescent="0.25">
      <c r="A2966">
        <f t="shared" si="97"/>
        <v>2961</v>
      </c>
      <c r="C2966">
        <v>57488.739839378672</v>
      </c>
      <c r="D2966">
        <v>59566.056180007537</v>
      </c>
      <c r="E2966">
        <v>44453171.828219794</v>
      </c>
      <c r="F2966">
        <v>2077.3163406288659</v>
      </c>
      <c r="G2966">
        <v>444933081.11772931</v>
      </c>
      <c r="H2966" s="6">
        <f>E2966-G2966-'Recalled prostheses cost'!$F$23</f>
        <v>-424231733.7564007</v>
      </c>
      <c r="I2966" s="112">
        <v>24776652.904446512</v>
      </c>
      <c r="J2966" s="112">
        <v>169074570.82473716</v>
      </c>
      <c r="K2966" s="112">
        <f>I2966-J2966-(0.38*'Recalled prostheses cost'!$F$23)</f>
        <v>-153323611.2177093</v>
      </c>
      <c r="L2966" s="11">
        <f t="shared" si="96"/>
        <v>1</v>
      </c>
    </row>
    <row r="2967" spans="1:12" x14ac:dyDescent="0.25">
      <c r="A2967">
        <f t="shared" si="97"/>
        <v>2962</v>
      </c>
      <c r="C2967">
        <v>49739.944680486718</v>
      </c>
      <c r="D2967">
        <v>51184.712786781893</v>
      </c>
      <c r="E2967">
        <v>48459078.034292348</v>
      </c>
      <c r="F2967">
        <v>1444.7681062951742</v>
      </c>
      <c r="G2967">
        <v>320709704.00663769</v>
      </c>
      <c r="H2967" s="6">
        <f>E2967-G2967-'Recalled prostheses cost'!$F$23</f>
        <v>-296002450.43923652</v>
      </c>
      <c r="I2967" s="112">
        <v>27069674.455787018</v>
      </c>
      <c r="J2967" s="112">
        <v>121869687.52252233</v>
      </c>
      <c r="K2967" s="112">
        <f>I2967-J2967-(0.38*'Recalled prostheses cost'!$F$23)</f>
        <v>-103825706.36415395</v>
      </c>
      <c r="L2967" s="11">
        <f t="shared" si="96"/>
        <v>1</v>
      </c>
    </row>
    <row r="2968" spans="1:12" x14ac:dyDescent="0.25">
      <c r="A2968">
        <f t="shared" si="97"/>
        <v>2963</v>
      </c>
      <c r="C2968">
        <v>70735.121551940902</v>
      </c>
      <c r="D2968">
        <v>73640.438815860121</v>
      </c>
      <c r="E2968">
        <v>41245616.090988278</v>
      </c>
      <c r="F2968">
        <v>2905.3172639192198</v>
      </c>
      <c r="G2968">
        <v>338008247.78169972</v>
      </c>
      <c r="H2968" s="6">
        <f>E2968-G2968-'Recalled prostheses cost'!$F$23</f>
        <v>-320514456.15760261</v>
      </c>
      <c r="I2968" s="112">
        <v>22726061.542686749</v>
      </c>
      <c r="J2968" s="112">
        <v>128443134.1570459</v>
      </c>
      <c r="K2968" s="112">
        <f>I2968-J2968-(0.38*'Recalled prostheses cost'!$F$23)</f>
        <v>-114742765.91177779</v>
      </c>
      <c r="L2968" s="11">
        <f t="shared" si="96"/>
        <v>1</v>
      </c>
    </row>
    <row r="2969" spans="1:12" x14ac:dyDescent="0.25">
      <c r="A2969">
        <f t="shared" si="97"/>
        <v>2964</v>
      </c>
      <c r="C2969">
        <v>50463.611910034975</v>
      </c>
      <c r="D2969">
        <v>51767.697242988739</v>
      </c>
      <c r="E2969">
        <v>55920037.201045707</v>
      </c>
      <c r="F2969">
        <v>1304.085332953764</v>
      </c>
      <c r="G2969">
        <v>363416564.5830881</v>
      </c>
      <c r="H2969" s="6">
        <f>E2969-G2969-'Recalled prostheses cost'!$F$23</f>
        <v>-331248351.84893358</v>
      </c>
      <c r="I2969" s="112">
        <v>30934613.197559856</v>
      </c>
      <c r="J2969" s="112">
        <v>138098294.54157346</v>
      </c>
      <c r="K2969" s="112">
        <f>I2969-J2969-(0.38*'Recalled prostheses cost'!$F$23)</f>
        <v>-116189374.64143226</v>
      </c>
      <c r="L2969" s="11">
        <f t="shared" si="96"/>
        <v>1</v>
      </c>
    </row>
    <row r="2970" spans="1:12" x14ac:dyDescent="0.25">
      <c r="A2970">
        <f t="shared" si="97"/>
        <v>2965</v>
      </c>
      <c r="C2970">
        <v>68516.490721226801</v>
      </c>
      <c r="D2970">
        <v>71517.348720286653</v>
      </c>
      <c r="E2970">
        <v>52774428.572372474</v>
      </c>
      <c r="F2970">
        <v>3000.8579990598519</v>
      </c>
      <c r="G2970">
        <v>572352771.5094738</v>
      </c>
      <c r="H2970" s="6">
        <f>E2970-G2970-'Recalled prostheses cost'!$F$23</f>
        <v>-543330167.40399253</v>
      </c>
      <c r="I2970" s="112">
        <v>29399022.935880899</v>
      </c>
      <c r="J2970" s="112">
        <v>217494053.17360002</v>
      </c>
      <c r="K2970" s="112">
        <f>I2970-J2970-(0.38*'Recalled prostheses cost'!$F$23)</f>
        <v>-197120723.53513777</v>
      </c>
      <c r="L2970" s="11">
        <f t="shared" si="96"/>
        <v>1</v>
      </c>
    </row>
    <row r="2971" spans="1:12" x14ac:dyDescent="0.25">
      <c r="A2971">
        <f t="shared" si="97"/>
        <v>2966</v>
      </c>
      <c r="C2971">
        <v>80557.659612457268</v>
      </c>
      <c r="D2971">
        <v>84438.068783020732</v>
      </c>
      <c r="E2971">
        <v>45419756.483684845</v>
      </c>
      <c r="F2971">
        <v>3880.4091705634637</v>
      </c>
      <c r="G2971">
        <v>465271638.051018</v>
      </c>
      <c r="H2971" s="6">
        <f>E2971-G2971-'Recalled prostheses cost'!$F$23</f>
        <v>-443603706.03422433</v>
      </c>
      <c r="I2971" s="112">
        <v>25014895.572174191</v>
      </c>
      <c r="J2971" s="112">
        <v>176803222.4593868</v>
      </c>
      <c r="K2971" s="112">
        <f>I2971-J2971-(0.38*'Recalled prostheses cost'!$F$23)</f>
        <v>-160814020.18463126</v>
      </c>
      <c r="L2971" s="11">
        <f t="shared" si="96"/>
        <v>1</v>
      </c>
    </row>
    <row r="2972" spans="1:12" x14ac:dyDescent="0.25">
      <c r="A2972">
        <f t="shared" si="97"/>
        <v>2967</v>
      </c>
      <c r="C2972">
        <v>49116.656205131767</v>
      </c>
      <c r="D2972">
        <v>50547.41651991527</v>
      </c>
      <c r="E2972">
        <v>69379454.876607016</v>
      </c>
      <c r="F2972">
        <v>1430.7603147835034</v>
      </c>
      <c r="G2972">
        <v>640356517.10584962</v>
      </c>
      <c r="H2972" s="6">
        <f>E2972-G2972-'Recalled prostheses cost'!$F$23</f>
        <v>-594728886.69613373</v>
      </c>
      <c r="I2972" s="112">
        <v>38732699.249497712</v>
      </c>
      <c r="J2972" s="112">
        <v>243335476.50022286</v>
      </c>
      <c r="K2972" s="112">
        <f>I2972-J2972-(0.38*'Recalled prostheses cost'!$F$23)</f>
        <v>-213628470.5481438</v>
      </c>
      <c r="L2972" s="11">
        <f t="shared" si="96"/>
        <v>1</v>
      </c>
    </row>
    <row r="2973" spans="1:12" x14ac:dyDescent="0.25">
      <c r="A2973">
        <f t="shared" si="97"/>
        <v>2968</v>
      </c>
      <c r="C2973">
        <v>53994.024127498909</v>
      </c>
      <c r="D2973">
        <v>55632.967707163538</v>
      </c>
      <c r="E2973">
        <v>47219546.545142904</v>
      </c>
      <c r="F2973">
        <v>1638.9435796646285</v>
      </c>
      <c r="G2973">
        <v>338133277.21719718</v>
      </c>
      <c r="H2973" s="6">
        <f>E2973-G2973-'Recalled prostheses cost'!$F$23</f>
        <v>-314665555.13894546</v>
      </c>
      <c r="I2973" s="112">
        <v>26056900.632727187</v>
      </c>
      <c r="J2973" s="112">
        <v>128490645.34253496</v>
      </c>
      <c r="K2973" s="112">
        <f>I2973-J2973-(0.38*'Recalled prostheses cost'!$F$23)</f>
        <v>-111459438.00722641</v>
      </c>
      <c r="L2973" s="11">
        <f t="shared" si="96"/>
        <v>1</v>
      </c>
    </row>
    <row r="2974" spans="1:12" x14ac:dyDescent="0.25">
      <c r="A2974">
        <f t="shared" si="97"/>
        <v>2969</v>
      </c>
      <c r="C2974">
        <v>59948.117376110153</v>
      </c>
      <c r="D2974">
        <v>61842.115655816749</v>
      </c>
      <c r="E2974">
        <v>48173763.204821713</v>
      </c>
      <c r="F2974">
        <v>1893.9982797065968</v>
      </c>
      <c r="G2974">
        <v>358095292.31912804</v>
      </c>
      <c r="H2974" s="6">
        <f>E2974-G2974-'Recalled prostheses cost'!$F$23</f>
        <v>-333673353.5811975</v>
      </c>
      <c r="I2974" s="112">
        <v>27059201.923501167</v>
      </c>
      <c r="J2974" s="112">
        <v>136076211.08126867</v>
      </c>
      <c r="K2974" s="112">
        <f>I2974-J2974-(0.38*'Recalled prostheses cost'!$F$23)</f>
        <v>-118042702.45518616</v>
      </c>
      <c r="L2974" s="11">
        <f t="shared" si="96"/>
        <v>1</v>
      </c>
    </row>
    <row r="2975" spans="1:12" x14ac:dyDescent="0.25">
      <c r="A2975">
        <f t="shared" si="97"/>
        <v>2970</v>
      </c>
      <c r="C2975">
        <v>73949.534901802501</v>
      </c>
      <c r="D2975">
        <v>76330.658099910201</v>
      </c>
      <c r="E2975">
        <v>51069355.292740598</v>
      </c>
      <c r="F2975">
        <v>2381.1231981076999</v>
      </c>
      <c r="G2975">
        <v>339294791.32420129</v>
      </c>
      <c r="H2975" s="6">
        <f>E2975-G2975-'Recalled prostheses cost'!$F$23</f>
        <v>-311977260.49835187</v>
      </c>
      <c r="I2975" s="112">
        <v>28074615.498217426</v>
      </c>
      <c r="J2975" s="112">
        <v>128932020.70319647</v>
      </c>
      <c r="K2975" s="112">
        <f>I2975-J2975-(0.38*'Recalled prostheses cost'!$F$23)</f>
        <v>-109883098.50239769</v>
      </c>
      <c r="L2975" s="11">
        <f t="shared" si="96"/>
        <v>1</v>
      </c>
    </row>
    <row r="2976" spans="1:12" x14ac:dyDescent="0.25">
      <c r="A2976">
        <f t="shared" si="97"/>
        <v>2971</v>
      </c>
      <c r="C2976">
        <v>51744.159224922332</v>
      </c>
      <c r="D2976">
        <v>53177.610684824445</v>
      </c>
      <c r="E2976">
        <v>45559294.332788318</v>
      </c>
      <c r="F2976">
        <v>1433.4514599021131</v>
      </c>
      <c r="G2976">
        <v>274726010.34408855</v>
      </c>
      <c r="H2976" s="6">
        <f>E2976-G2976-'Recalled prostheses cost'!$F$23</f>
        <v>-252918540.47819141</v>
      </c>
      <c r="I2976" s="112">
        <v>25263947.596578553</v>
      </c>
      <c r="J2976" s="112">
        <v>104395883.93075365</v>
      </c>
      <c r="K2976" s="112">
        <f>I2976-J2976-(0.38*'Recalled prostheses cost'!$F$23)</f>
        <v>-88157629.631593734</v>
      </c>
      <c r="L2976" s="11">
        <f t="shared" si="96"/>
        <v>1</v>
      </c>
    </row>
    <row r="2977" spans="1:12" x14ac:dyDescent="0.25">
      <c r="A2977">
        <f t="shared" si="97"/>
        <v>2972</v>
      </c>
      <c r="C2977">
        <v>59976.89186610013</v>
      </c>
      <c r="D2977">
        <v>63202.768956327593</v>
      </c>
      <c r="E2977">
        <v>58508290.218391582</v>
      </c>
      <c r="F2977">
        <v>3225.8770902274628</v>
      </c>
      <c r="G2977">
        <v>741289644.5828799</v>
      </c>
      <c r="H2977" s="6">
        <f>E2977-G2977-'Recalled prostheses cost'!$F$23</f>
        <v>-706533178.83137953</v>
      </c>
      <c r="I2977" s="112">
        <v>32473362.997901041</v>
      </c>
      <c r="J2977" s="112">
        <v>281690064.94149435</v>
      </c>
      <c r="K2977" s="112">
        <f>I2977-J2977-(0.38*'Recalled prostheses cost'!$F$23)</f>
        <v>-258242395.24101195</v>
      </c>
      <c r="L2977" s="11">
        <f t="shared" si="96"/>
        <v>1</v>
      </c>
    </row>
    <row r="2978" spans="1:12" x14ac:dyDescent="0.25">
      <c r="A2978">
        <f t="shared" si="97"/>
        <v>2973</v>
      </c>
      <c r="C2978">
        <v>50370.915845361225</v>
      </c>
      <c r="D2978">
        <v>51779.133398942526</v>
      </c>
      <c r="E2978">
        <v>59684225.717800826</v>
      </c>
      <c r="F2978">
        <v>1408.2175535813003</v>
      </c>
      <c r="G2978">
        <v>441125856.07790995</v>
      </c>
      <c r="H2978" s="6">
        <f>E2978-G2978-'Recalled prostheses cost'!$F$23</f>
        <v>-405193454.82700026</v>
      </c>
      <c r="I2978" s="112">
        <v>33043167.675542135</v>
      </c>
      <c r="J2978" s="112">
        <v>167627825.30960578</v>
      </c>
      <c r="K2978" s="112">
        <f>I2978-J2978-(0.38*'Recalled prostheses cost'!$F$23)</f>
        <v>-143610350.93148229</v>
      </c>
      <c r="L2978" s="11">
        <f t="shared" si="96"/>
        <v>1</v>
      </c>
    </row>
    <row r="2979" spans="1:12" x14ac:dyDescent="0.25">
      <c r="A2979">
        <f t="shared" si="97"/>
        <v>2974</v>
      </c>
      <c r="C2979">
        <v>56363.973265870765</v>
      </c>
      <c r="D2979">
        <v>58175.972016629683</v>
      </c>
      <c r="E2979">
        <v>42365906.864337668</v>
      </c>
      <c r="F2979">
        <v>1811.9987507589176</v>
      </c>
      <c r="G2979">
        <v>338909825.60809034</v>
      </c>
      <c r="H2979" s="6">
        <f>E2979-G2979-'Recalled prostheses cost'!$F$23</f>
        <v>-320295743.21064383</v>
      </c>
      <c r="I2979" s="112">
        <v>23354684.657226734</v>
      </c>
      <c r="J2979" s="112">
        <v>128785733.73107436</v>
      </c>
      <c r="K2979" s="112">
        <f>I2979-J2979-(0.38*'Recalled prostheses cost'!$F$23)</f>
        <v>-114456742.37126628</v>
      </c>
      <c r="L2979" s="11">
        <f t="shared" si="96"/>
        <v>1</v>
      </c>
    </row>
    <row r="2980" spans="1:12" x14ac:dyDescent="0.25">
      <c r="A2980">
        <f t="shared" si="97"/>
        <v>2975</v>
      </c>
      <c r="C2980">
        <v>57210.226040930647</v>
      </c>
      <c r="D2980">
        <v>58331.340994052654</v>
      </c>
      <c r="E2980">
        <v>40498588.245102905</v>
      </c>
      <c r="F2980">
        <v>1121.1149531220071</v>
      </c>
      <c r="G2980">
        <v>176452331.13909853</v>
      </c>
      <c r="H2980" s="6">
        <f>E2980-G2980-'Recalled prostheses cost'!$F$23</f>
        <v>-159705567.36088678</v>
      </c>
      <c r="I2980" s="112">
        <v>22330421.903107274</v>
      </c>
      <c r="J2980" s="112">
        <v>67051885.832857467</v>
      </c>
      <c r="K2980" s="112">
        <f>I2980-J2980-(0.38*'Recalled prostheses cost'!$F$23)</f>
        <v>-53747157.227168836</v>
      </c>
      <c r="L2980" s="11">
        <f t="shared" si="96"/>
        <v>1</v>
      </c>
    </row>
    <row r="2981" spans="1:12" x14ac:dyDescent="0.25">
      <c r="A2981">
        <f t="shared" si="97"/>
        <v>2976</v>
      </c>
      <c r="C2981">
        <v>49958.123406349907</v>
      </c>
      <c r="D2981">
        <v>51114.714826230418</v>
      </c>
      <c r="E2981">
        <v>53769694.149353579</v>
      </c>
      <c r="F2981">
        <v>1156.5914198805112</v>
      </c>
      <c r="G2981">
        <v>302925302.03794003</v>
      </c>
      <c r="H2981" s="6">
        <f>E2981-G2981-'Recalled prostheses cost'!$F$23</f>
        <v>-272907432.35547763</v>
      </c>
      <c r="I2981" s="112">
        <v>29576231.275461685</v>
      </c>
      <c r="J2981" s="112">
        <v>115111614.77441721</v>
      </c>
      <c r="K2981" s="112">
        <f>I2981-J2981-(0.38*'Recalled prostheses cost'!$F$23)</f>
        <v>-94561076.796374172</v>
      </c>
      <c r="L2981" s="11">
        <f t="shared" si="96"/>
        <v>1</v>
      </c>
    </row>
    <row r="2982" spans="1:12" x14ac:dyDescent="0.25">
      <c r="A2982">
        <f t="shared" si="97"/>
        <v>2977</v>
      </c>
      <c r="C2982">
        <v>66796.404000926093</v>
      </c>
      <c r="D2982">
        <v>69125.252735612463</v>
      </c>
      <c r="E2982">
        <v>54464775.691281311</v>
      </c>
      <c r="F2982">
        <v>2328.8487346863694</v>
      </c>
      <c r="G2982">
        <v>361657265.23830628</v>
      </c>
      <c r="H2982" s="6">
        <f>E2982-G2982-'Recalled prostheses cost'!$F$23</f>
        <v>-330944314.01391613</v>
      </c>
      <c r="I2982" s="112">
        <v>30053921.110355176</v>
      </c>
      <c r="J2982" s="112">
        <v>137429760.7905564</v>
      </c>
      <c r="K2982" s="112">
        <f>I2982-J2982-(0.38*'Recalled prostheses cost'!$F$23)</f>
        <v>-116401532.97761989</v>
      </c>
      <c r="L2982" s="11">
        <f t="shared" si="96"/>
        <v>1</v>
      </c>
    </row>
    <row r="2983" spans="1:12" x14ac:dyDescent="0.25">
      <c r="A2983">
        <f t="shared" si="97"/>
        <v>2978</v>
      </c>
      <c r="C2983">
        <v>65538.29405838497</v>
      </c>
      <c r="D2983">
        <v>67575.452578353041</v>
      </c>
      <c r="E2983">
        <v>41775625.970955037</v>
      </c>
      <c r="F2983">
        <v>2037.1585199680703</v>
      </c>
      <c r="G2983">
        <v>279166594.94402421</v>
      </c>
      <c r="H2983" s="6">
        <f>E2983-G2983-'Recalled prostheses cost'!$F$23</f>
        <v>-261142793.43996033</v>
      </c>
      <c r="I2983" s="112">
        <v>23073855.153266996</v>
      </c>
      <c r="J2983" s="112">
        <v>106083306.0787292</v>
      </c>
      <c r="K2983" s="112">
        <f>I2983-J2983-(0.38*'Recalled prostheses cost'!$F$23)</f>
        <v>-92035144.22288084</v>
      </c>
      <c r="L2983" s="11">
        <f t="shared" si="96"/>
        <v>1</v>
      </c>
    </row>
    <row r="2984" spans="1:12" x14ac:dyDescent="0.25">
      <c r="A2984">
        <f t="shared" si="97"/>
        <v>2979</v>
      </c>
      <c r="C2984">
        <v>63549.233842470028</v>
      </c>
      <c r="D2984">
        <v>66006.122319621427</v>
      </c>
      <c r="E2984">
        <v>56701737.952948175</v>
      </c>
      <c r="F2984">
        <v>2456.8884771513985</v>
      </c>
      <c r="G2984">
        <v>570618955.814744</v>
      </c>
      <c r="H2984" s="6">
        <f>E2984-G2984-'Recalled prostheses cost'!$F$23</f>
        <v>-537669042.32868707</v>
      </c>
      <c r="I2984" s="112">
        <v>31356998.116967656</v>
      </c>
      <c r="J2984" s="112">
        <v>216835203.20960271</v>
      </c>
      <c r="K2984" s="112">
        <f>I2984-J2984-(0.38*'Recalled prostheses cost'!$F$23)</f>
        <v>-194503898.39005372</v>
      </c>
      <c r="L2984" s="11">
        <f t="shared" si="96"/>
        <v>1</v>
      </c>
    </row>
    <row r="2985" spans="1:12" x14ac:dyDescent="0.25">
      <c r="A2985">
        <f t="shared" si="97"/>
        <v>2980</v>
      </c>
      <c r="C2985">
        <v>55000.182737322917</v>
      </c>
      <c r="D2985">
        <v>56291.689264162858</v>
      </c>
      <c r="E2985">
        <v>47958002.339271188</v>
      </c>
      <c r="F2985">
        <v>1291.5065268399412</v>
      </c>
      <c r="G2985">
        <v>252395462.99473751</v>
      </c>
      <c r="H2985" s="6">
        <f>E2985-G2985-'Recalled prostheses cost'!$F$23</f>
        <v>-228189285.12235749</v>
      </c>
      <c r="I2985" s="112">
        <v>26296623.216081742</v>
      </c>
      <c r="J2985" s="112">
        <v>95910275.938000247</v>
      </c>
      <c r="K2985" s="112">
        <f>I2985-J2985-(0.38*'Recalled prostheses cost'!$F$23)</f>
        <v>-78639346.019337147</v>
      </c>
      <c r="L2985" s="11">
        <f t="shared" si="96"/>
        <v>1</v>
      </c>
    </row>
    <row r="2986" spans="1:12" x14ac:dyDescent="0.25">
      <c r="A2986">
        <f t="shared" si="97"/>
        <v>2981</v>
      </c>
      <c r="C2986">
        <v>63007.861047683371</v>
      </c>
      <c r="D2986">
        <v>64839.725850181392</v>
      </c>
      <c r="E2986">
        <v>47825176.941405788</v>
      </c>
      <c r="F2986">
        <v>1831.8648024980212</v>
      </c>
      <c r="G2986">
        <v>291719841.6798805</v>
      </c>
      <c r="H2986" s="6">
        <f>E2986-G2986-'Recalled prostheses cost'!$F$23</f>
        <v>-267646489.2053659</v>
      </c>
      <c r="I2986" s="112">
        <v>26522282.015454914</v>
      </c>
      <c r="J2986" s="112">
        <v>110853539.83835463</v>
      </c>
      <c r="K2986" s="112">
        <f>I2986-J2986-(0.38*'Recalled prostheses cost'!$F$23)</f>
        <v>-93356951.120318353</v>
      </c>
      <c r="L2986" s="11">
        <f t="shared" si="96"/>
        <v>1</v>
      </c>
    </row>
    <row r="2987" spans="1:12" x14ac:dyDescent="0.25">
      <c r="A2987">
        <f t="shared" si="97"/>
        <v>2982</v>
      </c>
      <c r="C2987">
        <v>52895.916028988249</v>
      </c>
      <c r="D2987">
        <v>54263.833056849275</v>
      </c>
      <c r="E2987">
        <v>46158489.181908101</v>
      </c>
      <c r="F2987">
        <v>1367.9170278610254</v>
      </c>
      <c r="G2987">
        <v>254830101.63203868</v>
      </c>
      <c r="H2987" s="6">
        <f>E2987-G2987-'Recalled prostheses cost'!$F$23</f>
        <v>-232423436.91702175</v>
      </c>
      <c r="I2987" s="112">
        <v>25934031.449094277</v>
      </c>
      <c r="J2987" s="112">
        <v>96835438.620174721</v>
      </c>
      <c r="K2987" s="112">
        <f>I2987-J2987-(0.38*'Recalled prostheses cost'!$F$23)</f>
        <v>-79927100.468499094</v>
      </c>
      <c r="L2987" s="11">
        <f t="shared" si="96"/>
        <v>1</v>
      </c>
    </row>
    <row r="2988" spans="1:12" x14ac:dyDescent="0.25">
      <c r="A2988">
        <f t="shared" si="97"/>
        <v>2983</v>
      </c>
      <c r="C2988">
        <v>75058.62253971961</v>
      </c>
      <c r="D2988">
        <v>77042.519072981726</v>
      </c>
      <c r="E2988">
        <v>55026068.721018478</v>
      </c>
      <c r="F2988">
        <v>1983.8965332621156</v>
      </c>
      <c r="G2988">
        <v>313901223.98515916</v>
      </c>
      <c r="H2988" s="6">
        <f>E2988-G2988-'Recalled prostheses cost'!$F$23</f>
        <v>-282626979.73103184</v>
      </c>
      <c r="I2988" s="112">
        <v>30719381.714558117</v>
      </c>
      <c r="J2988" s="112">
        <v>119282465.11436047</v>
      </c>
      <c r="K2988" s="112">
        <f>I2988-J2988-(0.38*'Recalled prostheses cost'!$F$23)</f>
        <v>-97588776.697221011</v>
      </c>
      <c r="L2988" s="11">
        <f t="shared" si="96"/>
        <v>1</v>
      </c>
    </row>
    <row r="2989" spans="1:12" x14ac:dyDescent="0.25">
      <c r="A2989">
        <f t="shared" si="97"/>
        <v>2984</v>
      </c>
      <c r="C2989">
        <v>65328.50237600218</v>
      </c>
      <c r="D2989">
        <v>67955.797541016</v>
      </c>
      <c r="E2989">
        <v>58156179.795844443</v>
      </c>
      <c r="F2989">
        <v>2627.2951650138202</v>
      </c>
      <c r="G2989">
        <v>452909883.5027504</v>
      </c>
      <c r="H2989" s="6">
        <f>E2989-G2989-'Recalled prostheses cost'!$F$23</f>
        <v>-418505528.17379713</v>
      </c>
      <c r="I2989" s="112">
        <v>32231426.847921528</v>
      </c>
      <c r="J2989" s="112">
        <v>172105755.73104519</v>
      </c>
      <c r="K2989" s="112">
        <f>I2989-J2989-(0.38*'Recalled prostheses cost'!$F$23)</f>
        <v>-148900022.18054232</v>
      </c>
      <c r="L2989" s="11">
        <f t="shared" si="96"/>
        <v>1</v>
      </c>
    </row>
    <row r="2990" spans="1:12" x14ac:dyDescent="0.25">
      <c r="A2990">
        <f t="shared" si="97"/>
        <v>2985</v>
      </c>
      <c r="C2990">
        <v>51762.481065575332</v>
      </c>
      <c r="D2990">
        <v>53436.594846700347</v>
      </c>
      <c r="E2990">
        <v>49693022.375885367</v>
      </c>
      <c r="F2990">
        <v>1674.1137811250155</v>
      </c>
      <c r="G2990">
        <v>388405569.13255328</v>
      </c>
      <c r="H2990" s="6">
        <f>E2990-G2990-'Recalled prostheses cost'!$F$23</f>
        <v>-362464371.22355908</v>
      </c>
      <c r="I2990" s="112">
        <v>27392241.84150745</v>
      </c>
      <c r="J2990" s="112">
        <v>147594116.27037024</v>
      </c>
      <c r="K2990" s="112">
        <f>I2990-J2990-(0.38*'Recalled prostheses cost'!$F$23)</f>
        <v>-129227567.72628143</v>
      </c>
      <c r="L2990" s="11">
        <f t="shared" si="96"/>
        <v>1</v>
      </c>
    </row>
    <row r="2991" spans="1:12" x14ac:dyDescent="0.25">
      <c r="A2991">
        <f t="shared" si="97"/>
        <v>2986</v>
      </c>
      <c r="C2991">
        <v>63122.933789842151</v>
      </c>
      <c r="D2991">
        <v>65522.59687831386</v>
      </c>
      <c r="E2991">
        <v>44075174.838841364</v>
      </c>
      <c r="F2991">
        <v>2399.6630884717088</v>
      </c>
      <c r="G2991">
        <v>375671082.03484815</v>
      </c>
      <c r="H2991" s="6">
        <f>E2991-G2991-'Recalled prostheses cost'!$F$23</f>
        <v>-355347731.66289794</v>
      </c>
      <c r="I2991" s="112">
        <v>24266677.5482665</v>
      </c>
      <c r="J2991" s="112">
        <v>142755011.17324233</v>
      </c>
      <c r="K2991" s="112">
        <f>I2991-J2991-(0.38*'Recalled prostheses cost'!$F$23)</f>
        <v>-127514026.92239448</v>
      </c>
      <c r="L2991" s="11">
        <f t="shared" si="96"/>
        <v>1</v>
      </c>
    </row>
    <row r="2992" spans="1:12" x14ac:dyDescent="0.25">
      <c r="A2992">
        <f t="shared" si="97"/>
        <v>2987</v>
      </c>
      <c r="C2992">
        <v>51625.903827008457</v>
      </c>
      <c r="D2992">
        <v>53699.365079780211</v>
      </c>
      <c r="E2992">
        <v>40597542.675902106</v>
      </c>
      <c r="F2992">
        <v>2073.4612527717545</v>
      </c>
      <c r="G2992">
        <v>432241375.78727913</v>
      </c>
      <c r="H2992" s="6">
        <f>E2992-G2992-'Recalled prostheses cost'!$F$23</f>
        <v>-415395657.57826817</v>
      </c>
      <c r="I2992" s="112">
        <v>22244933.413815156</v>
      </c>
      <c r="J2992" s="112">
        <v>164251722.79916608</v>
      </c>
      <c r="K2992" s="112">
        <f>I2992-J2992-(0.38*'Recalled prostheses cost'!$F$23)</f>
        <v>-151032482.6827696</v>
      </c>
      <c r="L2992" s="11">
        <f t="shared" si="96"/>
        <v>1</v>
      </c>
    </row>
    <row r="2993" spans="1:12" x14ac:dyDescent="0.25">
      <c r="A2993">
        <f t="shared" si="97"/>
        <v>2988</v>
      </c>
      <c r="C2993">
        <v>87350.181773094489</v>
      </c>
      <c r="D2993">
        <v>89946.095529836282</v>
      </c>
      <c r="E2993">
        <v>46722993.118812352</v>
      </c>
      <c r="F2993">
        <v>2595.9137567417929</v>
      </c>
      <c r="G2993">
        <v>304457739.32450789</v>
      </c>
      <c r="H2993" s="6">
        <f>E2993-G2993-'Recalled prostheses cost'!$F$23</f>
        <v>-281486570.67258674</v>
      </c>
      <c r="I2993" s="112">
        <v>25534488.397898555</v>
      </c>
      <c r="J2993" s="112">
        <v>115693940.94331302</v>
      </c>
      <c r="K2993" s="112">
        <f>I2993-J2993-(0.38*'Recalled prostheses cost'!$F$23)</f>
        <v>-99185145.842833102</v>
      </c>
      <c r="L2993" s="11">
        <f t="shared" si="96"/>
        <v>1</v>
      </c>
    </row>
    <row r="2994" spans="1:12" x14ac:dyDescent="0.25">
      <c r="A2994">
        <f t="shared" si="97"/>
        <v>2989</v>
      </c>
      <c r="C2994">
        <v>65981.737738655982</v>
      </c>
      <c r="D2994">
        <v>68212.055783001939</v>
      </c>
      <c r="E2994">
        <v>42881887.929423988</v>
      </c>
      <c r="F2994">
        <v>2230.3180443459569</v>
      </c>
      <c r="G2994">
        <v>315429777.51734406</v>
      </c>
      <c r="H2994" s="6">
        <f>E2994-G2994-'Recalled prostheses cost'!$F$23</f>
        <v>-296299714.05481124</v>
      </c>
      <c r="I2994" s="112">
        <v>23849493.872419551</v>
      </c>
      <c r="J2994" s="112">
        <v>119863315.45659074</v>
      </c>
      <c r="K2994" s="112">
        <f>I2994-J2994-(0.38*'Recalled prostheses cost'!$F$23)</f>
        <v>-105039514.88158983</v>
      </c>
      <c r="L2994" s="11">
        <f t="shared" si="96"/>
        <v>1</v>
      </c>
    </row>
    <row r="2995" spans="1:12" x14ac:dyDescent="0.25">
      <c r="A2995">
        <f t="shared" si="97"/>
        <v>2990</v>
      </c>
      <c r="C2995">
        <v>50692.627607804985</v>
      </c>
      <c r="D2995">
        <v>52369.016049361919</v>
      </c>
      <c r="E2995">
        <v>63009360.84924379</v>
      </c>
      <c r="F2995">
        <v>1676.3884415569337</v>
      </c>
      <c r="G2995">
        <v>452173271.21619302</v>
      </c>
      <c r="H2995" s="6">
        <f>E2995-G2995-'Recalled prostheses cost'!$F$23</f>
        <v>-412915734.83384037</v>
      </c>
      <c r="I2995" s="112">
        <v>34589150.749539129</v>
      </c>
      <c r="J2995" s="112">
        <v>171825843.06215334</v>
      </c>
      <c r="K2995" s="112">
        <f>I2995-J2995-(0.38*'Recalled prostheses cost'!$F$23)</f>
        <v>-146262385.61003286</v>
      </c>
      <c r="L2995" s="11">
        <f t="shared" si="96"/>
        <v>1</v>
      </c>
    </row>
    <row r="2996" spans="1:12" x14ac:dyDescent="0.25">
      <c r="A2996">
        <f t="shared" si="97"/>
        <v>2991</v>
      </c>
      <c r="C2996">
        <v>54617.681325960257</v>
      </c>
      <c r="D2996">
        <v>56337.490481247543</v>
      </c>
      <c r="E2996">
        <v>41131530.438947521</v>
      </c>
      <c r="F2996">
        <v>1719.8091552872866</v>
      </c>
      <c r="G2996">
        <v>332647895.81722409</v>
      </c>
      <c r="H2996" s="6">
        <f>E2996-G2996-'Recalled prostheses cost'!$F$23</f>
        <v>-315268189.84516776</v>
      </c>
      <c r="I2996" s="112">
        <v>22606269.676322795</v>
      </c>
      <c r="J2996" s="112">
        <v>126406200.41054516</v>
      </c>
      <c r="K2996" s="112">
        <f>I2996-J2996-(0.38*'Recalled prostheses cost'!$F$23)</f>
        <v>-112825624.03164101</v>
      </c>
      <c r="L2996" s="11">
        <f t="shared" si="96"/>
        <v>1</v>
      </c>
    </row>
    <row r="2997" spans="1:12" x14ac:dyDescent="0.25">
      <c r="A2997">
        <f t="shared" si="97"/>
        <v>2992</v>
      </c>
      <c r="C2997">
        <v>53566.04525628838</v>
      </c>
      <c r="D2997">
        <v>55290.713035508699</v>
      </c>
      <c r="E2997">
        <v>47164871.799540691</v>
      </c>
      <c r="F2997">
        <v>1724.6677792203191</v>
      </c>
      <c r="G2997">
        <v>375517191.74061602</v>
      </c>
      <c r="H2997" s="6">
        <f>E2997-G2997-'Recalled prostheses cost'!$F$23</f>
        <v>-352104144.40796649</v>
      </c>
      <c r="I2997" s="112">
        <v>26308463.112872489</v>
      </c>
      <c r="J2997" s="112">
        <v>142696532.86143407</v>
      </c>
      <c r="K2997" s="112">
        <f>I2997-J2997-(0.38*'Recalled prostheses cost'!$F$23)</f>
        <v>-125413763.04598024</v>
      </c>
      <c r="L2997" s="11">
        <f t="shared" si="96"/>
        <v>1</v>
      </c>
    </row>
    <row r="2998" spans="1:12" x14ac:dyDescent="0.25">
      <c r="A2998">
        <f t="shared" si="97"/>
        <v>2993</v>
      </c>
      <c r="C2998">
        <v>61772.449133597911</v>
      </c>
      <c r="D2998">
        <v>64226.719417047316</v>
      </c>
      <c r="E2998">
        <v>46091106.298040949</v>
      </c>
      <c r="F2998">
        <v>2454.2702834494048</v>
      </c>
      <c r="G2998">
        <v>359281501.34928572</v>
      </c>
      <c r="H2998" s="6">
        <f>E2998-G2998-'Recalled prostheses cost'!$F$23</f>
        <v>-336942219.51813596</v>
      </c>
      <c r="I2998" s="112">
        <v>25936335.251685794</v>
      </c>
      <c r="J2998" s="112">
        <v>136526970.51272851</v>
      </c>
      <c r="K2998" s="112">
        <f>I2998-J2998-(0.38*'Recalled prostheses cost'!$F$23)</f>
        <v>-119616328.55846137</v>
      </c>
      <c r="L2998" s="11">
        <f t="shared" si="96"/>
        <v>1</v>
      </c>
    </row>
    <row r="2999" spans="1:12" x14ac:dyDescent="0.25">
      <c r="A2999">
        <f t="shared" si="97"/>
        <v>2994</v>
      </c>
      <c r="C2999">
        <v>56914.357346302888</v>
      </c>
      <c r="D2999">
        <v>59533.662800553895</v>
      </c>
      <c r="E2999">
        <v>42389973.947601788</v>
      </c>
      <c r="F2999">
        <v>2619.3054542510072</v>
      </c>
      <c r="G2999">
        <v>414733875.60825902</v>
      </c>
      <c r="H2999" s="6">
        <f>E2999-G2999-'Recalled prostheses cost'!$F$23</f>
        <v>-396095726.1275484</v>
      </c>
      <c r="I2999" s="112">
        <v>24047224.78295793</v>
      </c>
      <c r="J2999" s="112">
        <v>157598872.73113841</v>
      </c>
      <c r="K2999" s="112">
        <f>I2999-J2999-(0.38*'Recalled prostheses cost'!$F$23)</f>
        <v>-142577341.24559912</v>
      </c>
      <c r="L2999" s="11">
        <f t="shared" si="96"/>
        <v>1</v>
      </c>
    </row>
    <row r="3000" spans="1:12" x14ac:dyDescent="0.25">
      <c r="A3000">
        <f t="shared" si="97"/>
        <v>2995</v>
      </c>
      <c r="C3000">
        <v>52912.657208817342</v>
      </c>
      <c r="D3000">
        <v>54380.899261299579</v>
      </c>
      <c r="E3000">
        <v>40140569.981115751</v>
      </c>
      <c r="F3000">
        <v>1468.2420524822373</v>
      </c>
      <c r="G3000">
        <v>241809532.70487452</v>
      </c>
      <c r="H3000" s="6">
        <f>E3000-G3000-'Recalled prostheses cost'!$F$23</f>
        <v>-225420787.19064993</v>
      </c>
      <c r="I3000" s="112">
        <v>22361120.382369276</v>
      </c>
      <c r="J3000" s="112">
        <v>91887622.427852303</v>
      </c>
      <c r="K3000" s="112">
        <f>I3000-J3000-(0.38*'Recalled prostheses cost'!$F$23)</f>
        <v>-78552195.342901677</v>
      </c>
      <c r="L3000" s="11">
        <f t="shared" si="96"/>
        <v>1</v>
      </c>
    </row>
    <row r="3001" spans="1:12" x14ac:dyDescent="0.25">
      <c r="A3001">
        <f t="shared" si="97"/>
        <v>2996</v>
      </c>
      <c r="C3001">
        <v>68856.685746768955</v>
      </c>
      <c r="D3001">
        <v>71400.892691670466</v>
      </c>
      <c r="E3001">
        <v>39423667.502950743</v>
      </c>
      <c r="F3001">
        <v>2544.2069449015107</v>
      </c>
      <c r="G3001">
        <v>290474234.566212</v>
      </c>
      <c r="H3001" s="6">
        <f>E3001-G3001-'Recalled prostheses cost'!$F$23</f>
        <v>-274802391.53015244</v>
      </c>
      <c r="I3001" s="112">
        <v>21645220.180403739</v>
      </c>
      <c r="J3001" s="112">
        <v>110380209.13516057</v>
      </c>
      <c r="K3001" s="112">
        <f>I3001-J3001-(0.38*'Recalled prostheses cost'!$F$23)</f>
        <v>-97760682.25217548</v>
      </c>
      <c r="L3001" s="11">
        <f t="shared" si="96"/>
        <v>1</v>
      </c>
    </row>
    <row r="3002" spans="1:12" x14ac:dyDescent="0.25">
      <c r="A3002">
        <f t="shared" si="97"/>
        <v>2997</v>
      </c>
      <c r="C3002">
        <v>48159.270242542581</v>
      </c>
      <c r="D3002">
        <v>49348.428480130184</v>
      </c>
      <c r="E3002">
        <v>50311353.624079064</v>
      </c>
      <c r="F3002">
        <v>1189.1582375876023</v>
      </c>
      <c r="G3002">
        <v>343246040.62267327</v>
      </c>
      <c r="H3002" s="6">
        <f>E3002-G3002-'Recalled prostheses cost'!$F$23</f>
        <v>-316686511.46548539</v>
      </c>
      <c r="I3002" s="112">
        <v>28182717.698359005</v>
      </c>
      <c r="J3002" s="112">
        <v>130433495.43661584</v>
      </c>
      <c r="K3002" s="112">
        <f>I3002-J3002-(0.38*'Recalled prostheses cost'!$F$23)</f>
        <v>-111276471.0356755</v>
      </c>
      <c r="L3002" s="11">
        <f t="shared" si="96"/>
        <v>1</v>
      </c>
    </row>
    <row r="3003" spans="1:12" x14ac:dyDescent="0.25">
      <c r="A3003">
        <f t="shared" si="97"/>
        <v>2998</v>
      </c>
      <c r="C3003">
        <v>52360.390719771014</v>
      </c>
      <c r="D3003">
        <v>54091.7611657464</v>
      </c>
      <c r="E3003">
        <v>42839822.377504416</v>
      </c>
      <c r="F3003">
        <v>1731.3704459753862</v>
      </c>
      <c r="G3003">
        <v>299748432.08021677</v>
      </c>
      <c r="H3003" s="6">
        <f>E3003-G3003-'Recalled prostheses cost'!$F$23</f>
        <v>-280660434.16960353</v>
      </c>
      <c r="I3003" s="112">
        <v>23689151.252507839</v>
      </c>
      <c r="J3003" s="112">
        <v>113904404.19048235</v>
      </c>
      <c r="K3003" s="112">
        <f>I3003-J3003-(0.38*'Recalled prostheses cost'!$F$23)</f>
        <v>-99240946.235393167</v>
      </c>
      <c r="L3003" s="11">
        <f t="shared" si="96"/>
        <v>1</v>
      </c>
    </row>
    <row r="3004" spans="1:12" x14ac:dyDescent="0.25">
      <c r="A3004">
        <f t="shared" si="97"/>
        <v>2999</v>
      </c>
      <c r="C3004">
        <v>63276.026803950139</v>
      </c>
      <c r="D3004">
        <v>65354.559193898189</v>
      </c>
      <c r="E3004">
        <v>41650290.172616303</v>
      </c>
      <c r="F3004">
        <v>2078.53238994805</v>
      </c>
      <c r="G3004">
        <v>321653527.48990536</v>
      </c>
      <c r="H3004" s="6">
        <f>E3004-G3004-'Recalled prostheses cost'!$F$23</f>
        <v>-303755061.78418022</v>
      </c>
      <c r="I3004" s="112">
        <v>23483893.454609837</v>
      </c>
      <c r="J3004" s="112">
        <v>122228340.44616404</v>
      </c>
      <c r="K3004" s="112">
        <f>I3004-J3004-(0.38*'Recalled prostheses cost'!$F$23)</f>
        <v>-107770140.28897285</v>
      </c>
      <c r="L3004" s="11">
        <f t="shared" si="96"/>
        <v>1</v>
      </c>
    </row>
    <row r="3005" spans="1:12" x14ac:dyDescent="0.25">
      <c r="A3005">
        <f t="shared" si="97"/>
        <v>3000</v>
      </c>
      <c r="C3005">
        <v>49799.414756026476</v>
      </c>
      <c r="D3005">
        <v>51123.410154151701</v>
      </c>
      <c r="E3005">
        <v>45961883.819302313</v>
      </c>
      <c r="F3005">
        <v>1323.9953981252256</v>
      </c>
      <c r="G3005">
        <v>313055332.42091435</v>
      </c>
      <c r="H3005" s="6">
        <f>E3005-G3005-'Recalled prostheses cost'!$F$23</f>
        <v>-290845273.0685032</v>
      </c>
      <c r="I3005" s="112">
        <v>25436612.985758305</v>
      </c>
      <c r="J3005" s="112">
        <v>118961026.31994742</v>
      </c>
      <c r="K3005" s="112">
        <f>I3005-J3005-(0.38*'Recalled prostheses cost'!$F$23)</f>
        <v>-102550106.63160777</v>
      </c>
      <c r="L3005" s="11">
        <f t="shared" si="96"/>
        <v>1</v>
      </c>
    </row>
    <row r="3006" spans="1:12" x14ac:dyDescent="0.25">
      <c r="A3006">
        <f t="shared" si="97"/>
        <v>3001</v>
      </c>
      <c r="C3006">
        <v>57532.823151069555</v>
      </c>
      <c r="D3006">
        <v>59778.886478762361</v>
      </c>
      <c r="E3006">
        <v>45303605.134173654</v>
      </c>
      <c r="F3006">
        <v>2246.0633276928056</v>
      </c>
      <c r="G3006">
        <v>517818372.78821838</v>
      </c>
      <c r="H3006" s="6">
        <f>E3006-G3006-'Recalled prostheses cost'!$F$23</f>
        <v>-496266592.12093592</v>
      </c>
      <c r="I3006" s="112">
        <v>24863021.270774923</v>
      </c>
      <c r="J3006" s="112">
        <v>196770981.65952295</v>
      </c>
      <c r="K3006" s="112">
        <f>I3006-J3006-(0.38*'Recalled prostheses cost'!$F$23)</f>
        <v>-180933653.68616667</v>
      </c>
      <c r="L3006" s="11">
        <f t="shared" si="96"/>
        <v>1</v>
      </c>
    </row>
    <row r="3007" spans="1:12" x14ac:dyDescent="0.25">
      <c r="A3007">
        <f t="shared" si="97"/>
        <v>3002</v>
      </c>
      <c r="C3007">
        <v>64616.993244468766</v>
      </c>
      <c r="D3007">
        <v>67352.242884776264</v>
      </c>
      <c r="E3007">
        <v>41716831.703614153</v>
      </c>
      <c r="F3007">
        <v>2735.2496403074983</v>
      </c>
      <c r="G3007">
        <v>466045736.3062247</v>
      </c>
      <c r="H3007" s="6">
        <f>E3007-G3007-'Recalled prostheses cost'!$F$23</f>
        <v>-448080729.0695017</v>
      </c>
      <c r="I3007" s="112">
        <v>23086378.929740492</v>
      </c>
      <c r="J3007" s="112">
        <v>177097379.79636538</v>
      </c>
      <c r="K3007" s="112">
        <f>I3007-J3007-(0.38*'Recalled prostheses cost'!$F$23)</f>
        <v>-163036694.16404355</v>
      </c>
      <c r="L3007" s="11">
        <f t="shared" si="96"/>
        <v>1</v>
      </c>
    </row>
    <row r="3008" spans="1:12" x14ac:dyDescent="0.25">
      <c r="A3008">
        <f t="shared" si="97"/>
        <v>3003</v>
      </c>
      <c r="C3008">
        <v>58954.239586536234</v>
      </c>
      <c r="D3008">
        <v>60169.734471473093</v>
      </c>
      <c r="E3008">
        <v>39167796.895453915</v>
      </c>
      <c r="F3008">
        <v>1215.4948849368593</v>
      </c>
      <c r="G3008">
        <v>200124734.73293856</v>
      </c>
      <c r="H3008" s="6">
        <f>E3008-G3008-'Recalled prostheses cost'!$F$23</f>
        <v>-184708762.30437583</v>
      </c>
      <c r="I3008" s="112">
        <v>21786619.66797021</v>
      </c>
      <c r="J3008" s="112">
        <v>76047399.198516652</v>
      </c>
      <c r="K3008" s="112">
        <f>I3008-J3008-(0.38*'Recalled prostheses cost'!$F$23)</f>
        <v>-63286472.827965088</v>
      </c>
      <c r="L3008" s="11">
        <f t="shared" si="96"/>
        <v>1</v>
      </c>
    </row>
    <row r="3009" spans="1:12" x14ac:dyDescent="0.25">
      <c r="A3009">
        <f t="shared" si="97"/>
        <v>3004</v>
      </c>
      <c r="C3009">
        <v>59051.042665778012</v>
      </c>
      <c r="D3009">
        <v>60867.008367940223</v>
      </c>
      <c r="E3009">
        <v>70182381.927172691</v>
      </c>
      <c r="F3009">
        <v>1815.9657021622115</v>
      </c>
      <c r="G3009">
        <v>645290842.69575286</v>
      </c>
      <c r="H3009" s="6">
        <f>E3009-G3009-'Recalled prostheses cost'!$F$23</f>
        <v>-598860285.23547137</v>
      </c>
      <c r="I3009" s="112">
        <v>38771546.136991993</v>
      </c>
      <c r="J3009" s="112">
        <v>245210520.2243861</v>
      </c>
      <c r="K3009" s="112">
        <f>I3009-J3009-(0.38*'Recalled prostheses cost'!$F$23)</f>
        <v>-215464667.38481277</v>
      </c>
      <c r="L3009" s="11">
        <f t="shared" si="96"/>
        <v>1</v>
      </c>
    </row>
    <row r="3010" spans="1:12" x14ac:dyDescent="0.25">
      <c r="A3010">
        <f t="shared" si="97"/>
        <v>3005</v>
      </c>
      <c r="C3010">
        <v>52250.021224988479</v>
      </c>
      <c r="D3010">
        <v>53597.842251759263</v>
      </c>
      <c r="E3010">
        <v>42660687.089654483</v>
      </c>
      <c r="F3010">
        <v>1347.8210267707836</v>
      </c>
      <c r="G3010">
        <v>250562621.51545829</v>
      </c>
      <c r="H3010" s="6">
        <f>E3010-G3010-'Recalled prostheses cost'!$F$23</f>
        <v>-231653758.89269498</v>
      </c>
      <c r="I3010" s="112">
        <v>23408014.264291599</v>
      </c>
      <c r="J3010" s="112">
        <v>95213796.175874189</v>
      </c>
      <c r="K3010" s="112">
        <f>I3010-J3010-(0.38*'Recalled prostheses cost'!$F$23)</f>
        <v>-80831475.209001243</v>
      </c>
      <c r="L3010" s="11">
        <f t="shared" si="96"/>
        <v>1</v>
      </c>
    </row>
    <row r="3011" spans="1:12" x14ac:dyDescent="0.25">
      <c r="A3011">
        <f t="shared" si="97"/>
        <v>3006</v>
      </c>
      <c r="C3011">
        <v>53690.632993018349</v>
      </c>
      <c r="D3011">
        <v>56184.035613699954</v>
      </c>
      <c r="E3011">
        <v>47898364.937055185</v>
      </c>
      <c r="F3011">
        <v>2493.4026206816052</v>
      </c>
      <c r="G3011">
        <v>605275613.91317606</v>
      </c>
      <c r="H3011" s="6">
        <f>E3011-G3011-'Recalled prostheses cost'!$F$23</f>
        <v>-581129073.443012</v>
      </c>
      <c r="I3011" s="112">
        <v>26577734.990504641</v>
      </c>
      <c r="J3011" s="112">
        <v>230004733.28700697</v>
      </c>
      <c r="K3011" s="112">
        <f>I3011-J3011-(0.38*'Recalled prostheses cost'!$F$23)</f>
        <v>-212452691.59392098</v>
      </c>
      <c r="L3011" s="11">
        <f t="shared" si="96"/>
        <v>1</v>
      </c>
    </row>
    <row r="3012" spans="1:12" x14ac:dyDescent="0.25">
      <c r="A3012">
        <f t="shared" si="97"/>
        <v>3007</v>
      </c>
      <c r="C3012">
        <v>51264.805171874737</v>
      </c>
      <c r="D3012">
        <v>52523.044056709841</v>
      </c>
      <c r="E3012">
        <v>70497063.873611122</v>
      </c>
      <c r="F3012">
        <v>1258.2388848351038</v>
      </c>
      <c r="G3012">
        <v>468833815.30822194</v>
      </c>
      <c r="H3012" s="6">
        <f>E3012-G3012-'Recalled prostheses cost'!$F$23</f>
        <v>-422088575.90150201</v>
      </c>
      <c r="I3012" s="112">
        <v>38430681.040002868</v>
      </c>
      <c r="J3012" s="112">
        <v>178156849.81712431</v>
      </c>
      <c r="K3012" s="112">
        <f>I3012-J3012-(0.38*'Recalled prostheses cost'!$F$23)</f>
        <v>-148751862.07454008</v>
      </c>
      <c r="L3012" s="11">
        <f t="shared" si="96"/>
        <v>1</v>
      </c>
    </row>
    <row r="3013" spans="1:12" x14ac:dyDescent="0.25">
      <c r="A3013">
        <f t="shared" si="97"/>
        <v>3008</v>
      </c>
      <c r="C3013">
        <v>54785.190966558723</v>
      </c>
      <c r="D3013">
        <v>56303.2629596798</v>
      </c>
      <c r="E3013">
        <v>63420060.575533524</v>
      </c>
      <c r="F3013">
        <v>1518.071993121077</v>
      </c>
      <c r="G3013">
        <v>485308108.2787798</v>
      </c>
      <c r="H3013" s="6">
        <f>E3013-G3013-'Recalled prostheses cost'!$F$23</f>
        <v>-445639872.17013747</v>
      </c>
      <c r="I3013" s="112">
        <v>34862719.293930359</v>
      </c>
      <c r="J3013" s="112">
        <v>184417081.14593634</v>
      </c>
      <c r="K3013" s="112">
        <f>I3013-J3013-(0.38*'Recalled prostheses cost'!$F$23)</f>
        <v>-158580055.14942464</v>
      </c>
      <c r="L3013" s="11">
        <f t="shared" si="96"/>
        <v>1</v>
      </c>
    </row>
    <row r="3014" spans="1:12" x14ac:dyDescent="0.25">
      <c r="A3014">
        <f t="shared" si="97"/>
        <v>3009</v>
      </c>
      <c r="C3014">
        <v>55655.995344101204</v>
      </c>
      <c r="D3014">
        <v>57557.088944842544</v>
      </c>
      <c r="E3014">
        <v>57447279.282432333</v>
      </c>
      <c r="F3014">
        <v>1901.0936007413402</v>
      </c>
      <c r="G3014">
        <v>469310242.41036671</v>
      </c>
      <c r="H3014" s="6">
        <f>E3014-G3014-'Recalled prostheses cost'!$F$23</f>
        <v>-435614787.59482557</v>
      </c>
      <c r="I3014" s="112">
        <v>32570841.887086723</v>
      </c>
      <c r="J3014" s="112">
        <v>178337892.11593938</v>
      </c>
      <c r="K3014" s="112">
        <f>I3014-J3014-(0.38*'Recalled prostheses cost'!$F$23)</f>
        <v>-154792743.52627131</v>
      </c>
      <c r="L3014" s="11">
        <f t="shared" ref="L3014:L3077" si="98">IF(H3014/$H$1&lt;=F3014,1,0)</f>
        <v>1</v>
      </c>
    </row>
    <row r="3015" spans="1:12" x14ac:dyDescent="0.25">
      <c r="A3015">
        <f t="shared" si="97"/>
        <v>3010</v>
      </c>
      <c r="C3015">
        <v>57453.868900433285</v>
      </c>
      <c r="D3015">
        <v>59523.879841008122</v>
      </c>
      <c r="E3015">
        <v>52257035.603592224</v>
      </c>
      <c r="F3015">
        <v>2070.0109405748372</v>
      </c>
      <c r="G3015">
        <v>493329120.41301984</v>
      </c>
      <c r="H3015" s="6">
        <f>E3015-G3015-'Recalled prostheses cost'!$F$23</f>
        <v>-464823909.27631879</v>
      </c>
      <c r="I3015" s="112">
        <v>29284889.722040787</v>
      </c>
      <c r="J3015" s="112">
        <v>187465065.75694755</v>
      </c>
      <c r="K3015" s="112">
        <f>I3015-J3015-(0.38*'Recalled prostheses cost'!$F$23)</f>
        <v>-167205869.3323254</v>
      </c>
      <c r="L3015" s="11">
        <f t="shared" si="98"/>
        <v>1</v>
      </c>
    </row>
    <row r="3016" spans="1:12" x14ac:dyDescent="0.25">
      <c r="A3016">
        <f t="shared" ref="A3016:A3079" si="99">1+A3015</f>
        <v>3011</v>
      </c>
      <c r="C3016">
        <v>54516.326778708768</v>
      </c>
      <c r="D3016">
        <v>55930.403478702523</v>
      </c>
      <c r="E3016">
        <v>40869076.731350236</v>
      </c>
      <c r="F3016">
        <v>1414.076699993755</v>
      </c>
      <c r="G3016">
        <v>239943069.45959857</v>
      </c>
      <c r="H3016" s="6">
        <f>E3016-G3016-'Recalled prostheses cost'!$F$23</f>
        <v>-222825817.1951395</v>
      </c>
      <c r="I3016" s="112">
        <v>22793761.088233959</v>
      </c>
      <c r="J3016" s="112">
        <v>91178366.394647449</v>
      </c>
      <c r="K3016" s="112">
        <f>I3016-J3016-(0.38*'Recalled prostheses cost'!$F$23)</f>
        <v>-77410298.603832126</v>
      </c>
      <c r="L3016" s="11">
        <f t="shared" si="98"/>
        <v>1</v>
      </c>
    </row>
    <row r="3017" spans="1:12" x14ac:dyDescent="0.25">
      <c r="A3017">
        <f t="shared" si="99"/>
        <v>3012</v>
      </c>
      <c r="C3017">
        <v>54549.778603867533</v>
      </c>
      <c r="D3017">
        <v>56204.675812490401</v>
      </c>
      <c r="E3017">
        <v>44865469.065335169</v>
      </c>
      <c r="F3017">
        <v>1654.8972086228678</v>
      </c>
      <c r="G3017">
        <v>307596333.20811468</v>
      </c>
      <c r="H3017" s="6">
        <f>E3017-G3017-'Recalled prostheses cost'!$F$23</f>
        <v>-286482688.6096707</v>
      </c>
      <c r="I3017" s="112">
        <v>24909621.421616212</v>
      </c>
      <c r="J3017" s="112">
        <v>116886606.61908358</v>
      </c>
      <c r="K3017" s="112">
        <f>I3017-J3017-(0.38*'Recalled prostheses cost'!$F$23)</f>
        <v>-101002678.49488601</v>
      </c>
      <c r="L3017" s="11">
        <f t="shared" si="98"/>
        <v>1</v>
      </c>
    </row>
    <row r="3018" spans="1:12" x14ac:dyDescent="0.25">
      <c r="A3018">
        <f t="shared" si="99"/>
        <v>3013</v>
      </c>
      <c r="C3018">
        <v>51318.842107968478</v>
      </c>
      <c r="D3018">
        <v>53239.103680670421</v>
      </c>
      <c r="E3018">
        <v>40336122.989786193</v>
      </c>
      <c r="F3018">
        <v>1920.2615727019438</v>
      </c>
      <c r="G3018">
        <v>393679248.04801208</v>
      </c>
      <c r="H3018" s="6">
        <f>E3018-G3018-'Recalled prostheses cost'!$F$23</f>
        <v>-377094949.52511704</v>
      </c>
      <c r="I3018" s="112">
        <v>22730331.822764743</v>
      </c>
      <c r="J3018" s="112">
        <v>149598114.25824457</v>
      </c>
      <c r="K3018" s="112">
        <f>I3018-J3018-(0.38*'Recalled prostheses cost'!$F$23)</f>
        <v>-135893475.73289847</v>
      </c>
      <c r="L3018" s="11">
        <f t="shared" si="98"/>
        <v>1</v>
      </c>
    </row>
    <row r="3019" spans="1:12" x14ac:dyDescent="0.25">
      <c r="A3019">
        <f t="shared" si="99"/>
        <v>3014</v>
      </c>
      <c r="C3019">
        <v>68192.757440366928</v>
      </c>
      <c r="D3019">
        <v>70259.792497651724</v>
      </c>
      <c r="E3019">
        <v>49222331.737205617</v>
      </c>
      <c r="F3019">
        <v>2067.0350572847965</v>
      </c>
      <c r="G3019">
        <v>250950679.71161047</v>
      </c>
      <c r="H3019" s="6">
        <f>E3019-G3019-'Recalled prostheses cost'!$F$23</f>
        <v>-225480172.44129601</v>
      </c>
      <c r="I3019" s="112">
        <v>26761353.684300326</v>
      </c>
      <c r="J3019" s="112">
        <v>95361258.290411994</v>
      </c>
      <c r="K3019" s="112">
        <f>I3019-J3019-(0.38*'Recalled prostheses cost'!$F$23)</f>
        <v>-77625597.903530329</v>
      </c>
      <c r="L3019" s="11">
        <f t="shared" si="98"/>
        <v>1</v>
      </c>
    </row>
    <row r="3020" spans="1:12" x14ac:dyDescent="0.25">
      <c r="A3020">
        <f t="shared" si="99"/>
        <v>3015</v>
      </c>
      <c r="C3020">
        <v>56486.769935392491</v>
      </c>
      <c r="D3020">
        <v>57987.780365764113</v>
      </c>
      <c r="E3020">
        <v>46932754.680944182</v>
      </c>
      <c r="F3020">
        <v>1501.0104303716216</v>
      </c>
      <c r="G3020">
        <v>335071648.5864318</v>
      </c>
      <c r="H3020" s="6">
        <f>E3020-G3020-'Recalled prostheses cost'!$F$23</f>
        <v>-311890718.37237877</v>
      </c>
      <c r="I3020" s="112">
        <v>25819222.328762121</v>
      </c>
      <c r="J3020" s="112">
        <v>127327226.46284407</v>
      </c>
      <c r="K3020" s="112">
        <f>I3020-J3020-(0.38*'Recalled prostheses cost'!$F$23)</f>
        <v>-110533697.43150061</v>
      </c>
      <c r="L3020" s="11">
        <f t="shared" si="98"/>
        <v>1</v>
      </c>
    </row>
    <row r="3021" spans="1:12" x14ac:dyDescent="0.25">
      <c r="A3021">
        <f t="shared" si="99"/>
        <v>3016</v>
      </c>
      <c r="C3021">
        <v>71908.760881848575</v>
      </c>
      <c r="D3021">
        <v>73426.446669416458</v>
      </c>
      <c r="E3021">
        <v>50396323.963419072</v>
      </c>
      <c r="F3021">
        <v>1517.6857875678834</v>
      </c>
      <c r="G3021">
        <v>214515697.36387414</v>
      </c>
      <c r="H3021" s="6">
        <f>E3021-G3021-'Recalled prostheses cost'!$F$23</f>
        <v>-187871197.86734623</v>
      </c>
      <c r="I3021" s="112">
        <v>27607022.237239882</v>
      </c>
      <c r="J3021" s="112">
        <v>81515964.998272181</v>
      </c>
      <c r="K3021" s="112">
        <f>I3021-J3021-(0.38*'Recalled prostheses cost'!$F$23)</f>
        <v>-62934636.058450945</v>
      </c>
      <c r="L3021" s="11">
        <f t="shared" si="98"/>
        <v>1</v>
      </c>
    </row>
    <row r="3022" spans="1:12" x14ac:dyDescent="0.25">
      <c r="A3022">
        <f t="shared" si="99"/>
        <v>3017</v>
      </c>
      <c r="C3022">
        <v>73199.638137334245</v>
      </c>
      <c r="D3022">
        <v>76249.484483382097</v>
      </c>
      <c r="E3022">
        <v>39186088.268671095</v>
      </c>
      <c r="F3022">
        <v>3049.8463460478524</v>
      </c>
      <c r="G3022">
        <v>276883224.88398659</v>
      </c>
      <c r="H3022" s="6">
        <f>E3022-G3022-'Recalled prostheses cost'!$F$23</f>
        <v>-261448961.08220667</v>
      </c>
      <c r="I3022" s="112">
        <v>21535028.673255987</v>
      </c>
      <c r="J3022" s="112">
        <v>105215625.45591493</v>
      </c>
      <c r="K3022" s="112">
        <f>I3022-J3022-(0.38*'Recalled prostheses cost'!$F$23)</f>
        <v>-92706290.080077589</v>
      </c>
      <c r="L3022" s="11">
        <f t="shared" si="98"/>
        <v>1</v>
      </c>
    </row>
    <row r="3023" spans="1:12" x14ac:dyDescent="0.25">
      <c r="A3023">
        <f t="shared" si="99"/>
        <v>3018</v>
      </c>
      <c r="C3023">
        <v>57555.107741029948</v>
      </c>
      <c r="D3023">
        <v>59519.758791489308</v>
      </c>
      <c r="E3023">
        <v>46058268.833339617</v>
      </c>
      <c r="F3023">
        <v>1964.6510504593607</v>
      </c>
      <c r="G3023">
        <v>351020249.71674985</v>
      </c>
      <c r="H3023" s="6">
        <f>E3023-G3023-'Recalled prostheses cost'!$F$23</f>
        <v>-328713805.35030138</v>
      </c>
      <c r="I3023" s="112">
        <v>25373114.969225299</v>
      </c>
      <c r="J3023" s="112">
        <v>133387694.89236493</v>
      </c>
      <c r="K3023" s="112">
        <f>I3023-J3023-(0.38*'Recalled prostheses cost'!$F$23)</f>
        <v>-117040273.22055829</v>
      </c>
      <c r="L3023" s="11">
        <f t="shared" si="98"/>
        <v>1</v>
      </c>
    </row>
    <row r="3024" spans="1:12" x14ac:dyDescent="0.25">
      <c r="A3024">
        <f t="shared" si="99"/>
        <v>3019</v>
      </c>
      <c r="C3024">
        <v>59535.610234544074</v>
      </c>
      <c r="D3024">
        <v>61328.726424024055</v>
      </c>
      <c r="E3024">
        <v>58437725.056559645</v>
      </c>
      <c r="F3024">
        <v>1793.1161894799807</v>
      </c>
      <c r="G3024">
        <v>356205828.92533767</v>
      </c>
      <c r="H3024" s="6">
        <f>E3024-G3024-'Recalled prostheses cost'!$F$23</f>
        <v>-321519928.33566922</v>
      </c>
      <c r="I3024" s="112">
        <v>32334778.97609441</v>
      </c>
      <c r="J3024" s="112">
        <v>135358214.99162835</v>
      </c>
      <c r="K3024" s="112">
        <f>I3024-J3024-(0.38*'Recalled prostheses cost'!$F$23)</f>
        <v>-112049129.31295258</v>
      </c>
      <c r="L3024" s="11">
        <f t="shared" si="98"/>
        <v>1</v>
      </c>
    </row>
    <row r="3025" spans="1:12" x14ac:dyDescent="0.25">
      <c r="A3025">
        <f t="shared" si="99"/>
        <v>3020</v>
      </c>
      <c r="C3025">
        <v>67890.089958744589</v>
      </c>
      <c r="D3025">
        <v>70144.471675276058</v>
      </c>
      <c r="E3025">
        <v>41481777.852028228</v>
      </c>
      <c r="F3025">
        <v>2254.3817165314686</v>
      </c>
      <c r="G3025">
        <v>290434683.43797565</v>
      </c>
      <c r="H3025" s="6">
        <f>E3025-G3025-'Recalled prostheses cost'!$F$23</f>
        <v>-272704730.05283862</v>
      </c>
      <c r="I3025" s="112">
        <v>22647130.242109664</v>
      </c>
      <c r="J3025" s="112">
        <v>110365179.70643072</v>
      </c>
      <c r="K3025" s="112">
        <f>I3025-J3025-(0.38*'Recalled prostheses cost'!$F$23)</f>
        <v>-96743742.761739701</v>
      </c>
      <c r="L3025" s="11">
        <f t="shared" si="98"/>
        <v>1</v>
      </c>
    </row>
    <row r="3026" spans="1:12" x14ac:dyDescent="0.25">
      <c r="A3026">
        <f t="shared" si="99"/>
        <v>3021</v>
      </c>
      <c r="C3026">
        <v>70205.570867292743</v>
      </c>
      <c r="D3026">
        <v>73977.829779849446</v>
      </c>
      <c r="E3026">
        <v>40111970.562231839</v>
      </c>
      <c r="F3026">
        <v>3772.2589125567029</v>
      </c>
      <c r="G3026">
        <v>400210101.99355072</v>
      </c>
      <c r="H3026" s="6">
        <f>E3026-G3026-'Recalled prostheses cost'!$F$23</f>
        <v>-383849955.89821005</v>
      </c>
      <c r="I3026" s="112">
        <v>22386033.20292275</v>
      </c>
      <c r="J3026" s="112">
        <v>152079838.75754929</v>
      </c>
      <c r="K3026" s="112">
        <f>I3026-J3026-(0.38*'Recalled prostheses cost'!$F$23)</f>
        <v>-138719498.85204518</v>
      </c>
      <c r="L3026" s="11">
        <f t="shared" si="98"/>
        <v>1</v>
      </c>
    </row>
    <row r="3027" spans="1:12" x14ac:dyDescent="0.25">
      <c r="A3027">
        <f t="shared" si="99"/>
        <v>3022</v>
      </c>
      <c r="C3027">
        <v>66985.299136410875</v>
      </c>
      <c r="D3027">
        <v>69092.314265368754</v>
      </c>
      <c r="E3027">
        <v>59579536.357559584</v>
      </c>
      <c r="F3027">
        <v>2107.0151289578789</v>
      </c>
      <c r="G3027">
        <v>389399204.49893099</v>
      </c>
      <c r="H3027" s="6">
        <f>E3027-G3027-'Recalled prostheses cost'!$F$23</f>
        <v>-353571492.6082626</v>
      </c>
      <c r="I3027" s="112">
        <v>32918340.860025924</v>
      </c>
      <c r="J3027" s="112">
        <v>147971697.7095938</v>
      </c>
      <c r="K3027" s="112">
        <f>I3027-J3027-(0.38*'Recalled prostheses cost'!$F$23)</f>
        <v>-124079050.14698651</v>
      </c>
      <c r="L3027" s="11">
        <f t="shared" si="98"/>
        <v>1</v>
      </c>
    </row>
    <row r="3028" spans="1:12" x14ac:dyDescent="0.25">
      <c r="A3028">
        <f t="shared" si="99"/>
        <v>3023</v>
      </c>
      <c r="C3028">
        <v>59909.229937981574</v>
      </c>
      <c r="D3028">
        <v>61454.166933936984</v>
      </c>
      <c r="E3028">
        <v>54312594.847013615</v>
      </c>
      <c r="F3028">
        <v>1544.9369959554097</v>
      </c>
      <c r="G3028">
        <v>294704102.43551147</v>
      </c>
      <c r="H3028" s="6">
        <f>E3028-G3028-'Recalled prostheses cost'!$F$23</f>
        <v>-264143332.05538902</v>
      </c>
      <c r="I3028" s="112">
        <v>30509099.233901564</v>
      </c>
      <c r="J3028" s="112">
        <v>111987558.92549434</v>
      </c>
      <c r="K3028" s="112">
        <f>I3028-J3028-(0.38*'Recalled prostheses cost'!$F$23)</f>
        <v>-90504152.989011437</v>
      </c>
      <c r="L3028" s="11">
        <f t="shared" si="98"/>
        <v>1</v>
      </c>
    </row>
    <row r="3029" spans="1:12" x14ac:dyDescent="0.25">
      <c r="A3029">
        <f t="shared" si="99"/>
        <v>3024</v>
      </c>
      <c r="C3029">
        <v>59726.440321175221</v>
      </c>
      <c r="D3029">
        <v>60708.182569853852</v>
      </c>
      <c r="E3029">
        <v>49188729.915528588</v>
      </c>
      <c r="F3029">
        <v>981.74224867863086</v>
      </c>
      <c r="G3029">
        <v>189190428.32501951</v>
      </c>
      <c r="H3029" s="6">
        <f>E3029-G3029-'Recalled prostheses cost'!$F$23</f>
        <v>-163753522.87638208</v>
      </c>
      <c r="I3029" s="112">
        <v>27351798.954018168</v>
      </c>
      <c r="J3029" s="112">
        <v>71892362.763507426</v>
      </c>
      <c r="K3029" s="112">
        <f>I3029-J3029-(0.38*'Recalled prostheses cost'!$F$23)</f>
        <v>-53566257.106907904</v>
      </c>
      <c r="L3029" s="11">
        <f t="shared" si="98"/>
        <v>1</v>
      </c>
    </row>
    <row r="3030" spans="1:12" x14ac:dyDescent="0.25">
      <c r="A3030">
        <f t="shared" si="99"/>
        <v>3025</v>
      </c>
      <c r="C3030">
        <v>52896.634931959983</v>
      </c>
      <c r="D3030">
        <v>54092.011189408928</v>
      </c>
      <c r="E3030">
        <v>54256755.058526561</v>
      </c>
      <c r="F3030">
        <v>1195.3762574489447</v>
      </c>
      <c r="G3030">
        <v>317792056.570746</v>
      </c>
      <c r="H3030" s="6">
        <f>E3030-G3030-'Recalled prostheses cost'!$F$23</f>
        <v>-287287125.9791106</v>
      </c>
      <c r="I3030" s="112">
        <v>29883798.440164879</v>
      </c>
      <c r="J3030" s="112">
        <v>120760981.49688351</v>
      </c>
      <c r="K3030" s="112">
        <f>I3030-J3030-(0.38*'Recalled prostheses cost'!$F$23)</f>
        <v>-99902876.354137272</v>
      </c>
      <c r="L3030" s="11">
        <f t="shared" si="98"/>
        <v>1</v>
      </c>
    </row>
    <row r="3031" spans="1:12" x14ac:dyDescent="0.25">
      <c r="A3031">
        <f t="shared" si="99"/>
        <v>3026</v>
      </c>
      <c r="C3031">
        <v>62946.945408472195</v>
      </c>
      <c r="D3031">
        <v>66081.693063180181</v>
      </c>
      <c r="E3031">
        <v>48877487.669090591</v>
      </c>
      <c r="F3031">
        <v>3134.7476547079859</v>
      </c>
      <c r="G3031">
        <v>569174028.56778634</v>
      </c>
      <c r="H3031" s="6">
        <f>E3031-G3031-'Recalled prostheses cost'!$F$23</f>
        <v>-544048365.365587</v>
      </c>
      <c r="I3031" s="112">
        <v>27043942.492360372</v>
      </c>
      <c r="J3031" s="112">
        <v>216286130.85575882</v>
      </c>
      <c r="K3031" s="112">
        <f>I3031-J3031-(0.38*'Recalled prostheses cost'!$F$23)</f>
        <v>-198267881.66081709</v>
      </c>
      <c r="L3031" s="11">
        <f t="shared" si="98"/>
        <v>1</v>
      </c>
    </row>
    <row r="3032" spans="1:12" x14ac:dyDescent="0.25">
      <c r="A3032">
        <f t="shared" si="99"/>
        <v>3027</v>
      </c>
      <c r="C3032">
        <v>67437.532424177945</v>
      </c>
      <c r="D3032">
        <v>70122.966881580316</v>
      </c>
      <c r="E3032">
        <v>54519181.001774624</v>
      </c>
      <c r="F3032">
        <v>2685.4344574023708</v>
      </c>
      <c r="G3032">
        <v>457420098.30728942</v>
      </c>
      <c r="H3032" s="6">
        <f>E3032-G3032-'Recalled prostheses cost'!$F$23</f>
        <v>-426652741.77240598</v>
      </c>
      <c r="I3032" s="112">
        <v>30140373.814768106</v>
      </c>
      <c r="J3032" s="112">
        <v>173819637.35676995</v>
      </c>
      <c r="K3032" s="112">
        <f>I3032-J3032-(0.38*'Recalled prostheses cost'!$F$23)</f>
        <v>-152704956.8394205</v>
      </c>
      <c r="L3032" s="11">
        <f t="shared" si="98"/>
        <v>1</v>
      </c>
    </row>
    <row r="3033" spans="1:12" x14ac:dyDescent="0.25">
      <c r="A3033">
        <f t="shared" si="99"/>
        <v>3028</v>
      </c>
      <c r="C3033">
        <v>51241.205427755311</v>
      </c>
      <c r="D3033">
        <v>52966.820166921272</v>
      </c>
      <c r="E3033">
        <v>40938217.97506807</v>
      </c>
      <c r="F3033">
        <v>1725.6147391659615</v>
      </c>
      <c r="G3033">
        <v>303960772.7980293</v>
      </c>
      <c r="H3033" s="6">
        <f>E3033-G3033-'Recalled prostheses cost'!$F$23</f>
        <v>-286774379.28985244</v>
      </c>
      <c r="I3033" s="112">
        <v>23082107.299523644</v>
      </c>
      <c r="J3033" s="112">
        <v>115505093.66325115</v>
      </c>
      <c r="K3033" s="112">
        <f>I3033-J3033-(0.38*'Recalled prostheses cost'!$F$23)</f>
        <v>-101448679.66114616</v>
      </c>
      <c r="L3033" s="11">
        <f t="shared" si="98"/>
        <v>1</v>
      </c>
    </row>
    <row r="3034" spans="1:12" x14ac:dyDescent="0.25">
      <c r="A3034">
        <f t="shared" si="99"/>
        <v>3029</v>
      </c>
      <c r="C3034">
        <v>65539.71383804096</v>
      </c>
      <c r="D3034">
        <v>67667.240076789225</v>
      </c>
      <c r="E3034">
        <v>51953983.646932326</v>
      </c>
      <c r="F3034">
        <v>2127.5262387482653</v>
      </c>
      <c r="G3034">
        <v>459692811.238213</v>
      </c>
      <c r="H3034" s="6">
        <f>E3034-G3034-'Recalled prostheses cost'!$F$23</f>
        <v>-431490652.05817187</v>
      </c>
      <c r="I3034" s="112">
        <v>28978753.941167012</v>
      </c>
      <c r="J3034" s="112">
        <v>174683268.2705209</v>
      </c>
      <c r="K3034" s="112">
        <f>I3034-J3034-(0.38*'Recalled prostheses cost'!$F$23)</f>
        <v>-154730207.62677252</v>
      </c>
      <c r="L3034" s="11">
        <f t="shared" si="98"/>
        <v>1</v>
      </c>
    </row>
    <row r="3035" spans="1:12" x14ac:dyDescent="0.25">
      <c r="A3035">
        <f t="shared" si="99"/>
        <v>3030</v>
      </c>
      <c r="C3035">
        <v>63447.397635420006</v>
      </c>
      <c r="D3035">
        <v>65486.189869465474</v>
      </c>
      <c r="E3035">
        <v>38969162.539230406</v>
      </c>
      <c r="F3035">
        <v>2038.7922340454679</v>
      </c>
      <c r="G3035">
        <v>249763173.11441335</v>
      </c>
      <c r="H3035" s="6">
        <f>E3035-G3035-'Recalled prostheses cost'!$F$23</f>
        <v>-234545835.04207411</v>
      </c>
      <c r="I3035" s="112">
        <v>21728491.288385995</v>
      </c>
      <c r="J3035" s="112">
        <v>94910005.783477068</v>
      </c>
      <c r="K3035" s="112">
        <f>I3035-J3035-(0.38*'Recalled prostheses cost'!$F$23)</f>
        <v>-82207207.792509735</v>
      </c>
      <c r="L3035" s="11">
        <f t="shared" si="98"/>
        <v>1</v>
      </c>
    </row>
    <row r="3036" spans="1:12" x14ac:dyDescent="0.25">
      <c r="A3036">
        <f t="shared" si="99"/>
        <v>3031</v>
      </c>
      <c r="C3036">
        <v>49535.459520219039</v>
      </c>
      <c r="D3036">
        <v>51120.795983075819</v>
      </c>
      <c r="E3036">
        <v>50344841.275704585</v>
      </c>
      <c r="F3036">
        <v>1585.3364628567797</v>
      </c>
      <c r="G3036">
        <v>381407144.28012377</v>
      </c>
      <c r="H3036" s="6">
        <f>E3036-G3036-'Recalled prostheses cost'!$F$23</f>
        <v>-354814127.47131038</v>
      </c>
      <c r="I3036" s="112">
        <v>27928647.066157997</v>
      </c>
      <c r="J3036" s="112">
        <v>144934714.82644701</v>
      </c>
      <c r="K3036" s="112">
        <f>I3036-J3036-(0.38*'Recalled prostheses cost'!$F$23)</f>
        <v>-126031761.05770767</v>
      </c>
      <c r="L3036" s="11">
        <f t="shared" si="98"/>
        <v>1</v>
      </c>
    </row>
    <row r="3037" spans="1:12" x14ac:dyDescent="0.25">
      <c r="A3037">
        <f t="shared" si="99"/>
        <v>3032</v>
      </c>
      <c r="C3037">
        <v>52509.328769053194</v>
      </c>
      <c r="D3037">
        <v>54007.400360432192</v>
      </c>
      <c r="E3037">
        <v>63030347.589266725</v>
      </c>
      <c r="F3037">
        <v>1498.0715913789973</v>
      </c>
      <c r="G3037">
        <v>460862794.17834789</v>
      </c>
      <c r="H3037" s="6">
        <f>E3037-G3037-'Recalled prostheses cost'!$F$23</f>
        <v>-421584271.05597234</v>
      </c>
      <c r="I3037" s="112">
        <v>35005574.766386569</v>
      </c>
      <c r="J3037" s="112">
        <v>175127861.78777218</v>
      </c>
      <c r="K3037" s="112">
        <f>I3037-J3037-(0.38*'Recalled prostheses cost'!$F$23)</f>
        <v>-149147980.31880426</v>
      </c>
      <c r="L3037" s="11">
        <f t="shared" si="98"/>
        <v>1</v>
      </c>
    </row>
    <row r="3038" spans="1:12" x14ac:dyDescent="0.25">
      <c r="A3038">
        <f t="shared" si="99"/>
        <v>3033</v>
      </c>
      <c r="C3038">
        <v>51073.106782635572</v>
      </c>
      <c r="D3038">
        <v>52119.210275802616</v>
      </c>
      <c r="E3038">
        <v>42460088.093535095</v>
      </c>
      <c r="F3038">
        <v>1046.1034931670438</v>
      </c>
      <c r="G3038">
        <v>157753107.71517032</v>
      </c>
      <c r="H3038" s="6">
        <f>E3038-G3038-'Recalled prostheses cost'!$F$23</f>
        <v>-139044844.0885264</v>
      </c>
      <c r="I3038" s="112">
        <v>23780176.285168715</v>
      </c>
      <c r="J3038" s="112">
        <v>59946180.931764707</v>
      </c>
      <c r="K3038" s="112">
        <f>I3038-J3038-(0.38*'Recalled prostheses cost'!$F$23)</f>
        <v>-45191697.944014639</v>
      </c>
      <c r="L3038" s="11">
        <f t="shared" si="98"/>
        <v>1</v>
      </c>
    </row>
    <row r="3039" spans="1:12" x14ac:dyDescent="0.25">
      <c r="A3039">
        <f t="shared" si="99"/>
        <v>3034</v>
      </c>
      <c r="C3039">
        <v>65994.092787738453</v>
      </c>
      <c r="D3039">
        <v>68571.538294656799</v>
      </c>
      <c r="E3039">
        <v>52280615.594640836</v>
      </c>
      <c r="F3039">
        <v>2577.4455069183459</v>
      </c>
      <c r="G3039">
        <v>460691050.82073754</v>
      </c>
      <c r="H3039" s="6">
        <f>E3039-G3039-'Recalled prostheses cost'!$F$23</f>
        <v>-432162259.69298786</v>
      </c>
      <c r="I3039" s="112">
        <v>28691274.623031266</v>
      </c>
      <c r="J3039" s="112">
        <v>175062599.31188023</v>
      </c>
      <c r="K3039" s="112">
        <f>I3039-J3039-(0.38*'Recalled prostheses cost'!$F$23)</f>
        <v>-155397017.98626763</v>
      </c>
      <c r="L3039" s="11">
        <f t="shared" si="98"/>
        <v>1</v>
      </c>
    </row>
    <row r="3040" spans="1:12" x14ac:dyDescent="0.25">
      <c r="A3040">
        <f t="shared" si="99"/>
        <v>3035</v>
      </c>
      <c r="C3040">
        <v>71021.992648322761</v>
      </c>
      <c r="D3040">
        <v>73526.479074117597</v>
      </c>
      <c r="E3040">
        <v>45570646.107582048</v>
      </c>
      <c r="F3040">
        <v>2504.4864257948357</v>
      </c>
      <c r="G3040">
        <v>306526650.37994003</v>
      </c>
      <c r="H3040" s="6">
        <f>E3040-G3040-'Recalled prostheses cost'!$F$23</f>
        <v>-284707828.73924917</v>
      </c>
      <c r="I3040" s="112">
        <v>25064040.472060993</v>
      </c>
      <c r="J3040" s="112">
        <v>116480127.1443772</v>
      </c>
      <c r="K3040" s="112">
        <f>I3040-J3040-(0.38*'Recalled prostheses cost'!$F$23)</f>
        <v>-100441779.96973485</v>
      </c>
      <c r="L3040" s="11">
        <f t="shared" si="98"/>
        <v>1</v>
      </c>
    </row>
    <row r="3041" spans="1:12" x14ac:dyDescent="0.25">
      <c r="A3041">
        <f t="shared" si="99"/>
        <v>3036</v>
      </c>
      <c r="C3041">
        <v>58646.464077053548</v>
      </c>
      <c r="D3041">
        <v>61084.287177320599</v>
      </c>
      <c r="E3041">
        <v>67267217.78045249</v>
      </c>
      <c r="F3041">
        <v>2437.8231002670509</v>
      </c>
      <c r="G3041">
        <v>791037921.3920536</v>
      </c>
      <c r="H3041" s="6">
        <f>E3041-G3041-'Recalled prostheses cost'!$F$23</f>
        <v>-747522528.07849228</v>
      </c>
      <c r="I3041" s="112">
        <v>37138993.622510798</v>
      </c>
      <c r="J3041" s="112">
        <v>300594410.1289804</v>
      </c>
      <c r="K3041" s="112">
        <f>I3041-J3041-(0.38*'Recalled prostheses cost'!$F$23)</f>
        <v>-272481109.80388826</v>
      </c>
      <c r="L3041" s="11">
        <f t="shared" si="98"/>
        <v>1</v>
      </c>
    </row>
    <row r="3042" spans="1:12" x14ac:dyDescent="0.25">
      <c r="A3042">
        <f t="shared" si="99"/>
        <v>3037</v>
      </c>
      <c r="C3042">
        <v>60404.985710317393</v>
      </c>
      <c r="D3042">
        <v>61911.356192673571</v>
      </c>
      <c r="E3042">
        <v>42865397.696657605</v>
      </c>
      <c r="F3042">
        <v>1506.3704823561784</v>
      </c>
      <c r="G3042">
        <v>183337167.62777871</v>
      </c>
      <c r="H3042" s="6">
        <f>E3042-G3042-'Recalled prostheses cost'!$F$23</f>
        <v>-164223594.39801228</v>
      </c>
      <c r="I3042" s="112">
        <v>24055750.233761095</v>
      </c>
      <c r="J3042" s="112">
        <v>69668123.698555917</v>
      </c>
      <c r="K3042" s="112">
        <f>I3042-J3042-(0.38*'Recalled prostheses cost'!$F$23)</f>
        <v>-54638066.762213469</v>
      </c>
      <c r="L3042" s="11">
        <f t="shared" si="98"/>
        <v>1</v>
      </c>
    </row>
    <row r="3043" spans="1:12" x14ac:dyDescent="0.25">
      <c r="A3043">
        <f t="shared" si="99"/>
        <v>3038</v>
      </c>
      <c r="C3043">
        <v>58913.921503325197</v>
      </c>
      <c r="D3043">
        <v>60830.471773796125</v>
      </c>
      <c r="E3043">
        <v>40610257.651619099</v>
      </c>
      <c r="F3043">
        <v>1916.5502704709288</v>
      </c>
      <c r="G3043">
        <v>228705122.71207288</v>
      </c>
      <c r="H3043" s="6">
        <f>E3043-G3043-'Recalled prostheses cost'!$F$23</f>
        <v>-211846689.52734494</v>
      </c>
      <c r="I3043" s="112">
        <v>22320352.118516296</v>
      </c>
      <c r="J3043" s="112">
        <v>86907946.630587697</v>
      </c>
      <c r="K3043" s="112">
        <f>I3043-J3043-(0.38*'Recalled prostheses cost'!$F$23)</f>
        <v>-73613287.809490055</v>
      </c>
      <c r="L3043" s="11">
        <f t="shared" si="98"/>
        <v>1</v>
      </c>
    </row>
    <row r="3044" spans="1:12" x14ac:dyDescent="0.25">
      <c r="A3044">
        <f t="shared" si="99"/>
        <v>3039</v>
      </c>
      <c r="C3044">
        <v>51603.383960540756</v>
      </c>
      <c r="D3044">
        <v>52827.749369173151</v>
      </c>
      <c r="E3044">
        <v>51248512.802576676</v>
      </c>
      <c r="F3044">
        <v>1224.365408632395</v>
      </c>
      <c r="G3044">
        <v>272970905.27487499</v>
      </c>
      <c r="H3044" s="6">
        <f>E3044-G3044-'Recalled prostheses cost'!$F$23</f>
        <v>-245474216.93918949</v>
      </c>
      <c r="I3044" s="112">
        <v>28300238.014557566</v>
      </c>
      <c r="J3044" s="112">
        <v>103728944.00445251</v>
      </c>
      <c r="K3044" s="112">
        <f>I3044-J3044-(0.38*'Recalled prostheses cost'!$F$23)</f>
        <v>-84454399.287313581</v>
      </c>
      <c r="L3044" s="11">
        <f t="shared" si="98"/>
        <v>1</v>
      </c>
    </row>
    <row r="3045" spans="1:12" x14ac:dyDescent="0.25">
      <c r="A3045">
        <f t="shared" si="99"/>
        <v>3040</v>
      </c>
      <c r="C3045">
        <v>55008.107664296673</v>
      </c>
      <c r="D3045">
        <v>56632.312065691352</v>
      </c>
      <c r="E3045">
        <v>46079606.379542112</v>
      </c>
      <c r="F3045">
        <v>1624.2044013946797</v>
      </c>
      <c r="G3045">
        <v>326679615.16311049</v>
      </c>
      <c r="H3045" s="6">
        <f>E3045-G3045-'Recalled prostheses cost'!$F$23</f>
        <v>-304351833.25045955</v>
      </c>
      <c r="I3045" s="112">
        <v>25784579.780645475</v>
      </c>
      <c r="J3045" s="112">
        <v>124138253.76198198</v>
      </c>
      <c r="K3045" s="112">
        <f>I3045-J3045-(0.38*'Recalled prostheses cost'!$F$23)</f>
        <v>-107379367.27875516</v>
      </c>
      <c r="L3045" s="11">
        <f t="shared" si="98"/>
        <v>1</v>
      </c>
    </row>
    <row r="3046" spans="1:12" x14ac:dyDescent="0.25">
      <c r="A3046">
        <f t="shared" si="99"/>
        <v>3041</v>
      </c>
      <c r="C3046">
        <v>51880.936520577787</v>
      </c>
      <c r="D3046">
        <v>53224.86799536852</v>
      </c>
      <c r="E3046">
        <v>42480107.205215774</v>
      </c>
      <c r="F3046">
        <v>1343.9314747907338</v>
      </c>
      <c r="G3046">
        <v>220416824.27763674</v>
      </c>
      <c r="H3046" s="6">
        <f>E3046-G3046-'Recalled prostheses cost'!$F$23</f>
        <v>-201688541.53931212</v>
      </c>
      <c r="I3046" s="112">
        <v>24013257.677424591</v>
      </c>
      <c r="J3046" s="112">
        <v>83758393.225501955</v>
      </c>
      <c r="K3046" s="112">
        <f>I3046-J3046-(0.38*'Recalled prostheses cost'!$F$23)</f>
        <v>-68770828.845495999</v>
      </c>
      <c r="L3046" s="11">
        <f t="shared" si="98"/>
        <v>1</v>
      </c>
    </row>
    <row r="3047" spans="1:12" x14ac:dyDescent="0.25">
      <c r="A3047">
        <f t="shared" si="99"/>
        <v>3042</v>
      </c>
      <c r="C3047">
        <v>59798.252176304828</v>
      </c>
      <c r="D3047">
        <v>61426.31701116007</v>
      </c>
      <c r="E3047">
        <v>52115109.534258626</v>
      </c>
      <c r="F3047">
        <v>1628.0648348552422</v>
      </c>
      <c r="G3047">
        <v>280810613.77566266</v>
      </c>
      <c r="H3047" s="6">
        <f>E3047-G3047-'Recalled prostheses cost'!$F$23</f>
        <v>-252447328.7082952</v>
      </c>
      <c r="I3047" s="112">
        <v>28792414.684949551</v>
      </c>
      <c r="J3047" s="112">
        <v>106708033.23475178</v>
      </c>
      <c r="K3047" s="112">
        <f>I3047-J3047-(0.38*'Recalled prostheses cost'!$F$23)</f>
        <v>-86941311.847220868</v>
      </c>
      <c r="L3047" s="11">
        <f t="shared" si="98"/>
        <v>1</v>
      </c>
    </row>
    <row r="3048" spans="1:12" x14ac:dyDescent="0.25">
      <c r="A3048">
        <f t="shared" si="99"/>
        <v>3043</v>
      </c>
      <c r="C3048">
        <v>68474.592799906168</v>
      </c>
      <c r="D3048">
        <v>70438.384180276116</v>
      </c>
      <c r="E3048">
        <v>67430668.495427608</v>
      </c>
      <c r="F3048">
        <v>1963.7913803699485</v>
      </c>
      <c r="G3048">
        <v>409122989.95154864</v>
      </c>
      <c r="H3048" s="6">
        <f>E3048-G3048-'Recalled prostheses cost'!$F$23</f>
        <v>-365444145.9230122</v>
      </c>
      <c r="I3048" s="112">
        <v>37297098.168746263</v>
      </c>
      <c r="J3048" s="112">
        <v>155466736.18158847</v>
      </c>
      <c r="K3048" s="112">
        <f>I3048-J3048-(0.38*'Recalled prostheses cost'!$F$23)</f>
        <v>-127195331.31026086</v>
      </c>
      <c r="L3048" s="11">
        <f t="shared" si="98"/>
        <v>1</v>
      </c>
    </row>
    <row r="3049" spans="1:12" x14ac:dyDescent="0.25">
      <c r="A3049">
        <f t="shared" si="99"/>
        <v>3044</v>
      </c>
      <c r="C3049">
        <v>57059.063183996564</v>
      </c>
      <c r="D3049">
        <v>59431.883599084016</v>
      </c>
      <c r="E3049">
        <v>46255242.007656232</v>
      </c>
      <c r="F3049">
        <v>2372.8204150874517</v>
      </c>
      <c r="G3049">
        <v>424062665.39860064</v>
      </c>
      <c r="H3049" s="6">
        <f>E3049-G3049-'Recalled prostheses cost'!$F$23</f>
        <v>-401559247.85783559</v>
      </c>
      <c r="I3049" s="112">
        <v>25440432.615922574</v>
      </c>
      <c r="J3049" s="112">
        <v>161143812.85146827</v>
      </c>
      <c r="K3049" s="112">
        <f>I3049-J3049-(0.38*'Recalled prostheses cost'!$F$23)</f>
        <v>-144729073.53296435</v>
      </c>
      <c r="L3049" s="11">
        <f t="shared" si="98"/>
        <v>1</v>
      </c>
    </row>
    <row r="3050" spans="1:12" x14ac:dyDescent="0.25">
      <c r="A3050">
        <f t="shared" si="99"/>
        <v>3045</v>
      </c>
      <c r="C3050">
        <v>56274.806492516407</v>
      </c>
      <c r="D3050">
        <v>57892.844931190797</v>
      </c>
      <c r="E3050">
        <v>51437098.445389189</v>
      </c>
      <c r="F3050">
        <v>1618.0384386743899</v>
      </c>
      <c r="G3050">
        <v>354097796.45228428</v>
      </c>
      <c r="H3050" s="6">
        <f>E3050-G3050-'Recalled prostheses cost'!$F$23</f>
        <v>-326412522.47378623</v>
      </c>
      <c r="I3050" s="112">
        <v>28474699.252936691</v>
      </c>
      <c r="J3050" s="112">
        <v>134557162.65186802</v>
      </c>
      <c r="K3050" s="112">
        <f>I3050-J3050-(0.38*'Recalled prostheses cost'!$F$23)</f>
        <v>-115108156.69634998</v>
      </c>
      <c r="L3050" s="11">
        <f t="shared" si="98"/>
        <v>1</v>
      </c>
    </row>
    <row r="3051" spans="1:12" x14ac:dyDescent="0.25">
      <c r="A3051">
        <f t="shared" si="99"/>
        <v>3046</v>
      </c>
      <c r="C3051">
        <v>73070.954628116655</v>
      </c>
      <c r="D3051">
        <v>75671.411552627644</v>
      </c>
      <c r="E3051">
        <v>42566341.358408608</v>
      </c>
      <c r="F3051">
        <v>2600.4569245109888</v>
      </c>
      <c r="G3051">
        <v>295978679.38603622</v>
      </c>
      <c r="H3051" s="6">
        <f>E3051-G3051-'Recalled prostheses cost'!$F$23</f>
        <v>-277164162.49451882</v>
      </c>
      <c r="I3051" s="112">
        <v>23894322.494417533</v>
      </c>
      <c r="J3051" s="112">
        <v>112471898.16669375</v>
      </c>
      <c r="K3051" s="112">
        <f>I3051-J3051-(0.38*'Recalled prostheses cost'!$F$23)</f>
        <v>-97603268.969694853</v>
      </c>
      <c r="L3051" s="11">
        <f t="shared" si="98"/>
        <v>1</v>
      </c>
    </row>
    <row r="3052" spans="1:12" x14ac:dyDescent="0.25">
      <c r="A3052">
        <f t="shared" si="99"/>
        <v>3047</v>
      </c>
      <c r="C3052">
        <v>88937.449998399243</v>
      </c>
      <c r="D3052">
        <v>92244.639546076607</v>
      </c>
      <c r="E3052">
        <v>39288544.175129168</v>
      </c>
      <c r="F3052">
        <v>3307.1895476773643</v>
      </c>
      <c r="G3052">
        <v>275222209.91792226</v>
      </c>
      <c r="H3052" s="6">
        <f>E3052-G3052-'Recalled prostheses cost'!$F$23</f>
        <v>-259685490.20968425</v>
      </c>
      <c r="I3052" s="112">
        <v>22068667.260991342</v>
      </c>
      <c r="J3052" s="112">
        <v>104584439.76881044</v>
      </c>
      <c r="K3052" s="112">
        <f>I3052-J3052-(0.38*'Recalled prostheses cost'!$F$23)</f>
        <v>-91541465.80523774</v>
      </c>
      <c r="L3052" s="11">
        <f t="shared" si="98"/>
        <v>1</v>
      </c>
    </row>
    <row r="3053" spans="1:12" x14ac:dyDescent="0.25">
      <c r="A3053">
        <f t="shared" si="99"/>
        <v>3048</v>
      </c>
      <c r="C3053">
        <v>49914.363118065499</v>
      </c>
      <c r="D3053">
        <v>50708.879408602857</v>
      </c>
      <c r="E3053">
        <v>45724465.636104956</v>
      </c>
      <c r="F3053">
        <v>794.51629053735815</v>
      </c>
      <c r="G3053">
        <v>153268679.1685755</v>
      </c>
      <c r="H3053" s="6">
        <f>E3053-G3053-'Recalled prostheses cost'!$F$23</f>
        <v>-131296037.99936171</v>
      </c>
      <c r="I3053" s="112">
        <v>25651815.312296234</v>
      </c>
      <c r="J3053" s="112">
        <v>58242098.08405868</v>
      </c>
      <c r="K3053" s="112">
        <f>I3053-J3053-(0.38*'Recalled prostheses cost'!$F$23)</f>
        <v>-41615976.069181092</v>
      </c>
      <c r="L3053" s="11">
        <f t="shared" si="98"/>
        <v>1</v>
      </c>
    </row>
    <row r="3054" spans="1:12" x14ac:dyDescent="0.25">
      <c r="A3054">
        <f t="shared" si="99"/>
        <v>3049</v>
      </c>
      <c r="C3054">
        <v>56208.241998342339</v>
      </c>
      <c r="D3054">
        <v>57659.886756070242</v>
      </c>
      <c r="E3054">
        <v>42106487.239340894</v>
      </c>
      <c r="F3054">
        <v>1451.6447577279032</v>
      </c>
      <c r="G3054">
        <v>228259272.12630397</v>
      </c>
      <c r="H3054" s="6">
        <f>E3054-G3054-'Recalled prostheses cost'!$F$23</f>
        <v>-209904609.35385424</v>
      </c>
      <c r="I3054" s="112">
        <v>23396662.880552772</v>
      </c>
      <c r="J3054" s="112">
        <v>86738523.407995522</v>
      </c>
      <c r="K3054" s="112">
        <f>I3054-J3054-(0.38*'Recalled prostheses cost'!$F$23)</f>
        <v>-72367553.824861407</v>
      </c>
      <c r="L3054" s="11">
        <f t="shared" si="98"/>
        <v>1</v>
      </c>
    </row>
    <row r="3055" spans="1:12" x14ac:dyDescent="0.25">
      <c r="A3055">
        <f t="shared" si="99"/>
        <v>3050</v>
      </c>
      <c r="C3055">
        <v>61660.884584224434</v>
      </c>
      <c r="D3055">
        <v>63837.468554583866</v>
      </c>
      <c r="E3055">
        <v>49771715.474275805</v>
      </c>
      <c r="F3055">
        <v>2176.583970359432</v>
      </c>
      <c r="G3055">
        <v>483456771.43865353</v>
      </c>
      <c r="H3055" s="6">
        <f>E3055-G3055-'Recalled prostheses cost'!$F$23</f>
        <v>-457436880.43126887</v>
      </c>
      <c r="I3055" s="112">
        <v>27778777.484972723</v>
      </c>
      <c r="J3055" s="112">
        <v>183713573.14668834</v>
      </c>
      <c r="K3055" s="112">
        <f>I3055-J3055-(0.38*'Recalled prostheses cost'!$F$23)</f>
        <v>-164960488.95913428</v>
      </c>
      <c r="L3055" s="11">
        <f t="shared" si="98"/>
        <v>1</v>
      </c>
    </row>
    <row r="3056" spans="1:12" x14ac:dyDescent="0.25">
      <c r="A3056">
        <f t="shared" si="99"/>
        <v>3051</v>
      </c>
      <c r="C3056">
        <v>55985.684514679597</v>
      </c>
      <c r="D3056">
        <v>57542.540937002959</v>
      </c>
      <c r="E3056">
        <v>68998856.62592487</v>
      </c>
      <c r="F3056">
        <v>1556.8564223233625</v>
      </c>
      <c r="G3056">
        <v>531670333.45078027</v>
      </c>
      <c r="H3056" s="6">
        <f>E3056-G3056-'Recalled prostheses cost'!$F$23</f>
        <v>-486423301.29174656</v>
      </c>
      <c r="I3056" s="112">
        <v>37771774.379066475</v>
      </c>
      <c r="J3056" s="112">
        <v>202034726.71129653</v>
      </c>
      <c r="K3056" s="112">
        <f>I3056-J3056-(0.38*'Recalled prostheses cost'!$F$23)</f>
        <v>-173288645.62964872</v>
      </c>
      <c r="L3056" s="11">
        <f t="shared" si="98"/>
        <v>1</v>
      </c>
    </row>
    <row r="3057" spans="1:12" x14ac:dyDescent="0.25">
      <c r="A3057">
        <f t="shared" si="99"/>
        <v>3052</v>
      </c>
      <c r="C3057">
        <v>55568.697540794506</v>
      </c>
      <c r="D3057">
        <v>57041.570580242987</v>
      </c>
      <c r="E3057">
        <v>41555779.526719242</v>
      </c>
      <c r="F3057">
        <v>1472.873039448481</v>
      </c>
      <c r="G3057">
        <v>236820036.32792732</v>
      </c>
      <c r="H3057" s="6">
        <f>E3057-G3057-'Recalled prostheses cost'!$F$23</f>
        <v>-219016081.26809925</v>
      </c>
      <c r="I3057" s="112">
        <v>23025603.703898586</v>
      </c>
      <c r="J3057" s="112">
        <v>89991613.804612398</v>
      </c>
      <c r="K3057" s="112">
        <f>I3057-J3057-(0.38*'Recalled prostheses cost'!$F$23)</f>
        <v>-75991703.398132458</v>
      </c>
      <c r="L3057" s="11">
        <f t="shared" si="98"/>
        <v>1</v>
      </c>
    </row>
    <row r="3058" spans="1:12" x14ac:dyDescent="0.25">
      <c r="A3058">
        <f t="shared" si="99"/>
        <v>3053</v>
      </c>
      <c r="C3058">
        <v>75630.487899143292</v>
      </c>
      <c r="D3058">
        <v>78603.210027298264</v>
      </c>
      <c r="E3058">
        <v>44621615.908531606</v>
      </c>
      <c r="F3058">
        <v>2972.7221281549719</v>
      </c>
      <c r="G3058">
        <v>346432020.5836758</v>
      </c>
      <c r="H3058" s="6">
        <f>E3058-G3058-'Recalled prostheses cost'!$F$23</f>
        <v>-325562229.14203537</v>
      </c>
      <c r="I3058" s="112">
        <v>24767987.485104509</v>
      </c>
      <c r="J3058" s="112">
        <v>131644167.82179682</v>
      </c>
      <c r="K3058" s="112">
        <f>I3058-J3058-(0.38*'Recalled prostheses cost'!$F$23)</f>
        <v>-115901873.63411096</v>
      </c>
      <c r="L3058" s="11">
        <f t="shared" si="98"/>
        <v>1</v>
      </c>
    </row>
    <row r="3059" spans="1:12" x14ac:dyDescent="0.25">
      <c r="A3059">
        <f t="shared" si="99"/>
        <v>3054</v>
      </c>
      <c r="C3059">
        <v>69679.690818339135</v>
      </c>
      <c r="D3059">
        <v>71943.565059616856</v>
      </c>
      <c r="E3059">
        <v>43285885.577757195</v>
      </c>
      <c r="F3059">
        <v>2263.874241277721</v>
      </c>
      <c r="G3059">
        <v>273733251.32207459</v>
      </c>
      <c r="H3059" s="6">
        <f>E3059-G3059-'Recalled prostheses cost'!$F$23</f>
        <v>-254199190.21120858</v>
      </c>
      <c r="I3059" s="112">
        <v>23987483.970236477</v>
      </c>
      <c r="J3059" s="112">
        <v>104018635.50238831</v>
      </c>
      <c r="K3059" s="112">
        <f>I3059-J3059-(0.38*'Recalled prostheses cost'!$F$23)</f>
        <v>-89056844.829570472</v>
      </c>
      <c r="L3059" s="11">
        <f t="shared" si="98"/>
        <v>1</v>
      </c>
    </row>
    <row r="3060" spans="1:12" x14ac:dyDescent="0.25">
      <c r="A3060">
        <f t="shared" si="99"/>
        <v>3055</v>
      </c>
      <c r="C3060">
        <v>53610.894678944838</v>
      </c>
      <c r="D3060">
        <v>55688.987947238769</v>
      </c>
      <c r="E3060">
        <v>46983591.294259481</v>
      </c>
      <c r="F3060">
        <v>2078.093268293931</v>
      </c>
      <c r="G3060">
        <v>512108860.4873392</v>
      </c>
      <c r="H3060" s="6">
        <f>E3060-G3060-'Recalled prostheses cost'!$F$23</f>
        <v>-488877093.65997088</v>
      </c>
      <c r="I3060" s="112">
        <v>26347960.959537819</v>
      </c>
      <c r="J3060" s="112">
        <v>194601366.9851889</v>
      </c>
      <c r="K3060" s="112">
        <f>I3060-J3060-(0.38*'Recalled prostheses cost'!$F$23)</f>
        <v>-177279099.32306975</v>
      </c>
      <c r="L3060" s="11">
        <f t="shared" si="98"/>
        <v>1</v>
      </c>
    </row>
    <row r="3061" spans="1:12" x14ac:dyDescent="0.25">
      <c r="A3061">
        <f t="shared" si="99"/>
        <v>3056</v>
      </c>
      <c r="C3061">
        <v>53236.573346416306</v>
      </c>
      <c r="D3061">
        <v>55789.688549418439</v>
      </c>
      <c r="E3061">
        <v>68423418.232983485</v>
      </c>
      <c r="F3061">
        <v>2553.1152030021331</v>
      </c>
      <c r="G3061">
        <v>1012285988.7539365</v>
      </c>
      <c r="H3061" s="6">
        <f>E3061-G3061-'Recalled prostheses cost'!$F$23</f>
        <v>-967614394.98784423</v>
      </c>
      <c r="I3061" s="112">
        <v>37913587.353141986</v>
      </c>
      <c r="J3061" s="112">
        <v>384668675.72649586</v>
      </c>
      <c r="K3061" s="112">
        <f>I3061-J3061-(0.38*'Recalled prostheses cost'!$F$23)</f>
        <v>-355780781.67077255</v>
      </c>
      <c r="L3061" s="11">
        <f t="shared" si="98"/>
        <v>1</v>
      </c>
    </row>
    <row r="3062" spans="1:12" x14ac:dyDescent="0.25">
      <c r="A3062">
        <f t="shared" si="99"/>
        <v>3057</v>
      </c>
      <c r="C3062">
        <v>53871.011628688306</v>
      </c>
      <c r="D3062">
        <v>55970.036722982899</v>
      </c>
      <c r="E3062">
        <v>42377754.40162643</v>
      </c>
      <c r="F3062">
        <v>2099.0250942945931</v>
      </c>
      <c r="G3062">
        <v>378265945.11514437</v>
      </c>
      <c r="H3062" s="6">
        <f>E3062-G3062-'Recalled prostheses cost'!$F$23</f>
        <v>-359640015.18040913</v>
      </c>
      <c r="I3062" s="112">
        <v>23836632.347992208</v>
      </c>
      <c r="J3062" s="112">
        <v>143741059.14375484</v>
      </c>
      <c r="K3062" s="112">
        <f>I3062-J3062-(0.38*'Recalled prostheses cost'!$F$23)</f>
        <v>-128930120.09318128</v>
      </c>
      <c r="L3062" s="11">
        <f t="shared" si="98"/>
        <v>1</v>
      </c>
    </row>
    <row r="3063" spans="1:12" x14ac:dyDescent="0.25">
      <c r="A3063">
        <f t="shared" si="99"/>
        <v>3058</v>
      </c>
      <c r="C3063">
        <v>53153.441262577886</v>
      </c>
      <c r="D3063">
        <v>55522.56511701455</v>
      </c>
      <c r="E3063">
        <v>47277656.014369451</v>
      </c>
      <c r="F3063">
        <v>2369.1238544366643</v>
      </c>
      <c r="G3063">
        <v>492281358.97927505</v>
      </c>
      <c r="H3063" s="6">
        <f>E3063-G3063-'Recalled prostheses cost'!$F$23</f>
        <v>-468755527.43179679</v>
      </c>
      <c r="I3063" s="112">
        <v>26132404.82751774</v>
      </c>
      <c r="J3063" s="112">
        <v>187066916.41212445</v>
      </c>
      <c r="K3063" s="112">
        <f>I3063-J3063-(0.38*'Recalled prostheses cost'!$F$23)</f>
        <v>-169960204.88202536</v>
      </c>
      <c r="L3063" s="11">
        <f t="shared" si="98"/>
        <v>1</v>
      </c>
    </row>
    <row r="3064" spans="1:12" x14ac:dyDescent="0.25">
      <c r="A3064">
        <f t="shared" si="99"/>
        <v>3059</v>
      </c>
      <c r="C3064">
        <v>49244.470465440223</v>
      </c>
      <c r="D3064">
        <v>50427.386664388425</v>
      </c>
      <c r="E3064">
        <v>58662148.185062625</v>
      </c>
      <c r="F3064">
        <v>1182.9161989482018</v>
      </c>
      <c r="G3064">
        <v>293696317.97001582</v>
      </c>
      <c r="H3064" s="6">
        <f>E3064-G3064-'Recalled prostheses cost'!$F$23</f>
        <v>-258785994.25184438</v>
      </c>
      <c r="I3064" s="112">
        <v>32320543.746408734</v>
      </c>
      <c r="J3064" s="112">
        <v>111604600.82860602</v>
      </c>
      <c r="K3064" s="112">
        <f>I3064-J3064-(0.38*'Recalled prostheses cost'!$F$23)</f>
        <v>-88309750.379615933</v>
      </c>
      <c r="L3064" s="11">
        <f t="shared" si="98"/>
        <v>1</v>
      </c>
    </row>
    <row r="3065" spans="1:12" x14ac:dyDescent="0.25">
      <c r="A3065">
        <f t="shared" si="99"/>
        <v>3060</v>
      </c>
      <c r="C3065">
        <v>54722.035575509843</v>
      </c>
      <c r="D3065">
        <v>56530.332713587472</v>
      </c>
      <c r="E3065">
        <v>48511682.891002268</v>
      </c>
      <c r="F3065">
        <v>1808.2971380776289</v>
      </c>
      <c r="G3065">
        <v>348316212.63246953</v>
      </c>
      <c r="H3065" s="6">
        <f>E3065-G3065-'Recalled prostheses cost'!$F$23</f>
        <v>-323556354.20835841</v>
      </c>
      <c r="I3065" s="112">
        <v>27038968.478467073</v>
      </c>
      <c r="J3065" s="112">
        <v>132360160.80033846</v>
      </c>
      <c r="K3065" s="112">
        <f>I3065-J3065-(0.38*'Recalled prostheses cost'!$F$23)</f>
        <v>-114346885.61929002</v>
      </c>
      <c r="L3065" s="11">
        <f t="shared" si="98"/>
        <v>1</v>
      </c>
    </row>
    <row r="3066" spans="1:12" x14ac:dyDescent="0.25">
      <c r="A3066">
        <f t="shared" si="99"/>
        <v>3061</v>
      </c>
      <c r="C3066">
        <v>53788.855470655406</v>
      </c>
      <c r="D3066">
        <v>55984.937053579815</v>
      </c>
      <c r="E3066">
        <v>39544413.499708012</v>
      </c>
      <c r="F3066">
        <v>2196.0815829244093</v>
      </c>
      <c r="G3066">
        <v>373715806.09461761</v>
      </c>
      <c r="H3066" s="6">
        <f>E3066-G3066-'Recalled prostheses cost'!$F$23</f>
        <v>-357923217.06180078</v>
      </c>
      <c r="I3066" s="112">
        <v>21847816.839238636</v>
      </c>
      <c r="J3066" s="112">
        <v>142012006.31595472</v>
      </c>
      <c r="K3066" s="112">
        <f>I3066-J3066-(0.38*'Recalled prostheses cost'!$F$23)</f>
        <v>-129189882.77413473</v>
      </c>
      <c r="L3066" s="11">
        <f t="shared" si="98"/>
        <v>1</v>
      </c>
    </row>
    <row r="3067" spans="1:12" x14ac:dyDescent="0.25">
      <c r="A3067">
        <f t="shared" si="99"/>
        <v>3062</v>
      </c>
      <c r="C3067">
        <v>67889.389059068359</v>
      </c>
      <c r="D3067">
        <v>70913.99905467988</v>
      </c>
      <c r="E3067">
        <v>45407567.057179004</v>
      </c>
      <c r="F3067">
        <v>3024.6099956115213</v>
      </c>
      <c r="G3067">
        <v>414720549.1673997</v>
      </c>
      <c r="H3067" s="6">
        <f>E3067-G3067-'Recalled prostheses cost'!$F$23</f>
        <v>-393064806.57711184</v>
      </c>
      <c r="I3067" s="112">
        <v>25205521.35811932</v>
      </c>
      <c r="J3067" s="112">
        <v>157593808.68361187</v>
      </c>
      <c r="K3067" s="112">
        <f>I3067-J3067-(0.38*'Recalled prostheses cost'!$F$23)</f>
        <v>-141413980.62291119</v>
      </c>
      <c r="L3067" s="11">
        <f t="shared" si="98"/>
        <v>1</v>
      </c>
    </row>
    <row r="3068" spans="1:12" x14ac:dyDescent="0.25">
      <c r="A3068">
        <f t="shared" si="99"/>
        <v>3063</v>
      </c>
      <c r="C3068">
        <v>68344.24132057192</v>
      </c>
      <c r="D3068">
        <v>70168.988456481602</v>
      </c>
      <c r="E3068">
        <v>61709230.105507866</v>
      </c>
      <c r="F3068">
        <v>1824.7471359096817</v>
      </c>
      <c r="G3068">
        <v>355062239.57270294</v>
      </c>
      <c r="H3068" s="6">
        <f>E3068-G3068-'Recalled prostheses cost'!$F$23</f>
        <v>-317104833.93408626</v>
      </c>
      <c r="I3068" s="112">
        <v>34709416.48478651</v>
      </c>
      <c r="J3068" s="112">
        <v>134923651.03762713</v>
      </c>
      <c r="K3068" s="112">
        <f>I3068-J3068-(0.38*'Recalled prostheses cost'!$F$23)</f>
        <v>-109239927.85025927</v>
      </c>
      <c r="L3068" s="11">
        <f t="shared" si="98"/>
        <v>1</v>
      </c>
    </row>
    <row r="3069" spans="1:12" x14ac:dyDescent="0.25">
      <c r="A3069">
        <f t="shared" si="99"/>
        <v>3064</v>
      </c>
      <c r="C3069">
        <v>74775.135031262034</v>
      </c>
      <c r="D3069">
        <v>77437.317679028798</v>
      </c>
      <c r="E3069">
        <v>39337190.581875943</v>
      </c>
      <c r="F3069">
        <v>2662.1826477667637</v>
      </c>
      <c r="G3069">
        <v>309928563.16019279</v>
      </c>
      <c r="H3069" s="6">
        <f>E3069-G3069-'Recalled prostheses cost'!$F$23</f>
        <v>-294343197.04520804</v>
      </c>
      <c r="I3069" s="112">
        <v>21489374.506665312</v>
      </c>
      <c r="J3069" s="112">
        <v>117772854.00087327</v>
      </c>
      <c r="K3069" s="112">
        <f>I3069-J3069-(0.38*'Recalled prostheses cost'!$F$23)</f>
        <v>-105309172.7916266</v>
      </c>
      <c r="L3069" s="11">
        <f t="shared" si="98"/>
        <v>1</v>
      </c>
    </row>
    <row r="3070" spans="1:12" x14ac:dyDescent="0.25">
      <c r="A3070">
        <f t="shared" si="99"/>
        <v>3065</v>
      </c>
      <c r="C3070">
        <v>72418.498301027197</v>
      </c>
      <c r="D3070">
        <v>74747.634705752193</v>
      </c>
      <c r="E3070">
        <v>40742419.482204452</v>
      </c>
      <c r="F3070">
        <v>2329.1364047249954</v>
      </c>
      <c r="G3070">
        <v>269322487.39691824</v>
      </c>
      <c r="H3070" s="6">
        <f>E3070-G3070-'Recalled prostheses cost'!$F$23</f>
        <v>-252331892.38160497</v>
      </c>
      <c r="I3070" s="112">
        <v>22437345.879050743</v>
      </c>
      <c r="J3070" s="112">
        <v>102342545.21082895</v>
      </c>
      <c r="K3070" s="112">
        <f>I3070-J3070-(0.38*'Recalled prostheses cost'!$F$23)</f>
        <v>-88930892.629196852</v>
      </c>
      <c r="L3070" s="11">
        <f t="shared" si="98"/>
        <v>1</v>
      </c>
    </row>
    <row r="3071" spans="1:12" x14ac:dyDescent="0.25">
      <c r="A3071">
        <f t="shared" si="99"/>
        <v>3066</v>
      </c>
      <c r="C3071">
        <v>54193.469709406963</v>
      </c>
      <c r="D3071">
        <v>56241.68311499698</v>
      </c>
      <c r="E3071">
        <v>62580605.681776188</v>
      </c>
      <c r="F3071">
        <v>2048.2134055900169</v>
      </c>
      <c r="G3071">
        <v>524106384.6528877</v>
      </c>
      <c r="H3071" s="6">
        <f>E3071-G3071-'Recalled prostheses cost'!$F$23</f>
        <v>-485277603.43800271</v>
      </c>
      <c r="I3071" s="112">
        <v>34566438.458437942</v>
      </c>
      <c r="J3071" s="112">
        <v>199160426.16809732</v>
      </c>
      <c r="K3071" s="112">
        <f>I3071-J3071-(0.38*'Recalled prostheses cost'!$F$23)</f>
        <v>-173619681.00707802</v>
      </c>
      <c r="L3071" s="11">
        <f t="shared" si="98"/>
        <v>1</v>
      </c>
    </row>
    <row r="3072" spans="1:12" x14ac:dyDescent="0.25">
      <c r="A3072">
        <f t="shared" si="99"/>
        <v>3067</v>
      </c>
      <c r="C3072">
        <v>51172.435031988869</v>
      </c>
      <c r="D3072">
        <v>52697.207440162987</v>
      </c>
      <c r="E3072">
        <v>68211198.235767826</v>
      </c>
      <c r="F3072">
        <v>1524.772408174118</v>
      </c>
      <c r="G3072">
        <v>470922321.52609164</v>
      </c>
      <c r="H3072" s="6">
        <f>E3072-G3072-'Recalled prostheses cost'!$F$23</f>
        <v>-426462947.75721496</v>
      </c>
      <c r="I3072" s="112">
        <v>37369208.551734425</v>
      </c>
      <c r="J3072" s="112">
        <v>178950482.17991483</v>
      </c>
      <c r="K3072" s="112">
        <f>I3072-J3072-(0.38*'Recalled prostheses cost'!$F$23)</f>
        <v>-150606966.92559907</v>
      </c>
      <c r="L3072" s="11">
        <f t="shared" si="98"/>
        <v>1</v>
      </c>
    </row>
    <row r="3073" spans="1:12" x14ac:dyDescent="0.25">
      <c r="A3073">
        <f t="shared" si="99"/>
        <v>3068</v>
      </c>
      <c r="C3073">
        <v>67638.786529608929</v>
      </c>
      <c r="D3073">
        <v>70072.17229216524</v>
      </c>
      <c r="E3073">
        <v>40541098.639450364</v>
      </c>
      <c r="F3073">
        <v>2433.3857625563105</v>
      </c>
      <c r="G3073">
        <v>310910673.51796681</v>
      </c>
      <c r="H3073" s="6">
        <f>E3073-G3073-'Recalled prostheses cost'!$F$23</f>
        <v>-294121399.34540761</v>
      </c>
      <c r="I3073" s="112">
        <v>22907730.862200841</v>
      </c>
      <c r="J3073" s="112">
        <v>118146055.93682739</v>
      </c>
      <c r="K3073" s="112">
        <f>I3073-J3073-(0.38*'Recalled prostheses cost'!$F$23)</f>
        <v>-104264018.37204519</v>
      </c>
      <c r="L3073" s="11">
        <f t="shared" si="98"/>
        <v>1</v>
      </c>
    </row>
    <row r="3074" spans="1:12" x14ac:dyDescent="0.25">
      <c r="A3074">
        <f t="shared" si="99"/>
        <v>3069</v>
      </c>
      <c r="C3074">
        <v>55572.565310933525</v>
      </c>
      <c r="D3074">
        <v>57764.679643326694</v>
      </c>
      <c r="E3074">
        <v>42515433.089482993</v>
      </c>
      <c r="F3074">
        <v>2192.1143323931683</v>
      </c>
      <c r="G3074">
        <v>397359394.87107909</v>
      </c>
      <c r="H3074" s="6">
        <f>E3074-G3074-'Recalled prostheses cost'!$F$23</f>
        <v>-378595786.24848723</v>
      </c>
      <c r="I3074" s="112">
        <v>24032830.379217919</v>
      </c>
      <c r="J3074" s="112">
        <v>150996570.05101004</v>
      </c>
      <c r="K3074" s="112">
        <f>I3074-J3074-(0.38*'Recalled prostheses cost'!$F$23)</f>
        <v>-135989432.96921077</v>
      </c>
      <c r="L3074" s="11">
        <f t="shared" si="98"/>
        <v>1</v>
      </c>
    </row>
    <row r="3075" spans="1:12" x14ac:dyDescent="0.25">
      <c r="A3075">
        <f t="shared" si="99"/>
        <v>3070</v>
      </c>
      <c r="C3075">
        <v>57517.432308062787</v>
      </c>
      <c r="D3075">
        <v>58984.405668221465</v>
      </c>
      <c r="E3075">
        <v>40952068.399449579</v>
      </c>
      <c r="F3075">
        <v>1466.9733601586777</v>
      </c>
      <c r="G3075">
        <v>246749733.32409504</v>
      </c>
      <c r="H3075" s="6">
        <f>E3075-G3075-'Recalled prostheses cost'!$F$23</f>
        <v>-229549489.39153662</v>
      </c>
      <c r="I3075" s="112">
        <v>22760140.216340985</v>
      </c>
      <c r="J3075" s="112">
        <v>93764898.663156122</v>
      </c>
      <c r="K3075" s="112">
        <f>I3075-J3075-(0.38*'Recalled prostheses cost'!$F$23)</f>
        <v>-80030451.744233787</v>
      </c>
      <c r="L3075" s="11">
        <f t="shared" si="98"/>
        <v>1</v>
      </c>
    </row>
    <row r="3076" spans="1:12" x14ac:dyDescent="0.25">
      <c r="A3076">
        <f t="shared" si="99"/>
        <v>3071</v>
      </c>
      <c r="C3076">
        <v>72992.477876909979</v>
      </c>
      <c r="D3076">
        <v>76035.906990977615</v>
      </c>
      <c r="E3076">
        <v>38635091.441362478</v>
      </c>
      <c r="F3076">
        <v>3043.429114067636</v>
      </c>
      <c r="G3076">
        <v>310307533.57944423</v>
      </c>
      <c r="H3076" s="6">
        <f>E3076-G3076-'Recalled prostheses cost'!$F$23</f>
        <v>-295424266.6049729</v>
      </c>
      <c r="I3076" s="112">
        <v>21433772.713690735</v>
      </c>
      <c r="J3076" s="112">
        <v>117916862.76018882</v>
      </c>
      <c r="K3076" s="112">
        <f>I3076-J3076-(0.38*'Recalled prostheses cost'!$F$23)</f>
        <v>-105508783.34391674</v>
      </c>
      <c r="L3076" s="11">
        <f t="shared" si="98"/>
        <v>1</v>
      </c>
    </row>
    <row r="3077" spans="1:12" x14ac:dyDescent="0.25">
      <c r="A3077">
        <f t="shared" si="99"/>
        <v>3072</v>
      </c>
      <c r="C3077">
        <v>56945.006772362729</v>
      </c>
      <c r="D3077">
        <v>58655.0100073496</v>
      </c>
      <c r="E3077">
        <v>62108880.061034024</v>
      </c>
      <c r="F3077">
        <v>1710.0032349868707</v>
      </c>
      <c r="G3077">
        <v>454536739.64056098</v>
      </c>
      <c r="H3077" s="6">
        <f>E3077-G3077-'Recalled prostheses cost'!$F$23</f>
        <v>-416179684.04641813</v>
      </c>
      <c r="I3077" s="112">
        <v>34307693.841298893</v>
      </c>
      <c r="J3077" s="112">
        <v>172723961.06341317</v>
      </c>
      <c r="K3077" s="112">
        <f>I3077-J3077-(0.38*'Recalled prostheses cost'!$F$23)</f>
        <v>-147441960.51953292</v>
      </c>
      <c r="L3077" s="11">
        <f t="shared" si="98"/>
        <v>1</v>
      </c>
    </row>
    <row r="3078" spans="1:12" x14ac:dyDescent="0.25">
      <c r="A3078">
        <f t="shared" si="99"/>
        <v>3073</v>
      </c>
      <c r="C3078">
        <v>51571.681367084944</v>
      </c>
      <c r="D3078">
        <v>53438.412591703425</v>
      </c>
      <c r="E3078">
        <v>51609801.345161177</v>
      </c>
      <c r="F3078">
        <v>1866.7312246184811</v>
      </c>
      <c r="G3078">
        <v>463204836.78585494</v>
      </c>
      <c r="H3078" s="6">
        <f>E3078-G3078-'Recalled prostheses cost'!$F$23</f>
        <v>-435346859.90758491</v>
      </c>
      <c r="I3078" s="112">
        <v>28405053.489889741</v>
      </c>
      <c r="J3078" s="112">
        <v>176017837.97862491</v>
      </c>
      <c r="K3078" s="112">
        <f>I3078-J3078-(0.38*'Recalled prostheses cost'!$F$23)</f>
        <v>-156638477.78615382</v>
      </c>
      <c r="L3078" s="11">
        <f t="shared" ref="L3078:L3141" si="100">IF(H3078/$H$1&lt;=F3078,1,0)</f>
        <v>1</v>
      </c>
    </row>
    <row r="3079" spans="1:12" x14ac:dyDescent="0.25">
      <c r="A3079">
        <f t="shared" si="99"/>
        <v>3074</v>
      </c>
      <c r="C3079">
        <v>81436.29434360392</v>
      </c>
      <c r="D3079">
        <v>84170.475451913662</v>
      </c>
      <c r="E3079">
        <v>46009727.787811436</v>
      </c>
      <c r="F3079">
        <v>2734.1811083097418</v>
      </c>
      <c r="G3079">
        <v>229767169.23956898</v>
      </c>
      <c r="H3079" s="6">
        <f>E3079-G3079-'Recalled prostheses cost'!$F$23</f>
        <v>-207509265.91864872</v>
      </c>
      <c r="I3079" s="112">
        <v>25677581.353842054</v>
      </c>
      <c r="J3079" s="112">
        <v>87311524.311036184</v>
      </c>
      <c r="K3079" s="112">
        <f>I3079-J3079-(0.38*'Recalled prostheses cost'!$F$23)</f>
        <v>-70659636.254612774</v>
      </c>
      <c r="L3079" s="11">
        <f t="shared" si="100"/>
        <v>1</v>
      </c>
    </row>
    <row r="3080" spans="1:12" x14ac:dyDescent="0.25">
      <c r="A3080">
        <f t="shared" ref="A3080:A3143" si="101">1+A3079</f>
        <v>3075</v>
      </c>
      <c r="C3080">
        <v>62768.848253394164</v>
      </c>
      <c r="D3080">
        <v>64776.559384996195</v>
      </c>
      <c r="E3080">
        <v>44195620.966248095</v>
      </c>
      <c r="F3080">
        <v>2007.7111316020309</v>
      </c>
      <c r="G3080">
        <v>334647936.36476684</v>
      </c>
      <c r="H3080" s="6">
        <f>E3080-G3080-'Recalled prostheses cost'!$F$23</f>
        <v>-314204139.86540991</v>
      </c>
      <c r="I3080" s="112">
        <v>24553082.967110988</v>
      </c>
      <c r="J3080" s="112">
        <v>127166215.81861138</v>
      </c>
      <c r="K3080" s="112">
        <f>I3080-J3080-(0.38*'Recalled prostheses cost'!$F$23)</f>
        <v>-111638826.14891905</v>
      </c>
      <c r="L3080" s="11">
        <f t="shared" si="100"/>
        <v>1</v>
      </c>
    </row>
    <row r="3081" spans="1:12" x14ac:dyDescent="0.25">
      <c r="A3081">
        <f t="shared" si="101"/>
        <v>3076</v>
      </c>
      <c r="C3081">
        <v>50555.490478072432</v>
      </c>
      <c r="D3081">
        <v>51841.436649313895</v>
      </c>
      <c r="E3081">
        <v>51143679.567328542</v>
      </c>
      <c r="F3081">
        <v>1285.9461712414632</v>
      </c>
      <c r="G3081">
        <v>299862738.02539027</v>
      </c>
      <c r="H3081" s="6">
        <f>E3081-G3081-'Recalled prostheses cost'!$F$23</f>
        <v>-272470882.92495292</v>
      </c>
      <c r="I3081" s="112">
        <v>28769942.574399635</v>
      </c>
      <c r="J3081" s="112">
        <v>113947840.44964832</v>
      </c>
      <c r="K3081" s="112">
        <f>I3081-J3081-(0.38*'Recalled prostheses cost'!$F$23)</f>
        <v>-94203591.172667325</v>
      </c>
      <c r="L3081" s="11">
        <f t="shared" si="100"/>
        <v>1</v>
      </c>
    </row>
    <row r="3082" spans="1:12" x14ac:dyDescent="0.25">
      <c r="A3082">
        <f t="shared" si="101"/>
        <v>3077</v>
      </c>
      <c r="C3082">
        <v>57053.54405504345</v>
      </c>
      <c r="D3082">
        <v>58496.465470484269</v>
      </c>
      <c r="E3082">
        <v>49971250.664919123</v>
      </c>
      <c r="F3082">
        <v>1442.9214154408182</v>
      </c>
      <c r="G3082">
        <v>245610689.54257751</v>
      </c>
      <c r="H3082" s="6">
        <f>E3082-G3082-'Recalled prostheses cost'!$F$23</f>
        <v>-219391263.34454954</v>
      </c>
      <c r="I3082" s="112">
        <v>28288948.742045943</v>
      </c>
      <c r="J3082" s="112">
        <v>93332062.026179463</v>
      </c>
      <c r="K3082" s="112">
        <f>I3082-J3082-(0.38*'Recalled prostheses cost'!$F$23)</f>
        <v>-74068806.581552178</v>
      </c>
      <c r="L3082" s="11">
        <f t="shared" si="100"/>
        <v>1</v>
      </c>
    </row>
    <row r="3083" spans="1:12" x14ac:dyDescent="0.25">
      <c r="A3083">
        <f t="shared" si="101"/>
        <v>3078</v>
      </c>
      <c r="C3083">
        <v>50494.496023790562</v>
      </c>
      <c r="D3083">
        <v>52103.238708464174</v>
      </c>
      <c r="E3083">
        <v>43603564.300404847</v>
      </c>
      <c r="F3083">
        <v>1608.7426846736125</v>
      </c>
      <c r="G3083">
        <v>302282317.33149952</v>
      </c>
      <c r="H3083" s="6">
        <f>E3083-G3083-'Recalled prostheses cost'!$F$23</f>
        <v>-282430577.49798584</v>
      </c>
      <c r="I3083" s="112">
        <v>24277851.90053127</v>
      </c>
      <c r="J3083" s="112">
        <v>114867280.58596981</v>
      </c>
      <c r="K3083" s="112">
        <f>I3083-J3083-(0.38*'Recalled prostheses cost'!$F$23)</f>
        <v>-99615121.982857198</v>
      </c>
      <c r="L3083" s="11">
        <f t="shared" si="100"/>
        <v>1</v>
      </c>
    </row>
    <row r="3084" spans="1:12" x14ac:dyDescent="0.25">
      <c r="A3084">
        <f t="shared" si="101"/>
        <v>3079</v>
      </c>
      <c r="C3084">
        <v>76168.837583137967</v>
      </c>
      <c r="D3084">
        <v>78841.256542298448</v>
      </c>
      <c r="E3084">
        <v>47288037.285760678</v>
      </c>
      <c r="F3084">
        <v>2672.4189591604809</v>
      </c>
      <c r="G3084">
        <v>328992115.26870292</v>
      </c>
      <c r="H3084" s="6">
        <f>E3084-G3084-'Recalled prostheses cost'!$F$23</f>
        <v>-305455902.44983339</v>
      </c>
      <c r="I3084" s="112">
        <v>26139272.763342749</v>
      </c>
      <c r="J3084" s="112">
        <v>125017003.80210711</v>
      </c>
      <c r="K3084" s="112">
        <f>I3084-J3084-(0.38*'Recalled prostheses cost'!$F$23)</f>
        <v>-107903424.33618301</v>
      </c>
      <c r="L3084" s="11">
        <f t="shared" si="100"/>
        <v>1</v>
      </c>
    </row>
    <row r="3085" spans="1:12" x14ac:dyDescent="0.25">
      <c r="A3085">
        <f t="shared" si="101"/>
        <v>3080</v>
      </c>
      <c r="C3085">
        <v>56336.408591760992</v>
      </c>
      <c r="D3085">
        <v>58219.757094524997</v>
      </c>
      <c r="E3085">
        <v>59481340.949416682</v>
      </c>
      <c r="F3085">
        <v>1883.3485027640054</v>
      </c>
      <c r="G3085">
        <v>404141909.79827827</v>
      </c>
      <c r="H3085" s="6">
        <f>E3085-G3085-'Recalled prostheses cost'!$F$23</f>
        <v>-368412393.31575274</v>
      </c>
      <c r="I3085" s="112">
        <v>32947297.113469452</v>
      </c>
      <c r="J3085" s="112">
        <v>153573925.72334573</v>
      </c>
      <c r="K3085" s="112">
        <f>I3085-J3085-(0.38*'Recalled prostheses cost'!$F$23)</f>
        <v>-129652321.90729493</v>
      </c>
      <c r="L3085" s="11">
        <f t="shared" si="100"/>
        <v>1</v>
      </c>
    </row>
    <row r="3086" spans="1:12" x14ac:dyDescent="0.25">
      <c r="A3086">
        <f t="shared" si="101"/>
        <v>3081</v>
      </c>
      <c r="C3086">
        <v>62171.600804967318</v>
      </c>
      <c r="D3086">
        <v>64413.456466309493</v>
      </c>
      <c r="E3086">
        <v>57231394.880603015</v>
      </c>
      <c r="F3086">
        <v>2241.8556613421752</v>
      </c>
      <c r="G3086">
        <v>410048275.07849771</v>
      </c>
      <c r="H3086" s="6">
        <f>E3086-G3086-'Recalled prostheses cost'!$F$23</f>
        <v>-376568704.66478586</v>
      </c>
      <c r="I3086" s="112">
        <v>31698214.947974667</v>
      </c>
      <c r="J3086" s="112">
        <v>155818344.52982914</v>
      </c>
      <c r="K3086" s="112">
        <f>I3086-J3086-(0.38*'Recalled prostheses cost'!$F$23)</f>
        <v>-133145822.87927312</v>
      </c>
      <c r="L3086" s="11">
        <f t="shared" si="100"/>
        <v>1</v>
      </c>
    </row>
    <row r="3087" spans="1:12" x14ac:dyDescent="0.25">
      <c r="A3087">
        <f t="shared" si="101"/>
        <v>3082</v>
      </c>
      <c r="C3087">
        <v>83273.919803184355</v>
      </c>
      <c r="D3087">
        <v>86372.070005414498</v>
      </c>
      <c r="E3087">
        <v>58833425.69298815</v>
      </c>
      <c r="F3087">
        <v>3098.1502022301429</v>
      </c>
      <c r="G3087">
        <v>494389202.22988999</v>
      </c>
      <c r="H3087" s="6">
        <f>E3087-G3087-'Recalled prostheses cost'!$F$23</f>
        <v>-459307601.003793</v>
      </c>
      <c r="I3087" s="112">
        <v>32718423.356701992</v>
      </c>
      <c r="J3087" s="112">
        <v>187867896.84735823</v>
      </c>
      <c r="K3087" s="112">
        <f>I3087-J3087-(0.38*'Recalled prostheses cost'!$F$23)</f>
        <v>-164175166.78807488</v>
      </c>
      <c r="L3087" s="11">
        <f t="shared" si="100"/>
        <v>1</v>
      </c>
    </row>
    <row r="3088" spans="1:12" x14ac:dyDescent="0.25">
      <c r="A3088">
        <f t="shared" si="101"/>
        <v>3083</v>
      </c>
      <c r="C3088">
        <v>68277.82125254572</v>
      </c>
      <c r="D3088">
        <v>70728.325874166971</v>
      </c>
      <c r="E3088">
        <v>45057414.362794407</v>
      </c>
      <c r="F3088">
        <v>2450.5046216212504</v>
      </c>
      <c r="G3088">
        <v>441532456.52078211</v>
      </c>
      <c r="H3088" s="6">
        <f>E3088-G3088-'Recalled prostheses cost'!$F$23</f>
        <v>-420226866.62487888</v>
      </c>
      <c r="I3088" s="112">
        <v>24865864.997032583</v>
      </c>
      <c r="J3088" s="112">
        <v>167782333.4778972</v>
      </c>
      <c r="K3088" s="112">
        <f>I3088-J3088-(0.38*'Recalled prostheses cost'!$F$23)</f>
        <v>-151942161.77828327</v>
      </c>
      <c r="L3088" s="11">
        <f t="shared" si="100"/>
        <v>1</v>
      </c>
    </row>
    <row r="3089" spans="1:12" x14ac:dyDescent="0.25">
      <c r="A3089">
        <f t="shared" si="101"/>
        <v>3084</v>
      </c>
      <c r="C3089">
        <v>63532.788214535911</v>
      </c>
      <c r="D3089">
        <v>66109.9834852575</v>
      </c>
      <c r="E3089">
        <v>48038984.667253934</v>
      </c>
      <c r="F3089">
        <v>2577.1952707215896</v>
      </c>
      <c r="G3089">
        <v>464673584.8723498</v>
      </c>
      <c r="H3089" s="6">
        <f>E3089-G3089-'Recalled prostheses cost'!$F$23</f>
        <v>-440386424.67198706</v>
      </c>
      <c r="I3089" s="112">
        <v>26308675.934469093</v>
      </c>
      <c r="J3089" s="112">
        <v>176575962.25149295</v>
      </c>
      <c r="K3089" s="112">
        <f>I3089-J3089-(0.38*'Recalled prostheses cost'!$F$23)</f>
        <v>-159292979.6144425</v>
      </c>
      <c r="L3089" s="11">
        <f t="shared" si="100"/>
        <v>1</v>
      </c>
    </row>
    <row r="3090" spans="1:12" x14ac:dyDescent="0.25">
      <c r="A3090">
        <f t="shared" si="101"/>
        <v>3085</v>
      </c>
      <c r="C3090">
        <v>80967.46578263276</v>
      </c>
      <c r="D3090">
        <v>83897.007573119452</v>
      </c>
      <c r="E3090">
        <v>63088640.383621164</v>
      </c>
      <c r="F3090">
        <v>2929.5417904866918</v>
      </c>
      <c r="G3090">
        <v>537525609.43581712</v>
      </c>
      <c r="H3090" s="6">
        <f>E3090-G3090-'Recalled prostheses cost'!$F$23</f>
        <v>-498188793.51908714</v>
      </c>
      <c r="I3090" s="112">
        <v>35116255.044429548</v>
      </c>
      <c r="J3090" s="112">
        <v>204259731.58561057</v>
      </c>
      <c r="K3090" s="112">
        <f>I3090-J3090-(0.38*'Recalled prostheses cost'!$F$23)</f>
        <v>-178169169.83859968</v>
      </c>
      <c r="L3090" s="11">
        <f t="shared" si="100"/>
        <v>1</v>
      </c>
    </row>
    <row r="3091" spans="1:12" x14ac:dyDescent="0.25">
      <c r="A3091">
        <f t="shared" si="101"/>
        <v>3086</v>
      </c>
      <c r="C3091">
        <v>60061.133224959864</v>
      </c>
      <c r="D3091">
        <v>61987.340374048581</v>
      </c>
      <c r="E3091">
        <v>41858913.290342666</v>
      </c>
      <c r="F3091">
        <v>1926.2071490887174</v>
      </c>
      <c r="G3091">
        <v>286589979.79144454</v>
      </c>
      <c r="H3091" s="6">
        <f>E3091-G3091-'Recalled prostheses cost'!$F$23</f>
        <v>-268482890.96799308</v>
      </c>
      <c r="I3091" s="112">
        <v>22883779.71866893</v>
      </c>
      <c r="J3091" s="112">
        <v>108904192.32074894</v>
      </c>
      <c r="K3091" s="112">
        <f>I3091-J3091-(0.38*'Recalled prostheses cost'!$F$23)</f>
        <v>-95046105.899498671</v>
      </c>
      <c r="L3091" s="11">
        <f t="shared" si="100"/>
        <v>1</v>
      </c>
    </row>
    <row r="3092" spans="1:12" x14ac:dyDescent="0.25">
      <c r="A3092">
        <f t="shared" si="101"/>
        <v>3087</v>
      </c>
      <c r="C3092">
        <v>53544.373253773687</v>
      </c>
      <c r="D3092">
        <v>55148.619843880209</v>
      </c>
      <c r="E3092">
        <v>42812254.407686606</v>
      </c>
      <c r="F3092">
        <v>1604.2465901065225</v>
      </c>
      <c r="G3092">
        <v>261219174.02686983</v>
      </c>
      <c r="H3092" s="6">
        <f>E3092-G3092-'Recalled prostheses cost'!$F$23</f>
        <v>-242158744.08607441</v>
      </c>
      <c r="I3092" s="112">
        <v>23872473.991780657</v>
      </c>
      <c r="J3092" s="112">
        <v>99263286.130210519</v>
      </c>
      <c r="K3092" s="112">
        <f>I3092-J3092-(0.38*'Recalled prostheses cost'!$F$23)</f>
        <v>-84416505.435848504</v>
      </c>
      <c r="L3092" s="11">
        <f t="shared" si="100"/>
        <v>1</v>
      </c>
    </row>
    <row r="3093" spans="1:12" x14ac:dyDescent="0.25">
      <c r="A3093">
        <f t="shared" si="101"/>
        <v>3088</v>
      </c>
      <c r="C3093">
        <v>70592.276388232392</v>
      </c>
      <c r="D3093">
        <v>73027.863911091219</v>
      </c>
      <c r="E3093">
        <v>48708081.613007568</v>
      </c>
      <c r="F3093">
        <v>2435.5875228588266</v>
      </c>
      <c r="G3093">
        <v>432239015.15051013</v>
      </c>
      <c r="H3093" s="6">
        <f>E3093-G3093-'Recalled prostheses cost'!$F$23</f>
        <v>-407282758.00439376</v>
      </c>
      <c r="I3093" s="112">
        <v>26837611.290898755</v>
      </c>
      <c r="J3093" s="112">
        <v>164250825.75719386</v>
      </c>
      <c r="K3093" s="112">
        <f>I3093-J3093-(0.38*'Recalled prostheses cost'!$F$23)</f>
        <v>-146438907.76371378</v>
      </c>
      <c r="L3093" s="11">
        <f t="shared" si="100"/>
        <v>1</v>
      </c>
    </row>
    <row r="3094" spans="1:12" x14ac:dyDescent="0.25">
      <c r="A3094">
        <f t="shared" si="101"/>
        <v>3089</v>
      </c>
      <c r="C3094">
        <v>55004.38526883033</v>
      </c>
      <c r="D3094">
        <v>56330.147841895443</v>
      </c>
      <c r="E3094">
        <v>63961031.922641866</v>
      </c>
      <c r="F3094">
        <v>1325.7625730651125</v>
      </c>
      <c r="G3094">
        <v>379167351.99550712</v>
      </c>
      <c r="H3094" s="6">
        <f>E3094-G3094-'Recalled prostheses cost'!$F$23</f>
        <v>-338958144.53975642</v>
      </c>
      <c r="I3094" s="112">
        <v>35087731.805194005</v>
      </c>
      <c r="J3094" s="112">
        <v>144083593.7582927</v>
      </c>
      <c r="K3094" s="112">
        <f>I3094-J3094-(0.38*'Recalled prostheses cost'!$F$23)</f>
        <v>-118021555.25051734</v>
      </c>
      <c r="L3094" s="11">
        <f t="shared" si="100"/>
        <v>1</v>
      </c>
    </row>
    <row r="3095" spans="1:12" x14ac:dyDescent="0.25">
      <c r="A3095">
        <f t="shared" si="101"/>
        <v>3090</v>
      </c>
      <c r="C3095">
        <v>60406.598622642807</v>
      </c>
      <c r="D3095">
        <v>61968.885733306663</v>
      </c>
      <c r="E3095">
        <v>65139393.767946899</v>
      </c>
      <c r="F3095">
        <v>1562.2871106638559</v>
      </c>
      <c r="G3095">
        <v>458261456.1837188</v>
      </c>
      <c r="H3095" s="6">
        <f>E3095-G3095-'Recalled prostheses cost'!$F$23</f>
        <v>-416873886.88266307</v>
      </c>
      <c r="I3095" s="112">
        <v>35551039.38585116</v>
      </c>
      <c r="J3095" s="112">
        <v>174139353.3498131</v>
      </c>
      <c r="K3095" s="112">
        <f>I3095-J3095-(0.38*'Recalled prostheses cost'!$F$23)</f>
        <v>-147614007.26138061</v>
      </c>
      <c r="L3095" s="11">
        <f t="shared" si="100"/>
        <v>1</v>
      </c>
    </row>
    <row r="3096" spans="1:12" x14ac:dyDescent="0.25">
      <c r="A3096">
        <f t="shared" si="101"/>
        <v>3091</v>
      </c>
      <c r="C3096">
        <v>84937.92904832444</v>
      </c>
      <c r="D3096">
        <v>87533.591372798313</v>
      </c>
      <c r="E3096">
        <v>53512164.025224626</v>
      </c>
      <c r="F3096">
        <v>2595.662324473873</v>
      </c>
      <c r="G3096">
        <v>363142255.62588781</v>
      </c>
      <c r="H3096" s="6">
        <f>E3096-G3096-'Recalled prostheses cost'!$F$23</f>
        <v>-333381916.06755435</v>
      </c>
      <c r="I3096" s="112">
        <v>29491950.856160779</v>
      </c>
      <c r="J3096" s="112">
        <v>137994057.13783738</v>
      </c>
      <c r="K3096" s="112">
        <f>I3096-J3096-(0.38*'Recalled prostheses cost'!$F$23)</f>
        <v>-117527799.57909524</v>
      </c>
      <c r="L3096" s="11">
        <f t="shared" si="100"/>
        <v>1</v>
      </c>
    </row>
    <row r="3097" spans="1:12" x14ac:dyDescent="0.25">
      <c r="A3097">
        <f t="shared" si="101"/>
        <v>3092</v>
      </c>
      <c r="C3097">
        <v>68080.535429714044</v>
      </c>
      <c r="D3097">
        <v>70030.450011566456</v>
      </c>
      <c r="E3097">
        <v>65091134.00030677</v>
      </c>
      <c r="F3097">
        <v>1949.9145818524121</v>
      </c>
      <c r="G3097">
        <v>396734698.97398859</v>
      </c>
      <c r="H3097" s="6">
        <f>E3097-G3097-'Recalled prostheses cost'!$F$23</f>
        <v>-355395389.44057298</v>
      </c>
      <c r="I3097" s="112">
        <v>35711700.368553422</v>
      </c>
      <c r="J3097" s="112">
        <v>150759185.61011565</v>
      </c>
      <c r="K3097" s="112">
        <f>I3097-J3097-(0.38*'Recalled prostheses cost'!$F$23)</f>
        <v>-124073178.53898087</v>
      </c>
      <c r="L3097" s="11">
        <f t="shared" si="100"/>
        <v>1</v>
      </c>
    </row>
    <row r="3098" spans="1:12" x14ac:dyDescent="0.25">
      <c r="A3098">
        <f t="shared" si="101"/>
        <v>3093</v>
      </c>
      <c r="C3098">
        <v>55540.336646032149</v>
      </c>
      <c r="D3098">
        <v>58180.452003819373</v>
      </c>
      <c r="E3098">
        <v>49865532.595819212</v>
      </c>
      <c r="F3098">
        <v>2640.1153577872246</v>
      </c>
      <c r="G3098">
        <v>602403828.12343228</v>
      </c>
      <c r="H3098" s="6">
        <f>E3098-G3098-'Recalled prostheses cost'!$F$23</f>
        <v>-576290119.99450421</v>
      </c>
      <c r="I3098" s="112">
        <v>27915107.123687457</v>
      </c>
      <c r="J3098" s="112">
        <v>228913454.68690428</v>
      </c>
      <c r="K3098" s="112">
        <f>I3098-J3098-(0.38*'Recalled prostheses cost'!$F$23)</f>
        <v>-210024040.86063549</v>
      </c>
      <c r="L3098" s="11">
        <f t="shared" si="100"/>
        <v>1</v>
      </c>
    </row>
    <row r="3099" spans="1:12" x14ac:dyDescent="0.25">
      <c r="A3099">
        <f t="shared" si="101"/>
        <v>3094</v>
      </c>
      <c r="C3099">
        <v>66155.506002732247</v>
      </c>
      <c r="D3099">
        <v>67945.542256291737</v>
      </c>
      <c r="E3099">
        <v>68524858.259517431</v>
      </c>
      <c r="F3099">
        <v>1790.0362535594904</v>
      </c>
      <c r="G3099">
        <v>404336659.01495004</v>
      </c>
      <c r="H3099" s="6">
        <f>E3099-G3099-'Recalled prostheses cost'!$F$23</f>
        <v>-359563625.22232378</v>
      </c>
      <c r="I3099" s="112">
        <v>37985425.478777334</v>
      </c>
      <c r="J3099" s="112">
        <v>153647930.42568105</v>
      </c>
      <c r="K3099" s="112">
        <f>I3099-J3099-(0.38*'Recalled prostheses cost'!$F$23)</f>
        <v>-124688198.24432236</v>
      </c>
      <c r="L3099" s="11">
        <f t="shared" si="100"/>
        <v>1</v>
      </c>
    </row>
    <row r="3100" spans="1:12" x14ac:dyDescent="0.25">
      <c r="A3100">
        <f t="shared" si="101"/>
        <v>3095</v>
      </c>
      <c r="C3100">
        <v>64861.159447582781</v>
      </c>
      <c r="D3100">
        <v>66166.106136498216</v>
      </c>
      <c r="E3100">
        <v>48198423.201922193</v>
      </c>
      <c r="F3100">
        <v>1304.9466889154355</v>
      </c>
      <c r="G3100">
        <v>193421657.95047289</v>
      </c>
      <c r="H3100" s="6">
        <f>E3100-G3100-'Recalled prostheses cost'!$F$23</f>
        <v>-168975059.21544188</v>
      </c>
      <c r="I3100" s="112">
        <v>26796905.079634521</v>
      </c>
      <c r="J3100" s="112">
        <v>73500230.021179706</v>
      </c>
      <c r="K3100" s="112">
        <f>I3100-J3100-(0.38*'Recalled prostheses cost'!$F$23)</f>
        <v>-55729018.238963835</v>
      </c>
      <c r="L3100" s="11">
        <f t="shared" si="100"/>
        <v>1</v>
      </c>
    </row>
    <row r="3101" spans="1:12" x14ac:dyDescent="0.25">
      <c r="A3101">
        <f t="shared" si="101"/>
        <v>3096</v>
      </c>
      <c r="C3101">
        <v>59537.777162855324</v>
      </c>
      <c r="D3101">
        <v>61248.043746008545</v>
      </c>
      <c r="E3101">
        <v>53506079.238596141</v>
      </c>
      <c r="F3101">
        <v>1710.2665831532213</v>
      </c>
      <c r="G3101">
        <v>333920720.98973459</v>
      </c>
      <c r="H3101" s="6">
        <f>E3101-G3101-'Recalled prostheses cost'!$F$23</f>
        <v>-304166466.21802962</v>
      </c>
      <c r="I3101" s="112">
        <v>29296573.547636326</v>
      </c>
      <c r="J3101" s="112">
        <v>126889873.97609912</v>
      </c>
      <c r="K3101" s="112">
        <f>I3101-J3101-(0.38*'Recalled prostheses cost'!$F$23)</f>
        <v>-106618993.72588143</v>
      </c>
      <c r="L3101" s="11">
        <f t="shared" si="100"/>
        <v>1</v>
      </c>
    </row>
    <row r="3102" spans="1:12" x14ac:dyDescent="0.25">
      <c r="A3102">
        <f t="shared" si="101"/>
        <v>3097</v>
      </c>
      <c r="C3102">
        <v>62851.447984765487</v>
      </c>
      <c r="D3102">
        <v>64741.563828665414</v>
      </c>
      <c r="E3102">
        <v>54757068.546458788</v>
      </c>
      <c r="F3102">
        <v>1890.1158438999264</v>
      </c>
      <c r="G3102">
        <v>418102468.68601084</v>
      </c>
      <c r="H3102" s="6">
        <f>E3102-G3102-'Recalled prostheses cost'!$F$23</f>
        <v>-387097224.60644323</v>
      </c>
      <c r="I3102" s="112">
        <v>30258497.938584976</v>
      </c>
      <c r="J3102" s="112">
        <v>158878938.10068411</v>
      </c>
      <c r="K3102" s="112">
        <f>I3102-J3102-(0.38*'Recalled prostheses cost'!$F$23)</f>
        <v>-137646133.45951778</v>
      </c>
      <c r="L3102" s="11">
        <f t="shared" si="100"/>
        <v>1</v>
      </c>
    </row>
    <row r="3103" spans="1:12" x14ac:dyDescent="0.25">
      <c r="A3103">
        <f t="shared" si="101"/>
        <v>3098</v>
      </c>
      <c r="C3103">
        <v>50101.059968549787</v>
      </c>
      <c r="D3103">
        <v>51699.488698140005</v>
      </c>
      <c r="E3103">
        <v>42150890.094039202</v>
      </c>
      <c r="F3103">
        <v>1598.4287295902177</v>
      </c>
      <c r="G3103">
        <v>373961871.39132738</v>
      </c>
      <c r="H3103" s="6">
        <f>E3103-G3103-'Recalled prostheses cost'!$F$23</f>
        <v>-355562805.76417935</v>
      </c>
      <c r="I3103" s="112">
        <v>23164925.792240702</v>
      </c>
      <c r="J3103" s="112">
        <v>142105511.12870443</v>
      </c>
      <c r="K3103" s="112">
        <f>I3103-J3103-(0.38*'Recalled prostheses cost'!$F$23)</f>
        <v>-127966278.63388237</v>
      </c>
      <c r="L3103" s="11">
        <f t="shared" si="100"/>
        <v>1</v>
      </c>
    </row>
    <row r="3104" spans="1:12" x14ac:dyDescent="0.25">
      <c r="A3104">
        <f t="shared" si="101"/>
        <v>3099</v>
      </c>
      <c r="C3104">
        <v>55860.975537245409</v>
      </c>
      <c r="D3104">
        <v>56832.331516301267</v>
      </c>
      <c r="E3104">
        <v>43726352.580971383</v>
      </c>
      <c r="F3104">
        <v>971.35597905585746</v>
      </c>
      <c r="G3104">
        <v>158231817.65324193</v>
      </c>
      <c r="H3104" s="6">
        <f>E3104-G3104-'Recalled prostheses cost'!$F$23</f>
        <v>-138257289.53916171</v>
      </c>
      <c r="I3104" s="112">
        <v>24662952.372686621</v>
      </c>
      <c r="J3104" s="112">
        <v>60128090.708231956</v>
      </c>
      <c r="K3104" s="112">
        <f>I3104-J3104-(0.38*'Recalled prostheses cost'!$F$23)</f>
        <v>-44490831.632963978</v>
      </c>
      <c r="L3104" s="11">
        <f t="shared" si="100"/>
        <v>1</v>
      </c>
    </row>
    <row r="3105" spans="1:12" x14ac:dyDescent="0.25">
      <c r="A3105">
        <f t="shared" si="101"/>
        <v>3100</v>
      </c>
      <c r="C3105">
        <v>71256.988517889724</v>
      </c>
      <c r="D3105">
        <v>73704.651249896386</v>
      </c>
      <c r="E3105">
        <v>42007723.015457928</v>
      </c>
      <c r="F3105">
        <v>2447.6627320066618</v>
      </c>
      <c r="G3105">
        <v>289353337.77651602</v>
      </c>
      <c r="H3105" s="6">
        <f>E3105-G3105-'Recalled prostheses cost'!$F$23</f>
        <v>-271097439.22794926</v>
      </c>
      <c r="I3105" s="112">
        <v>23357432.446384352</v>
      </c>
      <c r="J3105" s="112">
        <v>109954268.35507607</v>
      </c>
      <c r="K3105" s="112">
        <f>I3105-J3105-(0.38*'Recalled prostheses cost'!$F$23)</f>
        <v>-95622529.206110358</v>
      </c>
      <c r="L3105" s="11">
        <f t="shared" si="100"/>
        <v>1</v>
      </c>
    </row>
    <row r="3106" spans="1:12" x14ac:dyDescent="0.25">
      <c r="A3106">
        <f t="shared" si="101"/>
        <v>3101</v>
      </c>
      <c r="C3106">
        <v>70920.012655341692</v>
      </c>
      <c r="D3106">
        <v>74171.274926197817</v>
      </c>
      <c r="E3106">
        <v>53069040.438787661</v>
      </c>
      <c r="F3106">
        <v>3251.2622708561248</v>
      </c>
      <c r="G3106">
        <v>502399872.90566838</v>
      </c>
      <c r="H3106" s="6">
        <f>E3106-G3106-'Recalled prostheses cost'!$F$23</f>
        <v>-473082656.93377191</v>
      </c>
      <c r="I3106" s="112">
        <v>29111913.261000972</v>
      </c>
      <c r="J3106" s="112">
        <v>190911951.70415398</v>
      </c>
      <c r="K3106" s="112">
        <f>I3106-J3106-(0.38*'Recalled prostheses cost'!$F$23)</f>
        <v>-170825731.74057168</v>
      </c>
      <c r="L3106" s="11">
        <f t="shared" si="100"/>
        <v>1</v>
      </c>
    </row>
    <row r="3107" spans="1:12" x14ac:dyDescent="0.25">
      <c r="A3107">
        <f t="shared" si="101"/>
        <v>3102</v>
      </c>
      <c r="C3107">
        <v>48296.000051402509</v>
      </c>
      <c r="D3107">
        <v>49903.854756224326</v>
      </c>
      <c r="E3107">
        <v>40454146.751168765</v>
      </c>
      <c r="F3107">
        <v>1607.854704821817</v>
      </c>
      <c r="G3107">
        <v>268108229.79944056</v>
      </c>
      <c r="H3107" s="6">
        <f>E3107-G3107-'Recalled prostheses cost'!$F$23</f>
        <v>-251405907.51516297</v>
      </c>
      <c r="I3107" s="112">
        <v>22587505.143665873</v>
      </c>
      <c r="J3107" s="112">
        <v>101881127.32378739</v>
      </c>
      <c r="K3107" s="112">
        <f>I3107-J3107-(0.38*'Recalled prostheses cost'!$F$23)</f>
        <v>-88319315.477540165</v>
      </c>
      <c r="L3107" s="11">
        <f t="shared" si="100"/>
        <v>1</v>
      </c>
    </row>
    <row r="3108" spans="1:12" x14ac:dyDescent="0.25">
      <c r="A3108">
        <f t="shared" si="101"/>
        <v>3103</v>
      </c>
      <c r="C3108">
        <v>58370.324230455677</v>
      </c>
      <c r="D3108">
        <v>61245.397621064258</v>
      </c>
      <c r="E3108">
        <v>55172377.059652463</v>
      </c>
      <c r="F3108">
        <v>2875.0733906085807</v>
      </c>
      <c r="G3108">
        <v>715411927.12891436</v>
      </c>
      <c r="H3108" s="6">
        <f>E3108-G3108-'Recalled prostheses cost'!$F$23</f>
        <v>-683991374.53615308</v>
      </c>
      <c r="I3108" s="112">
        <v>30307345.21414949</v>
      </c>
      <c r="J3108" s="112">
        <v>271856532.30898744</v>
      </c>
      <c r="K3108" s="112">
        <f>I3108-J3108-(0.38*'Recalled prostheses cost'!$F$23)</f>
        <v>-250574880.39225662</v>
      </c>
      <c r="L3108" s="11">
        <f t="shared" si="100"/>
        <v>1</v>
      </c>
    </row>
    <row r="3109" spans="1:12" x14ac:dyDescent="0.25">
      <c r="A3109">
        <f t="shared" si="101"/>
        <v>3104</v>
      </c>
      <c r="C3109">
        <v>53714.811073297838</v>
      </c>
      <c r="D3109">
        <v>55677.777314979765</v>
      </c>
      <c r="E3109">
        <v>57251713.630092196</v>
      </c>
      <c r="F3109">
        <v>1962.9662416819265</v>
      </c>
      <c r="G3109">
        <v>498786095.05649078</v>
      </c>
      <c r="H3109" s="6">
        <f>E3109-G3109-'Recalled prostheses cost'!$F$23</f>
        <v>-465286205.89328974</v>
      </c>
      <c r="I3109" s="112">
        <v>31934056.187711205</v>
      </c>
      <c r="J3109" s="112">
        <v>189538716.12146646</v>
      </c>
      <c r="K3109" s="112">
        <f>I3109-J3109-(0.38*'Recalled prostheses cost'!$F$23)</f>
        <v>-166630353.2311739</v>
      </c>
      <c r="L3109" s="11">
        <f t="shared" si="100"/>
        <v>1</v>
      </c>
    </row>
    <row r="3110" spans="1:12" x14ac:dyDescent="0.25">
      <c r="A3110">
        <f t="shared" si="101"/>
        <v>3105</v>
      </c>
      <c r="C3110">
        <v>60190.897601039047</v>
      </c>
      <c r="D3110">
        <v>61142.367934591908</v>
      </c>
      <c r="E3110">
        <v>61791064.688101538</v>
      </c>
      <c r="F3110">
        <v>951.47033355286112</v>
      </c>
      <c r="G3110">
        <v>239095663.45180842</v>
      </c>
      <c r="H3110" s="6">
        <f>E3110-G3110-'Recalled prostheses cost'!$F$23</f>
        <v>-201056423.23059806</v>
      </c>
      <c r="I3110" s="112">
        <v>34087716.462749131</v>
      </c>
      <c r="J3110" s="112">
        <v>90856352.111687213</v>
      </c>
      <c r="K3110" s="112">
        <f>I3110-J3110-(0.38*'Recalled prostheses cost'!$F$23)</f>
        <v>-65794328.946356729</v>
      </c>
      <c r="L3110" s="11">
        <f t="shared" si="100"/>
        <v>1</v>
      </c>
    </row>
    <row r="3111" spans="1:12" x14ac:dyDescent="0.25">
      <c r="A3111">
        <f t="shared" si="101"/>
        <v>3106</v>
      </c>
      <c r="C3111">
        <v>79192.969593326343</v>
      </c>
      <c r="D3111">
        <v>82842.761730154918</v>
      </c>
      <c r="E3111">
        <v>49084299.00970728</v>
      </c>
      <c r="F3111">
        <v>3649.7921368285752</v>
      </c>
      <c r="G3111">
        <v>495541035.39667159</v>
      </c>
      <c r="H3111" s="6">
        <f>E3111-G3111-'Recalled prostheses cost'!$F$23</f>
        <v>-470208560.85385549</v>
      </c>
      <c r="I3111" s="112">
        <v>27262193.890755575</v>
      </c>
      <c r="J3111" s="112">
        <v>188305593.45073524</v>
      </c>
      <c r="K3111" s="112">
        <f>I3111-J3111-(0.38*'Recalled prostheses cost'!$F$23)</f>
        <v>-170069092.85739833</v>
      </c>
      <c r="L3111" s="11">
        <f t="shared" si="100"/>
        <v>1</v>
      </c>
    </row>
    <row r="3112" spans="1:12" x14ac:dyDescent="0.25">
      <c r="A3112">
        <f t="shared" si="101"/>
        <v>3107</v>
      </c>
      <c r="C3112">
        <v>63482.227273748271</v>
      </c>
      <c r="D3112">
        <v>65214.060851438335</v>
      </c>
      <c r="E3112">
        <v>47702464.746443734</v>
      </c>
      <c r="F3112">
        <v>1731.833577690064</v>
      </c>
      <c r="G3112">
        <v>310621040.89511752</v>
      </c>
      <c r="H3112" s="6">
        <f>E3112-G3112-'Recalled prostheses cost'!$F$23</f>
        <v>-286670400.61556494</v>
      </c>
      <c r="I3112" s="112">
        <v>26541799.301039834</v>
      </c>
      <c r="J3112" s="112">
        <v>118035995.54014465</v>
      </c>
      <c r="K3112" s="112">
        <f>I3112-J3112-(0.38*'Recalled prostheses cost'!$F$23)</f>
        <v>-100519889.53652346</v>
      </c>
      <c r="L3112" s="11">
        <f t="shared" si="100"/>
        <v>1</v>
      </c>
    </row>
    <row r="3113" spans="1:12" x14ac:dyDescent="0.25">
      <c r="A3113">
        <f t="shared" si="101"/>
        <v>3108</v>
      </c>
      <c r="C3113">
        <v>53442.067115245052</v>
      </c>
      <c r="D3113">
        <v>55065.712057955527</v>
      </c>
      <c r="E3113">
        <v>48392225.403448194</v>
      </c>
      <c r="F3113">
        <v>1623.6449427104744</v>
      </c>
      <c r="G3113">
        <v>378968503.9596824</v>
      </c>
      <c r="H3113" s="6">
        <f>E3113-G3113-'Recalled prostheses cost'!$F$23</f>
        <v>-354328103.02312541</v>
      </c>
      <c r="I3113" s="112">
        <v>26859727.440312561</v>
      </c>
      <c r="J3113" s="112">
        <v>144008031.50467935</v>
      </c>
      <c r="K3113" s="112">
        <f>I3113-J3113-(0.38*'Recalled prostheses cost'!$F$23)</f>
        <v>-126173997.36178544</v>
      </c>
      <c r="L3113" s="11">
        <f t="shared" si="100"/>
        <v>1</v>
      </c>
    </row>
    <row r="3114" spans="1:12" x14ac:dyDescent="0.25">
      <c r="A3114">
        <f t="shared" si="101"/>
        <v>3109</v>
      </c>
      <c r="C3114">
        <v>61661.556509293914</v>
      </c>
      <c r="D3114">
        <v>62652.253363926262</v>
      </c>
      <c r="E3114">
        <v>39145867.682632193</v>
      </c>
      <c r="F3114">
        <v>990.69685463234782</v>
      </c>
      <c r="G3114">
        <v>139614317.79208758</v>
      </c>
      <c r="H3114" s="6">
        <f>E3114-G3114-'Recalled prostheses cost'!$F$23</f>
        <v>-124220274.57634656</v>
      </c>
      <c r="I3114" s="112">
        <v>22100301.611152269</v>
      </c>
      <c r="J3114" s="112">
        <v>53053440.76099328</v>
      </c>
      <c r="K3114" s="112">
        <f>I3114-J3114-(0.38*'Recalled prostheses cost'!$F$23)</f>
        <v>-39978832.447259657</v>
      </c>
      <c r="L3114" s="11">
        <f t="shared" si="100"/>
        <v>1</v>
      </c>
    </row>
    <row r="3115" spans="1:12" x14ac:dyDescent="0.25">
      <c r="A3115">
        <f t="shared" si="101"/>
        <v>3110</v>
      </c>
      <c r="C3115">
        <v>64944.375717367446</v>
      </c>
      <c r="D3115">
        <v>67695.613049063788</v>
      </c>
      <c r="E3115">
        <v>41414687.332752533</v>
      </c>
      <c r="F3115">
        <v>2751.2373316963422</v>
      </c>
      <c r="G3115">
        <v>366210875.88959926</v>
      </c>
      <c r="H3115" s="6">
        <f>E3115-G3115-'Recalled prostheses cost'!$F$23</f>
        <v>-348548013.02373791</v>
      </c>
      <c r="I3115" s="112">
        <v>23150298.469089679</v>
      </c>
      <c r="J3115" s="112">
        <v>139160132.83804771</v>
      </c>
      <c r="K3115" s="112">
        <f>I3115-J3115-(0.38*'Recalled prostheses cost'!$F$23)</f>
        <v>-125035527.66637668</v>
      </c>
      <c r="L3115" s="11">
        <f t="shared" si="100"/>
        <v>1</v>
      </c>
    </row>
    <row r="3116" spans="1:12" x14ac:dyDescent="0.25">
      <c r="A3116">
        <f t="shared" si="101"/>
        <v>3111</v>
      </c>
      <c r="C3116">
        <v>55487.55244953416</v>
      </c>
      <c r="D3116">
        <v>57167.49215159181</v>
      </c>
      <c r="E3116">
        <v>39589702.674466364</v>
      </c>
      <c r="F3116">
        <v>1679.9397020576507</v>
      </c>
      <c r="G3116">
        <v>230345401.78108051</v>
      </c>
      <c r="H3116" s="6">
        <f>E3116-G3116-'Recalled prostheses cost'!$F$23</f>
        <v>-214507523.57350531</v>
      </c>
      <c r="I3116" s="112">
        <v>22136946.003128499</v>
      </c>
      <c r="J3116" s="112">
        <v>87531252.676810578</v>
      </c>
      <c r="K3116" s="112">
        <f>I3116-J3116-(0.38*'Recalled prostheses cost'!$F$23)</f>
        <v>-74419999.971100718</v>
      </c>
      <c r="L3116" s="11">
        <f t="shared" si="100"/>
        <v>1</v>
      </c>
    </row>
    <row r="3117" spans="1:12" x14ac:dyDescent="0.25">
      <c r="A3117">
        <f t="shared" si="101"/>
        <v>3112</v>
      </c>
      <c r="C3117">
        <v>50170.464945777028</v>
      </c>
      <c r="D3117">
        <v>51872.604393786467</v>
      </c>
      <c r="E3117">
        <v>42739942.640955366</v>
      </c>
      <c r="F3117">
        <v>1702.1394480094386</v>
      </c>
      <c r="G3117">
        <v>324816416.71802247</v>
      </c>
      <c r="H3117" s="6">
        <f>E3117-G3117-'Recalled prostheses cost'!$F$23</f>
        <v>-305828298.54395825</v>
      </c>
      <c r="I3117" s="112">
        <v>23791672.690020822</v>
      </c>
      <c r="J3117" s="112">
        <v>123430238.35284853</v>
      </c>
      <c r="K3117" s="112">
        <f>I3117-J3117-(0.38*'Recalled prostheses cost'!$F$23)</f>
        <v>-108664258.96024635</v>
      </c>
      <c r="L3117" s="11">
        <f t="shared" si="100"/>
        <v>1</v>
      </c>
    </row>
    <row r="3118" spans="1:12" x14ac:dyDescent="0.25">
      <c r="A3118">
        <f t="shared" si="101"/>
        <v>3113</v>
      </c>
      <c r="C3118">
        <v>85756.043385233861</v>
      </c>
      <c r="D3118">
        <v>88128.66010442804</v>
      </c>
      <c r="E3118">
        <v>42668053.797276974</v>
      </c>
      <c r="F3118">
        <v>2372.6167191941786</v>
      </c>
      <c r="G3118">
        <v>197358364.28400141</v>
      </c>
      <c r="H3118" s="6">
        <f>E3118-G3118-'Recalled prostheses cost'!$F$23</f>
        <v>-178442134.95361561</v>
      </c>
      <c r="I3118" s="112">
        <v>23685832.295783021</v>
      </c>
      <c r="J3118" s="112">
        <v>74996178.427920535</v>
      </c>
      <c r="K3118" s="112">
        <f>I3118-J3118-(0.38*'Recalled prostheses cost'!$F$23)</f>
        <v>-60336039.429556161</v>
      </c>
      <c r="L3118" s="11">
        <f t="shared" si="100"/>
        <v>1</v>
      </c>
    </row>
    <row r="3119" spans="1:12" x14ac:dyDescent="0.25">
      <c r="A3119">
        <f t="shared" si="101"/>
        <v>3114</v>
      </c>
      <c r="C3119">
        <v>67369.579965671495</v>
      </c>
      <c r="D3119">
        <v>70516.590991412304</v>
      </c>
      <c r="E3119">
        <v>43168992.496129416</v>
      </c>
      <c r="F3119">
        <v>3147.0110257408087</v>
      </c>
      <c r="G3119">
        <v>455023435.51429391</v>
      </c>
      <c r="H3119" s="6">
        <f>E3119-G3119-'Recalled prostheses cost'!$F$23</f>
        <v>-435606267.48505569</v>
      </c>
      <c r="I3119" s="112">
        <v>24000099.016057611</v>
      </c>
      <c r="J3119" s="112">
        <v>172908905.49543172</v>
      </c>
      <c r="K3119" s="112">
        <f>I3119-J3119-(0.38*'Recalled prostheses cost'!$F$23)</f>
        <v>-157934499.77679276</v>
      </c>
      <c r="L3119" s="11">
        <f t="shared" si="100"/>
        <v>1</v>
      </c>
    </row>
    <row r="3120" spans="1:12" x14ac:dyDescent="0.25">
      <c r="A3120">
        <f t="shared" si="101"/>
        <v>3115</v>
      </c>
      <c r="C3120">
        <v>52681.611401528105</v>
      </c>
      <c r="D3120">
        <v>54922.941775099447</v>
      </c>
      <c r="E3120">
        <v>43670295.04419402</v>
      </c>
      <c r="F3120">
        <v>2241.3303735713416</v>
      </c>
      <c r="G3120">
        <v>394788568.44882381</v>
      </c>
      <c r="H3120" s="6">
        <f>E3120-G3120-'Recalled prostheses cost'!$F$23</f>
        <v>-374870097.87152094</v>
      </c>
      <c r="I3120" s="112">
        <v>24249980.231393885</v>
      </c>
      <c r="J3120" s="112">
        <v>150019656.01055312</v>
      </c>
      <c r="K3120" s="112">
        <f>I3120-J3120-(0.38*'Recalled prostheses cost'!$F$23)</f>
        <v>-134795369.07657787</v>
      </c>
      <c r="L3120" s="11">
        <f t="shared" si="100"/>
        <v>1</v>
      </c>
    </row>
    <row r="3121" spans="1:12" x14ac:dyDescent="0.25">
      <c r="A3121">
        <f t="shared" si="101"/>
        <v>3116</v>
      </c>
      <c r="C3121">
        <v>58133.600673271707</v>
      </c>
      <c r="D3121">
        <v>59751.798373151498</v>
      </c>
      <c r="E3121">
        <v>41636028.104784332</v>
      </c>
      <c r="F3121">
        <v>1618.1976998797909</v>
      </c>
      <c r="G3121">
        <v>246188664.87495092</v>
      </c>
      <c r="H3121" s="6">
        <f>E3121-G3121-'Recalled prostheses cost'!$F$23</f>
        <v>-228304461.23705775</v>
      </c>
      <c r="I3121" s="112">
        <v>23079869.126205761</v>
      </c>
      <c r="J3121" s="112">
        <v>93551692.652481332</v>
      </c>
      <c r="K3121" s="112">
        <f>I3121-J3121-(0.38*'Recalled prostheses cost'!$F$23)</f>
        <v>-79497516.823694229</v>
      </c>
      <c r="L3121" s="11">
        <f t="shared" si="100"/>
        <v>1</v>
      </c>
    </row>
    <row r="3122" spans="1:12" x14ac:dyDescent="0.25">
      <c r="A3122">
        <f t="shared" si="101"/>
        <v>3117</v>
      </c>
      <c r="C3122">
        <v>67208.714145346341</v>
      </c>
      <c r="D3122">
        <v>69819.33200210736</v>
      </c>
      <c r="E3122">
        <v>44542808.766297184</v>
      </c>
      <c r="F3122">
        <v>2610.6178567610186</v>
      </c>
      <c r="G3122">
        <v>417521085.46286386</v>
      </c>
      <c r="H3122" s="6">
        <f>E3122-G3122-'Recalled prostheses cost'!$F$23</f>
        <v>-396730101.16345787</v>
      </c>
      <c r="I3122" s="112">
        <v>24684361.918729827</v>
      </c>
      <c r="J3122" s="112">
        <v>158658012.47588825</v>
      </c>
      <c r="K3122" s="112">
        <f>I3122-J3122-(0.38*'Recalled prostheses cost'!$F$23)</f>
        <v>-142999343.85457706</v>
      </c>
      <c r="L3122" s="11">
        <f t="shared" si="100"/>
        <v>1</v>
      </c>
    </row>
    <row r="3123" spans="1:12" x14ac:dyDescent="0.25">
      <c r="A3123">
        <f t="shared" si="101"/>
        <v>3118</v>
      </c>
      <c r="C3123">
        <v>67904.597092279742</v>
      </c>
      <c r="D3123">
        <v>70597.360066908164</v>
      </c>
      <c r="E3123">
        <v>64970645.070876099</v>
      </c>
      <c r="F3123">
        <v>2692.7629746284219</v>
      </c>
      <c r="G3123">
        <v>579826853.99957943</v>
      </c>
      <c r="H3123" s="6">
        <f>E3123-G3123-'Recalled prostheses cost'!$F$23</f>
        <v>-538608033.39559448</v>
      </c>
      <c r="I3123" s="112">
        <v>35899613.308083236</v>
      </c>
      <c r="J3123" s="112">
        <v>220334204.51984021</v>
      </c>
      <c r="K3123" s="112">
        <f>I3123-J3123-(0.38*'Recalled prostheses cost'!$F$23)</f>
        <v>-193460284.50917563</v>
      </c>
      <c r="L3123" s="11">
        <f t="shared" si="100"/>
        <v>1</v>
      </c>
    </row>
    <row r="3124" spans="1:12" x14ac:dyDescent="0.25">
      <c r="A3124">
        <f t="shared" si="101"/>
        <v>3119</v>
      </c>
      <c r="C3124">
        <v>55739.5633221096</v>
      </c>
      <c r="D3124">
        <v>57748.00260558266</v>
      </c>
      <c r="E3124">
        <v>46591986.7121865</v>
      </c>
      <c r="F3124">
        <v>2008.4392834730606</v>
      </c>
      <c r="G3124">
        <v>360484809.05929023</v>
      </c>
      <c r="H3124" s="6">
        <f>E3124-G3124-'Recalled prostheses cost'!$F$23</f>
        <v>-337644646.81399488</v>
      </c>
      <c r="I3124" s="112">
        <v>25993609.927988879</v>
      </c>
      <c r="J3124" s="112">
        <v>136984227.4425303</v>
      </c>
      <c r="K3124" s="112">
        <f>I3124-J3124-(0.38*'Recalled prostheses cost'!$F$23)</f>
        <v>-120016310.81196007</v>
      </c>
      <c r="L3124" s="11">
        <f t="shared" si="100"/>
        <v>1</v>
      </c>
    </row>
    <row r="3125" spans="1:12" x14ac:dyDescent="0.25">
      <c r="A3125">
        <f t="shared" si="101"/>
        <v>3120</v>
      </c>
      <c r="C3125">
        <v>56082.79487756118</v>
      </c>
      <c r="D3125">
        <v>57996.829789168172</v>
      </c>
      <c r="E3125">
        <v>53571599.508284576</v>
      </c>
      <c r="F3125">
        <v>1914.034911606992</v>
      </c>
      <c r="G3125">
        <v>429850883.61135417</v>
      </c>
      <c r="H3125" s="6">
        <f>E3125-G3125-'Recalled prostheses cost'!$F$23</f>
        <v>-400031108.56996077</v>
      </c>
      <c r="I3125" s="112">
        <v>29593963.128132667</v>
      </c>
      <c r="J3125" s="112">
        <v>163343335.77231458</v>
      </c>
      <c r="K3125" s="112">
        <f>I3125-J3125-(0.38*'Recalled prostheses cost'!$F$23)</f>
        <v>-142775065.94160056</v>
      </c>
      <c r="L3125" s="11">
        <f t="shared" si="100"/>
        <v>1</v>
      </c>
    </row>
    <row r="3126" spans="1:12" x14ac:dyDescent="0.25">
      <c r="A3126">
        <f t="shared" si="101"/>
        <v>3121</v>
      </c>
      <c r="C3126">
        <v>53690.488068854014</v>
      </c>
      <c r="D3126">
        <v>55355.742474687009</v>
      </c>
      <c r="E3126">
        <v>60234567.782403447</v>
      </c>
      <c r="F3126">
        <v>1665.254405832995</v>
      </c>
      <c r="G3126">
        <v>504182887.19219726</v>
      </c>
      <c r="H3126" s="6">
        <f>E3126-G3126-'Recalled prostheses cost'!$F$23</f>
        <v>-467700143.87668496</v>
      </c>
      <c r="I3126" s="112">
        <v>32967618.020434365</v>
      </c>
      <c r="J3126" s="112">
        <v>191589497.13303494</v>
      </c>
      <c r="K3126" s="112">
        <f>I3126-J3126-(0.38*'Recalled prostheses cost'!$F$23)</f>
        <v>-167647572.41001922</v>
      </c>
      <c r="L3126" s="11">
        <f t="shared" si="100"/>
        <v>1</v>
      </c>
    </row>
    <row r="3127" spans="1:12" x14ac:dyDescent="0.25">
      <c r="A3127">
        <f t="shared" si="101"/>
        <v>3122</v>
      </c>
      <c r="C3127">
        <v>58807.129153065995</v>
      </c>
      <c r="D3127">
        <v>61659.670786487462</v>
      </c>
      <c r="E3127">
        <v>40018398.228251502</v>
      </c>
      <c r="F3127">
        <v>2852.5416334214678</v>
      </c>
      <c r="G3127">
        <v>420741198.57930923</v>
      </c>
      <c r="H3127" s="6">
        <f>E3127-G3127-'Recalled prostheses cost'!$F$23</f>
        <v>-404474624.81794888</v>
      </c>
      <c r="I3127" s="112">
        <v>22269311.154722974</v>
      </c>
      <c r="J3127" s="112">
        <v>159881655.46013752</v>
      </c>
      <c r="K3127" s="112">
        <f>I3127-J3127-(0.38*'Recalled prostheses cost'!$F$23)</f>
        <v>-146638037.60283321</v>
      </c>
      <c r="L3127" s="11">
        <f t="shared" si="100"/>
        <v>1</v>
      </c>
    </row>
    <row r="3128" spans="1:12" x14ac:dyDescent="0.25">
      <c r="A3128">
        <f t="shared" si="101"/>
        <v>3123</v>
      </c>
      <c r="C3128">
        <v>74097.748989241023</v>
      </c>
      <c r="D3128">
        <v>76104.450997499924</v>
      </c>
      <c r="E3128">
        <v>43081500.700807065</v>
      </c>
      <c r="F3128">
        <v>2006.7020082589006</v>
      </c>
      <c r="G3128">
        <v>225599922.82767615</v>
      </c>
      <c r="H3128" s="6">
        <f>E3128-G3128-'Recalled prostheses cost'!$F$23</f>
        <v>-206270246.59376025</v>
      </c>
      <c r="I3128" s="112">
        <v>24082432.02117008</v>
      </c>
      <c r="J3128" s="112">
        <v>85727970.674516946</v>
      </c>
      <c r="K3128" s="112">
        <f>I3128-J3128-(0.38*'Recalled prostheses cost'!$F$23)</f>
        <v>-70671231.95076552</v>
      </c>
      <c r="L3128" s="11">
        <f t="shared" si="100"/>
        <v>1</v>
      </c>
    </row>
    <row r="3129" spans="1:12" x14ac:dyDescent="0.25">
      <c r="A3129">
        <f t="shared" si="101"/>
        <v>3124</v>
      </c>
      <c r="C3129">
        <v>57671.37240724673</v>
      </c>
      <c r="D3129">
        <v>60571.809909595373</v>
      </c>
      <c r="E3129">
        <v>44906602.442949452</v>
      </c>
      <c r="F3129">
        <v>2900.4375023486427</v>
      </c>
      <c r="G3129">
        <v>562915756.01561165</v>
      </c>
      <c r="H3129" s="6">
        <f>E3129-G3129-'Recalled prostheses cost'!$F$23</f>
        <v>-541760978.0395534</v>
      </c>
      <c r="I3129" s="112">
        <v>25345930.165619083</v>
      </c>
      <c r="J3129" s="112">
        <v>213907987.28593245</v>
      </c>
      <c r="K3129" s="112">
        <f>I3129-J3129-(0.38*'Recalled prostheses cost'!$F$23)</f>
        <v>-197587750.41773203</v>
      </c>
      <c r="L3129" s="11">
        <f t="shared" si="100"/>
        <v>1</v>
      </c>
    </row>
    <row r="3130" spans="1:12" x14ac:dyDescent="0.25">
      <c r="A3130">
        <f t="shared" si="101"/>
        <v>3125</v>
      </c>
      <c r="C3130">
        <v>50662.61071168058</v>
      </c>
      <c r="D3130">
        <v>52360.676178413378</v>
      </c>
      <c r="E3130">
        <v>51646106.918495469</v>
      </c>
      <c r="F3130">
        <v>1698.0654667327981</v>
      </c>
      <c r="G3130">
        <v>410025664.00712299</v>
      </c>
      <c r="H3130" s="6">
        <f>E3130-G3130-'Recalled prostheses cost'!$F$23</f>
        <v>-382131381.55551869</v>
      </c>
      <c r="I3130" s="112">
        <v>28462883.185313933</v>
      </c>
      <c r="J3130" s="112">
        <v>155809752.32270673</v>
      </c>
      <c r="K3130" s="112">
        <f>I3130-J3130-(0.38*'Recalled prostheses cost'!$F$23)</f>
        <v>-136372562.43481144</v>
      </c>
      <c r="L3130" s="11">
        <f t="shared" si="100"/>
        <v>1</v>
      </c>
    </row>
    <row r="3131" spans="1:12" x14ac:dyDescent="0.25">
      <c r="A3131">
        <f t="shared" si="101"/>
        <v>3126</v>
      </c>
      <c r="C3131">
        <v>56900.222422743114</v>
      </c>
      <c r="D3131">
        <v>58106.245131667994</v>
      </c>
      <c r="E3131">
        <v>55607736.232701123</v>
      </c>
      <c r="F3131">
        <v>1206.0227089248801</v>
      </c>
      <c r="G3131">
        <v>304720583.85102123</v>
      </c>
      <c r="H3131" s="6">
        <f>E3131-G3131-'Recalled prostheses cost'!$F$23</f>
        <v>-272864672.08521128</v>
      </c>
      <c r="I3131" s="112">
        <v>30853744.512684025</v>
      </c>
      <c r="J3131" s="112">
        <v>115793821.86338806</v>
      </c>
      <c r="K3131" s="112">
        <f>I3131-J3131-(0.38*'Recalled prostheses cost'!$F$23)</f>
        <v>-93965770.648122698</v>
      </c>
      <c r="L3131" s="11">
        <f t="shared" si="100"/>
        <v>1</v>
      </c>
    </row>
    <row r="3132" spans="1:12" x14ac:dyDescent="0.25">
      <c r="A3132">
        <f t="shared" si="101"/>
        <v>3127</v>
      </c>
      <c r="C3132">
        <v>55818.104364819759</v>
      </c>
      <c r="D3132">
        <v>57258.584440986808</v>
      </c>
      <c r="E3132">
        <v>59757153.97563123</v>
      </c>
      <c r="F3132">
        <v>1440.4800761670485</v>
      </c>
      <c r="G3132">
        <v>304065374.8375836</v>
      </c>
      <c r="H3132" s="6">
        <f>E3132-G3132-'Recalled prostheses cost'!$F$23</f>
        <v>-268060045.32884353</v>
      </c>
      <c r="I3132" s="112">
        <v>33066296.496351555</v>
      </c>
      <c r="J3132" s="112">
        <v>115544842.43828177</v>
      </c>
      <c r="K3132" s="112">
        <f>I3132-J3132-(0.38*'Recalled prostheses cost'!$F$23)</f>
        <v>-91504239.239348859</v>
      </c>
      <c r="L3132" s="11">
        <f t="shared" si="100"/>
        <v>1</v>
      </c>
    </row>
    <row r="3133" spans="1:12" x14ac:dyDescent="0.25">
      <c r="A3133">
        <f t="shared" si="101"/>
        <v>3128</v>
      </c>
      <c r="C3133">
        <v>63978.661889213101</v>
      </c>
      <c r="D3133">
        <v>65249.023600985056</v>
      </c>
      <c r="E3133">
        <v>44630751.280585594</v>
      </c>
      <c r="F3133">
        <v>1270.361711771955</v>
      </c>
      <c r="G3133">
        <v>166831399.62939546</v>
      </c>
      <c r="H3133" s="6">
        <f>E3133-G3133-'Recalled prostheses cost'!$F$23</f>
        <v>-145952472.81570104</v>
      </c>
      <c r="I3133" s="112">
        <v>24794951.698400617</v>
      </c>
      <c r="J3133" s="112">
        <v>63395931.85917028</v>
      </c>
      <c r="K3133" s="112">
        <f>I3133-J3133-(0.38*'Recalled prostheses cost'!$F$23)</f>
        <v>-47626673.45818831</v>
      </c>
      <c r="L3133" s="11">
        <f t="shared" si="100"/>
        <v>1</v>
      </c>
    </row>
    <row r="3134" spans="1:12" x14ac:dyDescent="0.25">
      <c r="A3134">
        <f t="shared" si="101"/>
        <v>3129</v>
      </c>
      <c r="C3134">
        <v>56825.654944275615</v>
      </c>
      <c r="D3134">
        <v>59233.664977616398</v>
      </c>
      <c r="E3134">
        <v>40853540.75199832</v>
      </c>
      <c r="F3134">
        <v>2408.0100333407827</v>
      </c>
      <c r="G3134">
        <v>459582850.14413625</v>
      </c>
      <c r="H3134" s="6">
        <f>E3134-G3134-'Recalled prostheses cost'!$F$23</f>
        <v>-442481133.85902911</v>
      </c>
      <c r="I3134" s="112">
        <v>22311833.025178608</v>
      </c>
      <c r="J3134" s="112">
        <v>174641483.05477178</v>
      </c>
      <c r="K3134" s="112">
        <f>I3134-J3134-(0.38*'Recalled prostheses cost'!$F$23)</f>
        <v>-161355343.32701182</v>
      </c>
      <c r="L3134" s="11">
        <f t="shared" si="100"/>
        <v>1</v>
      </c>
    </row>
    <row r="3135" spans="1:12" x14ac:dyDescent="0.25">
      <c r="A3135">
        <f t="shared" si="101"/>
        <v>3130</v>
      </c>
      <c r="C3135">
        <v>53737.372533729205</v>
      </c>
      <c r="D3135">
        <v>55433.563431151022</v>
      </c>
      <c r="E3135">
        <v>42389177.244185522</v>
      </c>
      <c r="F3135">
        <v>1696.1908974218168</v>
      </c>
      <c r="G3135">
        <v>300726447.44885427</v>
      </c>
      <c r="H3135" s="6">
        <f>E3135-G3135-'Recalled prostheses cost'!$F$23</f>
        <v>-282089094.67155993</v>
      </c>
      <c r="I3135" s="112">
        <v>23540544.17445324</v>
      </c>
      <c r="J3135" s="112">
        <v>114276050.03056461</v>
      </c>
      <c r="K3135" s="112">
        <f>I3135-J3135-(0.38*'Recalled prostheses cost'!$F$23)</f>
        <v>-99761199.153530002</v>
      </c>
      <c r="L3135" s="11">
        <f t="shared" si="100"/>
        <v>1</v>
      </c>
    </row>
    <row r="3136" spans="1:12" x14ac:dyDescent="0.25">
      <c r="A3136">
        <f t="shared" si="101"/>
        <v>3131</v>
      </c>
      <c r="C3136">
        <v>53655.636032421215</v>
      </c>
      <c r="D3136">
        <v>54780.883650020885</v>
      </c>
      <c r="E3136">
        <v>43198354.649281316</v>
      </c>
      <c r="F3136">
        <v>1125.2476175996708</v>
      </c>
      <c r="G3136">
        <v>180322671.6005677</v>
      </c>
      <c r="H3136" s="6">
        <f>E3136-G3136-'Recalled prostheses cost'!$F$23</f>
        <v>-160876141.41817755</v>
      </c>
      <c r="I3136" s="112">
        <v>23895469.650881201</v>
      </c>
      <c r="J3136" s="112">
        <v>68522615.208215728</v>
      </c>
      <c r="K3136" s="112">
        <f>I3136-J3136-(0.38*'Recalled prostheses cost'!$F$23)</f>
        <v>-53652838.854753174</v>
      </c>
      <c r="L3136" s="11">
        <f t="shared" si="100"/>
        <v>1</v>
      </c>
    </row>
    <row r="3137" spans="1:12" x14ac:dyDescent="0.25">
      <c r="A3137">
        <f t="shared" si="101"/>
        <v>3132</v>
      </c>
      <c r="C3137">
        <v>51649.992599549958</v>
      </c>
      <c r="D3137">
        <v>52920.613495480138</v>
      </c>
      <c r="E3137">
        <v>49744507.704634935</v>
      </c>
      <c r="F3137">
        <v>1270.6208959301803</v>
      </c>
      <c r="G3137">
        <v>311050390.46128213</v>
      </c>
      <c r="H3137" s="6">
        <f>E3137-G3137-'Recalled prostheses cost'!$F$23</f>
        <v>-285057707.2235384</v>
      </c>
      <c r="I3137" s="112">
        <v>27666091.841265284</v>
      </c>
      <c r="J3137" s="112">
        <v>118199148.37528723</v>
      </c>
      <c r="K3137" s="112">
        <f>I3137-J3137-(0.38*'Recalled prostheses cost'!$F$23)</f>
        <v>-99558749.831440598</v>
      </c>
      <c r="L3137" s="11">
        <f t="shared" si="100"/>
        <v>1</v>
      </c>
    </row>
    <row r="3138" spans="1:12" x14ac:dyDescent="0.25">
      <c r="A3138">
        <f t="shared" si="101"/>
        <v>3133</v>
      </c>
      <c r="C3138">
        <v>60553.442599843387</v>
      </c>
      <c r="D3138">
        <v>62270.360065262415</v>
      </c>
      <c r="E3138">
        <v>62172985.316278018</v>
      </c>
      <c r="F3138">
        <v>1716.9174654190283</v>
      </c>
      <c r="G3138">
        <v>466270899.56801391</v>
      </c>
      <c r="H3138" s="6">
        <f>E3138-G3138-'Recalled prostheses cost'!$F$23</f>
        <v>-427849738.71862704</v>
      </c>
      <c r="I3138" s="112">
        <v>34602584.630775519</v>
      </c>
      <c r="J3138" s="112">
        <v>177182941.83584529</v>
      </c>
      <c r="K3138" s="112">
        <f>I3138-J3138-(0.38*'Recalled prostheses cost'!$F$23)</f>
        <v>-151606050.50248843</v>
      </c>
      <c r="L3138" s="11">
        <f t="shared" si="100"/>
        <v>1</v>
      </c>
    </row>
    <row r="3139" spans="1:12" x14ac:dyDescent="0.25">
      <c r="A3139">
        <f t="shared" si="101"/>
        <v>3134</v>
      </c>
      <c r="C3139">
        <v>53398.124817842421</v>
      </c>
      <c r="D3139">
        <v>55232.313700322164</v>
      </c>
      <c r="E3139">
        <v>41392154.548128158</v>
      </c>
      <c r="F3139">
        <v>1834.1888824797425</v>
      </c>
      <c r="G3139">
        <v>288106680.57473993</v>
      </c>
      <c r="H3139" s="6">
        <f>E3139-G3139-'Recalled prostheses cost'!$F$23</f>
        <v>-270466350.49350297</v>
      </c>
      <c r="I3139" s="112">
        <v>23086681.160363615</v>
      </c>
      <c r="J3139" s="112">
        <v>109480538.61840118</v>
      </c>
      <c r="K3139" s="112">
        <f>I3139-J3139-(0.38*'Recalled prostheses cost'!$F$23)</f>
        <v>-95419550.755456209</v>
      </c>
      <c r="L3139" s="11">
        <f t="shared" si="100"/>
        <v>1</v>
      </c>
    </row>
    <row r="3140" spans="1:12" x14ac:dyDescent="0.25">
      <c r="A3140">
        <f t="shared" si="101"/>
        <v>3135</v>
      </c>
      <c r="C3140">
        <v>57243.19810556942</v>
      </c>
      <c r="D3140">
        <v>58932.675984251124</v>
      </c>
      <c r="E3140">
        <v>47117511.222167097</v>
      </c>
      <c r="F3140">
        <v>1689.4778786817042</v>
      </c>
      <c r="G3140">
        <v>327680577.18115288</v>
      </c>
      <c r="H3140" s="6">
        <f>E3140-G3140-'Recalled prostheses cost'!$F$23</f>
        <v>-304314890.42587698</v>
      </c>
      <c r="I3140" s="112">
        <v>26068117.258314006</v>
      </c>
      <c r="J3140" s="112">
        <v>124518619.32883811</v>
      </c>
      <c r="K3140" s="112">
        <f>I3140-J3140-(0.38*'Recalled prostheses cost'!$F$23)</f>
        <v>-107476195.36794275</v>
      </c>
      <c r="L3140" s="11">
        <f t="shared" si="100"/>
        <v>1</v>
      </c>
    </row>
    <row r="3141" spans="1:12" x14ac:dyDescent="0.25">
      <c r="A3141">
        <f t="shared" si="101"/>
        <v>3136</v>
      </c>
      <c r="C3141">
        <v>54670.558969331236</v>
      </c>
      <c r="D3141">
        <v>55962.86790636459</v>
      </c>
      <c r="E3141">
        <v>39976276.49921868</v>
      </c>
      <c r="F3141">
        <v>1292.3089370333546</v>
      </c>
      <c r="G3141">
        <v>171784867.26203135</v>
      </c>
      <c r="H3141" s="6">
        <f>E3141-G3141-'Recalled prostheses cost'!$F$23</f>
        <v>-155560415.22970384</v>
      </c>
      <c r="I3141" s="112">
        <v>22168486.916095935</v>
      </c>
      <c r="J3141" s="112">
        <v>65278249.559571922</v>
      </c>
      <c r="K3141" s="112">
        <f>I3141-J3141-(0.38*'Recalled prostheses cost'!$F$23)</f>
        <v>-52135455.940894634</v>
      </c>
      <c r="L3141" s="11">
        <f t="shared" si="100"/>
        <v>1</v>
      </c>
    </row>
    <row r="3142" spans="1:12" x14ac:dyDescent="0.25">
      <c r="A3142">
        <f t="shared" si="101"/>
        <v>3137</v>
      </c>
      <c r="C3142">
        <v>63389.983651436538</v>
      </c>
      <c r="D3142">
        <v>65837.75101553787</v>
      </c>
      <c r="E3142">
        <v>66832142.722519688</v>
      </c>
      <c r="F3142">
        <v>2447.7673641013316</v>
      </c>
      <c r="G3142">
        <v>668731036.06727517</v>
      </c>
      <c r="H3142" s="6">
        <f>E3142-G3142-'Recalled prostheses cost'!$F$23</f>
        <v>-625650717.8116467</v>
      </c>
      <c r="I3142" s="112">
        <v>37098162.600724526</v>
      </c>
      <c r="J3142" s="112">
        <v>254117793.70556462</v>
      </c>
      <c r="K3142" s="112">
        <f>I3142-J3142-(0.38*'Recalled prostheses cost'!$F$23)</f>
        <v>-226045324.40225875</v>
      </c>
      <c r="L3142" s="11">
        <f t="shared" ref="L3142:L3205" si="102">IF(H3142/$H$1&lt;=F3142,1,0)</f>
        <v>1</v>
      </c>
    </row>
    <row r="3143" spans="1:12" x14ac:dyDescent="0.25">
      <c r="A3143">
        <f t="shared" si="101"/>
        <v>3138</v>
      </c>
      <c r="C3143">
        <v>69598.174868918446</v>
      </c>
      <c r="D3143">
        <v>72244.287789635331</v>
      </c>
      <c r="E3143">
        <v>43096456.708220415</v>
      </c>
      <c r="F3143">
        <v>2646.1129207168851</v>
      </c>
      <c r="G3143">
        <v>368152564.80593771</v>
      </c>
      <c r="H3143" s="6">
        <f>E3143-G3143-'Recalled prostheses cost'!$F$23</f>
        <v>-348807932.56460845</v>
      </c>
      <c r="I3143" s="112">
        <v>23538848.067880698</v>
      </c>
      <c r="J3143" s="112">
        <v>139897974.62625632</v>
      </c>
      <c r="K3143" s="112">
        <f>I3143-J3143-(0.38*'Recalled prostheses cost'!$F$23)</f>
        <v>-125384819.85579428</v>
      </c>
      <c r="L3143" s="11">
        <f t="shared" si="102"/>
        <v>1</v>
      </c>
    </row>
    <row r="3144" spans="1:12" x14ac:dyDescent="0.25">
      <c r="A3144">
        <f t="shared" ref="A3144:A3207" si="103">1+A3143</f>
        <v>3139</v>
      </c>
      <c r="C3144">
        <v>69895.217970955928</v>
      </c>
      <c r="D3144">
        <v>71761.306429351273</v>
      </c>
      <c r="E3144">
        <v>43649299.985202827</v>
      </c>
      <c r="F3144">
        <v>1866.0884583953448</v>
      </c>
      <c r="G3144">
        <v>251430278.23262396</v>
      </c>
      <c r="H3144" s="6">
        <f>E3144-G3144-'Recalled prostheses cost'!$F$23</f>
        <v>-231532802.71431231</v>
      </c>
      <c r="I3144" s="112">
        <v>24041784.049536966</v>
      </c>
      <c r="J3144" s="112">
        <v>95543505.728397116</v>
      </c>
      <c r="K3144" s="112">
        <f>I3144-J3144-(0.38*'Recalled prostheses cost'!$F$23)</f>
        <v>-80527414.976278812</v>
      </c>
      <c r="L3144" s="11">
        <f t="shared" si="102"/>
        <v>1</v>
      </c>
    </row>
    <row r="3145" spans="1:12" x14ac:dyDescent="0.25">
      <c r="A3145">
        <f t="shared" si="103"/>
        <v>3140</v>
      </c>
      <c r="C3145">
        <v>55035.261138814225</v>
      </c>
      <c r="D3145">
        <v>56507.181187674258</v>
      </c>
      <c r="E3145">
        <v>50137826.628531888</v>
      </c>
      <c r="F3145">
        <v>1471.9200488600327</v>
      </c>
      <c r="G3145">
        <v>302895465.44937563</v>
      </c>
      <c r="H3145" s="6">
        <f>E3145-G3145-'Recalled prostheses cost'!$F$23</f>
        <v>-276509463.28773493</v>
      </c>
      <c r="I3145" s="112">
        <v>28065121.301504534</v>
      </c>
      <c r="J3145" s="112">
        <v>115100276.87076278</v>
      </c>
      <c r="K3145" s="112">
        <f>I3145-J3145-(0.38*'Recalled prostheses cost'!$F$23)</f>
        <v>-96060848.866676897</v>
      </c>
      <c r="L3145" s="11">
        <f t="shared" si="102"/>
        <v>1</v>
      </c>
    </row>
    <row r="3146" spans="1:12" x14ac:dyDescent="0.25">
      <c r="A3146">
        <f t="shared" si="103"/>
        <v>3141</v>
      </c>
      <c r="C3146">
        <v>61870.278919779681</v>
      </c>
      <c r="D3146">
        <v>63774.414052173786</v>
      </c>
      <c r="E3146">
        <v>60218017.687214747</v>
      </c>
      <c r="F3146">
        <v>1904.1351323941053</v>
      </c>
      <c r="G3146">
        <v>468821798.63222873</v>
      </c>
      <c r="H3146" s="6">
        <f>E3146-G3146-'Recalled prostheses cost'!$F$23</f>
        <v>-432355605.41190517</v>
      </c>
      <c r="I3146" s="112">
        <v>33552640.325455248</v>
      </c>
      <c r="J3146" s="112">
        <v>178152283.48024693</v>
      </c>
      <c r="K3146" s="112">
        <f>I3146-J3146-(0.38*'Recalled prostheses cost'!$F$23)</f>
        <v>-153625336.45221034</v>
      </c>
      <c r="L3146" s="11">
        <f t="shared" si="102"/>
        <v>1</v>
      </c>
    </row>
    <row r="3147" spans="1:12" x14ac:dyDescent="0.25">
      <c r="A3147">
        <f t="shared" si="103"/>
        <v>3142</v>
      </c>
      <c r="C3147">
        <v>54316.912528167326</v>
      </c>
      <c r="D3147">
        <v>55877.201088659232</v>
      </c>
      <c r="E3147">
        <v>53176185.321716823</v>
      </c>
      <c r="F3147">
        <v>1560.2885604919065</v>
      </c>
      <c r="G3147">
        <v>467889565.9609915</v>
      </c>
      <c r="H3147" s="6">
        <f>E3147-G3147-'Recalled prostheses cost'!$F$23</f>
        <v>-438465205.10616583</v>
      </c>
      <c r="I3147" s="112">
        <v>29518589.747698698</v>
      </c>
      <c r="J3147" s="112">
        <v>177798035.06517678</v>
      </c>
      <c r="K3147" s="112">
        <f>I3147-J3147-(0.38*'Recalled prostheses cost'!$F$23)</f>
        <v>-157305138.61489674</v>
      </c>
      <c r="L3147" s="11">
        <f t="shared" si="102"/>
        <v>1</v>
      </c>
    </row>
    <row r="3148" spans="1:12" x14ac:dyDescent="0.25">
      <c r="A3148">
        <f t="shared" si="103"/>
        <v>3143</v>
      </c>
      <c r="C3148">
        <v>52454.049034502721</v>
      </c>
      <c r="D3148">
        <v>53749.986958297472</v>
      </c>
      <c r="E3148">
        <v>39792587.400317103</v>
      </c>
      <c r="F3148">
        <v>1295.9379237947505</v>
      </c>
      <c r="G3148">
        <v>197576650.03508759</v>
      </c>
      <c r="H3148" s="6">
        <f>E3148-G3148-'Recalled prostheses cost'!$F$23</f>
        <v>-181535887.10166165</v>
      </c>
      <c r="I3148" s="112">
        <v>22273577.464792017</v>
      </c>
      <c r="J3148" s="112">
        <v>75079127.013333276</v>
      </c>
      <c r="K3148" s="112">
        <f>I3148-J3148-(0.38*'Recalled prostheses cost'!$F$23)</f>
        <v>-61831242.845959909</v>
      </c>
      <c r="L3148" s="11">
        <f t="shared" si="102"/>
        <v>1</v>
      </c>
    </row>
    <row r="3149" spans="1:12" x14ac:dyDescent="0.25">
      <c r="A3149">
        <f t="shared" si="103"/>
        <v>3144</v>
      </c>
      <c r="C3149">
        <v>58619.777762151709</v>
      </c>
      <c r="D3149">
        <v>60206.585483552291</v>
      </c>
      <c r="E3149">
        <v>49007662.266701289</v>
      </c>
      <c r="F3149">
        <v>1586.8077214005825</v>
      </c>
      <c r="G3149">
        <v>358846745.49711066</v>
      </c>
      <c r="H3149" s="6">
        <f>E3149-G3149-'Recalled prostheses cost'!$F$23</f>
        <v>-333590907.69730055</v>
      </c>
      <c r="I3149" s="112">
        <v>27423400.026021309</v>
      </c>
      <c r="J3149" s="112">
        <v>136361763.28890204</v>
      </c>
      <c r="K3149" s="112">
        <f>I3149-J3149-(0.38*'Recalled prostheses cost'!$F$23)</f>
        <v>-117964056.5602994</v>
      </c>
      <c r="L3149" s="11">
        <f t="shared" si="102"/>
        <v>1</v>
      </c>
    </row>
    <row r="3150" spans="1:12" x14ac:dyDescent="0.25">
      <c r="A3150">
        <f t="shared" si="103"/>
        <v>3145</v>
      </c>
      <c r="C3150">
        <v>65421.185031250126</v>
      </c>
      <c r="D3150">
        <v>67774.776875904296</v>
      </c>
      <c r="E3150">
        <v>40029117.025447696</v>
      </c>
      <c r="F3150">
        <v>2353.5918446541691</v>
      </c>
      <c r="G3150">
        <v>296987744.24462563</v>
      </c>
      <c r="H3150" s="6">
        <f>E3150-G3150-'Recalled prostheses cost'!$F$23</f>
        <v>-280710451.68606913</v>
      </c>
      <c r="I3150" s="112">
        <v>22523902.975367315</v>
      </c>
      <c r="J3150" s="112">
        <v>112855342.81295775</v>
      </c>
      <c r="K3150" s="112">
        <f>I3150-J3150-(0.38*'Recalled prostheses cost'!$F$23)</f>
        <v>-99357133.13500908</v>
      </c>
      <c r="L3150" s="11">
        <f t="shared" si="102"/>
        <v>1</v>
      </c>
    </row>
    <row r="3151" spans="1:12" x14ac:dyDescent="0.25">
      <c r="A3151">
        <f t="shared" si="103"/>
        <v>3146</v>
      </c>
      <c r="C3151">
        <v>54548.715194234377</v>
      </c>
      <c r="D3151">
        <v>55964.479442943797</v>
      </c>
      <c r="E3151">
        <v>57003594.026152536</v>
      </c>
      <c r="F3151">
        <v>1415.7642487094199</v>
      </c>
      <c r="G3151">
        <v>346312206.85208201</v>
      </c>
      <c r="H3151" s="6">
        <f>E3151-G3151-'Recalled prostheses cost'!$F$23</f>
        <v>-313060437.29282063</v>
      </c>
      <c r="I3151" s="112">
        <v>31299977.550747003</v>
      </c>
      <c r="J3151" s="112">
        <v>131598638.60379116</v>
      </c>
      <c r="K3151" s="112">
        <f>I3151-J3151-(0.38*'Recalled prostheses cost'!$F$23)</f>
        <v>-109324354.35046279</v>
      </c>
      <c r="L3151" s="11">
        <f t="shared" si="102"/>
        <v>1</v>
      </c>
    </row>
    <row r="3152" spans="1:12" x14ac:dyDescent="0.25">
      <c r="A3152">
        <f t="shared" si="103"/>
        <v>3147</v>
      </c>
      <c r="C3152">
        <v>55253.616924410453</v>
      </c>
      <c r="D3152">
        <v>57030.244978681127</v>
      </c>
      <c r="E3152">
        <v>51826717.45230639</v>
      </c>
      <c r="F3152">
        <v>1776.6280542706736</v>
      </c>
      <c r="G3152">
        <v>381975598.66270685</v>
      </c>
      <c r="H3152" s="6">
        <f>E3152-G3152-'Recalled prostheses cost'!$F$23</f>
        <v>-353900705.67729163</v>
      </c>
      <c r="I3152" s="112">
        <v>28529187.40629708</v>
      </c>
      <c r="J3152" s="112">
        <v>145150727.49182862</v>
      </c>
      <c r="K3152" s="112">
        <f>I3152-J3152-(0.38*'Recalled prostheses cost'!$F$23)</f>
        <v>-125647233.38295019</v>
      </c>
      <c r="L3152" s="11">
        <f t="shared" si="102"/>
        <v>1</v>
      </c>
    </row>
    <row r="3153" spans="1:12" x14ac:dyDescent="0.25">
      <c r="A3153">
        <f t="shared" si="103"/>
        <v>3148</v>
      </c>
      <c r="C3153">
        <v>84647.82649678021</v>
      </c>
      <c r="D3153">
        <v>88089.080014018851</v>
      </c>
      <c r="E3153">
        <v>44523232.1053968</v>
      </c>
      <c r="F3153">
        <v>3441.2535172386415</v>
      </c>
      <c r="G3153">
        <v>355845994.57622111</v>
      </c>
      <c r="H3153" s="6">
        <f>E3153-G3153-'Recalled prostheses cost'!$F$23</f>
        <v>-335074586.93771547</v>
      </c>
      <c r="I3153" s="112">
        <v>24464416.63653871</v>
      </c>
      <c r="J3153" s="112">
        <v>135221477.93896401</v>
      </c>
      <c r="K3153" s="112">
        <f>I3153-J3153-(0.38*'Recalled prostheses cost'!$F$23)</f>
        <v>-119782754.59984395</v>
      </c>
      <c r="L3153" s="11">
        <f t="shared" si="102"/>
        <v>1</v>
      </c>
    </row>
    <row r="3154" spans="1:12" x14ac:dyDescent="0.25">
      <c r="A3154">
        <f t="shared" si="103"/>
        <v>3149</v>
      </c>
      <c r="C3154">
        <v>53896.527326658943</v>
      </c>
      <c r="D3154">
        <v>55709.490751193582</v>
      </c>
      <c r="E3154">
        <v>42209831.697180241</v>
      </c>
      <c r="F3154">
        <v>1812.9634245346388</v>
      </c>
      <c r="G3154">
        <v>313351946.63148266</v>
      </c>
      <c r="H3154" s="6">
        <f>E3154-G3154-'Recalled prostheses cost'!$F$23</f>
        <v>-294893939.40119362</v>
      </c>
      <c r="I3154" s="112">
        <v>23743149.28923358</v>
      </c>
      <c r="J3154" s="112">
        <v>119073739.71996342</v>
      </c>
      <c r="K3154" s="112">
        <f>I3154-J3154-(0.38*'Recalled prostheses cost'!$F$23)</f>
        <v>-104356283.72814849</v>
      </c>
      <c r="L3154" s="11">
        <f t="shared" si="102"/>
        <v>1</v>
      </c>
    </row>
    <row r="3155" spans="1:12" x14ac:dyDescent="0.25">
      <c r="A3155">
        <f t="shared" si="103"/>
        <v>3150</v>
      </c>
      <c r="C3155">
        <v>49916.066736802291</v>
      </c>
      <c r="D3155">
        <v>51380.575458830295</v>
      </c>
      <c r="E3155">
        <v>46892761.843307532</v>
      </c>
      <c r="F3155">
        <v>1464.5087220280038</v>
      </c>
      <c r="G3155">
        <v>323166089.32548708</v>
      </c>
      <c r="H3155" s="6">
        <f>E3155-G3155-'Recalled prostheses cost'!$F$23</f>
        <v>-300025151.94907069</v>
      </c>
      <c r="I3155" s="112">
        <v>26136186.826074965</v>
      </c>
      <c r="J3155" s="112">
        <v>122803113.94368507</v>
      </c>
      <c r="K3155" s="112">
        <f>I3155-J3155-(0.38*'Recalled prostheses cost'!$F$23)</f>
        <v>-105692620.41502875</v>
      </c>
      <c r="L3155" s="11">
        <f t="shared" si="102"/>
        <v>1</v>
      </c>
    </row>
    <row r="3156" spans="1:12" x14ac:dyDescent="0.25">
      <c r="A3156">
        <f t="shared" si="103"/>
        <v>3151</v>
      </c>
      <c r="C3156">
        <v>65431.623035546982</v>
      </c>
      <c r="D3156">
        <v>67079.715400725298</v>
      </c>
      <c r="E3156">
        <v>46033185.200383402</v>
      </c>
      <c r="F3156">
        <v>1648.092365178316</v>
      </c>
      <c r="G3156">
        <v>238371379.88764462</v>
      </c>
      <c r="H3156" s="6">
        <f>E3156-G3156-'Recalled prostheses cost'!$F$23</f>
        <v>-216090019.15415239</v>
      </c>
      <c r="I3156" s="112">
        <v>25259857.365970869</v>
      </c>
      <c r="J3156" s="112">
        <v>90581124.357304946</v>
      </c>
      <c r="K3156" s="112">
        <f>I3156-J3156-(0.38*'Recalled prostheses cost'!$F$23)</f>
        <v>-74346960.288752735</v>
      </c>
      <c r="L3156" s="11">
        <f t="shared" si="102"/>
        <v>1</v>
      </c>
    </row>
    <row r="3157" spans="1:12" x14ac:dyDescent="0.25">
      <c r="A3157">
        <f t="shared" si="103"/>
        <v>3152</v>
      </c>
      <c r="C3157">
        <v>49376.461030678467</v>
      </c>
      <c r="D3157">
        <v>50604.332929031087</v>
      </c>
      <c r="E3157">
        <v>53504047.389516175</v>
      </c>
      <c r="F3157">
        <v>1227.8718983526196</v>
      </c>
      <c r="G3157">
        <v>357763190.69966048</v>
      </c>
      <c r="H3157" s="6">
        <f>E3157-G3157-'Recalled prostheses cost'!$F$23</f>
        <v>-328010967.77703547</v>
      </c>
      <c r="I3157" s="112">
        <v>29700757.628079854</v>
      </c>
      <c r="J3157" s="112">
        <v>135950012.46587101</v>
      </c>
      <c r="K3157" s="112">
        <f>I3157-J3157-(0.38*'Recalled prostheses cost'!$F$23)</f>
        <v>-115274948.1352098</v>
      </c>
      <c r="L3157" s="11">
        <f t="shared" si="102"/>
        <v>1</v>
      </c>
    </row>
    <row r="3158" spans="1:12" x14ac:dyDescent="0.25">
      <c r="A3158">
        <f t="shared" si="103"/>
        <v>3153</v>
      </c>
      <c r="C3158">
        <v>85776.84086213386</v>
      </c>
      <c r="D3158">
        <v>87931.211072458187</v>
      </c>
      <c r="E3158">
        <v>42710260.235667616</v>
      </c>
      <c r="F3158">
        <v>2154.3702103243268</v>
      </c>
      <c r="G3158">
        <v>190630856.301635</v>
      </c>
      <c r="H3158" s="6">
        <f>E3158-G3158-'Recalled prostheses cost'!$F$23</f>
        <v>-171672420.53285855</v>
      </c>
      <c r="I3158" s="112">
        <v>23891965.035840359</v>
      </c>
      <c r="J3158" s="112">
        <v>72439725.394621313</v>
      </c>
      <c r="K3158" s="112">
        <f>I3158-J3158-(0.38*'Recalled prostheses cost'!$F$23)</f>
        <v>-57573453.656199597</v>
      </c>
      <c r="L3158" s="11">
        <f t="shared" si="102"/>
        <v>1</v>
      </c>
    </row>
    <row r="3159" spans="1:12" x14ac:dyDescent="0.25">
      <c r="A3159">
        <f t="shared" si="103"/>
        <v>3154</v>
      </c>
      <c r="C3159">
        <v>69501.172051255489</v>
      </c>
      <c r="D3159">
        <v>71936.065801857912</v>
      </c>
      <c r="E3159">
        <v>62540567.917883337</v>
      </c>
      <c r="F3159">
        <v>2434.8937506024231</v>
      </c>
      <c r="G3159">
        <v>502479654.52203298</v>
      </c>
      <c r="H3159" s="6">
        <f>E3159-G3159-'Recalled prostheses cost'!$F$23</f>
        <v>-463690911.07104081</v>
      </c>
      <c r="I3159" s="112">
        <v>34997193.0213551</v>
      </c>
      <c r="J3159" s="112">
        <v>190942268.71837249</v>
      </c>
      <c r="K3159" s="112">
        <f>I3159-J3159-(0.38*'Recalled prostheses cost'!$F$23)</f>
        <v>-164970768.99443606</v>
      </c>
      <c r="L3159" s="11">
        <f t="shared" si="102"/>
        <v>1</v>
      </c>
    </row>
    <row r="3160" spans="1:12" x14ac:dyDescent="0.25">
      <c r="A3160">
        <f t="shared" si="103"/>
        <v>3155</v>
      </c>
      <c r="C3160">
        <v>55917.90054855671</v>
      </c>
      <c r="D3160">
        <v>57156.350656547533</v>
      </c>
      <c r="E3160">
        <v>52175736.763953574</v>
      </c>
      <c r="F3160">
        <v>1238.4501079908223</v>
      </c>
      <c r="G3160">
        <v>286916441.54064214</v>
      </c>
      <c r="H3160" s="6">
        <f>E3160-G3160-'Recalled prostheses cost'!$F$23</f>
        <v>-258492529.24357975</v>
      </c>
      <c r="I3160" s="112">
        <v>28769789.301643688</v>
      </c>
      <c r="J3160" s="112">
        <v>109028247.78544404</v>
      </c>
      <c r="K3160" s="112">
        <f>I3160-J3160-(0.38*'Recalled prostheses cost'!$F$23)</f>
        <v>-89284151.781219006</v>
      </c>
      <c r="L3160" s="11">
        <f t="shared" si="102"/>
        <v>1</v>
      </c>
    </row>
    <row r="3161" spans="1:12" x14ac:dyDescent="0.25">
      <c r="A3161">
        <f t="shared" si="103"/>
        <v>3156</v>
      </c>
      <c r="C3161">
        <v>78721.708284437802</v>
      </c>
      <c r="D3161">
        <v>82056.582352928439</v>
      </c>
      <c r="E3161">
        <v>47252683.71939829</v>
      </c>
      <c r="F3161">
        <v>3334.874068490637</v>
      </c>
      <c r="G3161">
        <v>466262431.17499024</v>
      </c>
      <c r="H3161" s="6">
        <f>E3161-G3161-'Recalled prostheses cost'!$F$23</f>
        <v>-442761571.92248309</v>
      </c>
      <c r="I3161" s="112">
        <v>26190898.915149793</v>
      </c>
      <c r="J3161" s="112">
        <v>177179723.84649628</v>
      </c>
      <c r="K3161" s="112">
        <f>I3161-J3161-(0.38*'Recalled prostheses cost'!$F$23)</f>
        <v>-160014518.22876513</v>
      </c>
      <c r="L3161" s="11">
        <f t="shared" si="102"/>
        <v>1</v>
      </c>
    </row>
    <row r="3162" spans="1:12" x14ac:dyDescent="0.25">
      <c r="A3162">
        <f t="shared" si="103"/>
        <v>3157</v>
      </c>
      <c r="C3162">
        <v>61882.137151033319</v>
      </c>
      <c r="D3162">
        <v>64266.505510059913</v>
      </c>
      <c r="E3162">
        <v>47973280.49991449</v>
      </c>
      <c r="F3162">
        <v>2384.3683590265937</v>
      </c>
      <c r="G3162">
        <v>380268944.90600985</v>
      </c>
      <c r="H3162" s="6">
        <f>E3162-G3162-'Recalled prostheses cost'!$F$23</f>
        <v>-356047488.87298656</v>
      </c>
      <c r="I3162" s="112">
        <v>26815283.703623805</v>
      </c>
      <c r="J3162" s="112">
        <v>144502199.06428376</v>
      </c>
      <c r="K3162" s="112">
        <f>I3162-J3162-(0.38*'Recalled prostheses cost'!$F$23)</f>
        <v>-126712608.65807861</v>
      </c>
      <c r="L3162" s="11">
        <f t="shared" si="102"/>
        <v>1</v>
      </c>
    </row>
    <row r="3163" spans="1:12" x14ac:dyDescent="0.25">
      <c r="A3163">
        <f t="shared" si="103"/>
        <v>3158</v>
      </c>
      <c r="C3163">
        <v>57028.756531960214</v>
      </c>
      <c r="D3163">
        <v>58661.124692528268</v>
      </c>
      <c r="E3163">
        <v>43150439.242807597</v>
      </c>
      <c r="F3163">
        <v>1632.368160568054</v>
      </c>
      <c r="G3163">
        <v>307119165.09553224</v>
      </c>
      <c r="H3163" s="6">
        <f>E3163-G3163-'Recalled prostheses cost'!$F$23</f>
        <v>-287720550.31961584</v>
      </c>
      <c r="I3163" s="112">
        <v>23675557.198458344</v>
      </c>
      <c r="J3163" s="112">
        <v>116705282.73630229</v>
      </c>
      <c r="K3163" s="112">
        <f>I3163-J3163-(0.38*'Recalled prostheses cost'!$F$23)</f>
        <v>-102055418.8352626</v>
      </c>
      <c r="L3163" s="11">
        <f t="shared" si="102"/>
        <v>1</v>
      </c>
    </row>
    <row r="3164" spans="1:12" x14ac:dyDescent="0.25">
      <c r="A3164">
        <f t="shared" si="103"/>
        <v>3159</v>
      </c>
      <c r="C3164">
        <v>58522.819644201823</v>
      </c>
      <c r="D3164">
        <v>61109.798018257185</v>
      </c>
      <c r="E3164">
        <v>46870550.254780367</v>
      </c>
      <c r="F3164">
        <v>2586.9783740553612</v>
      </c>
      <c r="G3164">
        <v>458157637.71409172</v>
      </c>
      <c r="H3164" s="6">
        <f>E3164-G3164-'Recalled prostheses cost'!$F$23</f>
        <v>-435038911.92620254</v>
      </c>
      <c r="I3164" s="112">
        <v>26117950.573914867</v>
      </c>
      <c r="J3164" s="112">
        <v>174099902.33135486</v>
      </c>
      <c r="K3164" s="112">
        <f>I3164-J3164-(0.38*'Recalled prostheses cost'!$F$23)</f>
        <v>-157007645.05485865</v>
      </c>
      <c r="L3164" s="11">
        <f t="shared" si="102"/>
        <v>1</v>
      </c>
    </row>
    <row r="3165" spans="1:12" x14ac:dyDescent="0.25">
      <c r="A3165">
        <f t="shared" si="103"/>
        <v>3160</v>
      </c>
      <c r="C3165">
        <v>63965.774320335142</v>
      </c>
      <c r="D3165">
        <v>66771.753657391324</v>
      </c>
      <c r="E3165">
        <v>45723263.964808181</v>
      </c>
      <c r="F3165">
        <v>2805.979337056182</v>
      </c>
      <c r="G3165">
        <v>397665717.93707377</v>
      </c>
      <c r="H3165" s="6">
        <f>E3165-G3165-'Recalled prostheses cost'!$F$23</f>
        <v>-375694278.43915677</v>
      </c>
      <c r="I3165" s="112">
        <v>25528484.00841691</v>
      </c>
      <c r="J3165" s="112">
        <v>151112972.81608799</v>
      </c>
      <c r="K3165" s="112">
        <f>I3165-J3165-(0.38*'Recalled prostheses cost'!$F$23)</f>
        <v>-134610182.10508972</v>
      </c>
      <c r="L3165" s="11">
        <f t="shared" si="102"/>
        <v>1</v>
      </c>
    </row>
    <row r="3166" spans="1:12" x14ac:dyDescent="0.25">
      <c r="A3166">
        <f t="shared" si="103"/>
        <v>3161</v>
      </c>
      <c r="C3166">
        <v>48662.862309901226</v>
      </c>
      <c r="D3166">
        <v>50439.749034708868</v>
      </c>
      <c r="E3166">
        <v>44514770.649451919</v>
      </c>
      <c r="F3166">
        <v>1776.8867248076422</v>
      </c>
      <c r="G3166">
        <v>460867376.57999808</v>
      </c>
      <c r="H3166" s="6">
        <f>E3166-G3166-'Recalled prostheses cost'!$F$23</f>
        <v>-440104430.39743733</v>
      </c>
      <c r="I3166" s="112">
        <v>24988899.853281863</v>
      </c>
      <c r="J3166" s="112">
        <v>175129603.10039932</v>
      </c>
      <c r="K3166" s="112">
        <f>I3166-J3166-(0.38*'Recalled prostheses cost'!$F$23)</f>
        <v>-159166396.54453611</v>
      </c>
      <c r="L3166" s="11">
        <f t="shared" si="102"/>
        <v>1</v>
      </c>
    </row>
    <row r="3167" spans="1:12" x14ac:dyDescent="0.25">
      <c r="A3167">
        <f t="shared" si="103"/>
        <v>3162</v>
      </c>
      <c r="C3167">
        <v>58216.167314465216</v>
      </c>
      <c r="D3167">
        <v>60450.775407844434</v>
      </c>
      <c r="E3167">
        <v>56003673.846674852</v>
      </c>
      <c r="F3167">
        <v>2234.6080933792182</v>
      </c>
      <c r="G3167">
        <v>476971364.00222886</v>
      </c>
      <c r="H3167" s="6">
        <f>E3167-G3167-'Recalled prostheses cost'!$F$23</f>
        <v>-444719514.62244517</v>
      </c>
      <c r="I3167" s="112">
        <v>31291275.03387722</v>
      </c>
      <c r="J3167" s="112">
        <v>181249118.32084697</v>
      </c>
      <c r="K3167" s="112">
        <f>I3167-J3167-(0.38*'Recalled prostheses cost'!$F$23)</f>
        <v>-158983536.58438841</v>
      </c>
      <c r="L3167" s="11">
        <f t="shared" si="102"/>
        <v>1</v>
      </c>
    </row>
    <row r="3168" spans="1:12" x14ac:dyDescent="0.25">
      <c r="A3168">
        <f t="shared" si="103"/>
        <v>3163</v>
      </c>
      <c r="C3168">
        <v>69117.109142597925</v>
      </c>
      <c r="D3168">
        <v>71088.599859229202</v>
      </c>
      <c r="E3168">
        <v>43667061.808379903</v>
      </c>
      <c r="F3168">
        <v>1971.4907166312769</v>
      </c>
      <c r="G3168">
        <v>291222682.01190686</v>
      </c>
      <c r="H3168" s="6">
        <f>E3168-G3168-'Recalled prostheses cost'!$F$23</f>
        <v>-271307444.67041814</v>
      </c>
      <c r="I3168" s="112">
        <v>23683243.66726226</v>
      </c>
      <c r="J3168" s="112">
        <v>110664619.16452461</v>
      </c>
      <c r="K3168" s="112">
        <f>I3168-J3168-(0.38*'Recalled prostheses cost'!$F$23)</f>
        <v>-96007068.794681013</v>
      </c>
      <c r="L3168" s="11">
        <f t="shared" si="102"/>
        <v>1</v>
      </c>
    </row>
    <row r="3169" spans="1:12" x14ac:dyDescent="0.25">
      <c r="A3169">
        <f t="shared" si="103"/>
        <v>3164</v>
      </c>
      <c r="C3169">
        <v>65478.551031290073</v>
      </c>
      <c r="D3169">
        <v>67446.475202570393</v>
      </c>
      <c r="E3169">
        <v>39686543.523111708</v>
      </c>
      <c r="F3169">
        <v>1967.9241712803196</v>
      </c>
      <c r="G3169">
        <v>214765586.49226418</v>
      </c>
      <c r="H3169" s="6">
        <f>E3169-G3169-'Recalled prostheses cost'!$F$23</f>
        <v>-198830867.43604365</v>
      </c>
      <c r="I3169" s="112">
        <v>21756135.880748522</v>
      </c>
      <c r="J3169" s="112">
        <v>81610922.867060393</v>
      </c>
      <c r="K3169" s="112">
        <f>I3169-J3169-(0.38*'Recalled prostheses cost'!$F$23)</f>
        <v>-68880480.283730507</v>
      </c>
      <c r="L3169" s="11">
        <f t="shared" si="102"/>
        <v>1</v>
      </c>
    </row>
    <row r="3170" spans="1:12" x14ac:dyDescent="0.25">
      <c r="A3170">
        <f t="shared" si="103"/>
        <v>3165</v>
      </c>
      <c r="C3170">
        <v>51985.474457141529</v>
      </c>
      <c r="D3170">
        <v>53793.000041459563</v>
      </c>
      <c r="E3170">
        <v>50075992.580830917</v>
      </c>
      <c r="F3170">
        <v>1807.5255843180348</v>
      </c>
      <c r="G3170">
        <v>349559747.00481749</v>
      </c>
      <c r="H3170" s="6">
        <f>E3170-G3170-'Recalled prostheses cost'!$F$23</f>
        <v>-323235578.89087772</v>
      </c>
      <c r="I3170" s="112">
        <v>28081447.793045498</v>
      </c>
      <c r="J3170" s="112">
        <v>132832703.86183062</v>
      </c>
      <c r="K3170" s="112">
        <f>I3170-J3170-(0.38*'Recalled prostheses cost'!$F$23)</f>
        <v>-113776949.36620378</v>
      </c>
      <c r="L3170" s="11">
        <f t="shared" si="102"/>
        <v>1</v>
      </c>
    </row>
    <row r="3171" spans="1:12" x14ac:dyDescent="0.25">
      <c r="A3171">
        <f t="shared" si="103"/>
        <v>3166</v>
      </c>
      <c r="C3171">
        <v>56264.591369519607</v>
      </c>
      <c r="D3171">
        <v>58233.142504589647</v>
      </c>
      <c r="E3171">
        <v>49165202.162811816</v>
      </c>
      <c r="F3171">
        <v>1968.5511350700399</v>
      </c>
      <c r="G3171">
        <v>497605809.60272008</v>
      </c>
      <c r="H3171" s="6">
        <f>E3171-G3171-'Recalled prostheses cost'!$F$23</f>
        <v>-472192431.90679944</v>
      </c>
      <c r="I3171" s="112">
        <v>27279487.586190216</v>
      </c>
      <c r="J3171" s="112">
        <v>189090207.64903358</v>
      </c>
      <c r="K3171" s="112">
        <f>I3171-J3171-(0.38*'Recalled prostheses cost'!$F$23)</f>
        <v>-170836413.36026201</v>
      </c>
      <c r="L3171" s="11">
        <f t="shared" si="102"/>
        <v>1</v>
      </c>
    </row>
    <row r="3172" spans="1:12" x14ac:dyDescent="0.25">
      <c r="A3172">
        <f t="shared" si="103"/>
        <v>3167</v>
      </c>
      <c r="C3172">
        <v>58745.582360324071</v>
      </c>
      <c r="D3172">
        <v>60496.066622352431</v>
      </c>
      <c r="E3172">
        <v>49546818.493485272</v>
      </c>
      <c r="F3172">
        <v>1750.4842620283598</v>
      </c>
      <c r="G3172">
        <v>318071135.02337015</v>
      </c>
      <c r="H3172" s="6">
        <f>E3172-G3172-'Recalled prostheses cost'!$F$23</f>
        <v>-292276140.99677604</v>
      </c>
      <c r="I3172" s="112">
        <v>27207202.383644838</v>
      </c>
      <c r="J3172" s="112">
        <v>120867031.30888064</v>
      </c>
      <c r="K3172" s="112">
        <f>I3172-J3172-(0.38*'Recalled prostheses cost'!$F$23)</f>
        <v>-102685522.22265446</v>
      </c>
      <c r="L3172" s="11">
        <f t="shared" si="102"/>
        <v>1</v>
      </c>
    </row>
    <row r="3173" spans="1:12" x14ac:dyDescent="0.25">
      <c r="A3173">
        <f t="shared" si="103"/>
        <v>3168</v>
      </c>
      <c r="C3173">
        <v>52160.345777671937</v>
      </c>
      <c r="D3173">
        <v>54218.44830183153</v>
      </c>
      <c r="E3173">
        <v>40669014.929040164</v>
      </c>
      <c r="F3173">
        <v>2058.1025241595926</v>
      </c>
      <c r="G3173">
        <v>324070918.37478369</v>
      </c>
      <c r="H3173" s="6">
        <f>E3173-G3173-'Recalled prostheses cost'!$F$23</f>
        <v>-307153727.91263473</v>
      </c>
      <c r="I3173" s="112">
        <v>22656069.387182899</v>
      </c>
      <c r="J3173" s="112">
        <v>123146948.98241781</v>
      </c>
      <c r="K3173" s="112">
        <f>I3173-J3173-(0.38*'Recalled prostheses cost'!$F$23)</f>
        <v>-109516572.89265355</v>
      </c>
      <c r="L3173" s="11">
        <f t="shared" si="102"/>
        <v>1</v>
      </c>
    </row>
    <row r="3174" spans="1:12" x14ac:dyDescent="0.25">
      <c r="A3174">
        <f t="shared" si="103"/>
        <v>3169</v>
      </c>
      <c r="C3174">
        <v>52272.309111442788</v>
      </c>
      <c r="D3174">
        <v>53973.800751184091</v>
      </c>
      <c r="E3174">
        <v>47798469.433084965</v>
      </c>
      <c r="F3174">
        <v>1701.4916397413035</v>
      </c>
      <c r="G3174">
        <v>389855373.49106336</v>
      </c>
      <c r="H3174" s="6">
        <f>E3174-G3174-'Recalled prostheses cost'!$F$23</f>
        <v>-365808728.52486956</v>
      </c>
      <c r="I3174" s="112">
        <v>26506546.444397703</v>
      </c>
      <c r="J3174" s="112">
        <v>148145041.92660403</v>
      </c>
      <c r="K3174" s="112">
        <f>I3174-J3174-(0.38*'Recalled prostheses cost'!$F$23)</f>
        <v>-130664188.77962497</v>
      </c>
      <c r="L3174" s="11">
        <f t="shared" si="102"/>
        <v>1</v>
      </c>
    </row>
    <row r="3175" spans="1:12" x14ac:dyDescent="0.25">
      <c r="A3175">
        <f t="shared" si="103"/>
        <v>3170</v>
      </c>
      <c r="C3175">
        <v>58177.252918096805</v>
      </c>
      <c r="D3175">
        <v>60118.001807717359</v>
      </c>
      <c r="E3175">
        <v>49153808.683977224</v>
      </c>
      <c r="F3175">
        <v>1940.7488896205541</v>
      </c>
      <c r="G3175">
        <v>357799117.57795358</v>
      </c>
      <c r="H3175" s="6">
        <f>E3175-G3175-'Recalled prostheses cost'!$F$23</f>
        <v>-332397133.3608675</v>
      </c>
      <c r="I3175" s="112">
        <v>27340887.607636556</v>
      </c>
      <c r="J3175" s="112">
        <v>135963664.67962235</v>
      </c>
      <c r="K3175" s="112">
        <f>I3175-J3175-(0.38*'Recalled prostheses cost'!$F$23)</f>
        <v>-117648470.36940444</v>
      </c>
      <c r="L3175" s="11">
        <f t="shared" si="102"/>
        <v>1</v>
      </c>
    </row>
    <row r="3176" spans="1:12" x14ac:dyDescent="0.25">
      <c r="A3176">
        <f t="shared" si="103"/>
        <v>3171</v>
      </c>
      <c r="C3176">
        <v>70695.426438170209</v>
      </c>
      <c r="D3176">
        <v>74551.416338000141</v>
      </c>
      <c r="E3176">
        <v>54039642.734864525</v>
      </c>
      <c r="F3176">
        <v>3855.9898998299323</v>
      </c>
      <c r="G3176">
        <v>679743634.41909993</v>
      </c>
      <c r="H3176" s="6">
        <f>E3176-G3176-'Recalled prostheses cost'!$F$23</f>
        <v>-649455816.15112662</v>
      </c>
      <c r="I3176" s="112">
        <v>30065600.531979341</v>
      </c>
      <c r="J3176" s="112">
        <v>258302581.07925802</v>
      </c>
      <c r="K3176" s="112">
        <f>I3176-J3176-(0.38*'Recalled prostheses cost'!$F$23)</f>
        <v>-237262673.84469733</v>
      </c>
      <c r="L3176" s="11">
        <f t="shared" si="102"/>
        <v>1</v>
      </c>
    </row>
    <row r="3177" spans="1:12" x14ac:dyDescent="0.25">
      <c r="A3177">
        <f t="shared" si="103"/>
        <v>3172</v>
      </c>
      <c r="C3177">
        <v>53188.839970491797</v>
      </c>
      <c r="D3177">
        <v>55168.798592250881</v>
      </c>
      <c r="E3177">
        <v>44219034.153516039</v>
      </c>
      <c r="F3177">
        <v>1979.9586217590841</v>
      </c>
      <c r="G3177">
        <v>423200729.55246419</v>
      </c>
      <c r="H3177" s="6">
        <f>E3177-G3177-'Recalled prostheses cost'!$F$23</f>
        <v>-402733519.8658393</v>
      </c>
      <c r="I3177" s="112">
        <v>24455336.683734417</v>
      </c>
      <c r="J3177" s="112">
        <v>160816277.22993639</v>
      </c>
      <c r="K3177" s="112">
        <f>I3177-J3177-(0.38*'Recalled prostheses cost'!$F$23)</f>
        <v>-145386633.84362063</v>
      </c>
      <c r="L3177" s="11">
        <f t="shared" si="102"/>
        <v>1</v>
      </c>
    </row>
    <row r="3178" spans="1:12" x14ac:dyDescent="0.25">
      <c r="A3178">
        <f t="shared" si="103"/>
        <v>3173</v>
      </c>
      <c r="C3178">
        <v>57144.067020484537</v>
      </c>
      <c r="D3178">
        <v>58380.379921681764</v>
      </c>
      <c r="E3178">
        <v>39872497.329429954</v>
      </c>
      <c r="F3178">
        <v>1236.3129011972269</v>
      </c>
      <c r="G3178">
        <v>171301184.79851374</v>
      </c>
      <c r="H3178" s="6">
        <f>E3178-G3178-'Recalled prostheses cost'!$F$23</f>
        <v>-155180511.93597496</v>
      </c>
      <c r="I3178" s="112">
        <v>22401916.682980519</v>
      </c>
      <c r="J3178" s="112">
        <v>65094450.223435223</v>
      </c>
      <c r="K3178" s="112">
        <f>I3178-J3178-(0.38*'Recalled prostheses cost'!$F$23)</f>
        <v>-51718226.837873347</v>
      </c>
      <c r="L3178" s="11">
        <f t="shared" si="102"/>
        <v>1</v>
      </c>
    </row>
    <row r="3179" spans="1:12" x14ac:dyDescent="0.25">
      <c r="A3179">
        <f t="shared" si="103"/>
        <v>3174</v>
      </c>
      <c r="C3179">
        <v>59214.352350575791</v>
      </c>
      <c r="D3179">
        <v>61290.170809158764</v>
      </c>
      <c r="E3179">
        <v>67798909.303569645</v>
      </c>
      <c r="F3179">
        <v>2075.8184585829731</v>
      </c>
      <c r="G3179">
        <v>522412975.30090106</v>
      </c>
      <c r="H3179" s="6">
        <f>E3179-G3179-'Recalled prostheses cost'!$F$23</f>
        <v>-478365890.46422255</v>
      </c>
      <c r="I3179" s="112">
        <v>37757358.936578572</v>
      </c>
      <c r="J3179" s="112">
        <v>198516930.61434236</v>
      </c>
      <c r="K3179" s="112">
        <f>I3179-J3179-(0.38*'Recalled prostheses cost'!$F$23)</f>
        <v>-169785264.97518244</v>
      </c>
      <c r="L3179" s="11">
        <f t="shared" si="102"/>
        <v>1</v>
      </c>
    </row>
    <row r="3180" spans="1:12" x14ac:dyDescent="0.25">
      <c r="A3180">
        <f t="shared" si="103"/>
        <v>3175</v>
      </c>
      <c r="C3180">
        <v>69880.016972012032</v>
      </c>
      <c r="D3180">
        <v>72798.749017634094</v>
      </c>
      <c r="E3180">
        <v>46226307.903253578</v>
      </c>
      <c r="F3180">
        <v>2918.7320456220623</v>
      </c>
      <c r="G3180">
        <v>418328810.92016512</v>
      </c>
      <c r="H3180" s="6">
        <f>E3180-G3180-'Recalled prostheses cost'!$F$23</f>
        <v>-395854327.48380274</v>
      </c>
      <c r="I3180" s="112">
        <v>25533933.397106331</v>
      </c>
      <c r="J3180" s="112">
        <v>158964948.14966273</v>
      </c>
      <c r="K3180" s="112">
        <f>I3180-J3180-(0.38*'Recalled prostheses cost'!$F$23)</f>
        <v>-142456708.04997504</v>
      </c>
      <c r="L3180" s="11">
        <f t="shared" si="102"/>
        <v>1</v>
      </c>
    </row>
    <row r="3181" spans="1:12" x14ac:dyDescent="0.25">
      <c r="A3181">
        <f t="shared" si="103"/>
        <v>3176</v>
      </c>
      <c r="C3181">
        <v>56781.953761406745</v>
      </c>
      <c r="D3181">
        <v>58943.02593642984</v>
      </c>
      <c r="E3181">
        <v>40068289.326210313</v>
      </c>
      <c r="F3181">
        <v>2161.072175023095</v>
      </c>
      <c r="G3181">
        <v>364662035.70697027</v>
      </c>
      <c r="H3181" s="6">
        <f>E3181-G3181-'Recalled prostheses cost'!$F$23</f>
        <v>-348345570.84765112</v>
      </c>
      <c r="I3181" s="112">
        <v>22243860.023875944</v>
      </c>
      <c r="J3181" s="112">
        <v>138571573.5686487</v>
      </c>
      <c r="K3181" s="112">
        <f>I3181-J3181-(0.38*'Recalled prostheses cost'!$F$23)</f>
        <v>-125353406.8421914</v>
      </c>
      <c r="L3181" s="11">
        <f t="shared" si="102"/>
        <v>1</v>
      </c>
    </row>
    <row r="3182" spans="1:12" x14ac:dyDescent="0.25">
      <c r="A3182">
        <f t="shared" si="103"/>
        <v>3177</v>
      </c>
      <c r="C3182">
        <v>56284.696930311897</v>
      </c>
      <c r="D3182">
        <v>57953.794942373985</v>
      </c>
      <c r="E3182">
        <v>42622011.351543359</v>
      </c>
      <c r="F3182">
        <v>1669.0980120620879</v>
      </c>
      <c r="G3182">
        <v>281827678.54193962</v>
      </c>
      <c r="H3182" s="6">
        <f>E3182-G3182-'Recalled prostheses cost'!$F$23</f>
        <v>-262957491.65728742</v>
      </c>
      <c r="I3182" s="112">
        <v>23596568.5496931</v>
      </c>
      <c r="J3182" s="112">
        <v>107094517.84593709</v>
      </c>
      <c r="K3182" s="112">
        <f>I3182-J3182-(0.38*'Recalled prostheses cost'!$F$23)</f>
        <v>-92523642.593662649</v>
      </c>
      <c r="L3182" s="11">
        <f t="shared" si="102"/>
        <v>1</v>
      </c>
    </row>
    <row r="3183" spans="1:12" x14ac:dyDescent="0.25">
      <c r="A3183">
        <f t="shared" si="103"/>
        <v>3178</v>
      </c>
      <c r="C3183">
        <v>56545.287141659945</v>
      </c>
      <c r="D3183">
        <v>58919.978757208373</v>
      </c>
      <c r="E3183">
        <v>44203327.226349168</v>
      </c>
      <c r="F3183">
        <v>2374.6916155484287</v>
      </c>
      <c r="G3183">
        <v>452373596.31679577</v>
      </c>
      <c r="H3183" s="6">
        <f>E3183-G3183-'Recalled prostheses cost'!$F$23</f>
        <v>-431922093.55733776</v>
      </c>
      <c r="I3183" s="112">
        <v>24324001.02391379</v>
      </c>
      <c r="J3183" s="112">
        <v>171901966.60038239</v>
      </c>
      <c r="K3183" s="112">
        <f>I3183-J3183-(0.38*'Recalled prostheses cost'!$F$23)</f>
        <v>-156603658.87388724</v>
      </c>
      <c r="L3183" s="11">
        <f t="shared" si="102"/>
        <v>1</v>
      </c>
    </row>
    <row r="3184" spans="1:12" x14ac:dyDescent="0.25">
      <c r="A3184">
        <f t="shared" si="103"/>
        <v>3179</v>
      </c>
      <c r="C3184">
        <v>71371.511260176252</v>
      </c>
      <c r="D3184">
        <v>73252.574127455766</v>
      </c>
      <c r="E3184">
        <v>45299784.426448852</v>
      </c>
      <c r="F3184">
        <v>1881.0628672795137</v>
      </c>
      <c r="G3184">
        <v>263568292.00318554</v>
      </c>
      <c r="H3184" s="6">
        <f>E3184-G3184-'Recalled prostheses cost'!$F$23</f>
        <v>-242020332.04362786</v>
      </c>
      <c r="I3184" s="112">
        <v>25233743.144132853</v>
      </c>
      <c r="J3184" s="112">
        <v>100155950.96121049</v>
      </c>
      <c r="K3184" s="112">
        <f>I3184-J3184-(0.38*'Recalled prostheses cost'!$F$23)</f>
        <v>-83947901.114496291</v>
      </c>
      <c r="L3184" s="11">
        <f t="shared" si="102"/>
        <v>1</v>
      </c>
    </row>
    <row r="3185" spans="1:12" x14ac:dyDescent="0.25">
      <c r="A3185">
        <f t="shared" si="103"/>
        <v>3180</v>
      </c>
      <c r="C3185">
        <v>52308.927234699033</v>
      </c>
      <c r="D3185">
        <v>53721.825176845115</v>
      </c>
      <c r="E3185">
        <v>52462049.235244423</v>
      </c>
      <c r="F3185">
        <v>1412.8979421460826</v>
      </c>
      <c r="G3185">
        <v>317562006.67376876</v>
      </c>
      <c r="H3185" s="6">
        <f>E3185-G3185-'Recalled prostheses cost'!$F$23</f>
        <v>-288851781.90541553</v>
      </c>
      <c r="I3185" s="112">
        <v>28811205.148767635</v>
      </c>
      <c r="J3185" s="112">
        <v>120673562.53603213</v>
      </c>
      <c r="K3185" s="112">
        <f>I3185-J3185-(0.38*'Recalled prostheses cost'!$F$23)</f>
        <v>-100888050.68468314</v>
      </c>
      <c r="L3185" s="11">
        <f t="shared" si="102"/>
        <v>1</v>
      </c>
    </row>
    <row r="3186" spans="1:12" x14ac:dyDescent="0.25">
      <c r="A3186">
        <f t="shared" si="103"/>
        <v>3181</v>
      </c>
      <c r="C3186">
        <v>60775.638696896094</v>
      </c>
      <c r="D3186">
        <v>62247.005993691862</v>
      </c>
      <c r="E3186">
        <v>48783083.37435431</v>
      </c>
      <c r="F3186">
        <v>1471.3672967957682</v>
      </c>
      <c r="G3186">
        <v>257379199.98175821</v>
      </c>
      <c r="H3186" s="6">
        <f>E3186-G3186-'Recalled prostheses cost'!$F$23</f>
        <v>-232347941.07429507</v>
      </c>
      <c r="I3186" s="112">
        <v>26551815.420108661</v>
      </c>
      <c r="J3186" s="112">
        <v>97804095.993068129</v>
      </c>
      <c r="K3186" s="112">
        <f>I3186-J3186-(0.38*'Recalled prostheses cost'!$F$23)</f>
        <v>-80277973.870378107</v>
      </c>
      <c r="L3186" s="11">
        <f t="shared" si="102"/>
        <v>1</v>
      </c>
    </row>
    <row r="3187" spans="1:12" x14ac:dyDescent="0.25">
      <c r="A3187">
        <f t="shared" si="103"/>
        <v>3182</v>
      </c>
      <c r="C3187">
        <v>77895.2318511302</v>
      </c>
      <c r="D3187">
        <v>81042.249061631024</v>
      </c>
      <c r="E3187">
        <v>46711230.209226891</v>
      </c>
      <c r="F3187">
        <v>3147.0172105008241</v>
      </c>
      <c r="G3187">
        <v>415488586.4847815</v>
      </c>
      <c r="H3187" s="6">
        <f>E3187-G3187-'Recalled prostheses cost'!$F$23</f>
        <v>-392529180.74244577</v>
      </c>
      <c r="I3187" s="112">
        <v>25759955.651808206</v>
      </c>
      <c r="J3187" s="112">
        <v>157885662.86421698</v>
      </c>
      <c r="K3187" s="112">
        <f>I3187-J3187-(0.38*'Recalled prostheses cost'!$F$23)</f>
        <v>-141151400.50982744</v>
      </c>
      <c r="L3187" s="11">
        <f t="shared" si="102"/>
        <v>1</v>
      </c>
    </row>
    <row r="3188" spans="1:12" x14ac:dyDescent="0.25">
      <c r="A3188">
        <f t="shared" si="103"/>
        <v>3183</v>
      </c>
      <c r="C3188">
        <v>55314.437154162682</v>
      </c>
      <c r="D3188">
        <v>56292.053107914544</v>
      </c>
      <c r="E3188">
        <v>53396260.663994171</v>
      </c>
      <c r="F3188">
        <v>977.61595375186153</v>
      </c>
      <c r="G3188">
        <v>235598932.49527735</v>
      </c>
      <c r="H3188" s="6">
        <f>E3188-G3188-'Recalled prostheses cost'!$F$23</f>
        <v>-205954496.29817435</v>
      </c>
      <c r="I3188" s="112">
        <v>29578550.44904035</v>
      </c>
      <c r="J3188" s="112">
        <v>89527594.348205388</v>
      </c>
      <c r="K3188" s="112">
        <f>I3188-J3188-(0.38*'Recalled prostheses cost'!$F$23)</f>
        <v>-68974737.196583688</v>
      </c>
      <c r="L3188" s="11">
        <f t="shared" si="102"/>
        <v>1</v>
      </c>
    </row>
    <row r="3189" spans="1:12" x14ac:dyDescent="0.25">
      <c r="A3189">
        <f t="shared" si="103"/>
        <v>3184</v>
      </c>
      <c r="C3189">
        <v>77486.316887808527</v>
      </c>
      <c r="D3189">
        <v>80363.859476735786</v>
      </c>
      <c r="E3189">
        <v>44315543.072656445</v>
      </c>
      <c r="F3189">
        <v>2877.5425889272592</v>
      </c>
      <c r="G3189">
        <v>367212681.13935888</v>
      </c>
      <c r="H3189" s="6">
        <f>E3189-G3189-'Recalled prostheses cost'!$F$23</f>
        <v>-346648962.5335936</v>
      </c>
      <c r="I3189" s="112">
        <v>24484982.17815816</v>
      </c>
      <c r="J3189" s="112">
        <v>139540818.83295637</v>
      </c>
      <c r="K3189" s="112">
        <f>I3189-J3189-(0.38*'Recalled prostheses cost'!$F$23)</f>
        <v>-124081529.95221686</v>
      </c>
      <c r="L3189" s="11">
        <f t="shared" si="102"/>
        <v>1</v>
      </c>
    </row>
    <row r="3190" spans="1:12" x14ac:dyDescent="0.25">
      <c r="A3190">
        <f t="shared" si="103"/>
        <v>3185</v>
      </c>
      <c r="C3190">
        <v>60510.260623866976</v>
      </c>
      <c r="D3190">
        <v>62232.096631023334</v>
      </c>
      <c r="E3190">
        <v>48734289.522646144</v>
      </c>
      <c r="F3190">
        <v>1721.8360071563584</v>
      </c>
      <c r="G3190">
        <v>297089824.71966153</v>
      </c>
      <c r="H3190" s="6">
        <f>E3190-G3190-'Recalled prostheses cost'!$F$23</f>
        <v>-272107359.66390657</v>
      </c>
      <c r="I3190" s="112">
        <v>26870272.758794561</v>
      </c>
      <c r="J3190" s="112">
        <v>112894133.39347135</v>
      </c>
      <c r="K3190" s="112">
        <f>I3190-J3190-(0.38*'Recalled prostheses cost'!$F$23)</f>
        <v>-95049553.932095438</v>
      </c>
      <c r="L3190" s="11">
        <f t="shared" si="102"/>
        <v>1</v>
      </c>
    </row>
    <row r="3191" spans="1:12" x14ac:dyDescent="0.25">
      <c r="A3191">
        <f t="shared" si="103"/>
        <v>3186</v>
      </c>
      <c r="C3191">
        <v>51185.619230129545</v>
      </c>
      <c r="D3191">
        <v>52431.747288749662</v>
      </c>
      <c r="E3191">
        <v>49543374.022013374</v>
      </c>
      <c r="F3191">
        <v>1246.1280586201174</v>
      </c>
      <c r="G3191">
        <v>308479952.07986194</v>
      </c>
      <c r="H3191" s="6">
        <f>E3191-G3191-'Recalled prostheses cost'!$F$23</f>
        <v>-282688402.52473974</v>
      </c>
      <c r="I3191" s="112">
        <v>27382401.537723266</v>
      </c>
      <c r="J3191" s="112">
        <v>117222381.79034753</v>
      </c>
      <c r="K3191" s="112">
        <f>I3191-J3191-(0.38*'Recalled prostheses cost'!$F$23)</f>
        <v>-98865673.550042927</v>
      </c>
      <c r="L3191" s="11">
        <f t="shared" si="102"/>
        <v>1</v>
      </c>
    </row>
    <row r="3192" spans="1:12" x14ac:dyDescent="0.25">
      <c r="A3192">
        <f t="shared" si="103"/>
        <v>3187</v>
      </c>
      <c r="C3192">
        <v>62282.722144051651</v>
      </c>
      <c r="D3192">
        <v>65260.203391753166</v>
      </c>
      <c r="E3192">
        <v>56361829.45450893</v>
      </c>
      <c r="F3192">
        <v>2977.4812477015148</v>
      </c>
      <c r="G3192">
        <v>556447914.70061111</v>
      </c>
      <c r="H3192" s="6">
        <f>E3192-G3192-'Recalled prostheses cost'!$F$23</f>
        <v>-523837909.71299338</v>
      </c>
      <c r="I3192" s="112">
        <v>30937897.40429417</v>
      </c>
      <c r="J3192" s="112">
        <v>211450207.58623219</v>
      </c>
      <c r="K3192" s="112">
        <f>I3192-J3192-(0.38*'Recalled prostheses cost'!$F$23)</f>
        <v>-189538003.47935668</v>
      </c>
      <c r="L3192" s="11">
        <f t="shared" si="102"/>
        <v>1</v>
      </c>
    </row>
    <row r="3193" spans="1:12" x14ac:dyDescent="0.25">
      <c r="A3193">
        <f t="shared" si="103"/>
        <v>3188</v>
      </c>
      <c r="C3193">
        <v>57578.838529473942</v>
      </c>
      <c r="D3193">
        <v>59428.115298410747</v>
      </c>
      <c r="E3193">
        <v>52130112.72314883</v>
      </c>
      <c r="F3193">
        <v>1849.2767689368047</v>
      </c>
      <c r="G3193">
        <v>397050656.41009903</v>
      </c>
      <c r="H3193" s="6">
        <f>E3193-G3193-'Recalled prostheses cost'!$F$23</f>
        <v>-368672368.15384138</v>
      </c>
      <c r="I3193" s="112">
        <v>29215056.62035393</v>
      </c>
      <c r="J3193" s="112">
        <v>150879249.43583763</v>
      </c>
      <c r="K3193" s="112">
        <f>I3193-J3193-(0.38*'Recalled prostheses cost'!$F$23)</f>
        <v>-130689886.11290234</v>
      </c>
      <c r="L3193" s="11">
        <f t="shared" si="102"/>
        <v>1</v>
      </c>
    </row>
    <row r="3194" spans="1:12" x14ac:dyDescent="0.25">
      <c r="A3194">
        <f t="shared" si="103"/>
        <v>3189</v>
      </c>
      <c r="C3194">
        <v>73174.167659826955</v>
      </c>
      <c r="D3194">
        <v>75374.847164062114</v>
      </c>
      <c r="E3194">
        <v>46826639.003200531</v>
      </c>
      <c r="F3194">
        <v>2200.6795042351587</v>
      </c>
      <c r="G3194">
        <v>299224102.10399735</v>
      </c>
      <c r="H3194" s="6">
        <f>E3194-G3194-'Recalled prostheses cost'!$F$23</f>
        <v>-276149287.56768799</v>
      </c>
      <c r="I3194" s="112">
        <v>25897013.772248887</v>
      </c>
      <c r="J3194" s="112">
        <v>113705158.799519</v>
      </c>
      <c r="K3194" s="112">
        <f>I3194-J3194-(0.38*'Recalled prostheses cost'!$F$23)</f>
        <v>-96833838.324688762</v>
      </c>
      <c r="L3194" s="11">
        <f t="shared" si="102"/>
        <v>1</v>
      </c>
    </row>
    <row r="3195" spans="1:12" x14ac:dyDescent="0.25">
      <c r="A3195">
        <f t="shared" si="103"/>
        <v>3190</v>
      </c>
      <c r="C3195">
        <v>83360.331387663755</v>
      </c>
      <c r="D3195">
        <v>87669.20923448613</v>
      </c>
      <c r="E3195">
        <v>49214524.038579762</v>
      </c>
      <c r="F3195">
        <v>4308.8778468223754</v>
      </c>
      <c r="G3195">
        <v>535173962.75753993</v>
      </c>
      <c r="H3195" s="6">
        <f>E3195-G3195-'Recalled prostheses cost'!$F$23</f>
        <v>-509711263.18585134</v>
      </c>
      <c r="I3195" s="112">
        <v>27584262.856543064</v>
      </c>
      <c r="J3195" s="112">
        <v>203366105.84786519</v>
      </c>
      <c r="K3195" s="112">
        <f>I3195-J3195-(0.38*'Recalled prostheses cost'!$F$23)</f>
        <v>-184807536.28874078</v>
      </c>
      <c r="L3195" s="11">
        <f t="shared" si="102"/>
        <v>1</v>
      </c>
    </row>
    <row r="3196" spans="1:12" x14ac:dyDescent="0.25">
      <c r="A3196">
        <f t="shared" si="103"/>
        <v>3191</v>
      </c>
      <c r="C3196">
        <v>51905.869012363401</v>
      </c>
      <c r="D3196">
        <v>53317.579946799116</v>
      </c>
      <c r="E3196">
        <v>58503731.151139677</v>
      </c>
      <c r="F3196">
        <v>1411.7109344357159</v>
      </c>
      <c r="G3196">
        <v>450096314.53371495</v>
      </c>
      <c r="H3196" s="6">
        <f>E3196-G3196-'Recalled prostheses cost'!$F$23</f>
        <v>-415344407.84946644</v>
      </c>
      <c r="I3196" s="112">
        <v>32189516.554950885</v>
      </c>
      <c r="J3196" s="112">
        <v>171036599.52281171</v>
      </c>
      <c r="K3196" s="112">
        <f>I3196-J3196-(0.38*'Recalled prostheses cost'!$F$23)</f>
        <v>-147872776.26527947</v>
      </c>
      <c r="L3196" s="11">
        <f t="shared" si="102"/>
        <v>1</v>
      </c>
    </row>
    <row r="3197" spans="1:12" x14ac:dyDescent="0.25">
      <c r="A3197">
        <f t="shared" si="103"/>
        <v>3192</v>
      </c>
      <c r="C3197">
        <v>57294.26371982399</v>
      </c>
      <c r="D3197">
        <v>58869.574685155254</v>
      </c>
      <c r="E3197">
        <v>39771397.676833145</v>
      </c>
      <c r="F3197">
        <v>1575.310965331264</v>
      </c>
      <c r="G3197">
        <v>226302600.16895917</v>
      </c>
      <c r="H3197" s="6">
        <f>E3197-G3197-'Recalled prostheses cost'!$F$23</f>
        <v>-210283026.95901719</v>
      </c>
      <c r="I3197" s="112">
        <v>22069959.592950165</v>
      </c>
      <c r="J3197" s="112">
        <v>85994988.064204469</v>
      </c>
      <c r="K3197" s="112">
        <f>I3197-J3197-(0.38*'Recalled prostheses cost'!$F$23)</f>
        <v>-72950721.768672943</v>
      </c>
      <c r="L3197" s="11">
        <f t="shared" si="102"/>
        <v>1</v>
      </c>
    </row>
    <row r="3198" spans="1:12" x14ac:dyDescent="0.25">
      <c r="A3198">
        <f t="shared" si="103"/>
        <v>3193</v>
      </c>
      <c r="C3198">
        <v>51504.508822489319</v>
      </c>
      <c r="D3198">
        <v>53456.25781330427</v>
      </c>
      <c r="E3198">
        <v>57803204.198710173</v>
      </c>
      <c r="F3198">
        <v>1951.748990814951</v>
      </c>
      <c r="G3198">
        <v>483131548.37518603</v>
      </c>
      <c r="H3198" s="6">
        <f>E3198-G3198-'Recalled prostheses cost'!$F$23</f>
        <v>-449080168.64336705</v>
      </c>
      <c r="I3198" s="112">
        <v>31766716.863641623</v>
      </c>
      <c r="J3198" s="112">
        <v>183589988.38257071</v>
      </c>
      <c r="K3198" s="112">
        <f>I3198-J3198-(0.38*'Recalled prostheses cost'!$F$23)</f>
        <v>-160848964.81634775</v>
      </c>
      <c r="L3198" s="11">
        <f t="shared" si="102"/>
        <v>1</v>
      </c>
    </row>
    <row r="3199" spans="1:12" x14ac:dyDescent="0.25">
      <c r="A3199">
        <f t="shared" si="103"/>
        <v>3194</v>
      </c>
      <c r="C3199">
        <v>69367.684176084091</v>
      </c>
      <c r="D3199">
        <v>72161.833288336711</v>
      </c>
      <c r="E3199">
        <v>76695911.895094022</v>
      </c>
      <c r="F3199">
        <v>2794.1491122526204</v>
      </c>
      <c r="G3199">
        <v>820434020.85318041</v>
      </c>
      <c r="H3199" s="6">
        <f>E3199-G3199-'Recalled prostheses cost'!$F$23</f>
        <v>-767489933.42497754</v>
      </c>
      <c r="I3199" s="112">
        <v>42412048.034467258</v>
      </c>
      <c r="J3199" s="112">
        <v>311764927.92420858</v>
      </c>
      <c r="K3199" s="112">
        <f>I3199-J3199-(0.38*'Recalled prostheses cost'!$F$23)</f>
        <v>-278378573.18715996</v>
      </c>
      <c r="L3199" s="11">
        <f t="shared" si="102"/>
        <v>1</v>
      </c>
    </row>
    <row r="3200" spans="1:12" x14ac:dyDescent="0.25">
      <c r="A3200">
        <f t="shared" si="103"/>
        <v>3195</v>
      </c>
      <c r="C3200">
        <v>57507.653547333161</v>
      </c>
      <c r="D3200">
        <v>59060.751933674052</v>
      </c>
      <c r="E3200">
        <v>57139354.734614097</v>
      </c>
      <c r="F3200">
        <v>1553.098386340891</v>
      </c>
      <c r="G3200">
        <v>346685829.17998022</v>
      </c>
      <c r="H3200" s="6">
        <f>E3200-G3200-'Recalled prostheses cost'!$F$23</f>
        <v>-313298298.91225731</v>
      </c>
      <c r="I3200" s="112">
        <v>31916261.170706052</v>
      </c>
      <c r="J3200" s="112">
        <v>131740615.0883925</v>
      </c>
      <c r="K3200" s="112">
        <f>I3200-J3200-(0.38*'Recalled prostheses cost'!$F$23)</f>
        <v>-108850047.21510509</v>
      </c>
      <c r="L3200" s="11">
        <f t="shared" si="102"/>
        <v>1</v>
      </c>
    </row>
    <row r="3201" spans="1:12" x14ac:dyDescent="0.25">
      <c r="A3201">
        <f t="shared" si="103"/>
        <v>3196</v>
      </c>
      <c r="C3201">
        <v>56486.403442725081</v>
      </c>
      <c r="D3201">
        <v>58195.218587109593</v>
      </c>
      <c r="E3201">
        <v>49252887.738083571</v>
      </c>
      <c r="F3201">
        <v>1708.8151443845127</v>
      </c>
      <c r="G3201">
        <v>342701800.35275757</v>
      </c>
      <c r="H3201" s="6">
        <f>E3201-G3201-'Recalled prostheses cost'!$F$23</f>
        <v>-317200737.08156514</v>
      </c>
      <c r="I3201" s="112">
        <v>27322876.180792298</v>
      </c>
      <c r="J3201" s="112">
        <v>130226684.13404791</v>
      </c>
      <c r="K3201" s="112">
        <f>I3201-J3201-(0.38*'Recalled prostheses cost'!$F$23)</f>
        <v>-111929501.25067425</v>
      </c>
      <c r="L3201" s="11">
        <f t="shared" si="102"/>
        <v>1</v>
      </c>
    </row>
    <row r="3202" spans="1:12" x14ac:dyDescent="0.25">
      <c r="A3202">
        <f t="shared" si="103"/>
        <v>3197</v>
      </c>
      <c r="C3202">
        <v>54479.64728341921</v>
      </c>
      <c r="D3202">
        <v>55573.430089450281</v>
      </c>
      <c r="E3202">
        <v>54398785.041705288</v>
      </c>
      <c r="F3202">
        <v>1093.7828060310712</v>
      </c>
      <c r="G3202">
        <v>191472293.89676425</v>
      </c>
      <c r="H3202" s="6">
        <f>E3202-G3202-'Recalled prostheses cost'!$F$23</f>
        <v>-160825333.32195014</v>
      </c>
      <c r="I3202" s="112">
        <v>30536413.572872054</v>
      </c>
      <c r="J3202" s="112">
        <v>72759471.680770427</v>
      </c>
      <c r="K3202" s="112">
        <f>I3202-J3202-(0.38*'Recalled prostheses cost'!$F$23)</f>
        <v>-51248751.405317016</v>
      </c>
      <c r="L3202" s="11">
        <f t="shared" si="102"/>
        <v>1</v>
      </c>
    </row>
    <row r="3203" spans="1:12" x14ac:dyDescent="0.25">
      <c r="A3203">
        <f t="shared" si="103"/>
        <v>3198</v>
      </c>
      <c r="C3203">
        <v>60763.310055278955</v>
      </c>
      <c r="D3203">
        <v>63015.739401884683</v>
      </c>
      <c r="E3203">
        <v>63746195.198550291</v>
      </c>
      <c r="F3203">
        <v>2252.4293466057279</v>
      </c>
      <c r="G3203">
        <v>473683072.33340889</v>
      </c>
      <c r="H3203" s="6">
        <f>E3203-G3203-'Recalled prostheses cost'!$F$23</f>
        <v>-433688701.60174978</v>
      </c>
      <c r="I3203" s="112">
        <v>35546559.073347308</v>
      </c>
      <c r="J3203" s="112">
        <v>179999567.48669538</v>
      </c>
      <c r="K3203" s="112">
        <f>I3203-J3203-(0.38*'Recalled prostheses cost'!$F$23)</f>
        <v>-153478701.71076673</v>
      </c>
      <c r="L3203" s="11">
        <f t="shared" si="102"/>
        <v>1</v>
      </c>
    </row>
    <row r="3204" spans="1:12" x14ac:dyDescent="0.25">
      <c r="A3204">
        <f t="shared" si="103"/>
        <v>3199</v>
      </c>
      <c r="C3204">
        <v>53476.223678589144</v>
      </c>
      <c r="D3204">
        <v>54840.515140346433</v>
      </c>
      <c r="E3204">
        <v>48404793.439246446</v>
      </c>
      <c r="F3204">
        <v>1364.2914617572897</v>
      </c>
      <c r="G3204">
        <v>252926688.65120769</v>
      </c>
      <c r="H3204" s="6">
        <f>E3204-G3204-'Recalled prostheses cost'!$F$23</f>
        <v>-228273719.67885241</v>
      </c>
      <c r="I3204" s="112">
        <v>27244481.468674541</v>
      </c>
      <c r="J3204" s="112">
        <v>96112141.687458917</v>
      </c>
      <c r="K3204" s="112">
        <f>I3204-J3204-(0.38*'Recalled prostheses cost'!$F$23)</f>
        <v>-77893353.516203016</v>
      </c>
      <c r="L3204" s="11">
        <f t="shared" si="102"/>
        <v>1</v>
      </c>
    </row>
    <row r="3205" spans="1:12" x14ac:dyDescent="0.25">
      <c r="A3205">
        <f t="shared" si="103"/>
        <v>3200</v>
      </c>
      <c r="C3205">
        <v>64148.217300932949</v>
      </c>
      <c r="D3205">
        <v>65679.304583166071</v>
      </c>
      <c r="E3205">
        <v>71724204.670880139</v>
      </c>
      <c r="F3205">
        <v>1531.0872822331221</v>
      </c>
      <c r="G3205">
        <v>409597278.16610056</v>
      </c>
      <c r="H3205" s="6">
        <f>E3205-G3205-'Recalled prostheses cost'!$F$23</f>
        <v>-361624897.96211159</v>
      </c>
      <c r="I3205" s="112">
        <v>39527616.569558166</v>
      </c>
      <c r="J3205" s="112">
        <v>155646965.70311821</v>
      </c>
      <c r="K3205" s="112">
        <f>I3205-J3205-(0.38*'Recalled prostheses cost'!$F$23)</f>
        <v>-125145042.43097869</v>
      </c>
      <c r="L3205" s="11">
        <f t="shared" si="102"/>
        <v>1</v>
      </c>
    </row>
    <row r="3206" spans="1:12" x14ac:dyDescent="0.25">
      <c r="A3206">
        <f t="shared" si="103"/>
        <v>3201</v>
      </c>
      <c r="C3206">
        <v>58109.243089502073</v>
      </c>
      <c r="D3206">
        <v>59386.764258311305</v>
      </c>
      <c r="E3206">
        <v>47934678.639814369</v>
      </c>
      <c r="F3206">
        <v>1277.5211688092313</v>
      </c>
      <c r="G3206">
        <v>292186503.76214236</v>
      </c>
      <c r="H3206" s="6">
        <f>E3206-G3206-'Recalled prostheses cost'!$F$23</f>
        <v>-268003649.58921915</v>
      </c>
      <c r="I3206" s="112">
        <v>26385652.615279995</v>
      </c>
      <c r="J3206" s="112">
        <v>111030871.4296141</v>
      </c>
      <c r="K3206" s="112">
        <f>I3206-J3206-(0.38*'Recalled prostheses cost'!$F$23)</f>
        <v>-93670912.111752748</v>
      </c>
      <c r="L3206" s="11">
        <f t="shared" ref="L3206:L3269" si="104">IF(H3206/$H$1&lt;=F3206,1,0)</f>
        <v>1</v>
      </c>
    </row>
    <row r="3207" spans="1:12" x14ac:dyDescent="0.25">
      <c r="A3207">
        <f t="shared" si="103"/>
        <v>3202</v>
      </c>
      <c r="C3207">
        <v>82608.594117206361</v>
      </c>
      <c r="D3207">
        <v>86445.803563217734</v>
      </c>
      <c r="E3207">
        <v>38694876.512196712</v>
      </c>
      <c r="F3207">
        <v>3837.2094460113731</v>
      </c>
      <c r="G3207">
        <v>302000259.40365076</v>
      </c>
      <c r="H3207" s="6">
        <f>E3207-G3207-'Recalled prostheses cost'!$F$23</f>
        <v>-287057207.35834521</v>
      </c>
      <c r="I3207" s="112">
        <v>21751812.498179257</v>
      </c>
      <c r="J3207" s="112">
        <v>114760098.57338728</v>
      </c>
      <c r="K3207" s="112">
        <f>I3207-J3207-(0.38*'Recalled prostheses cost'!$F$23)</f>
        <v>-102033979.37262666</v>
      </c>
      <c r="L3207" s="11">
        <f t="shared" si="104"/>
        <v>1</v>
      </c>
    </row>
    <row r="3208" spans="1:12" x14ac:dyDescent="0.25">
      <c r="A3208">
        <f t="shared" ref="A3208:A3271" si="105">1+A3207</f>
        <v>3203</v>
      </c>
      <c r="C3208">
        <v>50134.312578605757</v>
      </c>
      <c r="D3208">
        <v>51806.924249995085</v>
      </c>
      <c r="E3208">
        <v>53577232.47247377</v>
      </c>
      <c r="F3208">
        <v>1672.611671389328</v>
      </c>
      <c r="G3208">
        <v>437476390.60662389</v>
      </c>
      <c r="H3208" s="6">
        <f>E3208-G3208-'Recalled prostheses cost'!$F$23</f>
        <v>-407650982.60104132</v>
      </c>
      <c r="I3208" s="112">
        <v>29353119.753487129</v>
      </c>
      <c r="J3208" s="112">
        <v>166241028.43051708</v>
      </c>
      <c r="K3208" s="112">
        <f>I3208-J3208-(0.38*'Recalled prostheses cost'!$F$23)</f>
        <v>-145913601.97444859</v>
      </c>
      <c r="L3208" s="11">
        <f t="shared" si="104"/>
        <v>1</v>
      </c>
    </row>
    <row r="3209" spans="1:12" x14ac:dyDescent="0.25">
      <c r="A3209">
        <f t="shared" si="105"/>
        <v>3204</v>
      </c>
      <c r="C3209">
        <v>51937.093569036922</v>
      </c>
      <c r="D3209">
        <v>53680.546637924395</v>
      </c>
      <c r="E3209">
        <v>48400416.43217881</v>
      </c>
      <c r="F3209">
        <v>1743.4530688874729</v>
      </c>
      <c r="G3209">
        <v>446709860.81387448</v>
      </c>
      <c r="H3209" s="6">
        <f>E3209-G3209-'Recalled prostheses cost'!$F$23</f>
        <v>-422061268.84858686</v>
      </c>
      <c r="I3209" s="112">
        <v>26787386.826545518</v>
      </c>
      <c r="J3209" s="112">
        <v>169749747.1092723</v>
      </c>
      <c r="K3209" s="112">
        <f>I3209-J3209-(0.38*'Recalled prostheses cost'!$F$23)</f>
        <v>-151988053.58014545</v>
      </c>
      <c r="L3209" s="11">
        <f t="shared" si="104"/>
        <v>1</v>
      </c>
    </row>
    <row r="3210" spans="1:12" x14ac:dyDescent="0.25">
      <c r="A3210">
        <f t="shared" si="105"/>
        <v>3205</v>
      </c>
      <c r="C3210">
        <v>59758.04338303917</v>
      </c>
      <c r="D3210">
        <v>61840.810305389365</v>
      </c>
      <c r="E3210">
        <v>47287205.906461172</v>
      </c>
      <c r="F3210">
        <v>2082.7669223501944</v>
      </c>
      <c r="G3210">
        <v>395030556.33189934</v>
      </c>
      <c r="H3210" s="6">
        <f>E3210-G3210-'Recalled prostheses cost'!$F$23</f>
        <v>-371495174.89232934</v>
      </c>
      <c r="I3210" s="112">
        <v>26237643.173192389</v>
      </c>
      <c r="J3210" s="112">
        <v>150111611.4061217</v>
      </c>
      <c r="K3210" s="112">
        <f>I3210-J3210-(0.38*'Recalled prostheses cost'!$F$23)</f>
        <v>-132899661.53034797</v>
      </c>
      <c r="L3210" s="11">
        <f t="shared" si="104"/>
        <v>1</v>
      </c>
    </row>
    <row r="3211" spans="1:12" x14ac:dyDescent="0.25">
      <c r="A3211">
        <f t="shared" si="105"/>
        <v>3206</v>
      </c>
      <c r="C3211">
        <v>87529.679615020534</v>
      </c>
      <c r="D3211">
        <v>91356.604995809874</v>
      </c>
      <c r="E3211">
        <v>47872441.266906083</v>
      </c>
      <c r="F3211">
        <v>3826.9253807893401</v>
      </c>
      <c r="G3211">
        <v>369531716.83973879</v>
      </c>
      <c r="H3211" s="6">
        <f>E3211-G3211-'Recalled prostheses cost'!$F$23</f>
        <v>-345411100.03972387</v>
      </c>
      <c r="I3211" s="112">
        <v>26769930.692492202</v>
      </c>
      <c r="J3211" s="112">
        <v>140422052.39910072</v>
      </c>
      <c r="K3211" s="112">
        <f>I3211-J3211-(0.38*'Recalled prostheses cost'!$F$23)</f>
        <v>-122677815.00402716</v>
      </c>
      <c r="L3211" s="11">
        <f t="shared" si="104"/>
        <v>1</v>
      </c>
    </row>
    <row r="3212" spans="1:12" x14ac:dyDescent="0.25">
      <c r="A3212">
        <f t="shared" si="105"/>
        <v>3207</v>
      </c>
      <c r="C3212">
        <v>59816.991074320606</v>
      </c>
      <c r="D3212">
        <v>61874.322115164832</v>
      </c>
      <c r="E3212">
        <v>50263638.736671545</v>
      </c>
      <c r="F3212">
        <v>2057.3310408442267</v>
      </c>
      <c r="G3212">
        <v>449347795.76452166</v>
      </c>
      <c r="H3212" s="6">
        <f>E3212-G3212-'Recalled prostheses cost'!$F$23</f>
        <v>-422835981.49474126</v>
      </c>
      <c r="I3212" s="112">
        <v>27638262.513522923</v>
      </c>
      <c r="J3212" s="112">
        <v>170752162.39051822</v>
      </c>
      <c r="K3212" s="112">
        <f>I3212-J3212-(0.38*'Recalled prostheses cost'!$F$23)</f>
        <v>-152139593.17441395</v>
      </c>
      <c r="L3212" s="11">
        <f t="shared" si="104"/>
        <v>1</v>
      </c>
    </row>
    <row r="3213" spans="1:12" x14ac:dyDescent="0.25">
      <c r="A3213">
        <f t="shared" si="105"/>
        <v>3208</v>
      </c>
      <c r="C3213">
        <v>52859.103873081971</v>
      </c>
      <c r="D3213">
        <v>55033.555187894264</v>
      </c>
      <c r="E3213">
        <v>57292005.309045091</v>
      </c>
      <c r="F3213">
        <v>2174.4513148122933</v>
      </c>
      <c r="G3213">
        <v>597209791.20960128</v>
      </c>
      <c r="H3213" s="6">
        <f>E3213-G3213-'Recalled prostheses cost'!$F$23</f>
        <v>-563669610.36744738</v>
      </c>
      <c r="I3213" s="112">
        <v>31927941.506901909</v>
      </c>
      <c r="J3213" s="112">
        <v>226939720.65964851</v>
      </c>
      <c r="K3213" s="112">
        <f>I3213-J3213-(0.38*'Recalled prostheses cost'!$F$23)</f>
        <v>-204037472.45016524</v>
      </c>
      <c r="L3213" s="11">
        <f t="shared" si="104"/>
        <v>1</v>
      </c>
    </row>
    <row r="3214" spans="1:12" x14ac:dyDescent="0.25">
      <c r="A3214">
        <f t="shared" si="105"/>
        <v>3209</v>
      </c>
      <c r="C3214">
        <v>79706.222943487825</v>
      </c>
      <c r="D3214">
        <v>81778.737244271309</v>
      </c>
      <c r="E3214">
        <v>45739333.119913012</v>
      </c>
      <c r="F3214">
        <v>2072.5143007834849</v>
      </c>
      <c r="G3214">
        <v>231120408.61950436</v>
      </c>
      <c r="H3214" s="6">
        <f>E3214-G3214-'Recalled prostheses cost'!$F$23</f>
        <v>-209132899.96648252</v>
      </c>
      <c r="I3214" s="112">
        <v>25443577.986093834</v>
      </c>
      <c r="J3214" s="112">
        <v>87825755.275411651</v>
      </c>
      <c r="K3214" s="112">
        <f>I3214-J3214-(0.38*'Recalled prostheses cost'!$F$23)</f>
        <v>-71407870.58673647</v>
      </c>
      <c r="L3214" s="11">
        <f t="shared" si="104"/>
        <v>1</v>
      </c>
    </row>
    <row r="3215" spans="1:12" x14ac:dyDescent="0.25">
      <c r="A3215">
        <f t="shared" si="105"/>
        <v>3210</v>
      </c>
      <c r="C3215">
        <v>55489.720703138206</v>
      </c>
      <c r="D3215">
        <v>56482.451894336191</v>
      </c>
      <c r="E3215">
        <v>65729720.126705192</v>
      </c>
      <c r="F3215">
        <v>992.73119119798503</v>
      </c>
      <c r="G3215">
        <v>291907801.76613086</v>
      </c>
      <c r="H3215" s="6">
        <f>E3215-G3215-'Recalled prostheses cost'!$F$23</f>
        <v>-249929906.10631683</v>
      </c>
      <c r="I3215" s="112">
        <v>36266625.205493741</v>
      </c>
      <c r="J3215" s="112">
        <v>110924964.67112975</v>
      </c>
      <c r="K3215" s="112">
        <f>I3215-J3215-(0.38*'Recalled prostheses cost'!$F$23)</f>
        <v>-83684032.763054669</v>
      </c>
      <c r="L3215" s="11">
        <f t="shared" si="104"/>
        <v>1</v>
      </c>
    </row>
    <row r="3216" spans="1:12" x14ac:dyDescent="0.25">
      <c r="A3216">
        <f t="shared" si="105"/>
        <v>3211</v>
      </c>
      <c r="C3216">
        <v>51554.459474135634</v>
      </c>
      <c r="D3216">
        <v>53092.272970393315</v>
      </c>
      <c r="E3216">
        <v>45536692.460064054</v>
      </c>
      <c r="F3216">
        <v>1537.8134962576805</v>
      </c>
      <c r="G3216">
        <v>343552979.00546926</v>
      </c>
      <c r="H3216" s="6">
        <f>E3216-G3216-'Recalled prostheses cost'!$F$23</f>
        <v>-321768111.01229638</v>
      </c>
      <c r="I3216" s="112">
        <v>25632562.808197763</v>
      </c>
      <c r="J3216" s="112">
        <v>130550132.02207831</v>
      </c>
      <c r="K3216" s="112">
        <f>I3216-J3216-(0.38*'Recalled prostheses cost'!$F$23)</f>
        <v>-113943262.51129919</v>
      </c>
      <c r="L3216" s="11">
        <f t="shared" si="104"/>
        <v>1</v>
      </c>
    </row>
    <row r="3217" spans="1:12" x14ac:dyDescent="0.25">
      <c r="A3217">
        <f t="shared" si="105"/>
        <v>3212</v>
      </c>
      <c r="C3217">
        <v>63687.95858278832</v>
      </c>
      <c r="D3217">
        <v>67537.945778412861</v>
      </c>
      <c r="E3217">
        <v>50477772.029359922</v>
      </c>
      <c r="F3217">
        <v>3849.9871956245406</v>
      </c>
      <c r="G3217">
        <v>764193346.09066522</v>
      </c>
      <c r="H3217" s="6">
        <f>E3217-G3217-'Recalled prostheses cost'!$F$23</f>
        <v>-737467398.52819645</v>
      </c>
      <c r="I3217" s="112">
        <v>28180421.696533713</v>
      </c>
      <c r="J3217" s="112">
        <v>290393471.51445282</v>
      </c>
      <c r="K3217" s="112">
        <f>I3217-J3217-(0.38*'Recalled prostheses cost'!$F$23)</f>
        <v>-271238743.11533773</v>
      </c>
      <c r="L3217" s="11">
        <f t="shared" si="104"/>
        <v>1</v>
      </c>
    </row>
    <row r="3218" spans="1:12" x14ac:dyDescent="0.25">
      <c r="A3218">
        <f t="shared" si="105"/>
        <v>3213</v>
      </c>
      <c r="C3218">
        <v>49063.154830780433</v>
      </c>
      <c r="D3218">
        <v>50733.393931618877</v>
      </c>
      <c r="E3218">
        <v>42146291.577287316</v>
      </c>
      <c r="F3218">
        <v>1670.2391008384438</v>
      </c>
      <c r="G3218">
        <v>355653122.59705776</v>
      </c>
      <c r="H3218" s="6">
        <f>E3218-G3218-'Recalled prostheses cost'!$F$23</f>
        <v>-337258655.48666161</v>
      </c>
      <c r="I3218" s="112">
        <v>23281190.92866613</v>
      </c>
      <c r="J3218" s="112">
        <v>135148186.58688197</v>
      </c>
      <c r="K3218" s="112">
        <f>I3218-J3218-(0.38*'Recalled prostheses cost'!$F$23)</f>
        <v>-120892688.95563447</v>
      </c>
      <c r="L3218" s="11">
        <f t="shared" si="104"/>
        <v>1</v>
      </c>
    </row>
    <row r="3219" spans="1:12" x14ac:dyDescent="0.25">
      <c r="A3219">
        <f t="shared" si="105"/>
        <v>3214</v>
      </c>
      <c r="C3219">
        <v>68494.308474497215</v>
      </c>
      <c r="D3219">
        <v>70611.158691657722</v>
      </c>
      <c r="E3219">
        <v>41923863.887817338</v>
      </c>
      <c r="F3219">
        <v>2116.8502171605069</v>
      </c>
      <c r="G3219">
        <v>292750437.63931036</v>
      </c>
      <c r="H3219" s="6">
        <f>E3219-G3219-'Recalled prostheses cost'!$F$23</f>
        <v>-274578398.21838421</v>
      </c>
      <c r="I3219" s="112">
        <v>23451627.009029418</v>
      </c>
      <c r="J3219" s="112">
        <v>111245166.30293794</v>
      </c>
      <c r="K3219" s="112">
        <f>I3219-J3219-(0.38*'Recalled prostheses cost'!$F$23)</f>
        <v>-96819232.591327161</v>
      </c>
      <c r="L3219" s="11">
        <f t="shared" si="104"/>
        <v>1</v>
      </c>
    </row>
    <row r="3220" spans="1:12" x14ac:dyDescent="0.25">
      <c r="A3220">
        <f t="shared" si="105"/>
        <v>3215</v>
      </c>
      <c r="C3220">
        <v>54162.007728481709</v>
      </c>
      <c r="D3220">
        <v>55665.391290819185</v>
      </c>
      <c r="E3220">
        <v>43769569.84909045</v>
      </c>
      <c r="F3220">
        <v>1503.3835623374762</v>
      </c>
      <c r="G3220">
        <v>293853948.56630987</v>
      </c>
      <c r="H3220" s="6">
        <f>E3220-G3220-'Recalled prostheses cost'!$F$23</f>
        <v>-273836203.18411058</v>
      </c>
      <c r="I3220" s="112">
        <v>24221593.77655834</v>
      </c>
      <c r="J3220" s="112">
        <v>111664500.45519775</v>
      </c>
      <c r="K3220" s="112">
        <f>I3220-J3220-(0.38*'Recalled prostheses cost'!$F$23)</f>
        <v>-96468599.976058066</v>
      </c>
      <c r="L3220" s="11">
        <f t="shared" si="104"/>
        <v>1</v>
      </c>
    </row>
    <row r="3221" spans="1:12" x14ac:dyDescent="0.25">
      <c r="A3221">
        <f t="shared" si="105"/>
        <v>3216</v>
      </c>
      <c r="C3221">
        <v>72204.437494907223</v>
      </c>
      <c r="D3221">
        <v>76275.10585547096</v>
      </c>
      <c r="E3221">
        <v>40069272.566407338</v>
      </c>
      <c r="F3221">
        <v>4070.6683605637372</v>
      </c>
      <c r="G3221">
        <v>525219774.61967993</v>
      </c>
      <c r="H3221" s="6">
        <f>E3221-G3221-'Recalled prostheses cost'!$F$23</f>
        <v>-508902326.52016377</v>
      </c>
      <c r="I3221" s="112">
        <v>22120986.370049786</v>
      </c>
      <c r="J3221" s="112">
        <v>199583514.35547841</v>
      </c>
      <c r="K3221" s="112">
        <f>I3221-J3221-(0.38*'Recalled prostheses cost'!$F$23)</f>
        <v>-186488221.28284729</v>
      </c>
      <c r="L3221" s="11">
        <f t="shared" si="104"/>
        <v>1</v>
      </c>
    </row>
    <row r="3222" spans="1:12" x14ac:dyDescent="0.25">
      <c r="A3222">
        <f t="shared" si="105"/>
        <v>3217</v>
      </c>
      <c r="C3222">
        <v>68231.038495866305</v>
      </c>
      <c r="D3222">
        <v>71466.884724911681</v>
      </c>
      <c r="E3222">
        <v>58007172.496789128</v>
      </c>
      <c r="F3222">
        <v>3235.8462290453754</v>
      </c>
      <c r="G3222">
        <v>527937861.19044524</v>
      </c>
      <c r="H3222" s="6">
        <f>E3222-G3222-'Recalled prostheses cost'!$F$23</f>
        <v>-493682513.16054726</v>
      </c>
      <c r="I3222" s="112">
        <v>32383392.601471208</v>
      </c>
      <c r="J3222" s="112">
        <v>200616387.25236917</v>
      </c>
      <c r="K3222" s="112">
        <f>I3222-J3222-(0.38*'Recalled prostheses cost'!$F$23)</f>
        <v>-177258687.9483166</v>
      </c>
      <c r="L3222" s="11">
        <f t="shared" si="104"/>
        <v>1</v>
      </c>
    </row>
    <row r="3223" spans="1:12" x14ac:dyDescent="0.25">
      <c r="A3223">
        <f t="shared" si="105"/>
        <v>3218</v>
      </c>
      <c r="C3223">
        <v>72104.988703188908</v>
      </c>
      <c r="D3223">
        <v>74466.46494901886</v>
      </c>
      <c r="E3223">
        <v>55757737.148018092</v>
      </c>
      <c r="F3223">
        <v>2361.4762458299519</v>
      </c>
      <c r="G3223">
        <v>424056776.56385052</v>
      </c>
      <c r="H3223" s="6">
        <f>E3223-G3223-'Recalled prostheses cost'!$F$23</f>
        <v>-392050863.88272357</v>
      </c>
      <c r="I3223" s="112">
        <v>30690154.720255855</v>
      </c>
      <c r="J3223" s="112">
        <v>161141575.0942632</v>
      </c>
      <c r="K3223" s="112">
        <f>I3223-J3223-(0.38*'Recalled prostheses cost'!$F$23)</f>
        <v>-139477113.671426</v>
      </c>
      <c r="L3223" s="11">
        <f t="shared" si="104"/>
        <v>1</v>
      </c>
    </row>
    <row r="3224" spans="1:12" x14ac:dyDescent="0.25">
      <c r="A3224">
        <f t="shared" si="105"/>
        <v>3219</v>
      </c>
      <c r="C3224">
        <v>81039.69546711685</v>
      </c>
      <c r="D3224">
        <v>83478.662627310565</v>
      </c>
      <c r="E3224">
        <v>58773317.911617249</v>
      </c>
      <c r="F3224">
        <v>2438.9671601937152</v>
      </c>
      <c r="G3224">
        <v>422974862.5772599</v>
      </c>
      <c r="H3224" s="6">
        <f>E3224-G3224-'Recalled prostheses cost'!$F$23</f>
        <v>-387953369.13253379</v>
      </c>
      <c r="I3224" s="112">
        <v>32499929.7147974</v>
      </c>
      <c r="J3224" s="112">
        <v>160730447.77935877</v>
      </c>
      <c r="K3224" s="112">
        <f>I3224-J3224-(0.38*'Recalled prostheses cost'!$F$23)</f>
        <v>-137256211.36198002</v>
      </c>
      <c r="L3224" s="11">
        <f t="shared" si="104"/>
        <v>1</v>
      </c>
    </row>
    <row r="3225" spans="1:12" x14ac:dyDescent="0.25">
      <c r="A3225">
        <f t="shared" si="105"/>
        <v>3220</v>
      </c>
      <c r="C3225">
        <v>53891.227265369067</v>
      </c>
      <c r="D3225">
        <v>55257.738449171855</v>
      </c>
      <c r="E3225">
        <v>41005102.47972329</v>
      </c>
      <c r="F3225">
        <v>1366.5111838027879</v>
      </c>
      <c r="G3225">
        <v>256394831.59616238</v>
      </c>
      <c r="H3225" s="6">
        <f>E3225-G3225-'Recalled prostheses cost'!$F$23</f>
        <v>-239141553.58333027</v>
      </c>
      <c r="I3225" s="112">
        <v>22625847.063553371</v>
      </c>
      <c r="J3225" s="112">
        <v>97430036.006541714</v>
      </c>
      <c r="K3225" s="112">
        <f>I3225-J3225-(0.38*'Recalled prostheses cost'!$F$23)</f>
        <v>-83829882.24040699</v>
      </c>
      <c r="L3225" s="11">
        <f t="shared" si="104"/>
        <v>1</v>
      </c>
    </row>
    <row r="3226" spans="1:12" x14ac:dyDescent="0.25">
      <c r="A3226">
        <f t="shared" si="105"/>
        <v>3221</v>
      </c>
      <c r="C3226">
        <v>63962.667171446388</v>
      </c>
      <c r="D3226">
        <v>65338.920230422074</v>
      </c>
      <c r="E3226">
        <v>56237069.913203299</v>
      </c>
      <c r="F3226">
        <v>1376.2530589756861</v>
      </c>
      <c r="G3226">
        <v>271051486.82354778</v>
      </c>
      <c r="H3226" s="6">
        <f>E3226-G3226-'Recalled prostheses cost'!$F$23</f>
        <v>-238566241.37723565</v>
      </c>
      <c r="I3226" s="112">
        <v>30925879.757772055</v>
      </c>
      <c r="J3226" s="112">
        <v>102999564.99294816</v>
      </c>
      <c r="K3226" s="112">
        <f>I3226-J3226-(0.38*'Recalled prostheses cost'!$F$23)</f>
        <v>-81099378.53259474</v>
      </c>
      <c r="L3226" s="11">
        <f t="shared" si="104"/>
        <v>1</v>
      </c>
    </row>
    <row r="3227" spans="1:12" x14ac:dyDescent="0.25">
      <c r="A3227">
        <f t="shared" si="105"/>
        <v>3222</v>
      </c>
      <c r="C3227">
        <v>58107.123502400442</v>
      </c>
      <c r="D3227">
        <v>59436.142358799894</v>
      </c>
      <c r="E3227">
        <v>66596353.7603807</v>
      </c>
      <c r="F3227">
        <v>1329.0188563994525</v>
      </c>
      <c r="G3227">
        <v>390501949.88406456</v>
      </c>
      <c r="H3227" s="6">
        <f>E3227-G3227-'Recalled prostheses cost'!$F$23</f>
        <v>-347657420.59057504</v>
      </c>
      <c r="I3227" s="112">
        <v>36877610.299388885</v>
      </c>
      <c r="J3227" s="112">
        <v>148390740.95594457</v>
      </c>
      <c r="K3227" s="112">
        <f>I3227-J3227-(0.38*'Recalled prostheses cost'!$F$23)</f>
        <v>-120538823.95397434</v>
      </c>
      <c r="L3227" s="11">
        <f t="shared" si="104"/>
        <v>1</v>
      </c>
    </row>
    <row r="3228" spans="1:12" x14ac:dyDescent="0.25">
      <c r="A3228">
        <f t="shared" si="105"/>
        <v>3223</v>
      </c>
      <c r="C3228">
        <v>69721.291808016947</v>
      </c>
      <c r="D3228">
        <v>72035.91251491505</v>
      </c>
      <c r="E3228">
        <v>67943884.911004588</v>
      </c>
      <c r="F3228">
        <v>2314.6207068981021</v>
      </c>
      <c r="G3228">
        <v>547481971.00230289</v>
      </c>
      <c r="H3228" s="6">
        <f>E3228-G3228-'Recalled prostheses cost'!$F$23</f>
        <v>-503289910.55818945</v>
      </c>
      <c r="I3228" s="112">
        <v>37359534.838549487</v>
      </c>
      <c r="J3228" s="112">
        <v>208043148.98087513</v>
      </c>
      <c r="K3228" s="112">
        <f>I3228-J3228-(0.38*'Recalled prostheses cost'!$F$23)</f>
        <v>-179709307.43974429</v>
      </c>
      <c r="L3228" s="11">
        <f t="shared" si="104"/>
        <v>1</v>
      </c>
    </row>
    <row r="3229" spans="1:12" x14ac:dyDescent="0.25">
      <c r="A3229">
        <f t="shared" si="105"/>
        <v>3224</v>
      </c>
      <c r="C3229">
        <v>62327.911961780832</v>
      </c>
      <c r="D3229">
        <v>64972.85952062704</v>
      </c>
      <c r="E3229">
        <v>41185821.37683858</v>
      </c>
      <c r="F3229">
        <v>2644.9475588462083</v>
      </c>
      <c r="G3229">
        <v>438633597.69522524</v>
      </c>
      <c r="H3229" s="6">
        <f>E3229-G3229-'Recalled prostheses cost'!$F$23</f>
        <v>-421199600.78527784</v>
      </c>
      <c r="I3229" s="112">
        <v>22942375.281843632</v>
      </c>
      <c r="J3229" s="112">
        <v>166680767.12418559</v>
      </c>
      <c r="K3229" s="112">
        <f>I3229-J3229-(0.38*'Recalled prostheses cost'!$F$23)</f>
        <v>-152764085.13976061</v>
      </c>
      <c r="L3229" s="11">
        <f t="shared" si="104"/>
        <v>1</v>
      </c>
    </row>
    <row r="3230" spans="1:12" x14ac:dyDescent="0.25">
      <c r="A3230">
        <f t="shared" si="105"/>
        <v>3225</v>
      </c>
      <c r="C3230">
        <v>60081.817735255892</v>
      </c>
      <c r="D3230">
        <v>62563.46557702795</v>
      </c>
      <c r="E3230">
        <v>44850173.14018023</v>
      </c>
      <c r="F3230">
        <v>2481.6478417720573</v>
      </c>
      <c r="G3230">
        <v>436446463.78232992</v>
      </c>
      <c r="H3230" s="6">
        <f>E3230-G3230-'Recalled prostheses cost'!$F$23</f>
        <v>-415348115.10904086</v>
      </c>
      <c r="I3230" s="112">
        <v>24944149.106154185</v>
      </c>
      <c r="J3230" s="112">
        <v>165849656.23728535</v>
      </c>
      <c r="K3230" s="112">
        <f>I3230-J3230-(0.38*'Recalled prostheses cost'!$F$23)</f>
        <v>-149931200.42854983</v>
      </c>
      <c r="L3230" s="11">
        <f t="shared" si="104"/>
        <v>1</v>
      </c>
    </row>
    <row r="3231" spans="1:12" x14ac:dyDescent="0.25">
      <c r="A3231">
        <f t="shared" si="105"/>
        <v>3226</v>
      </c>
      <c r="C3231">
        <v>62565.464869262149</v>
      </c>
      <c r="D3231">
        <v>64304.389167843219</v>
      </c>
      <c r="E3231">
        <v>55443883.325048864</v>
      </c>
      <c r="F3231">
        <v>1738.9242985810706</v>
      </c>
      <c r="G3231">
        <v>332540963.61507314</v>
      </c>
      <c r="H3231" s="6">
        <f>E3231-G3231-'Recalled prostheses cost'!$F$23</f>
        <v>-300848904.75691545</v>
      </c>
      <c r="I3231" s="112">
        <v>30704724.818094723</v>
      </c>
      <c r="J3231" s="112">
        <v>126365566.1737278</v>
      </c>
      <c r="K3231" s="112">
        <f>I3231-J3231-(0.38*'Recalled prostheses cost'!$F$23)</f>
        <v>-104686534.65305173</v>
      </c>
      <c r="L3231" s="11">
        <f t="shared" si="104"/>
        <v>1</v>
      </c>
    </row>
    <row r="3232" spans="1:12" x14ac:dyDescent="0.25">
      <c r="A3232">
        <f t="shared" si="105"/>
        <v>3227</v>
      </c>
      <c r="C3232">
        <v>68432.308474614212</v>
      </c>
      <c r="D3232">
        <v>70844.346843816806</v>
      </c>
      <c r="E3232">
        <v>54489320.10417714</v>
      </c>
      <c r="F3232">
        <v>2412.0383692025935</v>
      </c>
      <c r="G3232">
        <v>459980621.69698554</v>
      </c>
      <c r="H3232" s="6">
        <f>E3232-G3232-'Recalled prostheses cost'!$F$23</f>
        <v>-429243126.05969959</v>
      </c>
      <c r="I3232" s="112">
        <v>30134232.660321519</v>
      </c>
      <c r="J3232" s="112">
        <v>174792636.24485451</v>
      </c>
      <c r="K3232" s="112">
        <f>I3232-J3232-(0.38*'Recalled prostheses cost'!$F$23)</f>
        <v>-153684096.88195163</v>
      </c>
      <c r="L3232" s="11">
        <f t="shared" si="104"/>
        <v>1</v>
      </c>
    </row>
    <row r="3233" spans="1:12" x14ac:dyDescent="0.25">
      <c r="A3233">
        <f t="shared" si="105"/>
        <v>3228</v>
      </c>
      <c r="C3233">
        <v>65777.294182406506</v>
      </c>
      <c r="D3233">
        <v>69066.392340140635</v>
      </c>
      <c r="E3233">
        <v>40791170.354729809</v>
      </c>
      <c r="F3233">
        <v>3289.0981577341299</v>
      </c>
      <c r="G3233">
        <v>467329552.93682921</v>
      </c>
      <c r="H3233" s="6">
        <f>E3233-G3233-'Recalled prostheses cost'!$F$23</f>
        <v>-450290207.04899055</v>
      </c>
      <c r="I3233" s="112">
        <v>22324052.97876922</v>
      </c>
      <c r="J3233" s="112">
        <v>177585230.11599514</v>
      </c>
      <c r="K3233" s="112">
        <f>I3233-J3233-(0.38*'Recalled prostheses cost'!$F$23)</f>
        <v>-164286870.43464458</v>
      </c>
      <c r="L3233" s="11">
        <f t="shared" si="104"/>
        <v>1</v>
      </c>
    </row>
    <row r="3234" spans="1:12" x14ac:dyDescent="0.25">
      <c r="A3234">
        <f t="shared" si="105"/>
        <v>3229</v>
      </c>
      <c r="C3234">
        <v>49679.288298103849</v>
      </c>
      <c r="D3234">
        <v>50964.841692623799</v>
      </c>
      <c r="E3234">
        <v>44383817.418259926</v>
      </c>
      <c r="F3234">
        <v>1285.5533945199495</v>
      </c>
      <c r="G3234">
        <v>262569862.39095077</v>
      </c>
      <c r="H3234" s="6">
        <f>E3234-G3234-'Recalled prostheses cost'!$F$23</f>
        <v>-241937869.43958202</v>
      </c>
      <c r="I3234" s="112">
        <v>24447886.055530466</v>
      </c>
      <c r="J3234" s="112">
        <v>99776547.708561286</v>
      </c>
      <c r="K3234" s="112">
        <f>I3234-J3234-(0.38*'Recalled prostheses cost'!$F$23)</f>
        <v>-84354354.950449467</v>
      </c>
      <c r="L3234" s="11">
        <f t="shared" si="104"/>
        <v>1</v>
      </c>
    </row>
    <row r="3235" spans="1:12" x14ac:dyDescent="0.25">
      <c r="A3235">
        <f t="shared" si="105"/>
        <v>3230</v>
      </c>
      <c r="C3235">
        <v>53369.37894826995</v>
      </c>
      <c r="D3235">
        <v>55496.709428575152</v>
      </c>
      <c r="E3235">
        <v>43721900.899290182</v>
      </c>
      <c r="F3235">
        <v>2127.3304803052015</v>
      </c>
      <c r="G3235">
        <v>478769523.73126203</v>
      </c>
      <c r="H3235" s="6">
        <f>E3235-G3235-'Recalled prostheses cost'!$F$23</f>
        <v>-458799447.29886299</v>
      </c>
      <c r="I3235" s="112">
        <v>24208421.734953843</v>
      </c>
      <c r="J3235" s="112">
        <v>181932419.01787958</v>
      </c>
      <c r="K3235" s="112">
        <f>I3235-J3235-(0.38*'Recalled prostheses cost'!$F$23)</f>
        <v>-166749690.58034438</v>
      </c>
      <c r="L3235" s="11">
        <f t="shared" si="104"/>
        <v>1</v>
      </c>
    </row>
    <row r="3236" spans="1:12" x14ac:dyDescent="0.25">
      <c r="A3236">
        <f t="shared" si="105"/>
        <v>3231</v>
      </c>
      <c r="C3236">
        <v>77700.89747291246</v>
      </c>
      <c r="D3236">
        <v>80395.610289778764</v>
      </c>
      <c r="E3236">
        <v>40833552.417112052</v>
      </c>
      <c r="F3236">
        <v>2694.7128168663039</v>
      </c>
      <c r="G3236">
        <v>364353433.48237139</v>
      </c>
      <c r="H3236" s="6">
        <f>E3236-G3236-'Recalled prostheses cost'!$F$23</f>
        <v>-347271705.53215051</v>
      </c>
      <c r="I3236" s="112">
        <v>23077755.67522534</v>
      </c>
      <c r="J3236" s="112">
        <v>138454304.72330114</v>
      </c>
      <c r="K3236" s="112">
        <f>I3236-J3236-(0.38*'Recalled prostheses cost'!$F$23)</f>
        <v>-124402242.34549445</v>
      </c>
      <c r="L3236" s="11">
        <f t="shared" si="104"/>
        <v>1</v>
      </c>
    </row>
    <row r="3237" spans="1:12" x14ac:dyDescent="0.25">
      <c r="A3237">
        <f t="shared" si="105"/>
        <v>3232</v>
      </c>
      <c r="C3237">
        <v>77593.745570623389</v>
      </c>
      <c r="D3237">
        <v>79745.252557268759</v>
      </c>
      <c r="E3237">
        <v>48587367.637430668</v>
      </c>
      <c r="F3237">
        <v>2151.5069866453705</v>
      </c>
      <c r="G3237">
        <v>225148257.34325299</v>
      </c>
      <c r="H3237" s="6">
        <f>E3237-G3237-'Recalled prostheses cost'!$F$23</f>
        <v>-200312714.17271349</v>
      </c>
      <c r="I3237" s="112">
        <v>26769979.872319188</v>
      </c>
      <c r="J3237" s="112">
        <v>85556337.790436149</v>
      </c>
      <c r="K3237" s="112">
        <f>I3237-J3237-(0.38*'Recalled prostheses cost'!$F$23)</f>
        <v>-67812051.215535611</v>
      </c>
      <c r="L3237" s="11">
        <f t="shared" si="104"/>
        <v>1</v>
      </c>
    </row>
    <row r="3238" spans="1:12" x14ac:dyDescent="0.25">
      <c r="A3238">
        <f t="shared" si="105"/>
        <v>3233</v>
      </c>
      <c r="C3238">
        <v>51926.221138956316</v>
      </c>
      <c r="D3238">
        <v>53282.445332272437</v>
      </c>
      <c r="E3238">
        <v>51575869.250255302</v>
      </c>
      <c r="F3238">
        <v>1356.2241933161204</v>
      </c>
      <c r="G3238">
        <v>288196509.5410738</v>
      </c>
      <c r="H3238" s="6">
        <f>E3238-G3238-'Recalled prostheses cost'!$F$23</f>
        <v>-260372464.75770968</v>
      </c>
      <c r="I3238" s="112">
        <v>28652407.242523916</v>
      </c>
      <c r="J3238" s="112">
        <v>109514673.62560804</v>
      </c>
      <c r="K3238" s="112">
        <f>I3238-J3238-(0.38*'Recalled prostheses cost'!$F$23)</f>
        <v>-89887959.680502772</v>
      </c>
      <c r="L3238" s="11">
        <f t="shared" si="104"/>
        <v>1</v>
      </c>
    </row>
    <row r="3239" spans="1:12" x14ac:dyDescent="0.25">
      <c r="A3239">
        <f t="shared" si="105"/>
        <v>3234</v>
      </c>
      <c r="C3239">
        <v>59726.39288678029</v>
      </c>
      <c r="D3239">
        <v>61622.746927452274</v>
      </c>
      <c r="E3239">
        <v>42518448.057796173</v>
      </c>
      <c r="F3239">
        <v>1896.354040671984</v>
      </c>
      <c r="G3239">
        <v>366205944.4622882</v>
      </c>
      <c r="H3239" s="6">
        <f>E3239-G3239-'Recalled prostheses cost'!$F$23</f>
        <v>-347439320.87138319</v>
      </c>
      <c r="I3239" s="112">
        <v>23716168.839119568</v>
      </c>
      <c r="J3239" s="112">
        <v>139158258.89566952</v>
      </c>
      <c r="K3239" s="112">
        <f>I3239-J3239-(0.38*'Recalled prostheses cost'!$F$23)</f>
        <v>-124467783.35396859</v>
      </c>
      <c r="L3239" s="11">
        <f t="shared" si="104"/>
        <v>1</v>
      </c>
    </row>
    <row r="3240" spans="1:12" x14ac:dyDescent="0.25">
      <c r="A3240">
        <f t="shared" si="105"/>
        <v>3235</v>
      </c>
      <c r="C3240">
        <v>60544.03194872661</v>
      </c>
      <c r="D3240">
        <v>63630.694837195188</v>
      </c>
      <c r="E3240">
        <v>43082074.157405309</v>
      </c>
      <c r="F3240">
        <v>3086.6628884685779</v>
      </c>
      <c r="G3240">
        <v>522841868.00895441</v>
      </c>
      <c r="H3240" s="6">
        <f>E3240-G3240-'Recalled prostheses cost'!$F$23</f>
        <v>-503511618.31844026</v>
      </c>
      <c r="I3240" s="112">
        <v>23748946.148961093</v>
      </c>
      <c r="J3240" s="112">
        <v>198679909.84340268</v>
      </c>
      <c r="K3240" s="112">
        <f>I3240-J3240-(0.38*'Recalled prostheses cost'!$F$23)</f>
        <v>-183956656.99186024</v>
      </c>
      <c r="L3240" s="11">
        <f t="shared" si="104"/>
        <v>1</v>
      </c>
    </row>
    <row r="3241" spans="1:12" x14ac:dyDescent="0.25">
      <c r="A3241">
        <f t="shared" si="105"/>
        <v>3236</v>
      </c>
      <c r="C3241">
        <v>63106.102639222365</v>
      </c>
      <c r="D3241">
        <v>65437.853862972966</v>
      </c>
      <c r="E3241">
        <v>57887816.402706549</v>
      </c>
      <c r="F3241">
        <v>2331.7512237506016</v>
      </c>
      <c r="G3241">
        <v>483845538.81477129</v>
      </c>
      <c r="H3241" s="6">
        <f>E3241-G3241-'Recalled prostheses cost'!$F$23</f>
        <v>-449709546.8789559</v>
      </c>
      <c r="I3241" s="112">
        <v>32031587.789554633</v>
      </c>
      <c r="J3241" s="112">
        <v>183861304.74961308</v>
      </c>
      <c r="K3241" s="112">
        <f>I3241-J3241-(0.38*'Recalled prostheses cost'!$F$23)</f>
        <v>-160855410.2574771</v>
      </c>
      <c r="L3241" s="11">
        <f t="shared" si="104"/>
        <v>1</v>
      </c>
    </row>
    <row r="3242" spans="1:12" x14ac:dyDescent="0.25">
      <c r="A3242">
        <f t="shared" si="105"/>
        <v>3237</v>
      </c>
      <c r="C3242">
        <v>60343.071898958282</v>
      </c>
      <c r="D3242">
        <v>62943.428329472903</v>
      </c>
      <c r="E3242">
        <v>53593544.229595922</v>
      </c>
      <c r="F3242">
        <v>2600.356430514621</v>
      </c>
      <c r="G3242">
        <v>542724247.23465919</v>
      </c>
      <c r="H3242" s="6">
        <f>E3242-G3242-'Recalled prostheses cost'!$F$23</f>
        <v>-512882527.47195446</v>
      </c>
      <c r="I3242" s="112">
        <v>29807818.594110135</v>
      </c>
      <c r="J3242" s="112">
        <v>206235213.94917053</v>
      </c>
      <c r="K3242" s="112">
        <f>I3242-J3242-(0.38*'Recalled prostheses cost'!$F$23)</f>
        <v>-185453088.65247905</v>
      </c>
      <c r="L3242" s="11">
        <f t="shared" si="104"/>
        <v>1</v>
      </c>
    </row>
    <row r="3243" spans="1:12" x14ac:dyDescent="0.25">
      <c r="A3243">
        <f t="shared" si="105"/>
        <v>3238</v>
      </c>
      <c r="C3243">
        <v>55022.69819800141</v>
      </c>
      <c r="D3243">
        <v>56445.52047230734</v>
      </c>
      <c r="E3243">
        <v>57024571.557420455</v>
      </c>
      <c r="F3243">
        <v>1422.8222743059305</v>
      </c>
      <c r="G3243">
        <v>341128503.52824396</v>
      </c>
      <c r="H3243" s="6">
        <f>E3243-G3243-'Recalled prostheses cost'!$F$23</f>
        <v>-307855756.4377147</v>
      </c>
      <c r="I3243" s="112">
        <v>31944034.677784905</v>
      </c>
      <c r="J3243" s="112">
        <v>129628831.34073272</v>
      </c>
      <c r="K3243" s="112">
        <f>I3243-J3243-(0.38*'Recalled prostheses cost'!$F$23)</f>
        <v>-106710489.96036646</v>
      </c>
      <c r="L3243" s="11">
        <f t="shared" si="104"/>
        <v>1</v>
      </c>
    </row>
    <row r="3244" spans="1:12" x14ac:dyDescent="0.25">
      <c r="A3244">
        <f t="shared" si="105"/>
        <v>3239</v>
      </c>
      <c r="C3244">
        <v>69133.616137295248</v>
      </c>
      <c r="D3244">
        <v>71340.077880957309</v>
      </c>
      <c r="E3244">
        <v>47960517.510506943</v>
      </c>
      <c r="F3244">
        <v>2206.4617436620611</v>
      </c>
      <c r="G3244">
        <v>325587743.73177719</v>
      </c>
      <c r="H3244" s="6">
        <f>E3244-G3244-'Recalled prostheses cost'!$F$23</f>
        <v>-301379050.68816143</v>
      </c>
      <c r="I3244" s="112">
        <v>26636180.260042444</v>
      </c>
      <c r="J3244" s="112">
        <v>123723342.61807533</v>
      </c>
      <c r="K3244" s="112">
        <f>I3244-J3244-(0.38*'Recalled prostheses cost'!$F$23)</f>
        <v>-106112855.65545154</v>
      </c>
      <c r="L3244" s="11">
        <f t="shared" si="104"/>
        <v>1</v>
      </c>
    </row>
    <row r="3245" spans="1:12" x14ac:dyDescent="0.25">
      <c r="A3245">
        <f t="shared" si="105"/>
        <v>3240</v>
      </c>
      <c r="C3245">
        <v>64365.779927110736</v>
      </c>
      <c r="D3245">
        <v>66412.00571315542</v>
      </c>
      <c r="E3245">
        <v>47422750.341772005</v>
      </c>
      <c r="F3245">
        <v>2046.2257860446844</v>
      </c>
      <c r="G3245">
        <v>364648260.09828216</v>
      </c>
      <c r="H3245" s="6">
        <f>E3245-G3245-'Recalled prostheses cost'!$F$23</f>
        <v>-340977334.22340131</v>
      </c>
      <c r="I3245" s="112">
        <v>26586513.129150316</v>
      </c>
      <c r="J3245" s="112">
        <v>138566338.83734721</v>
      </c>
      <c r="K3245" s="112">
        <f>I3245-J3245-(0.38*'Recalled prostheses cost'!$F$23)</f>
        <v>-121005519.00561553</v>
      </c>
      <c r="L3245" s="11">
        <f t="shared" si="104"/>
        <v>1</v>
      </c>
    </row>
    <row r="3246" spans="1:12" x14ac:dyDescent="0.25">
      <c r="A3246">
        <f t="shared" si="105"/>
        <v>3241</v>
      </c>
      <c r="C3246">
        <v>72962.725777352927</v>
      </c>
      <c r="D3246">
        <v>75764.800786115084</v>
      </c>
      <c r="E3246">
        <v>40326711.03557466</v>
      </c>
      <c r="F3246">
        <v>2802.0750087621564</v>
      </c>
      <c r="G3246">
        <v>318946196.82957327</v>
      </c>
      <c r="H3246" s="6">
        <f>E3246-G3246-'Recalled prostheses cost'!$F$23</f>
        <v>-302371310.26088977</v>
      </c>
      <c r="I3246" s="112">
        <v>22527193.043145332</v>
      </c>
      <c r="J3246" s="112">
        <v>121199554.79523785</v>
      </c>
      <c r="K3246" s="112">
        <f>I3246-J3246-(0.38*'Recalled prostheses cost'!$F$23)</f>
        <v>-107698055.04951116</v>
      </c>
      <c r="L3246" s="11">
        <f t="shared" si="104"/>
        <v>1</v>
      </c>
    </row>
    <row r="3247" spans="1:12" x14ac:dyDescent="0.25">
      <c r="A3247">
        <f t="shared" si="105"/>
        <v>3242</v>
      </c>
      <c r="C3247">
        <v>60852.590451440614</v>
      </c>
      <c r="D3247">
        <v>63164.079385402372</v>
      </c>
      <c r="E3247">
        <v>47881335.958817706</v>
      </c>
      <c r="F3247">
        <v>2311.4889339617584</v>
      </c>
      <c r="G3247">
        <v>388976278.80236423</v>
      </c>
      <c r="H3247" s="6">
        <f>E3247-G3247-'Recalled prostheses cost'!$F$23</f>
        <v>-364846767.31043768</v>
      </c>
      <c r="I3247" s="112">
        <v>26395964.289908953</v>
      </c>
      <c r="J3247" s="112">
        <v>147810985.94489837</v>
      </c>
      <c r="K3247" s="112">
        <f>I3247-J3247-(0.38*'Recalled prostheses cost'!$F$23)</f>
        <v>-130440714.95240808</v>
      </c>
      <c r="L3247" s="11">
        <f t="shared" si="104"/>
        <v>1</v>
      </c>
    </row>
    <row r="3248" spans="1:12" x14ac:dyDescent="0.25">
      <c r="A3248">
        <f t="shared" si="105"/>
        <v>3243</v>
      </c>
      <c r="C3248">
        <v>51208.490029507593</v>
      </c>
      <c r="D3248">
        <v>52547.354260421627</v>
      </c>
      <c r="E3248">
        <v>39347843.410903543</v>
      </c>
      <c r="F3248">
        <v>1338.8642309140341</v>
      </c>
      <c r="G3248">
        <v>202147129.86164492</v>
      </c>
      <c r="H3248" s="6">
        <f>E3248-G3248-'Recalled prostheses cost'!$F$23</f>
        <v>-186551110.91763255</v>
      </c>
      <c r="I3248" s="112">
        <v>21948731.510379236</v>
      </c>
      <c r="J3248" s="112">
        <v>76815909.347425088</v>
      </c>
      <c r="K3248" s="112">
        <f>I3248-J3248-(0.38*'Recalled prostheses cost'!$F$23)</f>
        <v>-63892871.134464495</v>
      </c>
      <c r="L3248" s="11">
        <f t="shared" si="104"/>
        <v>1</v>
      </c>
    </row>
    <row r="3249" spans="1:12" x14ac:dyDescent="0.25">
      <c r="A3249">
        <f t="shared" si="105"/>
        <v>3244</v>
      </c>
      <c r="C3249">
        <v>54976.911046561007</v>
      </c>
      <c r="D3249">
        <v>56362.9548461308</v>
      </c>
      <c r="E3249">
        <v>75018839.161797464</v>
      </c>
      <c r="F3249">
        <v>1386.0437995697939</v>
      </c>
      <c r="G3249">
        <v>619283624.25862896</v>
      </c>
      <c r="H3249" s="6">
        <f>E3249-G3249-'Recalled prostheses cost'!$F$23</f>
        <v>-568016609.56372273</v>
      </c>
      <c r="I3249" s="112">
        <v>41288638.68962089</v>
      </c>
      <c r="J3249" s="112">
        <v>235327777.21827897</v>
      </c>
      <c r="K3249" s="112">
        <f>I3249-J3249-(0.38*'Recalled prostheses cost'!$F$23)</f>
        <v>-203064831.82607675</v>
      </c>
      <c r="L3249" s="11">
        <f t="shared" si="104"/>
        <v>1</v>
      </c>
    </row>
    <row r="3250" spans="1:12" x14ac:dyDescent="0.25">
      <c r="A3250">
        <f t="shared" si="105"/>
        <v>3245</v>
      </c>
      <c r="C3250">
        <v>53924.082018142013</v>
      </c>
      <c r="D3250">
        <v>56084.977252240358</v>
      </c>
      <c r="E3250">
        <v>52735789.825570315</v>
      </c>
      <c r="F3250">
        <v>2160.8952340983451</v>
      </c>
      <c r="G3250">
        <v>539815275.42827749</v>
      </c>
      <c r="H3250" s="6">
        <f>E3250-G3250-'Recalled prostheses cost'!$F$23</f>
        <v>-510831310.06959832</v>
      </c>
      <c r="I3250" s="112">
        <v>29031210.229647052</v>
      </c>
      <c r="J3250" s="112">
        <v>205129804.66274545</v>
      </c>
      <c r="K3250" s="112">
        <f>I3250-J3250-(0.38*'Recalled prostheses cost'!$F$23)</f>
        <v>-185124287.73051706</v>
      </c>
      <c r="L3250" s="11">
        <f t="shared" si="104"/>
        <v>1</v>
      </c>
    </row>
    <row r="3251" spans="1:12" x14ac:dyDescent="0.25">
      <c r="A3251">
        <f t="shared" si="105"/>
        <v>3246</v>
      </c>
      <c r="C3251">
        <v>55349.534439124465</v>
      </c>
      <c r="D3251">
        <v>57064.403520601343</v>
      </c>
      <c r="E3251">
        <v>53351346.800046511</v>
      </c>
      <c r="F3251">
        <v>1714.8690814768779</v>
      </c>
      <c r="G3251">
        <v>385169186.13933307</v>
      </c>
      <c r="H3251" s="6">
        <f>E3251-G3251-'Recalled prostheses cost'!$F$23</f>
        <v>-355569663.80617774</v>
      </c>
      <c r="I3251" s="112">
        <v>29079883.51963675</v>
      </c>
      <c r="J3251" s="112">
        <v>146364290.73294657</v>
      </c>
      <c r="K3251" s="112">
        <f>I3251-J3251-(0.38*'Recalled prostheses cost'!$F$23)</f>
        <v>-126310100.51072848</v>
      </c>
      <c r="L3251" s="11">
        <f t="shared" si="104"/>
        <v>1</v>
      </c>
    </row>
    <row r="3252" spans="1:12" x14ac:dyDescent="0.25">
      <c r="A3252">
        <f t="shared" si="105"/>
        <v>3247</v>
      </c>
      <c r="C3252">
        <v>62517.777118821483</v>
      </c>
      <c r="D3252">
        <v>65130.354656540811</v>
      </c>
      <c r="E3252">
        <v>40217625.517866582</v>
      </c>
      <c r="F3252">
        <v>2612.5775377193277</v>
      </c>
      <c r="G3252">
        <v>374221033.77665806</v>
      </c>
      <c r="H3252" s="6">
        <f>E3252-G3252-'Recalled prostheses cost'!$F$23</f>
        <v>-357755232.72568262</v>
      </c>
      <c r="I3252" s="112">
        <v>22414741.09048032</v>
      </c>
      <c r="J3252" s="112">
        <v>142203992.83513004</v>
      </c>
      <c r="K3252" s="112">
        <f>I3252-J3252-(0.38*'Recalled prostheses cost'!$F$23)</f>
        <v>-128814945.04206836</v>
      </c>
      <c r="L3252" s="11">
        <f t="shared" si="104"/>
        <v>1</v>
      </c>
    </row>
    <row r="3253" spans="1:12" x14ac:dyDescent="0.25">
      <c r="A3253">
        <f t="shared" si="105"/>
        <v>3248</v>
      </c>
      <c r="C3253">
        <v>54025.9979823705</v>
      </c>
      <c r="D3253">
        <v>55364.383091450713</v>
      </c>
      <c r="E3253">
        <v>40409307.972577438</v>
      </c>
      <c r="F3253">
        <v>1338.3851090802127</v>
      </c>
      <c r="G3253">
        <v>214232988.73020828</v>
      </c>
      <c r="H3253" s="6">
        <f>E3253-G3253-'Recalled prostheses cost'!$F$23</f>
        <v>-197575505.22452199</v>
      </c>
      <c r="I3253" s="112">
        <v>22202912.937217757</v>
      </c>
      <c r="J3253" s="112">
        <v>81408535.717479154</v>
      </c>
      <c r="K3253" s="112">
        <f>I3253-J3253-(0.38*'Recalled prostheses cost'!$F$23)</f>
        <v>-68231316.077680051</v>
      </c>
      <c r="L3253" s="11">
        <f t="shared" si="104"/>
        <v>1</v>
      </c>
    </row>
    <row r="3254" spans="1:12" x14ac:dyDescent="0.25">
      <c r="A3254">
        <f t="shared" si="105"/>
        <v>3249</v>
      </c>
      <c r="C3254">
        <v>50865.567003189055</v>
      </c>
      <c r="D3254">
        <v>51853.753729214775</v>
      </c>
      <c r="E3254">
        <v>43015880.274653025</v>
      </c>
      <c r="F3254">
        <v>988.18672602572042</v>
      </c>
      <c r="G3254">
        <v>201118357.84423551</v>
      </c>
      <c r="H3254" s="6">
        <f>E3254-G3254-'Recalled prostheses cost'!$F$23</f>
        <v>-181854302.03647366</v>
      </c>
      <c r="I3254" s="112">
        <v>23899983.429302029</v>
      </c>
      <c r="J3254" s="112">
        <v>76424975.980809495</v>
      </c>
      <c r="K3254" s="112">
        <f>I3254-J3254-(0.38*'Recalled prostheses cost'!$F$23)</f>
        <v>-61550685.848926112</v>
      </c>
      <c r="L3254" s="11">
        <f t="shared" si="104"/>
        <v>1</v>
      </c>
    </row>
    <row r="3255" spans="1:12" x14ac:dyDescent="0.25">
      <c r="A3255">
        <f t="shared" si="105"/>
        <v>3250</v>
      </c>
      <c r="C3255">
        <v>52005.12721934716</v>
      </c>
      <c r="D3255">
        <v>53314.575514608303</v>
      </c>
      <c r="E3255">
        <v>40625721.117585234</v>
      </c>
      <c r="F3255">
        <v>1309.4482952611434</v>
      </c>
      <c r="G3255">
        <v>237421491.77379593</v>
      </c>
      <c r="H3255" s="6">
        <f>E3255-G3255-'Recalled prostheses cost'!$F$23</f>
        <v>-220547595.12310186</v>
      </c>
      <c r="I3255" s="112">
        <v>22647681.925619252</v>
      </c>
      <c r="J3255" s="112">
        <v>90220166.874042451</v>
      </c>
      <c r="K3255" s="112">
        <f>I3255-J3255-(0.38*'Recalled prostheses cost'!$F$23)</f>
        <v>-76598178.245841861</v>
      </c>
      <c r="L3255" s="11">
        <f t="shared" si="104"/>
        <v>1</v>
      </c>
    </row>
    <row r="3256" spans="1:12" x14ac:dyDescent="0.25">
      <c r="A3256">
        <f t="shared" si="105"/>
        <v>3251</v>
      </c>
      <c r="C3256">
        <v>54567.285002260476</v>
      </c>
      <c r="D3256">
        <v>56038.22663804263</v>
      </c>
      <c r="E3256">
        <v>51576333.683453083</v>
      </c>
      <c r="F3256">
        <v>1470.9416357821538</v>
      </c>
      <c r="G3256">
        <v>316639073.24210727</v>
      </c>
      <c r="H3256" s="6">
        <f>E3256-G3256-'Recalled prostheses cost'!$F$23</f>
        <v>-288814564.02554536</v>
      </c>
      <c r="I3256" s="112">
        <v>28667292.978876553</v>
      </c>
      <c r="J3256" s="112">
        <v>120322847.83200075</v>
      </c>
      <c r="K3256" s="112">
        <f>I3256-J3256-(0.38*'Recalled prostheses cost'!$F$23)</f>
        <v>-100681248.15054286</v>
      </c>
      <c r="L3256" s="11">
        <f t="shared" si="104"/>
        <v>1</v>
      </c>
    </row>
    <row r="3257" spans="1:12" x14ac:dyDescent="0.25">
      <c r="A3257">
        <f t="shared" si="105"/>
        <v>3252</v>
      </c>
      <c r="C3257">
        <v>73555.10201096347</v>
      </c>
      <c r="D3257">
        <v>76308.060286584398</v>
      </c>
      <c r="E3257">
        <v>53671833.564384639</v>
      </c>
      <c r="F3257">
        <v>2752.9582756209275</v>
      </c>
      <c r="G3257">
        <v>497064392.1457513</v>
      </c>
      <c r="H3257" s="6">
        <f>E3257-G3257-'Recalled prostheses cost'!$F$23</f>
        <v>-467144383.04825783</v>
      </c>
      <c r="I3257" s="112">
        <v>29700583.839663662</v>
      </c>
      <c r="J3257" s="112">
        <v>188884469.01538551</v>
      </c>
      <c r="K3257" s="112">
        <f>I3257-J3257-(0.38*'Recalled prostheses cost'!$F$23)</f>
        <v>-168209578.47314051</v>
      </c>
      <c r="L3257" s="11">
        <f t="shared" si="104"/>
        <v>1</v>
      </c>
    </row>
    <row r="3258" spans="1:12" x14ac:dyDescent="0.25">
      <c r="A3258">
        <f t="shared" si="105"/>
        <v>3253</v>
      </c>
      <c r="C3258">
        <v>54276.214009088253</v>
      </c>
      <c r="D3258">
        <v>56236.953501699689</v>
      </c>
      <c r="E3258">
        <v>41424295.50631693</v>
      </c>
      <c r="F3258">
        <v>1960.7394926114357</v>
      </c>
      <c r="G3258">
        <v>350869386.95929509</v>
      </c>
      <c r="H3258" s="6">
        <f>E3258-G3258-'Recalled prostheses cost'!$F$23</f>
        <v>-333196915.9198693</v>
      </c>
      <c r="I3258" s="112">
        <v>23201105.363657538</v>
      </c>
      <c r="J3258" s="112">
        <v>133330367.04453211</v>
      </c>
      <c r="K3258" s="112">
        <f>I3258-J3258-(0.38*'Recalled prostheses cost'!$F$23)</f>
        <v>-119154954.97829321</v>
      </c>
      <c r="L3258" s="11">
        <f t="shared" si="104"/>
        <v>1</v>
      </c>
    </row>
    <row r="3259" spans="1:12" x14ac:dyDescent="0.25">
      <c r="A3259">
        <f t="shared" si="105"/>
        <v>3254</v>
      </c>
      <c r="C3259">
        <v>67766.443126897881</v>
      </c>
      <c r="D3259">
        <v>70113.210525589006</v>
      </c>
      <c r="E3259">
        <v>40911010.323040538</v>
      </c>
      <c r="F3259">
        <v>2346.767398691125</v>
      </c>
      <c r="G3259">
        <v>305478501.17102194</v>
      </c>
      <c r="H3259" s="6">
        <f>E3259-G3259-'Recalled prostheses cost'!$F$23</f>
        <v>-288319315.31487256</v>
      </c>
      <c r="I3259" s="112">
        <v>23037744.708955985</v>
      </c>
      <c r="J3259" s="112">
        <v>116081830.44498834</v>
      </c>
      <c r="K3259" s="112">
        <f>I3259-J3259-(0.38*'Recalled prostheses cost'!$F$23)</f>
        <v>-102069779.03345099</v>
      </c>
      <c r="L3259" s="11">
        <f t="shared" si="104"/>
        <v>1</v>
      </c>
    </row>
    <row r="3260" spans="1:12" x14ac:dyDescent="0.25">
      <c r="A3260">
        <f t="shared" si="105"/>
        <v>3255</v>
      </c>
      <c r="C3260">
        <v>83975.832548892402</v>
      </c>
      <c r="D3260">
        <v>86696.637506961895</v>
      </c>
      <c r="E3260">
        <v>57537755.139948629</v>
      </c>
      <c r="F3260">
        <v>2720.8049580694933</v>
      </c>
      <c r="G3260">
        <v>420154160.14037746</v>
      </c>
      <c r="H3260" s="6">
        <f>E3260-G3260-'Recalled prostheses cost'!$F$23</f>
        <v>-386368229.46732002</v>
      </c>
      <c r="I3260" s="112">
        <v>31319717.371232312</v>
      </c>
      <c r="J3260" s="112">
        <v>159658580.85334343</v>
      </c>
      <c r="K3260" s="112">
        <f>I3260-J3260-(0.38*'Recalled prostheses cost'!$F$23)</f>
        <v>-137364556.77952975</v>
      </c>
      <c r="L3260" s="11">
        <f t="shared" si="104"/>
        <v>1</v>
      </c>
    </row>
    <row r="3261" spans="1:12" x14ac:dyDescent="0.25">
      <c r="A3261">
        <f t="shared" si="105"/>
        <v>3256</v>
      </c>
      <c r="C3261">
        <v>64501.519320066131</v>
      </c>
      <c r="D3261">
        <v>65809.825091246981</v>
      </c>
      <c r="E3261">
        <v>43649674.644416139</v>
      </c>
      <c r="F3261">
        <v>1308.3057711808506</v>
      </c>
      <c r="G3261">
        <v>177204901.06032893</v>
      </c>
      <c r="H3261" s="6">
        <f>E3261-G3261-'Recalled prostheses cost'!$F$23</f>
        <v>-157307050.88280398</v>
      </c>
      <c r="I3261" s="112">
        <v>24418054.317571953</v>
      </c>
      <c r="J3261" s="112">
        <v>67337862.402924985</v>
      </c>
      <c r="K3261" s="112">
        <f>I3261-J3261-(0.38*'Recalled prostheses cost'!$F$23)</f>
        <v>-51945501.382771678</v>
      </c>
      <c r="L3261" s="11">
        <f t="shared" si="104"/>
        <v>1</v>
      </c>
    </row>
    <row r="3262" spans="1:12" x14ac:dyDescent="0.25">
      <c r="A3262">
        <f t="shared" si="105"/>
        <v>3257</v>
      </c>
      <c r="C3262">
        <v>68171.622194207055</v>
      </c>
      <c r="D3262">
        <v>70671.397682168084</v>
      </c>
      <c r="E3262">
        <v>45141288.727345325</v>
      </c>
      <c r="F3262">
        <v>2499.7754879610293</v>
      </c>
      <c r="G3262">
        <v>316917752.82190526</v>
      </c>
      <c r="H3262" s="6">
        <f>E3262-G3262-'Recalled prostheses cost'!$F$23</f>
        <v>-295528288.56145108</v>
      </c>
      <c r="I3262" s="112">
        <v>24801379.538252074</v>
      </c>
      <c r="J3262" s="112">
        <v>120428746.07232399</v>
      </c>
      <c r="K3262" s="112">
        <f>I3262-J3262-(0.38*'Recalled prostheses cost'!$F$23)</f>
        <v>-104653059.83149058</v>
      </c>
      <c r="L3262" s="11">
        <f t="shared" si="104"/>
        <v>1</v>
      </c>
    </row>
    <row r="3263" spans="1:12" x14ac:dyDescent="0.25">
      <c r="A3263">
        <f t="shared" si="105"/>
        <v>3258</v>
      </c>
      <c r="C3263">
        <v>53996.647079663773</v>
      </c>
      <c r="D3263">
        <v>55350.667382034997</v>
      </c>
      <c r="E3263">
        <v>41255342.192158513</v>
      </c>
      <c r="F3263">
        <v>1354.0203023712238</v>
      </c>
      <c r="G3263">
        <v>226170213.02598295</v>
      </c>
      <c r="H3263" s="6">
        <f>E3263-G3263-'Recalled prostheses cost'!$F$23</f>
        <v>-208666695.3007156</v>
      </c>
      <c r="I3263" s="112">
        <v>22817817.208734982</v>
      </c>
      <c r="J3263" s="112">
        <v>85944680.949873537</v>
      </c>
      <c r="K3263" s="112">
        <f>I3263-J3263-(0.38*'Recalled prostheses cost'!$F$23)</f>
        <v>-72152557.038557202</v>
      </c>
      <c r="L3263" s="11">
        <f t="shared" si="104"/>
        <v>1</v>
      </c>
    </row>
    <row r="3264" spans="1:12" x14ac:dyDescent="0.25">
      <c r="A3264">
        <f t="shared" si="105"/>
        <v>3259</v>
      </c>
      <c r="C3264">
        <v>59713.370487497945</v>
      </c>
      <c r="D3264">
        <v>61614.679715884413</v>
      </c>
      <c r="E3264">
        <v>45453776.837177068</v>
      </c>
      <c r="F3264">
        <v>1901.309228386468</v>
      </c>
      <c r="G3264">
        <v>308209021.21342176</v>
      </c>
      <c r="H3264" s="6">
        <f>E3264-G3264-'Recalled prostheses cost'!$F$23</f>
        <v>-286507068.84313589</v>
      </c>
      <c r="I3264" s="112">
        <v>25606042.219029732</v>
      </c>
      <c r="J3264" s="112">
        <v>117119428.0611003</v>
      </c>
      <c r="K3264" s="112">
        <f>I3264-J3264-(0.38*'Recalled prostheses cost'!$F$23)</f>
        <v>-100539079.13948923</v>
      </c>
      <c r="L3264" s="11">
        <f t="shared" si="104"/>
        <v>1</v>
      </c>
    </row>
    <row r="3265" spans="1:12" x14ac:dyDescent="0.25">
      <c r="A3265">
        <f t="shared" si="105"/>
        <v>3260</v>
      </c>
      <c r="C3265">
        <v>52175.161797094901</v>
      </c>
      <c r="D3265">
        <v>53387.318098149233</v>
      </c>
      <c r="E3265">
        <v>41329884.647056498</v>
      </c>
      <c r="F3265">
        <v>1212.1563010543323</v>
      </c>
      <c r="G3265">
        <v>191554625.25285047</v>
      </c>
      <c r="H3265" s="6">
        <f>E3265-G3265-'Recalled prostheses cost'!$F$23</f>
        <v>-173976565.07268515</v>
      </c>
      <c r="I3265" s="112">
        <v>23057407.356313527</v>
      </c>
      <c r="J3265" s="112">
        <v>72790757.596083179</v>
      </c>
      <c r="K3265" s="112">
        <f>I3265-J3265-(0.38*'Recalled prostheses cost'!$F$23)</f>
        <v>-58759043.537188299</v>
      </c>
      <c r="L3265" s="11">
        <f t="shared" si="104"/>
        <v>1</v>
      </c>
    </row>
    <row r="3266" spans="1:12" x14ac:dyDescent="0.25">
      <c r="A3266">
        <f t="shared" si="105"/>
        <v>3261</v>
      </c>
      <c r="C3266">
        <v>52805.605018730996</v>
      </c>
      <c r="D3266">
        <v>54693.597935958896</v>
      </c>
      <c r="E3266">
        <v>49770376.546190821</v>
      </c>
      <c r="F3266">
        <v>1887.9929172279008</v>
      </c>
      <c r="G3266">
        <v>445873683.95242727</v>
      </c>
      <c r="H3266" s="6">
        <f>E3266-G3266-'Recalled prostheses cost'!$F$23</f>
        <v>-419855131.87312764</v>
      </c>
      <c r="I3266" s="112">
        <v>27437582.708443556</v>
      </c>
      <c r="J3266" s="112">
        <v>169431999.90192237</v>
      </c>
      <c r="K3266" s="112">
        <f>I3266-J3266-(0.38*'Recalled prostheses cost'!$F$23)</f>
        <v>-151020110.49089748</v>
      </c>
      <c r="L3266" s="11">
        <f t="shared" si="104"/>
        <v>1</v>
      </c>
    </row>
    <row r="3267" spans="1:12" x14ac:dyDescent="0.25">
      <c r="A3267">
        <f t="shared" si="105"/>
        <v>3262</v>
      </c>
      <c r="C3267">
        <v>63270.904014799526</v>
      </c>
      <c r="D3267">
        <v>65359.911920889623</v>
      </c>
      <c r="E3267">
        <v>51066553.830464788</v>
      </c>
      <c r="F3267">
        <v>2089.0079060900971</v>
      </c>
      <c r="G3267">
        <v>318290211.48443073</v>
      </c>
      <c r="H3267" s="6">
        <f>E3267-G3267-'Recalled prostheses cost'!$F$23</f>
        <v>-290975482.12085712</v>
      </c>
      <c r="I3267" s="112">
        <v>28168691.262846306</v>
      </c>
      <c r="J3267" s="112">
        <v>120950280.36408369</v>
      </c>
      <c r="K3267" s="112">
        <f>I3267-J3267-(0.38*'Recalled prostheses cost'!$F$23)</f>
        <v>-101807282.39865604</v>
      </c>
      <c r="L3267" s="11">
        <f t="shared" si="104"/>
        <v>1</v>
      </c>
    </row>
    <row r="3268" spans="1:12" x14ac:dyDescent="0.25">
      <c r="A3268">
        <f t="shared" si="105"/>
        <v>3263</v>
      </c>
      <c r="C3268">
        <v>67604.368072778496</v>
      </c>
      <c r="D3268">
        <v>69586.651565726526</v>
      </c>
      <c r="E3268">
        <v>41134292.327675261</v>
      </c>
      <c r="F3268">
        <v>1982.2834929480305</v>
      </c>
      <c r="G3268">
        <v>237575502.33890393</v>
      </c>
      <c r="H3268" s="6">
        <f>E3268-G3268-'Recalled prostheses cost'!$F$23</f>
        <v>-220193034.47811985</v>
      </c>
      <c r="I3268" s="112">
        <v>22907629.243579939</v>
      </c>
      <c r="J3268" s="112">
        <v>90278690.8887835</v>
      </c>
      <c r="K3268" s="112">
        <f>I3268-J3268-(0.38*'Recalled prostheses cost'!$F$23)</f>
        <v>-76396754.942622215</v>
      </c>
      <c r="L3268" s="11">
        <f t="shared" si="104"/>
        <v>1</v>
      </c>
    </row>
    <row r="3269" spans="1:12" x14ac:dyDescent="0.25">
      <c r="A3269">
        <f t="shared" si="105"/>
        <v>3264</v>
      </c>
      <c r="C3269">
        <v>54486.310131218808</v>
      </c>
      <c r="D3269">
        <v>56111.041100155526</v>
      </c>
      <c r="E3269">
        <v>42159864.561792046</v>
      </c>
      <c r="F3269">
        <v>1624.7309689367175</v>
      </c>
      <c r="G3269">
        <v>261910968.13401675</v>
      </c>
      <c r="H3269" s="6">
        <f>E3269-G3269-'Recalled prostheses cost'!$F$23</f>
        <v>-243502928.03911588</v>
      </c>
      <c r="I3269" s="112">
        <v>23210870.174029</v>
      </c>
      <c r="J3269" s="112">
        <v>99526167.890926361</v>
      </c>
      <c r="K3269" s="112">
        <f>I3269-J3269-(0.38*'Recalled prostheses cost'!$F$23)</f>
        <v>-85340991.014316022</v>
      </c>
      <c r="L3269" s="11">
        <f t="shared" si="104"/>
        <v>1</v>
      </c>
    </row>
    <row r="3270" spans="1:12" x14ac:dyDescent="0.25">
      <c r="A3270">
        <f t="shared" si="105"/>
        <v>3265</v>
      </c>
      <c r="C3270">
        <v>72409.467450903408</v>
      </c>
      <c r="D3270">
        <v>73948.575333289918</v>
      </c>
      <c r="E3270">
        <v>52169994.361332834</v>
      </c>
      <c r="F3270">
        <v>1539.10788238651</v>
      </c>
      <c r="G3270">
        <v>252066381.60716876</v>
      </c>
      <c r="H3270" s="6">
        <f>E3270-G3270-'Recalled prostheses cost'!$F$23</f>
        <v>-223648211.7127271</v>
      </c>
      <c r="I3270" s="112">
        <v>28773164.492983662</v>
      </c>
      <c r="J3270" s="112">
        <v>95785225.010724112</v>
      </c>
      <c r="K3270" s="112">
        <f>I3270-J3270-(0.38*'Recalled prostheses cost'!$F$23)</f>
        <v>-76037753.815159097</v>
      </c>
      <c r="L3270" s="11">
        <f t="shared" ref="L3270:L3333" si="106">IF(H3270/$H$1&lt;=F3270,1,0)</f>
        <v>1</v>
      </c>
    </row>
    <row r="3271" spans="1:12" x14ac:dyDescent="0.25">
      <c r="A3271">
        <f t="shared" si="105"/>
        <v>3266</v>
      </c>
      <c r="C3271">
        <v>62202.816907430824</v>
      </c>
      <c r="D3271">
        <v>63901.485461643613</v>
      </c>
      <c r="E3271">
        <v>53631880.013301305</v>
      </c>
      <c r="F3271">
        <v>1698.6685542127889</v>
      </c>
      <c r="G3271">
        <v>307553048.79281747</v>
      </c>
      <c r="H3271" s="6">
        <f>E3271-G3271-'Recalled prostheses cost'!$F$23</f>
        <v>-277672993.24640733</v>
      </c>
      <c r="I3271" s="112">
        <v>29651580.85935735</v>
      </c>
      <c r="J3271" s="112">
        <v>116870158.54127067</v>
      </c>
      <c r="K3271" s="112">
        <f>I3271-J3271-(0.38*'Recalled prostheses cost'!$F$23)</f>
        <v>-96244270.97933197</v>
      </c>
      <c r="L3271" s="11">
        <f t="shared" si="106"/>
        <v>1</v>
      </c>
    </row>
    <row r="3272" spans="1:12" x14ac:dyDescent="0.25">
      <c r="A3272">
        <f t="shared" ref="A3272:A3335" si="107">1+A3271</f>
        <v>3267</v>
      </c>
      <c r="C3272">
        <v>76535.586645963165</v>
      </c>
      <c r="D3272">
        <v>79296.754236832989</v>
      </c>
      <c r="E3272">
        <v>42199502.882736057</v>
      </c>
      <c r="F3272">
        <v>2761.1675908698235</v>
      </c>
      <c r="G3272">
        <v>313155953.86249739</v>
      </c>
      <c r="H3272" s="6">
        <f>E3272-G3272-'Recalled prostheses cost'!$F$23</f>
        <v>-294708275.44665253</v>
      </c>
      <c r="I3272" s="112">
        <v>23206060.953070767</v>
      </c>
      <c r="J3272" s="112">
        <v>118999262.46774901</v>
      </c>
      <c r="K3272" s="112">
        <f>I3272-J3272-(0.38*'Recalled prostheses cost'!$F$23)</f>
        <v>-104818894.81209689</v>
      </c>
      <c r="L3272" s="11">
        <f t="shared" si="106"/>
        <v>1</v>
      </c>
    </row>
    <row r="3273" spans="1:12" x14ac:dyDescent="0.25">
      <c r="A3273">
        <f t="shared" si="107"/>
        <v>3268</v>
      </c>
      <c r="C3273">
        <v>58547.940168039393</v>
      </c>
      <c r="D3273">
        <v>60323.590533683819</v>
      </c>
      <c r="E3273">
        <v>48075425.178194538</v>
      </c>
      <c r="F3273">
        <v>1775.6503656444256</v>
      </c>
      <c r="G3273">
        <v>312995838.31941742</v>
      </c>
      <c r="H3273" s="6">
        <f>E3273-G3273-'Recalled prostheses cost'!$F$23</f>
        <v>-288672237.60811406</v>
      </c>
      <c r="I3273" s="112">
        <v>26607475.959081333</v>
      </c>
      <c r="J3273" s="112">
        <v>118938418.56137861</v>
      </c>
      <c r="K3273" s="112">
        <f>I3273-J3273-(0.38*'Recalled prostheses cost'!$F$23)</f>
        <v>-101356635.89971593</v>
      </c>
      <c r="L3273" s="11">
        <f t="shared" si="106"/>
        <v>1</v>
      </c>
    </row>
    <row r="3274" spans="1:12" x14ac:dyDescent="0.25">
      <c r="A3274">
        <f t="shared" si="107"/>
        <v>3269</v>
      </c>
      <c r="C3274">
        <v>67326.655025184504</v>
      </c>
      <c r="D3274">
        <v>69854.337869629424</v>
      </c>
      <c r="E3274">
        <v>59676420.318387695</v>
      </c>
      <c r="F3274">
        <v>2527.6828444449202</v>
      </c>
      <c r="G3274">
        <v>521859202.83871275</v>
      </c>
      <c r="H3274" s="6">
        <f>E3274-G3274-'Recalled prostheses cost'!$F$23</f>
        <v>-485934606.98721623</v>
      </c>
      <c r="I3274" s="112">
        <v>33131725.105894532</v>
      </c>
      <c r="J3274" s="112">
        <v>198306497.07871085</v>
      </c>
      <c r="K3274" s="112">
        <f>I3274-J3274-(0.38*'Recalled prostheses cost'!$F$23)</f>
        <v>-174200465.27023497</v>
      </c>
      <c r="L3274" s="11">
        <f t="shared" si="106"/>
        <v>1</v>
      </c>
    </row>
    <row r="3275" spans="1:12" x14ac:dyDescent="0.25">
      <c r="A3275">
        <f t="shared" si="107"/>
        <v>3270</v>
      </c>
      <c r="C3275">
        <v>54392.730263436089</v>
      </c>
      <c r="D3275">
        <v>56299.326196050031</v>
      </c>
      <c r="E3275">
        <v>45311954.311164632</v>
      </c>
      <c r="F3275">
        <v>1906.5959326139418</v>
      </c>
      <c r="G3275">
        <v>370957146.87685299</v>
      </c>
      <c r="H3275" s="6">
        <f>E3275-G3275-'Recalled prostheses cost'!$F$23</f>
        <v>-349397017.03257954</v>
      </c>
      <c r="I3275" s="112">
        <v>24856017.790199004</v>
      </c>
      <c r="J3275" s="112">
        <v>140963715.81320411</v>
      </c>
      <c r="K3275" s="112">
        <f>I3275-J3275-(0.38*'Recalled prostheses cost'!$F$23)</f>
        <v>-125133391.32042375</v>
      </c>
      <c r="L3275" s="11">
        <f t="shared" si="106"/>
        <v>1</v>
      </c>
    </row>
    <row r="3276" spans="1:12" x14ac:dyDescent="0.25">
      <c r="A3276">
        <f t="shared" si="107"/>
        <v>3271</v>
      </c>
      <c r="C3276">
        <v>59383.969329216874</v>
      </c>
      <c r="D3276">
        <v>61521.665324778143</v>
      </c>
      <c r="E3276">
        <v>61847413.591448553</v>
      </c>
      <c r="F3276">
        <v>2137.6959955612692</v>
      </c>
      <c r="G3276">
        <v>430993796.03381568</v>
      </c>
      <c r="H3276" s="6">
        <f>E3276-G3276-'Recalled prostheses cost'!$F$23</f>
        <v>-392898206.90925831</v>
      </c>
      <c r="I3276" s="112">
        <v>33998650.204047583</v>
      </c>
      <c r="J3276" s="112">
        <v>163777642.49284998</v>
      </c>
      <c r="K3276" s="112">
        <f>I3276-J3276-(0.38*'Recalled prostheses cost'!$F$23)</f>
        <v>-138804685.58622104</v>
      </c>
      <c r="L3276" s="11">
        <f t="shared" si="106"/>
        <v>1</v>
      </c>
    </row>
    <row r="3277" spans="1:12" x14ac:dyDescent="0.25">
      <c r="A3277">
        <f t="shared" si="107"/>
        <v>3272</v>
      </c>
      <c r="C3277">
        <v>57840.882598482975</v>
      </c>
      <c r="D3277">
        <v>59872.857235111929</v>
      </c>
      <c r="E3277">
        <v>61570473.182193376</v>
      </c>
      <c r="F3277">
        <v>2031.9746366289546</v>
      </c>
      <c r="G3277">
        <v>572994549.63143873</v>
      </c>
      <c r="H3277" s="6">
        <f>E3277-G3277-'Recalled prostheses cost'!$F$23</f>
        <v>-535175900.9161365</v>
      </c>
      <c r="I3277" s="112">
        <v>33955100.316852987</v>
      </c>
      <c r="J3277" s="112">
        <v>217737928.8599467</v>
      </c>
      <c r="K3277" s="112">
        <f>I3277-J3277-(0.38*'Recalled prostheses cost'!$F$23)</f>
        <v>-192808521.84051237</v>
      </c>
      <c r="L3277" s="11">
        <f t="shared" si="106"/>
        <v>1</v>
      </c>
    </row>
    <row r="3278" spans="1:12" x14ac:dyDescent="0.25">
      <c r="A3278">
        <f t="shared" si="107"/>
        <v>3273</v>
      </c>
      <c r="C3278">
        <v>73903.954086589365</v>
      </c>
      <c r="D3278">
        <v>76275.015097231968</v>
      </c>
      <c r="E3278">
        <v>51244236.114418469</v>
      </c>
      <c r="F3278">
        <v>2371.0610106426029</v>
      </c>
      <c r="G3278">
        <v>366560884.71279359</v>
      </c>
      <c r="H3278" s="6">
        <f>E3278-G3278-'Recalled prostheses cost'!$F$23</f>
        <v>-339068473.06526631</v>
      </c>
      <c r="I3278" s="112">
        <v>28622692.842989873</v>
      </c>
      <c r="J3278" s="112">
        <v>139293136.19086152</v>
      </c>
      <c r="K3278" s="112">
        <f>I3278-J3278-(0.38*'Recalled prostheses cost'!$F$23)</f>
        <v>-119696136.64529029</v>
      </c>
      <c r="L3278" s="11">
        <f t="shared" si="106"/>
        <v>1</v>
      </c>
    </row>
    <row r="3279" spans="1:12" x14ac:dyDescent="0.25">
      <c r="A3279">
        <f t="shared" si="107"/>
        <v>3274</v>
      </c>
      <c r="C3279">
        <v>56827.478844938785</v>
      </c>
      <c r="D3279">
        <v>58326.77768633885</v>
      </c>
      <c r="E3279">
        <v>48934216.914744616</v>
      </c>
      <c r="F3279">
        <v>1499.2988414000647</v>
      </c>
      <c r="G3279">
        <v>297460120.81399715</v>
      </c>
      <c r="H3279" s="6">
        <f>E3279-G3279-'Recalled prostheses cost'!$F$23</f>
        <v>-272277728.3661437</v>
      </c>
      <c r="I3279" s="112">
        <v>27029867.624759629</v>
      </c>
      <c r="J3279" s="112">
        <v>113034845.90931892</v>
      </c>
      <c r="K3279" s="112">
        <f>I3279-J3279-(0.38*'Recalled prostheses cost'!$F$23)</f>
        <v>-95030671.581977934</v>
      </c>
      <c r="L3279" s="11">
        <f t="shared" si="106"/>
        <v>1</v>
      </c>
    </row>
    <row r="3280" spans="1:12" x14ac:dyDescent="0.25">
      <c r="A3280">
        <f t="shared" si="107"/>
        <v>3275</v>
      </c>
      <c r="C3280">
        <v>78679.006524985147</v>
      </c>
      <c r="D3280">
        <v>81666.844881212877</v>
      </c>
      <c r="E3280">
        <v>41310283.621271715</v>
      </c>
      <c r="F3280">
        <v>2987.8383562277304</v>
      </c>
      <c r="G3280">
        <v>334645618.59568018</v>
      </c>
      <c r="H3280" s="6">
        <f>E3280-G3280-'Recalled prostheses cost'!$F$23</f>
        <v>-317087159.44129962</v>
      </c>
      <c r="I3280" s="112">
        <v>23050963.471238457</v>
      </c>
      <c r="J3280" s="112">
        <v>127165335.06635849</v>
      </c>
      <c r="K3280" s="112">
        <f>I3280-J3280-(0.38*'Recalled prostheses cost'!$F$23)</f>
        <v>-113140064.8925387</v>
      </c>
      <c r="L3280" s="11">
        <f t="shared" si="106"/>
        <v>1</v>
      </c>
    </row>
    <row r="3281" spans="1:12" x14ac:dyDescent="0.25">
      <c r="A3281">
        <f t="shared" si="107"/>
        <v>3276</v>
      </c>
      <c r="C3281">
        <v>74198.968226316676</v>
      </c>
      <c r="D3281">
        <v>76938.108056118246</v>
      </c>
      <c r="E3281">
        <v>72862677.07035844</v>
      </c>
      <c r="F3281">
        <v>2739.1398298015702</v>
      </c>
      <c r="G3281">
        <v>615882579.30381858</v>
      </c>
      <c r="H3281" s="6">
        <f>E3281-G3281-'Recalled prostheses cost'!$F$23</f>
        <v>-566771726.70035136</v>
      </c>
      <c r="I3281" s="112">
        <v>40531582.244869478</v>
      </c>
      <c r="J3281" s="112">
        <v>234035380.13545111</v>
      </c>
      <c r="K3281" s="112">
        <f>I3281-J3281-(0.38*'Recalled prostheses cost'!$F$23)</f>
        <v>-202529491.18800029</v>
      </c>
      <c r="L3281" s="11">
        <f t="shared" si="106"/>
        <v>1</v>
      </c>
    </row>
    <row r="3282" spans="1:12" x14ac:dyDescent="0.25">
      <c r="A3282">
        <f t="shared" si="107"/>
        <v>3277</v>
      </c>
      <c r="C3282">
        <v>59922.603948917575</v>
      </c>
      <c r="D3282">
        <v>61825.613000629419</v>
      </c>
      <c r="E3282">
        <v>64851922.440504164</v>
      </c>
      <c r="F3282">
        <v>1903.0090517118442</v>
      </c>
      <c r="G3282">
        <v>464322055.20882046</v>
      </c>
      <c r="H3282" s="6">
        <f>E3282-G3282-'Recalled prostheses cost'!$F$23</f>
        <v>-423221957.23520744</v>
      </c>
      <c r="I3282" s="112">
        <v>36159997.400953233</v>
      </c>
      <c r="J3282" s="112">
        <v>176442380.97935176</v>
      </c>
      <c r="K3282" s="112">
        <f>I3282-J3282-(0.38*'Recalled prostheses cost'!$F$23)</f>
        <v>-149308076.87581718</v>
      </c>
      <c r="L3282" s="11">
        <f t="shared" si="106"/>
        <v>1</v>
      </c>
    </row>
    <row r="3283" spans="1:12" x14ac:dyDescent="0.25">
      <c r="A3283">
        <f t="shared" si="107"/>
        <v>3278</v>
      </c>
      <c r="C3283">
        <v>56966.445379712881</v>
      </c>
      <c r="D3283">
        <v>58853.172344095583</v>
      </c>
      <c r="E3283">
        <v>44581740.515255392</v>
      </c>
      <c r="F3283">
        <v>1886.7269643827021</v>
      </c>
      <c r="G3283">
        <v>349536341.21126759</v>
      </c>
      <c r="H3283" s="6">
        <f>E3283-G3283-'Recalled prostheses cost'!$F$23</f>
        <v>-328706425.16290337</v>
      </c>
      <c r="I3283" s="112">
        <v>24606545.669269059</v>
      </c>
      <c r="J3283" s="112">
        <v>132823809.66028167</v>
      </c>
      <c r="K3283" s="112">
        <f>I3283-J3283-(0.38*'Recalled prostheses cost'!$F$23)</f>
        <v>-117242957.28843126</v>
      </c>
      <c r="L3283" s="11">
        <f t="shared" si="106"/>
        <v>1</v>
      </c>
    </row>
    <row r="3284" spans="1:12" x14ac:dyDescent="0.25">
      <c r="A3284">
        <f t="shared" si="107"/>
        <v>3279</v>
      </c>
      <c r="C3284">
        <v>58786.073412183439</v>
      </c>
      <c r="D3284">
        <v>61083.727214029706</v>
      </c>
      <c r="E3284">
        <v>47447031.073773265</v>
      </c>
      <c r="F3284">
        <v>2297.653801846267</v>
      </c>
      <c r="G3284">
        <v>497609256.56958008</v>
      </c>
      <c r="H3284" s="6">
        <f>E3284-G3284-'Recalled prostheses cost'!$F$23</f>
        <v>-473914049.96269798</v>
      </c>
      <c r="I3284" s="112">
        <v>26335275.18740331</v>
      </c>
      <c r="J3284" s="112">
        <v>189091517.49644044</v>
      </c>
      <c r="K3284" s="112">
        <f>I3284-J3284-(0.38*'Recalled prostheses cost'!$F$23)</f>
        <v>-171781935.60645577</v>
      </c>
      <c r="L3284" s="11">
        <f t="shared" si="106"/>
        <v>1</v>
      </c>
    </row>
    <row r="3285" spans="1:12" x14ac:dyDescent="0.25">
      <c r="A3285">
        <f t="shared" si="107"/>
        <v>3280</v>
      </c>
      <c r="C3285">
        <v>57547.724085256072</v>
      </c>
      <c r="D3285">
        <v>58872.427789309113</v>
      </c>
      <c r="E3285">
        <v>63847205.924333729</v>
      </c>
      <c r="F3285">
        <v>1324.7037040530413</v>
      </c>
      <c r="G3285">
        <v>372155465.15347278</v>
      </c>
      <c r="H3285" s="6">
        <f>E3285-G3285-'Recalled prostheses cost'!$F$23</f>
        <v>-332060083.6960302</v>
      </c>
      <c r="I3285" s="112">
        <v>35293883.001895443</v>
      </c>
      <c r="J3285" s="112">
        <v>141419076.75831968</v>
      </c>
      <c r="K3285" s="112">
        <f>I3285-J3285-(0.38*'Recalled prostheses cost'!$F$23)</f>
        <v>-115150887.05384287</v>
      </c>
      <c r="L3285" s="11">
        <f t="shared" si="106"/>
        <v>1</v>
      </c>
    </row>
    <row r="3286" spans="1:12" x14ac:dyDescent="0.25">
      <c r="A3286">
        <f t="shared" si="107"/>
        <v>3281</v>
      </c>
      <c r="C3286">
        <v>52354.826839815694</v>
      </c>
      <c r="D3286">
        <v>53729.144464120567</v>
      </c>
      <c r="E3286">
        <v>44415793.229695678</v>
      </c>
      <c r="F3286">
        <v>1374.3176243048729</v>
      </c>
      <c r="G3286">
        <v>256045884.14367115</v>
      </c>
      <c r="H3286" s="6">
        <f>E3286-G3286-'Recalled prostheses cost'!$F$23</f>
        <v>-235381915.38086665</v>
      </c>
      <c r="I3286" s="112">
        <v>24469093.019358482</v>
      </c>
      <c r="J3286" s="112">
        <v>97297435.97459504</v>
      </c>
      <c r="K3286" s="112">
        <f>I3286-J3286-(0.38*'Recalled prostheses cost'!$F$23)</f>
        <v>-81854036.252655208</v>
      </c>
      <c r="L3286" s="11">
        <f t="shared" si="106"/>
        <v>1</v>
      </c>
    </row>
    <row r="3287" spans="1:12" x14ac:dyDescent="0.25">
      <c r="A3287">
        <f t="shared" si="107"/>
        <v>3282</v>
      </c>
      <c r="C3287">
        <v>57746.156384763504</v>
      </c>
      <c r="D3287">
        <v>60113.885103133776</v>
      </c>
      <c r="E3287">
        <v>51736686.049129888</v>
      </c>
      <c r="F3287">
        <v>2367.728718370272</v>
      </c>
      <c r="G3287">
        <v>632598016.47425652</v>
      </c>
      <c r="H3287" s="6">
        <f>E3287-G3287-'Recalled prostheses cost'!$F$23</f>
        <v>-604613154.89201784</v>
      </c>
      <c r="I3287" s="112">
        <v>28715633.484539807</v>
      </c>
      <c r="J3287" s="112">
        <v>240387246.26021743</v>
      </c>
      <c r="K3287" s="112">
        <f>I3287-J3287-(0.38*'Recalled prostheses cost'!$F$23)</f>
        <v>-220697306.07309628</v>
      </c>
      <c r="L3287" s="11">
        <f t="shared" si="106"/>
        <v>1</v>
      </c>
    </row>
    <row r="3288" spans="1:12" x14ac:dyDescent="0.25">
      <c r="A3288">
        <f t="shared" si="107"/>
        <v>3283</v>
      </c>
      <c r="C3288">
        <v>71547.650643517016</v>
      </c>
      <c r="D3288">
        <v>73382.180583022156</v>
      </c>
      <c r="E3288">
        <v>57556937.923183069</v>
      </c>
      <c r="F3288">
        <v>1834.5299395051406</v>
      </c>
      <c r="G3288">
        <v>302033863.80946499</v>
      </c>
      <c r="H3288" s="6">
        <f>E3288-G3288-'Recalled prostheses cost'!$F$23</f>
        <v>-268228750.35317308</v>
      </c>
      <c r="I3288" s="112">
        <v>31853703.997939751</v>
      </c>
      <c r="J3288" s="112">
        <v>114772868.24759671</v>
      </c>
      <c r="K3288" s="112">
        <f>I3288-J3288-(0.38*'Recalled prostheses cost'!$F$23)</f>
        <v>-91944857.547075599</v>
      </c>
      <c r="L3288" s="11">
        <f t="shared" si="106"/>
        <v>1</v>
      </c>
    </row>
    <row r="3289" spans="1:12" x14ac:dyDescent="0.25">
      <c r="A3289">
        <f t="shared" si="107"/>
        <v>3284</v>
      </c>
      <c r="C3289">
        <v>75979.730346824726</v>
      </c>
      <c r="D3289">
        <v>78886.559648299197</v>
      </c>
      <c r="E3289">
        <v>51336401.395502403</v>
      </c>
      <c r="F3289">
        <v>2906.8293014744704</v>
      </c>
      <c r="G3289">
        <v>397424597.22218877</v>
      </c>
      <c r="H3289" s="6">
        <f>E3289-G3289-'Recalled prostheses cost'!$F$23</f>
        <v>-369840020.29357755</v>
      </c>
      <c r="I3289" s="112">
        <v>28478494.214020483</v>
      </c>
      <c r="J3289" s="112">
        <v>151021346.94443172</v>
      </c>
      <c r="K3289" s="112">
        <f>I3289-J3289-(0.38*'Recalled prostheses cost'!$F$23)</f>
        <v>-131568546.02782989</v>
      </c>
      <c r="L3289" s="11">
        <f t="shared" si="106"/>
        <v>1</v>
      </c>
    </row>
    <row r="3290" spans="1:12" x14ac:dyDescent="0.25">
      <c r="A3290">
        <f t="shared" si="107"/>
        <v>3285</v>
      </c>
      <c r="C3290">
        <v>56778.348876284406</v>
      </c>
      <c r="D3290">
        <v>58666.469210672105</v>
      </c>
      <c r="E3290">
        <v>63615833.345110655</v>
      </c>
      <c r="F3290">
        <v>1888.1203343876987</v>
      </c>
      <c r="G3290">
        <v>566876698.63295197</v>
      </c>
      <c r="H3290" s="6">
        <f>E3290-G3290-'Recalled prostheses cost'!$F$23</f>
        <v>-527012689.75473249</v>
      </c>
      <c r="I3290" s="112">
        <v>35005432.577078871</v>
      </c>
      <c r="J3290" s="112">
        <v>215413145.4805218</v>
      </c>
      <c r="K3290" s="112">
        <f>I3290-J3290-(0.38*'Recalled prostheses cost'!$F$23)</f>
        <v>-189433406.20086157</v>
      </c>
      <c r="L3290" s="11">
        <f t="shared" si="106"/>
        <v>1</v>
      </c>
    </row>
    <row r="3291" spans="1:12" x14ac:dyDescent="0.25">
      <c r="A3291">
        <f t="shared" si="107"/>
        <v>3286</v>
      </c>
      <c r="C3291">
        <v>47642.816735633663</v>
      </c>
      <c r="D3291">
        <v>48484.111566722095</v>
      </c>
      <c r="E3291">
        <v>45579419.69986584</v>
      </c>
      <c r="F3291">
        <v>841.29483108843124</v>
      </c>
      <c r="G3291">
        <v>195509429.49880385</v>
      </c>
      <c r="H3291" s="6">
        <f>E3291-G3291-'Recalled prostheses cost'!$F$23</f>
        <v>-173681834.26582918</v>
      </c>
      <c r="I3291" s="112">
        <v>25230598.170258552</v>
      </c>
      <c r="J3291" s="112">
        <v>74293583.209545478</v>
      </c>
      <c r="K3291" s="112">
        <f>I3291-J3291-(0.38*'Recalled prostheses cost'!$F$23)</f>
        <v>-58088678.336705573</v>
      </c>
      <c r="L3291" s="11">
        <f t="shared" si="106"/>
        <v>1</v>
      </c>
    </row>
    <row r="3292" spans="1:12" x14ac:dyDescent="0.25">
      <c r="A3292">
        <f t="shared" si="107"/>
        <v>3287</v>
      </c>
      <c r="C3292">
        <v>88596.305741166972</v>
      </c>
      <c r="D3292">
        <v>91028.318037299337</v>
      </c>
      <c r="E3292">
        <v>38898387.37382862</v>
      </c>
      <c r="F3292">
        <v>2432.012296132365</v>
      </c>
      <c r="G3292">
        <v>187269569.16004586</v>
      </c>
      <c r="H3292" s="6">
        <f>E3292-G3292-'Recalled prostheses cost'!$F$23</f>
        <v>-172123006.25310841</v>
      </c>
      <c r="I3292" s="112">
        <v>21622749.160225302</v>
      </c>
      <c r="J3292" s="112">
        <v>71162436.280817449</v>
      </c>
      <c r="K3292" s="112">
        <f>I3292-J3292-(0.38*'Recalled prostheses cost'!$F$23)</f>
        <v>-58565380.418010794</v>
      </c>
      <c r="L3292" s="11">
        <f t="shared" si="106"/>
        <v>1</v>
      </c>
    </row>
    <row r="3293" spans="1:12" x14ac:dyDescent="0.25">
      <c r="A3293">
        <f t="shared" si="107"/>
        <v>3288</v>
      </c>
      <c r="C3293">
        <v>70385.004462898723</v>
      </c>
      <c r="D3293">
        <v>72989.268661347844</v>
      </c>
      <c r="E3293">
        <v>38447267.66534438</v>
      </c>
      <c r="F3293">
        <v>2604.2641984491202</v>
      </c>
      <c r="G3293">
        <v>288331350.55796582</v>
      </c>
      <c r="H3293" s="6">
        <f>E3293-G3293-'Recalled prostheses cost'!$F$23</f>
        <v>-273635907.35951263</v>
      </c>
      <c r="I3293" s="112">
        <v>20943592.771700826</v>
      </c>
      <c r="J3293" s="112">
        <v>109565913.21202701</v>
      </c>
      <c r="K3293" s="112">
        <f>I3293-J3293-(0.38*'Recalled prostheses cost'!$F$23)</f>
        <v>-97648013.737744838</v>
      </c>
      <c r="L3293" s="11">
        <f t="shared" si="106"/>
        <v>1</v>
      </c>
    </row>
    <row r="3294" spans="1:12" x14ac:dyDescent="0.25">
      <c r="A3294">
        <f t="shared" si="107"/>
        <v>3289</v>
      </c>
      <c r="C3294">
        <v>70537.68648689476</v>
      </c>
      <c r="D3294">
        <v>73064.127524675525</v>
      </c>
      <c r="E3294">
        <v>52500180.453405648</v>
      </c>
      <c r="F3294">
        <v>2526.4410377807653</v>
      </c>
      <c r="G3294">
        <v>462574199.90311593</v>
      </c>
      <c r="H3294" s="6">
        <f>E3294-G3294-'Recalled prostheses cost'!$F$23</f>
        <v>-433825843.91660142</v>
      </c>
      <c r="I3294" s="112">
        <v>28667432.462042037</v>
      </c>
      <c r="J3294" s="112">
        <v>175778195.96318409</v>
      </c>
      <c r="K3294" s="112">
        <f>I3294-J3294-(0.38*'Recalled prostheses cost'!$F$23)</f>
        <v>-156136456.79856071</v>
      </c>
      <c r="L3294" s="11">
        <f t="shared" si="106"/>
        <v>1</v>
      </c>
    </row>
    <row r="3295" spans="1:12" x14ac:dyDescent="0.25">
      <c r="A3295">
        <f t="shared" si="107"/>
        <v>3290</v>
      </c>
      <c r="C3295">
        <v>56337.997701709493</v>
      </c>
      <c r="D3295">
        <v>58496.667964434659</v>
      </c>
      <c r="E3295">
        <v>56091496.718927212</v>
      </c>
      <c r="F3295">
        <v>2158.6702627251652</v>
      </c>
      <c r="G3295">
        <v>493804562.82974023</v>
      </c>
      <c r="H3295" s="6">
        <f>E3295-G3295-'Recalled prostheses cost'!$F$23</f>
        <v>-461464890.57770419</v>
      </c>
      <c r="I3295" s="112">
        <v>30928161.578171056</v>
      </c>
      <c r="J3295" s="112">
        <v>187645733.8753013</v>
      </c>
      <c r="K3295" s="112">
        <f>I3295-J3295-(0.38*'Recalled prostheses cost'!$F$23)</f>
        <v>-165743265.59454891</v>
      </c>
      <c r="L3295" s="11">
        <f t="shared" si="106"/>
        <v>1</v>
      </c>
    </row>
    <row r="3296" spans="1:12" x14ac:dyDescent="0.25">
      <c r="A3296">
        <f t="shared" si="107"/>
        <v>3291</v>
      </c>
      <c r="C3296">
        <v>72764.117487826254</v>
      </c>
      <c r="D3296">
        <v>74843.102149259663</v>
      </c>
      <c r="E3296">
        <v>49597636.252647117</v>
      </c>
      <c r="F3296">
        <v>2078.9846614334092</v>
      </c>
      <c r="G3296">
        <v>276808081.14710152</v>
      </c>
      <c r="H3296" s="6">
        <f>E3296-G3296-'Recalled prostheses cost'!$F$23</f>
        <v>-250962269.36134559</v>
      </c>
      <c r="I3296" s="112">
        <v>27684528.889011886</v>
      </c>
      <c r="J3296" s="112">
        <v>105187070.83589859</v>
      </c>
      <c r="K3296" s="112">
        <f>I3296-J3296-(0.38*'Recalled prostheses cost'!$F$23)</f>
        <v>-86528235.244305342</v>
      </c>
      <c r="L3296" s="11">
        <f t="shared" si="106"/>
        <v>1</v>
      </c>
    </row>
    <row r="3297" spans="1:12" x14ac:dyDescent="0.25">
      <c r="A3297">
        <f t="shared" si="107"/>
        <v>3292</v>
      </c>
      <c r="C3297">
        <v>49924.544231388878</v>
      </c>
      <c r="D3297">
        <v>51501.294749095272</v>
      </c>
      <c r="E3297">
        <v>46235806.605566226</v>
      </c>
      <c r="F3297">
        <v>1576.750517706394</v>
      </c>
      <c r="G3297">
        <v>361390551.27298158</v>
      </c>
      <c r="H3297" s="6">
        <f>E3297-G3297-'Recalled prostheses cost'!$F$23</f>
        <v>-338906569.13430655</v>
      </c>
      <c r="I3297" s="112">
        <v>25754094.391118344</v>
      </c>
      <c r="J3297" s="112">
        <v>137328409.48373303</v>
      </c>
      <c r="K3297" s="112">
        <f>I3297-J3297-(0.38*'Recalled prostheses cost'!$F$23)</f>
        <v>-120600008.39003333</v>
      </c>
      <c r="L3297" s="11">
        <f t="shared" si="106"/>
        <v>1</v>
      </c>
    </row>
    <row r="3298" spans="1:12" x14ac:dyDescent="0.25">
      <c r="A3298">
        <f t="shared" si="107"/>
        <v>3293</v>
      </c>
      <c r="C3298">
        <v>52452.812939797834</v>
      </c>
      <c r="D3298">
        <v>54715.400724688574</v>
      </c>
      <c r="E3298">
        <v>71877395.674794853</v>
      </c>
      <c r="F3298">
        <v>2262.5877848907403</v>
      </c>
      <c r="G3298">
        <v>789925762.44518995</v>
      </c>
      <c r="H3298" s="6">
        <f>E3298-G3298-'Recalled prostheses cost'!$F$23</f>
        <v>-741800191.23728621</v>
      </c>
      <c r="I3298" s="112">
        <v>39709693.86311686</v>
      </c>
      <c r="J3298" s="112">
        <v>300171789.72917217</v>
      </c>
      <c r="K3298" s="112">
        <f>I3298-J3298-(0.38*'Recalled prostheses cost'!$F$23)</f>
        <v>-269487789.16347396</v>
      </c>
      <c r="L3298" s="11">
        <f t="shared" si="106"/>
        <v>1</v>
      </c>
    </row>
    <row r="3299" spans="1:12" x14ac:dyDescent="0.25">
      <c r="A3299">
        <f t="shared" si="107"/>
        <v>3294</v>
      </c>
      <c r="C3299">
        <v>53864.258515095673</v>
      </c>
      <c r="D3299">
        <v>55785.155545918053</v>
      </c>
      <c r="E3299">
        <v>41765768.58612626</v>
      </c>
      <c r="F3299">
        <v>1920.8970308223797</v>
      </c>
      <c r="G3299">
        <v>350678711.20064616</v>
      </c>
      <c r="H3299" s="6">
        <f>E3299-G3299-'Recalled prostheses cost'!$F$23</f>
        <v>-332664767.08141106</v>
      </c>
      <c r="I3299" s="112">
        <v>23384846.68134762</v>
      </c>
      <c r="J3299" s="112">
        <v>133257910.25624552</v>
      </c>
      <c r="K3299" s="112">
        <f>I3299-J3299-(0.38*'Recalled prostheses cost'!$F$23)</f>
        <v>-118898756.87231654</v>
      </c>
      <c r="L3299" s="11">
        <f t="shared" si="106"/>
        <v>1</v>
      </c>
    </row>
    <row r="3300" spans="1:12" x14ac:dyDescent="0.25">
      <c r="A3300">
        <f t="shared" si="107"/>
        <v>3295</v>
      </c>
      <c r="C3300">
        <v>53481.304156704908</v>
      </c>
      <c r="D3300">
        <v>55135.680317287981</v>
      </c>
      <c r="E3300">
        <v>56684704.652964897</v>
      </c>
      <c r="F3300">
        <v>1654.3761605830732</v>
      </c>
      <c r="G3300">
        <v>416964249.55323398</v>
      </c>
      <c r="H3300" s="6">
        <f>E3300-G3300-'Recalled prostheses cost'!$F$23</f>
        <v>-384031369.36716026</v>
      </c>
      <c r="I3300" s="112">
        <v>31174932.451896597</v>
      </c>
      <c r="J3300" s="112">
        <v>158446414.83022887</v>
      </c>
      <c r="K3300" s="112">
        <f>I3300-J3300-(0.38*'Recalled prostheses cost'!$F$23)</f>
        <v>-136297175.67575091</v>
      </c>
      <c r="L3300" s="11">
        <f t="shared" si="106"/>
        <v>1</v>
      </c>
    </row>
    <row r="3301" spans="1:12" x14ac:dyDescent="0.25">
      <c r="A3301">
        <f t="shared" si="107"/>
        <v>3296</v>
      </c>
      <c r="C3301">
        <v>73230.978600465678</v>
      </c>
      <c r="D3301">
        <v>75092.457720886727</v>
      </c>
      <c r="E3301">
        <v>61114947.746798888</v>
      </c>
      <c r="F3301">
        <v>1861.4791204210487</v>
      </c>
      <c r="G3301">
        <v>381531947.5293538</v>
      </c>
      <c r="H3301" s="6">
        <f>E3301-G3301-'Recalled prostheses cost'!$F$23</f>
        <v>-344168824.24944609</v>
      </c>
      <c r="I3301" s="112">
        <v>33800430.022596851</v>
      </c>
      <c r="J3301" s="112">
        <v>144982140.06115445</v>
      </c>
      <c r="K3301" s="112">
        <f>I3301-J3301-(0.38*'Recalled prostheses cost'!$F$23)</f>
        <v>-120207403.33597624</v>
      </c>
      <c r="L3301" s="11">
        <f t="shared" si="106"/>
        <v>1</v>
      </c>
    </row>
    <row r="3302" spans="1:12" x14ac:dyDescent="0.25">
      <c r="A3302">
        <f t="shared" si="107"/>
        <v>3297</v>
      </c>
      <c r="C3302">
        <v>63369.858500220849</v>
      </c>
      <c r="D3302">
        <v>65408.471726830234</v>
      </c>
      <c r="E3302">
        <v>44068709.305297554</v>
      </c>
      <c r="F3302">
        <v>2038.6132266093846</v>
      </c>
      <c r="G3302">
        <v>339134756.6296131</v>
      </c>
      <c r="H3302" s="6">
        <f>E3302-G3302-'Recalled prostheses cost'!$F$23</f>
        <v>-318817871.79120672</v>
      </c>
      <c r="I3302" s="112">
        <v>24231466.314964142</v>
      </c>
      <c r="J3302" s="112">
        <v>128871207.519253</v>
      </c>
      <c r="K3302" s="112">
        <f>I3302-J3302-(0.38*'Recalled prostheses cost'!$F$23)</f>
        <v>-113665434.50170749</v>
      </c>
      <c r="L3302" s="11">
        <f t="shared" si="106"/>
        <v>1</v>
      </c>
    </row>
    <row r="3303" spans="1:12" x14ac:dyDescent="0.25">
      <c r="A3303">
        <f t="shared" si="107"/>
        <v>3298</v>
      </c>
      <c r="C3303">
        <v>49961.173354684244</v>
      </c>
      <c r="D3303">
        <v>51010.649071523461</v>
      </c>
      <c r="E3303">
        <v>43743014.775919884</v>
      </c>
      <c r="F3303">
        <v>1049.4757168392171</v>
      </c>
      <c r="G3303">
        <v>203143789.33590391</v>
      </c>
      <c r="H3303" s="6">
        <f>E3303-G3303-'Recalled prostheses cost'!$F$23</f>
        <v>-183152599.0268752</v>
      </c>
      <c r="I3303" s="112">
        <v>24387527.851727169</v>
      </c>
      <c r="J3303" s="112">
        <v>77194639.947643518</v>
      </c>
      <c r="K3303" s="112">
        <f>I3303-J3303-(0.38*'Recalled prostheses cost'!$F$23)</f>
        <v>-61832805.393334992</v>
      </c>
      <c r="L3303" s="11">
        <f t="shared" si="106"/>
        <v>1</v>
      </c>
    </row>
    <row r="3304" spans="1:12" x14ac:dyDescent="0.25">
      <c r="A3304">
        <f t="shared" si="107"/>
        <v>3299</v>
      </c>
      <c r="C3304">
        <v>74186.156631522957</v>
      </c>
      <c r="D3304">
        <v>77304.482893125518</v>
      </c>
      <c r="E3304">
        <v>45013981.305383757</v>
      </c>
      <c r="F3304">
        <v>3118.3262616025604</v>
      </c>
      <c r="G3304">
        <v>463947948.81496876</v>
      </c>
      <c r="H3304" s="6">
        <f>E3304-G3304-'Recalled prostheses cost'!$F$23</f>
        <v>-442685791.97647619</v>
      </c>
      <c r="I3304" s="112">
        <v>24881946.200260047</v>
      </c>
      <c r="J3304" s="112">
        <v>176300220.54968816</v>
      </c>
      <c r="K3304" s="112">
        <f>I3304-J3304-(0.38*'Recalled prostheses cost'!$F$23)</f>
        <v>-160443967.64684677</v>
      </c>
      <c r="L3304" s="11">
        <f t="shared" si="106"/>
        <v>1</v>
      </c>
    </row>
    <row r="3305" spans="1:12" x14ac:dyDescent="0.25">
      <c r="A3305">
        <f t="shared" si="107"/>
        <v>3300</v>
      </c>
      <c r="C3305">
        <v>72926.887543590768</v>
      </c>
      <c r="D3305">
        <v>75076.265531070283</v>
      </c>
      <c r="E3305">
        <v>52941045.338283077</v>
      </c>
      <c r="F3305">
        <v>2149.3779874795146</v>
      </c>
      <c r="G3305">
        <v>353967951.58224654</v>
      </c>
      <c r="H3305" s="6">
        <f>E3305-G3305-'Recalled prostheses cost'!$F$23</f>
        <v>-324778730.71085465</v>
      </c>
      <c r="I3305" s="112">
        <v>29539316.577059817</v>
      </c>
      <c r="J3305" s="112">
        <v>134507821.60125372</v>
      </c>
      <c r="K3305" s="112">
        <f>I3305-J3305-(0.38*'Recalled prostheses cost'!$F$23)</f>
        <v>-113994198.32161254</v>
      </c>
      <c r="L3305" s="11">
        <f t="shared" si="106"/>
        <v>1</v>
      </c>
    </row>
    <row r="3306" spans="1:12" x14ac:dyDescent="0.25">
      <c r="A3306">
        <f t="shared" si="107"/>
        <v>3301</v>
      </c>
      <c r="C3306">
        <v>51876.445606670532</v>
      </c>
      <c r="D3306">
        <v>53326.913467545201</v>
      </c>
      <c r="E3306">
        <v>43067253.173790604</v>
      </c>
      <c r="F3306">
        <v>1450.467860874669</v>
      </c>
      <c r="G3306">
        <v>254970235.42154697</v>
      </c>
      <c r="H3306" s="6">
        <f>E3306-G3306-'Recalled prostheses cost'!$F$23</f>
        <v>-235654806.71464753</v>
      </c>
      <c r="I3306" s="112">
        <v>23911384.196357314</v>
      </c>
      <c r="J3306" s="112">
        <v>96888689.460187852</v>
      </c>
      <c r="K3306" s="112">
        <f>I3306-J3306-(0.38*'Recalled prostheses cost'!$F$23)</f>
        <v>-82002998.561249197</v>
      </c>
      <c r="L3306" s="11">
        <f t="shared" si="106"/>
        <v>1</v>
      </c>
    </row>
    <row r="3307" spans="1:12" x14ac:dyDescent="0.25">
      <c r="A3307">
        <f t="shared" si="107"/>
        <v>3302</v>
      </c>
      <c r="C3307">
        <v>80136.935016107382</v>
      </c>
      <c r="D3307">
        <v>82051.138114973903</v>
      </c>
      <c r="E3307">
        <v>59042676.653077491</v>
      </c>
      <c r="F3307">
        <v>1914.203098866521</v>
      </c>
      <c r="G3307">
        <v>308093982.94637305</v>
      </c>
      <c r="H3307" s="6">
        <f>E3307-G3307-'Recalled prostheses cost'!$F$23</f>
        <v>-272803130.76018673</v>
      </c>
      <c r="I3307" s="112">
        <v>33024716.13185643</v>
      </c>
      <c r="J3307" s="112">
        <v>117075713.51962179</v>
      </c>
      <c r="K3307" s="112">
        <f>I3307-J3307-(0.38*'Recalled prostheses cost'!$F$23)</f>
        <v>-93076690.685184002</v>
      </c>
      <c r="L3307" s="11">
        <f t="shared" si="106"/>
        <v>1</v>
      </c>
    </row>
    <row r="3308" spans="1:12" x14ac:dyDescent="0.25">
      <c r="A3308">
        <f t="shared" si="107"/>
        <v>3303</v>
      </c>
      <c r="C3308">
        <v>49046.150006963369</v>
      </c>
      <c r="D3308">
        <v>50407.064472461854</v>
      </c>
      <c r="E3308">
        <v>65658684.818538815</v>
      </c>
      <c r="F3308">
        <v>1360.9144654984848</v>
      </c>
      <c r="G3308">
        <v>444765554.10835516</v>
      </c>
      <c r="H3308" s="6">
        <f>E3308-G3308-'Recalled prostheses cost'!$F$23</f>
        <v>-402858693.75670755</v>
      </c>
      <c r="I3308" s="112">
        <v>36426655.522061661</v>
      </c>
      <c r="J3308" s="112">
        <v>169010910.56117499</v>
      </c>
      <c r="K3308" s="112">
        <f>I3308-J3308-(0.38*'Recalled prostheses cost'!$F$23)</f>
        <v>-141609948.33653197</v>
      </c>
      <c r="L3308" s="11">
        <f t="shared" si="106"/>
        <v>1</v>
      </c>
    </row>
    <row r="3309" spans="1:12" x14ac:dyDescent="0.25">
      <c r="A3309">
        <f t="shared" si="107"/>
        <v>3304</v>
      </c>
      <c r="C3309">
        <v>71570.168911173372</v>
      </c>
      <c r="D3309">
        <v>73856.353410578391</v>
      </c>
      <c r="E3309">
        <v>41063826.236422986</v>
      </c>
      <c r="F3309">
        <v>2286.1844994050189</v>
      </c>
      <c r="G3309">
        <v>262771305.39533415</v>
      </c>
      <c r="H3309" s="6">
        <f>E3309-G3309-'Recalled prostheses cost'!$F$23</f>
        <v>-245459303.62580234</v>
      </c>
      <c r="I3309" s="112">
        <v>22467583.247241203</v>
      </c>
      <c r="J3309" s="112">
        <v>99853096.050226986</v>
      </c>
      <c r="K3309" s="112">
        <f>I3309-J3309-(0.38*'Recalled prostheses cost'!$F$23)</f>
        <v>-86411206.100404441</v>
      </c>
      <c r="L3309" s="11">
        <f t="shared" si="106"/>
        <v>1</v>
      </c>
    </row>
    <row r="3310" spans="1:12" x14ac:dyDescent="0.25">
      <c r="A3310">
        <f t="shared" si="107"/>
        <v>3305</v>
      </c>
      <c r="C3310">
        <v>60755.122285745019</v>
      </c>
      <c r="D3310">
        <v>62978.157800497269</v>
      </c>
      <c r="E3310">
        <v>54360543.961813308</v>
      </c>
      <c r="F3310">
        <v>2223.0355147522496</v>
      </c>
      <c r="G3310">
        <v>536008662.75786591</v>
      </c>
      <c r="H3310" s="6">
        <f>E3310-G3310-'Recalled prostheses cost'!$F$23</f>
        <v>-505399943.26294374</v>
      </c>
      <c r="I3310" s="112">
        <v>30238795.634983677</v>
      </c>
      <c r="J3310" s="112">
        <v>203683291.84798905</v>
      </c>
      <c r="K3310" s="112">
        <f>I3310-J3310-(0.38*'Recalled prostheses cost'!$F$23)</f>
        <v>-182470189.51042402</v>
      </c>
      <c r="L3310" s="11">
        <f t="shared" si="106"/>
        <v>1</v>
      </c>
    </row>
    <row r="3311" spans="1:12" x14ac:dyDescent="0.25">
      <c r="A3311">
        <f t="shared" si="107"/>
        <v>3306</v>
      </c>
      <c r="C3311">
        <v>51442.078414446565</v>
      </c>
      <c r="D3311">
        <v>52914.852995312365</v>
      </c>
      <c r="E3311">
        <v>51045407.355309613</v>
      </c>
      <c r="F3311">
        <v>1472.7745808658001</v>
      </c>
      <c r="G3311">
        <v>362772719.93146086</v>
      </c>
      <c r="H3311" s="6">
        <f>E3311-G3311-'Recalled prostheses cost'!$F$23</f>
        <v>-335479137.04304242</v>
      </c>
      <c r="I3311" s="112">
        <v>28117773.896788016</v>
      </c>
      <c r="J3311" s="112">
        <v>137853633.57395512</v>
      </c>
      <c r="K3311" s="112">
        <f>I3311-J3311-(0.38*'Recalled prostheses cost'!$F$23)</f>
        <v>-118761552.97458574</v>
      </c>
      <c r="L3311" s="11">
        <f t="shared" si="106"/>
        <v>1</v>
      </c>
    </row>
    <row r="3312" spans="1:12" x14ac:dyDescent="0.25">
      <c r="A3312">
        <f t="shared" si="107"/>
        <v>3307</v>
      </c>
      <c r="C3312">
        <v>55362.390971959605</v>
      </c>
      <c r="D3312">
        <v>57026.381050134609</v>
      </c>
      <c r="E3312">
        <v>60340781.441435955</v>
      </c>
      <c r="F3312">
        <v>1663.9900781750039</v>
      </c>
      <c r="G3312">
        <v>407031518.93513149</v>
      </c>
      <c r="H3312" s="6">
        <f>E3312-G3312-'Recalled prostheses cost'!$F$23</f>
        <v>-370442561.96058673</v>
      </c>
      <c r="I3312" s="112">
        <v>33380576.693792973</v>
      </c>
      <c r="J3312" s="112">
        <v>154671977.19534993</v>
      </c>
      <c r="K3312" s="112">
        <f>I3312-J3312-(0.38*'Recalled prostheses cost'!$F$23)</f>
        <v>-130317093.79897562</v>
      </c>
      <c r="L3312" s="11">
        <f t="shared" si="106"/>
        <v>1</v>
      </c>
    </row>
    <row r="3313" spans="1:12" x14ac:dyDescent="0.25">
      <c r="A3313">
        <f t="shared" si="107"/>
        <v>3308</v>
      </c>
      <c r="C3313">
        <v>56312.292248318066</v>
      </c>
      <c r="D3313">
        <v>58255.545602442508</v>
      </c>
      <c r="E3313">
        <v>56165041.324083112</v>
      </c>
      <c r="F3313">
        <v>1943.2533541244411</v>
      </c>
      <c r="G3313">
        <v>494905885.44115764</v>
      </c>
      <c r="H3313" s="6">
        <f>E3313-G3313-'Recalled prostheses cost'!$F$23</f>
        <v>-462492668.58396572</v>
      </c>
      <c r="I3313" s="112">
        <v>31072641.500275962</v>
      </c>
      <c r="J3313" s="112">
        <v>188064236.46763989</v>
      </c>
      <c r="K3313" s="112">
        <f>I3313-J3313-(0.38*'Recalled prostheses cost'!$F$23)</f>
        <v>-166017288.26478258</v>
      </c>
      <c r="L3313" s="11">
        <f t="shared" si="106"/>
        <v>1</v>
      </c>
    </row>
    <row r="3314" spans="1:12" x14ac:dyDescent="0.25">
      <c r="A3314">
        <f t="shared" si="107"/>
        <v>3309</v>
      </c>
      <c r="C3314">
        <v>53447.741987818059</v>
      </c>
      <c r="D3314">
        <v>55080.049133848719</v>
      </c>
      <c r="E3314">
        <v>60407997.345529556</v>
      </c>
      <c r="F3314">
        <v>1632.3071460306601</v>
      </c>
      <c r="G3314">
        <v>456532932.54576319</v>
      </c>
      <c r="H3314" s="6">
        <f>E3314-G3314-'Recalled prostheses cost'!$F$23</f>
        <v>-419876759.66712481</v>
      </c>
      <c r="I3314" s="112">
        <v>33197568.197172754</v>
      </c>
      <c r="J3314" s="112">
        <v>173482514.36738998</v>
      </c>
      <c r="K3314" s="112">
        <f>I3314-J3314-(0.38*'Recalled prostheses cost'!$F$23)</f>
        <v>-149310639.46763587</v>
      </c>
      <c r="L3314" s="11">
        <f t="shared" si="106"/>
        <v>1</v>
      </c>
    </row>
    <row r="3315" spans="1:12" x14ac:dyDescent="0.25">
      <c r="A3315">
        <f t="shared" si="107"/>
        <v>3310</v>
      </c>
      <c r="C3315">
        <v>56494.200212519827</v>
      </c>
      <c r="D3315">
        <v>58738.417817321038</v>
      </c>
      <c r="E3315">
        <v>42903957.580041155</v>
      </c>
      <c r="F3315">
        <v>2244.2176048012116</v>
      </c>
      <c r="G3315">
        <v>435716642.7360127</v>
      </c>
      <c r="H3315" s="6">
        <f>E3315-G3315-'Recalled prostheses cost'!$F$23</f>
        <v>-416564509.6228627</v>
      </c>
      <c r="I3315" s="112">
        <v>23770254.449186653</v>
      </c>
      <c r="J3315" s="112">
        <v>165572324.23968482</v>
      </c>
      <c r="K3315" s="112">
        <f>I3315-J3315-(0.38*'Recalled prostheses cost'!$F$23)</f>
        <v>-150827763.08791682</v>
      </c>
      <c r="L3315" s="11">
        <f t="shared" si="106"/>
        <v>1</v>
      </c>
    </row>
    <row r="3316" spans="1:12" x14ac:dyDescent="0.25">
      <c r="A3316">
        <f t="shared" si="107"/>
        <v>3311</v>
      </c>
      <c r="C3316">
        <v>49157.183505424611</v>
      </c>
      <c r="D3316">
        <v>50382.938920263892</v>
      </c>
      <c r="E3316">
        <v>63150358.551035032</v>
      </c>
      <c r="F3316">
        <v>1225.755414839281</v>
      </c>
      <c r="G3316">
        <v>366621879.32600433</v>
      </c>
      <c r="H3316" s="6">
        <f>E3316-G3316-'Recalled prostheses cost'!$F$23</f>
        <v>-327223345.24186045</v>
      </c>
      <c r="I3316" s="112">
        <v>34709939.249562293</v>
      </c>
      <c r="J3316" s="112">
        <v>139316314.14388162</v>
      </c>
      <c r="K3316" s="112">
        <f>I3316-J3316-(0.38*'Recalled prostheses cost'!$F$23)</f>
        <v>-113632068.19173798</v>
      </c>
      <c r="L3316" s="11">
        <f t="shared" si="106"/>
        <v>1</v>
      </c>
    </row>
    <row r="3317" spans="1:12" x14ac:dyDescent="0.25">
      <c r="A3317">
        <f t="shared" si="107"/>
        <v>3312</v>
      </c>
      <c r="C3317">
        <v>81713.97773537098</v>
      </c>
      <c r="D3317">
        <v>85712.266331172199</v>
      </c>
      <c r="E3317">
        <v>56057704.076384947</v>
      </c>
      <c r="F3317">
        <v>3998.2885958012193</v>
      </c>
      <c r="G3317">
        <v>672661961.54026699</v>
      </c>
      <c r="H3317" s="6">
        <f>E3317-G3317-'Recalled prostheses cost'!$F$23</f>
        <v>-640356081.93077326</v>
      </c>
      <c r="I3317" s="112">
        <v>30975310.499085467</v>
      </c>
      <c r="J3317" s="112">
        <v>255611545.38530147</v>
      </c>
      <c r="K3317" s="112">
        <f>I3317-J3317-(0.38*'Recalled prostheses cost'!$F$23)</f>
        <v>-233661928.18363467</v>
      </c>
      <c r="L3317" s="11">
        <f t="shared" si="106"/>
        <v>1</v>
      </c>
    </row>
    <row r="3318" spans="1:12" x14ac:dyDescent="0.25">
      <c r="A3318">
        <f t="shared" si="107"/>
        <v>3313</v>
      </c>
      <c r="C3318">
        <v>52901.044279253387</v>
      </c>
      <c r="D3318">
        <v>55137.736962163304</v>
      </c>
      <c r="E3318">
        <v>47116933.909869358</v>
      </c>
      <c r="F3318">
        <v>2236.6926829099175</v>
      </c>
      <c r="G3318">
        <v>424284999.38152307</v>
      </c>
      <c r="H3318" s="6">
        <f>E3318-G3318-'Recalled prostheses cost'!$F$23</f>
        <v>-400919889.93854487</v>
      </c>
      <c r="I3318" s="112">
        <v>26158467.028447028</v>
      </c>
      <c r="J3318" s="112">
        <v>161228299.76497874</v>
      </c>
      <c r="K3318" s="112">
        <f>I3318-J3318-(0.38*'Recalled prostheses cost'!$F$23)</f>
        <v>-144095526.03395036</v>
      </c>
      <c r="L3318" s="11">
        <f t="shared" si="106"/>
        <v>1</v>
      </c>
    </row>
    <row r="3319" spans="1:12" x14ac:dyDescent="0.25">
      <c r="A3319">
        <f t="shared" si="107"/>
        <v>3314</v>
      </c>
      <c r="C3319">
        <v>75290.966646021625</v>
      </c>
      <c r="D3319">
        <v>78160.809722997714</v>
      </c>
      <c r="E3319">
        <v>54075674.209754206</v>
      </c>
      <c r="F3319">
        <v>2869.8430769760889</v>
      </c>
      <c r="G3319">
        <v>411620115.64986479</v>
      </c>
      <c r="H3319" s="6">
        <f>E3319-G3319-'Recalled prostheses cost'!$F$23</f>
        <v>-381296265.90700173</v>
      </c>
      <c r="I3319" s="112">
        <v>29862360.665911034</v>
      </c>
      <c r="J3319" s="112">
        <v>156415643.94694862</v>
      </c>
      <c r="K3319" s="112">
        <f>I3319-J3319-(0.38*'Recalled prostheses cost'!$F$23)</f>
        <v>-135578976.57845622</v>
      </c>
      <c r="L3319" s="11">
        <f t="shared" si="106"/>
        <v>1</v>
      </c>
    </row>
    <row r="3320" spans="1:12" x14ac:dyDescent="0.25">
      <c r="A3320">
        <f t="shared" si="107"/>
        <v>3315</v>
      </c>
      <c r="C3320">
        <v>50020.169460131496</v>
      </c>
      <c r="D3320">
        <v>51603.611057564791</v>
      </c>
      <c r="E3320">
        <v>56593748.212753788</v>
      </c>
      <c r="F3320">
        <v>1583.4415974332951</v>
      </c>
      <c r="G3320">
        <v>443342060.08173931</v>
      </c>
      <c r="H3320" s="6">
        <f>E3320-G3320-'Recalled prostheses cost'!$F$23</f>
        <v>-410500136.3358767</v>
      </c>
      <c r="I3320" s="112">
        <v>31459900.952846099</v>
      </c>
      <c r="J3320" s="112">
        <v>168469982.83106095</v>
      </c>
      <c r="K3320" s="112">
        <f>I3320-J3320-(0.38*'Recalled prostheses cost'!$F$23)</f>
        <v>-146035775.17563349</v>
      </c>
      <c r="L3320" s="11">
        <f t="shared" si="106"/>
        <v>1</v>
      </c>
    </row>
    <row r="3321" spans="1:12" x14ac:dyDescent="0.25">
      <c r="A3321">
        <f t="shared" si="107"/>
        <v>3316</v>
      </c>
      <c r="C3321">
        <v>49985.698410926263</v>
      </c>
      <c r="D3321">
        <v>51342.420169121564</v>
      </c>
      <c r="E3321">
        <v>56824286.231362469</v>
      </c>
      <c r="F3321">
        <v>1356.7217581953009</v>
      </c>
      <c r="G3321">
        <v>387534131.6701659</v>
      </c>
      <c r="H3321" s="6">
        <f>E3321-G3321-'Recalled prostheses cost'!$F$23</f>
        <v>-354461669.9056946</v>
      </c>
      <c r="I3321" s="112">
        <v>31554022.730858628</v>
      </c>
      <c r="J3321" s="112">
        <v>147262970.03466305</v>
      </c>
      <c r="K3321" s="112">
        <f>I3321-J3321-(0.38*'Recalled prostheses cost'!$F$23)</f>
        <v>-124734640.60122308</v>
      </c>
      <c r="L3321" s="11">
        <f t="shared" si="106"/>
        <v>1</v>
      </c>
    </row>
    <row r="3322" spans="1:12" x14ac:dyDescent="0.25">
      <c r="A3322">
        <f t="shared" si="107"/>
        <v>3317</v>
      </c>
      <c r="C3322">
        <v>55769.536451681379</v>
      </c>
      <c r="D3322">
        <v>57939.575381086172</v>
      </c>
      <c r="E3322">
        <v>39547112.265301101</v>
      </c>
      <c r="F3322">
        <v>2170.0389294047927</v>
      </c>
      <c r="G3322">
        <v>346177677.38288081</v>
      </c>
      <c r="H3322" s="6">
        <f>E3322-G3322-'Recalled prostheses cost'!$F$23</f>
        <v>-330382389.58447087</v>
      </c>
      <c r="I3322" s="112">
        <v>22001778.121119548</v>
      </c>
      <c r="J3322" s="112">
        <v>131547517.40549469</v>
      </c>
      <c r="K3322" s="112">
        <f>I3322-J3322-(0.38*'Recalled prostheses cost'!$F$23)</f>
        <v>-118571432.58179379</v>
      </c>
      <c r="L3322" s="11">
        <f t="shared" si="106"/>
        <v>1</v>
      </c>
    </row>
    <row r="3323" spans="1:12" x14ac:dyDescent="0.25">
      <c r="A3323">
        <f t="shared" si="107"/>
        <v>3318</v>
      </c>
      <c r="C3323">
        <v>66043.968286578718</v>
      </c>
      <c r="D3323">
        <v>68167.959454699623</v>
      </c>
      <c r="E3323">
        <v>71510342.942031339</v>
      </c>
      <c r="F3323">
        <v>2123.9911681209051</v>
      </c>
      <c r="G3323">
        <v>505216057.20726633</v>
      </c>
      <c r="H3323" s="6">
        <f>E3323-G3323-'Recalled prostheses cost'!$F$23</f>
        <v>-457457538.73212618</v>
      </c>
      <c r="I3323" s="112">
        <v>39870312.666933775</v>
      </c>
      <c r="J3323" s="112">
        <v>191982101.73876119</v>
      </c>
      <c r="K3323" s="112">
        <f>I3323-J3323-(0.38*'Recalled prostheses cost'!$F$23)</f>
        <v>-161137482.36924607</v>
      </c>
      <c r="L3323" s="11">
        <f t="shared" si="106"/>
        <v>1</v>
      </c>
    </row>
    <row r="3324" spans="1:12" x14ac:dyDescent="0.25">
      <c r="A3324">
        <f t="shared" si="107"/>
        <v>3319</v>
      </c>
      <c r="C3324">
        <v>56294.74999137086</v>
      </c>
      <c r="D3324">
        <v>57906.505477113737</v>
      </c>
      <c r="E3324">
        <v>49877109.746580437</v>
      </c>
      <c r="F3324">
        <v>1611.7554857428768</v>
      </c>
      <c r="G3324">
        <v>334948528.01561409</v>
      </c>
      <c r="H3324" s="6">
        <f>E3324-G3324-'Recalled prostheses cost'!$F$23</f>
        <v>-308823242.73592484</v>
      </c>
      <c r="I3324" s="112">
        <v>27547014.57184175</v>
      </c>
      <c r="J3324" s="112">
        <v>127280440.64593334</v>
      </c>
      <c r="K3324" s="112">
        <f>I3324-J3324-(0.38*'Recalled prostheses cost'!$F$23)</f>
        <v>-108759119.37151024</v>
      </c>
      <c r="L3324" s="11">
        <f t="shared" si="106"/>
        <v>1</v>
      </c>
    </row>
    <row r="3325" spans="1:12" x14ac:dyDescent="0.25">
      <c r="A3325">
        <f t="shared" si="107"/>
        <v>3320</v>
      </c>
      <c r="C3325">
        <v>55133.855593373817</v>
      </c>
      <c r="D3325">
        <v>57370.667893934071</v>
      </c>
      <c r="E3325">
        <v>42110574.651063144</v>
      </c>
      <c r="F3325">
        <v>2236.8123005602538</v>
      </c>
      <c r="G3325">
        <v>379073832.05583149</v>
      </c>
      <c r="H3325" s="6">
        <f>E3325-G3325-'Recalled prostheses cost'!$F$23</f>
        <v>-360715081.87165952</v>
      </c>
      <c r="I3325" s="112">
        <v>23607332.363094438</v>
      </c>
      <c r="J3325" s="112">
        <v>144048056.181216</v>
      </c>
      <c r="K3325" s="112">
        <f>I3325-J3325-(0.38*'Recalled prostheses cost'!$F$23)</f>
        <v>-129466417.11554021</v>
      </c>
      <c r="L3325" s="11">
        <f t="shared" si="106"/>
        <v>1</v>
      </c>
    </row>
    <row r="3326" spans="1:12" x14ac:dyDescent="0.25">
      <c r="A3326">
        <f t="shared" si="107"/>
        <v>3321</v>
      </c>
      <c r="C3326">
        <v>52313.997626261589</v>
      </c>
      <c r="D3326">
        <v>53341.347549595019</v>
      </c>
      <c r="E3326">
        <v>40909129.153021775</v>
      </c>
      <c r="F3326">
        <v>1027.3499233334296</v>
      </c>
      <c r="G3326">
        <v>159283547.45852923</v>
      </c>
      <c r="H3326" s="6">
        <f>E3326-G3326-'Recalled prostheses cost'!$F$23</f>
        <v>-142126242.77239862</v>
      </c>
      <c r="I3326" s="112">
        <v>22587863.66127418</v>
      </c>
      <c r="J3326" s="112">
        <v>60527748.03424111</v>
      </c>
      <c r="K3326" s="112">
        <f>I3326-J3326-(0.38*'Recalled prostheses cost'!$F$23)</f>
        <v>-46965577.670385577</v>
      </c>
      <c r="L3326" s="11">
        <f t="shared" si="106"/>
        <v>1</v>
      </c>
    </row>
    <row r="3327" spans="1:12" x14ac:dyDescent="0.25">
      <c r="A3327">
        <f t="shared" si="107"/>
        <v>3322</v>
      </c>
      <c r="C3327">
        <v>64532.693323212756</v>
      </c>
      <c r="D3327">
        <v>67263.357092815582</v>
      </c>
      <c r="E3327">
        <v>57269455.012396567</v>
      </c>
      <c r="F3327">
        <v>2730.6637696028265</v>
      </c>
      <c r="G3327">
        <v>646384182.80899537</v>
      </c>
      <c r="H3327" s="6">
        <f>E3327-G3327-'Recalled prostheses cost'!$F$23</f>
        <v>-612866552.26348996</v>
      </c>
      <c r="I3327" s="112">
        <v>31830359.222567257</v>
      </c>
      <c r="J3327" s="112">
        <v>245625989.46741819</v>
      </c>
      <c r="K3327" s="112">
        <f>I3327-J3327-(0.38*'Recalled prostheses cost'!$F$23)</f>
        <v>-222821323.54226959</v>
      </c>
      <c r="L3327" s="11">
        <f t="shared" si="106"/>
        <v>1</v>
      </c>
    </row>
    <row r="3328" spans="1:12" x14ac:dyDescent="0.25">
      <c r="A3328">
        <f t="shared" si="107"/>
        <v>3323</v>
      </c>
      <c r="C3328">
        <v>73319.115226805225</v>
      </c>
      <c r="D3328">
        <v>75061.196572687331</v>
      </c>
      <c r="E3328">
        <v>39042968.115863159</v>
      </c>
      <c r="F3328">
        <v>1742.0813458821067</v>
      </c>
      <c r="G3328">
        <v>199398103.45411769</v>
      </c>
      <c r="H3328" s="6">
        <f>E3328-G3328-'Recalled prostheses cost'!$F$23</f>
        <v>-184106959.80514568</v>
      </c>
      <c r="I3328" s="112">
        <v>21715876.77996818</v>
      </c>
      <c r="J3328" s="112">
        <v>75771279.312564701</v>
      </c>
      <c r="K3328" s="112">
        <f>I3328-J3328-(0.38*'Recalled prostheses cost'!$F$23)</f>
        <v>-63081095.830015168</v>
      </c>
      <c r="L3328" s="11">
        <f t="shared" si="106"/>
        <v>1</v>
      </c>
    </row>
    <row r="3329" spans="1:12" x14ac:dyDescent="0.25">
      <c r="A3329">
        <f t="shared" si="107"/>
        <v>3324</v>
      </c>
      <c r="C3329">
        <v>63876.211119131476</v>
      </c>
      <c r="D3329">
        <v>65667.311351028737</v>
      </c>
      <c r="E3329">
        <v>43325460.472264327</v>
      </c>
      <c r="F3329">
        <v>1791.1002318972605</v>
      </c>
      <c r="G3329">
        <v>229299009.47621897</v>
      </c>
      <c r="H3329" s="6">
        <f>E3329-G3329-'Recalled prostheses cost'!$F$23</f>
        <v>-209725373.47084582</v>
      </c>
      <c r="I3329" s="112">
        <v>24093155.19141642</v>
      </c>
      <c r="J3329" s="112">
        <v>87133623.600963205</v>
      </c>
      <c r="K3329" s="112">
        <f>I3329-J3329-(0.38*'Recalled prostheses cost'!$F$23)</f>
        <v>-72066161.706965432</v>
      </c>
      <c r="L3329" s="11">
        <f t="shared" si="106"/>
        <v>1</v>
      </c>
    </row>
    <row r="3330" spans="1:12" x14ac:dyDescent="0.25">
      <c r="A3330">
        <f t="shared" si="107"/>
        <v>3325</v>
      </c>
      <c r="C3330">
        <v>65622.606429446052</v>
      </c>
      <c r="D3330">
        <v>67422.729105106686</v>
      </c>
      <c r="E3330">
        <v>51109882.844460994</v>
      </c>
      <c r="F3330">
        <v>1800.1226756606338</v>
      </c>
      <c r="G3330">
        <v>303007780.5543862</v>
      </c>
      <c r="H3330" s="6">
        <f>E3330-G3330-'Recalled prostheses cost'!$F$23</f>
        <v>-275649722.1768164</v>
      </c>
      <c r="I3330" s="112">
        <v>28170257.823727462</v>
      </c>
      <c r="J3330" s="112">
        <v>115142956.61066675</v>
      </c>
      <c r="K3330" s="112">
        <f>I3330-J3330-(0.38*'Recalled prostheses cost'!$F$23)</f>
        <v>-95998392.084357947</v>
      </c>
      <c r="L3330" s="11">
        <f t="shared" si="106"/>
        <v>1</v>
      </c>
    </row>
    <row r="3331" spans="1:12" x14ac:dyDescent="0.25">
      <c r="A3331">
        <f t="shared" si="107"/>
        <v>3326</v>
      </c>
      <c r="C3331">
        <v>56647.357194293967</v>
      </c>
      <c r="D3331">
        <v>58667.074087792382</v>
      </c>
      <c r="E3331">
        <v>38836171.870713867</v>
      </c>
      <c r="F3331">
        <v>2019.7168934984147</v>
      </c>
      <c r="G3331">
        <v>339958040.04980719</v>
      </c>
      <c r="H3331" s="6">
        <f>E3331-G3331-'Recalled prostheses cost'!$F$23</f>
        <v>-324873692.64598447</v>
      </c>
      <c r="I3331" s="112">
        <v>21335588.030804504</v>
      </c>
      <c r="J3331" s="112">
        <v>129184055.21892674</v>
      </c>
      <c r="K3331" s="112">
        <f>I3331-J3331-(0.38*'Recalled prostheses cost'!$F$23)</f>
        <v>-116874160.4855409</v>
      </c>
      <c r="L3331" s="11">
        <f t="shared" si="106"/>
        <v>1</v>
      </c>
    </row>
    <row r="3332" spans="1:12" x14ac:dyDescent="0.25">
      <c r="A3332">
        <f t="shared" si="107"/>
        <v>3327</v>
      </c>
      <c r="C3332">
        <v>57140.308470915159</v>
      </c>
      <c r="D3332">
        <v>58920.757284576794</v>
      </c>
      <c r="E3332">
        <v>44038451.570611775</v>
      </c>
      <c r="F3332">
        <v>1780.4488136616346</v>
      </c>
      <c r="G3332">
        <v>248354923.0691011</v>
      </c>
      <c r="H3332" s="6">
        <f>E3332-G3332-'Recalled prostheses cost'!$F$23</f>
        <v>-228068295.96538049</v>
      </c>
      <c r="I3332" s="112">
        <v>24491915.450368401</v>
      </c>
      <c r="J3332" s="112">
        <v>94374870.766258404</v>
      </c>
      <c r="K3332" s="112">
        <f>I3332-J3332-(0.38*'Recalled prostheses cost'!$F$23)</f>
        <v>-78908648.613308638</v>
      </c>
      <c r="L3332" s="11">
        <f t="shared" si="106"/>
        <v>1</v>
      </c>
    </row>
    <row r="3333" spans="1:12" x14ac:dyDescent="0.25">
      <c r="A3333">
        <f t="shared" si="107"/>
        <v>3328</v>
      </c>
      <c r="C3333">
        <v>57064.342385200194</v>
      </c>
      <c r="D3333">
        <v>58892.308423326671</v>
      </c>
      <c r="E3333">
        <v>72476489.836814448</v>
      </c>
      <c r="F3333">
        <v>1827.9660381264766</v>
      </c>
      <c r="G3333">
        <v>644364572.63288558</v>
      </c>
      <c r="H3333" s="6">
        <f>E3333-G3333-'Recalled prostheses cost'!$F$23</f>
        <v>-595639907.26296234</v>
      </c>
      <c r="I3333" s="112">
        <v>40312427.727458544</v>
      </c>
      <c r="J3333" s="112">
        <v>244858537.6004965</v>
      </c>
      <c r="K3333" s="112">
        <f>I3333-J3333-(0.38*'Recalled prostheses cost'!$F$23)</f>
        <v>-213571803.17045662</v>
      </c>
      <c r="L3333" s="11">
        <f t="shared" si="106"/>
        <v>1</v>
      </c>
    </row>
    <row r="3334" spans="1:12" x14ac:dyDescent="0.25">
      <c r="A3334">
        <f t="shared" si="107"/>
        <v>3329</v>
      </c>
      <c r="C3334">
        <v>54421.099522885037</v>
      </c>
      <c r="D3334">
        <v>56185.16436729527</v>
      </c>
      <c r="E3334">
        <v>50434915.067382433</v>
      </c>
      <c r="F3334">
        <v>1764.0648444102335</v>
      </c>
      <c r="G3334">
        <v>373402711.87247282</v>
      </c>
      <c r="H3334" s="6">
        <f>E3334-G3334-'Recalled prostheses cost'!$F$23</f>
        <v>-346719621.27198154</v>
      </c>
      <c r="I3334" s="112">
        <v>27792855.60457252</v>
      </c>
      <c r="J3334" s="112">
        <v>141893030.51153964</v>
      </c>
      <c r="K3334" s="112">
        <f>I3334-J3334-(0.38*'Recalled prostheses cost'!$F$23)</f>
        <v>-123125868.20438576</v>
      </c>
      <c r="L3334" s="11">
        <f t="shared" ref="L3334:L3397" si="108">IF(H3334/$H$1&lt;=F3334,1,0)</f>
        <v>1</v>
      </c>
    </row>
    <row r="3335" spans="1:12" x14ac:dyDescent="0.25">
      <c r="A3335">
        <f t="shared" si="107"/>
        <v>3330</v>
      </c>
      <c r="C3335">
        <v>48609.986187174618</v>
      </c>
      <c r="D3335">
        <v>50304.964618704158</v>
      </c>
      <c r="E3335">
        <v>44519552.18180313</v>
      </c>
      <c r="F3335">
        <v>1694.9784315295401</v>
      </c>
      <c r="G3335">
        <v>419643531.26264668</v>
      </c>
      <c r="H3335" s="6">
        <f>E3335-G3335-'Recalled prostheses cost'!$F$23</f>
        <v>-398875803.54773474</v>
      </c>
      <c r="I3335" s="112">
        <v>24782677.911432598</v>
      </c>
      <c r="J3335" s="112">
        <v>159464541.87980574</v>
      </c>
      <c r="K3335" s="112">
        <f>I3335-J3335-(0.38*'Recalled prostheses cost'!$F$23)</f>
        <v>-143707557.2657918</v>
      </c>
      <c r="L3335" s="11">
        <f t="shared" si="108"/>
        <v>1</v>
      </c>
    </row>
    <row r="3336" spans="1:12" x14ac:dyDescent="0.25">
      <c r="A3336">
        <f t="shared" ref="A3336:A3399" si="109">1+A3335</f>
        <v>3331</v>
      </c>
      <c r="C3336">
        <v>58441.76401147819</v>
      </c>
      <c r="D3336">
        <v>60933.946791754752</v>
      </c>
      <c r="E3336">
        <v>44463578.069302425</v>
      </c>
      <c r="F3336">
        <v>2492.182780276562</v>
      </c>
      <c r="G3336">
        <v>484351552.17486244</v>
      </c>
      <c r="H3336" s="6">
        <f>E3336-G3336-'Recalled prostheses cost'!$F$23</f>
        <v>-463639798.57245117</v>
      </c>
      <c r="I3336" s="112">
        <v>24617771.525703255</v>
      </c>
      <c r="J3336" s="112">
        <v>184053589.82644773</v>
      </c>
      <c r="K3336" s="112">
        <f>I3336-J3336-(0.38*'Recalled prostheses cost'!$F$23)</f>
        <v>-168461511.59816313</v>
      </c>
      <c r="L3336" s="11">
        <f t="shared" si="108"/>
        <v>1</v>
      </c>
    </row>
    <row r="3337" spans="1:12" x14ac:dyDescent="0.25">
      <c r="A3337">
        <f t="shared" si="109"/>
        <v>3332</v>
      </c>
      <c r="C3337">
        <v>54163.708020679944</v>
      </c>
      <c r="D3337">
        <v>55545.043276855562</v>
      </c>
      <c r="E3337">
        <v>39627670.798306718</v>
      </c>
      <c r="F3337">
        <v>1381.3352561756183</v>
      </c>
      <c r="G3337">
        <v>225251511.40714997</v>
      </c>
      <c r="H3337" s="6">
        <f>E3337-G3337-'Recalled prostheses cost'!$F$23</f>
        <v>-209375665.07573444</v>
      </c>
      <c r="I3337" s="112">
        <v>22175229.252991043</v>
      </c>
      <c r="J3337" s="112">
        <v>85595574.334716991</v>
      </c>
      <c r="K3337" s="112">
        <f>I3337-J3337-(0.38*'Recalled prostheses cost'!$F$23)</f>
        <v>-72446038.379144594</v>
      </c>
      <c r="L3337" s="11">
        <f t="shared" si="108"/>
        <v>1</v>
      </c>
    </row>
    <row r="3338" spans="1:12" x14ac:dyDescent="0.25">
      <c r="A3338">
        <f t="shared" si="109"/>
        <v>3333</v>
      </c>
      <c r="C3338">
        <v>52727.255748764539</v>
      </c>
      <c r="D3338">
        <v>54648.928238940869</v>
      </c>
      <c r="E3338">
        <v>45021346.562494889</v>
      </c>
      <c r="F3338">
        <v>1921.67249017633</v>
      </c>
      <c r="G3338">
        <v>391298263.91990662</v>
      </c>
      <c r="H3338" s="6">
        <f>E3338-G3338-'Recalled prostheses cost'!$F$23</f>
        <v>-370028741.82430291</v>
      </c>
      <c r="I3338" s="112">
        <v>24843662.366284885</v>
      </c>
      <c r="J3338" s="112">
        <v>148693340.28956455</v>
      </c>
      <c r="K3338" s="112">
        <f>I3338-J3338-(0.38*'Recalled prostheses cost'!$F$23)</f>
        <v>-132875371.22069833</v>
      </c>
      <c r="L3338" s="11">
        <f t="shared" si="108"/>
        <v>1</v>
      </c>
    </row>
    <row r="3339" spans="1:12" x14ac:dyDescent="0.25">
      <c r="A3339">
        <f t="shared" si="109"/>
        <v>3334</v>
      </c>
      <c r="C3339">
        <v>64994.590143068592</v>
      </c>
      <c r="D3339">
        <v>66886.436553300271</v>
      </c>
      <c r="E3339">
        <v>52313151.513072371</v>
      </c>
      <c r="F3339">
        <v>1891.8464102316793</v>
      </c>
      <c r="G3339">
        <v>336666602.0376696</v>
      </c>
      <c r="H3339" s="6">
        <f>E3339-G3339-'Recalled prostheses cost'!$F$23</f>
        <v>-308105274.9914884</v>
      </c>
      <c r="I3339" s="112">
        <v>29468893.980912436</v>
      </c>
      <c r="J3339" s="112">
        <v>127933308.77431445</v>
      </c>
      <c r="K3339" s="112">
        <f>I3339-J3339-(0.38*'Recalled prostheses cost'!$F$23)</f>
        <v>-107490108.09082067</v>
      </c>
      <c r="L3339" s="11">
        <f t="shared" si="108"/>
        <v>1</v>
      </c>
    </row>
    <row r="3340" spans="1:12" x14ac:dyDescent="0.25">
      <c r="A3340">
        <f t="shared" si="109"/>
        <v>3335</v>
      </c>
      <c r="C3340">
        <v>52629.101190392226</v>
      </c>
      <c r="D3340">
        <v>54135.297343130485</v>
      </c>
      <c r="E3340">
        <v>50728141.34778519</v>
      </c>
      <c r="F3340">
        <v>1506.1961527382591</v>
      </c>
      <c r="G3340">
        <v>285228955.95863235</v>
      </c>
      <c r="H3340" s="6">
        <f>E3340-G3340-'Recalled prostheses cost'!$F$23</f>
        <v>-258252639.07773834</v>
      </c>
      <c r="I3340" s="112">
        <v>28514149.254179321</v>
      </c>
      <c r="J3340" s="112">
        <v>108387003.26428029</v>
      </c>
      <c r="K3340" s="112">
        <f>I3340-J3340-(0.38*'Recalled prostheses cost'!$F$23)</f>
        <v>-88898547.307519615</v>
      </c>
      <c r="L3340" s="11">
        <f t="shared" si="108"/>
        <v>1</v>
      </c>
    </row>
    <row r="3341" spans="1:12" x14ac:dyDescent="0.25">
      <c r="A3341">
        <f t="shared" si="109"/>
        <v>3336</v>
      </c>
      <c r="C3341">
        <v>66104.833359867887</v>
      </c>
      <c r="D3341">
        <v>68309.665004122187</v>
      </c>
      <c r="E3341">
        <v>45124009.482856035</v>
      </c>
      <c r="F3341">
        <v>2204.8316442543</v>
      </c>
      <c r="G3341">
        <v>263447036.69075817</v>
      </c>
      <c r="H3341" s="6">
        <f>E3341-G3341-'Recalled prostheses cost'!$F$23</f>
        <v>-242074851.6747933</v>
      </c>
      <c r="I3341" s="112">
        <v>25160658.17340336</v>
      </c>
      <c r="J3341" s="112">
        <v>100109873.9424881</v>
      </c>
      <c r="K3341" s="112">
        <f>I3341-J3341-(0.38*'Recalled prostheses cost'!$F$23)</f>
        <v>-83974909.066503406</v>
      </c>
      <c r="L3341" s="11">
        <f t="shared" si="108"/>
        <v>1</v>
      </c>
    </row>
    <row r="3342" spans="1:12" x14ac:dyDescent="0.25">
      <c r="A3342">
        <f t="shared" si="109"/>
        <v>3337</v>
      </c>
      <c r="C3342">
        <v>67554.532723793425</v>
      </c>
      <c r="D3342">
        <v>69015.231428433603</v>
      </c>
      <c r="E3342">
        <v>45669450.146687426</v>
      </c>
      <c r="F3342">
        <v>1460.6987046401773</v>
      </c>
      <c r="G3342">
        <v>218662825.27854133</v>
      </c>
      <c r="H3342" s="6">
        <f>E3342-G3342-'Recalled prostheses cost'!$F$23</f>
        <v>-196745199.59874508</v>
      </c>
      <c r="I3342" s="112">
        <v>25395559.891416103</v>
      </c>
      <c r="J3342" s="112">
        <v>83091873.605845705</v>
      </c>
      <c r="K3342" s="112">
        <f>I3342-J3342-(0.38*'Recalled prostheses cost'!$F$23)</f>
        <v>-66722007.011848249</v>
      </c>
      <c r="L3342" s="11">
        <f t="shared" si="108"/>
        <v>1</v>
      </c>
    </row>
    <row r="3343" spans="1:12" x14ac:dyDescent="0.25">
      <c r="A3343">
        <f t="shared" si="109"/>
        <v>3338</v>
      </c>
      <c r="C3343">
        <v>54209.654581314287</v>
      </c>
      <c r="D3343">
        <v>56735.557688125395</v>
      </c>
      <c r="E3343">
        <v>63750967.890794277</v>
      </c>
      <c r="F3343">
        <v>2525.9031068111071</v>
      </c>
      <c r="G3343">
        <v>916191884.80501771</v>
      </c>
      <c r="H3343" s="6">
        <f>E3343-G3343-'Recalled prostheses cost'!$F$23</f>
        <v>-876192741.3811146</v>
      </c>
      <c r="I3343" s="112">
        <v>35522015.426705174</v>
      </c>
      <c r="J3343" s="112">
        <v>348152916.22590673</v>
      </c>
      <c r="K3343" s="112">
        <f>I3343-J3343-(0.38*'Recalled prostheses cost'!$F$23)</f>
        <v>-321656594.0966202</v>
      </c>
      <c r="L3343" s="11">
        <f t="shared" si="108"/>
        <v>1</v>
      </c>
    </row>
    <row r="3344" spans="1:12" x14ac:dyDescent="0.25">
      <c r="A3344">
        <f t="shared" si="109"/>
        <v>3339</v>
      </c>
      <c r="C3344">
        <v>71244.931796855482</v>
      </c>
      <c r="D3344">
        <v>74171.123940166872</v>
      </c>
      <c r="E3344">
        <v>39781562.086259581</v>
      </c>
      <c r="F3344">
        <v>2926.1921433113894</v>
      </c>
      <c r="G3344">
        <v>319801478.68661082</v>
      </c>
      <c r="H3344" s="6">
        <f>E3344-G3344-'Recalled prostheses cost'!$F$23</f>
        <v>-303771741.06724238</v>
      </c>
      <c r="I3344" s="112">
        <v>22066361.615216359</v>
      </c>
      <c r="J3344" s="112">
        <v>121524561.90091214</v>
      </c>
      <c r="K3344" s="112">
        <f>I3344-J3344-(0.38*'Recalled prostheses cost'!$F$23)</f>
        <v>-108483893.58311442</v>
      </c>
      <c r="L3344" s="11">
        <f t="shared" si="108"/>
        <v>1</v>
      </c>
    </row>
    <row r="3345" spans="1:12" x14ac:dyDescent="0.25">
      <c r="A3345">
        <f t="shared" si="109"/>
        <v>3340</v>
      </c>
      <c r="C3345">
        <v>65542.036733429442</v>
      </c>
      <c r="D3345">
        <v>68010.319311870728</v>
      </c>
      <c r="E3345">
        <v>47755146.045788735</v>
      </c>
      <c r="F3345">
        <v>2468.2825784412853</v>
      </c>
      <c r="G3345">
        <v>370654719.38302815</v>
      </c>
      <c r="H3345" s="6">
        <f>E3345-G3345-'Recalled prostheses cost'!$F$23</f>
        <v>-346651397.80413055</v>
      </c>
      <c r="I3345" s="112">
        <v>26408436.049841795</v>
      </c>
      <c r="J3345" s="112">
        <v>140848793.3655507</v>
      </c>
      <c r="K3345" s="112">
        <f>I3345-J3345-(0.38*'Recalled prostheses cost'!$F$23)</f>
        <v>-123466050.61312756</v>
      </c>
      <c r="L3345" s="11">
        <f t="shared" si="108"/>
        <v>1</v>
      </c>
    </row>
    <row r="3346" spans="1:12" x14ac:dyDescent="0.25">
      <c r="A3346">
        <f t="shared" si="109"/>
        <v>3341</v>
      </c>
      <c r="C3346">
        <v>54905.78628508564</v>
      </c>
      <c r="D3346">
        <v>56152.476355955208</v>
      </c>
      <c r="E3346">
        <v>51185288.418712385</v>
      </c>
      <c r="F3346">
        <v>1246.6900708695684</v>
      </c>
      <c r="G3346">
        <v>272709769.92321473</v>
      </c>
      <c r="H3346" s="6">
        <f>E3346-G3346-'Recalled prostheses cost'!$F$23</f>
        <v>-245276305.97139353</v>
      </c>
      <c r="I3346" s="112">
        <v>27973646.62410837</v>
      </c>
      <c r="J3346" s="112">
        <v>103629712.5708216</v>
      </c>
      <c r="K3346" s="112">
        <f>I3346-J3346-(0.38*'Recalled prostheses cost'!$F$23)</f>
        <v>-84681759.244131863</v>
      </c>
      <c r="L3346" s="11">
        <f t="shared" si="108"/>
        <v>1</v>
      </c>
    </row>
    <row r="3347" spans="1:12" x14ac:dyDescent="0.25">
      <c r="A3347">
        <f t="shared" si="109"/>
        <v>3342</v>
      </c>
      <c r="C3347">
        <v>56151.449937271253</v>
      </c>
      <c r="D3347">
        <v>58265.642438028292</v>
      </c>
      <c r="E3347">
        <v>49421175.119691789</v>
      </c>
      <c r="F3347">
        <v>2114.1925007570389</v>
      </c>
      <c r="G3347">
        <v>417976871.27712476</v>
      </c>
      <c r="H3347" s="6">
        <f>E3347-G3347-'Recalled prostheses cost'!$F$23</f>
        <v>-392307520.62432414</v>
      </c>
      <c r="I3347" s="112">
        <v>27575460.703346875</v>
      </c>
      <c r="J3347" s="112">
        <v>158831211.08530742</v>
      </c>
      <c r="K3347" s="112">
        <f>I3347-J3347-(0.38*'Recalled prostheses cost'!$F$23)</f>
        <v>-140281443.67937919</v>
      </c>
      <c r="L3347" s="11">
        <f t="shared" si="108"/>
        <v>1</v>
      </c>
    </row>
    <row r="3348" spans="1:12" x14ac:dyDescent="0.25">
      <c r="A3348">
        <f t="shared" si="109"/>
        <v>3343</v>
      </c>
      <c r="C3348">
        <v>49485.695968841719</v>
      </c>
      <c r="D3348">
        <v>51018.562735721091</v>
      </c>
      <c r="E3348">
        <v>44063867.939739563</v>
      </c>
      <c r="F3348">
        <v>1532.8667668793714</v>
      </c>
      <c r="G3348">
        <v>306416203.98245305</v>
      </c>
      <c r="H3348" s="6">
        <f>E3348-G3348-'Recalled prostheses cost'!$F$23</f>
        <v>-286104160.50960469</v>
      </c>
      <c r="I3348" s="112">
        <v>24653338.951976147</v>
      </c>
      <c r="J3348" s="112">
        <v>116438157.51333214</v>
      </c>
      <c r="K3348" s="112">
        <f>I3348-J3348-(0.38*'Recalled prostheses cost'!$F$23)</f>
        <v>-100810511.85877463</v>
      </c>
      <c r="L3348" s="11">
        <f t="shared" si="108"/>
        <v>1</v>
      </c>
    </row>
    <row r="3349" spans="1:12" x14ac:dyDescent="0.25">
      <c r="A3349">
        <f t="shared" si="109"/>
        <v>3344</v>
      </c>
      <c r="C3349">
        <v>59767.603674165133</v>
      </c>
      <c r="D3349">
        <v>61718.170231616939</v>
      </c>
      <c r="E3349">
        <v>39854954.74743259</v>
      </c>
      <c r="F3349">
        <v>1950.5665574518061</v>
      </c>
      <c r="G3349">
        <v>299827193.90904003</v>
      </c>
      <c r="H3349" s="6">
        <f>E3349-G3349-'Recalled prostheses cost'!$F$23</f>
        <v>-283724063.62849861</v>
      </c>
      <c r="I3349" s="112">
        <v>22473502.497773416</v>
      </c>
      <c r="J3349" s="112">
        <v>113934333.68543522</v>
      </c>
      <c r="K3349" s="112">
        <f>I3349-J3349-(0.38*'Recalled prostheses cost'!$F$23)</f>
        <v>-100486524.48508045</v>
      </c>
      <c r="L3349" s="11">
        <f t="shared" si="108"/>
        <v>1</v>
      </c>
    </row>
    <row r="3350" spans="1:12" x14ac:dyDescent="0.25">
      <c r="A3350">
        <f t="shared" si="109"/>
        <v>3345</v>
      </c>
      <c r="C3350">
        <v>50802.789092754647</v>
      </c>
      <c r="D3350">
        <v>52306.161698207201</v>
      </c>
      <c r="E3350">
        <v>41357079.557490319</v>
      </c>
      <c r="F3350">
        <v>1503.3726054525541</v>
      </c>
      <c r="G3350">
        <v>318427427.70659292</v>
      </c>
      <c r="H3350" s="6">
        <f>E3350-G3350-'Recalled prostheses cost'!$F$23</f>
        <v>-300822172.61599374</v>
      </c>
      <c r="I3350" s="112">
        <v>22750974.935731199</v>
      </c>
      <c r="J3350" s="112">
        <v>121002422.52850531</v>
      </c>
      <c r="K3350" s="112">
        <f>I3350-J3350-(0.38*'Recalled prostheses cost'!$F$23)</f>
        <v>-107277140.89019275</v>
      </c>
      <c r="L3350" s="11">
        <f t="shared" si="108"/>
        <v>1</v>
      </c>
    </row>
    <row r="3351" spans="1:12" x14ac:dyDescent="0.25">
      <c r="A3351">
        <f t="shared" si="109"/>
        <v>3346</v>
      </c>
      <c r="C3351">
        <v>75064.710627174383</v>
      </c>
      <c r="D3351">
        <v>76516.842652585517</v>
      </c>
      <c r="E3351">
        <v>43108814.794721961</v>
      </c>
      <c r="F3351">
        <v>1452.1320254111342</v>
      </c>
      <c r="G3351">
        <v>158807367.08019641</v>
      </c>
      <c r="H3351" s="6">
        <f>E3351-G3351-'Recalled prostheses cost'!$F$23</f>
        <v>-139450376.75236562</v>
      </c>
      <c r="I3351" s="112">
        <v>23979494.990448058</v>
      </c>
      <c r="J3351" s="112">
        <v>60346799.490474626</v>
      </c>
      <c r="K3351" s="112">
        <f>I3351-J3351-(0.38*'Recalled prostheses cost'!$F$23)</f>
        <v>-45392997.797445215</v>
      </c>
      <c r="L3351" s="11">
        <f t="shared" si="108"/>
        <v>1</v>
      </c>
    </row>
    <row r="3352" spans="1:12" x14ac:dyDescent="0.25">
      <c r="A3352">
        <f t="shared" si="109"/>
        <v>3347</v>
      </c>
      <c r="C3352">
        <v>50034.727271645643</v>
      </c>
      <c r="D3352">
        <v>51358.69565774074</v>
      </c>
      <c r="E3352">
        <v>63764377.715479396</v>
      </c>
      <c r="F3352">
        <v>1323.9683860950972</v>
      </c>
      <c r="G3352">
        <v>398958011.55303937</v>
      </c>
      <c r="H3352" s="6">
        <f>E3352-G3352-'Recalled prostheses cost'!$F$23</f>
        <v>-358945458.30445117</v>
      </c>
      <c r="I3352" s="112">
        <v>35103224.208495244</v>
      </c>
      <c r="J3352" s="112">
        <v>151604044.39015496</v>
      </c>
      <c r="K3352" s="112">
        <f>I3352-J3352-(0.38*'Recalled prostheses cost'!$F$23)</f>
        <v>-125526513.47907835</v>
      </c>
      <c r="L3352" s="11">
        <f t="shared" si="108"/>
        <v>1</v>
      </c>
    </row>
    <row r="3353" spans="1:12" x14ac:dyDescent="0.25">
      <c r="A3353">
        <f t="shared" si="109"/>
        <v>3348</v>
      </c>
      <c r="C3353">
        <v>68757.248486729091</v>
      </c>
      <c r="D3353">
        <v>71220.788982741418</v>
      </c>
      <c r="E3353">
        <v>49543663.158257537</v>
      </c>
      <c r="F3353">
        <v>2463.5404960123269</v>
      </c>
      <c r="G3353">
        <v>446666774.68013227</v>
      </c>
      <c r="H3353" s="6">
        <f>E3353-G3353-'Recalled prostheses cost'!$F$23</f>
        <v>-420874935.9887659</v>
      </c>
      <c r="I3353" s="112">
        <v>27618555.827707082</v>
      </c>
      <c r="J3353" s="112">
        <v>169733374.37845021</v>
      </c>
      <c r="K3353" s="112">
        <f>I3353-J3353-(0.38*'Recalled prostheses cost'!$F$23)</f>
        <v>-151140511.84816179</v>
      </c>
      <c r="L3353" s="11">
        <f t="shared" si="108"/>
        <v>1</v>
      </c>
    </row>
    <row r="3354" spans="1:12" x14ac:dyDescent="0.25">
      <c r="A3354">
        <f t="shared" si="109"/>
        <v>3349</v>
      </c>
      <c r="C3354">
        <v>52469.960263532157</v>
      </c>
      <c r="D3354">
        <v>53445.648187447769</v>
      </c>
      <c r="E3354">
        <v>43102641.929962792</v>
      </c>
      <c r="F3354">
        <v>975.68792391561146</v>
      </c>
      <c r="G3354">
        <v>155885311.75204077</v>
      </c>
      <c r="H3354" s="6">
        <f>E3354-G3354-'Recalled prostheses cost'!$F$23</f>
        <v>-136534494.28896916</v>
      </c>
      <c r="I3354" s="112">
        <v>24264588.683109775</v>
      </c>
      <c r="J3354" s="112">
        <v>59236418.46577549</v>
      </c>
      <c r="K3354" s="112">
        <f>I3354-J3354-(0.38*'Recalled prostheses cost'!$F$23)</f>
        <v>-43997523.080084361</v>
      </c>
      <c r="L3354" s="11">
        <f t="shared" si="108"/>
        <v>1</v>
      </c>
    </row>
    <row r="3355" spans="1:12" x14ac:dyDescent="0.25">
      <c r="A3355">
        <f t="shared" si="109"/>
        <v>3350</v>
      </c>
      <c r="C3355">
        <v>55277.775110417046</v>
      </c>
      <c r="D3355">
        <v>57168.937120720264</v>
      </c>
      <c r="E3355">
        <v>52866779.854778305</v>
      </c>
      <c r="F3355">
        <v>1891.1620103032183</v>
      </c>
      <c r="G3355">
        <v>407645306.68652314</v>
      </c>
      <c r="H3355" s="6">
        <f>E3355-G3355-'Recalled prostheses cost'!$F$23</f>
        <v>-378530351.29863602</v>
      </c>
      <c r="I3355" s="112">
        <v>29010651.619345181</v>
      </c>
      <c r="J3355" s="112">
        <v>154905216.5408788</v>
      </c>
      <c r="K3355" s="112">
        <f>I3355-J3355-(0.38*'Recalled prostheses cost'!$F$23)</f>
        <v>-134920258.21895227</v>
      </c>
      <c r="L3355" s="11">
        <f t="shared" si="108"/>
        <v>1</v>
      </c>
    </row>
    <row r="3356" spans="1:12" x14ac:dyDescent="0.25">
      <c r="A3356">
        <f t="shared" si="109"/>
        <v>3351</v>
      </c>
      <c r="C3356">
        <v>56229.337132120447</v>
      </c>
      <c r="D3356">
        <v>58866.68832148306</v>
      </c>
      <c r="E3356">
        <v>41757569.574421033</v>
      </c>
      <c r="F3356">
        <v>2637.3511893626128</v>
      </c>
      <c r="G3356">
        <v>416021414.01458359</v>
      </c>
      <c r="H3356" s="6">
        <f>E3356-G3356-'Recalled prostheses cost'!$F$23</f>
        <v>-398015668.90705371</v>
      </c>
      <c r="I3356" s="112">
        <v>23055701.844428945</v>
      </c>
      <c r="J3356" s="112">
        <v>158088137.32554176</v>
      </c>
      <c r="K3356" s="112">
        <f>I3356-J3356-(0.38*'Recalled prostheses cost'!$F$23)</f>
        <v>-144058128.77853146</v>
      </c>
      <c r="L3356" s="11">
        <f t="shared" si="108"/>
        <v>1</v>
      </c>
    </row>
    <row r="3357" spans="1:12" x14ac:dyDescent="0.25">
      <c r="A3357">
        <f t="shared" si="109"/>
        <v>3352</v>
      </c>
      <c r="C3357">
        <v>52088.209099976506</v>
      </c>
      <c r="D3357">
        <v>53308.076773718043</v>
      </c>
      <c r="E3357">
        <v>59122874.897805132</v>
      </c>
      <c r="F3357">
        <v>1219.8676737415371</v>
      </c>
      <c r="G3357">
        <v>307518458.55105883</v>
      </c>
      <c r="H3357" s="6">
        <f>E3357-G3357-'Recalled prostheses cost'!$F$23</f>
        <v>-272147408.1201449</v>
      </c>
      <c r="I3357" s="112">
        <v>32744315.841346223</v>
      </c>
      <c r="J3357" s="112">
        <v>116857014.24940234</v>
      </c>
      <c r="K3357" s="112">
        <f>I3357-J3357-(0.38*'Recalled prostheses cost'!$F$23)</f>
        <v>-93138391.705474764</v>
      </c>
      <c r="L3357" s="11">
        <f t="shared" si="108"/>
        <v>1</v>
      </c>
    </row>
    <row r="3358" spans="1:12" x14ac:dyDescent="0.25">
      <c r="A3358">
        <f t="shared" si="109"/>
        <v>3353</v>
      </c>
      <c r="C3358">
        <v>58509.372122697707</v>
      </c>
      <c r="D3358">
        <v>59599.811002678834</v>
      </c>
      <c r="E3358">
        <v>53223615.132298924</v>
      </c>
      <c r="F3358">
        <v>1090.4388799811277</v>
      </c>
      <c r="G3358">
        <v>276566614.73809391</v>
      </c>
      <c r="H3358" s="6">
        <f>E3358-G3358-'Recalled prostheses cost'!$F$23</f>
        <v>-247094824.07268617</v>
      </c>
      <c r="I3358" s="112">
        <v>29423404.69214445</v>
      </c>
      <c r="J3358" s="112">
        <v>105095313.60047568</v>
      </c>
      <c r="K3358" s="112">
        <f>I3358-J3358-(0.38*'Recalled prostheses cost'!$F$23)</f>
        <v>-84697602.205749869</v>
      </c>
      <c r="L3358" s="11">
        <f t="shared" si="108"/>
        <v>1</v>
      </c>
    </row>
    <row r="3359" spans="1:12" x14ac:dyDescent="0.25">
      <c r="A3359">
        <f t="shared" si="109"/>
        <v>3354</v>
      </c>
      <c r="C3359">
        <v>47645.51820925653</v>
      </c>
      <c r="D3359">
        <v>48647.831934728049</v>
      </c>
      <c r="E3359">
        <v>51668224.647486903</v>
      </c>
      <c r="F3359">
        <v>1002.3137254715184</v>
      </c>
      <c r="G3359">
        <v>257649786.06803498</v>
      </c>
      <c r="H3359" s="6">
        <f>E3359-G3359-'Recalled prostheses cost'!$F$23</f>
        <v>-229733385.88743925</v>
      </c>
      <c r="I3359" s="112">
        <v>28657765.745928913</v>
      </c>
      <c r="J3359" s="112">
        <v>97906918.705853298</v>
      </c>
      <c r="K3359" s="112">
        <f>I3359-J3359-(0.38*'Recalled prostheses cost'!$F$23)</f>
        <v>-78274846.257343024</v>
      </c>
      <c r="L3359" s="11">
        <f t="shared" si="108"/>
        <v>1</v>
      </c>
    </row>
    <row r="3360" spans="1:12" x14ac:dyDescent="0.25">
      <c r="A3360">
        <f t="shared" si="109"/>
        <v>3355</v>
      </c>
      <c r="C3360">
        <v>51296.909616569617</v>
      </c>
      <c r="D3360">
        <v>52363.136571578703</v>
      </c>
      <c r="E3360">
        <v>42826067.445367552</v>
      </c>
      <c r="F3360">
        <v>1066.2269550090859</v>
      </c>
      <c r="G3360">
        <v>209796631.69380459</v>
      </c>
      <c r="H3360" s="6">
        <f>E3360-G3360-'Recalled prostheses cost'!$F$23</f>
        <v>-190722388.71532822</v>
      </c>
      <c r="I3360" s="112">
        <v>23697692.804187596</v>
      </c>
      <c r="J3360" s="112">
        <v>79722720.043645754</v>
      </c>
      <c r="K3360" s="112">
        <f>I3360-J3360-(0.38*'Recalled prostheses cost'!$F$23)</f>
        <v>-65050720.536876805</v>
      </c>
      <c r="L3360" s="11">
        <f t="shared" si="108"/>
        <v>1</v>
      </c>
    </row>
    <row r="3361" spans="1:12" x14ac:dyDescent="0.25">
      <c r="A3361">
        <f t="shared" si="109"/>
        <v>3356</v>
      </c>
      <c r="C3361">
        <v>52930.295845197812</v>
      </c>
      <c r="D3361">
        <v>54522.602318002602</v>
      </c>
      <c r="E3361">
        <v>40716085.061118603</v>
      </c>
      <c r="F3361">
        <v>1592.3064728047902</v>
      </c>
      <c r="G3361">
        <v>299798694.79164428</v>
      </c>
      <c r="H3361" s="6">
        <f>E3361-G3361-'Recalled prostheses cost'!$F$23</f>
        <v>-282834434.19741684</v>
      </c>
      <c r="I3361" s="112">
        <v>22551042.679549869</v>
      </c>
      <c r="J3361" s="112">
        <v>113923504.02082483</v>
      </c>
      <c r="K3361" s="112">
        <f>I3361-J3361-(0.38*'Recalled prostheses cost'!$F$23)</f>
        <v>-100398154.6386936</v>
      </c>
      <c r="L3361" s="11">
        <f t="shared" si="108"/>
        <v>1</v>
      </c>
    </row>
    <row r="3362" spans="1:12" x14ac:dyDescent="0.25">
      <c r="A3362">
        <f t="shared" si="109"/>
        <v>3357</v>
      </c>
      <c r="C3362">
        <v>76445.541737592546</v>
      </c>
      <c r="D3362">
        <v>80451.832638599561</v>
      </c>
      <c r="E3362">
        <v>48623768.411160275</v>
      </c>
      <c r="F3362">
        <v>4006.2909010070143</v>
      </c>
      <c r="G3362">
        <v>578941649.90123677</v>
      </c>
      <c r="H3362" s="6">
        <f>E3362-G3362-'Recalled prostheses cost'!$F$23</f>
        <v>-554069705.95696771</v>
      </c>
      <c r="I3362" s="112">
        <v>26908705.891660146</v>
      </c>
      <c r="J3362" s="112">
        <v>219997826.96246994</v>
      </c>
      <c r="K3362" s="112">
        <f>I3362-J3362-(0.38*'Recalled prostheses cost'!$F$23)</f>
        <v>-202114814.36822844</v>
      </c>
      <c r="L3362" s="11">
        <f t="shared" si="108"/>
        <v>1</v>
      </c>
    </row>
    <row r="3363" spans="1:12" x14ac:dyDescent="0.25">
      <c r="A3363">
        <f t="shared" si="109"/>
        <v>3358</v>
      </c>
      <c r="C3363">
        <v>70719.694780806836</v>
      </c>
      <c r="D3363">
        <v>73536.592378391419</v>
      </c>
      <c r="E3363">
        <v>42341125.180612467</v>
      </c>
      <c r="F3363">
        <v>2816.8975975845824</v>
      </c>
      <c r="G3363">
        <v>338965327.55620337</v>
      </c>
      <c r="H3363" s="6">
        <f>E3363-G3363-'Recalled prostheses cost'!$F$23</f>
        <v>-320376026.84248209</v>
      </c>
      <c r="I3363" s="112">
        <v>23633254.878850684</v>
      </c>
      <c r="J3363" s="112">
        <v>128806824.47135727</v>
      </c>
      <c r="K3363" s="112">
        <f>I3363-J3363-(0.38*'Recalled prostheses cost'!$F$23)</f>
        <v>-114199262.88992524</v>
      </c>
      <c r="L3363" s="11">
        <f t="shared" si="108"/>
        <v>1</v>
      </c>
    </row>
    <row r="3364" spans="1:12" x14ac:dyDescent="0.25">
      <c r="A3364">
        <f t="shared" si="109"/>
        <v>3359</v>
      </c>
      <c r="C3364">
        <v>60010.646121556376</v>
      </c>
      <c r="D3364">
        <v>62057.011502383059</v>
      </c>
      <c r="E3364">
        <v>41798130.233567864</v>
      </c>
      <c r="F3364">
        <v>2046.3653808266827</v>
      </c>
      <c r="G3364">
        <v>297181069.41582423</v>
      </c>
      <c r="H3364" s="6">
        <f>E3364-G3364-'Recalled prostheses cost'!$F$23</f>
        <v>-279134763.64914757</v>
      </c>
      <c r="I3364" s="112">
        <v>23085180.713978201</v>
      </c>
      <c r="J3364" s="112">
        <v>112928806.37801322</v>
      </c>
      <c r="K3364" s="112">
        <f>I3364-J3364-(0.38*'Recalled prostheses cost'!$F$23)</f>
        <v>-98869318.961453676</v>
      </c>
      <c r="L3364" s="11">
        <f t="shared" si="108"/>
        <v>1</v>
      </c>
    </row>
    <row r="3365" spans="1:12" x14ac:dyDescent="0.25">
      <c r="A3365">
        <f t="shared" si="109"/>
        <v>3360</v>
      </c>
      <c r="C3365">
        <v>74456.081328149332</v>
      </c>
      <c r="D3365">
        <v>76298.580078407336</v>
      </c>
      <c r="E3365">
        <v>48326032.726282232</v>
      </c>
      <c r="F3365">
        <v>1842.4987502580043</v>
      </c>
      <c r="G3365">
        <v>223787730.04863605</v>
      </c>
      <c r="H3365" s="6">
        <f>E3365-G3365-'Recalled prostheses cost'!$F$23</f>
        <v>-199213521.78924498</v>
      </c>
      <c r="I3365" s="112">
        <v>26832075.286420994</v>
      </c>
      <c r="J3365" s="112">
        <v>85039337.418481708</v>
      </c>
      <c r="K3365" s="112">
        <f>I3365-J3365-(0.38*'Recalled prostheses cost'!$F$23)</f>
        <v>-67232955.429479361</v>
      </c>
      <c r="L3365" s="11">
        <f t="shared" si="108"/>
        <v>1</v>
      </c>
    </row>
    <row r="3366" spans="1:12" x14ac:dyDescent="0.25">
      <c r="A3366">
        <f t="shared" si="109"/>
        <v>3361</v>
      </c>
      <c r="C3366">
        <v>73348.578274262545</v>
      </c>
      <c r="D3366">
        <v>75139.349474631017</v>
      </c>
      <c r="E3366">
        <v>48838260.170754708</v>
      </c>
      <c r="F3366">
        <v>1790.7712003684719</v>
      </c>
      <c r="G3366">
        <v>295887363.13231021</v>
      </c>
      <c r="H3366" s="6">
        <f>E3366-G3366-'Recalled prostheses cost'!$F$23</f>
        <v>-270800927.42844671</v>
      </c>
      <c r="I3366" s="112">
        <v>27194070.850181378</v>
      </c>
      <c r="J3366" s="112">
        <v>112437197.99027789</v>
      </c>
      <c r="K3366" s="112">
        <f>I3366-J3366-(0.38*'Recalled prostheses cost'!$F$23)</f>
        <v>-94268820.437515169</v>
      </c>
      <c r="L3366" s="11">
        <f t="shared" si="108"/>
        <v>1</v>
      </c>
    </row>
    <row r="3367" spans="1:12" x14ac:dyDescent="0.25">
      <c r="A3367">
        <f t="shared" si="109"/>
        <v>3362</v>
      </c>
      <c r="C3367">
        <v>75019.607079240173</v>
      </c>
      <c r="D3367">
        <v>78192.976938901382</v>
      </c>
      <c r="E3367">
        <v>56126251.105759926</v>
      </c>
      <c r="F3367">
        <v>3173.3698596612085</v>
      </c>
      <c r="G3367">
        <v>534998927.49144256</v>
      </c>
      <c r="H3367" s="6">
        <f>E3367-G3367-'Recalled prostheses cost'!$F$23</f>
        <v>-502624500.85257381</v>
      </c>
      <c r="I3367" s="112">
        <v>31047210.44919277</v>
      </c>
      <c r="J3367" s="112">
        <v>203299592.44674814</v>
      </c>
      <c r="K3367" s="112">
        <f>I3367-J3367-(0.38*'Recalled prostheses cost'!$F$23)</f>
        <v>-181278075.29497403</v>
      </c>
      <c r="L3367" s="11">
        <f t="shared" si="108"/>
        <v>1</v>
      </c>
    </row>
    <row r="3368" spans="1:12" x14ac:dyDescent="0.25">
      <c r="A3368">
        <f t="shared" si="109"/>
        <v>3363</v>
      </c>
      <c r="C3368">
        <v>60124.860979637175</v>
      </c>
      <c r="D3368">
        <v>62454.436522623873</v>
      </c>
      <c r="E3368">
        <v>64664795.584959999</v>
      </c>
      <c r="F3368">
        <v>2329.5755429866986</v>
      </c>
      <c r="G3368">
        <v>655306521.79827821</v>
      </c>
      <c r="H3368" s="6">
        <f>E3368-G3368-'Recalled prostheses cost'!$F$23</f>
        <v>-614393550.6802094</v>
      </c>
      <c r="I3368" s="112">
        <v>35697158.973259248</v>
      </c>
      <c r="J3368" s="112">
        <v>249016478.28334567</v>
      </c>
      <c r="K3368" s="112">
        <f>I3368-J3368-(0.38*'Recalled prostheses cost'!$F$23)</f>
        <v>-222345012.60750508</v>
      </c>
      <c r="L3368" s="11">
        <f t="shared" si="108"/>
        <v>1</v>
      </c>
    </row>
    <row r="3369" spans="1:12" x14ac:dyDescent="0.25">
      <c r="A3369">
        <f t="shared" si="109"/>
        <v>3364</v>
      </c>
      <c r="C3369">
        <v>52463.786324752633</v>
      </c>
      <c r="D3369">
        <v>53546.619937511823</v>
      </c>
      <c r="E3369">
        <v>53049150.628820322</v>
      </c>
      <c r="F3369">
        <v>1082.8336127591901</v>
      </c>
      <c r="G3369">
        <v>280969186.05141854</v>
      </c>
      <c r="H3369" s="6">
        <f>E3369-G3369-'Recalled prostheses cost'!$F$23</f>
        <v>-251671859.88948938</v>
      </c>
      <c r="I3369" s="112">
        <v>29032673.924189605</v>
      </c>
      <c r="J3369" s="112">
        <v>106768290.69953905</v>
      </c>
      <c r="K3369" s="112">
        <f>I3369-J3369-(0.38*'Recalled prostheses cost'!$F$23)</f>
        <v>-86761310.072768092</v>
      </c>
      <c r="L3369" s="11">
        <f t="shared" si="108"/>
        <v>1</v>
      </c>
    </row>
    <row r="3370" spans="1:12" x14ac:dyDescent="0.25">
      <c r="A3370">
        <f t="shared" si="109"/>
        <v>3365</v>
      </c>
      <c r="C3370">
        <v>60179.890897979014</v>
      </c>
      <c r="D3370">
        <v>62890.576609276934</v>
      </c>
      <c r="E3370">
        <v>39107332.146308661</v>
      </c>
      <c r="F3370">
        <v>2710.6857112979196</v>
      </c>
      <c r="G3370">
        <v>473956122.17209679</v>
      </c>
      <c r="H3370" s="6">
        <f>E3370-G3370-'Recalled prostheses cost'!$F$23</f>
        <v>-458600614.4926793</v>
      </c>
      <c r="I3370" s="112">
        <v>21640063.808579329</v>
      </c>
      <c r="J3370" s="112">
        <v>180103326.4253968</v>
      </c>
      <c r="K3370" s="112">
        <f>I3370-J3370-(0.38*'Recalled prostheses cost'!$F$23)</f>
        <v>-167488955.91423613</v>
      </c>
      <c r="L3370" s="11">
        <f t="shared" si="108"/>
        <v>1</v>
      </c>
    </row>
    <row r="3371" spans="1:12" x14ac:dyDescent="0.25">
      <c r="A3371">
        <f t="shared" si="109"/>
        <v>3366</v>
      </c>
      <c r="C3371">
        <v>54529.132110056278</v>
      </c>
      <c r="D3371">
        <v>55661.297609740403</v>
      </c>
      <c r="E3371">
        <v>47576976.697605059</v>
      </c>
      <c r="F3371">
        <v>1132.1654996841244</v>
      </c>
      <c r="G3371">
        <v>177284072.45139232</v>
      </c>
      <c r="H3371" s="6">
        <f>E3371-G3371-'Recalled prostheses cost'!$F$23</f>
        <v>-153458920.22067845</v>
      </c>
      <c r="I3371" s="112">
        <v>26365076.975665797</v>
      </c>
      <c r="J3371" s="112">
        <v>67367947.531529099</v>
      </c>
      <c r="K3371" s="112">
        <f>I3371-J3371-(0.38*'Recalled prostheses cost'!$F$23)</f>
        <v>-50028563.853281952</v>
      </c>
      <c r="L3371" s="11">
        <f t="shared" si="108"/>
        <v>1</v>
      </c>
    </row>
    <row r="3372" spans="1:12" x14ac:dyDescent="0.25">
      <c r="A3372">
        <f t="shared" si="109"/>
        <v>3367</v>
      </c>
      <c r="C3372">
        <v>61522.869922391154</v>
      </c>
      <c r="D3372">
        <v>63627.703291479527</v>
      </c>
      <c r="E3372">
        <v>53517166.521133952</v>
      </c>
      <c r="F3372">
        <v>2104.8333690883737</v>
      </c>
      <c r="G3372">
        <v>458975891.59988397</v>
      </c>
      <c r="H3372" s="6">
        <f>E3372-G3372-'Recalled prostheses cost'!$F$23</f>
        <v>-429210549.54564118</v>
      </c>
      <c r="I3372" s="112">
        <v>29930884.103157941</v>
      </c>
      <c r="J3372" s="112">
        <v>174410838.80795592</v>
      </c>
      <c r="K3372" s="112">
        <f>I3372-J3372-(0.38*'Recalled prostheses cost'!$F$23)</f>
        <v>-153505648.00221664</v>
      </c>
      <c r="L3372" s="11">
        <f t="shared" si="108"/>
        <v>1</v>
      </c>
    </row>
    <row r="3373" spans="1:12" x14ac:dyDescent="0.25">
      <c r="A3373">
        <f t="shared" si="109"/>
        <v>3368</v>
      </c>
      <c r="C3373">
        <v>47261.303350417089</v>
      </c>
      <c r="D3373">
        <v>48005.281572854554</v>
      </c>
      <c r="E3373">
        <v>50954075.489382498</v>
      </c>
      <c r="F3373">
        <v>743.97822243746486</v>
      </c>
      <c r="G3373">
        <v>212437633.90126139</v>
      </c>
      <c r="H3373" s="6">
        <f>E3373-G3373-'Recalled prostheses cost'!$F$23</f>
        <v>-185235382.87877005</v>
      </c>
      <c r="I3373" s="112">
        <v>28122474.08147043</v>
      </c>
      <c r="J3373" s="112">
        <v>80726300.882479325</v>
      </c>
      <c r="K3373" s="112">
        <f>I3373-J3373-(0.38*'Recalled prostheses cost'!$F$23)</f>
        <v>-61629520.098427542</v>
      </c>
      <c r="L3373" s="11">
        <f t="shared" si="108"/>
        <v>1</v>
      </c>
    </row>
    <row r="3374" spans="1:12" x14ac:dyDescent="0.25">
      <c r="A3374">
        <f t="shared" si="109"/>
        <v>3369</v>
      </c>
      <c r="C3374">
        <v>70396.123130517852</v>
      </c>
      <c r="D3374">
        <v>72528.016012358974</v>
      </c>
      <c r="E3374">
        <v>74780078.529881939</v>
      </c>
      <c r="F3374">
        <v>2131.8928818411223</v>
      </c>
      <c r="G3374">
        <v>562594496.44511414</v>
      </c>
      <c r="H3374" s="6">
        <f>E3374-G3374-'Recalled prostheses cost'!$F$23</f>
        <v>-511566242.38212335</v>
      </c>
      <c r="I3374" s="112">
        <v>41265943.836479455</v>
      </c>
      <c r="J3374" s="112">
        <v>213785908.64914337</v>
      </c>
      <c r="K3374" s="112">
        <f>I3374-J3374-(0.38*'Recalled prostheses cost'!$F$23)</f>
        <v>-181545658.11008257</v>
      </c>
      <c r="L3374" s="11">
        <f t="shared" si="108"/>
        <v>1</v>
      </c>
    </row>
    <row r="3375" spans="1:12" x14ac:dyDescent="0.25">
      <c r="A3375">
        <f t="shared" si="109"/>
        <v>3370</v>
      </c>
      <c r="C3375">
        <v>52677.229558600629</v>
      </c>
      <c r="D3375">
        <v>53956.548473654468</v>
      </c>
      <c r="E3375">
        <v>38799878.177239731</v>
      </c>
      <c r="F3375">
        <v>1279.3189150538383</v>
      </c>
      <c r="G3375">
        <v>202569213.12556031</v>
      </c>
      <c r="H3375" s="6">
        <f>E3375-G3375-'Recalled prostheses cost'!$F$23</f>
        <v>-187521159.41521174</v>
      </c>
      <c r="I3375" s="112">
        <v>21708530.354728363</v>
      </c>
      <c r="J3375" s="112">
        <v>76976300.98771292</v>
      </c>
      <c r="K3375" s="112">
        <f>I3375-J3375-(0.38*'Recalled prostheses cost'!$F$23)</f>
        <v>-64293463.930403203</v>
      </c>
      <c r="L3375" s="11">
        <f t="shared" si="108"/>
        <v>1</v>
      </c>
    </row>
    <row r="3376" spans="1:12" x14ac:dyDescent="0.25">
      <c r="A3376">
        <f t="shared" si="109"/>
        <v>3371</v>
      </c>
      <c r="C3376">
        <v>58825.988944918514</v>
      </c>
      <c r="D3376">
        <v>60343.020456699742</v>
      </c>
      <c r="E3376">
        <v>43330548.325325623</v>
      </c>
      <c r="F3376">
        <v>1517.0315117812279</v>
      </c>
      <c r="G3376">
        <v>269486392.87526274</v>
      </c>
      <c r="H3376" s="6">
        <f>E3376-G3376-'Recalled prostheses cost'!$F$23</f>
        <v>-249907669.0168283</v>
      </c>
      <c r="I3376" s="112">
        <v>23872623.830436938</v>
      </c>
      <c r="J3376" s="112">
        <v>102404829.29259986</v>
      </c>
      <c r="K3376" s="112">
        <f>I3376-J3376-(0.38*'Recalled prostheses cost'!$F$23)</f>
        <v>-87557898.759581566</v>
      </c>
      <c r="L3376" s="11">
        <f t="shared" si="108"/>
        <v>1</v>
      </c>
    </row>
    <row r="3377" spans="1:12" x14ac:dyDescent="0.25">
      <c r="A3377">
        <f t="shared" si="109"/>
        <v>3372</v>
      </c>
      <c r="C3377">
        <v>70297.211289567305</v>
      </c>
      <c r="D3377">
        <v>71480.696737033824</v>
      </c>
      <c r="E3377">
        <v>42866901.300882213</v>
      </c>
      <c r="F3377">
        <v>1183.485447466519</v>
      </c>
      <c r="G3377">
        <v>161294823.93104321</v>
      </c>
      <c r="H3377" s="6">
        <f>E3377-G3377-'Recalled prostheses cost'!$F$23</f>
        <v>-142179747.09705216</v>
      </c>
      <c r="I3377" s="112">
        <v>23927841.742927354</v>
      </c>
      <c r="J3377" s="112">
        <v>61292033.093796417</v>
      </c>
      <c r="K3377" s="112">
        <f>I3377-J3377-(0.38*'Recalled prostheses cost'!$F$23)</f>
        <v>-46389884.648287706</v>
      </c>
      <c r="L3377" s="11">
        <f t="shared" si="108"/>
        <v>1</v>
      </c>
    </row>
    <row r="3378" spans="1:12" x14ac:dyDescent="0.25">
      <c r="A3378">
        <f t="shared" si="109"/>
        <v>3373</v>
      </c>
      <c r="C3378">
        <v>47443.694996758997</v>
      </c>
      <c r="D3378">
        <v>48359.622673674152</v>
      </c>
      <c r="E3378">
        <v>43405433.644521922</v>
      </c>
      <c r="F3378">
        <v>915.92767691515473</v>
      </c>
      <c r="G3378">
        <v>209141324.69253772</v>
      </c>
      <c r="H3378" s="6">
        <f>E3378-G3378-'Recalled prostheses cost'!$F$23</f>
        <v>-189487715.51490697</v>
      </c>
      <c r="I3378" s="112">
        <v>24204150.973324224</v>
      </c>
      <c r="J3378" s="112">
        <v>79473703.383164331</v>
      </c>
      <c r="K3378" s="112">
        <f>I3378-J3378-(0.38*'Recalled prostheses cost'!$F$23)</f>
        <v>-64295245.707258753</v>
      </c>
      <c r="L3378" s="11">
        <f t="shared" si="108"/>
        <v>1</v>
      </c>
    </row>
    <row r="3379" spans="1:12" x14ac:dyDescent="0.25">
      <c r="A3379">
        <f t="shared" si="109"/>
        <v>3374</v>
      </c>
      <c r="C3379">
        <v>64991.581404905315</v>
      </c>
      <c r="D3379">
        <v>67860.51178746768</v>
      </c>
      <c r="E3379">
        <v>60020981.85083136</v>
      </c>
      <c r="F3379">
        <v>2868.9303825623647</v>
      </c>
      <c r="G3379">
        <v>731504026.37779272</v>
      </c>
      <c r="H3379" s="6">
        <f>E3379-G3379-'Recalled prostheses cost'!$F$23</f>
        <v>-695234868.9938525</v>
      </c>
      <c r="I3379" s="112">
        <v>33282860.004090935</v>
      </c>
      <c r="J3379" s="112">
        <v>277971530.02356124</v>
      </c>
      <c r="K3379" s="112">
        <f>I3379-J3379-(0.38*'Recalled prostheses cost'!$F$23)</f>
        <v>-253714363.31688896</v>
      </c>
      <c r="L3379" s="11">
        <f t="shared" si="108"/>
        <v>1</v>
      </c>
    </row>
    <row r="3380" spans="1:12" x14ac:dyDescent="0.25">
      <c r="A3380">
        <f t="shared" si="109"/>
        <v>3375</v>
      </c>
      <c r="C3380">
        <v>55061.163290400676</v>
      </c>
      <c r="D3380">
        <v>56819.327932114953</v>
      </c>
      <c r="E3380">
        <v>47082581.008514233</v>
      </c>
      <c r="F3380">
        <v>1758.1646417142765</v>
      </c>
      <c r="G3380">
        <v>322319626.10518515</v>
      </c>
      <c r="H3380" s="6">
        <f>E3380-G3380-'Recalled prostheses cost'!$F$23</f>
        <v>-298988869.5635621</v>
      </c>
      <c r="I3380" s="112">
        <v>26413771.456160218</v>
      </c>
      <c r="J3380" s="112">
        <v>122481457.91997036</v>
      </c>
      <c r="K3380" s="112">
        <f>I3380-J3380-(0.38*'Recalled prostheses cost'!$F$23)</f>
        <v>-105093379.7612288</v>
      </c>
      <c r="L3380" s="11">
        <f t="shared" si="108"/>
        <v>1</v>
      </c>
    </row>
    <row r="3381" spans="1:12" x14ac:dyDescent="0.25">
      <c r="A3381">
        <f t="shared" si="109"/>
        <v>3376</v>
      </c>
      <c r="C3381">
        <v>53259.344539730235</v>
      </c>
      <c r="D3381">
        <v>54656.416191579076</v>
      </c>
      <c r="E3381">
        <v>41304550.224245831</v>
      </c>
      <c r="F3381">
        <v>1397.0716518488407</v>
      </c>
      <c r="G3381">
        <v>270637235.96555632</v>
      </c>
      <c r="H3381" s="6">
        <f>E3381-G3381-'Recalled prostheses cost'!$F$23</f>
        <v>-253084510.20820165</v>
      </c>
      <c r="I3381" s="112">
        <v>23085967.340913877</v>
      </c>
      <c r="J3381" s="112">
        <v>102842149.66691141</v>
      </c>
      <c r="K3381" s="112">
        <f>I3381-J3381-(0.38*'Recalled prostheses cost'!$F$23)</f>
        <v>-88781875.623416185</v>
      </c>
      <c r="L3381" s="11">
        <f t="shared" si="108"/>
        <v>1</v>
      </c>
    </row>
    <row r="3382" spans="1:12" x14ac:dyDescent="0.25">
      <c r="A3382">
        <f t="shared" si="109"/>
        <v>3377</v>
      </c>
      <c r="C3382">
        <v>67416.036899155282</v>
      </c>
      <c r="D3382">
        <v>70693.386555816585</v>
      </c>
      <c r="E3382">
        <v>43010826.959685922</v>
      </c>
      <c r="F3382">
        <v>3277.349656661303</v>
      </c>
      <c r="G3382">
        <v>502036323.08127695</v>
      </c>
      <c r="H3382" s="6">
        <f>E3382-G3382-'Recalled prostheses cost'!$F$23</f>
        <v>-482777320.5884822</v>
      </c>
      <c r="I3382" s="112">
        <v>24421679.318964951</v>
      </c>
      <c r="J3382" s="112">
        <v>190773802.7708852</v>
      </c>
      <c r="K3382" s="112">
        <f>I3382-J3382-(0.38*'Recalled prostheses cost'!$F$23)</f>
        <v>-175377816.7493389</v>
      </c>
      <c r="L3382" s="11">
        <f t="shared" si="108"/>
        <v>1</v>
      </c>
    </row>
    <row r="3383" spans="1:12" x14ac:dyDescent="0.25">
      <c r="A3383">
        <f t="shared" si="109"/>
        <v>3378</v>
      </c>
      <c r="C3383">
        <v>53578.116884218711</v>
      </c>
      <c r="D3383">
        <v>55448.839728361141</v>
      </c>
      <c r="E3383">
        <v>51978470.516718023</v>
      </c>
      <c r="F3383">
        <v>1870.7228441424304</v>
      </c>
      <c r="G3383">
        <v>428953199.16615558</v>
      </c>
      <c r="H3383" s="6">
        <f>E3383-G3383-'Recalled prostheses cost'!$F$23</f>
        <v>-400726553.11632872</v>
      </c>
      <c r="I3383" s="112">
        <v>28665176.50615276</v>
      </c>
      <c r="J3383" s="112">
        <v>163002215.68313909</v>
      </c>
      <c r="K3383" s="112">
        <f>I3383-J3383-(0.38*'Recalled prostheses cost'!$F$23)</f>
        <v>-143362732.47440499</v>
      </c>
      <c r="L3383" s="11">
        <f t="shared" si="108"/>
        <v>1</v>
      </c>
    </row>
    <row r="3384" spans="1:12" x14ac:dyDescent="0.25">
      <c r="A3384">
        <f t="shared" si="109"/>
        <v>3379</v>
      </c>
      <c r="C3384">
        <v>62029.686227366008</v>
      </c>
      <c r="D3384">
        <v>63764.579326483195</v>
      </c>
      <c r="E3384">
        <v>64378785.478858598</v>
      </c>
      <c r="F3384">
        <v>1734.8930991171874</v>
      </c>
      <c r="G3384">
        <v>530553928.40331566</v>
      </c>
      <c r="H3384" s="6">
        <f>E3384-G3384-'Recalled prostheses cost'!$F$23</f>
        <v>-489926967.39134824</v>
      </c>
      <c r="I3384" s="112">
        <v>35532877.974549182</v>
      </c>
      <c r="J3384" s="112">
        <v>201610492.79325992</v>
      </c>
      <c r="K3384" s="112">
        <f>I3384-J3384-(0.38*'Recalled prostheses cost'!$F$23)</f>
        <v>-175103308.1161294</v>
      </c>
      <c r="L3384" s="11">
        <f t="shared" si="108"/>
        <v>1</v>
      </c>
    </row>
    <row r="3385" spans="1:12" x14ac:dyDescent="0.25">
      <c r="A3385">
        <f t="shared" si="109"/>
        <v>3380</v>
      </c>
      <c r="C3385">
        <v>52134.567448261252</v>
      </c>
      <c r="D3385">
        <v>54245.768992245306</v>
      </c>
      <c r="E3385">
        <v>48134700.828917645</v>
      </c>
      <c r="F3385">
        <v>2111.2015439840543</v>
      </c>
      <c r="G3385">
        <v>467401052.78000307</v>
      </c>
      <c r="H3385" s="6">
        <f>E3385-G3385-'Recalled prostheses cost'!$F$23</f>
        <v>-443018176.41797662</v>
      </c>
      <c r="I3385" s="112">
        <v>26584607.507012177</v>
      </c>
      <c r="J3385" s="112">
        <v>177612400.05640116</v>
      </c>
      <c r="K3385" s="112">
        <f>I3385-J3385-(0.38*'Recalled prostheses cost'!$F$23)</f>
        <v>-160053485.84680763</v>
      </c>
      <c r="L3385" s="11">
        <f t="shared" si="108"/>
        <v>1</v>
      </c>
    </row>
    <row r="3386" spans="1:12" x14ac:dyDescent="0.25">
      <c r="A3386">
        <f t="shared" si="109"/>
        <v>3381</v>
      </c>
      <c r="C3386">
        <v>77573.598833557553</v>
      </c>
      <c r="D3386">
        <v>79690.756900410895</v>
      </c>
      <c r="E3386">
        <v>50209901.364173904</v>
      </c>
      <c r="F3386">
        <v>2117.1580668533425</v>
      </c>
      <c r="G3386">
        <v>307087527.68060708</v>
      </c>
      <c r="H3386" s="6">
        <f>E3386-G3386-'Recalled prostheses cost'!$F$23</f>
        <v>-280629450.78332436</v>
      </c>
      <c r="I3386" s="112">
        <v>27875155.735470314</v>
      </c>
      <c r="J3386" s="112">
        <v>116693260.5186307</v>
      </c>
      <c r="K3386" s="112">
        <f>I3386-J3386-(0.38*'Recalled prostheses cost'!$F$23)</f>
        <v>-97843798.080579042</v>
      </c>
      <c r="L3386" s="11">
        <f t="shared" si="108"/>
        <v>1</v>
      </c>
    </row>
    <row r="3387" spans="1:12" x14ac:dyDescent="0.25">
      <c r="A3387">
        <f t="shared" si="109"/>
        <v>3382</v>
      </c>
      <c r="C3387">
        <v>62858.655261720276</v>
      </c>
      <c r="D3387">
        <v>63967.271030893215</v>
      </c>
      <c r="E3387">
        <v>57893355.544290058</v>
      </c>
      <c r="F3387">
        <v>1108.6157691729386</v>
      </c>
      <c r="G3387">
        <v>218599486.50179383</v>
      </c>
      <c r="H3387" s="6">
        <f>E3387-G3387-'Recalled prostheses cost'!$F$23</f>
        <v>-184457955.42439494</v>
      </c>
      <c r="I3387" s="112">
        <v>32221335.317054775</v>
      </c>
      <c r="J3387" s="112">
        <v>83067804.870681673</v>
      </c>
      <c r="K3387" s="112">
        <f>I3387-J3387-(0.38*'Recalled prostheses cost'!$F$23)</f>
        <v>-59872162.851045541</v>
      </c>
      <c r="L3387" s="11">
        <f t="shared" si="108"/>
        <v>1</v>
      </c>
    </row>
    <row r="3388" spans="1:12" x14ac:dyDescent="0.25">
      <c r="A3388">
        <f t="shared" si="109"/>
        <v>3383</v>
      </c>
      <c r="C3388">
        <v>53959.927838179166</v>
      </c>
      <c r="D3388">
        <v>56005.614848446407</v>
      </c>
      <c r="E3388">
        <v>41346154.215038963</v>
      </c>
      <c r="F3388">
        <v>2045.6870102672401</v>
      </c>
      <c r="G3388">
        <v>347412517.37454438</v>
      </c>
      <c r="H3388" s="6">
        <f>E3388-G3388-'Recalled prostheses cost'!$F$23</f>
        <v>-329818187.6263966</v>
      </c>
      <c r="I3388" s="112">
        <v>23242972.853302002</v>
      </c>
      <c r="J3388" s="112">
        <v>132016756.60232686</v>
      </c>
      <c r="K3388" s="112">
        <f>I3388-J3388-(0.38*'Recalled prostheses cost'!$F$23)</f>
        <v>-117799477.04644349</v>
      </c>
      <c r="L3388" s="11">
        <f t="shared" si="108"/>
        <v>1</v>
      </c>
    </row>
    <row r="3389" spans="1:12" x14ac:dyDescent="0.25">
      <c r="A3389">
        <f t="shared" si="109"/>
        <v>3384</v>
      </c>
      <c r="C3389">
        <v>63779.159105130093</v>
      </c>
      <c r="D3389">
        <v>65785.149976317611</v>
      </c>
      <c r="E3389">
        <v>42723747.591767445</v>
      </c>
      <c r="F3389">
        <v>2005.9908711875178</v>
      </c>
      <c r="G3389">
        <v>294221053.2379216</v>
      </c>
      <c r="H3389" s="6">
        <f>E3389-G3389-'Recalled prostheses cost'!$F$23</f>
        <v>-275249130.11304533</v>
      </c>
      <c r="I3389" s="112">
        <v>23863112.268161651</v>
      </c>
      <c r="J3389" s="112">
        <v>111804000.23041019</v>
      </c>
      <c r="K3389" s="112">
        <f>I3389-J3389-(0.38*'Recalled prostheses cost'!$F$23)</f>
        <v>-96966581.259667188</v>
      </c>
      <c r="L3389" s="11">
        <f t="shared" si="108"/>
        <v>1</v>
      </c>
    </row>
    <row r="3390" spans="1:12" x14ac:dyDescent="0.25">
      <c r="A3390">
        <f t="shared" si="109"/>
        <v>3385</v>
      </c>
      <c r="C3390">
        <v>53393.825019596639</v>
      </c>
      <c r="D3390">
        <v>55139.731514325402</v>
      </c>
      <c r="E3390">
        <v>42224010.624100953</v>
      </c>
      <c r="F3390">
        <v>1745.9064947287625</v>
      </c>
      <c r="G3390">
        <v>281319340.34782362</v>
      </c>
      <c r="H3390" s="6">
        <f>E3390-G3390-'Recalled prostheses cost'!$F$23</f>
        <v>-262847154.19061384</v>
      </c>
      <c r="I3390" s="112">
        <v>23399771.679522112</v>
      </c>
      <c r="J3390" s="112">
        <v>106901349.33217296</v>
      </c>
      <c r="K3390" s="112">
        <f>I3390-J3390-(0.38*'Recalled prostheses cost'!$F$23)</f>
        <v>-92527270.950069487</v>
      </c>
      <c r="L3390" s="11">
        <f t="shared" si="108"/>
        <v>1</v>
      </c>
    </row>
    <row r="3391" spans="1:12" x14ac:dyDescent="0.25">
      <c r="A3391">
        <f t="shared" si="109"/>
        <v>3386</v>
      </c>
      <c r="C3391">
        <v>59814.59168890302</v>
      </c>
      <c r="D3391">
        <v>61607.273632773933</v>
      </c>
      <c r="E3391">
        <v>61814491.780188642</v>
      </c>
      <c r="F3391">
        <v>1792.6819438709135</v>
      </c>
      <c r="G3391">
        <v>525402440.80466503</v>
      </c>
      <c r="H3391" s="6">
        <f>E3391-G3391-'Recalled prostheses cost'!$F$23</f>
        <v>-487339773.49136758</v>
      </c>
      <c r="I3391" s="112">
        <v>34634292.156747989</v>
      </c>
      <c r="J3391" s="112">
        <v>199652927.50577271</v>
      </c>
      <c r="K3391" s="112">
        <f>I3391-J3391-(0.38*'Recalled prostheses cost'!$F$23)</f>
        <v>-174044328.64644337</v>
      </c>
      <c r="L3391" s="11">
        <f t="shared" si="108"/>
        <v>1</v>
      </c>
    </row>
    <row r="3392" spans="1:12" x14ac:dyDescent="0.25">
      <c r="A3392">
        <f t="shared" si="109"/>
        <v>3387</v>
      </c>
      <c r="C3392">
        <v>53872.010083168891</v>
      </c>
      <c r="D3392">
        <v>55062.708599668324</v>
      </c>
      <c r="E3392">
        <v>45173423.318852477</v>
      </c>
      <c r="F3392">
        <v>1190.698516499433</v>
      </c>
      <c r="G3392">
        <v>259631254.39437214</v>
      </c>
      <c r="H3392" s="6">
        <f>E3392-G3392-'Recalled prostheses cost'!$F$23</f>
        <v>-238209655.54241082</v>
      </c>
      <c r="I3392" s="112">
        <v>25107021.36030462</v>
      </c>
      <c r="J3392" s="112">
        <v>98659876.669861406</v>
      </c>
      <c r="K3392" s="112">
        <f>I3392-J3392-(0.38*'Recalled prostheses cost'!$F$23)</f>
        <v>-82578548.606975436</v>
      </c>
      <c r="L3392" s="11">
        <f t="shared" si="108"/>
        <v>1</v>
      </c>
    </row>
    <row r="3393" spans="1:12" x14ac:dyDescent="0.25">
      <c r="A3393">
        <f t="shared" si="109"/>
        <v>3388</v>
      </c>
      <c r="C3393">
        <v>58618.010460517726</v>
      </c>
      <c r="D3393">
        <v>60348.597034809754</v>
      </c>
      <c r="E3393">
        <v>40924660.620120138</v>
      </c>
      <c r="F3393">
        <v>1730.5865742920287</v>
      </c>
      <c r="G3393">
        <v>259171284.66437995</v>
      </c>
      <c r="H3393" s="6">
        <f>E3393-G3393-'Recalled prostheses cost'!$F$23</f>
        <v>-241998448.51115099</v>
      </c>
      <c r="I3393" s="112">
        <v>22583903.491512861</v>
      </c>
      <c r="J3393" s="112">
        <v>98485088.172464386</v>
      </c>
      <c r="K3393" s="112">
        <f>I3393-J3393-(0.38*'Recalled prostheses cost'!$F$23)</f>
        <v>-84926877.97837016</v>
      </c>
      <c r="L3393" s="11">
        <f t="shared" si="108"/>
        <v>1</v>
      </c>
    </row>
    <row r="3394" spans="1:12" x14ac:dyDescent="0.25">
      <c r="A3394">
        <f t="shared" si="109"/>
        <v>3389</v>
      </c>
      <c r="C3394">
        <v>51729.545011513903</v>
      </c>
      <c r="D3394">
        <v>53056.687704059135</v>
      </c>
      <c r="E3394">
        <v>46946469.927551411</v>
      </c>
      <c r="F3394">
        <v>1327.1426925452324</v>
      </c>
      <c r="G3394">
        <v>316790678.42973262</v>
      </c>
      <c r="H3394" s="6">
        <f>E3394-G3394-'Recalled prostheses cost'!$F$23</f>
        <v>-293596032.9690724</v>
      </c>
      <c r="I3394" s="112">
        <v>25903566.072955828</v>
      </c>
      <c r="J3394" s="112">
        <v>120380457.8032984</v>
      </c>
      <c r="K3394" s="112">
        <f>I3394-J3394-(0.38*'Recalled prostheses cost'!$F$23)</f>
        <v>-103502585.02776122</v>
      </c>
      <c r="L3394" s="11">
        <f t="shared" si="108"/>
        <v>1</v>
      </c>
    </row>
    <row r="3395" spans="1:12" x14ac:dyDescent="0.25">
      <c r="A3395">
        <f t="shared" si="109"/>
        <v>3390</v>
      </c>
      <c r="C3395">
        <v>64182.730733368713</v>
      </c>
      <c r="D3395">
        <v>66927.608244812087</v>
      </c>
      <c r="E3395">
        <v>51278219.075280644</v>
      </c>
      <c r="F3395">
        <v>2744.8775114433738</v>
      </c>
      <c r="G3395">
        <v>557451758.28472102</v>
      </c>
      <c r="H3395" s="6">
        <f>E3395-G3395-'Recalled prostheses cost'!$F$23</f>
        <v>-529925363.67633152</v>
      </c>
      <c r="I3395" s="112">
        <v>28096122.588016506</v>
      </c>
      <c r="J3395" s="112">
        <v>211831668.14819396</v>
      </c>
      <c r="K3395" s="112">
        <f>I3395-J3395-(0.38*'Recalled prostheses cost'!$F$23)</f>
        <v>-192761238.8575961</v>
      </c>
      <c r="L3395" s="11">
        <f t="shared" si="108"/>
        <v>1</v>
      </c>
    </row>
    <row r="3396" spans="1:12" x14ac:dyDescent="0.25">
      <c r="A3396">
        <f t="shared" si="109"/>
        <v>3391</v>
      </c>
      <c r="C3396">
        <v>65518.377689340734</v>
      </c>
      <c r="D3396">
        <v>67428.118250402433</v>
      </c>
      <c r="E3396">
        <v>41836760.683305338</v>
      </c>
      <c r="F3396">
        <v>1909.7405610616988</v>
      </c>
      <c r="G3396">
        <v>207639015.0926331</v>
      </c>
      <c r="H3396" s="6">
        <f>E3396-G3396-'Recalled prostheses cost'!$F$23</f>
        <v>-189554078.87621891</v>
      </c>
      <c r="I3396" s="112">
        <v>23264188.631036706</v>
      </c>
      <c r="J3396" s="112">
        <v>78902825.735200569</v>
      </c>
      <c r="K3396" s="112">
        <f>I3396-J3396-(0.38*'Recalled prostheses cost'!$F$23)</f>
        <v>-64664330.401582509</v>
      </c>
      <c r="L3396" s="11">
        <f t="shared" si="108"/>
        <v>1</v>
      </c>
    </row>
    <row r="3397" spans="1:12" x14ac:dyDescent="0.25">
      <c r="A3397">
        <f t="shared" si="109"/>
        <v>3392</v>
      </c>
      <c r="C3397">
        <v>64865.897798102153</v>
      </c>
      <c r="D3397">
        <v>66518.10993812792</v>
      </c>
      <c r="E3397">
        <v>39933200.963309325</v>
      </c>
      <c r="F3397">
        <v>1652.2121400257674</v>
      </c>
      <c r="G3397">
        <v>174543689.50185144</v>
      </c>
      <c r="H3397" s="6">
        <f>E3397-G3397-'Recalled prostheses cost'!$F$23</f>
        <v>-158362313.00543329</v>
      </c>
      <c r="I3397" s="112">
        <v>22026417.98984782</v>
      </c>
      <c r="J3397" s="112">
        <v>66326602.010703534</v>
      </c>
      <c r="K3397" s="112">
        <f>I3397-J3397-(0.38*'Recalled prostheses cost'!$F$23)</f>
        <v>-53325877.318274356</v>
      </c>
      <c r="L3397" s="11">
        <f t="shared" si="108"/>
        <v>1</v>
      </c>
    </row>
    <row r="3398" spans="1:12" x14ac:dyDescent="0.25">
      <c r="A3398">
        <f t="shared" si="109"/>
        <v>3393</v>
      </c>
      <c r="C3398">
        <v>61044.114216412781</v>
      </c>
      <c r="D3398">
        <v>62873.352382050813</v>
      </c>
      <c r="E3398">
        <v>58124530.903449707</v>
      </c>
      <c r="F3398">
        <v>1829.2381656380312</v>
      </c>
      <c r="G3398">
        <v>346522909.24021798</v>
      </c>
      <c r="H3398" s="6">
        <f>E3398-G3398-'Recalled prostheses cost'!$F$23</f>
        <v>-312150202.80365944</v>
      </c>
      <c r="I3398" s="112">
        <v>32347739.958952826</v>
      </c>
      <c r="J3398" s="112">
        <v>131678705.51128282</v>
      </c>
      <c r="K3398" s="112">
        <f>I3398-J3398-(0.38*'Recalled prostheses cost'!$F$23)</f>
        <v>-108356658.84974864</v>
      </c>
      <c r="L3398" s="11">
        <f t="shared" ref="L3398:L3461" si="110">IF(H3398/$H$1&lt;=F3398,1,0)</f>
        <v>1</v>
      </c>
    </row>
    <row r="3399" spans="1:12" x14ac:dyDescent="0.25">
      <c r="A3399">
        <f t="shared" si="109"/>
        <v>3394</v>
      </c>
      <c r="C3399">
        <v>53719.01665762315</v>
      </c>
      <c r="D3399">
        <v>55146.560477330153</v>
      </c>
      <c r="E3399">
        <v>48781094.963729307</v>
      </c>
      <c r="F3399">
        <v>1427.5438197070034</v>
      </c>
      <c r="G3399">
        <v>295051214.49321806</v>
      </c>
      <c r="H3399" s="6">
        <f>E3399-G3399-'Recalled prostheses cost'!$F$23</f>
        <v>-270021943.99637991</v>
      </c>
      <c r="I3399" s="112">
        <v>27293585.244637776</v>
      </c>
      <c r="J3399" s="112">
        <v>112119461.50742286</v>
      </c>
      <c r="K3399" s="112">
        <f>I3399-J3399-(0.38*'Recalled prostheses cost'!$F$23)</f>
        <v>-93851569.560203731</v>
      </c>
      <c r="L3399" s="11">
        <f t="shared" si="110"/>
        <v>1</v>
      </c>
    </row>
    <row r="3400" spans="1:12" x14ac:dyDescent="0.25">
      <c r="A3400">
        <f t="shared" ref="A3400:A3463" si="111">1+A3399</f>
        <v>3395</v>
      </c>
      <c r="C3400">
        <v>59730.483561911708</v>
      </c>
      <c r="D3400">
        <v>62223.599109812851</v>
      </c>
      <c r="E3400">
        <v>51575013.008340843</v>
      </c>
      <c r="F3400">
        <v>2493.1155479011431</v>
      </c>
      <c r="G3400">
        <v>526131767.44376796</v>
      </c>
      <c r="H3400" s="6">
        <f>E3400-G3400-'Recalled prostheses cost'!$F$23</f>
        <v>-498308578.9023183</v>
      </c>
      <c r="I3400" s="112">
        <v>28753343.564280406</v>
      </c>
      <c r="J3400" s="112">
        <v>199930071.62863183</v>
      </c>
      <c r="K3400" s="112">
        <f>I3400-J3400-(0.38*'Recalled prostheses cost'!$F$23)</f>
        <v>-180202421.36177009</v>
      </c>
      <c r="L3400" s="11">
        <f t="shared" si="110"/>
        <v>1</v>
      </c>
    </row>
    <row r="3401" spans="1:12" x14ac:dyDescent="0.25">
      <c r="A3401">
        <f t="shared" si="111"/>
        <v>3396</v>
      </c>
      <c r="C3401">
        <v>72662.832934227568</v>
      </c>
      <c r="D3401">
        <v>75134.735575035986</v>
      </c>
      <c r="E3401">
        <v>71333899.443585113</v>
      </c>
      <c r="F3401">
        <v>2471.9026408084173</v>
      </c>
      <c r="G3401">
        <v>511356289.34029174</v>
      </c>
      <c r="H3401" s="6">
        <f>E3401-G3401-'Recalled prostheses cost'!$F$23</f>
        <v>-463774214.36359781</v>
      </c>
      <c r="I3401" s="112">
        <v>39162141.514503621</v>
      </c>
      <c r="J3401" s="112">
        <v>194315389.94931081</v>
      </c>
      <c r="K3401" s="112">
        <f>I3401-J3401-(0.38*'Recalled prostheses cost'!$F$23)</f>
        <v>-164178941.73222584</v>
      </c>
      <c r="L3401" s="11">
        <f t="shared" si="110"/>
        <v>1</v>
      </c>
    </row>
    <row r="3402" spans="1:12" x14ac:dyDescent="0.25">
      <c r="A3402">
        <f t="shared" si="111"/>
        <v>3397</v>
      </c>
      <c r="C3402">
        <v>65498.644070780181</v>
      </c>
      <c r="D3402">
        <v>67475.632133020248</v>
      </c>
      <c r="E3402">
        <v>41561918.251300573</v>
      </c>
      <c r="F3402">
        <v>1976.9880622400669</v>
      </c>
      <c r="G3402">
        <v>242058253.77256218</v>
      </c>
      <c r="H3402" s="6">
        <f>E3402-G3402-'Recalled prostheses cost'!$F$23</f>
        <v>-224248159.98815277</v>
      </c>
      <c r="I3402" s="112">
        <v>23359701.819950823</v>
      </c>
      <c r="J3402" s="112">
        <v>91982136.433573633</v>
      </c>
      <c r="K3402" s="112">
        <f>I3402-J3402-(0.38*'Recalled prostheses cost'!$F$23)</f>
        <v>-77648127.911041468</v>
      </c>
      <c r="L3402" s="11">
        <f t="shared" si="110"/>
        <v>1</v>
      </c>
    </row>
    <row r="3403" spans="1:12" x14ac:dyDescent="0.25">
      <c r="A3403">
        <f t="shared" si="111"/>
        <v>3398</v>
      </c>
      <c r="C3403">
        <v>57134.67655926619</v>
      </c>
      <c r="D3403">
        <v>58925.54011978671</v>
      </c>
      <c r="E3403">
        <v>44593086.5143824</v>
      </c>
      <c r="F3403">
        <v>1790.86356052052</v>
      </c>
      <c r="G3403">
        <v>322971156.52193826</v>
      </c>
      <c r="H3403" s="6">
        <f>E3403-G3403-'Recalled prostheses cost'!$F$23</f>
        <v>-302129894.47444701</v>
      </c>
      <c r="I3403" s="112">
        <v>24634824.500143096</v>
      </c>
      <c r="J3403" s="112">
        <v>122729039.47833654</v>
      </c>
      <c r="K3403" s="112">
        <f>I3403-J3403-(0.38*'Recalled prostheses cost'!$F$23)</f>
        <v>-107119908.27561209</v>
      </c>
      <c r="L3403" s="11">
        <f t="shared" si="110"/>
        <v>1</v>
      </c>
    </row>
    <row r="3404" spans="1:12" x14ac:dyDescent="0.25">
      <c r="A3404">
        <f t="shared" si="111"/>
        <v>3399</v>
      </c>
      <c r="C3404">
        <v>54417.106496152592</v>
      </c>
      <c r="D3404">
        <v>56169.92017586877</v>
      </c>
      <c r="E3404">
        <v>44597241.628481202</v>
      </c>
      <c r="F3404">
        <v>1752.8136797161787</v>
      </c>
      <c r="G3404">
        <v>343992721.23201239</v>
      </c>
      <c r="H3404" s="6">
        <f>E3404-G3404-'Recalled prostheses cost'!$F$23</f>
        <v>-323147304.07042235</v>
      </c>
      <c r="I3404" s="112">
        <v>24428316.748291194</v>
      </c>
      <c r="J3404" s="112">
        <v>130717234.06816471</v>
      </c>
      <c r="K3404" s="112">
        <f>I3404-J3404-(0.38*'Recalled prostheses cost'!$F$23)</f>
        <v>-115314610.61729217</v>
      </c>
      <c r="L3404" s="11">
        <f t="shared" si="110"/>
        <v>1</v>
      </c>
    </row>
    <row r="3405" spans="1:12" x14ac:dyDescent="0.25">
      <c r="A3405">
        <f t="shared" si="111"/>
        <v>3400</v>
      </c>
      <c r="C3405">
        <v>62649.599124020409</v>
      </c>
      <c r="D3405">
        <v>65887.697202595125</v>
      </c>
      <c r="E3405">
        <v>56115206.602594838</v>
      </c>
      <c r="F3405">
        <v>3238.0980785747161</v>
      </c>
      <c r="G3405">
        <v>655633917.36681771</v>
      </c>
      <c r="H3405" s="6">
        <f>E3405-G3405-'Recalled prostheses cost'!$F$23</f>
        <v>-623270535.23111403</v>
      </c>
      <c r="I3405" s="112">
        <v>30770347.445882242</v>
      </c>
      <c r="J3405" s="112">
        <v>249140888.59939075</v>
      </c>
      <c r="K3405" s="112">
        <f>I3405-J3405-(0.38*'Recalled prostheses cost'!$F$23)</f>
        <v>-227396234.45092717</v>
      </c>
      <c r="L3405" s="11">
        <f t="shared" si="110"/>
        <v>1</v>
      </c>
    </row>
    <row r="3406" spans="1:12" x14ac:dyDescent="0.25">
      <c r="A3406">
        <f t="shared" si="111"/>
        <v>3401</v>
      </c>
      <c r="C3406">
        <v>53494.946333345033</v>
      </c>
      <c r="D3406">
        <v>55035.438347818643</v>
      </c>
      <c r="E3406">
        <v>64757373.675675087</v>
      </c>
      <c r="F3406">
        <v>1540.4920144736097</v>
      </c>
      <c r="G3406">
        <v>538740371.55144703</v>
      </c>
      <c r="H3406" s="6">
        <f>E3406-G3406-'Recalled prostheses cost'!$F$23</f>
        <v>-497734822.34266311</v>
      </c>
      <c r="I3406" s="112">
        <v>35618683.786704414</v>
      </c>
      <c r="J3406" s="112">
        <v>204721341.18954983</v>
      </c>
      <c r="K3406" s="112">
        <f>I3406-J3406-(0.38*'Recalled prostheses cost'!$F$23)</f>
        <v>-178128350.70026407</v>
      </c>
      <c r="L3406" s="11">
        <f t="shared" si="110"/>
        <v>1</v>
      </c>
    </row>
    <row r="3407" spans="1:12" x14ac:dyDescent="0.25">
      <c r="A3407">
        <f t="shared" si="111"/>
        <v>3402</v>
      </c>
      <c r="C3407">
        <v>50839.498964466395</v>
      </c>
      <c r="D3407">
        <v>52509.149175720748</v>
      </c>
      <c r="E3407">
        <v>44141916.963613525</v>
      </c>
      <c r="F3407">
        <v>1669.6502112543531</v>
      </c>
      <c r="G3407">
        <v>344244110.39325434</v>
      </c>
      <c r="H3407" s="6">
        <f>E3407-G3407-'Recalled prostheses cost'!$F$23</f>
        <v>-323854017.896532</v>
      </c>
      <c r="I3407" s="112">
        <v>24422807.708328851</v>
      </c>
      <c r="J3407" s="112">
        <v>130812761.94943663</v>
      </c>
      <c r="K3407" s="112">
        <f>I3407-J3407-(0.38*'Recalled prostheses cost'!$F$23)</f>
        <v>-115415647.53852645</v>
      </c>
      <c r="L3407" s="11">
        <f t="shared" si="110"/>
        <v>1</v>
      </c>
    </row>
    <row r="3408" spans="1:12" x14ac:dyDescent="0.25">
      <c r="A3408">
        <f t="shared" si="111"/>
        <v>3403</v>
      </c>
      <c r="C3408">
        <v>56906.687944161531</v>
      </c>
      <c r="D3408">
        <v>59584.864977841564</v>
      </c>
      <c r="E3408">
        <v>45056772.077357337</v>
      </c>
      <c r="F3408">
        <v>2678.1770336800328</v>
      </c>
      <c r="G3408">
        <v>522089789.062491</v>
      </c>
      <c r="H3408" s="6">
        <f>E3408-G3408-'Recalled prostheses cost'!$F$23</f>
        <v>-500784841.45202482</v>
      </c>
      <c r="I3408" s="112">
        <v>25111757.944841042</v>
      </c>
      <c r="J3408" s="112">
        <v>198394119.8437466</v>
      </c>
      <c r="K3408" s="112">
        <f>I3408-J3408-(0.38*'Recalled prostheses cost'!$F$23)</f>
        <v>-182308055.19632423</v>
      </c>
      <c r="L3408" s="11">
        <f t="shared" si="110"/>
        <v>1</v>
      </c>
    </row>
    <row r="3409" spans="1:12" x14ac:dyDescent="0.25">
      <c r="A3409">
        <f t="shared" si="111"/>
        <v>3404</v>
      </c>
      <c r="C3409">
        <v>82030.275926941365</v>
      </c>
      <c r="D3409">
        <v>84377.725615046205</v>
      </c>
      <c r="E3409">
        <v>62946831.558960304</v>
      </c>
      <c r="F3409">
        <v>2347.4496881048399</v>
      </c>
      <c r="G3409">
        <v>338556079.2676357</v>
      </c>
      <c r="H3409" s="6">
        <f>E3409-G3409-'Recalled prostheses cost'!$F$23</f>
        <v>-299361072.17556655</v>
      </c>
      <c r="I3409" s="112">
        <v>34859359.920728892</v>
      </c>
      <c r="J3409" s="112">
        <v>128651310.12170154</v>
      </c>
      <c r="K3409" s="112">
        <f>I3409-J3409-(0.38*'Recalled prostheses cost'!$F$23)</f>
        <v>-102817643.4983913</v>
      </c>
      <c r="L3409" s="11">
        <f t="shared" si="110"/>
        <v>1</v>
      </c>
    </row>
    <row r="3410" spans="1:12" x14ac:dyDescent="0.25">
      <c r="A3410">
        <f t="shared" si="111"/>
        <v>3405</v>
      </c>
      <c r="C3410">
        <v>56704.207058824053</v>
      </c>
      <c r="D3410">
        <v>58332.895270535584</v>
      </c>
      <c r="E3410">
        <v>59211201.457717493</v>
      </c>
      <c r="F3410">
        <v>1628.688211711531</v>
      </c>
      <c r="G3410">
        <v>408911508.86917198</v>
      </c>
      <c r="H3410" s="6">
        <f>E3410-G3410-'Recalled prostheses cost'!$F$23</f>
        <v>-373452131.87834567</v>
      </c>
      <c r="I3410" s="112">
        <v>33468302.544311181</v>
      </c>
      <c r="J3410" s="112">
        <v>155386373.37028536</v>
      </c>
      <c r="K3410" s="112">
        <f>I3410-J3410-(0.38*'Recalled prostheses cost'!$F$23)</f>
        <v>-130943764.12339282</v>
      </c>
      <c r="L3410" s="11">
        <f t="shared" si="110"/>
        <v>1</v>
      </c>
    </row>
    <row r="3411" spans="1:12" x14ac:dyDescent="0.25">
      <c r="A3411">
        <f t="shared" si="111"/>
        <v>3406</v>
      </c>
      <c r="C3411">
        <v>53494.038188168714</v>
      </c>
      <c r="D3411">
        <v>55050.560675933557</v>
      </c>
      <c r="E3411">
        <v>43043581.055476092</v>
      </c>
      <c r="F3411">
        <v>1556.5224877648434</v>
      </c>
      <c r="G3411">
        <v>302789108.88325846</v>
      </c>
      <c r="H3411" s="6">
        <f>E3411-G3411-'Recalled prostheses cost'!$F$23</f>
        <v>-283497352.29467356</v>
      </c>
      <c r="I3411" s="112">
        <v>23989817.215515949</v>
      </c>
      <c r="J3411" s="112">
        <v>115059861.37563819</v>
      </c>
      <c r="K3411" s="112">
        <f>I3411-J3411-(0.38*'Recalled prostheses cost'!$F$23)</f>
        <v>-100095737.4575409</v>
      </c>
      <c r="L3411" s="11">
        <f t="shared" si="110"/>
        <v>1</v>
      </c>
    </row>
    <row r="3412" spans="1:12" x14ac:dyDescent="0.25">
      <c r="A3412">
        <f t="shared" si="111"/>
        <v>3407</v>
      </c>
      <c r="C3412">
        <v>65292.747839238196</v>
      </c>
      <c r="D3412">
        <v>67672.601105633687</v>
      </c>
      <c r="E3412">
        <v>42839158.077102207</v>
      </c>
      <c r="F3412">
        <v>2379.8532663954902</v>
      </c>
      <c r="G3412">
        <v>308544875.80918014</v>
      </c>
      <c r="H3412" s="6">
        <f>E3412-G3412-'Recalled prostheses cost'!$F$23</f>
        <v>-289457542.19896913</v>
      </c>
      <c r="I3412" s="112">
        <v>23770620.191972412</v>
      </c>
      <c r="J3412" s="112">
        <v>117247052.80748847</v>
      </c>
      <c r="K3412" s="112">
        <f>I3412-J3412-(0.38*'Recalled prostheses cost'!$F$23)</f>
        <v>-102502125.91293472</v>
      </c>
      <c r="L3412" s="11">
        <f t="shared" si="110"/>
        <v>1</v>
      </c>
    </row>
    <row r="3413" spans="1:12" x14ac:dyDescent="0.25">
      <c r="A3413">
        <f t="shared" si="111"/>
        <v>3408</v>
      </c>
      <c r="C3413">
        <v>65531.131810364845</v>
      </c>
      <c r="D3413">
        <v>68194.082511949877</v>
      </c>
      <c r="E3413">
        <v>65716799.873238832</v>
      </c>
      <c r="F3413">
        <v>2662.9507015850322</v>
      </c>
      <c r="G3413">
        <v>536449218.53041059</v>
      </c>
      <c r="H3413" s="6">
        <f>E3413-G3413-'Recalled prostheses cost'!$F$23</f>
        <v>-494484243.1240629</v>
      </c>
      <c r="I3413" s="112">
        <v>35705288.453666598</v>
      </c>
      <c r="J3413" s="112">
        <v>203850703.04155603</v>
      </c>
      <c r="K3413" s="112">
        <f>I3413-J3413-(0.38*'Recalled prostheses cost'!$F$23)</f>
        <v>-177171107.88530809</v>
      </c>
      <c r="L3413" s="11">
        <f t="shared" si="110"/>
        <v>1</v>
      </c>
    </row>
    <row r="3414" spans="1:12" x14ac:dyDescent="0.25">
      <c r="A3414">
        <f t="shared" si="111"/>
        <v>3409</v>
      </c>
      <c r="C3414">
        <v>60053.721419210022</v>
      </c>
      <c r="D3414">
        <v>61734.976529225671</v>
      </c>
      <c r="E3414">
        <v>41510927.35792084</v>
      </c>
      <c r="F3414">
        <v>1681.2551100156488</v>
      </c>
      <c r="G3414">
        <v>225588177.28128135</v>
      </c>
      <c r="H3414" s="6">
        <f>E3414-G3414-'Recalled prostheses cost'!$F$23</f>
        <v>-207829074.3902517</v>
      </c>
      <c r="I3414" s="112">
        <v>23319497.645434123</v>
      </c>
      <c r="J3414" s="112">
        <v>85723507.366886899</v>
      </c>
      <c r="K3414" s="112">
        <f>I3414-J3414-(0.38*'Recalled prostheses cost'!$F$23)</f>
        <v>-71429703.018871427</v>
      </c>
      <c r="L3414" s="11">
        <f t="shared" si="110"/>
        <v>1</v>
      </c>
    </row>
    <row r="3415" spans="1:12" x14ac:dyDescent="0.25">
      <c r="A3415">
        <f t="shared" si="111"/>
        <v>3410</v>
      </c>
      <c r="C3415">
        <v>53084.840118310778</v>
      </c>
      <c r="D3415">
        <v>54725.963632244224</v>
      </c>
      <c r="E3415">
        <v>44294263.823278189</v>
      </c>
      <c r="F3415">
        <v>1641.1235139334458</v>
      </c>
      <c r="G3415">
        <v>326402391.89136809</v>
      </c>
      <c r="H3415" s="6">
        <f>E3415-G3415-'Recalled prostheses cost'!$F$23</f>
        <v>-305859952.53498107</v>
      </c>
      <c r="I3415" s="112">
        <v>24965586.517946512</v>
      </c>
      <c r="J3415" s="112">
        <v>124032908.91871986</v>
      </c>
      <c r="K3415" s="112">
        <f>I3415-J3415-(0.38*'Recalled prostheses cost'!$F$23)</f>
        <v>-108093015.698192</v>
      </c>
      <c r="L3415" s="11">
        <f t="shared" si="110"/>
        <v>1</v>
      </c>
    </row>
    <row r="3416" spans="1:12" x14ac:dyDescent="0.25">
      <c r="A3416">
        <f t="shared" si="111"/>
        <v>3411</v>
      </c>
      <c r="C3416">
        <v>48845.492560949737</v>
      </c>
      <c r="D3416">
        <v>49951.410488133493</v>
      </c>
      <c r="E3416">
        <v>67582491.934555247</v>
      </c>
      <c r="F3416">
        <v>1105.9179271837565</v>
      </c>
      <c r="G3416">
        <v>395777021.02255499</v>
      </c>
      <c r="H3416" s="6">
        <f>E3416-G3416-'Recalled prostheses cost'!$F$23</f>
        <v>-351946353.55489093</v>
      </c>
      <c r="I3416" s="112">
        <v>37576049.836868457</v>
      </c>
      <c r="J3416" s="112">
        <v>150395267.9885709</v>
      </c>
      <c r="K3416" s="112">
        <f>I3416-J3416-(0.38*'Recalled prostheses cost'!$F$23)</f>
        <v>-121844911.44912109</v>
      </c>
      <c r="L3416" s="11">
        <f t="shared" si="110"/>
        <v>1</v>
      </c>
    </row>
    <row r="3417" spans="1:12" x14ac:dyDescent="0.25">
      <c r="A3417">
        <f t="shared" si="111"/>
        <v>3412</v>
      </c>
      <c r="C3417">
        <v>67295.843592029021</v>
      </c>
      <c r="D3417">
        <v>69269.035643222218</v>
      </c>
      <c r="E3417">
        <v>40092862.279055469</v>
      </c>
      <c r="F3417">
        <v>1973.1920511931967</v>
      </c>
      <c r="G3417">
        <v>267401275.11846465</v>
      </c>
      <c r="H3417" s="6">
        <f>E3417-G3417-'Recalled prostheses cost'!$F$23</f>
        <v>-251060237.30630034</v>
      </c>
      <c r="I3417" s="112">
        <v>22306949.834064223</v>
      </c>
      <c r="J3417" s="112">
        <v>101612484.54501659</v>
      </c>
      <c r="K3417" s="112">
        <f>I3417-J3417-(0.38*'Recalled prostheses cost'!$F$23)</f>
        <v>-88331228.008371025</v>
      </c>
      <c r="L3417" s="11">
        <f t="shared" si="110"/>
        <v>1</v>
      </c>
    </row>
    <row r="3418" spans="1:12" x14ac:dyDescent="0.25">
      <c r="A3418">
        <f t="shared" si="111"/>
        <v>3413</v>
      </c>
      <c r="C3418">
        <v>63292.721405838682</v>
      </c>
      <c r="D3418">
        <v>65680.390231832294</v>
      </c>
      <c r="E3418">
        <v>55600778.545346633</v>
      </c>
      <c r="F3418">
        <v>2387.6688259936127</v>
      </c>
      <c r="G3418">
        <v>567738446.19930625</v>
      </c>
      <c r="H3418" s="6">
        <f>E3418-G3418-'Recalled prostheses cost'!$F$23</f>
        <v>-535889492.1208508</v>
      </c>
      <c r="I3418" s="112">
        <v>30288113.97092171</v>
      </c>
      <c r="J3418" s="112">
        <v>215740609.55573633</v>
      </c>
      <c r="K3418" s="112">
        <f>I3418-J3418-(0.38*'Recalled prostheses cost'!$F$23)</f>
        <v>-194478188.88223326</v>
      </c>
      <c r="L3418" s="11">
        <f t="shared" si="110"/>
        <v>1</v>
      </c>
    </row>
    <row r="3419" spans="1:12" x14ac:dyDescent="0.25">
      <c r="A3419">
        <f t="shared" si="111"/>
        <v>3414</v>
      </c>
      <c r="C3419">
        <v>60430.923113194614</v>
      </c>
      <c r="D3419">
        <v>62853.831265940615</v>
      </c>
      <c r="E3419">
        <v>42089343.938036948</v>
      </c>
      <c r="F3419">
        <v>2422.9081527460003</v>
      </c>
      <c r="G3419">
        <v>328598719.33213329</v>
      </c>
      <c r="H3419" s="6">
        <f>E3419-G3419-'Recalled prostheses cost'!$F$23</f>
        <v>-310261199.86098754</v>
      </c>
      <c r="I3419" s="112">
        <v>23648721.122973327</v>
      </c>
      <c r="J3419" s="112">
        <v>124867513.34621067</v>
      </c>
      <c r="K3419" s="112">
        <f>I3419-J3419-(0.38*'Recalled prostheses cost'!$F$23)</f>
        <v>-110244485.52065599</v>
      </c>
      <c r="L3419" s="11">
        <f t="shared" si="110"/>
        <v>1</v>
      </c>
    </row>
    <row r="3420" spans="1:12" x14ac:dyDescent="0.25">
      <c r="A3420">
        <f t="shared" si="111"/>
        <v>3415</v>
      </c>
      <c r="C3420">
        <v>63010.357454360164</v>
      </c>
      <c r="D3420">
        <v>64796.967058590177</v>
      </c>
      <c r="E3420">
        <v>43343525.156375811</v>
      </c>
      <c r="F3420">
        <v>1786.6096042300123</v>
      </c>
      <c r="G3420">
        <v>226760111.08300251</v>
      </c>
      <c r="H3420" s="6">
        <f>E3420-G3420-'Recalled prostheses cost'!$F$23</f>
        <v>-207168410.39351785</v>
      </c>
      <c r="I3420" s="112">
        <v>23950981.565962389</v>
      </c>
      <c r="J3420" s="112">
        <v>86168842.211540937</v>
      </c>
      <c r="K3420" s="112">
        <f>I3420-J3420-(0.38*'Recalled prostheses cost'!$F$23)</f>
        <v>-71243553.942997187</v>
      </c>
      <c r="L3420" s="11">
        <f t="shared" si="110"/>
        <v>1</v>
      </c>
    </row>
    <row r="3421" spans="1:12" x14ac:dyDescent="0.25">
      <c r="A3421">
        <f t="shared" si="111"/>
        <v>3416</v>
      </c>
      <c r="C3421">
        <v>58597.135539764189</v>
      </c>
      <c r="D3421">
        <v>59844.748499012007</v>
      </c>
      <c r="E3421">
        <v>41846914.217295907</v>
      </c>
      <c r="F3421">
        <v>1247.6129592478173</v>
      </c>
      <c r="G3421">
        <v>179220801.12901679</v>
      </c>
      <c r="H3421" s="6">
        <f>E3421-G3421-'Recalled prostheses cost'!$F$23</f>
        <v>-161125711.37861204</v>
      </c>
      <c r="I3421" s="112">
        <v>22836515.347971108</v>
      </c>
      <c r="J3421" s="112">
        <v>68103904.42902638</v>
      </c>
      <c r="K3421" s="112">
        <f>I3421-J3421-(0.38*'Recalled prostheses cost'!$F$23)</f>
        <v>-54293082.378473915</v>
      </c>
      <c r="L3421" s="11">
        <f t="shared" si="110"/>
        <v>1</v>
      </c>
    </row>
    <row r="3422" spans="1:12" x14ac:dyDescent="0.25">
      <c r="A3422">
        <f t="shared" si="111"/>
        <v>3417</v>
      </c>
      <c r="C3422">
        <v>58762.496417181399</v>
      </c>
      <c r="D3422">
        <v>60340.170073890818</v>
      </c>
      <c r="E3422">
        <v>45550526.261819936</v>
      </c>
      <c r="F3422">
        <v>1577.6736567094194</v>
      </c>
      <c r="G3422">
        <v>259472400.6992541</v>
      </c>
      <c r="H3422" s="6">
        <f>E3422-G3422-'Recalled prostheses cost'!$F$23</f>
        <v>-237673698.90432534</v>
      </c>
      <c r="I3422" s="112">
        <v>25071170.939117275</v>
      </c>
      <c r="J3422" s="112">
        <v>98599512.265716583</v>
      </c>
      <c r="K3422" s="112">
        <f>I3422-J3422-(0.38*'Recalled prostheses cost'!$F$23)</f>
        <v>-82554034.624017954</v>
      </c>
      <c r="L3422" s="11">
        <f t="shared" si="110"/>
        <v>1</v>
      </c>
    </row>
    <row r="3423" spans="1:12" x14ac:dyDescent="0.25">
      <c r="A3423">
        <f t="shared" si="111"/>
        <v>3418</v>
      </c>
      <c r="C3423">
        <v>48756.270371344144</v>
      </c>
      <c r="D3423">
        <v>50438.337824355418</v>
      </c>
      <c r="E3423">
        <v>49679939.591364533</v>
      </c>
      <c r="F3423">
        <v>1682.0674530112738</v>
      </c>
      <c r="G3423">
        <v>412440000.3950758</v>
      </c>
      <c r="H3423" s="6">
        <f>E3423-G3423-'Recalled prostheses cost'!$F$23</f>
        <v>-386511885.27060246</v>
      </c>
      <c r="I3423" s="112">
        <v>27390350.042834375</v>
      </c>
      <c r="J3423" s="112">
        <v>156727200.15012887</v>
      </c>
      <c r="K3423" s="112">
        <f>I3423-J3423-(0.38*'Recalled prostheses cost'!$F$23)</f>
        <v>-138362543.40471315</v>
      </c>
      <c r="L3423" s="11">
        <f t="shared" si="110"/>
        <v>1</v>
      </c>
    </row>
    <row r="3424" spans="1:12" x14ac:dyDescent="0.25">
      <c r="A3424">
        <f t="shared" si="111"/>
        <v>3419</v>
      </c>
      <c r="C3424">
        <v>52877.333789746408</v>
      </c>
      <c r="D3424">
        <v>54367.997421687789</v>
      </c>
      <c r="E3424">
        <v>46418264.958855323</v>
      </c>
      <c r="F3424">
        <v>1490.663631941381</v>
      </c>
      <c r="G3424">
        <v>364901633.22479421</v>
      </c>
      <c r="H3424" s="6">
        <f>E3424-G3424-'Recalled prostheses cost'!$F$23</f>
        <v>-342235192.73283005</v>
      </c>
      <c r="I3424" s="112">
        <v>25522963.810896754</v>
      </c>
      <c r="J3424" s="112">
        <v>138662620.62542182</v>
      </c>
      <c r="K3424" s="112">
        <f>I3424-J3424-(0.38*'Recalled prostheses cost'!$F$23)</f>
        <v>-122165350.11194372</v>
      </c>
      <c r="L3424" s="11">
        <f t="shared" si="110"/>
        <v>1</v>
      </c>
    </row>
    <row r="3425" spans="1:12" x14ac:dyDescent="0.25">
      <c r="A3425">
        <f t="shared" si="111"/>
        <v>3420</v>
      </c>
      <c r="C3425">
        <v>62732.487462422898</v>
      </c>
      <c r="D3425">
        <v>64430.038422489197</v>
      </c>
      <c r="E3425">
        <v>43506983.037988648</v>
      </c>
      <c r="F3425">
        <v>1697.550960066299</v>
      </c>
      <c r="G3425">
        <v>248720245.647816</v>
      </c>
      <c r="H3425" s="6">
        <f>E3425-G3425-'Recalled prostheses cost'!$F$23</f>
        <v>-228965087.07671851</v>
      </c>
      <c r="I3425" s="112">
        <v>24117247.298080817</v>
      </c>
      <c r="J3425" s="112">
        <v>94513693.346170083</v>
      </c>
      <c r="K3425" s="112">
        <f>I3425-J3425-(0.38*'Recalled prostheses cost'!$F$23)</f>
        <v>-79422139.34550792</v>
      </c>
      <c r="L3425" s="11">
        <f t="shared" si="110"/>
        <v>1</v>
      </c>
    </row>
    <row r="3426" spans="1:12" x14ac:dyDescent="0.25">
      <c r="A3426">
        <f t="shared" si="111"/>
        <v>3421</v>
      </c>
      <c r="C3426">
        <v>67036.581023359104</v>
      </c>
      <c r="D3426">
        <v>69490.175500451092</v>
      </c>
      <c r="E3426">
        <v>57183021.449578315</v>
      </c>
      <c r="F3426">
        <v>2453.5944770919887</v>
      </c>
      <c r="G3426">
        <v>455740447.21272999</v>
      </c>
      <c r="H3426" s="6">
        <f>E3426-G3426-'Recalled prostheses cost'!$F$23</f>
        <v>-422309250.23004282</v>
      </c>
      <c r="I3426" s="112">
        <v>31203350.638065923</v>
      </c>
      <c r="J3426" s="112">
        <v>173181369.94083744</v>
      </c>
      <c r="K3426" s="112">
        <f>I3426-J3426-(0.38*'Recalled prostheses cost'!$F$23)</f>
        <v>-151003712.60019016</v>
      </c>
      <c r="L3426" s="11">
        <f t="shared" si="110"/>
        <v>1</v>
      </c>
    </row>
    <row r="3427" spans="1:12" x14ac:dyDescent="0.25">
      <c r="A3427">
        <f t="shared" si="111"/>
        <v>3422</v>
      </c>
      <c r="C3427">
        <v>49710.658413026482</v>
      </c>
      <c r="D3427">
        <v>50709.514384016235</v>
      </c>
      <c r="E3427">
        <v>48945159.835029036</v>
      </c>
      <c r="F3427">
        <v>998.85597098975268</v>
      </c>
      <c r="G3427">
        <v>229831265.76339483</v>
      </c>
      <c r="H3427" s="6">
        <f>E3427-G3427-'Recalled prostheses cost'!$F$23</f>
        <v>-204637930.39525697</v>
      </c>
      <c r="I3427" s="112">
        <v>27341649.472796857</v>
      </c>
      <c r="J3427" s="112">
        <v>87335880.990090057</v>
      </c>
      <c r="K3427" s="112">
        <f>I3427-J3427-(0.38*'Recalled prostheses cost'!$F$23)</f>
        <v>-69019924.814711839</v>
      </c>
      <c r="L3427" s="11">
        <f t="shared" si="110"/>
        <v>1</v>
      </c>
    </row>
    <row r="3428" spans="1:12" x14ac:dyDescent="0.25">
      <c r="A3428">
        <f t="shared" si="111"/>
        <v>3423</v>
      </c>
      <c r="C3428">
        <v>54098.35343665324</v>
      </c>
      <c r="D3428">
        <v>55524.929005885308</v>
      </c>
      <c r="E3428">
        <v>58221087.920620456</v>
      </c>
      <c r="F3428">
        <v>1426.5755692320672</v>
      </c>
      <c r="G3428">
        <v>356205898.46819752</v>
      </c>
      <c r="H3428" s="6">
        <f>E3428-G3428-'Recalled prostheses cost'!$F$23</f>
        <v>-321736635.01446825</v>
      </c>
      <c r="I3428" s="112">
        <v>31991610.15198173</v>
      </c>
      <c r="J3428" s="112">
        <v>135358241.41791508</v>
      </c>
      <c r="K3428" s="112">
        <f>I3428-J3428-(0.38*'Recalled prostheses cost'!$F$23)</f>
        <v>-112392324.56335199</v>
      </c>
      <c r="L3428" s="11">
        <f t="shared" si="110"/>
        <v>1</v>
      </c>
    </row>
    <row r="3429" spans="1:12" x14ac:dyDescent="0.25">
      <c r="A3429">
        <f t="shared" si="111"/>
        <v>3424</v>
      </c>
      <c r="C3429">
        <v>51396.546978576698</v>
      </c>
      <c r="D3429">
        <v>53102.375299926447</v>
      </c>
      <c r="E3429">
        <v>52228985.393941343</v>
      </c>
      <c r="F3429">
        <v>1705.8283213497489</v>
      </c>
      <c r="G3429">
        <v>446414448.65274274</v>
      </c>
      <c r="H3429" s="6">
        <f>E3429-G3429-'Recalled prostheses cost'!$F$23</f>
        <v>-417937287.72569257</v>
      </c>
      <c r="I3429" s="112">
        <v>28795428.796116799</v>
      </c>
      <c r="J3429" s="112">
        <v>169637490.48804227</v>
      </c>
      <c r="K3429" s="112">
        <f>I3429-J3429-(0.38*'Recalled prostheses cost'!$F$23)</f>
        <v>-149867754.98934412</v>
      </c>
      <c r="L3429" s="11">
        <f t="shared" si="110"/>
        <v>1</v>
      </c>
    </row>
    <row r="3430" spans="1:12" x14ac:dyDescent="0.25">
      <c r="A3430">
        <f t="shared" si="111"/>
        <v>3425</v>
      </c>
      <c r="C3430">
        <v>73365.364671076721</v>
      </c>
      <c r="D3430">
        <v>76071.176086783104</v>
      </c>
      <c r="E3430">
        <v>43310993.486828245</v>
      </c>
      <c r="F3430">
        <v>2705.8114157063828</v>
      </c>
      <c r="G3430">
        <v>307616429.24125302</v>
      </c>
      <c r="H3430" s="6">
        <f>E3430-G3430-'Recalled prostheses cost'!$F$23</f>
        <v>-288057260.22131598</v>
      </c>
      <c r="I3430" s="112">
        <v>24468297.436416231</v>
      </c>
      <c r="J3430" s="112">
        <v>116894243.11167613</v>
      </c>
      <c r="K3430" s="112">
        <f>I3430-J3430-(0.38*'Recalled prostheses cost'!$F$23)</f>
        <v>-101451638.97267854</v>
      </c>
      <c r="L3430" s="11">
        <f t="shared" si="110"/>
        <v>1</v>
      </c>
    </row>
    <row r="3431" spans="1:12" x14ac:dyDescent="0.25">
      <c r="A3431">
        <f t="shared" si="111"/>
        <v>3426</v>
      </c>
      <c r="C3431">
        <v>53523.122572433174</v>
      </c>
      <c r="D3431">
        <v>54883.741240306081</v>
      </c>
      <c r="E3431">
        <v>56605906.317450717</v>
      </c>
      <c r="F3431">
        <v>1360.6186678729064</v>
      </c>
      <c r="G3431">
        <v>390583032.94597799</v>
      </c>
      <c r="H3431" s="6">
        <f>E3431-G3431-'Recalled prostheses cost'!$F$23</f>
        <v>-357728951.09541845</v>
      </c>
      <c r="I3431" s="112">
        <v>31274221.998275042</v>
      </c>
      <c r="J3431" s="112">
        <v>148421552.51947165</v>
      </c>
      <c r="K3431" s="112">
        <f>I3431-J3431-(0.38*'Recalled prostheses cost'!$F$23)</f>
        <v>-126173023.81861526</v>
      </c>
      <c r="L3431" s="11">
        <f t="shared" si="110"/>
        <v>1</v>
      </c>
    </row>
    <row r="3432" spans="1:12" x14ac:dyDescent="0.25">
      <c r="A3432">
        <f t="shared" si="111"/>
        <v>3427</v>
      </c>
      <c r="C3432">
        <v>72198.292682005122</v>
      </c>
      <c r="D3432">
        <v>74509.77466958719</v>
      </c>
      <c r="E3432">
        <v>48972047.733742081</v>
      </c>
      <c r="F3432">
        <v>2311.4819875820685</v>
      </c>
      <c r="G3432">
        <v>331514295.59651321</v>
      </c>
      <c r="H3432" s="6">
        <f>E3432-G3432-'Recalled prostheses cost'!$F$23</f>
        <v>-306294072.32966232</v>
      </c>
      <c r="I3432" s="112">
        <v>27006472.299656004</v>
      </c>
      <c r="J3432" s="112">
        <v>125975432.32667506</v>
      </c>
      <c r="K3432" s="112">
        <f>I3432-J3432-(0.38*'Recalled prostheses cost'!$F$23)</f>
        <v>-107994653.32443771</v>
      </c>
      <c r="L3432" s="11">
        <f t="shared" si="110"/>
        <v>1</v>
      </c>
    </row>
    <row r="3433" spans="1:12" x14ac:dyDescent="0.25">
      <c r="A3433">
        <f t="shared" si="111"/>
        <v>3428</v>
      </c>
      <c r="C3433">
        <v>64041.991875181804</v>
      </c>
      <c r="D3433">
        <v>65974.650473076093</v>
      </c>
      <c r="E3433">
        <v>58248092.285302281</v>
      </c>
      <c r="F3433">
        <v>1932.6585978942894</v>
      </c>
      <c r="G3433">
        <v>440121230.19181681</v>
      </c>
      <c r="H3433" s="6">
        <f>E3433-G3433-'Recalled prostheses cost'!$F$23</f>
        <v>-405624962.37340569</v>
      </c>
      <c r="I3433" s="112">
        <v>31974272.465380609</v>
      </c>
      <c r="J3433" s="112">
        <v>167246067.47289035</v>
      </c>
      <c r="K3433" s="112">
        <f>I3433-J3433-(0.38*'Recalled prostheses cost'!$F$23)</f>
        <v>-144297488.30492839</v>
      </c>
      <c r="L3433" s="11">
        <f t="shared" si="110"/>
        <v>1</v>
      </c>
    </row>
    <row r="3434" spans="1:12" x14ac:dyDescent="0.25">
      <c r="A3434">
        <f t="shared" si="111"/>
        <v>3429</v>
      </c>
      <c r="C3434">
        <v>51526.129228501122</v>
      </c>
      <c r="D3434">
        <v>53050.711941142225</v>
      </c>
      <c r="E3434">
        <v>42621811.375987947</v>
      </c>
      <c r="F3434">
        <v>1524.5827126411023</v>
      </c>
      <c r="G3434">
        <v>295585776.4092353</v>
      </c>
      <c r="H3434" s="6">
        <f>E3434-G3434-'Recalled prostheses cost'!$F$23</f>
        <v>-276715789.50013852</v>
      </c>
      <c r="I3434" s="112">
        <v>23389272.506895419</v>
      </c>
      <c r="J3434" s="112">
        <v>112322595.03550944</v>
      </c>
      <c r="K3434" s="112">
        <f>I3434-J3434-(0.38*'Recalled prostheses cost'!$F$23)</f>
        <v>-97959015.826032668</v>
      </c>
      <c r="L3434" s="11">
        <f t="shared" si="110"/>
        <v>1</v>
      </c>
    </row>
    <row r="3435" spans="1:12" x14ac:dyDescent="0.25">
      <c r="A3435">
        <f t="shared" si="111"/>
        <v>3430</v>
      </c>
      <c r="C3435">
        <v>74592.816382939156</v>
      </c>
      <c r="D3435">
        <v>76707.493696501086</v>
      </c>
      <c r="E3435">
        <v>56702194.580527686</v>
      </c>
      <c r="F3435">
        <v>2114.6773135619296</v>
      </c>
      <c r="G3435">
        <v>329268893.6590299</v>
      </c>
      <c r="H3435" s="6">
        <f>E3435-G3435-'Recalled prostheses cost'!$F$23</f>
        <v>-296318523.54539341</v>
      </c>
      <c r="I3435" s="112">
        <v>31189566.893535394</v>
      </c>
      <c r="J3435" s="112">
        <v>125122179.59043136</v>
      </c>
      <c r="K3435" s="112">
        <f>I3435-J3435-(0.38*'Recalled prostheses cost'!$F$23)</f>
        <v>-102958305.99431461</v>
      </c>
      <c r="L3435" s="11">
        <f t="shared" si="110"/>
        <v>1</v>
      </c>
    </row>
    <row r="3436" spans="1:12" x14ac:dyDescent="0.25">
      <c r="A3436">
        <f t="shared" si="111"/>
        <v>3431</v>
      </c>
      <c r="C3436">
        <v>49325.821204710948</v>
      </c>
      <c r="D3436">
        <v>50488.498806675001</v>
      </c>
      <c r="E3436">
        <v>45980946.661386207</v>
      </c>
      <c r="F3436">
        <v>1162.6776019640529</v>
      </c>
      <c r="G3436">
        <v>263130780.96869037</v>
      </c>
      <c r="H3436" s="6">
        <f>E3436-G3436-'Recalled prostheses cost'!$F$23</f>
        <v>-240901658.77419531</v>
      </c>
      <c r="I3436" s="112">
        <v>25288264.593094185</v>
      </c>
      <c r="J3436" s="112">
        <v>99989696.768102348</v>
      </c>
      <c r="K3436" s="112">
        <f>I3436-J3436-(0.38*'Recalled prostheses cost'!$F$23)</f>
        <v>-83727125.472426802</v>
      </c>
      <c r="L3436" s="11">
        <f t="shared" si="110"/>
        <v>1</v>
      </c>
    </row>
    <row r="3437" spans="1:12" x14ac:dyDescent="0.25">
      <c r="A3437">
        <f t="shared" si="111"/>
        <v>3432</v>
      </c>
      <c r="C3437">
        <v>58647.811072817283</v>
      </c>
      <c r="D3437">
        <v>61148.90905592373</v>
      </c>
      <c r="E3437">
        <v>66744260.225605808</v>
      </c>
      <c r="F3437">
        <v>2501.0979831064469</v>
      </c>
      <c r="G3437">
        <v>694991185.33336389</v>
      </c>
      <c r="H3437" s="6">
        <f>E3437-G3437-'Recalled prostheses cost'!$F$23</f>
        <v>-651998749.57464921</v>
      </c>
      <c r="I3437" s="112">
        <v>36946533.112156369</v>
      </c>
      <c r="J3437" s="112">
        <v>264096650.42667824</v>
      </c>
      <c r="K3437" s="112">
        <f>I3437-J3437-(0.38*'Recalled prostheses cost'!$F$23)</f>
        <v>-236175810.61194053</v>
      </c>
      <c r="L3437" s="11">
        <f t="shared" si="110"/>
        <v>1</v>
      </c>
    </row>
    <row r="3438" spans="1:12" x14ac:dyDescent="0.25">
      <c r="A3438">
        <f t="shared" si="111"/>
        <v>3433</v>
      </c>
      <c r="C3438">
        <v>62209.983058494945</v>
      </c>
      <c r="D3438">
        <v>63400.661968202265</v>
      </c>
      <c r="E3438">
        <v>65116343.948801316</v>
      </c>
      <c r="F3438">
        <v>1190.6789097073197</v>
      </c>
      <c r="G3438">
        <v>292448796.86235523</v>
      </c>
      <c r="H3438" s="6">
        <f>E3438-G3438-'Recalled prostheses cost'!$F$23</f>
        <v>-251084277.38044509</v>
      </c>
      <c r="I3438" s="112">
        <v>35641694.546053976</v>
      </c>
      <c r="J3438" s="112">
        <v>111130542.80769496</v>
      </c>
      <c r="K3438" s="112">
        <f>I3438-J3438-(0.38*'Recalled prostheses cost'!$F$23)</f>
        <v>-84514541.55905962</v>
      </c>
      <c r="L3438" s="11">
        <f t="shared" si="110"/>
        <v>1</v>
      </c>
    </row>
    <row r="3439" spans="1:12" x14ac:dyDescent="0.25">
      <c r="A3439">
        <f t="shared" si="111"/>
        <v>3434</v>
      </c>
      <c r="C3439">
        <v>57150.49538908554</v>
      </c>
      <c r="D3439">
        <v>59128.346889711196</v>
      </c>
      <c r="E3439">
        <v>42668132.905166261</v>
      </c>
      <c r="F3439">
        <v>1977.8515006256566</v>
      </c>
      <c r="G3439">
        <v>338652797.75459301</v>
      </c>
      <c r="H3439" s="6">
        <f>E3439-G3439-'Recalled prostheses cost'!$F$23</f>
        <v>-319736489.31631792</v>
      </c>
      <c r="I3439" s="112">
        <v>24076542.435056105</v>
      </c>
      <c r="J3439" s="112">
        <v>128688063.14674534</v>
      </c>
      <c r="K3439" s="112">
        <f>I3439-J3439-(0.38*'Recalled prostheses cost'!$F$23)</f>
        <v>-113637214.00910789</v>
      </c>
      <c r="L3439" s="11">
        <f t="shared" si="110"/>
        <v>1</v>
      </c>
    </row>
    <row r="3440" spans="1:12" x14ac:dyDescent="0.25">
      <c r="A3440">
        <f t="shared" si="111"/>
        <v>3435</v>
      </c>
      <c r="C3440">
        <v>59817.760252706918</v>
      </c>
      <c r="D3440">
        <v>61494.69161186392</v>
      </c>
      <c r="E3440">
        <v>52358100.783240929</v>
      </c>
      <c r="F3440">
        <v>1676.9313591570026</v>
      </c>
      <c r="G3440">
        <v>299775030.34606951</v>
      </c>
      <c r="H3440" s="6">
        <f>E3440-G3440-'Recalled prostheses cost'!$F$23</f>
        <v>-271168754.02971977</v>
      </c>
      <c r="I3440" s="112">
        <v>28968250.832950659</v>
      </c>
      <c r="J3440" s="112">
        <v>113914511.53150643</v>
      </c>
      <c r="K3440" s="112">
        <f>I3440-J3440-(0.38*'Recalled prostheses cost'!$F$23)</f>
        <v>-93971953.995974422</v>
      </c>
      <c r="L3440" s="11">
        <f t="shared" si="110"/>
        <v>1</v>
      </c>
    </row>
    <row r="3441" spans="1:12" x14ac:dyDescent="0.25">
      <c r="A3441">
        <f t="shared" si="111"/>
        <v>3436</v>
      </c>
      <c r="C3441">
        <v>76465.95845475336</v>
      </c>
      <c r="D3441">
        <v>79733.911722761972</v>
      </c>
      <c r="E3441">
        <v>54604365.914201871</v>
      </c>
      <c r="F3441">
        <v>3267.9532680086122</v>
      </c>
      <c r="G3441">
        <v>523305414.98145384</v>
      </c>
      <c r="H3441" s="6">
        <f>E3441-G3441-'Recalled prostheses cost'!$F$23</f>
        <v>-492452873.53414315</v>
      </c>
      <c r="I3441" s="112">
        <v>30127381.665087048</v>
      </c>
      <c r="J3441" s="112">
        <v>198856057.69295245</v>
      </c>
      <c r="K3441" s="112">
        <f>I3441-J3441-(0.38*'Recalled prostheses cost'!$F$23)</f>
        <v>-177754369.32528406</v>
      </c>
      <c r="L3441" s="11">
        <f t="shared" si="110"/>
        <v>1</v>
      </c>
    </row>
    <row r="3442" spans="1:12" x14ac:dyDescent="0.25">
      <c r="A3442">
        <f t="shared" si="111"/>
        <v>3437</v>
      </c>
      <c r="C3442">
        <v>51179.405992521693</v>
      </c>
      <c r="D3442">
        <v>52480.627494699256</v>
      </c>
      <c r="E3442">
        <v>48578294.796571434</v>
      </c>
      <c r="F3442">
        <v>1301.2215021775628</v>
      </c>
      <c r="G3442">
        <v>372705977.73556197</v>
      </c>
      <c r="H3442" s="6">
        <f>E3442-G3442-'Recalled prostheses cost'!$F$23</f>
        <v>-347879507.4058817</v>
      </c>
      <c r="I3442" s="112">
        <v>26932425.97806628</v>
      </c>
      <c r="J3442" s="112">
        <v>141628271.53951353</v>
      </c>
      <c r="K3442" s="112">
        <f>I3442-J3442-(0.38*'Recalled prostheses cost'!$F$23)</f>
        <v>-123721538.85886589</v>
      </c>
      <c r="L3442" s="11">
        <f t="shared" si="110"/>
        <v>1</v>
      </c>
    </row>
    <row r="3443" spans="1:12" x14ac:dyDescent="0.25">
      <c r="A3443">
        <f t="shared" si="111"/>
        <v>3438</v>
      </c>
      <c r="C3443">
        <v>62891.823457842496</v>
      </c>
      <c r="D3443">
        <v>64505.814219053151</v>
      </c>
      <c r="E3443">
        <v>51225473.755671114</v>
      </c>
      <c r="F3443">
        <v>1613.9907612106545</v>
      </c>
      <c r="G3443">
        <v>315686022.02308494</v>
      </c>
      <c r="H3443" s="6">
        <f>E3443-G3443-'Recalled prostheses cost'!$F$23</f>
        <v>-288212372.73430502</v>
      </c>
      <c r="I3443" s="112">
        <v>28116563.042136837</v>
      </c>
      <c r="J3443" s="112">
        <v>119960688.36877225</v>
      </c>
      <c r="K3443" s="112">
        <f>I3443-J3443-(0.38*'Recalled prostheses cost'!$F$23)</f>
        <v>-100869818.62405407</v>
      </c>
      <c r="L3443" s="11">
        <f t="shared" si="110"/>
        <v>1</v>
      </c>
    </row>
    <row r="3444" spans="1:12" x14ac:dyDescent="0.25">
      <c r="A3444">
        <f t="shared" si="111"/>
        <v>3439</v>
      </c>
      <c r="C3444">
        <v>54184.487019413231</v>
      </c>
      <c r="D3444">
        <v>55662.721252629097</v>
      </c>
      <c r="E3444">
        <v>43737516.624658376</v>
      </c>
      <c r="F3444">
        <v>1478.234233215866</v>
      </c>
      <c r="G3444">
        <v>275119722.61593419</v>
      </c>
      <c r="H3444" s="6">
        <f>E3444-G3444-'Recalled prostheses cost'!$F$23</f>
        <v>-255134030.45816699</v>
      </c>
      <c r="I3444" s="112">
        <v>24169034.048452396</v>
      </c>
      <c r="J3444" s="112">
        <v>104545494.59405498</v>
      </c>
      <c r="K3444" s="112">
        <f>I3444-J3444-(0.38*'Recalled prostheses cost'!$F$23)</f>
        <v>-89402153.843021244</v>
      </c>
      <c r="L3444" s="11">
        <f t="shared" si="110"/>
        <v>1</v>
      </c>
    </row>
    <row r="3445" spans="1:12" x14ac:dyDescent="0.25">
      <c r="A3445">
        <f t="shared" si="111"/>
        <v>3440</v>
      </c>
      <c r="C3445">
        <v>71230.002443606005</v>
      </c>
      <c r="D3445">
        <v>73854.915917503531</v>
      </c>
      <c r="E3445">
        <v>60223087.645204201</v>
      </c>
      <c r="F3445">
        <v>2624.9134738975263</v>
      </c>
      <c r="G3445">
        <v>464189593.44800025</v>
      </c>
      <c r="H3445" s="6">
        <f>E3445-G3445-'Recalled prostheses cost'!$F$23</f>
        <v>-427718330.26968724</v>
      </c>
      <c r="I3445" s="112">
        <v>32880847.494638473</v>
      </c>
      <c r="J3445" s="112">
        <v>176392045.51024014</v>
      </c>
      <c r="K3445" s="112">
        <f>I3445-J3445-(0.38*'Recalled prostheses cost'!$F$23)</f>
        <v>-152536891.31302032</v>
      </c>
      <c r="L3445" s="11">
        <f t="shared" si="110"/>
        <v>1</v>
      </c>
    </row>
    <row r="3446" spans="1:12" x14ac:dyDescent="0.25">
      <c r="A3446">
        <f t="shared" si="111"/>
        <v>3441</v>
      </c>
      <c r="C3446">
        <v>58945.332451696217</v>
      </c>
      <c r="D3446">
        <v>61518.963276338764</v>
      </c>
      <c r="E3446">
        <v>45940149.128005646</v>
      </c>
      <c r="F3446">
        <v>2573.6308246425469</v>
      </c>
      <c r="G3446">
        <v>461352175.27544457</v>
      </c>
      <c r="H3446" s="6">
        <f>E3446-G3446-'Recalled prostheses cost'!$F$23</f>
        <v>-439163850.61433011</v>
      </c>
      <c r="I3446" s="112">
        <v>25823364.944019485</v>
      </c>
      <c r="J3446" s="112">
        <v>175313826.60466895</v>
      </c>
      <c r="K3446" s="112">
        <f>I3446-J3446-(0.38*'Recalled prostheses cost'!$F$23)</f>
        <v>-158516154.9580681</v>
      </c>
      <c r="L3446" s="11">
        <f t="shared" si="110"/>
        <v>1</v>
      </c>
    </row>
    <row r="3447" spans="1:12" x14ac:dyDescent="0.25">
      <c r="A3447">
        <f t="shared" si="111"/>
        <v>3442</v>
      </c>
      <c r="C3447">
        <v>80681.666091839419</v>
      </c>
      <c r="D3447">
        <v>84334.927352887113</v>
      </c>
      <c r="E3447">
        <v>64150541.529961295</v>
      </c>
      <c r="F3447">
        <v>3653.2612610476936</v>
      </c>
      <c r="G3447">
        <v>599079112.56676543</v>
      </c>
      <c r="H3447" s="6">
        <f>E3447-G3447-'Recalled prostheses cost'!$F$23</f>
        <v>-558680395.50369537</v>
      </c>
      <c r="I3447" s="112">
        <v>35846258.508110002</v>
      </c>
      <c r="J3447" s="112">
        <v>227650062.77537087</v>
      </c>
      <c r="K3447" s="112">
        <f>I3447-J3447-(0.38*'Recalled prostheses cost'!$F$23)</f>
        <v>-200829497.5646795</v>
      </c>
      <c r="L3447" s="11">
        <f t="shared" si="110"/>
        <v>1</v>
      </c>
    </row>
    <row r="3448" spans="1:12" x14ac:dyDescent="0.25">
      <c r="A3448">
        <f t="shared" si="111"/>
        <v>3443</v>
      </c>
      <c r="C3448">
        <v>58591.783612065148</v>
      </c>
      <c r="D3448">
        <v>60469.099450274553</v>
      </c>
      <c r="E3448">
        <v>50680079.299900182</v>
      </c>
      <c r="F3448">
        <v>1877.3158382094043</v>
      </c>
      <c r="G3448">
        <v>347272271.8042475</v>
      </c>
      <c r="H3448" s="6">
        <f>E3448-G3448-'Recalled prostheses cost'!$F$23</f>
        <v>-320344016.97123849</v>
      </c>
      <c r="I3448" s="112">
        <v>28094553.800044287</v>
      </c>
      <c r="J3448" s="112">
        <v>131963463.28561407</v>
      </c>
      <c r="K3448" s="112">
        <f>I3448-J3448-(0.38*'Recalled prostheses cost'!$F$23)</f>
        <v>-112894602.78298843</v>
      </c>
      <c r="L3448" s="11">
        <f t="shared" si="110"/>
        <v>1</v>
      </c>
    </row>
    <row r="3449" spans="1:12" x14ac:dyDescent="0.25">
      <c r="A3449">
        <f t="shared" si="111"/>
        <v>3444</v>
      </c>
      <c r="C3449">
        <v>54594.198728618452</v>
      </c>
      <c r="D3449">
        <v>55740.305124569881</v>
      </c>
      <c r="E3449">
        <v>41629295.538087763</v>
      </c>
      <c r="F3449">
        <v>1146.1063959514286</v>
      </c>
      <c r="G3449">
        <v>162319423.2883589</v>
      </c>
      <c r="H3449" s="6">
        <f>E3449-G3449-'Recalled prostheses cost'!$F$23</f>
        <v>-144441952.21716231</v>
      </c>
      <c r="I3449" s="112">
        <v>22962201.727910209</v>
      </c>
      <c r="J3449" s="112">
        <v>61681380.849576376</v>
      </c>
      <c r="K3449" s="112">
        <f>I3449-J3449-(0.38*'Recalled prostheses cost'!$F$23)</f>
        <v>-47744872.41908481</v>
      </c>
      <c r="L3449" s="11">
        <f t="shared" si="110"/>
        <v>1</v>
      </c>
    </row>
    <row r="3450" spans="1:12" x14ac:dyDescent="0.25">
      <c r="A3450">
        <f t="shared" si="111"/>
        <v>3445</v>
      </c>
      <c r="C3450">
        <v>62886.914924642624</v>
      </c>
      <c r="D3450">
        <v>65121.333900635676</v>
      </c>
      <c r="E3450">
        <v>47018056.757802568</v>
      </c>
      <c r="F3450">
        <v>2234.4189759930523</v>
      </c>
      <c r="G3450">
        <v>335387392.70896482</v>
      </c>
      <c r="H3450" s="6">
        <f>E3450-G3450-'Recalled prostheses cost'!$F$23</f>
        <v>-312121160.41805345</v>
      </c>
      <c r="I3450" s="112">
        <v>25862697.489816859</v>
      </c>
      <c r="J3450" s="112">
        <v>127447209.22940667</v>
      </c>
      <c r="K3450" s="112">
        <f>I3450-J3450-(0.38*'Recalled prostheses cost'!$F$23)</f>
        <v>-110610205.03700846</v>
      </c>
      <c r="L3450" s="11">
        <f t="shared" si="110"/>
        <v>1</v>
      </c>
    </row>
    <row r="3451" spans="1:12" x14ac:dyDescent="0.25">
      <c r="A3451">
        <f t="shared" si="111"/>
        <v>3446</v>
      </c>
      <c r="C3451">
        <v>52441.076322016532</v>
      </c>
      <c r="D3451">
        <v>53841.261985677775</v>
      </c>
      <c r="E3451">
        <v>55243449.336281262</v>
      </c>
      <c r="F3451">
        <v>1400.1856636612429</v>
      </c>
      <c r="G3451">
        <v>356800058.20087379</v>
      </c>
      <c r="H3451" s="6">
        <f>E3451-G3451-'Recalled prostheses cost'!$F$23</f>
        <v>-325308433.33148372</v>
      </c>
      <c r="I3451" s="112">
        <v>31005355.230740417</v>
      </c>
      <c r="J3451" s="112">
        <v>135584022.11633202</v>
      </c>
      <c r="K3451" s="112">
        <f>I3451-J3451-(0.38*'Recalled prostheses cost'!$F$23)</f>
        <v>-113604360.18301025</v>
      </c>
      <c r="L3451" s="11">
        <f t="shared" si="110"/>
        <v>1</v>
      </c>
    </row>
    <row r="3452" spans="1:12" x14ac:dyDescent="0.25">
      <c r="A3452">
        <f t="shared" si="111"/>
        <v>3447</v>
      </c>
      <c r="C3452">
        <v>50019.891118754036</v>
      </c>
      <c r="D3452">
        <v>51476.573032118533</v>
      </c>
      <c r="E3452">
        <v>57551935.06657628</v>
      </c>
      <c r="F3452">
        <v>1456.6819133644967</v>
      </c>
      <c r="G3452">
        <v>400665038.33996677</v>
      </c>
      <c r="H3452" s="6">
        <f>E3452-G3452-'Recalled prostheses cost'!$F$23</f>
        <v>-366864927.74028164</v>
      </c>
      <c r="I3452" s="112">
        <v>32001281.239266858</v>
      </c>
      <c r="J3452" s="112">
        <v>152252714.5691874</v>
      </c>
      <c r="K3452" s="112">
        <f>I3452-J3452-(0.38*'Recalled prostheses cost'!$F$23)</f>
        <v>-129277126.62733918</v>
      </c>
      <c r="L3452" s="11">
        <f t="shared" si="110"/>
        <v>1</v>
      </c>
    </row>
    <row r="3453" spans="1:12" x14ac:dyDescent="0.25">
      <c r="A3453">
        <f t="shared" si="111"/>
        <v>3448</v>
      </c>
      <c r="C3453">
        <v>74736.568925546002</v>
      </c>
      <c r="D3453">
        <v>76837.234519051504</v>
      </c>
      <c r="E3453">
        <v>54624698.754943691</v>
      </c>
      <c r="F3453">
        <v>2100.6655935055023</v>
      </c>
      <c r="G3453">
        <v>378604452.46179658</v>
      </c>
      <c r="H3453" s="6">
        <f>E3453-G3453-'Recalled prostheses cost'!$F$23</f>
        <v>-347731578.17374408</v>
      </c>
      <c r="I3453" s="112">
        <v>30142626.362309061</v>
      </c>
      <c r="J3453" s="112">
        <v>143869691.93548268</v>
      </c>
      <c r="K3453" s="112">
        <f>I3453-J3453-(0.38*'Recalled prostheses cost'!$F$23)</f>
        <v>-122752758.87059227</v>
      </c>
      <c r="L3453" s="11">
        <f t="shared" si="110"/>
        <v>1</v>
      </c>
    </row>
    <row r="3454" spans="1:12" x14ac:dyDescent="0.25">
      <c r="A3454">
        <f t="shared" si="111"/>
        <v>3449</v>
      </c>
      <c r="C3454">
        <v>59043.117687850681</v>
      </c>
      <c r="D3454">
        <v>61431.473871007787</v>
      </c>
      <c r="E3454">
        <v>39118883.237303883</v>
      </c>
      <c r="F3454">
        <v>2388.356183157106</v>
      </c>
      <c r="G3454">
        <v>388096640.62842</v>
      </c>
      <c r="H3454" s="6">
        <f>E3454-G3454-'Recalled prostheses cost'!$F$23</f>
        <v>-372729581.85800731</v>
      </c>
      <c r="I3454" s="112">
        <v>21375754.265596185</v>
      </c>
      <c r="J3454" s="112">
        <v>147476723.43879959</v>
      </c>
      <c r="K3454" s="112">
        <f>I3454-J3454-(0.38*'Recalled prostheses cost'!$F$23)</f>
        <v>-135126662.47062206</v>
      </c>
      <c r="L3454" s="11">
        <f t="shared" si="110"/>
        <v>1</v>
      </c>
    </row>
    <row r="3455" spans="1:12" x14ac:dyDescent="0.25">
      <c r="A3455">
        <f t="shared" si="111"/>
        <v>3450</v>
      </c>
      <c r="C3455">
        <v>79125.223564750369</v>
      </c>
      <c r="D3455">
        <v>81030.8502407427</v>
      </c>
      <c r="E3455">
        <v>50008288.798930101</v>
      </c>
      <c r="F3455">
        <v>1905.626675992331</v>
      </c>
      <c r="G3455">
        <v>214159307.55913752</v>
      </c>
      <c r="H3455" s="6">
        <f>E3455-G3455-'Recalled prostheses cost'!$F$23</f>
        <v>-187902843.22709858</v>
      </c>
      <c r="I3455" s="112">
        <v>27881467.16186649</v>
      </c>
      <c r="J3455" s="112">
        <v>81380536.872472256</v>
      </c>
      <c r="K3455" s="112">
        <f>I3455-J3455-(0.38*'Recalled prostheses cost'!$F$23)</f>
        <v>-62524763.008024417</v>
      </c>
      <c r="L3455" s="11">
        <f t="shared" si="110"/>
        <v>1</v>
      </c>
    </row>
    <row r="3456" spans="1:12" x14ac:dyDescent="0.25">
      <c r="A3456">
        <f t="shared" si="111"/>
        <v>3451</v>
      </c>
      <c r="C3456">
        <v>63406.495605844932</v>
      </c>
      <c r="D3456">
        <v>65793.373048220485</v>
      </c>
      <c r="E3456">
        <v>39770026.879099846</v>
      </c>
      <c r="F3456">
        <v>2386.8774423755531</v>
      </c>
      <c r="G3456">
        <v>312480494.18427116</v>
      </c>
      <c r="H3456" s="6">
        <f>E3456-G3456-'Recalled prostheses cost'!$F$23</f>
        <v>-296462291.77206248</v>
      </c>
      <c r="I3456" s="112">
        <v>22291503.905923087</v>
      </c>
      <c r="J3456" s="112">
        <v>118742587.79002303</v>
      </c>
      <c r="K3456" s="112">
        <f>I3456-J3456-(0.38*'Recalled prostheses cost'!$F$23)</f>
        <v>-105476777.18151858</v>
      </c>
      <c r="L3456" s="11">
        <f t="shared" si="110"/>
        <v>1</v>
      </c>
    </row>
    <row r="3457" spans="1:12" x14ac:dyDescent="0.25">
      <c r="A3457">
        <f t="shared" si="111"/>
        <v>3452</v>
      </c>
      <c r="C3457">
        <v>63152.004574608516</v>
      </c>
      <c r="D3457">
        <v>65539.460285151348</v>
      </c>
      <c r="E3457">
        <v>46549582.473397993</v>
      </c>
      <c r="F3457">
        <v>2387.4557105428321</v>
      </c>
      <c r="G3457">
        <v>342533220.33738351</v>
      </c>
      <c r="H3457" s="6">
        <f>E3457-G3457-'Recalled prostheses cost'!$F$23</f>
        <v>-319735462.33087671</v>
      </c>
      <c r="I3457" s="112">
        <v>25937414.195095718</v>
      </c>
      <c r="J3457" s="112">
        <v>130162623.72820571</v>
      </c>
      <c r="K3457" s="112">
        <f>I3457-J3457-(0.38*'Recalled prostheses cost'!$F$23)</f>
        <v>-113250902.83052865</v>
      </c>
      <c r="L3457" s="11">
        <f t="shared" si="110"/>
        <v>1</v>
      </c>
    </row>
    <row r="3458" spans="1:12" x14ac:dyDescent="0.25">
      <c r="A3458">
        <f t="shared" si="111"/>
        <v>3453</v>
      </c>
      <c r="C3458">
        <v>59213.067998670202</v>
      </c>
      <c r="D3458">
        <v>60106.822871246251</v>
      </c>
      <c r="E3458">
        <v>44379103.819990344</v>
      </c>
      <c r="F3458">
        <v>893.75487257604982</v>
      </c>
      <c r="G3458">
        <v>118601245.47446753</v>
      </c>
      <c r="H3458" s="6">
        <f>E3458-G3458-'Recalled prostheses cost'!$F$23</f>
        <v>-97973966.121368349</v>
      </c>
      <c r="I3458" s="112">
        <v>24961686.150525935</v>
      </c>
      <c r="J3458" s="112">
        <v>45068473.280297659</v>
      </c>
      <c r="K3458" s="112">
        <f>I3458-J3458-(0.38*'Recalled prostheses cost'!$F$23)</f>
        <v>-29132480.427190371</v>
      </c>
      <c r="L3458" s="11">
        <f t="shared" si="110"/>
        <v>1</v>
      </c>
    </row>
    <row r="3459" spans="1:12" x14ac:dyDescent="0.25">
      <c r="A3459">
        <f t="shared" si="111"/>
        <v>3454</v>
      </c>
      <c r="C3459">
        <v>87031.040558983455</v>
      </c>
      <c r="D3459">
        <v>89483.058184703405</v>
      </c>
      <c r="E3459">
        <v>49714556.288047783</v>
      </c>
      <c r="F3459">
        <v>2452.0176257199491</v>
      </c>
      <c r="G3459">
        <v>302361500.33297771</v>
      </c>
      <c r="H3459" s="6">
        <f>E3459-G3459-'Recalled prostheses cost'!$F$23</f>
        <v>-276398768.51182109</v>
      </c>
      <c r="I3459" s="112">
        <v>27361187.382725514</v>
      </c>
      <c r="J3459" s="112">
        <v>114897370.12653153</v>
      </c>
      <c r="K3459" s="112">
        <f>I3459-J3459-(0.38*'Recalled prostheses cost'!$F$23)</f>
        <v>-96561876.041224658</v>
      </c>
      <c r="L3459" s="11">
        <f t="shared" si="110"/>
        <v>1</v>
      </c>
    </row>
    <row r="3460" spans="1:12" x14ac:dyDescent="0.25">
      <c r="A3460">
        <f t="shared" si="111"/>
        <v>3455</v>
      </c>
      <c r="C3460">
        <v>72675.703173368893</v>
      </c>
      <c r="D3460">
        <v>75493.875480800882</v>
      </c>
      <c r="E3460">
        <v>44430221.795046933</v>
      </c>
      <c r="F3460">
        <v>2818.1723074319889</v>
      </c>
      <c r="G3460">
        <v>366361953.29100555</v>
      </c>
      <c r="H3460" s="6">
        <f>E3460-G3460-'Recalled prostheses cost'!$F$23</f>
        <v>-345683555.9628498</v>
      </c>
      <c r="I3460" s="112">
        <v>24595094.094222393</v>
      </c>
      <c r="J3460" s="112">
        <v>139217542.25058213</v>
      </c>
      <c r="K3460" s="112">
        <f>I3460-J3460-(0.38*'Recalled prostheses cost'!$F$23)</f>
        <v>-123648141.45377839</v>
      </c>
      <c r="L3460" s="11">
        <f t="shared" si="110"/>
        <v>1</v>
      </c>
    </row>
    <row r="3461" spans="1:12" x14ac:dyDescent="0.25">
      <c r="A3461">
        <f t="shared" si="111"/>
        <v>3456</v>
      </c>
      <c r="C3461">
        <v>50983.968410142144</v>
      </c>
      <c r="D3461">
        <v>52344.360510302831</v>
      </c>
      <c r="E3461">
        <v>50327450.831773579</v>
      </c>
      <c r="F3461">
        <v>1360.3921001606868</v>
      </c>
      <c r="G3461">
        <v>320652927.40704489</v>
      </c>
      <c r="H3461" s="6">
        <f>E3461-G3461-'Recalled prostheses cost'!$F$23</f>
        <v>-294077301.04216248</v>
      </c>
      <c r="I3461" s="112">
        <v>27840780.74134811</v>
      </c>
      <c r="J3461" s="112">
        <v>121848112.41467708</v>
      </c>
      <c r="K3461" s="112">
        <f>I3461-J3461-(0.38*'Recalled prostheses cost'!$F$23)</f>
        <v>-103033024.97074762</v>
      </c>
      <c r="L3461" s="11">
        <f t="shared" si="110"/>
        <v>1</v>
      </c>
    </row>
    <row r="3462" spans="1:12" x14ac:dyDescent="0.25">
      <c r="A3462">
        <f t="shared" si="111"/>
        <v>3457</v>
      </c>
      <c r="C3462">
        <v>52925.642058320926</v>
      </c>
      <c r="D3462">
        <v>54286.467618954339</v>
      </c>
      <c r="E3462">
        <v>42065732.945645511</v>
      </c>
      <c r="F3462">
        <v>1360.8255606334133</v>
      </c>
      <c r="G3462">
        <v>265491054.14593205</v>
      </c>
      <c r="H3462" s="6">
        <f>E3462-G3462-'Recalled prostheses cost'!$F$23</f>
        <v>-247177145.66717771</v>
      </c>
      <c r="I3462" s="112">
        <v>23286503.268981718</v>
      </c>
      <c r="J3462" s="112">
        <v>100886600.57545415</v>
      </c>
      <c r="K3462" s="112">
        <f>I3462-J3462-(0.38*'Recalled prostheses cost'!$F$23)</f>
        <v>-86625790.603891075</v>
      </c>
      <c r="L3462" s="11">
        <f t="shared" ref="L3462:L3525" si="112">IF(H3462/$H$1&lt;=F3462,1,0)</f>
        <v>1</v>
      </c>
    </row>
    <row r="3463" spans="1:12" x14ac:dyDescent="0.25">
      <c r="A3463">
        <f t="shared" si="111"/>
        <v>3458</v>
      </c>
      <c r="C3463">
        <v>66336.377277321561</v>
      </c>
      <c r="D3463">
        <v>70045.04161664701</v>
      </c>
      <c r="E3463">
        <v>40150221.84601222</v>
      </c>
      <c r="F3463">
        <v>3708.664339325449</v>
      </c>
      <c r="G3463">
        <v>370921579.0659036</v>
      </c>
      <c r="H3463" s="6">
        <f>E3463-G3463-'Recalled prostheses cost'!$F$23</f>
        <v>-354523181.68678254</v>
      </c>
      <c r="I3463" s="112">
        <v>22350651.303643879</v>
      </c>
      <c r="J3463" s="112">
        <v>140950200.04504335</v>
      </c>
      <c r="K3463" s="112">
        <f>I3463-J3463-(0.38*'Recalled prostheses cost'!$F$23)</f>
        <v>-127625242.03881812</v>
      </c>
      <c r="L3463" s="11">
        <f t="shared" si="112"/>
        <v>1</v>
      </c>
    </row>
    <row r="3464" spans="1:12" x14ac:dyDescent="0.25">
      <c r="A3464">
        <f t="shared" ref="A3464:A3527" si="113">1+A3463</f>
        <v>3459</v>
      </c>
      <c r="C3464">
        <v>49619.039984366602</v>
      </c>
      <c r="D3464">
        <v>50676.804345879937</v>
      </c>
      <c r="E3464">
        <v>61001145.132519662</v>
      </c>
      <c r="F3464">
        <v>1057.7643615133347</v>
      </c>
      <c r="G3464">
        <v>284399763.54908454</v>
      </c>
      <c r="H3464" s="6">
        <f>E3464-G3464-'Recalled prostheses cost'!$F$23</f>
        <v>-247150442.88345605</v>
      </c>
      <c r="I3464" s="112">
        <v>33678618.681187212</v>
      </c>
      <c r="J3464" s="112">
        <v>108071910.14865214</v>
      </c>
      <c r="K3464" s="112">
        <f>I3464-J3464-(0.38*'Recalled prostheses cost'!$F$23)</f>
        <v>-83418984.764883578</v>
      </c>
      <c r="L3464" s="11">
        <f t="shared" si="112"/>
        <v>1</v>
      </c>
    </row>
    <row r="3465" spans="1:12" x14ac:dyDescent="0.25">
      <c r="A3465">
        <f t="shared" si="113"/>
        <v>3460</v>
      </c>
      <c r="C3465">
        <v>67086.07842207556</v>
      </c>
      <c r="D3465">
        <v>68990.498455734181</v>
      </c>
      <c r="E3465">
        <v>66414923.431953326</v>
      </c>
      <c r="F3465">
        <v>1904.4200336586218</v>
      </c>
      <c r="G3465">
        <v>371306018.45531791</v>
      </c>
      <c r="H3465" s="6">
        <f>E3465-G3465-'Recalled prostheses cost'!$F$23</f>
        <v>-328642919.49025577</v>
      </c>
      <c r="I3465" s="112">
        <v>36912903.52334886</v>
      </c>
      <c r="J3465" s="112">
        <v>141096287.01302081</v>
      </c>
      <c r="K3465" s="112">
        <f>I3465-J3465-(0.38*'Recalled prostheses cost'!$F$23)</f>
        <v>-113209076.7870906</v>
      </c>
      <c r="L3465" s="11">
        <f t="shared" si="112"/>
        <v>1</v>
      </c>
    </row>
    <row r="3466" spans="1:12" x14ac:dyDescent="0.25">
      <c r="A3466">
        <f t="shared" si="113"/>
        <v>3461</v>
      </c>
      <c r="C3466">
        <v>69304.743659939573</v>
      </c>
      <c r="D3466">
        <v>71857.520825897198</v>
      </c>
      <c r="E3466">
        <v>61668911.146506697</v>
      </c>
      <c r="F3466">
        <v>2552.7771659576247</v>
      </c>
      <c r="G3466">
        <v>608720424.94667387</v>
      </c>
      <c r="H3466" s="6">
        <f>E3466-G3466-'Recalled prostheses cost'!$F$23</f>
        <v>-570803338.26705837</v>
      </c>
      <c r="I3466" s="112">
        <v>33830502.810897313</v>
      </c>
      <c r="J3466" s="112">
        <v>231313761.47973606</v>
      </c>
      <c r="K3466" s="112">
        <f>I3466-J3466-(0.38*'Recalled prostheses cost'!$F$23)</f>
        <v>-206508951.96625739</v>
      </c>
      <c r="L3466" s="11">
        <f t="shared" si="112"/>
        <v>1</v>
      </c>
    </row>
    <row r="3467" spans="1:12" x14ac:dyDescent="0.25">
      <c r="A3467">
        <f t="shared" si="113"/>
        <v>3462</v>
      </c>
      <c r="C3467">
        <v>54134.948341697833</v>
      </c>
      <c r="D3467">
        <v>56034.112440102705</v>
      </c>
      <c r="E3467">
        <v>39243690.415328398</v>
      </c>
      <c r="F3467">
        <v>1899.1640984048718</v>
      </c>
      <c r="G3467">
        <v>332279451.76286179</v>
      </c>
      <c r="H3467" s="6">
        <f>E3467-G3467-'Recalled prostheses cost'!$F$23</f>
        <v>-316787585.81442457</v>
      </c>
      <c r="I3467" s="112">
        <v>21698147.755039789</v>
      </c>
      <c r="J3467" s="112">
        <v>126266191.66988745</v>
      </c>
      <c r="K3467" s="112">
        <f>I3467-J3467-(0.38*'Recalled prostheses cost'!$F$23)</f>
        <v>-113593737.21226633</v>
      </c>
      <c r="L3467" s="11">
        <f t="shared" si="112"/>
        <v>1</v>
      </c>
    </row>
    <row r="3468" spans="1:12" x14ac:dyDescent="0.25">
      <c r="A3468">
        <f t="shared" si="113"/>
        <v>3463</v>
      </c>
      <c r="C3468">
        <v>65356.587950622925</v>
      </c>
      <c r="D3468">
        <v>67071.046191290428</v>
      </c>
      <c r="E3468">
        <v>50595265.544081032</v>
      </c>
      <c r="F3468">
        <v>1714.4582406675036</v>
      </c>
      <c r="G3468">
        <v>320319414.0727194</v>
      </c>
      <c r="H3468" s="6">
        <f>E3468-G3468-'Recalled prostheses cost'!$F$23</f>
        <v>-293475972.99552953</v>
      </c>
      <c r="I3468" s="112">
        <v>27714590.027439587</v>
      </c>
      <c r="J3468" s="112">
        <v>121721377.34763335</v>
      </c>
      <c r="K3468" s="112">
        <f>I3468-J3468-(0.38*'Recalled prostheses cost'!$F$23)</f>
        <v>-103032480.61761242</v>
      </c>
      <c r="L3468" s="11">
        <f t="shared" si="112"/>
        <v>1</v>
      </c>
    </row>
    <row r="3469" spans="1:12" x14ac:dyDescent="0.25">
      <c r="A3469">
        <f t="shared" si="113"/>
        <v>3464</v>
      </c>
      <c r="C3469">
        <v>51784.87746413314</v>
      </c>
      <c r="D3469">
        <v>54533.211906569501</v>
      </c>
      <c r="E3469">
        <v>44340973.921414658</v>
      </c>
      <c r="F3469">
        <v>2748.3344424363604</v>
      </c>
      <c r="G3469">
        <v>602373093.97539055</v>
      </c>
      <c r="H3469" s="6">
        <f>E3469-G3469-'Recalled prostheses cost'!$F$23</f>
        <v>-581783944.52086711</v>
      </c>
      <c r="I3469" s="112">
        <v>24554643.97577145</v>
      </c>
      <c r="J3469" s="112">
        <v>228901775.71064845</v>
      </c>
      <c r="K3469" s="112">
        <f>I3469-J3469-(0.38*'Recalled prostheses cost'!$F$23)</f>
        <v>-213372825.03229564</v>
      </c>
      <c r="L3469" s="11">
        <f t="shared" si="112"/>
        <v>1</v>
      </c>
    </row>
    <row r="3470" spans="1:12" x14ac:dyDescent="0.25">
      <c r="A3470">
        <f t="shared" si="113"/>
        <v>3465</v>
      </c>
      <c r="C3470">
        <v>63641.023770291962</v>
      </c>
      <c r="D3470">
        <v>66132.467975979001</v>
      </c>
      <c r="E3470">
        <v>53235390.027752042</v>
      </c>
      <c r="F3470">
        <v>2491.4442056870394</v>
      </c>
      <c r="G3470">
        <v>405963082.38070291</v>
      </c>
      <c r="H3470" s="6">
        <f>E3470-G3470-'Recalled prostheses cost'!$F$23</f>
        <v>-376479516.81984204</v>
      </c>
      <c r="I3470" s="112">
        <v>29650381.102186844</v>
      </c>
      <c r="J3470" s="112">
        <v>154265971.30466712</v>
      </c>
      <c r="K3470" s="112">
        <f>I3470-J3470-(0.38*'Recalled prostheses cost'!$F$23)</f>
        <v>-133641283.49989891</v>
      </c>
      <c r="L3470" s="11">
        <f t="shared" si="112"/>
        <v>1</v>
      </c>
    </row>
    <row r="3471" spans="1:12" x14ac:dyDescent="0.25">
      <c r="A3471">
        <f t="shared" si="113"/>
        <v>3466</v>
      </c>
      <c r="C3471">
        <v>56876.076300593631</v>
      </c>
      <c r="D3471">
        <v>58242.792095274053</v>
      </c>
      <c r="E3471">
        <v>39704792.611510456</v>
      </c>
      <c r="F3471">
        <v>1366.7157946804218</v>
      </c>
      <c r="G3471">
        <v>207483617.92833063</v>
      </c>
      <c r="H3471" s="6">
        <f>E3471-G3471-'Recalled prostheses cost'!$F$23</f>
        <v>-191530649.78371134</v>
      </c>
      <c r="I3471" s="112">
        <v>22045915.677117165</v>
      </c>
      <c r="J3471" s="112">
        <v>78843774.812765643</v>
      </c>
      <c r="K3471" s="112">
        <f>I3471-J3471-(0.38*'Recalled prostheses cost'!$F$23)</f>
        <v>-65823552.433067121</v>
      </c>
      <c r="L3471" s="11">
        <f t="shared" si="112"/>
        <v>1</v>
      </c>
    </row>
    <row r="3472" spans="1:12" x14ac:dyDescent="0.25">
      <c r="A3472">
        <f t="shared" si="113"/>
        <v>3467</v>
      </c>
      <c r="C3472">
        <v>52747.796182356462</v>
      </c>
      <c r="D3472">
        <v>54952.24917575228</v>
      </c>
      <c r="E3472">
        <v>45404928.777939655</v>
      </c>
      <c r="F3472">
        <v>2204.4529933958183</v>
      </c>
      <c r="G3472">
        <v>530864765.26201391</v>
      </c>
      <c r="H3472" s="6">
        <f>E3472-G3472-'Recalled prostheses cost'!$F$23</f>
        <v>-509211660.9509654</v>
      </c>
      <c r="I3472" s="112">
        <v>25292029.346269954</v>
      </c>
      <c r="J3472" s="112">
        <v>201728610.79956529</v>
      </c>
      <c r="K3472" s="112">
        <f>I3472-J3472-(0.38*'Recalled prostheses cost'!$F$23)</f>
        <v>-185462274.75071397</v>
      </c>
      <c r="L3472" s="11">
        <f t="shared" si="112"/>
        <v>1</v>
      </c>
    </row>
    <row r="3473" spans="1:12" x14ac:dyDescent="0.25">
      <c r="A3473">
        <f t="shared" si="113"/>
        <v>3468</v>
      </c>
      <c r="C3473">
        <v>51908.613418685862</v>
      </c>
      <c r="D3473">
        <v>53555.257663478798</v>
      </c>
      <c r="E3473">
        <v>48779749.240737684</v>
      </c>
      <c r="F3473">
        <v>1646.6442447929367</v>
      </c>
      <c r="G3473">
        <v>410149853.84829307</v>
      </c>
      <c r="H3473" s="6">
        <f>E3473-G3473-'Recalled prostheses cost'!$F$23</f>
        <v>-385121929.07444656</v>
      </c>
      <c r="I3473" s="112">
        <v>27143485.575896546</v>
      </c>
      <c r="J3473" s="112">
        <v>155856944.46235132</v>
      </c>
      <c r="K3473" s="112">
        <f>I3473-J3473-(0.38*'Recalled prostheses cost'!$F$23)</f>
        <v>-137739152.18387341</v>
      </c>
      <c r="L3473" s="11">
        <f t="shared" si="112"/>
        <v>1</v>
      </c>
    </row>
    <row r="3474" spans="1:12" x14ac:dyDescent="0.25">
      <c r="A3474">
        <f t="shared" si="113"/>
        <v>3469</v>
      </c>
      <c r="C3474">
        <v>51693.020720277804</v>
      </c>
      <c r="D3474">
        <v>53260.935389265789</v>
      </c>
      <c r="E3474">
        <v>52892557.617358781</v>
      </c>
      <c r="F3474">
        <v>1567.9146689879854</v>
      </c>
      <c r="G3474">
        <v>357754394.32764238</v>
      </c>
      <c r="H3474" s="6">
        <f>E3474-G3474-'Recalled prostheses cost'!$F$23</f>
        <v>-328613661.17717475</v>
      </c>
      <c r="I3474" s="112">
        <v>29452836.414594691</v>
      </c>
      <c r="J3474" s="112">
        <v>135946669.84450406</v>
      </c>
      <c r="K3474" s="112">
        <f>I3474-J3474-(0.38*'Recalled prostheses cost'!$F$23)</f>
        <v>-115519526.727328</v>
      </c>
      <c r="L3474" s="11">
        <f t="shared" si="112"/>
        <v>1</v>
      </c>
    </row>
    <row r="3475" spans="1:12" x14ac:dyDescent="0.25">
      <c r="A3475">
        <f t="shared" si="113"/>
        <v>3470</v>
      </c>
      <c r="C3475">
        <v>62682.276100312767</v>
      </c>
      <c r="D3475">
        <v>64594.871363844184</v>
      </c>
      <c r="E3475">
        <v>54709196.914801635</v>
      </c>
      <c r="F3475">
        <v>1912.595263531417</v>
      </c>
      <c r="G3475">
        <v>349353231.68153471</v>
      </c>
      <c r="H3475" s="6">
        <f>E3475-G3475-'Recalled prostheses cost'!$F$23</f>
        <v>-318395859.23362422</v>
      </c>
      <c r="I3475" s="112">
        <v>30282181.930001378</v>
      </c>
      <c r="J3475" s="112">
        <v>132754228.0389832</v>
      </c>
      <c r="K3475" s="112">
        <f>I3475-J3475-(0.38*'Recalled prostheses cost'!$F$23)</f>
        <v>-111497739.40640047</v>
      </c>
      <c r="L3475" s="11">
        <f t="shared" si="112"/>
        <v>1</v>
      </c>
    </row>
    <row r="3476" spans="1:12" x14ac:dyDescent="0.25">
      <c r="A3476">
        <f t="shared" si="113"/>
        <v>3471</v>
      </c>
      <c r="C3476">
        <v>51307.017386197615</v>
      </c>
      <c r="D3476">
        <v>52066.774644882942</v>
      </c>
      <c r="E3476">
        <v>52980829.728553347</v>
      </c>
      <c r="F3476">
        <v>759.75725868532754</v>
      </c>
      <c r="G3476">
        <v>156115117.94455734</v>
      </c>
      <c r="H3476" s="6">
        <f>E3476-G3476-'Recalled prostheses cost'!$F$23</f>
        <v>-126886112.68289515</v>
      </c>
      <c r="I3476" s="112">
        <v>29236514.350204024</v>
      </c>
      <c r="J3476" s="112">
        <v>59323744.818931781</v>
      </c>
      <c r="K3476" s="112">
        <f>I3476-J3476-(0.38*'Recalled prostheses cost'!$F$23)</f>
        <v>-39112923.766146407</v>
      </c>
      <c r="L3476" s="11">
        <f t="shared" si="112"/>
        <v>1</v>
      </c>
    </row>
    <row r="3477" spans="1:12" x14ac:dyDescent="0.25">
      <c r="A3477">
        <f t="shared" si="113"/>
        <v>3472</v>
      </c>
      <c r="C3477">
        <v>74882.066201580907</v>
      </c>
      <c r="D3477">
        <v>76830.156213120747</v>
      </c>
      <c r="E3477">
        <v>55179454.232903928</v>
      </c>
      <c r="F3477">
        <v>1948.0900115398399</v>
      </c>
      <c r="G3477">
        <v>309375594.7779994</v>
      </c>
      <c r="H3477" s="6">
        <f>E3477-G3477-'Recalled prostheses cost'!$F$23</f>
        <v>-277947965.01198667</v>
      </c>
      <c r="I3477" s="112">
        <v>30344069.246748343</v>
      </c>
      <c r="J3477" s="112">
        <v>117562726.01563975</v>
      </c>
      <c r="K3477" s="112">
        <f>I3477-J3477-(0.38*'Recalled prostheses cost'!$F$23)</f>
        <v>-96244350.066310048</v>
      </c>
      <c r="L3477" s="11">
        <f t="shared" si="112"/>
        <v>1</v>
      </c>
    </row>
    <row r="3478" spans="1:12" x14ac:dyDescent="0.25">
      <c r="A3478">
        <f t="shared" si="113"/>
        <v>3473</v>
      </c>
      <c r="C3478">
        <v>54873.36789335707</v>
      </c>
      <c r="D3478">
        <v>56353.270655222092</v>
      </c>
      <c r="E3478">
        <v>44677339.146802105</v>
      </c>
      <c r="F3478">
        <v>1479.9027618650216</v>
      </c>
      <c r="G3478">
        <v>275951396.5746491</v>
      </c>
      <c r="H3478" s="6">
        <f>E3478-G3478-'Recalled prostheses cost'!$F$23</f>
        <v>-255025881.89473817</v>
      </c>
      <c r="I3478" s="112">
        <v>24700495.340476751</v>
      </c>
      <c r="J3478" s="112">
        <v>104861530.69836666</v>
      </c>
      <c r="K3478" s="112">
        <f>I3478-J3478-(0.38*'Recalled prostheses cost'!$F$23)</f>
        <v>-89186728.655308545</v>
      </c>
      <c r="L3478" s="11">
        <f t="shared" si="112"/>
        <v>1</v>
      </c>
    </row>
    <row r="3479" spans="1:12" x14ac:dyDescent="0.25">
      <c r="A3479">
        <f t="shared" si="113"/>
        <v>3474</v>
      </c>
      <c r="C3479">
        <v>60149.093970578666</v>
      </c>
      <c r="D3479">
        <v>62728.891547943298</v>
      </c>
      <c r="E3479">
        <v>58446844.162158743</v>
      </c>
      <c r="F3479">
        <v>2579.7975773646322</v>
      </c>
      <c r="G3479">
        <v>572977374.96824753</v>
      </c>
      <c r="H3479" s="6">
        <f>E3479-G3479-'Recalled prostheses cost'!$F$23</f>
        <v>-538282355.27297997</v>
      </c>
      <c r="I3479" s="112">
        <v>32577193.778007459</v>
      </c>
      <c r="J3479" s="112">
        <v>217731402.48793411</v>
      </c>
      <c r="K3479" s="112">
        <f>I3479-J3479-(0.38*'Recalled prostheses cost'!$F$23)</f>
        <v>-194179902.00734532</v>
      </c>
      <c r="L3479" s="11">
        <f t="shared" si="112"/>
        <v>1</v>
      </c>
    </row>
    <row r="3480" spans="1:12" x14ac:dyDescent="0.25">
      <c r="A3480">
        <f t="shared" si="113"/>
        <v>3475</v>
      </c>
      <c r="C3480">
        <v>61769.672401835771</v>
      </c>
      <c r="D3480">
        <v>63245.960980875767</v>
      </c>
      <c r="E3480">
        <v>43819286.401812717</v>
      </c>
      <c r="F3480">
        <v>1476.288579039996</v>
      </c>
      <c r="G3480">
        <v>203824896.42070678</v>
      </c>
      <c r="H3480" s="6">
        <f>E3480-G3480-'Recalled prostheses cost'!$F$23</f>
        <v>-183757434.48578525</v>
      </c>
      <c r="I3480" s="112">
        <v>24380152.482084297</v>
      </c>
      <c r="J3480" s="112">
        <v>77453460.639868587</v>
      </c>
      <c r="K3480" s="112">
        <f>I3480-J3480-(0.38*'Recalled prostheses cost'!$F$23)</f>
        <v>-62099001.455202937</v>
      </c>
      <c r="L3480" s="11">
        <f t="shared" si="112"/>
        <v>1</v>
      </c>
    </row>
    <row r="3481" spans="1:12" x14ac:dyDescent="0.25">
      <c r="A3481">
        <f t="shared" si="113"/>
        <v>3476</v>
      </c>
      <c r="C3481">
        <v>85890.045642902638</v>
      </c>
      <c r="D3481">
        <v>89050.426832120633</v>
      </c>
      <c r="E3481">
        <v>45678162.877787419</v>
      </c>
      <c r="F3481">
        <v>3160.3811892179947</v>
      </c>
      <c r="G3481">
        <v>355965129.25511903</v>
      </c>
      <c r="H3481" s="6">
        <f>E3481-G3481-'Recalled prostheses cost'!$F$23</f>
        <v>-334038790.84422278</v>
      </c>
      <c r="I3481" s="112">
        <v>25245697.582951449</v>
      </c>
      <c r="J3481" s="112">
        <v>135266749.11694521</v>
      </c>
      <c r="K3481" s="112">
        <f>I3481-J3481-(0.38*'Recalled prostheses cost'!$F$23)</f>
        <v>-119046744.8314124</v>
      </c>
      <c r="L3481" s="11">
        <f t="shared" si="112"/>
        <v>1</v>
      </c>
    </row>
    <row r="3482" spans="1:12" x14ac:dyDescent="0.25">
      <c r="A3482">
        <f t="shared" si="113"/>
        <v>3477</v>
      </c>
      <c r="C3482">
        <v>49189.607076791661</v>
      </c>
      <c r="D3482">
        <v>50538.511306842607</v>
      </c>
      <c r="E3482">
        <v>41774589.354497127</v>
      </c>
      <c r="F3482">
        <v>1348.9042300509464</v>
      </c>
      <c r="G3482">
        <v>260723267.35850415</v>
      </c>
      <c r="H3482" s="6">
        <f>E3482-G3482-'Recalled prostheses cost'!$F$23</f>
        <v>-242700502.47089818</v>
      </c>
      <c r="I3482" s="112">
        <v>23266624.631846283</v>
      </c>
      <c r="J3482" s="112">
        <v>99074841.596231565</v>
      </c>
      <c r="K3482" s="112">
        <f>I3482-J3482-(0.38*'Recalled prostheses cost'!$F$23)</f>
        <v>-84833910.261803925</v>
      </c>
      <c r="L3482" s="11">
        <f t="shared" si="112"/>
        <v>1</v>
      </c>
    </row>
    <row r="3483" spans="1:12" x14ac:dyDescent="0.25">
      <c r="A3483">
        <f t="shared" si="113"/>
        <v>3478</v>
      </c>
      <c r="C3483">
        <v>54909.973760143796</v>
      </c>
      <c r="D3483">
        <v>56240.155475299449</v>
      </c>
      <c r="E3483">
        <v>72370059.369603038</v>
      </c>
      <c r="F3483">
        <v>1330.1817151556534</v>
      </c>
      <c r="G3483">
        <v>411488091.1280722</v>
      </c>
      <c r="H3483" s="6">
        <f>E3483-G3483-'Recalled prostheses cost'!$F$23</f>
        <v>-362869856.22536033</v>
      </c>
      <c r="I3483" s="112">
        <v>40056085.144631527</v>
      </c>
      <c r="J3483" s="112">
        <v>156365474.62866744</v>
      </c>
      <c r="K3483" s="112">
        <f>I3483-J3483-(0.38*'Recalled prostheses cost'!$F$23)</f>
        <v>-125335082.78145456</v>
      </c>
      <c r="L3483" s="11">
        <f t="shared" si="112"/>
        <v>1</v>
      </c>
    </row>
    <row r="3484" spans="1:12" x14ac:dyDescent="0.25">
      <c r="A3484">
        <f t="shared" si="113"/>
        <v>3479</v>
      </c>
      <c r="C3484">
        <v>52469.493104136076</v>
      </c>
      <c r="D3484">
        <v>53787.889802726451</v>
      </c>
      <c r="E3484">
        <v>43222299.932594799</v>
      </c>
      <c r="F3484">
        <v>1318.3966985903753</v>
      </c>
      <c r="G3484">
        <v>257484934.07947686</v>
      </c>
      <c r="H3484" s="6">
        <f>E3484-G3484-'Recalled prostheses cost'!$F$23</f>
        <v>-238014458.61377323</v>
      </c>
      <c r="I3484" s="112">
        <v>23960602.662694301</v>
      </c>
      <c r="J3484" s="112">
        <v>97844274.950201213</v>
      </c>
      <c r="K3484" s="112">
        <f>I3484-J3484-(0.38*'Recalled prostheses cost'!$F$23)</f>
        <v>-82909365.584925562</v>
      </c>
      <c r="L3484" s="11">
        <f t="shared" si="112"/>
        <v>1</v>
      </c>
    </row>
    <row r="3485" spans="1:12" x14ac:dyDescent="0.25">
      <c r="A3485">
        <f t="shared" si="113"/>
        <v>3480</v>
      </c>
      <c r="C3485">
        <v>57065.889400550688</v>
      </c>
      <c r="D3485">
        <v>58888.615717893968</v>
      </c>
      <c r="E3485">
        <v>58695746.369039722</v>
      </c>
      <c r="F3485">
        <v>1822.7263173432802</v>
      </c>
      <c r="G3485">
        <v>478832349.01019973</v>
      </c>
      <c r="H3485" s="6">
        <f>E3485-G3485-'Recalled prostheses cost'!$F$23</f>
        <v>-443888427.10805118</v>
      </c>
      <c r="I3485" s="112">
        <v>32984559.98310237</v>
      </c>
      <c r="J3485" s="112">
        <v>181956292.62387589</v>
      </c>
      <c r="K3485" s="112">
        <f>I3485-J3485-(0.38*'Recalled prostheses cost'!$F$23)</f>
        <v>-157997425.93819216</v>
      </c>
      <c r="L3485" s="11">
        <f t="shared" si="112"/>
        <v>1</v>
      </c>
    </row>
    <row r="3486" spans="1:12" x14ac:dyDescent="0.25">
      <c r="A3486">
        <f t="shared" si="113"/>
        <v>3481</v>
      </c>
      <c r="C3486">
        <v>48090.724016976586</v>
      </c>
      <c r="D3486">
        <v>49050.871358610304</v>
      </c>
      <c r="E3486">
        <v>45163558.579855375</v>
      </c>
      <c r="F3486">
        <v>960.14734163371759</v>
      </c>
      <c r="G3486">
        <v>190748786.39685294</v>
      </c>
      <c r="H3486" s="6">
        <f>E3486-G3486-'Recalled prostheses cost'!$F$23</f>
        <v>-169337052.28388873</v>
      </c>
      <c r="I3486" s="112">
        <v>25095263.821966041</v>
      </c>
      <c r="J3486" s="112">
        <v>72484538.83080411</v>
      </c>
      <c r="K3486" s="112">
        <f>I3486-J3486-(0.38*'Recalled prostheses cost'!$F$23)</f>
        <v>-56414968.306256719</v>
      </c>
      <c r="L3486" s="11">
        <f t="shared" si="112"/>
        <v>1</v>
      </c>
    </row>
    <row r="3487" spans="1:12" x14ac:dyDescent="0.25">
      <c r="A3487">
        <f t="shared" si="113"/>
        <v>3482</v>
      </c>
      <c r="C3487">
        <v>51413.043849703499</v>
      </c>
      <c r="D3487">
        <v>52927.225256145546</v>
      </c>
      <c r="E3487">
        <v>43728979.864775978</v>
      </c>
      <c r="F3487">
        <v>1514.1814064420469</v>
      </c>
      <c r="G3487">
        <v>332918737.54700845</v>
      </c>
      <c r="H3487" s="6">
        <f>E3487-G3487-'Recalled prostheses cost'!$F$23</f>
        <v>-312941582.14912367</v>
      </c>
      <c r="I3487" s="112">
        <v>24217522.590397444</v>
      </c>
      <c r="J3487" s="112">
        <v>126509120.2678632</v>
      </c>
      <c r="K3487" s="112">
        <f>I3487-J3487-(0.38*'Recalled prostheses cost'!$F$23)</f>
        <v>-111317290.97488439</v>
      </c>
      <c r="L3487" s="11">
        <f t="shared" si="112"/>
        <v>1</v>
      </c>
    </row>
    <row r="3488" spans="1:12" x14ac:dyDescent="0.25">
      <c r="A3488">
        <f t="shared" si="113"/>
        <v>3483</v>
      </c>
      <c r="C3488">
        <v>56435.448871447035</v>
      </c>
      <c r="D3488">
        <v>58107.285454425255</v>
      </c>
      <c r="E3488">
        <v>45374612.369463265</v>
      </c>
      <c r="F3488">
        <v>1671.8365829782197</v>
      </c>
      <c r="G3488">
        <v>303631455.30621886</v>
      </c>
      <c r="H3488" s="6">
        <f>E3488-G3488-'Recalled prostheses cost'!$F$23</f>
        <v>-282008667.40364677</v>
      </c>
      <c r="I3488" s="112">
        <v>25419968.425398856</v>
      </c>
      <c r="J3488" s="112">
        <v>115379953.01636317</v>
      </c>
      <c r="K3488" s="112">
        <f>I3488-J3488-(0.38*'Recalled prostheses cost'!$F$23)</f>
        <v>-98985677.888382971</v>
      </c>
      <c r="L3488" s="11">
        <f t="shared" si="112"/>
        <v>1</v>
      </c>
    </row>
    <row r="3489" spans="1:12" x14ac:dyDescent="0.25">
      <c r="A3489">
        <f t="shared" si="113"/>
        <v>3484</v>
      </c>
      <c r="C3489">
        <v>84024.352530533259</v>
      </c>
      <c r="D3489">
        <v>88170.822045911918</v>
      </c>
      <c r="E3489">
        <v>41493658.272320539</v>
      </c>
      <c r="F3489">
        <v>4146.4695153786597</v>
      </c>
      <c r="G3489">
        <v>343628929.51479238</v>
      </c>
      <c r="H3489" s="6">
        <f>E3489-G3489-'Recalled prostheses cost'!$F$23</f>
        <v>-325887095.70936298</v>
      </c>
      <c r="I3489" s="112">
        <v>23427937.597049125</v>
      </c>
      <c r="J3489" s="112">
        <v>130578993.2156211</v>
      </c>
      <c r="K3489" s="112">
        <f>I3489-J3489-(0.38*'Recalled prostheses cost'!$F$23)</f>
        <v>-116176748.91599062</v>
      </c>
      <c r="L3489" s="11">
        <f t="shared" si="112"/>
        <v>1</v>
      </c>
    </row>
    <row r="3490" spans="1:12" x14ac:dyDescent="0.25">
      <c r="A3490">
        <f t="shared" si="113"/>
        <v>3485</v>
      </c>
      <c r="C3490">
        <v>47340.490450573867</v>
      </c>
      <c r="D3490">
        <v>47842.763687231534</v>
      </c>
      <c r="E3490">
        <v>65908307.51231996</v>
      </c>
      <c r="F3490">
        <v>502.27323665766744</v>
      </c>
      <c r="G3490">
        <v>204710792.04594943</v>
      </c>
      <c r="H3490" s="6">
        <f>E3490-G3490-'Recalled prostheses cost'!$F$23</f>
        <v>-162554309.00052065</v>
      </c>
      <c r="I3490" s="112">
        <v>36938593.819390103</v>
      </c>
      <c r="J3490" s="112">
        <v>77790100.977460802</v>
      </c>
      <c r="K3490" s="112">
        <f>I3490-J3490-(0.38*'Recalled prostheses cost'!$F$23)</f>
        <v>-49877200.455489345</v>
      </c>
      <c r="L3490" s="11">
        <f t="shared" si="112"/>
        <v>1</v>
      </c>
    </row>
    <row r="3491" spans="1:12" x14ac:dyDescent="0.25">
      <c r="A3491">
        <f t="shared" si="113"/>
        <v>3486</v>
      </c>
      <c r="C3491">
        <v>72378.252711776746</v>
      </c>
      <c r="D3491">
        <v>75313.605363872601</v>
      </c>
      <c r="E3491">
        <v>51181202.255673312</v>
      </c>
      <c r="F3491">
        <v>2935.3526520958549</v>
      </c>
      <c r="G3491">
        <v>540254040.08353162</v>
      </c>
      <c r="H3491" s="6">
        <f>E3491-G3491-'Recalled prostheses cost'!$F$23</f>
        <v>-512824662.2947495</v>
      </c>
      <c r="I3491" s="112">
        <v>28713285.217342809</v>
      </c>
      <c r="J3491" s="112">
        <v>205296535.23174205</v>
      </c>
      <c r="K3491" s="112">
        <f>I3491-J3491-(0.38*'Recalled prostheses cost'!$F$23)</f>
        <v>-185608943.31181788</v>
      </c>
      <c r="L3491" s="11">
        <f t="shared" si="112"/>
        <v>1</v>
      </c>
    </row>
    <row r="3492" spans="1:12" x14ac:dyDescent="0.25">
      <c r="A3492">
        <f t="shared" si="113"/>
        <v>3487</v>
      </c>
      <c r="C3492">
        <v>57482.121802284601</v>
      </c>
      <c r="D3492">
        <v>58981.774795630226</v>
      </c>
      <c r="E3492">
        <v>41845225.925523624</v>
      </c>
      <c r="F3492">
        <v>1499.6529933456259</v>
      </c>
      <c r="G3492">
        <v>200919723.13088366</v>
      </c>
      <c r="H3492" s="6">
        <f>E3492-G3492-'Recalled prostheses cost'!$F$23</f>
        <v>-182826321.67225122</v>
      </c>
      <c r="I3492" s="112">
        <v>23670354.460178692</v>
      </c>
      <c r="J3492" s="112">
        <v>76349494.789735779</v>
      </c>
      <c r="K3492" s="112">
        <f>I3492-J3492-(0.38*'Recalled prostheses cost'!$F$23)</f>
        <v>-61704833.626975738</v>
      </c>
      <c r="L3492" s="11">
        <f t="shared" si="112"/>
        <v>1</v>
      </c>
    </row>
    <row r="3493" spans="1:12" x14ac:dyDescent="0.25">
      <c r="A3493">
        <f t="shared" si="113"/>
        <v>3488</v>
      </c>
      <c r="C3493">
        <v>56150.78363441641</v>
      </c>
      <c r="D3493">
        <v>57929.572000565597</v>
      </c>
      <c r="E3493">
        <v>51098109.176309519</v>
      </c>
      <c r="F3493">
        <v>1778.7883661491869</v>
      </c>
      <c r="G3493">
        <v>369999138.19486398</v>
      </c>
      <c r="H3493" s="6">
        <f>E3493-G3493-'Recalled prostheses cost'!$F$23</f>
        <v>-342652853.48544562</v>
      </c>
      <c r="I3493" s="112">
        <v>28335542.021214437</v>
      </c>
      <c r="J3493" s="112">
        <v>140599672.51404834</v>
      </c>
      <c r="K3493" s="112">
        <f>I3493-J3493-(0.38*'Recalled prostheses cost'!$F$23)</f>
        <v>-121289823.79025254</v>
      </c>
      <c r="L3493" s="11">
        <f t="shared" si="112"/>
        <v>1</v>
      </c>
    </row>
    <row r="3494" spans="1:12" x14ac:dyDescent="0.25">
      <c r="A3494">
        <f t="shared" si="113"/>
        <v>3489</v>
      </c>
      <c r="C3494">
        <v>74974.517598397637</v>
      </c>
      <c r="D3494">
        <v>76944.419115110039</v>
      </c>
      <c r="E3494">
        <v>40823180.428560607</v>
      </c>
      <c r="F3494">
        <v>1969.9015167124016</v>
      </c>
      <c r="G3494">
        <v>182006873.5642533</v>
      </c>
      <c r="H3494" s="6">
        <f>E3494-G3494-'Recalled prostheses cost'!$F$23</f>
        <v>-164935517.60258386</v>
      </c>
      <c r="I3494" s="112">
        <v>22693255.448224995</v>
      </c>
      <c r="J3494" s="112">
        <v>69162611.954416245</v>
      </c>
      <c r="K3494" s="112">
        <f>I3494-J3494-(0.38*'Recalled prostheses cost'!$F$23)</f>
        <v>-55495049.8036099</v>
      </c>
      <c r="L3494" s="11">
        <f t="shared" si="112"/>
        <v>1</v>
      </c>
    </row>
    <row r="3495" spans="1:12" x14ac:dyDescent="0.25">
      <c r="A3495">
        <f t="shared" si="113"/>
        <v>3490</v>
      </c>
      <c r="C3495">
        <v>55255.364717656965</v>
      </c>
      <c r="D3495">
        <v>56727.133953585682</v>
      </c>
      <c r="E3495">
        <v>38966070.598057985</v>
      </c>
      <c r="F3495">
        <v>1471.7692359287175</v>
      </c>
      <c r="G3495">
        <v>208120998.73188487</v>
      </c>
      <c r="H3495" s="6">
        <f>E3495-G3495-'Recalled prostheses cost'!$F$23</f>
        <v>-192906752.60071805</v>
      </c>
      <c r="I3495" s="112">
        <v>21527145.212549865</v>
      </c>
      <c r="J3495" s="112">
        <v>79085979.518116251</v>
      </c>
      <c r="K3495" s="112">
        <f>I3495-J3495-(0.38*'Recalled prostheses cost'!$F$23)</f>
        <v>-66584527.602985032</v>
      </c>
      <c r="L3495" s="11">
        <f t="shared" si="112"/>
        <v>1</v>
      </c>
    </row>
    <row r="3496" spans="1:12" x14ac:dyDescent="0.25">
      <c r="A3496">
        <f t="shared" si="113"/>
        <v>3491</v>
      </c>
      <c r="C3496">
        <v>53540.51942433088</v>
      </c>
      <c r="D3496">
        <v>55335.761359381191</v>
      </c>
      <c r="E3496">
        <v>43322343.98628933</v>
      </c>
      <c r="F3496">
        <v>1795.2419350503114</v>
      </c>
      <c r="G3496">
        <v>356721853.98919588</v>
      </c>
      <c r="H3496" s="6">
        <f>E3496-G3496-'Recalled prostheses cost'!$F$23</f>
        <v>-337151334.46979773</v>
      </c>
      <c r="I3496" s="112">
        <v>24179188.983382802</v>
      </c>
      <c r="J3496" s="112">
        <v>135554304.51589444</v>
      </c>
      <c r="K3496" s="112">
        <f>I3496-J3496-(0.38*'Recalled prostheses cost'!$F$23)</f>
        <v>-120400808.82993028</v>
      </c>
      <c r="L3496" s="11">
        <f t="shared" si="112"/>
        <v>1</v>
      </c>
    </row>
    <row r="3497" spans="1:12" x14ac:dyDescent="0.25">
      <c r="A3497">
        <f t="shared" si="113"/>
        <v>3492</v>
      </c>
      <c r="C3497">
        <v>52585.48847445385</v>
      </c>
      <c r="D3497">
        <v>54626.980491789131</v>
      </c>
      <c r="E3497">
        <v>49808822.243408456</v>
      </c>
      <c r="F3497">
        <v>2041.4920173352803</v>
      </c>
      <c r="G3497">
        <v>492465788.98080003</v>
      </c>
      <c r="H3497" s="6">
        <f>E3497-G3497-'Recalled prostheses cost'!$F$23</f>
        <v>-466408791.20428276</v>
      </c>
      <c r="I3497" s="112">
        <v>27624608.566691872</v>
      </c>
      <c r="J3497" s="112">
        <v>187136999.81270403</v>
      </c>
      <c r="K3497" s="112">
        <f>I3497-J3497-(0.38*'Recalled prostheses cost'!$F$23)</f>
        <v>-168538084.54343081</v>
      </c>
      <c r="L3497" s="11">
        <f t="shared" si="112"/>
        <v>1</v>
      </c>
    </row>
    <row r="3498" spans="1:12" x14ac:dyDescent="0.25">
      <c r="A3498">
        <f t="shared" si="113"/>
        <v>3493</v>
      </c>
      <c r="C3498">
        <v>81121.786514066029</v>
      </c>
      <c r="D3498">
        <v>84939.228429978597</v>
      </c>
      <c r="E3498">
        <v>55193468.558776885</v>
      </c>
      <c r="F3498">
        <v>3817.4419159125682</v>
      </c>
      <c r="G3498">
        <v>530218998.65294176</v>
      </c>
      <c r="H3498" s="6">
        <f>E3498-G3498-'Recalled prostheses cost'!$F$23</f>
        <v>-498777354.56105602</v>
      </c>
      <c r="I3498" s="112">
        <v>30845680.91921727</v>
      </c>
      <c r="J3498" s="112">
        <v>201483219.48811784</v>
      </c>
      <c r="K3498" s="112">
        <f>I3498-J3498-(0.38*'Recalled prostheses cost'!$F$23)</f>
        <v>-179663231.86631924</v>
      </c>
      <c r="L3498" s="11">
        <f t="shared" si="112"/>
        <v>1</v>
      </c>
    </row>
    <row r="3499" spans="1:12" x14ac:dyDescent="0.25">
      <c r="A3499">
        <f t="shared" si="113"/>
        <v>3494</v>
      </c>
      <c r="C3499">
        <v>65511.394711523615</v>
      </c>
      <c r="D3499">
        <v>68138.695099598466</v>
      </c>
      <c r="E3499">
        <v>64878630.234788999</v>
      </c>
      <c r="F3499">
        <v>2627.3003880748511</v>
      </c>
      <c r="G3499">
        <v>846706339.88301349</v>
      </c>
      <c r="H3499" s="6">
        <f>E3499-G3499-'Recalled prostheses cost'!$F$23</f>
        <v>-805579534.11511564</v>
      </c>
      <c r="I3499" s="112">
        <v>35759870.508089244</v>
      </c>
      <c r="J3499" s="112">
        <v>321748409.15554518</v>
      </c>
      <c r="K3499" s="112">
        <f>I3499-J3499-(0.38*'Recalled prostheses cost'!$F$23)</f>
        <v>-295014231.94487458</v>
      </c>
      <c r="L3499" s="11">
        <f t="shared" si="112"/>
        <v>1</v>
      </c>
    </row>
    <row r="3500" spans="1:12" x14ac:dyDescent="0.25">
      <c r="A3500">
        <f t="shared" si="113"/>
        <v>3495</v>
      </c>
      <c r="C3500">
        <v>82360.00922185689</v>
      </c>
      <c r="D3500">
        <v>86186.79076452837</v>
      </c>
      <c r="E3500">
        <v>40654698.395317473</v>
      </c>
      <c r="F3500">
        <v>3826.7815426714806</v>
      </c>
      <c r="G3500">
        <v>383278143.79500216</v>
      </c>
      <c r="H3500" s="6">
        <f>E3500-G3500-'Recalled prostheses cost'!$F$23</f>
        <v>-366375269.86657584</v>
      </c>
      <c r="I3500" s="112">
        <v>22444014.673021547</v>
      </c>
      <c r="J3500" s="112">
        <v>145645694.64210081</v>
      </c>
      <c r="K3500" s="112">
        <f>I3500-J3500-(0.38*'Recalled prostheses cost'!$F$23)</f>
        <v>-132227373.26649791</v>
      </c>
      <c r="L3500" s="11">
        <f t="shared" si="112"/>
        <v>1</v>
      </c>
    </row>
    <row r="3501" spans="1:12" x14ac:dyDescent="0.25">
      <c r="A3501">
        <f t="shared" si="113"/>
        <v>3496</v>
      </c>
      <c r="C3501">
        <v>69573.963349596204</v>
      </c>
      <c r="D3501">
        <v>71656.330750186142</v>
      </c>
      <c r="E3501">
        <v>50434219.191648096</v>
      </c>
      <c r="F3501">
        <v>2082.3674005899375</v>
      </c>
      <c r="G3501">
        <v>302614709.97429228</v>
      </c>
      <c r="H3501" s="6">
        <f>E3501-G3501-'Recalled prostheses cost'!$F$23</f>
        <v>-275932315.24953538</v>
      </c>
      <c r="I3501" s="112">
        <v>27954101.64689545</v>
      </c>
      <c r="J3501" s="112">
        <v>114993589.79023105</v>
      </c>
      <c r="K3501" s="112">
        <f>I3501-J3501-(0.38*'Recalled prostheses cost'!$F$23)</f>
        <v>-96065181.440754235</v>
      </c>
      <c r="L3501" s="11">
        <f t="shared" si="112"/>
        <v>1</v>
      </c>
    </row>
    <row r="3502" spans="1:12" x14ac:dyDescent="0.25">
      <c r="A3502">
        <f t="shared" si="113"/>
        <v>3497</v>
      </c>
      <c r="C3502">
        <v>50445.767823277289</v>
      </c>
      <c r="D3502">
        <v>51973.019537355591</v>
      </c>
      <c r="E3502">
        <v>51209595.272785865</v>
      </c>
      <c r="F3502">
        <v>1527.251714078302</v>
      </c>
      <c r="G3502">
        <v>412496664.64768291</v>
      </c>
      <c r="H3502" s="6">
        <f>E3502-G3502-'Recalled prostheses cost'!$F$23</f>
        <v>-385038893.84178823</v>
      </c>
      <c r="I3502" s="112">
        <v>28376565.473390412</v>
      </c>
      <c r="J3502" s="112">
        <v>156748732.56611949</v>
      </c>
      <c r="K3502" s="112">
        <f>I3502-J3502-(0.38*'Recalled prostheses cost'!$F$23)</f>
        <v>-137397860.39014772</v>
      </c>
      <c r="L3502" s="11">
        <f t="shared" si="112"/>
        <v>1</v>
      </c>
    </row>
    <row r="3503" spans="1:12" x14ac:dyDescent="0.25">
      <c r="A3503">
        <f t="shared" si="113"/>
        <v>3498</v>
      </c>
      <c r="C3503">
        <v>57766.632342916528</v>
      </c>
      <c r="D3503">
        <v>59220.753063412041</v>
      </c>
      <c r="E3503">
        <v>45186268.002977394</v>
      </c>
      <c r="F3503">
        <v>1454.1207204955135</v>
      </c>
      <c r="G3503">
        <v>249696503.7070379</v>
      </c>
      <c r="H3503" s="6">
        <f>E3503-G3503-'Recalled prostheses cost'!$F$23</f>
        <v>-228262060.17095166</v>
      </c>
      <c r="I3503" s="112">
        <v>25228020.155788489</v>
      </c>
      <c r="J3503" s="112">
        <v>94884671.408674419</v>
      </c>
      <c r="K3503" s="112">
        <f>I3503-J3503-(0.38*'Recalled prostheses cost'!$F$23)</f>
        <v>-78682344.550304592</v>
      </c>
      <c r="L3503" s="11">
        <f t="shared" si="112"/>
        <v>1</v>
      </c>
    </row>
    <row r="3504" spans="1:12" x14ac:dyDescent="0.25">
      <c r="A3504">
        <f t="shared" si="113"/>
        <v>3499</v>
      </c>
      <c r="C3504">
        <v>71579.040150725195</v>
      </c>
      <c r="D3504">
        <v>74854.154442732979</v>
      </c>
      <c r="E3504">
        <v>42842705.418456607</v>
      </c>
      <c r="F3504">
        <v>3275.1142920077837</v>
      </c>
      <c r="G3504">
        <v>395602307.93447572</v>
      </c>
      <c r="H3504" s="6">
        <f>E3504-G3504-'Recalled prostheses cost'!$F$23</f>
        <v>-376511426.98291028</v>
      </c>
      <c r="I3504" s="112">
        <v>23971544.64133995</v>
      </c>
      <c r="J3504" s="112">
        <v>150328877.01510072</v>
      </c>
      <c r="K3504" s="112">
        <f>I3504-J3504-(0.38*'Recalled prostheses cost'!$F$23)</f>
        <v>-135383025.67117941</v>
      </c>
      <c r="L3504" s="11">
        <f t="shared" si="112"/>
        <v>1</v>
      </c>
    </row>
    <row r="3505" spans="1:12" x14ac:dyDescent="0.25">
      <c r="A3505">
        <f t="shared" si="113"/>
        <v>3500</v>
      </c>
      <c r="C3505">
        <v>52441.884074726302</v>
      </c>
      <c r="D3505">
        <v>53654.970456293784</v>
      </c>
      <c r="E3505">
        <v>49394564.430631004</v>
      </c>
      <c r="F3505">
        <v>1213.086381567482</v>
      </c>
      <c r="G3505">
        <v>256815195.65708676</v>
      </c>
      <c r="H3505" s="6">
        <f>E3505-G3505-'Recalled prostheses cost'!$F$23</f>
        <v>-231172455.69334692</v>
      </c>
      <c r="I3505" s="112">
        <v>27487045.239389341</v>
      </c>
      <c r="J3505" s="112">
        <v>97589774.349692985</v>
      </c>
      <c r="K3505" s="112">
        <f>I3505-J3505-(0.38*'Recalled prostheses cost'!$F$23)</f>
        <v>-79128422.407722294</v>
      </c>
      <c r="L3505" s="11">
        <f t="shared" si="112"/>
        <v>1</v>
      </c>
    </row>
    <row r="3506" spans="1:12" x14ac:dyDescent="0.25">
      <c r="A3506">
        <f t="shared" si="113"/>
        <v>3501</v>
      </c>
      <c r="C3506">
        <v>75161.258717173754</v>
      </c>
      <c r="D3506">
        <v>77351.623310031777</v>
      </c>
      <c r="E3506">
        <v>42319353.377018541</v>
      </c>
      <c r="F3506">
        <v>2190.3645928580227</v>
      </c>
      <c r="G3506">
        <v>241038938.65715039</v>
      </c>
      <c r="H3506" s="6">
        <f>E3506-G3506-'Recalled prostheses cost'!$F$23</f>
        <v>-222471409.74702302</v>
      </c>
      <c r="I3506" s="112">
        <v>23356500.093380697</v>
      </c>
      <c r="J3506" s="112">
        <v>91594796.689717144</v>
      </c>
      <c r="K3506" s="112">
        <f>I3506-J3506-(0.38*'Recalled prostheses cost'!$F$23)</f>
        <v>-77263989.893755108</v>
      </c>
      <c r="L3506" s="11">
        <f t="shared" si="112"/>
        <v>1</v>
      </c>
    </row>
    <row r="3507" spans="1:12" x14ac:dyDescent="0.25">
      <c r="A3507">
        <f t="shared" si="113"/>
        <v>3502</v>
      </c>
      <c r="C3507">
        <v>66191.496712917622</v>
      </c>
      <c r="D3507">
        <v>68798.710691304703</v>
      </c>
      <c r="E3507">
        <v>45747497.924011186</v>
      </c>
      <c r="F3507">
        <v>2607.2139783870807</v>
      </c>
      <c r="G3507">
        <v>376889599.67039585</v>
      </c>
      <c r="H3507" s="6">
        <f>E3507-G3507-'Recalled prostheses cost'!$F$23</f>
        <v>-354893926.21327585</v>
      </c>
      <c r="I3507" s="112">
        <v>25107817.176363811</v>
      </c>
      <c r="J3507" s="112">
        <v>143218047.87475044</v>
      </c>
      <c r="K3507" s="112">
        <f>I3507-J3507-(0.38*'Recalled prostheses cost'!$F$23)</f>
        <v>-127135923.99580526</v>
      </c>
      <c r="L3507" s="11">
        <f t="shared" si="112"/>
        <v>1</v>
      </c>
    </row>
    <row r="3508" spans="1:12" x14ac:dyDescent="0.25">
      <c r="A3508">
        <f t="shared" si="113"/>
        <v>3503</v>
      </c>
      <c r="C3508">
        <v>49988.359142276509</v>
      </c>
      <c r="D3508">
        <v>51260.39404232469</v>
      </c>
      <c r="E3508">
        <v>49740490.131691635</v>
      </c>
      <c r="F3508">
        <v>1272.0349000481801</v>
      </c>
      <c r="G3508">
        <v>298841002.40402013</v>
      </c>
      <c r="H3508" s="6">
        <f>E3508-G3508-'Recalled prostheses cost'!$F$23</f>
        <v>-272852336.73921967</v>
      </c>
      <c r="I3508" s="112">
        <v>27812958.164056569</v>
      </c>
      <c r="J3508" s="112">
        <v>113559580.9135277</v>
      </c>
      <c r="K3508" s="112">
        <f>I3508-J3508-(0.38*'Recalled prostheses cost'!$F$23)</f>
        <v>-94772316.046889782</v>
      </c>
      <c r="L3508" s="11">
        <f t="shared" si="112"/>
        <v>1</v>
      </c>
    </row>
    <row r="3509" spans="1:12" x14ac:dyDescent="0.25">
      <c r="A3509">
        <f t="shared" si="113"/>
        <v>3504</v>
      </c>
      <c r="C3509">
        <v>55770.233455565387</v>
      </c>
      <c r="D3509">
        <v>57391.230963013717</v>
      </c>
      <c r="E3509">
        <v>49058513.316309243</v>
      </c>
      <c r="F3509">
        <v>1620.99750744833</v>
      </c>
      <c r="G3509">
        <v>408586890.65363407</v>
      </c>
      <c r="H3509" s="6">
        <f>E3509-G3509-'Recalled prostheses cost'!$F$23</f>
        <v>-383280201.80421603</v>
      </c>
      <c r="I3509" s="112">
        <v>26873472.765602961</v>
      </c>
      <c r="J3509" s="112">
        <v>155263018.44838098</v>
      </c>
      <c r="K3509" s="112">
        <f>I3509-J3509-(0.38*'Recalled prostheses cost'!$F$23)</f>
        <v>-137415238.98019665</v>
      </c>
      <c r="L3509" s="11">
        <f t="shared" si="112"/>
        <v>1</v>
      </c>
    </row>
    <row r="3510" spans="1:12" x14ac:dyDescent="0.25">
      <c r="A3510">
        <f t="shared" si="113"/>
        <v>3505</v>
      </c>
      <c r="C3510">
        <v>68616.95614369426</v>
      </c>
      <c r="D3510">
        <v>70852.562446122276</v>
      </c>
      <c r="E3510">
        <v>53945422.194211982</v>
      </c>
      <c r="F3510">
        <v>2235.6063024280156</v>
      </c>
      <c r="G3510">
        <v>389508522.38229871</v>
      </c>
      <c r="H3510" s="6">
        <f>E3510-G3510-'Recalled prostheses cost'!$F$23</f>
        <v>-359314924.65497792</v>
      </c>
      <c r="I3510" s="112">
        <v>29957039.129898511</v>
      </c>
      <c r="J3510" s="112">
        <v>148013238.50527349</v>
      </c>
      <c r="K3510" s="112">
        <f>I3510-J3510-(0.38*'Recalled prostheses cost'!$F$23)</f>
        <v>-127081892.67279363</v>
      </c>
      <c r="L3510" s="11">
        <f t="shared" si="112"/>
        <v>1</v>
      </c>
    </row>
    <row r="3511" spans="1:12" x14ac:dyDescent="0.25">
      <c r="A3511">
        <f t="shared" si="113"/>
        <v>3506</v>
      </c>
      <c r="C3511">
        <v>51696.529198055738</v>
      </c>
      <c r="D3511">
        <v>53312.909781644463</v>
      </c>
      <c r="E3511">
        <v>42187344.570516765</v>
      </c>
      <c r="F3511">
        <v>1616.3805835887251</v>
      </c>
      <c r="G3511">
        <v>363446289.9313401</v>
      </c>
      <c r="H3511" s="6">
        <f>E3511-G3511-'Recalled prostheses cost'!$F$23</f>
        <v>-345010769.8277145</v>
      </c>
      <c r="I3511" s="112">
        <v>23261680.210069001</v>
      </c>
      <c r="J3511" s="112">
        <v>138109590.17390925</v>
      </c>
      <c r="K3511" s="112">
        <f>I3511-J3511-(0.38*'Recalled prostheses cost'!$F$23)</f>
        <v>-123873603.2612589</v>
      </c>
      <c r="L3511" s="11">
        <f t="shared" si="112"/>
        <v>1</v>
      </c>
    </row>
    <row r="3512" spans="1:12" x14ac:dyDescent="0.25">
      <c r="A3512">
        <f t="shared" si="113"/>
        <v>3507</v>
      </c>
      <c r="C3512">
        <v>71358.081918401469</v>
      </c>
      <c r="D3512">
        <v>73525.326077655438</v>
      </c>
      <c r="E3512">
        <v>42098226.200864844</v>
      </c>
      <c r="F3512">
        <v>2167.244159253969</v>
      </c>
      <c r="G3512">
        <v>272484306.06588775</v>
      </c>
      <c r="H3512" s="6">
        <f>E3512-G3512-'Recalled prostheses cost'!$F$23</f>
        <v>-254137904.33191407</v>
      </c>
      <c r="I3512" s="112">
        <v>23522448.41393286</v>
      </c>
      <c r="J3512" s="112">
        <v>103544036.30503736</v>
      </c>
      <c r="K3512" s="112">
        <f>I3512-J3512-(0.38*'Recalled prostheses cost'!$F$23)</f>
        <v>-89047281.188523144</v>
      </c>
      <c r="L3512" s="11">
        <f t="shared" si="112"/>
        <v>1</v>
      </c>
    </row>
    <row r="3513" spans="1:12" x14ac:dyDescent="0.25">
      <c r="A3513">
        <f t="shared" si="113"/>
        <v>3508</v>
      </c>
      <c r="C3513">
        <v>50577.812295789736</v>
      </c>
      <c r="D3513">
        <v>52092.673419008373</v>
      </c>
      <c r="E3513">
        <v>59175365.975463308</v>
      </c>
      <c r="F3513">
        <v>1514.8611232186377</v>
      </c>
      <c r="G3513">
        <v>386097445.72806734</v>
      </c>
      <c r="H3513" s="6">
        <f>E3513-G3513-'Recalled prostheses cost'!$F$23</f>
        <v>-350673904.21949518</v>
      </c>
      <c r="I3513" s="112">
        <v>32377451.510438003</v>
      </c>
      <c r="J3513" s="112">
        <v>146717029.37666559</v>
      </c>
      <c r="K3513" s="112">
        <f>I3513-J3513-(0.38*'Recalled prostheses cost'!$F$23)</f>
        <v>-123365271.16364625</v>
      </c>
      <c r="L3513" s="11">
        <f t="shared" si="112"/>
        <v>1</v>
      </c>
    </row>
    <row r="3514" spans="1:12" x14ac:dyDescent="0.25">
      <c r="A3514">
        <f t="shared" si="113"/>
        <v>3509</v>
      </c>
      <c r="C3514">
        <v>48284.538482830452</v>
      </c>
      <c r="D3514">
        <v>49649.637620765825</v>
      </c>
      <c r="E3514">
        <v>44885244.126449592</v>
      </c>
      <c r="F3514">
        <v>1365.0991379353727</v>
      </c>
      <c r="G3514">
        <v>323809978.75650531</v>
      </c>
      <c r="H3514" s="6">
        <f>E3514-G3514-'Recalled prostheses cost'!$F$23</f>
        <v>-302676559.0969469</v>
      </c>
      <c r="I3514" s="112">
        <v>24767606.929273874</v>
      </c>
      <c r="J3514" s="112">
        <v>123047791.92747201</v>
      </c>
      <c r="K3514" s="112">
        <f>I3514-J3514-(0.38*'Recalled prostheses cost'!$F$23)</f>
        <v>-107305878.29561678</v>
      </c>
      <c r="L3514" s="11">
        <f t="shared" si="112"/>
        <v>1</v>
      </c>
    </row>
    <row r="3515" spans="1:12" x14ac:dyDescent="0.25">
      <c r="A3515">
        <f t="shared" si="113"/>
        <v>3510</v>
      </c>
      <c r="C3515">
        <v>66171.997680751389</v>
      </c>
      <c r="D3515">
        <v>67661.262054262377</v>
      </c>
      <c r="E3515">
        <v>46196807.475936614</v>
      </c>
      <c r="F3515">
        <v>1489.2643735109887</v>
      </c>
      <c r="G3515">
        <v>212100620.56263942</v>
      </c>
      <c r="H3515" s="6">
        <f>E3515-G3515-'Recalled prostheses cost'!$F$23</f>
        <v>-189655637.55359396</v>
      </c>
      <c r="I3515" s="112">
        <v>25710263.751570739</v>
      </c>
      <c r="J3515" s="112">
        <v>80598235.813802958</v>
      </c>
      <c r="K3515" s="112">
        <f>I3515-J3515-(0.38*'Recalled prostheses cost'!$F$23)</f>
        <v>-63913665.359650865</v>
      </c>
      <c r="L3515" s="11">
        <f t="shared" si="112"/>
        <v>1</v>
      </c>
    </row>
    <row r="3516" spans="1:12" x14ac:dyDescent="0.25">
      <c r="A3516">
        <f t="shared" si="113"/>
        <v>3511</v>
      </c>
      <c r="C3516">
        <v>63662.346563509003</v>
      </c>
      <c r="D3516">
        <v>65831.097426209322</v>
      </c>
      <c r="E3516">
        <v>46213295.409190357</v>
      </c>
      <c r="F3516">
        <v>2168.750862700319</v>
      </c>
      <c r="G3516">
        <v>308263900.49724865</v>
      </c>
      <c r="H3516" s="6">
        <f>E3516-G3516-'Recalled prostheses cost'!$F$23</f>
        <v>-285802429.55494946</v>
      </c>
      <c r="I3516" s="112">
        <v>25699380.963894457</v>
      </c>
      <c r="J3516" s="112">
        <v>117140282.18895452</v>
      </c>
      <c r="K3516" s="112">
        <f>I3516-J3516-(0.38*'Recalled prostheses cost'!$F$23)</f>
        <v>-100466594.5224787</v>
      </c>
      <c r="L3516" s="11">
        <f t="shared" si="112"/>
        <v>1</v>
      </c>
    </row>
    <row r="3517" spans="1:12" x14ac:dyDescent="0.25">
      <c r="A3517">
        <f t="shared" si="113"/>
        <v>3512</v>
      </c>
      <c r="C3517">
        <v>54167.7404222119</v>
      </c>
      <c r="D3517">
        <v>56165.147996264299</v>
      </c>
      <c r="E3517">
        <v>41963413.057468265</v>
      </c>
      <c r="F3517">
        <v>1997.4075740523986</v>
      </c>
      <c r="G3517">
        <v>382828531.15169191</v>
      </c>
      <c r="H3517" s="6">
        <f>E3517-G3517-'Recalled prostheses cost'!$F$23</f>
        <v>-364616942.56111479</v>
      </c>
      <c r="I3517" s="112">
        <v>23321711.42087882</v>
      </c>
      <c r="J3517" s="112">
        <v>145474841.83764291</v>
      </c>
      <c r="K3517" s="112">
        <f>I3517-J3517-(0.38*'Recalled prostheses cost'!$F$23)</f>
        <v>-131178823.71418273</v>
      </c>
      <c r="L3517" s="11">
        <f t="shared" si="112"/>
        <v>1</v>
      </c>
    </row>
    <row r="3518" spans="1:12" x14ac:dyDescent="0.25">
      <c r="A3518">
        <f t="shared" si="113"/>
        <v>3513</v>
      </c>
      <c r="C3518">
        <v>64152.684416331023</v>
      </c>
      <c r="D3518">
        <v>66460.167853918654</v>
      </c>
      <c r="E3518">
        <v>44785415.438686967</v>
      </c>
      <c r="F3518">
        <v>2307.4834375876308</v>
      </c>
      <c r="G3518">
        <v>355576849.04714125</v>
      </c>
      <c r="H3518" s="6">
        <f>E3518-G3518-'Recalled prostheses cost'!$F$23</f>
        <v>-334543258.07534546</v>
      </c>
      <c r="I3518" s="112">
        <v>24815608.615934927</v>
      </c>
      <c r="J3518" s="112">
        <v>135119202.63791364</v>
      </c>
      <c r="K3518" s="112">
        <f>I3518-J3518-(0.38*'Recalled prostheses cost'!$F$23)</f>
        <v>-119329287.31939736</v>
      </c>
      <c r="L3518" s="11">
        <f t="shared" si="112"/>
        <v>1</v>
      </c>
    </row>
    <row r="3519" spans="1:12" x14ac:dyDescent="0.25">
      <c r="A3519">
        <f t="shared" si="113"/>
        <v>3514</v>
      </c>
      <c r="C3519">
        <v>50691.650881521615</v>
      </c>
      <c r="D3519">
        <v>51791.017778027192</v>
      </c>
      <c r="E3519">
        <v>70302120.359747484</v>
      </c>
      <c r="F3519">
        <v>1099.3668965055767</v>
      </c>
      <c r="G3519">
        <v>420548741.81719792</v>
      </c>
      <c r="H3519" s="6">
        <f>E3519-G3519-'Recalled prostheses cost'!$F$23</f>
        <v>-373998445.92434162</v>
      </c>
      <c r="I3519" s="112">
        <v>38984253.141287059</v>
      </c>
      <c r="J3519" s="112">
        <v>159808521.89053524</v>
      </c>
      <c r="K3519" s="112">
        <f>I3519-J3519-(0.38*'Recalled prostheses cost'!$F$23)</f>
        <v>-129849962.04666683</v>
      </c>
      <c r="L3519" s="11">
        <f t="shared" si="112"/>
        <v>1</v>
      </c>
    </row>
    <row r="3520" spans="1:12" x14ac:dyDescent="0.25">
      <c r="A3520">
        <f t="shared" si="113"/>
        <v>3515</v>
      </c>
      <c r="C3520">
        <v>54172.424248722738</v>
      </c>
      <c r="D3520">
        <v>55486.748406921353</v>
      </c>
      <c r="E3520">
        <v>43064149.624578871</v>
      </c>
      <c r="F3520">
        <v>1314.3241581986149</v>
      </c>
      <c r="G3520">
        <v>189785798.04172558</v>
      </c>
      <c r="H3520" s="6">
        <f>E3520-G3520-'Recalled prostheses cost'!$F$23</f>
        <v>-170473472.88403788</v>
      </c>
      <c r="I3520" s="112">
        <v>23970350.154467516</v>
      </c>
      <c r="J3520" s="112">
        <v>72118603.255855709</v>
      </c>
      <c r="K3520" s="112">
        <f>I3520-J3520-(0.38*'Recalled prostheses cost'!$F$23)</f>
        <v>-57173946.39880684</v>
      </c>
      <c r="L3520" s="11">
        <f t="shared" si="112"/>
        <v>1</v>
      </c>
    </row>
    <row r="3521" spans="1:12" x14ac:dyDescent="0.25">
      <c r="A3521">
        <f t="shared" si="113"/>
        <v>3516</v>
      </c>
      <c r="C3521">
        <v>68070.896730729626</v>
      </c>
      <c r="D3521">
        <v>70946.302375888656</v>
      </c>
      <c r="E3521">
        <v>52024915.789524049</v>
      </c>
      <c r="F3521">
        <v>2875.4056451590295</v>
      </c>
      <c r="G3521">
        <v>529311090.62978953</v>
      </c>
      <c r="H3521" s="6">
        <f>E3521-G3521-'Recalled prostheses cost'!$F$23</f>
        <v>-501037999.30715668</v>
      </c>
      <c r="I3521" s="112">
        <v>28489772.837314237</v>
      </c>
      <c r="J3521" s="112">
        <v>201138214.43932003</v>
      </c>
      <c r="K3521" s="112">
        <f>I3521-J3521-(0.38*'Recalled prostheses cost'!$F$23)</f>
        <v>-181674134.89942443</v>
      </c>
      <c r="L3521" s="11">
        <f t="shared" si="112"/>
        <v>1</v>
      </c>
    </row>
    <row r="3522" spans="1:12" x14ac:dyDescent="0.25">
      <c r="A3522">
        <f t="shared" si="113"/>
        <v>3517</v>
      </c>
      <c r="C3522">
        <v>55223.905098546631</v>
      </c>
      <c r="D3522">
        <v>56681.076636044236</v>
      </c>
      <c r="E3522">
        <v>53116892.831649527</v>
      </c>
      <c r="F3522">
        <v>1457.1715374976047</v>
      </c>
      <c r="G3522">
        <v>374366632.92925203</v>
      </c>
      <c r="H3522" s="6">
        <f>E3522-G3522-'Recalled prostheses cost'!$F$23</f>
        <v>-345001564.56449366</v>
      </c>
      <c r="I3522" s="112">
        <v>29454389.905563291</v>
      </c>
      <c r="J3522" s="112">
        <v>142259320.51311579</v>
      </c>
      <c r="K3522" s="112">
        <f>I3522-J3522-(0.38*'Recalled prostheses cost'!$F$23)</f>
        <v>-121830623.90497115</v>
      </c>
      <c r="L3522" s="11">
        <f t="shared" si="112"/>
        <v>1</v>
      </c>
    </row>
    <row r="3523" spans="1:12" x14ac:dyDescent="0.25">
      <c r="A3523">
        <f t="shared" si="113"/>
        <v>3518</v>
      </c>
      <c r="C3523">
        <v>52311.730809432986</v>
      </c>
      <c r="D3523">
        <v>54956.186320052795</v>
      </c>
      <c r="E3523">
        <v>47557038.347942479</v>
      </c>
      <c r="F3523">
        <v>2644.4555106198095</v>
      </c>
      <c r="G3523">
        <v>670191948.6672343</v>
      </c>
      <c r="H3523" s="6">
        <f>E3523-G3523-'Recalled prostheses cost'!$F$23</f>
        <v>-646386734.786183</v>
      </c>
      <c r="I3523" s="112">
        <v>26253126.794542287</v>
      </c>
      <c r="J3523" s="112">
        <v>254672940.49354902</v>
      </c>
      <c r="K3523" s="112">
        <f>I3523-J3523-(0.38*'Recalled prostheses cost'!$F$23)</f>
        <v>-237445506.99642539</v>
      </c>
      <c r="L3523" s="11">
        <f t="shared" si="112"/>
        <v>1</v>
      </c>
    </row>
    <row r="3524" spans="1:12" x14ac:dyDescent="0.25">
      <c r="A3524">
        <f t="shared" si="113"/>
        <v>3519</v>
      </c>
      <c r="C3524">
        <v>58623.864228737941</v>
      </c>
      <c r="D3524">
        <v>61348.864759466152</v>
      </c>
      <c r="E3524">
        <v>52976561.366478145</v>
      </c>
      <c r="F3524">
        <v>2725.0005307282117</v>
      </c>
      <c r="G3524">
        <v>585284527.0356226</v>
      </c>
      <c r="H3524" s="6">
        <f>E3524-G3524-'Recalled prostheses cost'!$F$23</f>
        <v>-556059790.13603568</v>
      </c>
      <c r="I3524" s="112">
        <v>29252123.242930304</v>
      </c>
      <c r="J3524" s="112">
        <v>222408120.27353662</v>
      </c>
      <c r="K3524" s="112">
        <f>I3524-J3524-(0.38*'Recalled prostheses cost'!$F$23)</f>
        <v>-202181690.32802498</v>
      </c>
      <c r="L3524" s="11">
        <f t="shared" si="112"/>
        <v>1</v>
      </c>
    </row>
    <row r="3525" spans="1:12" x14ac:dyDescent="0.25">
      <c r="A3525">
        <f t="shared" si="113"/>
        <v>3520</v>
      </c>
      <c r="C3525">
        <v>60232.441785023155</v>
      </c>
      <c r="D3525">
        <v>62293.777944245339</v>
      </c>
      <c r="E3525">
        <v>45957861.533101469</v>
      </c>
      <c r="F3525">
        <v>2061.3361592221845</v>
      </c>
      <c r="G3525">
        <v>330531313.29520577</v>
      </c>
      <c r="H3525" s="6">
        <f>E3525-G3525-'Recalled prostheses cost'!$F$23</f>
        <v>-308325276.22899544</v>
      </c>
      <c r="I3525" s="112">
        <v>25652489.956512161</v>
      </c>
      <c r="J3525" s="112">
        <v>125601899.0521782</v>
      </c>
      <c r="K3525" s="112">
        <f>I3525-J3525-(0.38*'Recalled prostheses cost'!$F$23)</f>
        <v>-108975102.3930847</v>
      </c>
      <c r="L3525" s="11">
        <f t="shared" si="112"/>
        <v>1</v>
      </c>
    </row>
    <row r="3526" spans="1:12" x14ac:dyDescent="0.25">
      <c r="A3526">
        <f t="shared" si="113"/>
        <v>3521</v>
      </c>
      <c r="C3526">
        <v>67635.618560836811</v>
      </c>
      <c r="D3526">
        <v>69752.790161360972</v>
      </c>
      <c r="E3526">
        <v>51483116.027626649</v>
      </c>
      <c r="F3526">
        <v>2117.1716005241615</v>
      </c>
      <c r="G3526">
        <v>353747335.66995925</v>
      </c>
      <c r="H3526" s="6">
        <f>E3526-G3526-'Recalled prostheses cost'!$F$23</f>
        <v>-326016044.10922378</v>
      </c>
      <c r="I3526" s="112">
        <v>28090766.301077902</v>
      </c>
      <c r="J3526" s="112">
        <v>134423987.5545845</v>
      </c>
      <c r="K3526" s="112">
        <f>I3526-J3526-(0.38*'Recalled prostheses cost'!$F$23)</f>
        <v>-115358914.55092525</v>
      </c>
      <c r="L3526" s="11">
        <f t="shared" ref="L3526:L3589" si="114">IF(H3526/$H$1&lt;=F3526,1,0)</f>
        <v>1</v>
      </c>
    </row>
    <row r="3527" spans="1:12" x14ac:dyDescent="0.25">
      <c r="A3527">
        <f t="shared" si="113"/>
        <v>3522</v>
      </c>
      <c r="C3527">
        <v>58637.000295449281</v>
      </c>
      <c r="D3527">
        <v>60436.060511627387</v>
      </c>
      <c r="E3527">
        <v>72083794.156908572</v>
      </c>
      <c r="F3527">
        <v>1799.0602161781062</v>
      </c>
      <c r="G3527">
        <v>652582005.07975674</v>
      </c>
      <c r="H3527" s="6">
        <f>E3527-G3527-'Recalled prostheses cost'!$F$23</f>
        <v>-604250035.38973939</v>
      </c>
      <c r="I3527" s="112">
        <v>39607730.227057956</v>
      </c>
      <c r="J3527" s="112">
        <v>247981161.93030754</v>
      </c>
      <c r="K3527" s="112">
        <f>I3527-J3527-(0.38*'Recalled prostheses cost'!$F$23)</f>
        <v>-217399125.00066823</v>
      </c>
      <c r="L3527" s="11">
        <f t="shared" si="114"/>
        <v>1</v>
      </c>
    </row>
    <row r="3528" spans="1:12" x14ac:dyDescent="0.25">
      <c r="A3528">
        <f t="shared" ref="A3528:A3591" si="115">1+A3527</f>
        <v>3523</v>
      </c>
      <c r="C3528">
        <v>61804.815588139776</v>
      </c>
      <c r="D3528">
        <v>63942.851772239286</v>
      </c>
      <c r="E3528">
        <v>58619755.827065922</v>
      </c>
      <c r="F3528">
        <v>2138.0361840995101</v>
      </c>
      <c r="G3528">
        <v>520916002.48274857</v>
      </c>
      <c r="H3528" s="6">
        <f>E3528-G3528-'Recalled prostheses cost'!$F$23</f>
        <v>-486048071.12257379</v>
      </c>
      <c r="I3528" s="112">
        <v>32489610.525760125</v>
      </c>
      <c r="J3528" s="112">
        <v>197948080.94344443</v>
      </c>
      <c r="K3528" s="112">
        <f>I3528-J3528-(0.38*'Recalled prostheses cost'!$F$23)</f>
        <v>-174484163.71510297</v>
      </c>
      <c r="L3528" s="11">
        <f t="shared" si="114"/>
        <v>1</v>
      </c>
    </row>
    <row r="3529" spans="1:12" x14ac:dyDescent="0.25">
      <c r="A3529">
        <f t="shared" si="115"/>
        <v>3524</v>
      </c>
      <c r="C3529">
        <v>60295.279513133115</v>
      </c>
      <c r="D3529">
        <v>62644.066364728315</v>
      </c>
      <c r="E3529">
        <v>46723494.033635721</v>
      </c>
      <c r="F3529">
        <v>2348.7868515951996</v>
      </c>
      <c r="G3529">
        <v>400463433.63780653</v>
      </c>
      <c r="H3529" s="6">
        <f>E3529-G3529-'Recalled prostheses cost'!$F$23</f>
        <v>-377491764.07106197</v>
      </c>
      <c r="I3529" s="112">
        <v>25593932.818490341</v>
      </c>
      <c r="J3529" s="112">
        <v>152176104.78236648</v>
      </c>
      <c r="K3529" s="112">
        <f>I3529-J3529-(0.38*'Recalled prostheses cost'!$F$23)</f>
        <v>-135607865.26129478</v>
      </c>
      <c r="L3529" s="11">
        <f t="shared" si="114"/>
        <v>1</v>
      </c>
    </row>
    <row r="3530" spans="1:12" x14ac:dyDescent="0.25">
      <c r="A3530">
        <f t="shared" si="115"/>
        <v>3525</v>
      </c>
      <c r="C3530">
        <v>52932.950335592657</v>
      </c>
      <c r="D3530">
        <v>54393.957945122165</v>
      </c>
      <c r="E3530">
        <v>46876628.529017448</v>
      </c>
      <c r="F3530">
        <v>1461.007609529508</v>
      </c>
      <c r="G3530">
        <v>288334139.23273426</v>
      </c>
      <c r="H3530" s="6">
        <f>E3530-G3530-'Recalled prostheses cost'!$F$23</f>
        <v>-265209335.17060798</v>
      </c>
      <c r="I3530" s="112">
        <v>26081536.762133371</v>
      </c>
      <c r="J3530" s="112">
        <v>109566972.90843903</v>
      </c>
      <c r="K3530" s="112">
        <f>I3530-J3530-(0.38*'Recalled prostheses cost'!$F$23)</f>
        <v>-92511129.443724304</v>
      </c>
      <c r="L3530" s="11">
        <f t="shared" si="114"/>
        <v>1</v>
      </c>
    </row>
    <row r="3531" spans="1:12" x14ac:dyDescent="0.25">
      <c r="A3531">
        <f t="shared" si="115"/>
        <v>3526</v>
      </c>
      <c r="C3531">
        <v>50882.580555894325</v>
      </c>
      <c r="D3531">
        <v>52077.938205937513</v>
      </c>
      <c r="E3531">
        <v>75979261.982554644</v>
      </c>
      <c r="F3531">
        <v>1195.3576500431882</v>
      </c>
      <c r="G3531">
        <v>458936064.06457728</v>
      </c>
      <c r="H3531" s="6">
        <f>E3531-G3531-'Recalled prostheses cost'!$F$23</f>
        <v>-406708626.54891384</v>
      </c>
      <c r="I3531" s="112">
        <v>42057388.866719693</v>
      </c>
      <c r="J3531" s="112">
        <v>174395704.34453934</v>
      </c>
      <c r="K3531" s="112">
        <f>I3531-J3531-(0.38*'Recalled prostheses cost'!$F$23)</f>
        <v>-141364008.77523831</v>
      </c>
      <c r="L3531" s="11">
        <f t="shared" si="114"/>
        <v>1</v>
      </c>
    </row>
    <row r="3532" spans="1:12" x14ac:dyDescent="0.25">
      <c r="A3532">
        <f t="shared" si="115"/>
        <v>3527</v>
      </c>
      <c r="C3532">
        <v>79782.565377820458</v>
      </c>
      <c r="D3532">
        <v>82420.508043366979</v>
      </c>
      <c r="E3532">
        <v>45259205.553717233</v>
      </c>
      <c r="F3532">
        <v>2637.9426655465213</v>
      </c>
      <c r="G3532">
        <v>295231423.19220895</v>
      </c>
      <c r="H3532" s="6">
        <f>E3532-G3532-'Recalled prostheses cost'!$F$23</f>
        <v>-273724042.10538292</v>
      </c>
      <c r="I3532" s="112">
        <v>24736224.256891225</v>
      </c>
      <c r="J3532" s="112">
        <v>112187940.81303939</v>
      </c>
      <c r="K3532" s="112">
        <f>I3532-J3532-(0.38*'Recalled prostheses cost'!$F$23)</f>
        <v>-96477409.853566825</v>
      </c>
      <c r="L3532" s="11">
        <f t="shared" si="114"/>
        <v>1</v>
      </c>
    </row>
    <row r="3533" spans="1:12" x14ac:dyDescent="0.25">
      <c r="A3533">
        <f t="shared" si="115"/>
        <v>3528</v>
      </c>
      <c r="C3533">
        <v>53872.428185022465</v>
      </c>
      <c r="D3533">
        <v>55148.323389188998</v>
      </c>
      <c r="E3533">
        <v>52035772.559816301</v>
      </c>
      <c r="F3533">
        <v>1275.8952041665325</v>
      </c>
      <c r="G3533">
        <v>252082879.35415465</v>
      </c>
      <c r="H3533" s="6">
        <f>E3533-G3533-'Recalled prostheses cost'!$F$23</f>
        <v>-223798931.26122952</v>
      </c>
      <c r="I3533" s="112">
        <v>28527672.798376191</v>
      </c>
      <c r="J3533" s="112">
        <v>95791494.154578775</v>
      </c>
      <c r="K3533" s="112">
        <f>I3533-J3533-(0.38*'Recalled prostheses cost'!$F$23)</f>
        <v>-76289514.653621227</v>
      </c>
      <c r="L3533" s="11">
        <f t="shared" si="114"/>
        <v>1</v>
      </c>
    </row>
    <row r="3534" spans="1:12" x14ac:dyDescent="0.25">
      <c r="A3534">
        <f t="shared" si="115"/>
        <v>3529</v>
      </c>
      <c r="C3534">
        <v>49919.978252873814</v>
      </c>
      <c r="D3534">
        <v>51574.321856413226</v>
      </c>
      <c r="E3534">
        <v>47093707.866427451</v>
      </c>
      <c r="F3534">
        <v>1654.3436035394116</v>
      </c>
      <c r="G3534">
        <v>429288815.81104696</v>
      </c>
      <c r="H3534" s="6">
        <f>E3534-G3534-'Recalled prostheses cost'!$F$23</f>
        <v>-405946932.41151071</v>
      </c>
      <c r="I3534" s="112">
        <v>26038168.597909655</v>
      </c>
      <c r="J3534" s="112">
        <v>163129750.00819787</v>
      </c>
      <c r="K3534" s="112">
        <f>I3534-J3534-(0.38*'Recalled prostheses cost'!$F$23)</f>
        <v>-146117274.70770687</v>
      </c>
      <c r="L3534" s="11">
        <f t="shared" si="114"/>
        <v>1</v>
      </c>
    </row>
    <row r="3535" spans="1:12" x14ac:dyDescent="0.25">
      <c r="A3535">
        <f t="shared" si="115"/>
        <v>3530</v>
      </c>
      <c r="C3535">
        <v>62188.153497641433</v>
      </c>
      <c r="D3535">
        <v>64135.226761881531</v>
      </c>
      <c r="E3535">
        <v>42622701.900649227</v>
      </c>
      <c r="F3535">
        <v>1947.0732642400981</v>
      </c>
      <c r="G3535">
        <v>280777299.67066443</v>
      </c>
      <c r="H3535" s="6">
        <f>E3535-G3535-'Recalled prostheses cost'!$F$23</f>
        <v>-261906422.23690638</v>
      </c>
      <c r="I3535" s="112">
        <v>23620860.692169599</v>
      </c>
      <c r="J3535" s="112">
        <v>106695373.87485249</v>
      </c>
      <c r="K3535" s="112">
        <f>I3535-J3535-(0.38*'Recalled prostheses cost'!$F$23)</f>
        <v>-92100206.480101556</v>
      </c>
      <c r="L3535" s="11">
        <f t="shared" si="114"/>
        <v>1</v>
      </c>
    </row>
    <row r="3536" spans="1:12" x14ac:dyDescent="0.25">
      <c r="A3536">
        <f t="shared" si="115"/>
        <v>3531</v>
      </c>
      <c r="C3536">
        <v>52084.698684203409</v>
      </c>
      <c r="D3536">
        <v>53671.297652865462</v>
      </c>
      <c r="E3536">
        <v>60251431.086678974</v>
      </c>
      <c r="F3536">
        <v>1586.5989686620524</v>
      </c>
      <c r="G3536">
        <v>463374573.55107117</v>
      </c>
      <c r="H3536" s="6">
        <f>E3536-G3536-'Recalled prostheses cost'!$F$23</f>
        <v>-426874966.93128335</v>
      </c>
      <c r="I3536" s="112">
        <v>32823462.224487863</v>
      </c>
      <c r="J3536" s="112">
        <v>176082337.94940704</v>
      </c>
      <c r="K3536" s="112">
        <f>I3536-J3536-(0.38*'Recalled prostheses cost'!$F$23)</f>
        <v>-152284569.02233782</v>
      </c>
      <c r="L3536" s="11">
        <f t="shared" si="114"/>
        <v>1</v>
      </c>
    </row>
    <row r="3537" spans="1:12" x14ac:dyDescent="0.25">
      <c r="A3537">
        <f t="shared" si="115"/>
        <v>3532</v>
      </c>
      <c r="C3537">
        <v>64275.187149896476</v>
      </c>
      <c r="D3537">
        <v>66547.997902223025</v>
      </c>
      <c r="E3537">
        <v>66831375.853178672</v>
      </c>
      <c r="F3537">
        <v>2272.8107523265498</v>
      </c>
      <c r="G3537">
        <v>635080972.14969468</v>
      </c>
      <c r="H3537" s="6">
        <f>E3537-G3537-'Recalled prostheses cost'!$F$23</f>
        <v>-592001420.76340723</v>
      </c>
      <c r="I3537" s="112">
        <v>37580077.086665384</v>
      </c>
      <c r="J3537" s="112">
        <v>241330769.41688401</v>
      </c>
      <c r="K3537" s="112">
        <f>I3537-J3537-(0.38*'Recalled prostheses cost'!$F$23)</f>
        <v>-212776385.62763727</v>
      </c>
      <c r="L3537" s="11">
        <f t="shared" si="114"/>
        <v>1</v>
      </c>
    </row>
    <row r="3538" spans="1:12" x14ac:dyDescent="0.25">
      <c r="A3538">
        <f t="shared" si="115"/>
        <v>3533</v>
      </c>
      <c r="C3538">
        <v>53122.239129512236</v>
      </c>
      <c r="D3538">
        <v>54508.600137334251</v>
      </c>
      <c r="E3538">
        <v>50477345.018806629</v>
      </c>
      <c r="F3538">
        <v>1386.3610078220154</v>
      </c>
      <c r="G3538">
        <v>376215142.41206145</v>
      </c>
      <c r="H3538" s="6">
        <f>E3538-G3538-'Recalled prostheses cost'!$F$23</f>
        <v>-349489621.86014599</v>
      </c>
      <c r="I3538" s="112">
        <v>27953622.074597631</v>
      </c>
      <c r="J3538" s="112">
        <v>142961754.11658335</v>
      </c>
      <c r="K3538" s="112">
        <f>I3538-J3538-(0.38*'Recalled prostheses cost'!$F$23)</f>
        <v>-124033825.33940437</v>
      </c>
      <c r="L3538" s="11">
        <f t="shared" si="114"/>
        <v>1</v>
      </c>
    </row>
    <row r="3539" spans="1:12" x14ac:dyDescent="0.25">
      <c r="A3539">
        <f t="shared" si="115"/>
        <v>3534</v>
      </c>
      <c r="C3539">
        <v>51966.972447130232</v>
      </c>
      <c r="D3539">
        <v>53528.54846404495</v>
      </c>
      <c r="E3539">
        <v>45871672.354535334</v>
      </c>
      <c r="F3539">
        <v>1561.5760169147179</v>
      </c>
      <c r="G3539">
        <v>324768739.71167618</v>
      </c>
      <c r="H3539" s="6">
        <f>E3539-G3539-'Recalled prostheses cost'!$F$23</f>
        <v>-302648891.82403201</v>
      </c>
      <c r="I3539" s="112">
        <v>25774762.14799042</v>
      </c>
      <c r="J3539" s="112">
        <v>123412121.09043697</v>
      </c>
      <c r="K3539" s="112">
        <f>I3539-J3539-(0.38*'Recalled prostheses cost'!$F$23)</f>
        <v>-106663052.23986518</v>
      </c>
      <c r="L3539" s="11">
        <f t="shared" si="114"/>
        <v>1</v>
      </c>
    </row>
    <row r="3540" spans="1:12" x14ac:dyDescent="0.25">
      <c r="A3540">
        <f t="shared" si="115"/>
        <v>3535</v>
      </c>
      <c r="C3540">
        <v>66988.059405235399</v>
      </c>
      <c r="D3540">
        <v>68799.749053384206</v>
      </c>
      <c r="E3540">
        <v>42376436.202717915</v>
      </c>
      <c r="F3540">
        <v>1811.6896481488075</v>
      </c>
      <c r="G3540">
        <v>241365838.93857864</v>
      </c>
      <c r="H3540" s="6">
        <f>E3540-G3540-'Recalled prostheses cost'!$F$23</f>
        <v>-222741227.20275187</v>
      </c>
      <c r="I3540" s="112">
        <v>23598271.873188134</v>
      </c>
      <c r="J3540" s="112">
        <v>91719018.796659887</v>
      </c>
      <c r="K3540" s="112">
        <f>I3540-J3540-(0.38*'Recalled prostheses cost'!$F$23)</f>
        <v>-77146440.220890403</v>
      </c>
      <c r="L3540" s="11">
        <f t="shared" si="114"/>
        <v>1</v>
      </c>
    </row>
    <row r="3541" spans="1:12" x14ac:dyDescent="0.25">
      <c r="A3541">
        <f t="shared" si="115"/>
        <v>3536</v>
      </c>
      <c r="C3541">
        <v>50040.517977410876</v>
      </c>
      <c r="D3541">
        <v>51825.130531518524</v>
      </c>
      <c r="E3541">
        <v>55989427.08222466</v>
      </c>
      <c r="F3541">
        <v>1784.6125541076472</v>
      </c>
      <c r="G3541">
        <v>515898305.75911683</v>
      </c>
      <c r="H3541" s="6">
        <f>E3541-G3541-'Recalled prostheses cost'!$F$23</f>
        <v>-483660703.14378333</v>
      </c>
      <c r="I3541" s="112">
        <v>31165822.460381389</v>
      </c>
      <c r="J3541" s="112">
        <v>196041356.1884644</v>
      </c>
      <c r="K3541" s="112">
        <f>I3541-J3541-(0.38*'Recalled prostheses cost'!$F$23)</f>
        <v>-173901227.02550167</v>
      </c>
      <c r="L3541" s="11">
        <f t="shared" si="114"/>
        <v>1</v>
      </c>
    </row>
    <row r="3542" spans="1:12" x14ac:dyDescent="0.25">
      <c r="A3542">
        <f t="shared" si="115"/>
        <v>3537</v>
      </c>
      <c r="C3542">
        <v>48901.530775895415</v>
      </c>
      <c r="D3542">
        <v>50230.343486617123</v>
      </c>
      <c r="E3542">
        <v>65426376.448663779</v>
      </c>
      <c r="F3542">
        <v>1328.8127107217078</v>
      </c>
      <c r="G3542">
        <v>439639814.45266813</v>
      </c>
      <c r="H3542" s="6">
        <f>E3542-G3542-'Recalled prostheses cost'!$F$23</f>
        <v>-397965262.47089553</v>
      </c>
      <c r="I3542" s="112">
        <v>36553824.939077042</v>
      </c>
      <c r="J3542" s="112">
        <v>167063129.4920139</v>
      </c>
      <c r="K3542" s="112">
        <f>I3542-J3542-(0.38*'Recalled prostheses cost'!$F$23)</f>
        <v>-139534997.85035551</v>
      </c>
      <c r="L3542" s="11">
        <f t="shared" si="114"/>
        <v>1</v>
      </c>
    </row>
    <row r="3543" spans="1:12" x14ac:dyDescent="0.25">
      <c r="A3543">
        <f t="shared" si="115"/>
        <v>3538</v>
      </c>
      <c r="C3543">
        <v>59999.357432295386</v>
      </c>
      <c r="D3543">
        <v>62167.268535268689</v>
      </c>
      <c r="E3543">
        <v>41039073.758198999</v>
      </c>
      <c r="F3543">
        <v>2167.9111029733031</v>
      </c>
      <c r="G3543">
        <v>321500085.73092753</v>
      </c>
      <c r="H3543" s="6">
        <f>E3543-G3543-'Recalled prostheses cost'!$F$23</f>
        <v>-304212836.43961972</v>
      </c>
      <c r="I3543" s="112">
        <v>22734948.251053505</v>
      </c>
      <c r="J3543" s="112">
        <v>122170032.57775247</v>
      </c>
      <c r="K3543" s="112">
        <f>I3543-J3543-(0.38*'Recalled prostheses cost'!$F$23)</f>
        <v>-108460777.62411761</v>
      </c>
      <c r="L3543" s="11">
        <f t="shared" si="114"/>
        <v>1</v>
      </c>
    </row>
    <row r="3544" spans="1:12" x14ac:dyDescent="0.25">
      <c r="A3544">
        <f t="shared" si="115"/>
        <v>3539</v>
      </c>
      <c r="C3544">
        <v>53280.495341845082</v>
      </c>
      <c r="D3544">
        <v>54708.100853835364</v>
      </c>
      <c r="E3544">
        <v>46179124.188874528</v>
      </c>
      <c r="F3544">
        <v>1427.6055119902812</v>
      </c>
      <c r="G3544">
        <v>221959686.10970029</v>
      </c>
      <c r="H3544" s="6">
        <f>E3544-G3544-'Recalled prostheses cost'!$F$23</f>
        <v>-199532386.38771695</v>
      </c>
      <c r="I3544" s="112">
        <v>25632192.690797035</v>
      </c>
      <c r="J3544" s="112">
        <v>84344680.72168611</v>
      </c>
      <c r="K3544" s="112">
        <f>I3544-J3544-(0.38*'Recalled prostheses cost'!$F$23)</f>
        <v>-67738181.328307718</v>
      </c>
      <c r="L3544" s="11">
        <f t="shared" si="114"/>
        <v>1</v>
      </c>
    </row>
    <row r="3545" spans="1:12" x14ac:dyDescent="0.25">
      <c r="A3545">
        <f t="shared" si="115"/>
        <v>3540</v>
      </c>
      <c r="C3545">
        <v>67711.879580503897</v>
      </c>
      <c r="D3545">
        <v>69666.575440659712</v>
      </c>
      <c r="E3545">
        <v>43783383.726246983</v>
      </c>
      <c r="F3545">
        <v>1954.6958601558144</v>
      </c>
      <c r="G3545">
        <v>260670895.63023287</v>
      </c>
      <c r="H3545" s="6">
        <f>E3545-G3545-'Recalled prostheses cost'!$F$23</f>
        <v>-240639336.37087706</v>
      </c>
      <c r="I3545" s="112">
        <v>24495932.525617555</v>
      </c>
      <c r="J3545" s="112">
        <v>99054940.339488491</v>
      </c>
      <c r="K3545" s="112">
        <f>I3545-J3545-(0.38*'Recalled prostheses cost'!$F$23)</f>
        <v>-83584701.111289591</v>
      </c>
      <c r="L3545" s="11">
        <f t="shared" si="114"/>
        <v>1</v>
      </c>
    </row>
    <row r="3546" spans="1:12" x14ac:dyDescent="0.25">
      <c r="A3546">
        <f t="shared" si="115"/>
        <v>3541</v>
      </c>
      <c r="C3546">
        <v>48915.650832771236</v>
      </c>
      <c r="D3546">
        <v>49586.7822933922</v>
      </c>
      <c r="E3546">
        <v>52116202.709430054</v>
      </c>
      <c r="F3546">
        <v>671.13146062096348</v>
      </c>
      <c r="G3546">
        <v>185118145.6764729</v>
      </c>
      <c r="H3546" s="6">
        <f>E3546-G3546-'Recalled prostheses cost'!$F$23</f>
        <v>-156753767.43393403</v>
      </c>
      <c r="I3546" s="112">
        <v>28879482.069834545</v>
      </c>
      <c r="J3546" s="112">
        <v>70344895.357059702</v>
      </c>
      <c r="K3546" s="112">
        <f>I3546-J3546-(0.38*'Recalled prostheses cost'!$F$23)</f>
        <v>-50491106.584643804</v>
      </c>
      <c r="L3546" s="11">
        <f t="shared" si="114"/>
        <v>1</v>
      </c>
    </row>
    <row r="3547" spans="1:12" x14ac:dyDescent="0.25">
      <c r="A3547">
        <f t="shared" si="115"/>
        <v>3542</v>
      </c>
      <c r="C3547">
        <v>53723.23627646063</v>
      </c>
      <c r="D3547">
        <v>56135.850209171542</v>
      </c>
      <c r="E3547">
        <v>48082419.069070332</v>
      </c>
      <c r="F3547">
        <v>2412.6139327109122</v>
      </c>
      <c r="G3547">
        <v>469094211.0850575</v>
      </c>
      <c r="H3547" s="6">
        <f>E3547-G3547-'Recalled prostheses cost'!$F$23</f>
        <v>-444763616.48287833</v>
      </c>
      <c r="I3547" s="112">
        <v>26787761.780338559</v>
      </c>
      <c r="J3547" s="112">
        <v>178255800.21232188</v>
      </c>
      <c r="K3547" s="112">
        <f>I3547-J3547-(0.38*'Recalled prostheses cost'!$F$23)</f>
        <v>-160493731.72940198</v>
      </c>
      <c r="L3547" s="11">
        <f t="shared" si="114"/>
        <v>1</v>
      </c>
    </row>
    <row r="3548" spans="1:12" x14ac:dyDescent="0.25">
      <c r="A3548">
        <f t="shared" si="115"/>
        <v>3543</v>
      </c>
      <c r="C3548">
        <v>50559.25984484332</v>
      </c>
      <c r="D3548">
        <v>51994.799573015298</v>
      </c>
      <c r="E3548">
        <v>38819059.777869448</v>
      </c>
      <c r="F3548">
        <v>1435.5397281719779</v>
      </c>
      <c r="G3548">
        <v>219471638.35612413</v>
      </c>
      <c r="H3548" s="6">
        <f>E3548-G3548-'Recalled prostheses cost'!$F$23</f>
        <v>-204404403.04514587</v>
      </c>
      <c r="I3548" s="112">
        <v>21468639.848366953</v>
      </c>
      <c r="J3548" s="112">
        <v>83399222.575327173</v>
      </c>
      <c r="K3548" s="112">
        <f>I3548-J3548-(0.38*'Recalled prostheses cost'!$F$23)</f>
        <v>-70956276.024378866</v>
      </c>
      <c r="L3548" s="11">
        <f t="shared" si="114"/>
        <v>1</v>
      </c>
    </row>
    <row r="3549" spans="1:12" x14ac:dyDescent="0.25">
      <c r="A3549">
        <f t="shared" si="115"/>
        <v>3544</v>
      </c>
      <c r="C3549">
        <v>48617.172098607552</v>
      </c>
      <c r="D3549">
        <v>49936.60102601783</v>
      </c>
      <c r="E3549">
        <v>65841347.360036753</v>
      </c>
      <c r="F3549">
        <v>1319.4289274102775</v>
      </c>
      <c r="G3549">
        <v>460062504.57350266</v>
      </c>
      <c r="H3549" s="6">
        <f>E3549-G3549-'Recalled prostheses cost'!$F$23</f>
        <v>-417972981.6803571</v>
      </c>
      <c r="I3549" s="112">
        <v>36116521.250499398</v>
      </c>
      <c r="J3549" s="112">
        <v>174823751.73793104</v>
      </c>
      <c r="K3549" s="112">
        <f>I3549-J3549-(0.38*'Recalled prostheses cost'!$F$23)</f>
        <v>-147732923.7848503</v>
      </c>
      <c r="L3549" s="11">
        <f t="shared" si="114"/>
        <v>1</v>
      </c>
    </row>
    <row r="3550" spans="1:12" x14ac:dyDescent="0.25">
      <c r="A3550">
        <f t="shared" si="115"/>
        <v>3545</v>
      </c>
      <c r="C3550">
        <v>55235.018000207645</v>
      </c>
      <c r="D3550">
        <v>56901.167143849372</v>
      </c>
      <c r="E3550">
        <v>42474883.742433749</v>
      </c>
      <c r="F3550">
        <v>1666.1491436417273</v>
      </c>
      <c r="G3550">
        <v>307034072.23844367</v>
      </c>
      <c r="H3550" s="6">
        <f>E3550-G3550-'Recalled prostheses cost'!$F$23</f>
        <v>-288311012.96290112</v>
      </c>
      <c r="I3550" s="112">
        <v>23598589.866205964</v>
      </c>
      <c r="J3550" s="112">
        <v>116672947.45060857</v>
      </c>
      <c r="K3550" s="112">
        <f>I3550-J3550-(0.38*'Recalled prostheses cost'!$F$23)</f>
        <v>-102100050.88182124</v>
      </c>
      <c r="L3550" s="11">
        <f t="shared" si="114"/>
        <v>1</v>
      </c>
    </row>
    <row r="3551" spans="1:12" x14ac:dyDescent="0.25">
      <c r="A3551">
        <f t="shared" si="115"/>
        <v>3546</v>
      </c>
      <c r="C3551">
        <v>50096.505084609562</v>
      </c>
      <c r="D3551">
        <v>51770.750465771933</v>
      </c>
      <c r="E3551">
        <v>45209837.329242401</v>
      </c>
      <c r="F3551">
        <v>1674.2453811623709</v>
      </c>
      <c r="G3551">
        <v>390534618.85516214</v>
      </c>
      <c r="H3551" s="6">
        <f>E3551-G3551-'Recalled prostheses cost'!$F$23</f>
        <v>-369076605.9928109</v>
      </c>
      <c r="I3551" s="112">
        <v>25388791.365442146</v>
      </c>
      <c r="J3551" s="112">
        <v>148403155.16496161</v>
      </c>
      <c r="K3551" s="112">
        <f>I3551-J3551-(0.38*'Recalled prostheses cost'!$F$23)</f>
        <v>-132040057.0969381</v>
      </c>
      <c r="L3551" s="11">
        <f t="shared" si="114"/>
        <v>1</v>
      </c>
    </row>
    <row r="3552" spans="1:12" x14ac:dyDescent="0.25">
      <c r="A3552">
        <f t="shared" si="115"/>
        <v>3547</v>
      </c>
      <c r="C3552">
        <v>48359.609676103995</v>
      </c>
      <c r="D3552">
        <v>49913.781393586767</v>
      </c>
      <c r="E3552">
        <v>53995180.578596331</v>
      </c>
      <c r="F3552">
        <v>1554.1717174827718</v>
      </c>
      <c r="G3552">
        <v>408203719.47364205</v>
      </c>
      <c r="H3552" s="6">
        <f>E3552-G3552-'Recalled prostheses cost'!$F$23</f>
        <v>-377960363.36193687</v>
      </c>
      <c r="I3552" s="112">
        <v>30381610.56259679</v>
      </c>
      <c r="J3552" s="112">
        <v>155117413.39998397</v>
      </c>
      <c r="K3552" s="112">
        <f>I3552-J3552-(0.38*'Recalled prostheses cost'!$F$23)</f>
        <v>-133761496.13480583</v>
      </c>
      <c r="L3552" s="11">
        <f t="shared" si="114"/>
        <v>1</v>
      </c>
    </row>
    <row r="3553" spans="1:12" x14ac:dyDescent="0.25">
      <c r="A3553">
        <f t="shared" si="115"/>
        <v>3548</v>
      </c>
      <c r="C3553">
        <v>73166.999305929814</v>
      </c>
      <c r="D3553">
        <v>76688.815799895499</v>
      </c>
      <c r="E3553">
        <v>41597577.772919305</v>
      </c>
      <c r="F3553">
        <v>3521.8164939656854</v>
      </c>
      <c r="G3553">
        <v>439403917.05876476</v>
      </c>
      <c r="H3553" s="6">
        <f>E3553-G3553-'Recalled prostheses cost'!$F$23</f>
        <v>-421558163.75273663</v>
      </c>
      <c r="I3553" s="112">
        <v>22874186.579786524</v>
      </c>
      <c r="J3553" s="112">
        <v>166973488.48233065</v>
      </c>
      <c r="K3553" s="112">
        <f>I3553-J3553-(0.38*'Recalled prostheses cost'!$F$23)</f>
        <v>-153124995.19996279</v>
      </c>
      <c r="L3553" s="11">
        <f t="shared" si="114"/>
        <v>1</v>
      </c>
    </row>
    <row r="3554" spans="1:12" x14ac:dyDescent="0.25">
      <c r="A3554">
        <f t="shared" si="115"/>
        <v>3549</v>
      </c>
      <c r="C3554">
        <v>69576.090993992984</v>
      </c>
      <c r="D3554">
        <v>72714.979294030694</v>
      </c>
      <c r="E3554">
        <v>46760116.671211734</v>
      </c>
      <c r="F3554">
        <v>3138.88830003771</v>
      </c>
      <c r="G3554">
        <v>429930379.07988542</v>
      </c>
      <c r="H3554" s="6">
        <f>E3554-G3554-'Recalled prostheses cost'!$F$23</f>
        <v>-406922086.87556487</v>
      </c>
      <c r="I3554" s="112">
        <v>26053601.26410589</v>
      </c>
      <c r="J3554" s="112">
        <v>163373544.05035645</v>
      </c>
      <c r="K3554" s="112">
        <f>I3554-J3554-(0.38*'Recalled prostheses cost'!$F$23)</f>
        <v>-146345636.08366922</v>
      </c>
      <c r="L3554" s="11">
        <f t="shared" si="114"/>
        <v>1</v>
      </c>
    </row>
    <row r="3555" spans="1:12" x14ac:dyDescent="0.25">
      <c r="A3555">
        <f t="shared" si="115"/>
        <v>3550</v>
      </c>
      <c r="C3555">
        <v>56915.912592718421</v>
      </c>
      <c r="D3555">
        <v>58880.838524999344</v>
      </c>
      <c r="E3555">
        <v>60687554.621623687</v>
      </c>
      <c r="F3555">
        <v>1964.925932280923</v>
      </c>
      <c r="G3555">
        <v>532872193.93210745</v>
      </c>
      <c r="H3555" s="6">
        <f>E3555-G3555-'Recalled prostheses cost'!$F$23</f>
        <v>-495936463.77737492</v>
      </c>
      <c r="I3555" s="112">
        <v>33544259.136645481</v>
      </c>
      <c r="J3555" s="112">
        <v>202491433.69420084</v>
      </c>
      <c r="K3555" s="112">
        <f>I3555-J3555-(0.38*'Recalled prostheses cost'!$F$23)</f>
        <v>-177972867.85497403</v>
      </c>
      <c r="L3555" s="11">
        <f t="shared" si="114"/>
        <v>1</v>
      </c>
    </row>
    <row r="3556" spans="1:12" x14ac:dyDescent="0.25">
      <c r="A3556">
        <f t="shared" si="115"/>
        <v>3551</v>
      </c>
      <c r="C3556">
        <v>48558.32556676388</v>
      </c>
      <c r="D3556">
        <v>49894.929779565886</v>
      </c>
      <c r="E3556">
        <v>38977152.329607978</v>
      </c>
      <c r="F3556">
        <v>1336.6042128020053</v>
      </c>
      <c r="G3556">
        <v>277075353.17371607</v>
      </c>
      <c r="H3556" s="6">
        <f>E3556-G3556-'Recalled prostheses cost'!$F$23</f>
        <v>-261850025.31099927</v>
      </c>
      <c r="I3556" s="112">
        <v>21673178.268290799</v>
      </c>
      <c r="J3556" s="112">
        <v>105288634.20601213</v>
      </c>
      <c r="K3556" s="112">
        <f>I3556-J3556-(0.38*'Recalled prostheses cost'!$F$23)</f>
        <v>-92641149.235139966</v>
      </c>
      <c r="L3556" s="11">
        <f t="shared" si="114"/>
        <v>1</v>
      </c>
    </row>
    <row r="3557" spans="1:12" x14ac:dyDescent="0.25">
      <c r="A3557">
        <f t="shared" si="115"/>
        <v>3552</v>
      </c>
      <c r="C3557">
        <v>58882.40444964479</v>
      </c>
      <c r="D3557">
        <v>59758.358690244211</v>
      </c>
      <c r="E3557">
        <v>44243840.806745902</v>
      </c>
      <c r="F3557">
        <v>875.95424059942161</v>
      </c>
      <c r="G3557">
        <v>131523896.8479059</v>
      </c>
      <c r="H3557" s="6">
        <f>E3557-G3557-'Recalled prostheses cost'!$F$23</f>
        <v>-111031880.50805117</v>
      </c>
      <c r="I3557" s="112">
        <v>24439488.010333277</v>
      </c>
      <c r="J3557" s="112">
        <v>49979080.802204244</v>
      </c>
      <c r="K3557" s="112">
        <f>I3557-J3557-(0.38*'Recalled prostheses cost'!$F$23)</f>
        <v>-34565286.089289613</v>
      </c>
      <c r="L3557" s="11">
        <f t="shared" si="114"/>
        <v>1</v>
      </c>
    </row>
    <row r="3558" spans="1:12" x14ac:dyDescent="0.25">
      <c r="A3558">
        <f t="shared" si="115"/>
        <v>3553</v>
      </c>
      <c r="C3558">
        <v>60320.033178657948</v>
      </c>
      <c r="D3558">
        <v>63923.75989064094</v>
      </c>
      <c r="E3558">
        <v>55658408.959092952</v>
      </c>
      <c r="F3558">
        <v>3603.7267119829921</v>
      </c>
      <c r="G3558">
        <v>991894308.7266016</v>
      </c>
      <c r="H3558" s="6">
        <f>E3558-G3558-'Recalled prostheses cost'!$F$23</f>
        <v>-959987724.2343998</v>
      </c>
      <c r="I3558" s="112">
        <v>31230048.353567708</v>
      </c>
      <c r="J3558" s="112">
        <v>376919837.31610858</v>
      </c>
      <c r="K3558" s="112">
        <f>I3558-J3558-(0.38*'Recalled prostheses cost'!$F$23)</f>
        <v>-354715482.25995952</v>
      </c>
      <c r="L3558" s="11">
        <f t="shared" si="114"/>
        <v>1</v>
      </c>
    </row>
    <row r="3559" spans="1:12" x14ac:dyDescent="0.25">
      <c r="A3559">
        <f t="shared" si="115"/>
        <v>3554</v>
      </c>
      <c r="C3559">
        <v>63899.216226307988</v>
      </c>
      <c r="D3559">
        <v>65828.856593535558</v>
      </c>
      <c r="E3559">
        <v>63594816.396635346</v>
      </c>
      <c r="F3559">
        <v>1929.6403672275701</v>
      </c>
      <c r="G3559">
        <v>477840690.45100105</v>
      </c>
      <c r="H3559" s="6">
        <f>E3559-G3559-'Recalled prostheses cost'!$F$23</f>
        <v>-437997698.52125686</v>
      </c>
      <c r="I3559" s="112">
        <v>35262986.429976761</v>
      </c>
      <c r="J3559" s="112">
        <v>181579462.37138045</v>
      </c>
      <c r="K3559" s="112">
        <f>I3559-J3559-(0.38*'Recalled prostheses cost'!$F$23)</f>
        <v>-155342169.23882234</v>
      </c>
      <c r="L3559" s="11">
        <f t="shared" si="114"/>
        <v>1</v>
      </c>
    </row>
    <row r="3560" spans="1:12" x14ac:dyDescent="0.25">
      <c r="A3560">
        <f t="shared" si="115"/>
        <v>3555</v>
      </c>
      <c r="C3560">
        <v>50658.461624820309</v>
      </c>
      <c r="D3560">
        <v>52794.467667041848</v>
      </c>
      <c r="E3560">
        <v>42364456.348704875</v>
      </c>
      <c r="F3560">
        <v>2136.0060422215392</v>
      </c>
      <c r="G3560">
        <v>421435827.56452507</v>
      </c>
      <c r="H3560" s="6">
        <f>E3560-G3560-'Recalled prostheses cost'!$F$23</f>
        <v>-402823195.68271136</v>
      </c>
      <c r="I3560" s="112">
        <v>23253505.915313847</v>
      </c>
      <c r="J3560" s="112">
        <v>160145614.47451949</v>
      </c>
      <c r="K3560" s="112">
        <f>I3560-J3560-(0.38*'Recalled prostheses cost'!$F$23)</f>
        <v>-145917801.85662431</v>
      </c>
      <c r="L3560" s="11">
        <f t="shared" si="114"/>
        <v>1</v>
      </c>
    </row>
    <row r="3561" spans="1:12" x14ac:dyDescent="0.25">
      <c r="A3561">
        <f t="shared" si="115"/>
        <v>3556</v>
      </c>
      <c r="C3561">
        <v>57075.251490032919</v>
      </c>
      <c r="D3561">
        <v>59228.276822468382</v>
      </c>
      <c r="E3561">
        <v>51306293.35997802</v>
      </c>
      <c r="F3561">
        <v>2153.0253324354635</v>
      </c>
      <c r="G3561">
        <v>459167748.92751223</v>
      </c>
      <c r="H3561" s="6">
        <f>E3561-G3561-'Recalled prostheses cost'!$F$23</f>
        <v>-431613280.03442538</v>
      </c>
      <c r="I3561" s="112">
        <v>28559083.84862135</v>
      </c>
      <c r="J3561" s="112">
        <v>174483744.59245467</v>
      </c>
      <c r="K3561" s="112">
        <f>I3561-J3561-(0.38*'Recalled prostheses cost'!$F$23)</f>
        <v>-154950354.04125199</v>
      </c>
      <c r="L3561" s="11">
        <f t="shared" si="114"/>
        <v>1</v>
      </c>
    </row>
    <row r="3562" spans="1:12" x14ac:dyDescent="0.25">
      <c r="A3562">
        <f t="shared" si="115"/>
        <v>3557</v>
      </c>
      <c r="C3562">
        <v>51625.243376914565</v>
      </c>
      <c r="D3562">
        <v>53003.518652200866</v>
      </c>
      <c r="E3562">
        <v>59003149.512367733</v>
      </c>
      <c r="F3562">
        <v>1378.2752752863016</v>
      </c>
      <c r="G3562">
        <v>354102325.10832566</v>
      </c>
      <c r="H3562" s="6">
        <f>E3562-G3562-'Recalled prostheses cost'!$F$23</f>
        <v>-318851000.0628491</v>
      </c>
      <c r="I3562" s="112">
        <v>32918594.036981665</v>
      </c>
      <c r="J3562" s="112">
        <v>134558883.54116374</v>
      </c>
      <c r="K3562" s="112">
        <f>I3562-J3562-(0.38*'Recalled prostheses cost'!$F$23)</f>
        <v>-110665982.80160072</v>
      </c>
      <c r="L3562" s="11">
        <f t="shared" si="114"/>
        <v>1</v>
      </c>
    </row>
    <row r="3563" spans="1:12" x14ac:dyDescent="0.25">
      <c r="A3563">
        <f t="shared" si="115"/>
        <v>3558</v>
      </c>
      <c r="C3563">
        <v>68608.146536872329</v>
      </c>
      <c r="D3563">
        <v>71332.679425465249</v>
      </c>
      <c r="E3563">
        <v>52379509.562563188</v>
      </c>
      <c r="F3563">
        <v>2724.5328885929193</v>
      </c>
      <c r="G3563">
        <v>396333656.57893801</v>
      </c>
      <c r="H3563" s="6">
        <f>E3563-G3563-'Recalled prostheses cost'!$F$23</f>
        <v>-367705971.483266</v>
      </c>
      <c r="I3563" s="112">
        <v>28987092.552723177</v>
      </c>
      <c r="J3563" s="112">
        <v>150606789.49999645</v>
      </c>
      <c r="K3563" s="112">
        <f>I3563-J3563-(0.38*'Recalled prostheses cost'!$F$23)</f>
        <v>-130645390.24469194</v>
      </c>
      <c r="L3563" s="11">
        <f t="shared" si="114"/>
        <v>1</v>
      </c>
    </row>
    <row r="3564" spans="1:12" x14ac:dyDescent="0.25">
      <c r="A3564">
        <f t="shared" si="115"/>
        <v>3559</v>
      </c>
      <c r="C3564">
        <v>58824.307826430842</v>
      </c>
      <c r="D3564">
        <v>61094.497357811539</v>
      </c>
      <c r="E3564">
        <v>38570273.516448669</v>
      </c>
      <c r="F3564">
        <v>2270.1895313806963</v>
      </c>
      <c r="G3564">
        <v>337290407.07606179</v>
      </c>
      <c r="H3564" s="6">
        <f>E3564-G3564-'Recalled prostheses cost'!$F$23</f>
        <v>-322471958.02650428</v>
      </c>
      <c r="I3564" s="112">
        <v>21338486.382507693</v>
      </c>
      <c r="J3564" s="112">
        <v>128170354.68890348</v>
      </c>
      <c r="K3564" s="112">
        <f>I3564-J3564-(0.38*'Recalled prostheses cost'!$F$23)</f>
        <v>-115857561.60381442</v>
      </c>
      <c r="L3564" s="11">
        <f t="shared" si="114"/>
        <v>1</v>
      </c>
    </row>
    <row r="3565" spans="1:12" x14ac:dyDescent="0.25">
      <c r="A3565">
        <f t="shared" si="115"/>
        <v>3560</v>
      </c>
      <c r="C3565">
        <v>55954.034104239414</v>
      </c>
      <c r="D3565">
        <v>57254.171953475248</v>
      </c>
      <c r="E3565">
        <v>49448101.48630812</v>
      </c>
      <c r="F3565">
        <v>1300.1378492358344</v>
      </c>
      <c r="G3565">
        <v>278939057.98616695</v>
      </c>
      <c r="H3565" s="6">
        <f>E3565-G3565-'Recalled prostheses cost'!$F$23</f>
        <v>-253242780.96675</v>
      </c>
      <c r="I3565" s="112">
        <v>27108424.92866765</v>
      </c>
      <c r="J3565" s="112">
        <v>105996842.03474344</v>
      </c>
      <c r="K3565" s="112">
        <f>I3565-J3565-(0.38*'Recalled prostheses cost'!$F$23)</f>
        <v>-87914110.403494447</v>
      </c>
      <c r="L3565" s="11">
        <f t="shared" si="114"/>
        <v>1</v>
      </c>
    </row>
    <row r="3566" spans="1:12" x14ac:dyDescent="0.25">
      <c r="A3566">
        <f t="shared" si="115"/>
        <v>3561</v>
      </c>
      <c r="C3566">
        <v>76370.869056019583</v>
      </c>
      <c r="D3566">
        <v>78451.700979963018</v>
      </c>
      <c r="E3566">
        <v>51957023.830922276</v>
      </c>
      <c r="F3566">
        <v>2080.831923943435</v>
      </c>
      <c r="G3566">
        <v>318942811.82964438</v>
      </c>
      <c r="H3566" s="6">
        <f>E3566-G3566-'Recalled prostheses cost'!$F$23</f>
        <v>-290737612.46561331</v>
      </c>
      <c r="I3566" s="112">
        <v>29072413.584344741</v>
      </c>
      <c r="J3566" s="112">
        <v>121198268.49526489</v>
      </c>
      <c r="K3566" s="112">
        <f>I3566-J3566-(0.38*'Recalled prostheses cost'!$F$23)</f>
        <v>-101151548.2083388</v>
      </c>
      <c r="L3566" s="11">
        <f t="shared" si="114"/>
        <v>1</v>
      </c>
    </row>
    <row r="3567" spans="1:12" x14ac:dyDescent="0.25">
      <c r="A3567">
        <f t="shared" si="115"/>
        <v>3562</v>
      </c>
      <c r="C3567">
        <v>73129.217793230651</v>
      </c>
      <c r="D3567">
        <v>74811.775357536055</v>
      </c>
      <c r="E3567">
        <v>47281418.05027657</v>
      </c>
      <c r="F3567">
        <v>1682.5575643054035</v>
      </c>
      <c r="G3567">
        <v>190199289.10411906</v>
      </c>
      <c r="H3567" s="6">
        <f>E3567-G3567-'Recalled prostheses cost'!$F$23</f>
        <v>-166669695.52073365</v>
      </c>
      <c r="I3567" s="112">
        <v>26321424.092371814</v>
      </c>
      <c r="J3567" s="112">
        <v>72275729.859565243</v>
      </c>
      <c r="K3567" s="112">
        <f>I3567-J3567-(0.38*'Recalled prostheses cost'!$F$23)</f>
        <v>-54979999.064612076</v>
      </c>
      <c r="L3567" s="11">
        <f t="shared" si="114"/>
        <v>1</v>
      </c>
    </row>
    <row r="3568" spans="1:12" x14ac:dyDescent="0.25">
      <c r="A3568">
        <f t="shared" si="115"/>
        <v>3563</v>
      </c>
      <c r="C3568">
        <v>72507.841620937121</v>
      </c>
      <c r="D3568">
        <v>75134.467983160212</v>
      </c>
      <c r="E3568">
        <v>50939075.214845963</v>
      </c>
      <c r="F3568">
        <v>2626.6263622230908</v>
      </c>
      <c r="G3568">
        <v>414965858.70570332</v>
      </c>
      <c r="H3568" s="6">
        <f>E3568-G3568-'Recalled prostheses cost'!$F$23</f>
        <v>-387778607.95774853</v>
      </c>
      <c r="I3568" s="112">
        <v>27723218.387982663</v>
      </c>
      <c r="J3568" s="112">
        <v>157687026.30816731</v>
      </c>
      <c r="K3568" s="112">
        <f>I3568-J3568-(0.38*'Recalled prostheses cost'!$F$23)</f>
        <v>-138989501.2176033</v>
      </c>
      <c r="L3568" s="11">
        <f t="shared" si="114"/>
        <v>1</v>
      </c>
    </row>
    <row r="3569" spans="1:12" x14ac:dyDescent="0.25">
      <c r="A3569">
        <f t="shared" si="115"/>
        <v>3564</v>
      </c>
      <c r="C3569">
        <v>55805.05600434183</v>
      </c>
      <c r="D3569">
        <v>57320.02251668329</v>
      </c>
      <c r="E3569">
        <v>41097738.841263056</v>
      </c>
      <c r="F3569">
        <v>1514.9665123414597</v>
      </c>
      <c r="G3569">
        <v>265121103.83441979</v>
      </c>
      <c r="H3569" s="6">
        <f>E3569-G3569-'Recalled prostheses cost'!$F$23</f>
        <v>-247775189.4600479</v>
      </c>
      <c r="I3569" s="112">
        <v>22979074.38259333</v>
      </c>
      <c r="J3569" s="112">
        <v>100746019.45707953</v>
      </c>
      <c r="K3569" s="112">
        <f>I3569-J3569-(0.38*'Recalled prostheses cost'!$F$23)</f>
        <v>-86792638.37190485</v>
      </c>
      <c r="L3569" s="11">
        <f t="shared" si="114"/>
        <v>1</v>
      </c>
    </row>
    <row r="3570" spans="1:12" x14ac:dyDescent="0.25">
      <c r="A3570">
        <f t="shared" si="115"/>
        <v>3565</v>
      </c>
      <c r="C3570">
        <v>58531.364577246917</v>
      </c>
      <c r="D3570">
        <v>59758.942664313363</v>
      </c>
      <c r="E3570">
        <v>68750316.309639066</v>
      </c>
      <c r="F3570">
        <v>1227.5780870664457</v>
      </c>
      <c r="G3570">
        <v>347477908.0980857</v>
      </c>
      <c r="H3570" s="6">
        <f>E3570-G3570-'Recalled prostheses cost'!$F$23</f>
        <v>-302479416.25533783</v>
      </c>
      <c r="I3570" s="112">
        <v>38355425.07672739</v>
      </c>
      <c r="J3570" s="112">
        <v>132041605.07727255</v>
      </c>
      <c r="K3570" s="112">
        <f>I3570-J3570-(0.38*'Recalled prostheses cost'!$F$23)</f>
        <v>-102711873.2979638</v>
      </c>
      <c r="L3570" s="11">
        <f t="shared" si="114"/>
        <v>1</v>
      </c>
    </row>
    <row r="3571" spans="1:12" x14ac:dyDescent="0.25">
      <c r="A3571">
        <f t="shared" si="115"/>
        <v>3566</v>
      </c>
      <c r="C3571">
        <v>64695.333478512795</v>
      </c>
      <c r="D3571">
        <v>66400.016200221318</v>
      </c>
      <c r="E3571">
        <v>46573185.808163874</v>
      </c>
      <c r="F3571">
        <v>1704.6827217085229</v>
      </c>
      <c r="G3571">
        <v>241014290.98282599</v>
      </c>
      <c r="H3571" s="6">
        <f>E3571-G3571-'Recalled prostheses cost'!$F$23</f>
        <v>-218192929.64155328</v>
      </c>
      <c r="I3571" s="112">
        <v>25882336.046695188</v>
      </c>
      <c r="J3571" s="112">
        <v>91585430.573473901</v>
      </c>
      <c r="K3571" s="112">
        <f>I3571-J3571-(0.38*'Recalled prostheses cost'!$F$23)</f>
        <v>-74728787.824197352</v>
      </c>
      <c r="L3571" s="11">
        <f t="shared" si="114"/>
        <v>1</v>
      </c>
    </row>
    <row r="3572" spans="1:12" x14ac:dyDescent="0.25">
      <c r="A3572">
        <f t="shared" si="115"/>
        <v>3567</v>
      </c>
      <c r="C3572">
        <v>53383.519078811521</v>
      </c>
      <c r="D3572">
        <v>55326.863005987369</v>
      </c>
      <c r="E3572">
        <v>57817936.415687323</v>
      </c>
      <c r="F3572">
        <v>1943.3439271758471</v>
      </c>
      <c r="G3572">
        <v>589561081.34157217</v>
      </c>
      <c r="H3572" s="6">
        <f>E3572-G3572-'Recalled prostheses cost'!$F$23</f>
        <v>-555494969.39277601</v>
      </c>
      <c r="I3572" s="112">
        <v>31896233.200055376</v>
      </c>
      <c r="J3572" s="112">
        <v>224033210.90979743</v>
      </c>
      <c r="K3572" s="112">
        <f>I3572-J3572-(0.38*'Recalled prostheses cost'!$F$23)</f>
        <v>-201162671.00716072</v>
      </c>
      <c r="L3572" s="11">
        <f t="shared" si="114"/>
        <v>1</v>
      </c>
    </row>
    <row r="3573" spans="1:12" x14ac:dyDescent="0.25">
      <c r="A3573">
        <f t="shared" si="115"/>
        <v>3568</v>
      </c>
      <c r="C3573">
        <v>56912.023778403367</v>
      </c>
      <c r="D3573">
        <v>59419.594762090055</v>
      </c>
      <c r="E3573">
        <v>45169549.607593507</v>
      </c>
      <c r="F3573">
        <v>2507.5709836866881</v>
      </c>
      <c r="G3573">
        <v>587140647.01350713</v>
      </c>
      <c r="H3573" s="6">
        <f>E3573-G3573-'Recalled prostheses cost'!$F$23</f>
        <v>-565722921.87280476</v>
      </c>
      <c r="I3573" s="112">
        <v>24856238.789585989</v>
      </c>
      <c r="J3573" s="112">
        <v>223113445.86513272</v>
      </c>
      <c r="K3573" s="112">
        <f>I3573-J3573-(0.38*'Recalled prostheses cost'!$F$23)</f>
        <v>-207282900.3729654</v>
      </c>
      <c r="L3573" s="11">
        <f t="shared" si="114"/>
        <v>1</v>
      </c>
    </row>
    <row r="3574" spans="1:12" x14ac:dyDescent="0.25">
      <c r="A3574">
        <f t="shared" si="115"/>
        <v>3569</v>
      </c>
      <c r="C3574">
        <v>48841.323987579184</v>
      </c>
      <c r="D3574">
        <v>50212.276257936806</v>
      </c>
      <c r="E3574">
        <v>40416560.709229834</v>
      </c>
      <c r="F3574">
        <v>1370.9522703576222</v>
      </c>
      <c r="G3574">
        <v>212903456.71637994</v>
      </c>
      <c r="H3574" s="6">
        <f>E3574-G3574-'Recalled prostheses cost'!$F$23</f>
        <v>-196238720.47404128</v>
      </c>
      <c r="I3574" s="112">
        <v>22451980.870561641</v>
      </c>
      <c r="J3574" s="112">
        <v>80903313.552224383</v>
      </c>
      <c r="K3574" s="112">
        <f>I3574-J3574-(0.38*'Recalled prostheses cost'!$F$23)</f>
        <v>-67477025.979081392</v>
      </c>
      <c r="L3574" s="11">
        <f t="shared" si="114"/>
        <v>1</v>
      </c>
    </row>
    <row r="3575" spans="1:12" x14ac:dyDescent="0.25">
      <c r="A3575">
        <f t="shared" si="115"/>
        <v>3570</v>
      </c>
      <c r="C3575">
        <v>76393.224961478074</v>
      </c>
      <c r="D3575">
        <v>79632.739485972867</v>
      </c>
      <c r="E3575">
        <v>57139767.863480791</v>
      </c>
      <c r="F3575">
        <v>3239.5145244947926</v>
      </c>
      <c r="G3575">
        <v>541805808.12882626</v>
      </c>
      <c r="H3575" s="6">
        <f>E3575-G3575-'Recalled prostheses cost'!$F$23</f>
        <v>-508417864.73223662</v>
      </c>
      <c r="I3575" s="112">
        <v>32301290.267724752</v>
      </c>
      <c r="J3575" s="112">
        <v>205886207.08895397</v>
      </c>
      <c r="K3575" s="112">
        <f>I3575-J3575-(0.38*'Recalled prostheses cost'!$F$23)</f>
        <v>-182610610.11864787</v>
      </c>
      <c r="L3575" s="11">
        <f t="shared" si="114"/>
        <v>1</v>
      </c>
    </row>
    <row r="3576" spans="1:12" x14ac:dyDescent="0.25">
      <c r="A3576">
        <f t="shared" si="115"/>
        <v>3571</v>
      </c>
      <c r="C3576">
        <v>54500.890021276326</v>
      </c>
      <c r="D3576">
        <v>55680.775240170995</v>
      </c>
      <c r="E3576">
        <v>52473303.119058482</v>
      </c>
      <c r="F3576">
        <v>1179.8852188946694</v>
      </c>
      <c r="G3576">
        <v>322264302.63770449</v>
      </c>
      <c r="H3576" s="6">
        <f>E3576-G3576-'Recalled prostheses cost'!$F$23</f>
        <v>-293542823.98553717</v>
      </c>
      <c r="I3576" s="112">
        <v>28796865.68518731</v>
      </c>
      <c r="J3576" s="112">
        <v>122460435.00232773</v>
      </c>
      <c r="K3576" s="112">
        <f>I3576-J3576-(0.38*'Recalled prostheses cost'!$F$23)</f>
        <v>-102689262.61455905</v>
      </c>
      <c r="L3576" s="11">
        <f t="shared" si="114"/>
        <v>1</v>
      </c>
    </row>
    <row r="3577" spans="1:12" x14ac:dyDescent="0.25">
      <c r="A3577">
        <f t="shared" si="115"/>
        <v>3572</v>
      </c>
      <c r="C3577">
        <v>58412.052662381961</v>
      </c>
      <c r="D3577">
        <v>60253.227248389063</v>
      </c>
      <c r="E3577">
        <v>53813482.416849047</v>
      </c>
      <c r="F3577">
        <v>1841.1745860071023</v>
      </c>
      <c r="G3577">
        <v>384363162.84314084</v>
      </c>
      <c r="H3577" s="6">
        <f>E3577-G3577-'Recalled prostheses cost'!$F$23</f>
        <v>-354301504.89318299</v>
      </c>
      <c r="I3577" s="112">
        <v>29820664.578841787</v>
      </c>
      <c r="J3577" s="112">
        <v>146058001.88039353</v>
      </c>
      <c r="K3577" s="112">
        <f>I3577-J3577-(0.38*'Recalled prostheses cost'!$F$23)</f>
        <v>-125263030.59897038</v>
      </c>
      <c r="L3577" s="11">
        <f t="shared" si="114"/>
        <v>1</v>
      </c>
    </row>
    <row r="3578" spans="1:12" x14ac:dyDescent="0.25">
      <c r="A3578">
        <f t="shared" si="115"/>
        <v>3573</v>
      </c>
      <c r="C3578">
        <v>56181.530557554419</v>
      </c>
      <c r="D3578">
        <v>57740.20083781478</v>
      </c>
      <c r="E3578">
        <v>45736426.084872514</v>
      </c>
      <c r="F3578">
        <v>1558.6702802603613</v>
      </c>
      <c r="G3578">
        <v>283051994.45435005</v>
      </c>
      <c r="H3578" s="6">
        <f>E3578-G3578-'Recalled prostheses cost'!$F$23</f>
        <v>-261067392.83636871</v>
      </c>
      <c r="I3578" s="112">
        <v>25373004.235227548</v>
      </c>
      <c r="J3578" s="112">
        <v>107559757.89265305</v>
      </c>
      <c r="K3578" s="112">
        <f>I3578-J3578-(0.38*'Recalled prostheses cost'!$F$23)</f>
        <v>-91212446.954844147</v>
      </c>
      <c r="L3578" s="11">
        <f t="shared" si="114"/>
        <v>1</v>
      </c>
    </row>
    <row r="3579" spans="1:12" x14ac:dyDescent="0.25">
      <c r="A3579">
        <f t="shared" si="115"/>
        <v>3574</v>
      </c>
      <c r="C3579">
        <v>52618.707105947149</v>
      </c>
      <c r="D3579">
        <v>54419.804224229971</v>
      </c>
      <c r="E3579">
        <v>46161056.956787445</v>
      </c>
      <c r="F3579">
        <v>1801.0971182828216</v>
      </c>
      <c r="G3579">
        <v>332263218.74602246</v>
      </c>
      <c r="H3579" s="6">
        <f>E3579-G3579-'Recalled prostheses cost'!$F$23</f>
        <v>-309853986.25612617</v>
      </c>
      <c r="I3579" s="112">
        <v>25441786.160559025</v>
      </c>
      <c r="J3579" s="112">
        <v>126260023.12348852</v>
      </c>
      <c r="K3579" s="112">
        <f>I3579-J3579-(0.38*'Recalled prostheses cost'!$F$23)</f>
        <v>-109843930.26034814</v>
      </c>
      <c r="L3579" s="11">
        <f t="shared" si="114"/>
        <v>1</v>
      </c>
    </row>
    <row r="3580" spans="1:12" x14ac:dyDescent="0.25">
      <c r="A3580">
        <f t="shared" si="115"/>
        <v>3575</v>
      </c>
      <c r="C3580">
        <v>54531.091215483233</v>
      </c>
      <c r="D3580">
        <v>56739.904404552814</v>
      </c>
      <c r="E3580">
        <v>40024789.047911033</v>
      </c>
      <c r="F3580">
        <v>2208.8131890695804</v>
      </c>
      <c r="G3580">
        <v>366087476.28195554</v>
      </c>
      <c r="H3580" s="6">
        <f>E3580-G3580-'Recalled prostheses cost'!$F$23</f>
        <v>-349814511.70093566</v>
      </c>
      <c r="I3580" s="112">
        <v>22099815.523331471</v>
      </c>
      <c r="J3580" s="112">
        <v>139113240.9871431</v>
      </c>
      <c r="K3580" s="112">
        <f>I3580-J3580-(0.38*'Recalled prostheses cost'!$F$23)</f>
        <v>-126039118.76123029</v>
      </c>
      <c r="L3580" s="11">
        <f t="shared" si="114"/>
        <v>1</v>
      </c>
    </row>
    <row r="3581" spans="1:12" x14ac:dyDescent="0.25">
      <c r="A3581">
        <f t="shared" si="115"/>
        <v>3576</v>
      </c>
      <c r="C3581">
        <v>52128.637739001962</v>
      </c>
      <c r="D3581">
        <v>53449.939870279144</v>
      </c>
      <c r="E3581">
        <v>42008389.983695216</v>
      </c>
      <c r="F3581">
        <v>1321.3021312771816</v>
      </c>
      <c r="G3581">
        <v>254464621.01665348</v>
      </c>
      <c r="H3581" s="6">
        <f>E3581-G3581-'Recalled prostheses cost'!$F$23</f>
        <v>-236208055.49984944</v>
      </c>
      <c r="I3581" s="112">
        <v>22535078.405980282</v>
      </c>
      <c r="J3581" s="112">
        <v>96696555.986328304</v>
      </c>
      <c r="K3581" s="112">
        <f>I3581-J3581-(0.38*'Recalled prostheses cost'!$F$23)</f>
        <v>-83187170.877766669</v>
      </c>
      <c r="L3581" s="11">
        <f t="shared" si="114"/>
        <v>1</v>
      </c>
    </row>
    <row r="3582" spans="1:12" x14ac:dyDescent="0.25">
      <c r="A3582">
        <f t="shared" si="115"/>
        <v>3577</v>
      </c>
      <c r="C3582">
        <v>62166.736082651201</v>
      </c>
      <c r="D3582">
        <v>63080.247763534637</v>
      </c>
      <c r="E3582">
        <v>60103260.739489533</v>
      </c>
      <c r="F3582">
        <v>913.51168088343547</v>
      </c>
      <c r="G3582">
        <v>178156063.50719377</v>
      </c>
      <c r="H3582" s="6">
        <f>E3582-G3582-'Recalled prostheses cost'!$F$23</f>
        <v>-141804627.23459542</v>
      </c>
      <c r="I3582" s="112">
        <v>33247103.447482269</v>
      </c>
      <c r="J3582" s="112">
        <v>67699304.132733628</v>
      </c>
      <c r="K3582" s="112">
        <f>I3582-J3582-(0.38*'Recalled prostheses cost'!$F$23)</f>
        <v>-43477893.982670002</v>
      </c>
      <c r="L3582" s="11">
        <f t="shared" si="114"/>
        <v>1</v>
      </c>
    </row>
    <row r="3583" spans="1:12" x14ac:dyDescent="0.25">
      <c r="A3583">
        <f t="shared" si="115"/>
        <v>3578</v>
      </c>
      <c r="C3583">
        <v>73293.881703319727</v>
      </c>
      <c r="D3583">
        <v>76436.810221776133</v>
      </c>
      <c r="E3583">
        <v>44969391.290175788</v>
      </c>
      <c r="F3583">
        <v>3142.9285184564069</v>
      </c>
      <c r="G3583">
        <v>379135564.54109967</v>
      </c>
      <c r="H3583" s="6">
        <f>E3583-G3583-'Recalled prostheses cost'!$F$23</f>
        <v>-357917997.71781504</v>
      </c>
      <c r="I3583" s="112">
        <v>25060534.869958866</v>
      </c>
      <c r="J3583" s="112">
        <v>144071514.52561787</v>
      </c>
      <c r="K3583" s="112">
        <f>I3583-J3583-(0.38*'Recalled prostheses cost'!$F$23)</f>
        <v>-128036672.95307764</v>
      </c>
      <c r="L3583" s="11">
        <f t="shared" si="114"/>
        <v>1</v>
      </c>
    </row>
    <row r="3584" spans="1:12" x14ac:dyDescent="0.25">
      <c r="A3584">
        <f t="shared" si="115"/>
        <v>3579</v>
      </c>
      <c r="C3584">
        <v>62209.467373864529</v>
      </c>
      <c r="D3584">
        <v>64620.21467626941</v>
      </c>
      <c r="E3584">
        <v>41735624.648401387</v>
      </c>
      <c r="F3584">
        <v>2410.7473024048813</v>
      </c>
      <c r="G3584">
        <v>352363733.36699015</v>
      </c>
      <c r="H3584" s="6">
        <f>E3584-G3584-'Recalled prostheses cost'!$F$23</f>
        <v>-334379933.18547994</v>
      </c>
      <c r="I3584" s="112">
        <v>23367515.810187563</v>
      </c>
      <c r="J3584" s="112">
        <v>133898218.67945625</v>
      </c>
      <c r="K3584" s="112">
        <f>I3584-J3584-(0.38*'Recalled prostheses cost'!$F$23)</f>
        <v>-119556396.16668734</v>
      </c>
      <c r="L3584" s="11">
        <f t="shared" si="114"/>
        <v>1</v>
      </c>
    </row>
    <row r="3585" spans="1:12" x14ac:dyDescent="0.25">
      <c r="A3585">
        <f t="shared" si="115"/>
        <v>3580</v>
      </c>
      <c r="C3585">
        <v>71291.763876072437</v>
      </c>
      <c r="D3585">
        <v>73748.007059588155</v>
      </c>
      <c r="E3585">
        <v>55363314.823152363</v>
      </c>
      <c r="F3585">
        <v>2456.2431835157186</v>
      </c>
      <c r="G3585">
        <v>358046188.89221793</v>
      </c>
      <c r="H3585" s="6">
        <f>E3585-G3585-'Recalled prostheses cost'!$F$23</f>
        <v>-326434698.53595674</v>
      </c>
      <c r="I3585" s="112">
        <v>31157301.838066012</v>
      </c>
      <c r="J3585" s="112">
        <v>136057551.77904284</v>
      </c>
      <c r="K3585" s="112">
        <f>I3585-J3585-(0.38*'Recalled prostheses cost'!$F$23)</f>
        <v>-113925943.23839548</v>
      </c>
      <c r="L3585" s="11">
        <f t="shared" si="114"/>
        <v>1</v>
      </c>
    </row>
    <row r="3586" spans="1:12" x14ac:dyDescent="0.25">
      <c r="A3586">
        <f t="shared" si="115"/>
        <v>3581</v>
      </c>
      <c r="C3586">
        <v>65552.846635316178</v>
      </c>
      <c r="D3586">
        <v>67934.726061906986</v>
      </c>
      <c r="E3586">
        <v>47324438.485303193</v>
      </c>
      <c r="F3586">
        <v>2381.8794265908073</v>
      </c>
      <c r="G3586">
        <v>378403651.79321676</v>
      </c>
      <c r="H3586" s="6">
        <f>E3586-G3586-'Recalled prostheses cost'!$F$23</f>
        <v>-354831037.77480471</v>
      </c>
      <c r="I3586" s="112">
        <v>26359430.077493183</v>
      </c>
      <c r="J3586" s="112">
        <v>143793387.68142232</v>
      </c>
      <c r="K3586" s="112">
        <f>I3586-J3586-(0.38*'Recalled prostheses cost'!$F$23)</f>
        <v>-126459650.90134779</v>
      </c>
      <c r="L3586" s="11">
        <f t="shared" si="114"/>
        <v>1</v>
      </c>
    </row>
    <row r="3587" spans="1:12" x14ac:dyDescent="0.25">
      <c r="A3587">
        <f t="shared" si="115"/>
        <v>3582</v>
      </c>
      <c r="C3587">
        <v>50266.494577107631</v>
      </c>
      <c r="D3587">
        <v>51437.502722334946</v>
      </c>
      <c r="E3587">
        <v>49464754.276826844</v>
      </c>
      <c r="F3587">
        <v>1171.0081452273153</v>
      </c>
      <c r="G3587">
        <v>281300711.42087632</v>
      </c>
      <c r="H3587" s="6">
        <f>E3587-G3587-'Recalled prostheses cost'!$F$23</f>
        <v>-255587781.61094064</v>
      </c>
      <c r="I3587" s="112">
        <v>27631143.918568283</v>
      </c>
      <c r="J3587" s="112">
        <v>106894270.33993299</v>
      </c>
      <c r="K3587" s="112">
        <f>I3587-J3587-(0.38*'Recalled prostheses cost'!$F$23)</f>
        <v>-88288819.718783349</v>
      </c>
      <c r="L3587" s="11">
        <f t="shared" si="114"/>
        <v>1</v>
      </c>
    </row>
    <row r="3588" spans="1:12" x14ac:dyDescent="0.25">
      <c r="A3588">
        <f t="shared" si="115"/>
        <v>3583</v>
      </c>
      <c r="C3588">
        <v>59972.158026127741</v>
      </c>
      <c r="D3588">
        <v>61627.723261601212</v>
      </c>
      <c r="E3588">
        <v>50581956.320912629</v>
      </c>
      <c r="F3588">
        <v>1655.5652354734702</v>
      </c>
      <c r="G3588">
        <v>339308811.17882693</v>
      </c>
      <c r="H3588" s="6">
        <f>E3588-G3588-'Recalled prostheses cost'!$F$23</f>
        <v>-312478679.3248055</v>
      </c>
      <c r="I3588" s="112">
        <v>27882631.666850783</v>
      </c>
      <c r="J3588" s="112">
        <v>128937348.24795426</v>
      </c>
      <c r="K3588" s="112">
        <f>I3588-J3588-(0.38*'Recalled prostheses cost'!$F$23)</f>
        <v>-110080409.87852213</v>
      </c>
      <c r="L3588" s="11">
        <f t="shared" si="114"/>
        <v>1</v>
      </c>
    </row>
    <row r="3589" spans="1:12" x14ac:dyDescent="0.25">
      <c r="A3589">
        <f t="shared" si="115"/>
        <v>3584</v>
      </c>
      <c r="C3589">
        <v>54902.434704290237</v>
      </c>
      <c r="D3589">
        <v>56413.587223000824</v>
      </c>
      <c r="E3589">
        <v>40881294.922964796</v>
      </c>
      <c r="F3589">
        <v>1511.1525187105872</v>
      </c>
      <c r="G3589">
        <v>235553126.52097389</v>
      </c>
      <c r="H3589" s="6">
        <f>E3589-G3589-'Recalled prostheses cost'!$F$23</f>
        <v>-218423656.06490028</v>
      </c>
      <c r="I3589" s="112">
        <v>22859170.550937045</v>
      </c>
      <c r="J3589" s="112">
        <v>89510188.077970088</v>
      </c>
      <c r="K3589" s="112">
        <f>I3589-J3589-(0.38*'Recalled prostheses cost'!$F$23)</f>
        <v>-75676710.824451685</v>
      </c>
      <c r="L3589" s="11">
        <f t="shared" si="114"/>
        <v>1</v>
      </c>
    </row>
    <row r="3590" spans="1:12" x14ac:dyDescent="0.25">
      <c r="A3590">
        <f t="shared" si="115"/>
        <v>3585</v>
      </c>
      <c r="C3590">
        <v>63800.194764449763</v>
      </c>
      <c r="D3590">
        <v>66043.515879729835</v>
      </c>
      <c r="E3590">
        <v>46569185.946993917</v>
      </c>
      <c r="F3590">
        <v>2243.3211152800723</v>
      </c>
      <c r="G3590">
        <v>342338387.52141881</v>
      </c>
      <c r="H3590" s="6">
        <f>E3590-G3590-'Recalled prostheses cost'!$F$23</f>
        <v>-319521026.04131603</v>
      </c>
      <c r="I3590" s="112">
        <v>25728705.13364543</v>
      </c>
      <c r="J3590" s="112">
        <v>130088587.25813916</v>
      </c>
      <c r="K3590" s="112">
        <f>I3590-J3590-(0.38*'Recalled prostheses cost'!$F$23)</f>
        <v>-113385575.42191237</v>
      </c>
      <c r="L3590" s="11">
        <f t="shared" ref="L3590:L3653" si="116">IF(H3590/$H$1&lt;=F3590,1,0)</f>
        <v>1</v>
      </c>
    </row>
    <row r="3591" spans="1:12" x14ac:dyDescent="0.25">
      <c r="A3591">
        <f t="shared" si="115"/>
        <v>3586</v>
      </c>
      <c r="C3591">
        <v>51131.835257429986</v>
      </c>
      <c r="D3591">
        <v>52540.606872982484</v>
      </c>
      <c r="E3591">
        <v>67435295.211504579</v>
      </c>
      <c r="F3591">
        <v>1408.7716155524977</v>
      </c>
      <c r="G3591">
        <v>427739803.2889322</v>
      </c>
      <c r="H3591" s="6">
        <f>E3591-G3591-'Recalled prostheses cost'!$F$23</f>
        <v>-384056332.5443188</v>
      </c>
      <c r="I3591" s="112">
        <v>37294115.178869367</v>
      </c>
      <c r="J3591" s="112">
        <v>162541125.24979421</v>
      </c>
      <c r="K3591" s="112">
        <f>I3591-J3591-(0.38*'Recalled prostheses cost'!$F$23)</f>
        <v>-134272703.3683435</v>
      </c>
      <c r="L3591" s="11">
        <f t="shared" si="116"/>
        <v>1</v>
      </c>
    </row>
    <row r="3592" spans="1:12" x14ac:dyDescent="0.25">
      <c r="A3592">
        <f t="shared" ref="A3592:A3655" si="117">1+A3591</f>
        <v>3587</v>
      </c>
      <c r="C3592">
        <v>55253.291695583328</v>
      </c>
      <c r="D3592">
        <v>57156.044173511866</v>
      </c>
      <c r="E3592">
        <v>40531867.199609704</v>
      </c>
      <c r="F3592">
        <v>1902.7524779285377</v>
      </c>
      <c r="G3592">
        <v>347778654.52768487</v>
      </c>
      <c r="H3592" s="6">
        <f>E3592-G3592-'Recalled prostheses cost'!$F$23</f>
        <v>-330998611.79496634</v>
      </c>
      <c r="I3592" s="112">
        <v>22599438.819068264</v>
      </c>
      <c r="J3592" s="112">
        <v>132155888.72052024</v>
      </c>
      <c r="K3592" s="112">
        <f>I3592-J3592-(0.38*'Recalled prostheses cost'!$F$23)</f>
        <v>-118582143.19887063</v>
      </c>
      <c r="L3592" s="11">
        <f t="shared" si="116"/>
        <v>1</v>
      </c>
    </row>
    <row r="3593" spans="1:12" x14ac:dyDescent="0.25">
      <c r="A3593">
        <f t="shared" si="117"/>
        <v>3588</v>
      </c>
      <c r="C3593">
        <v>67126.555008900294</v>
      </c>
      <c r="D3593">
        <v>69645.89290919769</v>
      </c>
      <c r="E3593">
        <v>55536578.760075808</v>
      </c>
      <c r="F3593">
        <v>2519.3379002973961</v>
      </c>
      <c r="G3593">
        <v>437412515.11014652</v>
      </c>
      <c r="H3593" s="6">
        <f>E3593-G3593-'Recalled prostheses cost'!$F$23</f>
        <v>-405627760.81696188</v>
      </c>
      <c r="I3593" s="112">
        <v>30439038.143898439</v>
      </c>
      <c r="J3593" s="112">
        <v>166216755.74185568</v>
      </c>
      <c r="K3593" s="112">
        <f>I3593-J3593-(0.38*'Recalled prostheses cost'!$F$23)</f>
        <v>-144803410.89537591</v>
      </c>
      <c r="L3593" s="11">
        <f t="shared" si="116"/>
        <v>1</v>
      </c>
    </row>
    <row r="3594" spans="1:12" x14ac:dyDescent="0.25">
      <c r="A3594">
        <f t="shared" si="117"/>
        <v>3589</v>
      </c>
      <c r="C3594">
        <v>57595.389161161089</v>
      </c>
      <c r="D3594">
        <v>58856.048224463026</v>
      </c>
      <c r="E3594">
        <v>46090746.515031032</v>
      </c>
      <c r="F3594">
        <v>1260.6590633019368</v>
      </c>
      <c r="G3594">
        <v>174522841.5572274</v>
      </c>
      <c r="H3594" s="6">
        <f>E3594-G3594-'Recalled prostheses cost'!$F$23</f>
        <v>-152183919.50908753</v>
      </c>
      <c r="I3594" s="112">
        <v>25677444.289460234</v>
      </c>
      <c r="J3594" s="112">
        <v>66318679.791746415</v>
      </c>
      <c r="K3594" s="112">
        <f>I3594-J3594-(0.38*'Recalled prostheses cost'!$F$23)</f>
        <v>-49666928.799704827</v>
      </c>
      <c r="L3594" s="11">
        <f t="shared" si="116"/>
        <v>1</v>
      </c>
    </row>
    <row r="3595" spans="1:12" x14ac:dyDescent="0.25">
      <c r="A3595">
        <f t="shared" si="117"/>
        <v>3590</v>
      </c>
      <c r="C3595">
        <v>56981.303999438976</v>
      </c>
      <c r="D3595">
        <v>58354.049275696176</v>
      </c>
      <c r="E3595">
        <v>39205141.294127949</v>
      </c>
      <c r="F3595">
        <v>1372.7452762571993</v>
      </c>
      <c r="G3595">
        <v>214756614.75716716</v>
      </c>
      <c r="H3595" s="6">
        <f>E3595-G3595-'Recalled prostheses cost'!$F$23</f>
        <v>-199303297.92993039</v>
      </c>
      <c r="I3595" s="112">
        <v>21663223.762357648</v>
      </c>
      <c r="J3595" s="112">
        <v>81607513.607723519</v>
      </c>
      <c r="K3595" s="112">
        <f>I3595-J3595-(0.38*'Recalled prostheses cost'!$F$23)</f>
        <v>-68969983.142784506</v>
      </c>
      <c r="L3595" s="11">
        <f t="shared" si="116"/>
        <v>1</v>
      </c>
    </row>
    <row r="3596" spans="1:12" x14ac:dyDescent="0.25">
      <c r="A3596">
        <f t="shared" si="117"/>
        <v>3591</v>
      </c>
      <c r="C3596">
        <v>52147.533959681568</v>
      </c>
      <c r="D3596">
        <v>53522.611438842621</v>
      </c>
      <c r="E3596">
        <v>61958808.214456677</v>
      </c>
      <c r="F3596">
        <v>1375.0774791610529</v>
      </c>
      <c r="G3596">
        <v>512587803.27327669</v>
      </c>
      <c r="H3596" s="6">
        <f>E3596-G3596-'Recalled prostheses cost'!$F$23</f>
        <v>-474380819.52571118</v>
      </c>
      <c r="I3596" s="112">
        <v>34257558.349596255</v>
      </c>
      <c r="J3596" s="112">
        <v>194783365.24384519</v>
      </c>
      <c r="K3596" s="112">
        <f>I3596-J3596-(0.38*'Recalled prostheses cost'!$F$23)</f>
        <v>-169551500.19166759</v>
      </c>
      <c r="L3596" s="11">
        <f t="shared" si="116"/>
        <v>1</v>
      </c>
    </row>
    <row r="3597" spans="1:12" x14ac:dyDescent="0.25">
      <c r="A3597">
        <f t="shared" si="117"/>
        <v>3592</v>
      </c>
      <c r="C3597">
        <v>63159.545388490027</v>
      </c>
      <c r="D3597">
        <v>64703.335447503101</v>
      </c>
      <c r="E3597">
        <v>44247790.365892343</v>
      </c>
      <c r="F3597">
        <v>1543.7900590130739</v>
      </c>
      <c r="G3597">
        <v>225003752.95915803</v>
      </c>
      <c r="H3597" s="6">
        <f>E3597-G3597-'Recalled prostheses cost'!$F$23</f>
        <v>-204507787.06015685</v>
      </c>
      <c r="I3597" s="112">
        <v>24630807.094514284</v>
      </c>
      <c r="J3597" s="112">
        <v>85501426.124480054</v>
      </c>
      <c r="K3597" s="112">
        <f>I3597-J3597-(0.38*'Recalled prostheses cost'!$F$23)</f>
        <v>-69896312.327384412</v>
      </c>
      <c r="L3597" s="11">
        <f t="shared" si="116"/>
        <v>1</v>
      </c>
    </row>
    <row r="3598" spans="1:12" x14ac:dyDescent="0.25">
      <c r="A3598">
        <f t="shared" si="117"/>
        <v>3593</v>
      </c>
      <c r="C3598">
        <v>52214.177700989232</v>
      </c>
      <c r="D3598">
        <v>54213.260086476417</v>
      </c>
      <c r="E3598">
        <v>40623651.010681257</v>
      </c>
      <c r="F3598">
        <v>1999.0823854871851</v>
      </c>
      <c r="G3598">
        <v>355836510.14624888</v>
      </c>
      <c r="H3598" s="6">
        <f>E3598-G3598-'Recalled prostheses cost'!$F$23</f>
        <v>-338964683.60245878</v>
      </c>
      <c r="I3598" s="112">
        <v>22796083.85176095</v>
      </c>
      <c r="J3598" s="112">
        <v>135217873.85557461</v>
      </c>
      <c r="K3598" s="112">
        <f>I3598-J3598-(0.38*'Recalled prostheses cost'!$F$23)</f>
        <v>-121447483.30123231</v>
      </c>
      <c r="L3598" s="11">
        <f t="shared" si="116"/>
        <v>1</v>
      </c>
    </row>
    <row r="3599" spans="1:12" x14ac:dyDescent="0.25">
      <c r="A3599">
        <f t="shared" si="117"/>
        <v>3594</v>
      </c>
      <c r="C3599">
        <v>64918.558865826904</v>
      </c>
      <c r="D3599">
        <v>67548.74431259479</v>
      </c>
      <c r="E3599">
        <v>73011304.358380526</v>
      </c>
      <c r="F3599">
        <v>2630.1854467678859</v>
      </c>
      <c r="G3599">
        <v>857721315.26724875</v>
      </c>
      <c r="H3599" s="6">
        <f>E3599-G3599-'Recalled prostheses cost'!$F$23</f>
        <v>-808461835.37575936</v>
      </c>
      <c r="I3599" s="112">
        <v>40471718.671453856</v>
      </c>
      <c r="J3599" s="112">
        <v>325934099.80155456</v>
      </c>
      <c r="K3599" s="112">
        <f>I3599-J3599-(0.38*'Recalled prostheses cost'!$F$23)</f>
        <v>-294488074.42751938</v>
      </c>
      <c r="L3599" s="11">
        <f t="shared" si="116"/>
        <v>1</v>
      </c>
    </row>
    <row r="3600" spans="1:12" x14ac:dyDescent="0.25">
      <c r="A3600">
        <f t="shared" si="117"/>
        <v>3595</v>
      </c>
      <c r="C3600">
        <v>60769.059895734164</v>
      </c>
      <c r="D3600">
        <v>62552.529418485501</v>
      </c>
      <c r="E3600">
        <v>47525624.444837719</v>
      </c>
      <c r="F3600">
        <v>1783.4695227513366</v>
      </c>
      <c r="G3600">
        <v>305589863.2518248</v>
      </c>
      <c r="H3600" s="6">
        <f>E3600-G3600-'Recalled prostheses cost'!$F$23</f>
        <v>-281816063.27387828</v>
      </c>
      <c r="I3600" s="112">
        <v>26389592.325702593</v>
      </c>
      <c r="J3600" s="112">
        <v>116124148.03569344</v>
      </c>
      <c r="K3600" s="112">
        <f>I3600-J3600-(0.38*'Recalled prostheses cost'!$F$23)</f>
        <v>-98760249.007409483</v>
      </c>
      <c r="L3600" s="11">
        <f t="shared" si="116"/>
        <v>1</v>
      </c>
    </row>
    <row r="3601" spans="1:12" x14ac:dyDescent="0.25">
      <c r="A3601">
        <f t="shared" si="117"/>
        <v>3596</v>
      </c>
      <c r="C3601">
        <v>55554.387672594028</v>
      </c>
      <c r="D3601">
        <v>57565.292149757246</v>
      </c>
      <c r="E3601">
        <v>60311712.063700341</v>
      </c>
      <c r="F3601">
        <v>2010.904477163218</v>
      </c>
      <c r="G3601">
        <v>535007651.83619088</v>
      </c>
      <c r="H3601" s="6">
        <f>E3601-G3601-'Recalled prostheses cost'!$F$23</f>
        <v>-498447764.23938173</v>
      </c>
      <c r="I3601" s="112">
        <v>33435477.361921169</v>
      </c>
      <c r="J3601" s="112">
        <v>203302907.69775254</v>
      </c>
      <c r="K3601" s="112">
        <f>I3601-J3601-(0.38*'Recalled prostheses cost'!$F$23)</f>
        <v>-178893123.63325003</v>
      </c>
      <c r="L3601" s="11">
        <f t="shared" si="116"/>
        <v>1</v>
      </c>
    </row>
    <row r="3602" spans="1:12" x14ac:dyDescent="0.25">
      <c r="A3602">
        <f t="shared" si="117"/>
        <v>3597</v>
      </c>
      <c r="C3602">
        <v>57526.032846988899</v>
      </c>
      <c r="D3602">
        <v>59433.265575839701</v>
      </c>
      <c r="E3602">
        <v>50758306.251089454</v>
      </c>
      <c r="F3602">
        <v>1907.2327288508022</v>
      </c>
      <c r="G3602">
        <v>454778483.27470374</v>
      </c>
      <c r="H3602" s="6">
        <f>E3602-G3602-'Recalled prostheses cost'!$F$23</f>
        <v>-427772001.49050546</v>
      </c>
      <c r="I3602" s="112">
        <v>27969889.457194436</v>
      </c>
      <c r="J3602" s="112">
        <v>172815823.64438745</v>
      </c>
      <c r="K3602" s="112">
        <f>I3602-J3602-(0.38*'Recalled prostheses cost'!$F$23)</f>
        <v>-153871627.48461166</v>
      </c>
      <c r="L3602" s="11">
        <f t="shared" si="116"/>
        <v>1</v>
      </c>
    </row>
    <row r="3603" spans="1:12" x14ac:dyDescent="0.25">
      <c r="A3603">
        <f t="shared" si="117"/>
        <v>3598</v>
      </c>
      <c r="C3603">
        <v>64162.239147468055</v>
      </c>
      <c r="D3603">
        <v>66204.257125120566</v>
      </c>
      <c r="E3603">
        <v>43852606.823629647</v>
      </c>
      <c r="F3603">
        <v>2042.017977652511</v>
      </c>
      <c r="G3603">
        <v>295771781.11979288</v>
      </c>
      <c r="H3603" s="6">
        <f>E3603-G3603-'Recalled prostheses cost'!$F$23</f>
        <v>-275670998.76305443</v>
      </c>
      <c r="I3603" s="112">
        <v>24243406.369966161</v>
      </c>
      <c r="J3603" s="112">
        <v>112393276.82552129</v>
      </c>
      <c r="K3603" s="112">
        <f>I3603-J3603-(0.38*'Recalled prostheses cost'!$F$23)</f>
        <v>-97175563.752973765</v>
      </c>
      <c r="L3603" s="11">
        <f t="shared" si="116"/>
        <v>1</v>
      </c>
    </row>
    <row r="3604" spans="1:12" x14ac:dyDescent="0.25">
      <c r="A3604">
        <f t="shared" si="117"/>
        <v>3599</v>
      </c>
      <c r="C3604">
        <v>52912.392075358504</v>
      </c>
      <c r="D3604">
        <v>54170.096795857135</v>
      </c>
      <c r="E3604">
        <v>45241438.272445545</v>
      </c>
      <c r="F3604">
        <v>1257.7047204986302</v>
      </c>
      <c r="G3604">
        <v>249807373.96287322</v>
      </c>
      <c r="H3604" s="6">
        <f>E3604-G3604-'Recalled prostheses cost'!$F$23</f>
        <v>-228317760.15731883</v>
      </c>
      <c r="I3604" s="112">
        <v>25310002.512700364</v>
      </c>
      <c r="J3604" s="112">
        <v>94926802.105891809</v>
      </c>
      <c r="K3604" s="112">
        <f>I3604-J3604-(0.38*'Recalled prostheses cost'!$F$23)</f>
        <v>-78642492.890610099</v>
      </c>
      <c r="L3604" s="11">
        <f t="shared" si="116"/>
        <v>1</v>
      </c>
    </row>
    <row r="3605" spans="1:12" x14ac:dyDescent="0.25">
      <c r="A3605">
        <f t="shared" si="117"/>
        <v>3600</v>
      </c>
      <c r="C3605">
        <v>72399.543671842781</v>
      </c>
      <c r="D3605">
        <v>74696.298961508161</v>
      </c>
      <c r="E3605">
        <v>41366114.719129622</v>
      </c>
      <c r="F3605">
        <v>2296.7552896653797</v>
      </c>
      <c r="G3605">
        <v>262563797.29513898</v>
      </c>
      <c r="H3605" s="6">
        <f>E3605-G3605-'Recalled prostheses cost'!$F$23</f>
        <v>-244949507.04290053</v>
      </c>
      <c r="I3605" s="112">
        <v>22712449.373062652</v>
      </c>
      <c r="J3605" s="112">
        <v>99774242.972152844</v>
      </c>
      <c r="K3605" s="112">
        <f>I3605-J3605-(0.38*'Recalled prostheses cost'!$F$23)</f>
        <v>-86087486.896508843</v>
      </c>
      <c r="L3605" s="11">
        <f t="shared" si="116"/>
        <v>1</v>
      </c>
    </row>
    <row r="3606" spans="1:12" x14ac:dyDescent="0.25">
      <c r="A3606">
        <f t="shared" si="117"/>
        <v>3601</v>
      </c>
      <c r="C3606">
        <v>54949.788098227393</v>
      </c>
      <c r="D3606">
        <v>56589.430867346338</v>
      </c>
      <c r="E3606">
        <v>51522493.292639181</v>
      </c>
      <c r="F3606">
        <v>1639.6427691189456</v>
      </c>
      <c r="G3606">
        <v>344823655.32833493</v>
      </c>
      <c r="H3606" s="6">
        <f>E3606-G3606-'Recalled prostheses cost'!$F$23</f>
        <v>-317052986.5025869</v>
      </c>
      <c r="I3606" s="112">
        <v>28483277.55200661</v>
      </c>
      <c r="J3606" s="112">
        <v>131032989.02476728</v>
      </c>
      <c r="K3606" s="112">
        <f>I3606-J3606-(0.38*'Recalled prostheses cost'!$F$23)</f>
        <v>-111575404.77017933</v>
      </c>
      <c r="L3606" s="11">
        <f t="shared" si="116"/>
        <v>1</v>
      </c>
    </row>
    <row r="3607" spans="1:12" x14ac:dyDescent="0.25">
      <c r="A3607">
        <f t="shared" si="117"/>
        <v>3602</v>
      </c>
      <c r="C3607">
        <v>54236.438624766495</v>
      </c>
      <c r="D3607">
        <v>55830.351216121977</v>
      </c>
      <c r="E3607">
        <v>38776955.223216735</v>
      </c>
      <c r="F3607">
        <v>1593.9125913554817</v>
      </c>
      <c r="G3607">
        <v>257121070.85256577</v>
      </c>
      <c r="H3607" s="6">
        <f>E3607-G3607-'Recalled prostheses cost'!$F$23</f>
        <v>-242095940.09624019</v>
      </c>
      <c r="I3607" s="112">
        <v>21524352.893387064</v>
      </c>
      <c r="J3607" s="112">
        <v>97706006.923974946</v>
      </c>
      <c r="K3607" s="112">
        <f>I3607-J3607-(0.38*'Recalled prostheses cost'!$F$23)</f>
        <v>-85207347.328006536</v>
      </c>
      <c r="L3607" s="11">
        <f t="shared" si="116"/>
        <v>1</v>
      </c>
    </row>
    <row r="3608" spans="1:12" x14ac:dyDescent="0.25">
      <c r="A3608">
        <f t="shared" si="117"/>
        <v>3603</v>
      </c>
      <c r="C3608">
        <v>57884.199135816038</v>
      </c>
      <c r="D3608">
        <v>60238.843313870428</v>
      </c>
      <c r="E3608">
        <v>39919276.026914127</v>
      </c>
      <c r="F3608">
        <v>2354.6441780543901</v>
      </c>
      <c r="G3608">
        <v>402436024.09362483</v>
      </c>
      <c r="H3608" s="6">
        <f>E3608-G3608-'Recalled prostheses cost'!$F$23</f>
        <v>-386268572.53360188</v>
      </c>
      <c r="I3608" s="112">
        <v>22195886.613924794</v>
      </c>
      <c r="J3608" s="112">
        <v>152925689.15557739</v>
      </c>
      <c r="K3608" s="112">
        <f>I3608-J3608-(0.38*'Recalled prostheses cost'!$F$23)</f>
        <v>-139755495.83907124</v>
      </c>
      <c r="L3608" s="11">
        <f t="shared" si="116"/>
        <v>1</v>
      </c>
    </row>
    <row r="3609" spans="1:12" x14ac:dyDescent="0.25">
      <c r="A3609">
        <f t="shared" si="117"/>
        <v>3604</v>
      </c>
      <c r="C3609">
        <v>62299.885522391553</v>
      </c>
      <c r="D3609">
        <v>64594.434651135212</v>
      </c>
      <c r="E3609">
        <v>56749054.152938969</v>
      </c>
      <c r="F3609">
        <v>2294.5491287436598</v>
      </c>
      <c r="G3609">
        <v>552028818.24554992</v>
      </c>
      <c r="H3609" s="6">
        <f>E3609-G3609-'Recalled prostheses cost'!$F$23</f>
        <v>-519031588.55950212</v>
      </c>
      <c r="I3609" s="112">
        <v>31622999.983489029</v>
      </c>
      <c r="J3609" s="112">
        <v>209770950.93330899</v>
      </c>
      <c r="K3609" s="112">
        <f>I3609-J3609-(0.38*'Recalled prostheses cost'!$F$23)</f>
        <v>-187173644.24723861</v>
      </c>
      <c r="L3609" s="11">
        <f t="shared" si="116"/>
        <v>1</v>
      </c>
    </row>
    <row r="3610" spans="1:12" x14ac:dyDescent="0.25">
      <c r="A3610">
        <f t="shared" si="117"/>
        <v>3605</v>
      </c>
      <c r="C3610">
        <v>49113.565332135389</v>
      </c>
      <c r="D3610">
        <v>50644.505090530867</v>
      </c>
      <c r="E3610">
        <v>52989722.087073334</v>
      </c>
      <c r="F3610">
        <v>1530.9397583954778</v>
      </c>
      <c r="G3610">
        <v>395628069.90610445</v>
      </c>
      <c r="H3610" s="6">
        <f>E3610-G3610-'Recalled prostheses cost'!$F$23</f>
        <v>-366390172.28592229</v>
      </c>
      <c r="I3610" s="112">
        <v>29668543.378254216</v>
      </c>
      <c r="J3610" s="112">
        <v>150338666.56431967</v>
      </c>
      <c r="K3610" s="112">
        <f>I3610-J3610-(0.38*'Recalled prostheses cost'!$F$23)</f>
        <v>-129695816.48348409</v>
      </c>
      <c r="L3610" s="11">
        <f t="shared" si="116"/>
        <v>1</v>
      </c>
    </row>
    <row r="3611" spans="1:12" x14ac:dyDescent="0.25">
      <c r="A3611">
        <f t="shared" si="117"/>
        <v>3606</v>
      </c>
      <c r="C3611">
        <v>84515.314053918977</v>
      </c>
      <c r="D3611">
        <v>88612.663298992644</v>
      </c>
      <c r="E3611">
        <v>42558525.044073001</v>
      </c>
      <c r="F3611">
        <v>4097.3492450736667</v>
      </c>
      <c r="G3611">
        <v>468258697.81494969</v>
      </c>
      <c r="H3611" s="6">
        <f>E3611-G3611-'Recalled prostheses cost'!$F$23</f>
        <v>-449451997.23776788</v>
      </c>
      <c r="I3611" s="112">
        <v>23915105.167846616</v>
      </c>
      <c r="J3611" s="112">
        <v>177938305.16968086</v>
      </c>
      <c r="K3611" s="112">
        <f>I3611-J3611-(0.38*'Recalled prostheses cost'!$F$23)</f>
        <v>-163048893.2992529</v>
      </c>
      <c r="L3611" s="11">
        <f t="shared" si="116"/>
        <v>1</v>
      </c>
    </row>
    <row r="3612" spans="1:12" x14ac:dyDescent="0.25">
      <c r="A3612">
        <f t="shared" si="117"/>
        <v>3607</v>
      </c>
      <c r="C3612">
        <v>56492.917453736758</v>
      </c>
      <c r="D3612">
        <v>58844.695215111031</v>
      </c>
      <c r="E3612">
        <v>41605231.431235798</v>
      </c>
      <c r="F3612">
        <v>2351.7777613742728</v>
      </c>
      <c r="G3612">
        <v>375706766.09093618</v>
      </c>
      <c r="H3612" s="6">
        <f>E3612-G3612-'Recalled prostheses cost'!$F$23</f>
        <v>-357853359.12659156</v>
      </c>
      <c r="I3612" s="112">
        <v>22914879.360740222</v>
      </c>
      <c r="J3612" s="112">
        <v>142768571.11455575</v>
      </c>
      <c r="K3612" s="112">
        <f>I3612-J3612-(0.38*'Recalled prostheses cost'!$F$23)</f>
        <v>-128879385.05123419</v>
      </c>
      <c r="L3612" s="11">
        <f t="shared" si="116"/>
        <v>1</v>
      </c>
    </row>
    <row r="3613" spans="1:12" x14ac:dyDescent="0.25">
      <c r="A3613">
        <f t="shared" si="117"/>
        <v>3608</v>
      </c>
      <c r="C3613">
        <v>69458.865707421064</v>
      </c>
      <c r="D3613">
        <v>71674.719447275973</v>
      </c>
      <c r="E3613">
        <v>62011121.257914566</v>
      </c>
      <c r="F3613">
        <v>2215.8537398549088</v>
      </c>
      <c r="G3613">
        <v>369183431.20485419</v>
      </c>
      <c r="H3613" s="6">
        <f>E3613-G3613-'Recalled prostheses cost'!$F$23</f>
        <v>-330924134.41383082</v>
      </c>
      <c r="I3613" s="112">
        <v>34256472.144361801</v>
      </c>
      <c r="J3613" s="112">
        <v>140289703.85784459</v>
      </c>
      <c r="K3613" s="112">
        <f>I3613-J3613-(0.38*'Recalled prostheses cost'!$F$23)</f>
        <v>-115058925.01090145</v>
      </c>
      <c r="L3613" s="11">
        <f t="shared" si="116"/>
        <v>1</v>
      </c>
    </row>
    <row r="3614" spans="1:12" x14ac:dyDescent="0.25">
      <c r="A3614">
        <f t="shared" si="117"/>
        <v>3609</v>
      </c>
      <c r="C3614">
        <v>54899.56970999296</v>
      </c>
      <c r="D3614">
        <v>56485.145185989742</v>
      </c>
      <c r="E3614">
        <v>58454214.340338565</v>
      </c>
      <c r="F3614">
        <v>1585.5754759967822</v>
      </c>
      <c r="G3614">
        <v>467679727.88908815</v>
      </c>
      <c r="H3614" s="6">
        <f>E3614-G3614-'Recalled prostheses cost'!$F$23</f>
        <v>-432977338.01564074</v>
      </c>
      <c r="I3614" s="112">
        <v>32277442.637459729</v>
      </c>
      <c r="J3614" s="112">
        <v>177718296.59785348</v>
      </c>
      <c r="K3614" s="112">
        <f>I3614-J3614-(0.38*'Recalled prostheses cost'!$F$23)</f>
        <v>-154466547.25781241</v>
      </c>
      <c r="L3614" s="11">
        <f t="shared" si="116"/>
        <v>1</v>
      </c>
    </row>
    <row r="3615" spans="1:12" x14ac:dyDescent="0.25">
      <c r="A3615">
        <f t="shared" si="117"/>
        <v>3610</v>
      </c>
      <c r="C3615">
        <v>69266.530933670234</v>
      </c>
      <c r="D3615">
        <v>71943.040763939658</v>
      </c>
      <c r="E3615">
        <v>49210995.099804237</v>
      </c>
      <c r="F3615">
        <v>2676.5098302694241</v>
      </c>
      <c r="G3615">
        <v>407793889.76267523</v>
      </c>
      <c r="H3615" s="6">
        <f>E3615-G3615-'Recalled prostheses cost'!$F$23</f>
        <v>-382334719.12976217</v>
      </c>
      <c r="I3615" s="112">
        <v>26741914.874503411</v>
      </c>
      <c r="J3615" s="112">
        <v>154961678.10981655</v>
      </c>
      <c r="K3615" s="112">
        <f>I3615-J3615-(0.38*'Recalled prostheses cost'!$F$23)</f>
        <v>-137245456.5327318</v>
      </c>
      <c r="L3615" s="11">
        <f t="shared" si="116"/>
        <v>1</v>
      </c>
    </row>
    <row r="3616" spans="1:12" x14ac:dyDescent="0.25">
      <c r="A3616">
        <f t="shared" si="117"/>
        <v>3611</v>
      </c>
      <c r="C3616">
        <v>73695.421925358212</v>
      </c>
      <c r="D3616">
        <v>76573.975609134708</v>
      </c>
      <c r="E3616">
        <v>63336893.496027559</v>
      </c>
      <c r="F3616">
        <v>2878.5536837764957</v>
      </c>
      <c r="G3616">
        <v>641485839.19384813</v>
      </c>
      <c r="H3616" s="6">
        <f>E3616-G3616-'Recalled prostheses cost'!$F$23</f>
        <v>-601900770.16471171</v>
      </c>
      <c r="I3616" s="112">
        <v>35188206.066582859</v>
      </c>
      <c r="J3616" s="112">
        <v>243764618.89366233</v>
      </c>
      <c r="K3616" s="112">
        <f>I3616-J3616-(0.38*'Recalled prostheses cost'!$F$23)</f>
        <v>-217602106.12449813</v>
      </c>
      <c r="L3616" s="11">
        <f t="shared" si="116"/>
        <v>1</v>
      </c>
    </row>
    <row r="3617" spans="1:12" x14ac:dyDescent="0.25">
      <c r="A3617">
        <f t="shared" si="117"/>
        <v>3612</v>
      </c>
      <c r="C3617">
        <v>51508.009324370236</v>
      </c>
      <c r="D3617">
        <v>53076.86910854678</v>
      </c>
      <c r="E3617">
        <v>41825619.971628502</v>
      </c>
      <c r="F3617">
        <v>1568.8597841765441</v>
      </c>
      <c r="G3617">
        <v>332875330.8309257</v>
      </c>
      <c r="H3617" s="6">
        <f>E3617-G3617-'Recalled prostheses cost'!$F$23</f>
        <v>-314801535.32618839</v>
      </c>
      <c r="I3617" s="112">
        <v>23547884.179514758</v>
      </c>
      <c r="J3617" s="112">
        <v>126492625.71575177</v>
      </c>
      <c r="K3617" s="112">
        <f>I3617-J3617-(0.38*'Recalled prostheses cost'!$F$23)</f>
        <v>-111970434.83365566</v>
      </c>
      <c r="L3617" s="11">
        <f t="shared" si="116"/>
        <v>1</v>
      </c>
    </row>
    <row r="3618" spans="1:12" x14ac:dyDescent="0.25">
      <c r="A3618">
        <f t="shared" si="117"/>
        <v>3613</v>
      </c>
      <c r="C3618">
        <v>67437.953271657098</v>
      </c>
      <c r="D3618">
        <v>71193.484620627147</v>
      </c>
      <c r="E3618">
        <v>69192918.306890622</v>
      </c>
      <c r="F3618">
        <v>3755.5313489700493</v>
      </c>
      <c r="G3618">
        <v>1022882627.4664932</v>
      </c>
      <c r="H3618" s="6">
        <f>E3618-G3618-'Recalled prostheses cost'!$F$23</f>
        <v>-977441533.62649381</v>
      </c>
      <c r="I3618" s="112">
        <v>38678433.48073706</v>
      </c>
      <c r="J3618" s="112">
        <v>388695398.43726742</v>
      </c>
      <c r="K3618" s="112">
        <f>I3618-J3618-(0.38*'Recalled prostheses cost'!$F$23)</f>
        <v>-359042658.25394899</v>
      </c>
      <c r="L3618" s="11">
        <f t="shared" si="116"/>
        <v>1</v>
      </c>
    </row>
    <row r="3619" spans="1:12" x14ac:dyDescent="0.25">
      <c r="A3619">
        <f t="shared" si="117"/>
        <v>3614</v>
      </c>
      <c r="C3619">
        <v>88242.579904029015</v>
      </c>
      <c r="D3619">
        <v>91613.571353311927</v>
      </c>
      <c r="E3619">
        <v>64831342.097157829</v>
      </c>
      <c r="F3619">
        <v>3370.9914492829121</v>
      </c>
      <c r="G3619">
        <v>516517381.09204435</v>
      </c>
      <c r="H3619" s="6">
        <f>E3619-G3619-'Recalled prostheses cost'!$F$23</f>
        <v>-475437863.46177769</v>
      </c>
      <c r="I3619" s="112">
        <v>36048835.076146029</v>
      </c>
      <c r="J3619" s="112">
        <v>196276604.81497684</v>
      </c>
      <c r="K3619" s="112">
        <f>I3619-J3619-(0.38*'Recalled prostheses cost'!$F$23)</f>
        <v>-169253463.03624946</v>
      </c>
      <c r="L3619" s="11">
        <f t="shared" si="116"/>
        <v>1</v>
      </c>
    </row>
    <row r="3620" spans="1:12" x14ac:dyDescent="0.25">
      <c r="A3620">
        <f t="shared" si="117"/>
        <v>3615</v>
      </c>
      <c r="C3620">
        <v>51108.489461833</v>
      </c>
      <c r="D3620">
        <v>52648.886252002143</v>
      </c>
      <c r="E3620">
        <v>41262800.389307022</v>
      </c>
      <c r="F3620">
        <v>1540.3967901691431</v>
      </c>
      <c r="G3620">
        <v>259193714.51729405</v>
      </c>
      <c r="H3620" s="6">
        <f>E3620-G3620-'Recalled prostheses cost'!$F$23</f>
        <v>-241682738.5948782</v>
      </c>
      <c r="I3620" s="112">
        <v>22694987.385297485</v>
      </c>
      <c r="J3620" s="112">
        <v>98493611.51657176</v>
      </c>
      <c r="K3620" s="112">
        <f>I3620-J3620-(0.38*'Recalled prostheses cost'!$F$23)</f>
        <v>-84824317.428692937</v>
      </c>
      <c r="L3620" s="11">
        <f t="shared" si="116"/>
        <v>1</v>
      </c>
    </row>
    <row r="3621" spans="1:12" x14ac:dyDescent="0.25">
      <c r="A3621">
        <f t="shared" si="117"/>
        <v>3616</v>
      </c>
      <c r="C3621">
        <v>86869.350561380459</v>
      </c>
      <c r="D3621">
        <v>90256.386349309905</v>
      </c>
      <c r="E3621">
        <v>42953290.938744761</v>
      </c>
      <c r="F3621">
        <v>3387.0357879294461</v>
      </c>
      <c r="G3621">
        <v>333995229.73450214</v>
      </c>
      <c r="H3621" s="6">
        <f>E3621-G3621-'Recalled prostheses cost'!$F$23</f>
        <v>-314793763.26264852</v>
      </c>
      <c r="I3621" s="112">
        <v>23998885.718086123</v>
      </c>
      <c r="J3621" s="112">
        <v>126918187.2991108</v>
      </c>
      <c r="K3621" s="112">
        <f>I3621-J3621-(0.38*'Recalled prostheses cost'!$F$23)</f>
        <v>-111944994.87844333</v>
      </c>
      <c r="L3621" s="11">
        <f t="shared" si="116"/>
        <v>1</v>
      </c>
    </row>
    <row r="3622" spans="1:12" x14ac:dyDescent="0.25">
      <c r="A3622">
        <f t="shared" si="117"/>
        <v>3617</v>
      </c>
      <c r="C3622">
        <v>63195.954044269936</v>
      </c>
      <c r="D3622">
        <v>65334.728219908648</v>
      </c>
      <c r="E3622">
        <v>43575606.375263549</v>
      </c>
      <c r="F3622">
        <v>2138.7741756387113</v>
      </c>
      <c r="G3622">
        <v>283217509.36067057</v>
      </c>
      <c r="H3622" s="6">
        <f>E3622-G3622-'Recalled prostheses cost'!$F$23</f>
        <v>-263393727.45229819</v>
      </c>
      <c r="I3622" s="112">
        <v>23832489.120526329</v>
      </c>
      <c r="J3622" s="112">
        <v>107622653.55705483</v>
      </c>
      <c r="K3622" s="112">
        <f>I3622-J3622-(0.38*'Recalled prostheses cost'!$F$23)</f>
        <v>-92815857.733947158</v>
      </c>
      <c r="L3622" s="11">
        <f t="shared" si="116"/>
        <v>1</v>
      </c>
    </row>
    <row r="3623" spans="1:12" x14ac:dyDescent="0.25">
      <c r="A3623">
        <f t="shared" si="117"/>
        <v>3618</v>
      </c>
      <c r="C3623">
        <v>87151.696804406252</v>
      </c>
      <c r="D3623">
        <v>90479.517706459301</v>
      </c>
      <c r="E3623">
        <v>40483611.502478741</v>
      </c>
      <c r="F3623">
        <v>3327.8209020530485</v>
      </c>
      <c r="G3623">
        <v>305300171.46697617</v>
      </c>
      <c r="H3623" s="6">
        <f>E3623-G3623-'Recalled prostheses cost'!$F$23</f>
        <v>-288568384.43138862</v>
      </c>
      <c r="I3623" s="112">
        <v>22135483.798162989</v>
      </c>
      <c r="J3623" s="112">
        <v>116014065.15745093</v>
      </c>
      <c r="K3623" s="112">
        <f>I3623-J3623-(0.38*'Recalled prostheses cost'!$F$23)</f>
        <v>-102904274.6567066</v>
      </c>
      <c r="L3623" s="11">
        <f t="shared" si="116"/>
        <v>1</v>
      </c>
    </row>
    <row r="3624" spans="1:12" x14ac:dyDescent="0.25">
      <c r="A3624">
        <f t="shared" si="117"/>
        <v>3619</v>
      </c>
      <c r="C3624">
        <v>55317.231280104381</v>
      </c>
      <c r="D3624">
        <v>56900.789985084157</v>
      </c>
      <c r="E3624">
        <v>42514624.25783743</v>
      </c>
      <c r="F3624">
        <v>1583.5587049797759</v>
      </c>
      <c r="G3624">
        <v>259032436.22389054</v>
      </c>
      <c r="H3624" s="6">
        <f>E3624-G3624-'Recalled prostheses cost'!$F$23</f>
        <v>-240269636.4329443</v>
      </c>
      <c r="I3624" s="112">
        <v>23548978.876534801</v>
      </c>
      <c r="J3624" s="112">
        <v>98432325.765078425</v>
      </c>
      <c r="K3624" s="112">
        <f>I3624-J3624-(0.38*'Recalled prostheses cost'!$F$23)</f>
        <v>-83909040.18596226</v>
      </c>
      <c r="L3624" s="11">
        <f t="shared" si="116"/>
        <v>1</v>
      </c>
    </row>
    <row r="3625" spans="1:12" x14ac:dyDescent="0.25">
      <c r="A3625">
        <f t="shared" si="117"/>
        <v>3620</v>
      </c>
      <c r="C3625">
        <v>70765.026127035075</v>
      </c>
      <c r="D3625">
        <v>73450.128533378316</v>
      </c>
      <c r="E3625">
        <v>44525259.801634856</v>
      </c>
      <c r="F3625">
        <v>2685.1024063432415</v>
      </c>
      <c r="G3625">
        <v>327610054.57044768</v>
      </c>
      <c r="H3625" s="6">
        <f>E3625-G3625-'Recalled prostheses cost'!$F$23</f>
        <v>-306836619.235704</v>
      </c>
      <c r="I3625" s="112">
        <v>24633982.461171858</v>
      </c>
      <c r="J3625" s="112">
        <v>124491820.73677014</v>
      </c>
      <c r="K3625" s="112">
        <f>I3625-J3625-(0.38*'Recalled prostheses cost'!$F$23)</f>
        <v>-108883531.57301694</v>
      </c>
      <c r="L3625" s="11">
        <f t="shared" si="116"/>
        <v>1</v>
      </c>
    </row>
    <row r="3626" spans="1:12" x14ac:dyDescent="0.25">
      <c r="A3626">
        <f t="shared" si="117"/>
        <v>3621</v>
      </c>
      <c r="C3626">
        <v>56119.621088152315</v>
      </c>
      <c r="D3626">
        <v>57871.917757782241</v>
      </c>
      <c r="E3626">
        <v>58677532.180163853</v>
      </c>
      <c r="F3626">
        <v>1752.2966696299263</v>
      </c>
      <c r="G3626">
        <v>481920843.87996</v>
      </c>
      <c r="H3626" s="6">
        <f>E3626-G3626-'Recalled prostheses cost'!$F$23</f>
        <v>-446995136.16668731</v>
      </c>
      <c r="I3626" s="112">
        <v>32647310.406583369</v>
      </c>
      <c r="J3626" s="112">
        <v>183129920.67438477</v>
      </c>
      <c r="K3626" s="112">
        <f>I3626-J3626-(0.38*'Recalled prostheses cost'!$F$23)</f>
        <v>-159508303.56522006</v>
      </c>
      <c r="L3626" s="11">
        <f t="shared" si="116"/>
        <v>1</v>
      </c>
    </row>
    <row r="3627" spans="1:12" x14ac:dyDescent="0.25">
      <c r="A3627">
        <f t="shared" si="117"/>
        <v>3622</v>
      </c>
      <c r="C3627">
        <v>53126.463566620827</v>
      </c>
      <c r="D3627">
        <v>55165.386509168158</v>
      </c>
      <c r="E3627">
        <v>54198803.05928313</v>
      </c>
      <c r="F3627">
        <v>2038.9229425473313</v>
      </c>
      <c r="G3627">
        <v>548818697.17877853</v>
      </c>
      <c r="H3627" s="6">
        <f>E3627-G3627-'Recalled prostheses cost'!$F$23</f>
        <v>-518371718.58638656</v>
      </c>
      <c r="I3627" s="112">
        <v>29922367.547168411</v>
      </c>
      <c r="J3627" s="112">
        <v>208551104.92793587</v>
      </c>
      <c r="K3627" s="112">
        <f>I3627-J3627-(0.38*'Recalled prostheses cost'!$F$23)</f>
        <v>-187654430.67818612</v>
      </c>
      <c r="L3627" s="11">
        <f t="shared" si="116"/>
        <v>1</v>
      </c>
    </row>
    <row r="3628" spans="1:12" x14ac:dyDescent="0.25">
      <c r="A3628">
        <f t="shared" si="117"/>
        <v>3623</v>
      </c>
      <c r="C3628">
        <v>57619.76009349736</v>
      </c>
      <c r="D3628">
        <v>58648.166889720793</v>
      </c>
      <c r="E3628">
        <v>55420690.121229708</v>
      </c>
      <c r="F3628">
        <v>1028.406796223433</v>
      </c>
      <c r="G3628">
        <v>208044057.9433867</v>
      </c>
      <c r="H3628" s="6">
        <f>E3628-G3628-'Recalled prostheses cost'!$F$23</f>
        <v>-176375192.28904817</v>
      </c>
      <c r="I3628" s="112">
        <v>30927231.681472577</v>
      </c>
      <c r="J3628" s="112">
        <v>79056742.018486932</v>
      </c>
      <c r="K3628" s="112">
        <f>I3628-J3628-(0.38*'Recalled prostheses cost'!$F$23)</f>
        <v>-57155203.634433001</v>
      </c>
      <c r="L3628" s="11">
        <f t="shared" si="116"/>
        <v>1</v>
      </c>
    </row>
    <row r="3629" spans="1:12" x14ac:dyDescent="0.25">
      <c r="A3629">
        <f t="shared" si="117"/>
        <v>3624</v>
      </c>
      <c r="C3629">
        <v>54054.956400119052</v>
      </c>
      <c r="D3629">
        <v>56025.452256806464</v>
      </c>
      <c r="E3629">
        <v>59229178.93784257</v>
      </c>
      <c r="F3629">
        <v>1970.495856687412</v>
      </c>
      <c r="G3629">
        <v>491699409.75059277</v>
      </c>
      <c r="H3629" s="6">
        <f>E3629-G3629-'Recalled prostheses cost'!$F$23</f>
        <v>-456222055.27964139</v>
      </c>
      <c r="I3629" s="112">
        <v>33196644.460260957</v>
      </c>
      <c r="J3629" s="112">
        <v>186845775.70522526</v>
      </c>
      <c r="K3629" s="112">
        <f>I3629-J3629-(0.38*'Recalled prostheses cost'!$F$23)</f>
        <v>-162674824.54238296</v>
      </c>
      <c r="L3629" s="11">
        <f t="shared" si="116"/>
        <v>1</v>
      </c>
    </row>
    <row r="3630" spans="1:12" x14ac:dyDescent="0.25">
      <c r="A3630">
        <f t="shared" si="117"/>
        <v>3625</v>
      </c>
      <c r="C3630">
        <v>51877.447938539313</v>
      </c>
      <c r="D3630">
        <v>53430.009628247441</v>
      </c>
      <c r="E3630">
        <v>55884329.382264882</v>
      </c>
      <c r="F3630">
        <v>1552.5616897081272</v>
      </c>
      <c r="G3630">
        <v>504408383.61398059</v>
      </c>
      <c r="H3630" s="6">
        <f>E3630-G3630-'Recalled prostheses cost'!$F$23</f>
        <v>-472275878.69860685</v>
      </c>
      <c r="I3630" s="112">
        <v>30861487.999750778</v>
      </c>
      <c r="J3630" s="112">
        <v>191675185.77331266</v>
      </c>
      <c r="K3630" s="112">
        <f>I3630-J3630-(0.38*'Recalled prostheses cost'!$F$23)</f>
        <v>-169839391.07098055</v>
      </c>
      <c r="L3630" s="11">
        <f t="shared" si="116"/>
        <v>1</v>
      </c>
    </row>
    <row r="3631" spans="1:12" x14ac:dyDescent="0.25">
      <c r="A3631">
        <f t="shared" si="117"/>
        <v>3626</v>
      </c>
      <c r="C3631">
        <v>74531.844167185176</v>
      </c>
      <c r="D3631">
        <v>76590.532242094923</v>
      </c>
      <c r="E3631">
        <v>40835031.929201819</v>
      </c>
      <c r="F3631">
        <v>2058.6880749097472</v>
      </c>
      <c r="G3631">
        <v>254916434.28963241</v>
      </c>
      <c r="H3631" s="6">
        <f>E3631-G3631-'Recalled prostheses cost'!$F$23</f>
        <v>-237833226.82732177</v>
      </c>
      <c r="I3631" s="112">
        <v>22427999.337267362</v>
      </c>
      <c r="J3631" s="112">
        <v>96868245.030060306</v>
      </c>
      <c r="K3631" s="112">
        <f>I3631-J3631-(0.38*'Recalled prostheses cost'!$F$23)</f>
        <v>-83465938.990211606</v>
      </c>
      <c r="L3631" s="11">
        <f t="shared" si="116"/>
        <v>1</v>
      </c>
    </row>
    <row r="3632" spans="1:12" x14ac:dyDescent="0.25">
      <c r="A3632">
        <f t="shared" si="117"/>
        <v>3627</v>
      </c>
      <c r="C3632">
        <v>49538.065791704088</v>
      </c>
      <c r="D3632">
        <v>50767.474344169954</v>
      </c>
      <c r="E3632">
        <v>44353812.11409419</v>
      </c>
      <c r="F3632">
        <v>1229.4085524658658</v>
      </c>
      <c r="G3632">
        <v>250143437.00576633</v>
      </c>
      <c r="H3632" s="6">
        <f>E3632-G3632-'Recalled prostheses cost'!$F$23</f>
        <v>-229541449.3585633</v>
      </c>
      <c r="I3632" s="112">
        <v>24528267.806873716</v>
      </c>
      <c r="J3632" s="112">
        <v>95054506.062191188</v>
      </c>
      <c r="K3632" s="112">
        <f>I3632-J3632-(0.38*'Recalled prostheses cost'!$F$23)</f>
        <v>-79551931.552736133</v>
      </c>
      <c r="L3632" s="11">
        <f t="shared" si="116"/>
        <v>1</v>
      </c>
    </row>
    <row r="3633" spans="1:12" x14ac:dyDescent="0.25">
      <c r="A3633">
        <f t="shared" si="117"/>
        <v>3628</v>
      </c>
      <c r="C3633">
        <v>57933.95264335836</v>
      </c>
      <c r="D3633">
        <v>60288.993373748934</v>
      </c>
      <c r="E3633">
        <v>53858976.543926716</v>
      </c>
      <c r="F3633">
        <v>2355.040730390574</v>
      </c>
      <c r="G3633">
        <v>444302625.13008237</v>
      </c>
      <c r="H3633" s="6">
        <f>E3633-G3633-'Recalled prostheses cost'!$F$23</f>
        <v>-414195473.05304682</v>
      </c>
      <c r="I3633" s="112">
        <v>30073636.894256435</v>
      </c>
      <c r="J3633" s="112">
        <v>168834997.54943132</v>
      </c>
      <c r="K3633" s="112">
        <f>I3633-J3633-(0.38*'Recalled prostheses cost'!$F$23)</f>
        <v>-147787053.95259354</v>
      </c>
      <c r="L3633" s="11">
        <f t="shared" si="116"/>
        <v>1</v>
      </c>
    </row>
    <row r="3634" spans="1:12" x14ac:dyDescent="0.25">
      <c r="A3634">
        <f t="shared" si="117"/>
        <v>3629</v>
      </c>
      <c r="C3634">
        <v>53527.560046061975</v>
      </c>
      <c r="D3634">
        <v>54597.001358932976</v>
      </c>
      <c r="E3634">
        <v>43550859.118986309</v>
      </c>
      <c r="F3634">
        <v>1069.4413128710003</v>
      </c>
      <c r="G3634">
        <v>207919099.01052928</v>
      </c>
      <c r="H3634" s="6">
        <f>E3634-G3634-'Recalled prostheses cost'!$F$23</f>
        <v>-188120064.35843414</v>
      </c>
      <c r="I3634" s="112">
        <v>24252897.887267273</v>
      </c>
      <c r="J3634" s="112">
        <v>79009257.62400113</v>
      </c>
      <c r="K3634" s="112">
        <f>I3634-J3634-(0.38*'Recalled prostheses cost'!$F$23)</f>
        <v>-63782053.0341525</v>
      </c>
      <c r="L3634" s="11">
        <f t="shared" si="116"/>
        <v>1</v>
      </c>
    </row>
    <row r="3635" spans="1:12" x14ac:dyDescent="0.25">
      <c r="A3635">
        <f t="shared" si="117"/>
        <v>3630</v>
      </c>
      <c r="C3635">
        <v>52383.37014849815</v>
      </c>
      <c r="D3635">
        <v>53961.75675933063</v>
      </c>
      <c r="E3635">
        <v>46457080.340669639</v>
      </c>
      <c r="F3635">
        <v>1578.3866108324801</v>
      </c>
      <c r="G3635">
        <v>329714384.96909398</v>
      </c>
      <c r="H3635" s="6">
        <f>E3635-G3635-'Recalled prostheses cost'!$F$23</f>
        <v>-307009129.09531552</v>
      </c>
      <c r="I3635" s="112">
        <v>25938291.551348716</v>
      </c>
      <c r="J3635" s="112">
        <v>125291466.28825572</v>
      </c>
      <c r="K3635" s="112">
        <f>I3635-J3635-(0.38*'Recalled prostheses cost'!$F$23)</f>
        <v>-108378868.03432566</v>
      </c>
      <c r="L3635" s="11">
        <f t="shared" si="116"/>
        <v>1</v>
      </c>
    </row>
    <row r="3636" spans="1:12" x14ac:dyDescent="0.25">
      <c r="A3636">
        <f t="shared" si="117"/>
        <v>3631</v>
      </c>
      <c r="C3636">
        <v>52538.416585875864</v>
      </c>
      <c r="D3636">
        <v>53790.802768136418</v>
      </c>
      <c r="E3636">
        <v>57512692.517074801</v>
      </c>
      <c r="F3636">
        <v>1252.3861822605541</v>
      </c>
      <c r="G3636">
        <v>361778500.98305196</v>
      </c>
      <c r="H3636" s="6">
        <f>E3636-G3636-'Recalled prostheses cost'!$F$23</f>
        <v>-328017632.9328683</v>
      </c>
      <c r="I3636" s="112">
        <v>31532794.386028148</v>
      </c>
      <c r="J3636" s="112">
        <v>137475830.37355977</v>
      </c>
      <c r="K3636" s="112">
        <f>I3636-J3636-(0.38*'Recalled prostheses cost'!$F$23)</f>
        <v>-114968729.28495029</v>
      </c>
      <c r="L3636" s="11">
        <f t="shared" si="116"/>
        <v>1</v>
      </c>
    </row>
    <row r="3637" spans="1:12" x14ac:dyDescent="0.25">
      <c r="A3637">
        <f t="shared" si="117"/>
        <v>3632</v>
      </c>
      <c r="C3637">
        <v>62912.352434518121</v>
      </c>
      <c r="D3637">
        <v>64609.563763078113</v>
      </c>
      <c r="E3637">
        <v>73227817.693581998</v>
      </c>
      <c r="F3637">
        <v>1697.2113285599917</v>
      </c>
      <c r="G3637">
        <v>558492916.74828541</v>
      </c>
      <c r="H3637" s="6">
        <f>E3637-G3637-'Recalled prostheses cost'!$F$23</f>
        <v>-509016923.52159458</v>
      </c>
      <c r="I3637" s="112">
        <v>40634749.600331135</v>
      </c>
      <c r="J3637" s="112">
        <v>212227308.3643485</v>
      </c>
      <c r="K3637" s="112">
        <f>I3637-J3637-(0.38*'Recalled prostheses cost'!$F$23)</f>
        <v>-180618252.06143603</v>
      </c>
      <c r="L3637" s="11">
        <f t="shared" si="116"/>
        <v>1</v>
      </c>
    </row>
    <row r="3638" spans="1:12" x14ac:dyDescent="0.25">
      <c r="A3638">
        <f t="shared" si="117"/>
        <v>3633</v>
      </c>
      <c r="C3638">
        <v>84644.882957807407</v>
      </c>
      <c r="D3638">
        <v>88859.439231209777</v>
      </c>
      <c r="E3638">
        <v>57294944.148511566</v>
      </c>
      <c r="F3638">
        <v>4214.5562734023697</v>
      </c>
      <c r="G3638">
        <v>608846056.08095253</v>
      </c>
      <c r="H3638" s="6">
        <f>E3638-G3638-'Recalled prostheses cost'!$F$23</f>
        <v>-575302936.39933217</v>
      </c>
      <c r="I3638" s="112">
        <v>31737294.580883276</v>
      </c>
      <c r="J3638" s="112">
        <v>231361501.31076199</v>
      </c>
      <c r="K3638" s="112">
        <f>I3638-J3638-(0.38*'Recalled prostheses cost'!$F$23)</f>
        <v>-208649900.02729738</v>
      </c>
      <c r="L3638" s="11">
        <f t="shared" si="116"/>
        <v>1</v>
      </c>
    </row>
    <row r="3639" spans="1:12" x14ac:dyDescent="0.25">
      <c r="A3639">
        <f t="shared" si="117"/>
        <v>3634</v>
      </c>
      <c r="C3639">
        <v>89685.74700449493</v>
      </c>
      <c r="D3639">
        <v>92586.639111062454</v>
      </c>
      <c r="E3639">
        <v>41471264.388140231</v>
      </c>
      <c r="F3639">
        <v>2900.892106567524</v>
      </c>
      <c r="G3639">
        <v>229969442.92613494</v>
      </c>
      <c r="H3639" s="6">
        <f>E3639-G3639-'Recalled prostheses cost'!$F$23</f>
        <v>-212250003.00488588</v>
      </c>
      <c r="I3639" s="112">
        <v>23128623.059923809</v>
      </c>
      <c r="J3639" s="112">
        <v>87388388.311931267</v>
      </c>
      <c r="K3639" s="112">
        <f>I3639-J3639-(0.38*'Recalled prostheses cost'!$F$23)</f>
        <v>-73285458.549426109</v>
      </c>
      <c r="L3639" s="11">
        <f t="shared" si="116"/>
        <v>1</v>
      </c>
    </row>
    <row r="3640" spans="1:12" x14ac:dyDescent="0.25">
      <c r="A3640">
        <f t="shared" si="117"/>
        <v>3635</v>
      </c>
      <c r="C3640">
        <v>74413.749870631684</v>
      </c>
      <c r="D3640">
        <v>76118.674757564877</v>
      </c>
      <c r="E3640">
        <v>55072064.148434944</v>
      </c>
      <c r="F3640">
        <v>1704.9248869331932</v>
      </c>
      <c r="G3640">
        <v>287690102.7980172</v>
      </c>
      <c r="H3640" s="6">
        <f>E3640-G3640-'Recalled prostheses cost'!$F$23</f>
        <v>-256369863.11647344</v>
      </c>
      <c r="I3640" s="112">
        <v>30308441.650934547</v>
      </c>
      <c r="J3640" s="112">
        <v>109322239.06324655</v>
      </c>
      <c r="K3640" s="112">
        <f>I3640-J3640-(0.38*'Recalled prostheses cost'!$F$23)</f>
        <v>-88039490.709730655</v>
      </c>
      <c r="L3640" s="11">
        <f t="shared" si="116"/>
        <v>1</v>
      </c>
    </row>
    <row r="3641" spans="1:12" x14ac:dyDescent="0.25">
      <c r="A3641">
        <f t="shared" si="117"/>
        <v>3636</v>
      </c>
      <c r="C3641">
        <v>55832.157033737327</v>
      </c>
      <c r="D3641">
        <v>57766.846394905231</v>
      </c>
      <c r="E3641">
        <v>68586113.439047769</v>
      </c>
      <c r="F3641">
        <v>1934.6893611679043</v>
      </c>
      <c r="G3641">
        <v>636326036.22442341</v>
      </c>
      <c r="H3641" s="6">
        <f>E3641-G3641-'Recalled prostheses cost'!$F$23</f>
        <v>-591491747.25226676</v>
      </c>
      <c r="I3641" s="112">
        <v>37671207.512882903</v>
      </c>
      <c r="J3641" s="112">
        <v>241803893.7652809</v>
      </c>
      <c r="K3641" s="112">
        <f>I3641-J3641-(0.38*'Recalled prostheses cost'!$F$23)</f>
        <v>-213158379.54981667</v>
      </c>
      <c r="L3641" s="11">
        <f t="shared" si="116"/>
        <v>1</v>
      </c>
    </row>
    <row r="3642" spans="1:12" x14ac:dyDescent="0.25">
      <c r="A3642">
        <f t="shared" si="117"/>
        <v>3637</v>
      </c>
      <c r="C3642">
        <v>52156.431929412938</v>
      </c>
      <c r="D3642">
        <v>53267.945962906451</v>
      </c>
      <c r="E3642">
        <v>71050386.382728279</v>
      </c>
      <c r="F3642">
        <v>1111.5140334935131</v>
      </c>
      <c r="G3642">
        <v>536414554.12747812</v>
      </c>
      <c r="H3642" s="6">
        <f>E3642-G3642-'Recalled prostheses cost'!$F$23</f>
        <v>-489115992.21164101</v>
      </c>
      <c r="I3642" s="112">
        <v>38850127.682896435</v>
      </c>
      <c r="J3642" s="112">
        <v>203837530.56844169</v>
      </c>
      <c r="K3642" s="112">
        <f>I3642-J3642-(0.38*'Recalled prostheses cost'!$F$23)</f>
        <v>-174013096.18296391</v>
      </c>
      <c r="L3642" s="11">
        <f t="shared" si="116"/>
        <v>1</v>
      </c>
    </row>
    <row r="3643" spans="1:12" x14ac:dyDescent="0.25">
      <c r="A3643">
        <f t="shared" si="117"/>
        <v>3638</v>
      </c>
      <c r="C3643">
        <v>50002.036896468941</v>
      </c>
      <c r="D3643">
        <v>51810.088290072825</v>
      </c>
      <c r="E3643">
        <v>41690091.706973992</v>
      </c>
      <c r="F3643">
        <v>1808.0513936038842</v>
      </c>
      <c r="G3643">
        <v>338476362.199229</v>
      </c>
      <c r="H3643" s="6">
        <f>E3643-G3643-'Recalled prostheses cost'!$F$23</f>
        <v>-320538094.9591462</v>
      </c>
      <c r="I3643" s="112">
        <v>23237083.778141934</v>
      </c>
      <c r="J3643" s="112">
        <v>128621017.63570702</v>
      </c>
      <c r="K3643" s="112">
        <f>I3643-J3643-(0.38*'Recalled prostheses cost'!$F$23)</f>
        <v>-114409627.15498373</v>
      </c>
      <c r="L3643" s="11">
        <f t="shared" si="116"/>
        <v>1</v>
      </c>
    </row>
    <row r="3644" spans="1:12" x14ac:dyDescent="0.25">
      <c r="A3644">
        <f t="shared" si="117"/>
        <v>3639</v>
      </c>
      <c r="C3644">
        <v>75240.142284416899</v>
      </c>
      <c r="D3644">
        <v>77665.450726400755</v>
      </c>
      <c r="E3644">
        <v>39678117.533646137</v>
      </c>
      <c r="F3644">
        <v>2425.308441983856</v>
      </c>
      <c r="G3644">
        <v>249130665.80119747</v>
      </c>
      <c r="H3644" s="6">
        <f>E3644-G3644-'Recalled prostheses cost'!$F$23</f>
        <v>-233204372.7344425</v>
      </c>
      <c r="I3644" s="112">
        <v>22010788.168604631</v>
      </c>
      <c r="J3644" s="112">
        <v>94669653.00445503</v>
      </c>
      <c r="K3644" s="112">
        <f>I3644-J3644-(0.38*'Recalled prostheses cost'!$F$23)</f>
        <v>-81684558.133269042</v>
      </c>
      <c r="L3644" s="11">
        <f t="shared" si="116"/>
        <v>1</v>
      </c>
    </row>
    <row r="3645" spans="1:12" x14ac:dyDescent="0.25">
      <c r="A3645">
        <f t="shared" si="117"/>
        <v>3640</v>
      </c>
      <c r="C3645">
        <v>53310.507585973617</v>
      </c>
      <c r="D3645">
        <v>55086.227339940495</v>
      </c>
      <c r="E3645">
        <v>39680717.269415282</v>
      </c>
      <c r="F3645">
        <v>1775.7197539668778</v>
      </c>
      <c r="G3645">
        <v>286492583.7273317</v>
      </c>
      <c r="H3645" s="6">
        <f>E3645-G3645-'Recalled prostheses cost'!$F$23</f>
        <v>-270563690.92480761</v>
      </c>
      <c r="I3645" s="112">
        <v>21948120.090952955</v>
      </c>
      <c r="J3645" s="112">
        <v>108867181.81638604</v>
      </c>
      <c r="K3645" s="112">
        <f>I3645-J3645-(0.38*'Recalled prostheses cost'!$F$23)</f>
        <v>-95944755.022851735</v>
      </c>
      <c r="L3645" s="11">
        <f t="shared" si="116"/>
        <v>1</v>
      </c>
    </row>
    <row r="3646" spans="1:12" x14ac:dyDescent="0.25">
      <c r="A3646">
        <f t="shared" si="117"/>
        <v>3641</v>
      </c>
      <c r="C3646">
        <v>58272.995137906117</v>
      </c>
      <c r="D3646">
        <v>60004.325490192496</v>
      </c>
      <c r="E3646">
        <v>54225618.415266111</v>
      </c>
      <c r="F3646">
        <v>1731.3303522863789</v>
      </c>
      <c r="G3646">
        <v>362356607.15521079</v>
      </c>
      <c r="H3646" s="6">
        <f>E3646-G3646-'Recalled prostheses cost'!$F$23</f>
        <v>-331882813.20683587</v>
      </c>
      <c r="I3646" s="112">
        <v>30439375.352066152</v>
      </c>
      <c r="J3646" s="112">
        <v>137695510.7189801</v>
      </c>
      <c r="K3646" s="112">
        <f>I3646-J3646-(0.38*'Recalled prostheses cost'!$F$23)</f>
        <v>-116281828.6643326</v>
      </c>
      <c r="L3646" s="11">
        <f t="shared" si="116"/>
        <v>1</v>
      </c>
    </row>
    <row r="3647" spans="1:12" x14ac:dyDescent="0.25">
      <c r="A3647">
        <f t="shared" si="117"/>
        <v>3642</v>
      </c>
      <c r="C3647">
        <v>52304.490283223495</v>
      </c>
      <c r="D3647">
        <v>54124.86334740973</v>
      </c>
      <c r="E3647">
        <v>61299390.635578811</v>
      </c>
      <c r="F3647">
        <v>1820.3730641862348</v>
      </c>
      <c r="G3647">
        <v>584472250.22693205</v>
      </c>
      <c r="H3647" s="6">
        <f>E3647-G3647-'Recalled prostheses cost'!$F$23</f>
        <v>-546924684.05824447</v>
      </c>
      <c r="I3647" s="112">
        <v>34033937.671983719</v>
      </c>
      <c r="J3647" s="112">
        <v>222099455.08623421</v>
      </c>
      <c r="K3647" s="112">
        <f>I3647-J3647-(0.38*'Recalled prostheses cost'!$F$23)</f>
        <v>-197091210.71166915</v>
      </c>
      <c r="L3647" s="11">
        <f t="shared" si="116"/>
        <v>1</v>
      </c>
    </row>
    <row r="3648" spans="1:12" x14ac:dyDescent="0.25">
      <c r="A3648">
        <f t="shared" si="117"/>
        <v>3643</v>
      </c>
      <c r="C3648">
        <v>63595.928714354668</v>
      </c>
      <c r="D3648">
        <v>66010.692014064101</v>
      </c>
      <c r="E3648">
        <v>54547403.76160612</v>
      </c>
      <c r="F3648">
        <v>2414.7632997094333</v>
      </c>
      <c r="G3648">
        <v>494999841.4277615</v>
      </c>
      <c r="H3648" s="6">
        <f>E3648-G3648-'Recalled prostheses cost'!$F$23</f>
        <v>-464204262.13304657</v>
      </c>
      <c r="I3648" s="112">
        <v>30139270.865326051</v>
      </c>
      <c r="J3648" s="112">
        <v>188099939.74254936</v>
      </c>
      <c r="K3648" s="112">
        <f>I3648-J3648-(0.38*'Recalled prostheses cost'!$F$23)</f>
        <v>-166986362.17464197</v>
      </c>
      <c r="L3648" s="11">
        <f t="shared" si="116"/>
        <v>1</v>
      </c>
    </row>
    <row r="3649" spans="1:12" x14ac:dyDescent="0.25">
      <c r="A3649">
        <f t="shared" si="117"/>
        <v>3644</v>
      </c>
      <c r="C3649">
        <v>65417.296601293019</v>
      </c>
      <c r="D3649">
        <v>67420.116535668421</v>
      </c>
      <c r="E3649">
        <v>40799994.12176457</v>
      </c>
      <c r="F3649">
        <v>2002.8199343754022</v>
      </c>
      <c r="G3649">
        <v>262332514.16274232</v>
      </c>
      <c r="H3649" s="6">
        <f>E3649-G3649-'Recalled prostheses cost'!$F$23</f>
        <v>-245284344.50786892</v>
      </c>
      <c r="I3649" s="112">
        <v>22709887.050402589</v>
      </c>
      <c r="J3649" s="112">
        <v>99686355.381842077</v>
      </c>
      <c r="K3649" s="112">
        <f>I3649-J3649-(0.38*'Recalled prostheses cost'!$F$23)</f>
        <v>-86002161.628858149</v>
      </c>
      <c r="L3649" s="11">
        <f t="shared" si="116"/>
        <v>1</v>
      </c>
    </row>
    <row r="3650" spans="1:12" x14ac:dyDescent="0.25">
      <c r="A3650">
        <f t="shared" si="117"/>
        <v>3645</v>
      </c>
      <c r="C3650">
        <v>56024.112678274119</v>
      </c>
      <c r="D3650">
        <v>58887.745667005933</v>
      </c>
      <c r="E3650">
        <v>49978253.590243518</v>
      </c>
      <c r="F3650">
        <v>2863.6329887318134</v>
      </c>
      <c r="G3650">
        <v>588553645.33135104</v>
      </c>
      <c r="H3650" s="6">
        <f>E3650-G3650-'Recalled prostheses cost'!$F$23</f>
        <v>-562327216.20799863</v>
      </c>
      <c r="I3650" s="112">
        <v>27777434.67030568</v>
      </c>
      <c r="J3650" s="112">
        <v>223650385.22591344</v>
      </c>
      <c r="K3650" s="112">
        <f>I3650-J3650-(0.38*'Recalled prostheses cost'!$F$23)</f>
        <v>-204898643.85302642</v>
      </c>
      <c r="L3650" s="11">
        <f t="shared" si="116"/>
        <v>1</v>
      </c>
    </row>
    <row r="3651" spans="1:12" x14ac:dyDescent="0.25">
      <c r="A3651">
        <f t="shared" si="117"/>
        <v>3646</v>
      </c>
      <c r="C3651">
        <v>50721.599910071731</v>
      </c>
      <c r="D3651">
        <v>51975.097700593185</v>
      </c>
      <c r="E3651">
        <v>43493582.533464253</v>
      </c>
      <c r="F3651">
        <v>1253.4977905214546</v>
      </c>
      <c r="G3651">
        <v>255539943.43358094</v>
      </c>
      <c r="H3651" s="6">
        <f>E3651-G3651-'Recalled prostheses cost'!$F$23</f>
        <v>-235798185.36700785</v>
      </c>
      <c r="I3651" s="112">
        <v>23965670.486027755</v>
      </c>
      <c r="J3651" s="112">
        <v>97105178.504760742</v>
      </c>
      <c r="K3651" s="112">
        <f>I3651-J3651-(0.38*'Recalled prostheses cost'!$F$23)</f>
        <v>-82165201.316151649</v>
      </c>
      <c r="L3651" s="11">
        <f t="shared" si="116"/>
        <v>1</v>
      </c>
    </row>
    <row r="3652" spans="1:12" x14ac:dyDescent="0.25">
      <c r="A3652">
        <f t="shared" si="117"/>
        <v>3647</v>
      </c>
      <c r="C3652">
        <v>60675.279949858312</v>
      </c>
      <c r="D3652">
        <v>62739.694206989981</v>
      </c>
      <c r="E3652">
        <v>53297249.976136103</v>
      </c>
      <c r="F3652">
        <v>2064.4142571316697</v>
      </c>
      <c r="G3652">
        <v>404162162.09143341</v>
      </c>
      <c r="H3652" s="6">
        <f>E3652-G3652-'Recalled prostheses cost'!$F$23</f>
        <v>-374616736.58218849</v>
      </c>
      <c r="I3652" s="112">
        <v>29557387.38054214</v>
      </c>
      <c r="J3652" s="112">
        <v>153581621.59474468</v>
      </c>
      <c r="K3652" s="112">
        <f>I3652-J3652-(0.38*'Recalled prostheses cost'!$F$23)</f>
        <v>-133049927.51162118</v>
      </c>
      <c r="L3652" s="11">
        <f t="shared" si="116"/>
        <v>1</v>
      </c>
    </row>
    <row r="3653" spans="1:12" x14ac:dyDescent="0.25">
      <c r="A3653">
        <f t="shared" si="117"/>
        <v>3648</v>
      </c>
      <c r="C3653">
        <v>50276.070869182477</v>
      </c>
      <c r="D3653">
        <v>51929.977366823892</v>
      </c>
      <c r="E3653">
        <v>46699455.267377846</v>
      </c>
      <c r="F3653">
        <v>1653.9064976414156</v>
      </c>
      <c r="G3653">
        <v>398228145.79341382</v>
      </c>
      <c r="H3653" s="6">
        <f>E3653-G3653-'Recalled prostheses cost'!$F$23</f>
        <v>-375280514.99292713</v>
      </c>
      <c r="I3653" s="112">
        <v>25737983.433409218</v>
      </c>
      <c r="J3653" s="112">
        <v>151326695.40149727</v>
      </c>
      <c r="K3653" s="112">
        <f>I3653-J3653-(0.38*'Recalled prostheses cost'!$F$23)</f>
        <v>-134614405.26550671</v>
      </c>
      <c r="L3653" s="11">
        <f t="shared" si="116"/>
        <v>1</v>
      </c>
    </row>
    <row r="3654" spans="1:12" x14ac:dyDescent="0.25">
      <c r="A3654">
        <f t="shared" si="117"/>
        <v>3649</v>
      </c>
      <c r="C3654">
        <v>65162.252259941008</v>
      </c>
      <c r="D3654">
        <v>66893.12303432652</v>
      </c>
      <c r="E3654">
        <v>49213417.002701759</v>
      </c>
      <c r="F3654">
        <v>1730.870774385512</v>
      </c>
      <c r="G3654">
        <v>276920587.93113452</v>
      </c>
      <c r="H3654" s="6">
        <f>E3654-G3654-'Recalled prostheses cost'!$F$23</f>
        <v>-251458995.39532393</v>
      </c>
      <c r="I3654" s="112">
        <v>27519124.473642565</v>
      </c>
      <c r="J3654" s="112">
        <v>105229823.41383113</v>
      </c>
      <c r="K3654" s="112">
        <f>I3654-J3654-(0.38*'Recalled prostheses cost'!$F$23)</f>
        <v>-86736392.237607211</v>
      </c>
      <c r="L3654" s="11">
        <f t="shared" ref="L3654:L3717" si="118">IF(H3654/$H$1&lt;=F3654,1,0)</f>
        <v>1</v>
      </c>
    </row>
    <row r="3655" spans="1:12" x14ac:dyDescent="0.25">
      <c r="A3655">
        <f t="shared" si="117"/>
        <v>3650</v>
      </c>
      <c r="C3655">
        <v>50123.349374485719</v>
      </c>
      <c r="D3655">
        <v>51766.59872976521</v>
      </c>
      <c r="E3655">
        <v>64509168.782764591</v>
      </c>
      <c r="F3655">
        <v>1643.2493552794913</v>
      </c>
      <c r="G3655">
        <v>578173658.90384936</v>
      </c>
      <c r="H3655" s="6">
        <f>E3655-G3655-'Recalled prostheses cost'!$F$23</f>
        <v>-537416314.58797598</v>
      </c>
      <c r="I3655" s="112">
        <v>35723361.292449899</v>
      </c>
      <c r="J3655" s="112">
        <v>219705990.38346276</v>
      </c>
      <c r="K3655" s="112">
        <f>I3655-J3655-(0.38*'Recalled prostheses cost'!$F$23)</f>
        <v>-193008322.38843152</v>
      </c>
      <c r="L3655" s="11">
        <f t="shared" si="118"/>
        <v>1</v>
      </c>
    </row>
    <row r="3656" spans="1:12" x14ac:dyDescent="0.25">
      <c r="A3656">
        <f t="shared" ref="A3656:A3719" si="119">1+A3655</f>
        <v>3651</v>
      </c>
      <c r="C3656">
        <v>53929.962935550669</v>
      </c>
      <c r="D3656">
        <v>55267.844445614021</v>
      </c>
      <c r="E3656">
        <v>44096303.039732471</v>
      </c>
      <c r="F3656">
        <v>1337.881510063351</v>
      </c>
      <c r="G3656">
        <v>273586523.46770304</v>
      </c>
      <c r="H3656" s="6">
        <f>E3656-G3656-'Recalled prostheses cost'!$F$23</f>
        <v>-253242044.89486176</v>
      </c>
      <c r="I3656" s="112">
        <v>24396106.804352652</v>
      </c>
      <c r="J3656" s="112">
        <v>103962878.91772716</v>
      </c>
      <c r="K3656" s="112">
        <f>I3656-J3656-(0.38*'Recalled prostheses cost'!$F$23)</f>
        <v>-88592465.410793155</v>
      </c>
      <c r="L3656" s="11">
        <f t="shared" si="118"/>
        <v>1</v>
      </c>
    </row>
    <row r="3657" spans="1:12" x14ac:dyDescent="0.25">
      <c r="A3657">
        <f t="shared" si="119"/>
        <v>3652</v>
      </c>
      <c r="C3657">
        <v>60979.142556232524</v>
      </c>
      <c r="D3657">
        <v>62671.844352294582</v>
      </c>
      <c r="E3657">
        <v>46285282.885599472</v>
      </c>
      <c r="F3657">
        <v>1692.7017960620578</v>
      </c>
      <c r="G3657">
        <v>278152659.57341754</v>
      </c>
      <c r="H3657" s="6">
        <f>E3657-G3657-'Recalled prostheses cost'!$F$23</f>
        <v>-255619201.15470925</v>
      </c>
      <c r="I3657" s="112">
        <v>25548054.022543874</v>
      </c>
      <c r="J3657" s="112">
        <v>105698010.63789868</v>
      </c>
      <c r="K3657" s="112">
        <f>I3657-J3657-(0.38*'Recalled prostheses cost'!$F$23)</f>
        <v>-89175649.91277346</v>
      </c>
      <c r="L3657" s="11">
        <f t="shared" si="118"/>
        <v>1</v>
      </c>
    </row>
    <row r="3658" spans="1:12" x14ac:dyDescent="0.25">
      <c r="A3658">
        <f t="shared" si="119"/>
        <v>3653</v>
      </c>
      <c r="C3658">
        <v>74095.151517708815</v>
      </c>
      <c r="D3658">
        <v>76483.808040727643</v>
      </c>
      <c r="E3658">
        <v>62791058.206994019</v>
      </c>
      <c r="F3658">
        <v>2388.656523018828</v>
      </c>
      <c r="G3658">
        <v>400025832.45508242</v>
      </c>
      <c r="H3658" s="6">
        <f>E3658-G3658-'Recalled prostheses cost'!$F$23</f>
        <v>-360986598.71497959</v>
      </c>
      <c r="I3658" s="112">
        <v>34764685.263176903</v>
      </c>
      <c r="J3658" s="112">
        <v>152009816.33293134</v>
      </c>
      <c r="K3658" s="112">
        <f>I3658-J3658-(0.38*'Recalled prostheses cost'!$F$23)</f>
        <v>-126270824.36717308</v>
      </c>
      <c r="L3658" s="11">
        <f t="shared" si="118"/>
        <v>1</v>
      </c>
    </row>
    <row r="3659" spans="1:12" x14ac:dyDescent="0.25">
      <c r="A3659">
        <f t="shared" si="119"/>
        <v>3654</v>
      </c>
      <c r="C3659">
        <v>59540.836359915615</v>
      </c>
      <c r="D3659">
        <v>61652.840408381824</v>
      </c>
      <c r="E3659">
        <v>49801350.302288935</v>
      </c>
      <c r="F3659">
        <v>2112.0040484662095</v>
      </c>
      <c r="G3659">
        <v>421698994.56870526</v>
      </c>
      <c r="H3659" s="6">
        <f>E3659-G3659-'Recalled prostheses cost'!$F$23</f>
        <v>-395649468.73330748</v>
      </c>
      <c r="I3659" s="112">
        <v>27436151.00586481</v>
      </c>
      <c r="J3659" s="112">
        <v>160245617.93610799</v>
      </c>
      <c r="K3659" s="112">
        <f>I3659-J3659-(0.38*'Recalled prostheses cost'!$F$23)</f>
        <v>-141835160.22766182</v>
      </c>
      <c r="L3659" s="11">
        <f t="shared" si="118"/>
        <v>1</v>
      </c>
    </row>
    <row r="3660" spans="1:12" x14ac:dyDescent="0.25">
      <c r="A3660">
        <f t="shared" si="119"/>
        <v>3655</v>
      </c>
      <c r="C3660">
        <v>86260.777354048158</v>
      </c>
      <c r="D3660">
        <v>88848.081735769578</v>
      </c>
      <c r="E3660">
        <v>43051711.23880659</v>
      </c>
      <c r="F3660">
        <v>2587.3043817214202</v>
      </c>
      <c r="G3660">
        <v>289756844.18119842</v>
      </c>
      <c r="H3660" s="6">
        <f>E3660-G3660-'Recalled prostheses cost'!$F$23</f>
        <v>-270456957.40928298</v>
      </c>
      <c r="I3660" s="112">
        <v>23720601.321469843</v>
      </c>
      <c r="J3660" s="112">
        <v>110107600.78885537</v>
      </c>
      <c r="K3660" s="112">
        <f>I3660-J3660-(0.38*'Recalled prostheses cost'!$F$23)</f>
        <v>-95412692.764804184</v>
      </c>
      <c r="L3660" s="11">
        <f t="shared" si="118"/>
        <v>1</v>
      </c>
    </row>
    <row r="3661" spans="1:12" x14ac:dyDescent="0.25">
      <c r="A3661">
        <f t="shared" si="119"/>
        <v>3656</v>
      </c>
      <c r="C3661">
        <v>79797.625777082372</v>
      </c>
      <c r="D3661">
        <v>82472.337201773902</v>
      </c>
      <c r="E3661">
        <v>46170275.862342335</v>
      </c>
      <c r="F3661">
        <v>2674.7114246915298</v>
      </c>
      <c r="G3661">
        <v>296189769.2326327</v>
      </c>
      <c r="H3661" s="6">
        <f>E3661-G3661-'Recalled prostheses cost'!$F$23</f>
        <v>-273771317.83718157</v>
      </c>
      <c r="I3661" s="112">
        <v>25394751.847081594</v>
      </c>
      <c r="J3661" s="112">
        <v>112552112.30840044</v>
      </c>
      <c r="K3661" s="112">
        <f>I3661-J3661-(0.38*'Recalled prostheses cost'!$F$23)</f>
        <v>-96183053.758737504</v>
      </c>
      <c r="L3661" s="11">
        <f t="shared" si="118"/>
        <v>1</v>
      </c>
    </row>
    <row r="3662" spans="1:12" x14ac:dyDescent="0.25">
      <c r="A3662">
        <f t="shared" si="119"/>
        <v>3657</v>
      </c>
      <c r="C3662">
        <v>59627.85255651734</v>
      </c>
      <c r="D3662">
        <v>60783.775163123479</v>
      </c>
      <c r="E3662">
        <v>40019859.893805377</v>
      </c>
      <c r="F3662">
        <v>1155.9226066061383</v>
      </c>
      <c r="G3662">
        <v>160594611.06063029</v>
      </c>
      <c r="H3662" s="6">
        <f>E3662-G3662-'Recalled prostheses cost'!$F$23</f>
        <v>-144326575.63371608</v>
      </c>
      <c r="I3662" s="112">
        <v>21774781.267237023</v>
      </c>
      <c r="J3662" s="112">
        <v>61025952.203039512</v>
      </c>
      <c r="K3662" s="112">
        <f>I3662-J3662-(0.38*'Recalled prostheses cost'!$F$23)</f>
        <v>-48276864.233221136</v>
      </c>
      <c r="L3662" s="11">
        <f t="shared" si="118"/>
        <v>1</v>
      </c>
    </row>
    <row r="3663" spans="1:12" x14ac:dyDescent="0.25">
      <c r="A3663">
        <f t="shared" si="119"/>
        <v>3658</v>
      </c>
      <c r="C3663">
        <v>63372.32329390417</v>
      </c>
      <c r="D3663">
        <v>65551.666039272663</v>
      </c>
      <c r="E3663">
        <v>40085269.396864295</v>
      </c>
      <c r="F3663">
        <v>2179.3427453684926</v>
      </c>
      <c r="G3663">
        <v>332116496.62102604</v>
      </c>
      <c r="H3663" s="6">
        <f>E3663-G3663-'Recalled prostheses cost'!$F$23</f>
        <v>-315783051.69105291</v>
      </c>
      <c r="I3663" s="112">
        <v>22367978.689962558</v>
      </c>
      <c r="J3663" s="112">
        <v>126204268.7159899</v>
      </c>
      <c r="K3663" s="112">
        <f>I3663-J3663-(0.38*'Recalled prostheses cost'!$F$23)</f>
        <v>-112861983.32344601</v>
      </c>
      <c r="L3663" s="11">
        <f t="shared" si="118"/>
        <v>1</v>
      </c>
    </row>
    <row r="3664" spans="1:12" x14ac:dyDescent="0.25">
      <c r="A3664">
        <f t="shared" si="119"/>
        <v>3659</v>
      </c>
      <c r="C3664">
        <v>54348.250595088837</v>
      </c>
      <c r="D3664">
        <v>55868.031313371903</v>
      </c>
      <c r="E3664">
        <v>53330423.767737292</v>
      </c>
      <c r="F3664">
        <v>1519.7807182830657</v>
      </c>
      <c r="G3664">
        <v>365681732.17175394</v>
      </c>
      <c r="H3664" s="6">
        <f>E3664-G3664-'Recalled prostheses cost'!$F$23</f>
        <v>-336103132.87090784</v>
      </c>
      <c r="I3664" s="112">
        <v>29424220.170689858</v>
      </c>
      <c r="J3664" s="112">
        <v>138959058.22526649</v>
      </c>
      <c r="K3664" s="112">
        <f>I3664-J3664-(0.38*'Recalled prostheses cost'!$F$23)</f>
        <v>-118560531.35199529</v>
      </c>
      <c r="L3664" s="11">
        <f t="shared" si="118"/>
        <v>1</v>
      </c>
    </row>
    <row r="3665" spans="1:12" x14ac:dyDescent="0.25">
      <c r="A3665">
        <f t="shared" si="119"/>
        <v>3660</v>
      </c>
      <c r="C3665">
        <v>65689.609402751797</v>
      </c>
      <c r="D3665">
        <v>67956.381857333734</v>
      </c>
      <c r="E3665">
        <v>44340212.137163058</v>
      </c>
      <c r="F3665">
        <v>2266.7724545819365</v>
      </c>
      <c r="G3665">
        <v>348229485.44658476</v>
      </c>
      <c r="H3665" s="6">
        <f>E3665-G3665-'Recalled prostheses cost'!$F$23</f>
        <v>-327641097.77631289</v>
      </c>
      <c r="I3665" s="112">
        <v>24651667.050324857</v>
      </c>
      <c r="J3665" s="112">
        <v>132327204.46970218</v>
      </c>
      <c r="K3665" s="112">
        <f>I3665-J3665-(0.38*'Recalled prostheses cost'!$F$23)</f>
        <v>-116701230.71679598</v>
      </c>
      <c r="L3665" s="11">
        <f t="shared" si="118"/>
        <v>1</v>
      </c>
    </row>
    <row r="3666" spans="1:12" x14ac:dyDescent="0.25">
      <c r="A3666">
        <f t="shared" si="119"/>
        <v>3661</v>
      </c>
      <c r="C3666">
        <v>70017.983100907237</v>
      </c>
      <c r="D3666">
        <v>72742.753006048035</v>
      </c>
      <c r="E3666">
        <v>46621319.810754113</v>
      </c>
      <c r="F3666">
        <v>2724.7699051407981</v>
      </c>
      <c r="G3666">
        <v>396413974.78507739</v>
      </c>
      <c r="H3666" s="6">
        <f>E3666-G3666-'Recalled prostheses cost'!$F$23</f>
        <v>-373544479.44121444</v>
      </c>
      <c r="I3666" s="112">
        <v>25634736.453841299</v>
      </c>
      <c r="J3666" s="112">
        <v>150637310.41832945</v>
      </c>
      <c r="K3666" s="112">
        <f>I3666-J3666-(0.38*'Recalled prostheses cost'!$F$23)</f>
        <v>-134028267.2619068</v>
      </c>
      <c r="L3666" s="11">
        <f t="shared" si="118"/>
        <v>1</v>
      </c>
    </row>
    <row r="3667" spans="1:12" x14ac:dyDescent="0.25">
      <c r="A3667">
        <f t="shared" si="119"/>
        <v>3662</v>
      </c>
      <c r="C3667">
        <v>55040.488954177992</v>
      </c>
      <c r="D3667">
        <v>56356.401090993291</v>
      </c>
      <c r="E3667">
        <v>59796822.69774688</v>
      </c>
      <c r="F3667">
        <v>1315.9121368152992</v>
      </c>
      <c r="G3667">
        <v>337590624.62166119</v>
      </c>
      <c r="H3667" s="6">
        <f>E3667-G3667-'Recalled prostheses cost'!$F$23</f>
        <v>-301545626.39080548</v>
      </c>
      <c r="I3667" s="112">
        <v>33071979.701368481</v>
      </c>
      <c r="J3667" s="112">
        <v>128284437.35623124</v>
      </c>
      <c r="K3667" s="112">
        <f>I3667-J3667-(0.38*'Recalled prostheses cost'!$F$23)</f>
        <v>-104238150.95228142</v>
      </c>
      <c r="L3667" s="11">
        <f t="shared" si="118"/>
        <v>1</v>
      </c>
    </row>
    <row r="3668" spans="1:12" x14ac:dyDescent="0.25">
      <c r="A3668">
        <f t="shared" si="119"/>
        <v>3663</v>
      </c>
      <c r="C3668">
        <v>72727.979453035572</v>
      </c>
      <c r="D3668">
        <v>74679.740523419096</v>
      </c>
      <c r="E3668">
        <v>58929450.908224829</v>
      </c>
      <c r="F3668">
        <v>1951.7610703835235</v>
      </c>
      <c r="G3668">
        <v>295976677.61273205</v>
      </c>
      <c r="H3668" s="6">
        <f>E3668-G3668-'Recalled prostheses cost'!$F$23</f>
        <v>-260799051.1713984</v>
      </c>
      <c r="I3668" s="112">
        <v>32498115.254787546</v>
      </c>
      <c r="J3668" s="112">
        <v>112471137.49283817</v>
      </c>
      <c r="K3668" s="112">
        <f>I3668-J3668-(0.38*'Recalled prostheses cost'!$F$23)</f>
        <v>-88998715.535469264</v>
      </c>
      <c r="L3668" s="11">
        <f t="shared" si="118"/>
        <v>1</v>
      </c>
    </row>
    <row r="3669" spans="1:12" x14ac:dyDescent="0.25">
      <c r="A3669">
        <f t="shared" si="119"/>
        <v>3664</v>
      </c>
      <c r="C3669">
        <v>65744.20979737617</v>
      </c>
      <c r="D3669">
        <v>68336.21086352384</v>
      </c>
      <c r="E3669">
        <v>43642056.523037434</v>
      </c>
      <c r="F3669">
        <v>2592.0010661476699</v>
      </c>
      <c r="G3669">
        <v>408010346.69942749</v>
      </c>
      <c r="H3669" s="6">
        <f>E3669-G3669-'Recalled prostheses cost'!$F$23</f>
        <v>-388120114.64328122</v>
      </c>
      <c r="I3669" s="112">
        <v>24419775.007838309</v>
      </c>
      <c r="J3669" s="112">
        <v>155043931.74578246</v>
      </c>
      <c r="K3669" s="112">
        <f>I3669-J3669-(0.38*'Recalled prostheses cost'!$F$23)</f>
        <v>-139649850.03536281</v>
      </c>
      <c r="L3669" s="11">
        <f t="shared" si="118"/>
        <v>1</v>
      </c>
    </row>
    <row r="3670" spans="1:12" x14ac:dyDescent="0.25">
      <c r="A3670">
        <f t="shared" si="119"/>
        <v>3665</v>
      </c>
      <c r="C3670">
        <v>65360.158250822809</v>
      </c>
      <c r="D3670">
        <v>67206.984816397962</v>
      </c>
      <c r="E3670">
        <v>55046257.142237559</v>
      </c>
      <c r="F3670">
        <v>1846.8265655751529</v>
      </c>
      <c r="G3670">
        <v>377943779.8935678</v>
      </c>
      <c r="H3670" s="6">
        <f>E3670-G3670-'Recalled prostheses cost'!$F$23</f>
        <v>-346649347.21822143</v>
      </c>
      <c r="I3670" s="112">
        <v>30372589.771707501</v>
      </c>
      <c r="J3670" s="112">
        <v>143618636.35955575</v>
      </c>
      <c r="K3670" s="112">
        <f>I3670-J3670-(0.38*'Recalled prostheses cost'!$F$23)</f>
        <v>-122271739.8852669</v>
      </c>
      <c r="L3670" s="11">
        <f t="shared" si="118"/>
        <v>1</v>
      </c>
    </row>
    <row r="3671" spans="1:12" x14ac:dyDescent="0.25">
      <c r="A3671">
        <f t="shared" si="119"/>
        <v>3666</v>
      </c>
      <c r="C3671">
        <v>65098.089347437752</v>
      </c>
      <c r="D3671">
        <v>67137.259440369278</v>
      </c>
      <c r="E3671">
        <v>40514710.38591104</v>
      </c>
      <c r="F3671">
        <v>2039.1700929315266</v>
      </c>
      <c r="G3671">
        <v>312852964.50680828</v>
      </c>
      <c r="H3671" s="6">
        <f>E3671-G3671-'Recalled prostheses cost'!$F$23</f>
        <v>-296090078.5877884</v>
      </c>
      <c r="I3671" s="112">
        <v>22678805.924097493</v>
      </c>
      <c r="J3671" s="112">
        <v>118884126.51258716</v>
      </c>
      <c r="K3671" s="112">
        <f>I3671-J3671-(0.38*'Recalled prostheses cost'!$F$23)</f>
        <v>-105231013.88590831</v>
      </c>
      <c r="L3671" s="11">
        <f t="shared" si="118"/>
        <v>1</v>
      </c>
    </row>
    <row r="3672" spans="1:12" x14ac:dyDescent="0.25">
      <c r="A3672">
        <f t="shared" si="119"/>
        <v>3667</v>
      </c>
      <c r="C3672">
        <v>49474.968086542394</v>
      </c>
      <c r="D3672">
        <v>50823.430779548136</v>
      </c>
      <c r="E3672">
        <v>69264430.411149159</v>
      </c>
      <c r="F3672">
        <v>1348.462693005742</v>
      </c>
      <c r="G3672">
        <v>579709351.05337632</v>
      </c>
      <c r="H3672" s="6">
        <f>E3672-G3672-'Recalled prostheses cost'!$F$23</f>
        <v>-534196745.10911834</v>
      </c>
      <c r="I3672" s="112">
        <v>38699590.68757087</v>
      </c>
      <c r="J3672" s="112">
        <v>220289553.40028307</v>
      </c>
      <c r="K3672" s="112">
        <f>I3672-J3672-(0.38*'Recalled prostheses cost'!$F$23)</f>
        <v>-190615656.01013085</v>
      </c>
      <c r="L3672" s="11">
        <f t="shared" si="118"/>
        <v>1</v>
      </c>
    </row>
    <row r="3673" spans="1:12" x14ac:dyDescent="0.25">
      <c r="A3673">
        <f t="shared" si="119"/>
        <v>3668</v>
      </c>
      <c r="C3673">
        <v>57867.496890999857</v>
      </c>
      <c r="D3673">
        <v>59330.059944905777</v>
      </c>
      <c r="E3673">
        <v>47559848.595881939</v>
      </c>
      <c r="F3673">
        <v>1462.5630539059202</v>
      </c>
      <c r="G3673">
        <v>316507323.52215558</v>
      </c>
      <c r="H3673" s="6">
        <f>E3673-G3673-'Recalled prostheses cost'!$F$23</f>
        <v>-292699299.39316481</v>
      </c>
      <c r="I3673" s="112">
        <v>26489611.936405469</v>
      </c>
      <c r="J3673" s="112">
        <v>120272782.9384191</v>
      </c>
      <c r="K3673" s="112">
        <f>I3673-J3673-(0.38*'Recalled prostheses cost'!$F$23)</f>
        <v>-102808864.29943228</v>
      </c>
      <c r="L3673" s="11">
        <f t="shared" si="118"/>
        <v>1</v>
      </c>
    </row>
    <row r="3674" spans="1:12" x14ac:dyDescent="0.25">
      <c r="A3674">
        <f t="shared" si="119"/>
        <v>3669</v>
      </c>
      <c r="C3674">
        <v>73000.957842158969</v>
      </c>
      <c r="D3674">
        <v>75083.207506200357</v>
      </c>
      <c r="E3674">
        <v>46675076.160172559</v>
      </c>
      <c r="F3674">
        <v>2082.2496640413883</v>
      </c>
      <c r="G3674">
        <v>225267816.15593943</v>
      </c>
      <c r="H3674" s="6">
        <f>E3674-G3674-'Recalled prostheses cost'!$F$23</f>
        <v>-202344564.46265805</v>
      </c>
      <c r="I3674" s="112">
        <v>26203649.621415161</v>
      </c>
      <c r="J3674" s="112">
        <v>85601770.139256969</v>
      </c>
      <c r="K3674" s="112">
        <f>I3674-J3674-(0.38*'Recalled prostheses cost'!$F$23)</f>
        <v>-68423813.815260455</v>
      </c>
      <c r="L3674" s="11">
        <f t="shared" si="118"/>
        <v>1</v>
      </c>
    </row>
    <row r="3675" spans="1:12" x14ac:dyDescent="0.25">
      <c r="A3675">
        <f t="shared" si="119"/>
        <v>3670</v>
      </c>
      <c r="C3675">
        <v>58999.763257458719</v>
      </c>
      <c r="D3675">
        <v>61013.404891439837</v>
      </c>
      <c r="E3675">
        <v>54316158.565769963</v>
      </c>
      <c r="F3675">
        <v>2013.6416339811185</v>
      </c>
      <c r="G3675">
        <v>460679246.79415309</v>
      </c>
      <c r="H3675" s="6">
        <f>E3675-G3675-'Recalled prostheses cost'!$F$23</f>
        <v>-430114912.69527429</v>
      </c>
      <c r="I3675" s="112">
        <v>30098852.717773709</v>
      </c>
      <c r="J3675" s="112">
        <v>175058113.78177819</v>
      </c>
      <c r="K3675" s="112">
        <f>I3675-J3675-(0.38*'Recalled prostheses cost'!$F$23)</f>
        <v>-153984954.36142313</v>
      </c>
      <c r="L3675" s="11">
        <f t="shared" si="118"/>
        <v>1</v>
      </c>
    </row>
    <row r="3676" spans="1:12" x14ac:dyDescent="0.25">
      <c r="A3676">
        <f t="shared" si="119"/>
        <v>3671</v>
      </c>
      <c r="C3676">
        <v>67319.317114316873</v>
      </c>
      <c r="D3676">
        <v>68806.453463078898</v>
      </c>
      <c r="E3676">
        <v>43350764.231708385</v>
      </c>
      <c r="F3676">
        <v>1487.1363487620256</v>
      </c>
      <c r="G3676">
        <v>182220514.73267481</v>
      </c>
      <c r="H3676" s="6">
        <f>E3676-G3676-'Recalled prostheses cost'!$F$23</f>
        <v>-162621574.9678576</v>
      </c>
      <c r="I3676" s="112">
        <v>24191998.109523788</v>
      </c>
      <c r="J3676" s="112">
        <v>69243795.598416433</v>
      </c>
      <c r="K3676" s="112">
        <f>I3676-J3676-(0.38*'Recalled prostheses cost'!$F$23)</f>
        <v>-54077490.786311291</v>
      </c>
      <c r="L3676" s="11">
        <f t="shared" si="118"/>
        <v>1</v>
      </c>
    </row>
    <row r="3677" spans="1:12" x14ac:dyDescent="0.25">
      <c r="A3677">
        <f t="shared" si="119"/>
        <v>3672</v>
      </c>
      <c r="C3677">
        <v>66288.874895929112</v>
      </c>
      <c r="D3677">
        <v>68189.995098895728</v>
      </c>
      <c r="E3677">
        <v>62293996.338892937</v>
      </c>
      <c r="F3677">
        <v>1901.1202029666165</v>
      </c>
      <c r="G3677">
        <v>464127724.78828818</v>
      </c>
      <c r="H3677" s="6">
        <f>E3677-G3677-'Recalled prostheses cost'!$F$23</f>
        <v>-425585552.91628641</v>
      </c>
      <c r="I3677" s="112">
        <v>35053817.461779065</v>
      </c>
      <c r="J3677" s="112">
        <v>176368535.41954947</v>
      </c>
      <c r="K3677" s="112">
        <f>I3677-J3677-(0.38*'Recalled prostheses cost'!$F$23)</f>
        <v>-150340411.25518906</v>
      </c>
      <c r="L3677" s="11">
        <f t="shared" si="118"/>
        <v>1</v>
      </c>
    </row>
    <row r="3678" spans="1:12" x14ac:dyDescent="0.25">
      <c r="A3678">
        <f t="shared" si="119"/>
        <v>3673</v>
      </c>
      <c r="C3678">
        <v>57372.028814119076</v>
      </c>
      <c r="D3678">
        <v>58561.064220684413</v>
      </c>
      <c r="E3678">
        <v>38929297.149207681</v>
      </c>
      <c r="F3678">
        <v>1189.0354065653373</v>
      </c>
      <c r="G3678">
        <v>163880986.00664011</v>
      </c>
      <c r="H3678" s="6">
        <f>E3678-G3678-'Recalled prostheses cost'!$F$23</f>
        <v>-148703513.32432359</v>
      </c>
      <c r="I3678" s="112">
        <v>21477195.163134221</v>
      </c>
      <c r="J3678" s="112">
        <v>62274774.682523236</v>
      </c>
      <c r="K3678" s="112">
        <f>I3678-J3678-(0.38*'Recalled prostheses cost'!$F$23)</f>
        <v>-49823272.816807665</v>
      </c>
      <c r="L3678" s="11">
        <f t="shared" si="118"/>
        <v>1</v>
      </c>
    </row>
    <row r="3679" spans="1:12" x14ac:dyDescent="0.25">
      <c r="A3679">
        <f t="shared" si="119"/>
        <v>3674</v>
      </c>
      <c r="C3679">
        <v>65422.745684357476</v>
      </c>
      <c r="D3679">
        <v>67914.204436606189</v>
      </c>
      <c r="E3679">
        <v>50024541.768741876</v>
      </c>
      <c r="F3679">
        <v>2491.4587522487127</v>
      </c>
      <c r="G3679">
        <v>418180134.12645066</v>
      </c>
      <c r="H3679" s="6">
        <f>E3679-G3679-'Recalled prostheses cost'!$F$23</f>
        <v>-391907416.82459998</v>
      </c>
      <c r="I3679" s="112">
        <v>27702092.057475753</v>
      </c>
      <c r="J3679" s="112">
        <v>158908450.96805122</v>
      </c>
      <c r="K3679" s="112">
        <f>I3679-J3679-(0.38*'Recalled prostheses cost'!$F$23)</f>
        <v>-140232052.20799413</v>
      </c>
      <c r="L3679" s="11">
        <f t="shared" si="118"/>
        <v>1</v>
      </c>
    </row>
    <row r="3680" spans="1:12" x14ac:dyDescent="0.25">
      <c r="A3680">
        <f t="shared" si="119"/>
        <v>3675</v>
      </c>
      <c r="C3680">
        <v>56372.413045341076</v>
      </c>
      <c r="D3680">
        <v>59494.847242385862</v>
      </c>
      <c r="E3680">
        <v>42524530.4387419</v>
      </c>
      <c r="F3680">
        <v>3122.4341970447858</v>
      </c>
      <c r="G3680">
        <v>429589657.2456032</v>
      </c>
      <c r="H3680" s="6">
        <f>E3680-G3680-'Recalled prostheses cost'!$F$23</f>
        <v>-410816951.27375245</v>
      </c>
      <c r="I3680" s="112">
        <v>24087778.434305325</v>
      </c>
      <c r="J3680" s="112">
        <v>163244069.75332925</v>
      </c>
      <c r="K3680" s="112">
        <f>I3680-J3680-(0.38*'Recalled prostheses cost'!$F$23)</f>
        <v>-148181984.61644256</v>
      </c>
      <c r="L3680" s="11">
        <f t="shared" si="118"/>
        <v>1</v>
      </c>
    </row>
    <row r="3681" spans="1:12" x14ac:dyDescent="0.25">
      <c r="A3681">
        <f t="shared" si="119"/>
        <v>3676</v>
      </c>
      <c r="C3681">
        <v>58357.794800210722</v>
      </c>
      <c r="D3681">
        <v>59682.844197550941</v>
      </c>
      <c r="E3681">
        <v>52426140.951951481</v>
      </c>
      <c r="F3681">
        <v>1325.049397340219</v>
      </c>
      <c r="G3681">
        <v>264547618.75134423</v>
      </c>
      <c r="H3681" s="6">
        <f>E3681-G3681-'Recalled prostheses cost'!$F$23</f>
        <v>-235873302.26628393</v>
      </c>
      <c r="I3681" s="112">
        <v>28632203.396885835</v>
      </c>
      <c r="J3681" s="112">
        <v>100528095.12551081</v>
      </c>
      <c r="K3681" s="112">
        <f>I3681-J3681-(0.38*'Recalled prostheses cost'!$F$23)</f>
        <v>-80921585.026043624</v>
      </c>
      <c r="L3681" s="11">
        <f t="shared" si="118"/>
        <v>1</v>
      </c>
    </row>
    <row r="3682" spans="1:12" x14ac:dyDescent="0.25">
      <c r="A3682">
        <f t="shared" si="119"/>
        <v>3677</v>
      </c>
      <c r="C3682">
        <v>62666.089254063758</v>
      </c>
      <c r="D3682">
        <v>64324.150837973742</v>
      </c>
      <c r="E3682">
        <v>46063685.303856805</v>
      </c>
      <c r="F3682">
        <v>1658.0615839099846</v>
      </c>
      <c r="G3682">
        <v>219003416.72033051</v>
      </c>
      <c r="H3682" s="6">
        <f>E3682-G3682-'Recalled prostheses cost'!$F$23</f>
        <v>-196691555.88336486</v>
      </c>
      <c r="I3682" s="112">
        <v>25605031.938801669</v>
      </c>
      <c r="J3682" s="112">
        <v>83221298.353725597</v>
      </c>
      <c r="K3682" s="112">
        <f>I3682-J3682-(0.38*'Recalled prostheses cost'!$F$23)</f>
        <v>-66641959.712342575</v>
      </c>
      <c r="L3682" s="11">
        <f t="shared" si="118"/>
        <v>1</v>
      </c>
    </row>
    <row r="3683" spans="1:12" x14ac:dyDescent="0.25">
      <c r="A3683">
        <f t="shared" si="119"/>
        <v>3678</v>
      </c>
      <c r="C3683">
        <v>76924.00669619815</v>
      </c>
      <c r="D3683">
        <v>79536.73945322838</v>
      </c>
      <c r="E3683">
        <v>43830692.309184849</v>
      </c>
      <c r="F3683">
        <v>2612.7327570302295</v>
      </c>
      <c r="G3683">
        <v>282259029.30874997</v>
      </c>
      <c r="H3683" s="6">
        <f>E3683-G3683-'Recalled prostheses cost'!$F$23</f>
        <v>-262180161.46645629</v>
      </c>
      <c r="I3683" s="112">
        <v>23857608.398984373</v>
      </c>
      <c r="J3683" s="112">
        <v>107258431.13732502</v>
      </c>
      <c r="K3683" s="112">
        <f>I3683-J3683-(0.38*'Recalled prostheses cost'!$F$23)</f>
        <v>-92426516.0357593</v>
      </c>
      <c r="L3683" s="11">
        <f t="shared" si="118"/>
        <v>1</v>
      </c>
    </row>
    <row r="3684" spans="1:12" x14ac:dyDescent="0.25">
      <c r="A3684">
        <f t="shared" si="119"/>
        <v>3679</v>
      </c>
      <c r="C3684">
        <v>54396.159273722893</v>
      </c>
      <c r="D3684">
        <v>55572.637962167515</v>
      </c>
      <c r="E3684">
        <v>44631731.742676757</v>
      </c>
      <c r="F3684">
        <v>1176.4786884446221</v>
      </c>
      <c r="G3684">
        <v>216986155.43863356</v>
      </c>
      <c r="H3684" s="6">
        <f>E3684-G3684-'Recalled prostheses cost'!$F$23</f>
        <v>-196106248.16284797</v>
      </c>
      <c r="I3684" s="112">
        <v>24584330.263997599</v>
      </c>
      <c r="J3684" s="112">
        <v>82454739.066680729</v>
      </c>
      <c r="K3684" s="112">
        <f>I3684-J3684-(0.38*'Recalled prostheses cost'!$F$23)</f>
        <v>-66896102.100101776</v>
      </c>
      <c r="L3684" s="11">
        <f t="shared" si="118"/>
        <v>1</v>
      </c>
    </row>
    <row r="3685" spans="1:12" x14ac:dyDescent="0.25">
      <c r="A3685">
        <f t="shared" si="119"/>
        <v>3680</v>
      </c>
      <c r="C3685">
        <v>59933.280491305464</v>
      </c>
      <c r="D3685">
        <v>60885.459627187462</v>
      </c>
      <c r="E3685">
        <v>51288462.758085236</v>
      </c>
      <c r="F3685">
        <v>952.17913588199735</v>
      </c>
      <c r="G3685">
        <v>193908080.16787043</v>
      </c>
      <c r="H3685" s="6">
        <f>E3685-G3685-'Recalled prostheses cost'!$F$23</f>
        <v>-166371441.87667638</v>
      </c>
      <c r="I3685" s="112">
        <v>28815861.880467419</v>
      </c>
      <c r="J3685" s="112">
        <v>73685070.463790759</v>
      </c>
      <c r="K3685" s="112">
        <f>I3685-J3685-(0.38*'Recalled prostheses cost'!$F$23)</f>
        <v>-53894901.880741991</v>
      </c>
      <c r="L3685" s="11">
        <f t="shared" si="118"/>
        <v>1</v>
      </c>
    </row>
    <row r="3686" spans="1:12" x14ac:dyDescent="0.25">
      <c r="A3686">
        <f t="shared" si="119"/>
        <v>3681</v>
      </c>
      <c r="C3686">
        <v>51061.876588667059</v>
      </c>
      <c r="D3686">
        <v>53025.172918735683</v>
      </c>
      <c r="E3686">
        <v>42276391.872868493</v>
      </c>
      <c r="F3686">
        <v>1963.2963300686242</v>
      </c>
      <c r="G3686">
        <v>356227633.96771359</v>
      </c>
      <c r="H3686" s="6">
        <f>E3686-G3686-'Recalled prostheses cost'!$F$23</f>
        <v>-337703066.56173629</v>
      </c>
      <c r="I3686" s="112">
        <v>23666093.788957022</v>
      </c>
      <c r="J3686" s="112">
        <v>135366500.90773115</v>
      </c>
      <c r="K3686" s="112">
        <f>I3686-J3686-(0.38*'Recalled prostheses cost'!$F$23)</f>
        <v>-120726100.41619277</v>
      </c>
      <c r="L3686" s="11">
        <f t="shared" si="118"/>
        <v>1</v>
      </c>
    </row>
    <row r="3687" spans="1:12" x14ac:dyDescent="0.25">
      <c r="A3687">
        <f t="shared" si="119"/>
        <v>3682</v>
      </c>
      <c r="C3687">
        <v>48036.64613013011</v>
      </c>
      <c r="D3687">
        <v>49236.220783655313</v>
      </c>
      <c r="E3687">
        <v>44927286.20054733</v>
      </c>
      <c r="F3687">
        <v>1199.5746535252038</v>
      </c>
      <c r="G3687">
        <v>313639558.75334573</v>
      </c>
      <c r="H3687" s="6">
        <f>E3687-G3687-'Recalled prostheses cost'!$F$23</f>
        <v>-292464097.01968956</v>
      </c>
      <c r="I3687" s="112">
        <v>25319692.917544737</v>
      </c>
      <c r="J3687" s="112">
        <v>119183032.32627138</v>
      </c>
      <c r="K3687" s="112">
        <f>I3687-J3687-(0.38*'Recalled prostheses cost'!$F$23)</f>
        <v>-102889032.70614529</v>
      </c>
      <c r="L3687" s="11">
        <f t="shared" si="118"/>
        <v>1</v>
      </c>
    </row>
    <row r="3688" spans="1:12" x14ac:dyDescent="0.25">
      <c r="A3688">
        <f t="shared" si="119"/>
        <v>3683</v>
      </c>
      <c r="C3688">
        <v>52793.337957966593</v>
      </c>
      <c r="D3688">
        <v>54502.840566193358</v>
      </c>
      <c r="E3688">
        <v>41386326.503569812</v>
      </c>
      <c r="F3688">
        <v>1709.502608226765</v>
      </c>
      <c r="G3688">
        <v>269763559.65672034</v>
      </c>
      <c r="H3688" s="6">
        <f>E3688-G3688-'Recalled prostheses cost'!$F$23</f>
        <v>-252129057.6200417</v>
      </c>
      <c r="I3688" s="112">
        <v>22990874.720015168</v>
      </c>
      <c r="J3688" s="112">
        <v>102510152.66955373</v>
      </c>
      <c r="K3688" s="112">
        <f>I3688-J3688-(0.38*'Recalled prostheses cost'!$F$23)</f>
        <v>-88544971.246957213</v>
      </c>
      <c r="L3688" s="11">
        <f t="shared" si="118"/>
        <v>1</v>
      </c>
    </row>
    <row r="3689" spans="1:12" x14ac:dyDescent="0.25">
      <c r="A3689">
        <f t="shared" si="119"/>
        <v>3684</v>
      </c>
      <c r="C3689">
        <v>53151.7008272733</v>
      </c>
      <c r="D3689">
        <v>54926.577980527749</v>
      </c>
      <c r="E3689">
        <v>48908128.2563833</v>
      </c>
      <c r="F3689">
        <v>1774.8771532544488</v>
      </c>
      <c r="G3689">
        <v>436940166.27540874</v>
      </c>
      <c r="H3689" s="6">
        <f>E3689-G3689-'Recalled prostheses cost'!$F$23</f>
        <v>-411783862.48591661</v>
      </c>
      <c r="I3689" s="112">
        <v>27157415.378979452</v>
      </c>
      <c r="J3689" s="112">
        <v>166037263.1846554</v>
      </c>
      <c r="K3689" s="112">
        <f>I3689-J3689-(0.38*'Recalled prostheses cost'!$F$23)</f>
        <v>-147905541.10309461</v>
      </c>
      <c r="L3689" s="11">
        <f t="shared" si="118"/>
        <v>1</v>
      </c>
    </row>
    <row r="3690" spans="1:12" x14ac:dyDescent="0.25">
      <c r="A3690">
        <f t="shared" si="119"/>
        <v>3685</v>
      </c>
      <c r="C3690">
        <v>57601.808369880178</v>
      </c>
      <c r="D3690">
        <v>59540.688910571043</v>
      </c>
      <c r="E3690">
        <v>60995277.614822797</v>
      </c>
      <c r="F3690">
        <v>1938.880540690865</v>
      </c>
      <c r="G3690">
        <v>434648001.53084302</v>
      </c>
      <c r="H3690" s="6">
        <f>E3690-G3690-'Recalled prostheses cost'!$F$23</f>
        <v>-397404548.38291138</v>
      </c>
      <c r="I3690" s="112">
        <v>34246418.397847973</v>
      </c>
      <c r="J3690" s="112">
        <v>165166240.58172032</v>
      </c>
      <c r="K3690" s="112">
        <f>I3690-J3690-(0.38*'Recalled prostheses cost'!$F$23)</f>
        <v>-139945515.481291</v>
      </c>
      <c r="L3690" s="11">
        <f t="shared" si="118"/>
        <v>1</v>
      </c>
    </row>
    <row r="3691" spans="1:12" x14ac:dyDescent="0.25">
      <c r="A3691">
        <f t="shared" si="119"/>
        <v>3686</v>
      </c>
      <c r="C3691">
        <v>50703.684195884169</v>
      </c>
      <c r="D3691">
        <v>52531.408046886805</v>
      </c>
      <c r="E3691">
        <v>56068807.332075708</v>
      </c>
      <c r="F3691">
        <v>1827.7238510026364</v>
      </c>
      <c r="G3691">
        <v>515370219.6778844</v>
      </c>
      <c r="H3691" s="6">
        <f>E3691-G3691-'Recalled prostheses cost'!$F$23</f>
        <v>-483053236.81269985</v>
      </c>
      <c r="I3691" s="112">
        <v>31154072.312956482</v>
      </c>
      <c r="J3691" s="112">
        <v>195840683.4775961</v>
      </c>
      <c r="K3691" s="112">
        <f>I3691-J3691-(0.38*'Recalled prostheses cost'!$F$23)</f>
        <v>-173712304.46205828</v>
      </c>
      <c r="L3691" s="11">
        <f t="shared" si="118"/>
        <v>1</v>
      </c>
    </row>
    <row r="3692" spans="1:12" x14ac:dyDescent="0.25">
      <c r="A3692">
        <f t="shared" si="119"/>
        <v>3687</v>
      </c>
      <c r="C3692">
        <v>59270.115584652638</v>
      </c>
      <c r="D3692">
        <v>61334.771912015916</v>
      </c>
      <c r="E3692">
        <v>56738377.285406329</v>
      </c>
      <c r="F3692">
        <v>2064.6563273632783</v>
      </c>
      <c r="G3692">
        <v>462039584.82772154</v>
      </c>
      <c r="H3692" s="6">
        <f>E3692-G3692-'Recalled prostheses cost'!$F$23</f>
        <v>-429053032.00920635</v>
      </c>
      <c r="I3692" s="112">
        <v>31349333.215874262</v>
      </c>
      <c r="J3692" s="112">
        <v>175575042.2345342</v>
      </c>
      <c r="K3692" s="112">
        <f>I3692-J3692-(0.38*'Recalled prostheses cost'!$F$23)</f>
        <v>-153251402.3160786</v>
      </c>
      <c r="L3692" s="11">
        <f t="shared" si="118"/>
        <v>1</v>
      </c>
    </row>
    <row r="3693" spans="1:12" x14ac:dyDescent="0.25">
      <c r="A3693">
        <f t="shared" si="119"/>
        <v>3688</v>
      </c>
      <c r="C3693">
        <v>60318.955424705164</v>
      </c>
      <c r="D3693">
        <v>62878.361202382075</v>
      </c>
      <c r="E3693">
        <v>43499243.837607481</v>
      </c>
      <c r="F3693">
        <v>2559.4057776769114</v>
      </c>
      <c r="G3693">
        <v>348277559.31576264</v>
      </c>
      <c r="H3693" s="6">
        <f>E3693-G3693-'Recalled prostheses cost'!$F$23</f>
        <v>-328530139.94504631</v>
      </c>
      <c r="I3693" s="112">
        <v>24061949.22134034</v>
      </c>
      <c r="J3693" s="112">
        <v>132345472.5399898</v>
      </c>
      <c r="K3693" s="112">
        <f>I3693-J3693-(0.38*'Recalled prostheses cost'!$F$23)</f>
        <v>-117309216.61606809</v>
      </c>
      <c r="L3693" s="11">
        <f t="shared" si="118"/>
        <v>1</v>
      </c>
    </row>
    <row r="3694" spans="1:12" x14ac:dyDescent="0.25">
      <c r="A3694">
        <f t="shared" si="119"/>
        <v>3689</v>
      </c>
      <c r="C3694">
        <v>58758.317978240018</v>
      </c>
      <c r="D3694">
        <v>60485.778333334223</v>
      </c>
      <c r="E3694">
        <v>41191684.1159584</v>
      </c>
      <c r="F3694">
        <v>1727.4603550942047</v>
      </c>
      <c r="G3694">
        <v>286980346.45998728</v>
      </c>
      <c r="H3694" s="6">
        <f>E3694-G3694-'Recalled prostheses cost'!$F$23</f>
        <v>-269540486.81092006</v>
      </c>
      <c r="I3694" s="112">
        <v>22922966.600774646</v>
      </c>
      <c r="J3694" s="112">
        <v>109052531.65479517</v>
      </c>
      <c r="K3694" s="112">
        <f>I3694-J3694-(0.38*'Recalled prostheses cost'!$F$23)</f>
        <v>-95155258.351439178</v>
      </c>
      <c r="L3694" s="11">
        <f t="shared" si="118"/>
        <v>1</v>
      </c>
    </row>
    <row r="3695" spans="1:12" x14ac:dyDescent="0.25">
      <c r="A3695">
        <f t="shared" si="119"/>
        <v>3690</v>
      </c>
      <c r="C3695">
        <v>75905.162392817656</v>
      </c>
      <c r="D3695">
        <v>77692.218897564206</v>
      </c>
      <c r="E3695">
        <v>57804700.633392155</v>
      </c>
      <c r="F3695">
        <v>1787.0565047465498</v>
      </c>
      <c r="G3695">
        <v>260822237.56802073</v>
      </c>
      <c r="H3695" s="6">
        <f>E3695-G3695-'Recalled prostheses cost'!$F$23</f>
        <v>-226769361.40151975</v>
      </c>
      <c r="I3695" s="112">
        <v>31926538.456733234</v>
      </c>
      <c r="J3695" s="112">
        <v>99112450.275847882</v>
      </c>
      <c r="K3695" s="112">
        <f>I3695-J3695-(0.38*'Recalled prostheses cost'!$F$23)</f>
        <v>-76211605.116533309</v>
      </c>
      <c r="L3695" s="11">
        <f t="shared" si="118"/>
        <v>1</v>
      </c>
    </row>
    <row r="3696" spans="1:12" x14ac:dyDescent="0.25">
      <c r="A3696">
        <f t="shared" si="119"/>
        <v>3691</v>
      </c>
      <c r="C3696">
        <v>71650.741183997568</v>
      </c>
      <c r="D3696">
        <v>73828.188223681442</v>
      </c>
      <c r="E3696">
        <v>51776577.608211413</v>
      </c>
      <c r="F3696">
        <v>2177.4470396838733</v>
      </c>
      <c r="G3696">
        <v>345061432.06461614</v>
      </c>
      <c r="H3696" s="6">
        <f>E3696-G3696-'Recalled prostheses cost'!$F$23</f>
        <v>-317036678.92329592</v>
      </c>
      <c r="I3696" s="112">
        <v>28959569.166499898</v>
      </c>
      <c r="J3696" s="112">
        <v>131123344.18455414</v>
      </c>
      <c r="K3696" s="112">
        <f>I3696-J3696-(0.38*'Recalled prostheses cost'!$F$23)</f>
        <v>-111189468.3154729</v>
      </c>
      <c r="L3696" s="11">
        <f t="shared" si="118"/>
        <v>1</v>
      </c>
    </row>
    <row r="3697" spans="1:12" x14ac:dyDescent="0.25">
      <c r="A3697">
        <f t="shared" si="119"/>
        <v>3692</v>
      </c>
      <c r="C3697">
        <v>66202.10809601075</v>
      </c>
      <c r="D3697">
        <v>69640.265243596368</v>
      </c>
      <c r="E3697">
        <v>65683737.488165528</v>
      </c>
      <c r="F3697">
        <v>3438.1571475856181</v>
      </c>
      <c r="G3697">
        <v>953778107.11404324</v>
      </c>
      <c r="H3697" s="6">
        <f>E3697-G3697-'Recalled prostheses cost'!$F$23</f>
        <v>-911846194.09276891</v>
      </c>
      <c r="I3697" s="112">
        <v>36632375.191715546</v>
      </c>
      <c r="J3697" s="112">
        <v>362435680.70333642</v>
      </c>
      <c r="K3697" s="112">
        <f>I3697-J3697-(0.38*'Recalled prostheses cost'!$F$23)</f>
        <v>-334828998.80903953</v>
      </c>
      <c r="L3697" s="11">
        <f t="shared" si="118"/>
        <v>1</v>
      </c>
    </row>
    <row r="3698" spans="1:12" x14ac:dyDescent="0.25">
      <c r="A3698">
        <f t="shared" si="119"/>
        <v>3693</v>
      </c>
      <c r="C3698">
        <v>54122.780216433683</v>
      </c>
      <c r="D3698">
        <v>55886.444851412583</v>
      </c>
      <c r="E3698">
        <v>41750700.257084951</v>
      </c>
      <c r="F3698">
        <v>1763.6646349789007</v>
      </c>
      <c r="G3698">
        <v>374052767.8984549</v>
      </c>
      <c r="H3698" s="6">
        <f>E3698-G3698-'Recalled prostheses cost'!$F$23</f>
        <v>-356053892.10826111</v>
      </c>
      <c r="I3698" s="112">
        <v>23088564.480871219</v>
      </c>
      <c r="J3698" s="112">
        <v>142140051.80141288</v>
      </c>
      <c r="K3698" s="112">
        <f>I3698-J3698-(0.38*'Recalled prostheses cost'!$F$23)</f>
        <v>-128077180.6179603</v>
      </c>
      <c r="L3698" s="11">
        <f t="shared" si="118"/>
        <v>1</v>
      </c>
    </row>
    <row r="3699" spans="1:12" x14ac:dyDescent="0.25">
      <c r="A3699">
        <f t="shared" si="119"/>
        <v>3694</v>
      </c>
      <c r="C3699">
        <v>57043.765133761699</v>
      </c>
      <c r="D3699">
        <v>59036.36014596196</v>
      </c>
      <c r="E3699">
        <v>63825490.047122002</v>
      </c>
      <c r="F3699">
        <v>1992.5950122002614</v>
      </c>
      <c r="G3699">
        <v>545433366.22381866</v>
      </c>
      <c r="H3699" s="6">
        <f>E3699-G3699-'Recalled prostheses cost'!$F$23</f>
        <v>-505359700.64358783</v>
      </c>
      <c r="I3699" s="112">
        <v>35367817.569783315</v>
      </c>
      <c r="J3699" s="112">
        <v>207264679.1650511</v>
      </c>
      <c r="K3699" s="112">
        <f>I3699-J3699-(0.38*'Recalled prostheses cost'!$F$23)</f>
        <v>-180922554.89268643</v>
      </c>
      <c r="L3699" s="11">
        <f t="shared" si="118"/>
        <v>1</v>
      </c>
    </row>
    <row r="3700" spans="1:12" x14ac:dyDescent="0.25">
      <c r="A3700">
        <f t="shared" si="119"/>
        <v>3695</v>
      </c>
      <c r="C3700">
        <v>84311.940595877924</v>
      </c>
      <c r="D3700">
        <v>86583.208478979417</v>
      </c>
      <c r="E3700">
        <v>49418744.912000358</v>
      </c>
      <c r="F3700">
        <v>2271.2678831014928</v>
      </c>
      <c r="G3700">
        <v>278079045.29955202</v>
      </c>
      <c r="H3700" s="6">
        <f>E3700-G3700-'Recalled prostheses cost'!$F$23</f>
        <v>-252412124.85444283</v>
      </c>
      <c r="I3700" s="112">
        <v>27440543.357809596</v>
      </c>
      <c r="J3700" s="112">
        <v>105670037.21382979</v>
      </c>
      <c r="K3700" s="112">
        <f>I3700-J3700-(0.38*'Recalled prostheses cost'!$F$23)</f>
        <v>-87255187.153438836</v>
      </c>
      <c r="L3700" s="11">
        <f t="shared" si="118"/>
        <v>1</v>
      </c>
    </row>
    <row r="3701" spans="1:12" x14ac:dyDescent="0.25">
      <c r="A3701">
        <f t="shared" si="119"/>
        <v>3696</v>
      </c>
      <c r="C3701">
        <v>54917.243280314789</v>
      </c>
      <c r="D3701">
        <v>57049.384937377945</v>
      </c>
      <c r="E3701">
        <v>52542559.869088501</v>
      </c>
      <c r="F3701">
        <v>2132.1416570631554</v>
      </c>
      <c r="G3701">
        <v>537141525.92081141</v>
      </c>
      <c r="H3701" s="6">
        <f>E3701-G3701-'Recalled prostheses cost'!$F$23</f>
        <v>-508350790.51861405</v>
      </c>
      <c r="I3701" s="112">
        <v>29121226.35935849</v>
      </c>
      <c r="J3701" s="112">
        <v>204113779.84990832</v>
      </c>
      <c r="K3701" s="112">
        <f>I3701-J3701-(0.38*'Recalled prostheses cost'!$F$23)</f>
        <v>-184018246.78796849</v>
      </c>
      <c r="L3701" s="11">
        <f t="shared" si="118"/>
        <v>1</v>
      </c>
    </row>
    <row r="3702" spans="1:12" x14ac:dyDescent="0.25">
      <c r="A3702">
        <f t="shared" si="119"/>
        <v>3697</v>
      </c>
      <c r="C3702">
        <v>69706.713026651734</v>
      </c>
      <c r="D3702">
        <v>72210.494322061684</v>
      </c>
      <c r="E3702">
        <v>53782384.120714821</v>
      </c>
      <c r="F3702">
        <v>2503.78129540995</v>
      </c>
      <c r="G3702">
        <v>424799914.34087592</v>
      </c>
      <c r="H3702" s="6">
        <f>E3702-G3702-'Recalled prostheses cost'!$F$23</f>
        <v>-394769354.68705225</v>
      </c>
      <c r="I3702" s="112">
        <v>30410118.423507262</v>
      </c>
      <c r="J3702" s="112">
        <v>161423967.4495329</v>
      </c>
      <c r="K3702" s="112">
        <f>I3702-J3702-(0.38*'Recalled prostheses cost'!$F$23)</f>
        <v>-140039542.32344428</v>
      </c>
      <c r="L3702" s="11">
        <f t="shared" si="118"/>
        <v>1</v>
      </c>
    </row>
    <row r="3703" spans="1:12" x14ac:dyDescent="0.25">
      <c r="A3703">
        <f t="shared" si="119"/>
        <v>3698</v>
      </c>
      <c r="C3703">
        <v>54110.419573695945</v>
      </c>
      <c r="D3703">
        <v>55618.99997184267</v>
      </c>
      <c r="E3703">
        <v>42122986.748962529</v>
      </c>
      <c r="F3703">
        <v>1508.5803981467252</v>
      </c>
      <c r="G3703">
        <v>291571648.83299267</v>
      </c>
      <c r="H3703" s="6">
        <f>E3703-G3703-'Recalled prostheses cost'!$F$23</f>
        <v>-273200486.55092132</v>
      </c>
      <c r="I3703" s="112">
        <v>23575323.150229603</v>
      </c>
      <c r="J3703" s="112">
        <v>110797226.55653723</v>
      </c>
      <c r="K3703" s="112">
        <f>I3703-J3703-(0.38*'Recalled prostheses cost'!$F$23)</f>
        <v>-96247596.703726262</v>
      </c>
      <c r="L3703" s="11">
        <f t="shared" si="118"/>
        <v>1</v>
      </c>
    </row>
    <row r="3704" spans="1:12" x14ac:dyDescent="0.25">
      <c r="A3704">
        <f t="shared" si="119"/>
        <v>3699</v>
      </c>
      <c r="C3704">
        <v>61096.228900291273</v>
      </c>
      <c r="D3704">
        <v>63774.696463945817</v>
      </c>
      <c r="E3704">
        <v>42872305.646626286</v>
      </c>
      <c r="F3704">
        <v>2678.4675636545435</v>
      </c>
      <c r="G3704">
        <v>388239427.82186246</v>
      </c>
      <c r="H3704" s="6">
        <f>E3704-G3704-'Recalled prostheses cost'!$F$23</f>
        <v>-369118946.64212734</v>
      </c>
      <c r="I3704" s="112">
        <v>23845501.036240961</v>
      </c>
      <c r="J3704" s="112">
        <v>147530982.57230774</v>
      </c>
      <c r="K3704" s="112">
        <f>I3704-J3704-(0.38*'Recalled prostheses cost'!$F$23)</f>
        <v>-132711174.83348542</v>
      </c>
      <c r="L3704" s="11">
        <f t="shared" si="118"/>
        <v>1</v>
      </c>
    </row>
    <row r="3705" spans="1:12" x14ac:dyDescent="0.25">
      <c r="A3705">
        <f t="shared" si="119"/>
        <v>3700</v>
      </c>
      <c r="C3705">
        <v>57018.326567555167</v>
      </c>
      <c r="D3705">
        <v>59059.917383106935</v>
      </c>
      <c r="E3705">
        <v>42863299.833666928</v>
      </c>
      <c r="F3705">
        <v>2041.5908155517682</v>
      </c>
      <c r="G3705">
        <v>328984921.63920307</v>
      </c>
      <c r="H3705" s="6">
        <f>E3705-G3705-'Recalled prostheses cost'!$F$23</f>
        <v>-309873446.27242732</v>
      </c>
      <c r="I3705" s="112">
        <v>24040363.144248258</v>
      </c>
      <c r="J3705" s="112">
        <v>125014270.22289719</v>
      </c>
      <c r="K3705" s="112">
        <f>I3705-J3705-(0.38*'Recalled prostheses cost'!$F$23)</f>
        <v>-109999600.37606758</v>
      </c>
      <c r="L3705" s="11">
        <f t="shared" si="118"/>
        <v>1</v>
      </c>
    </row>
    <row r="3706" spans="1:12" x14ac:dyDescent="0.25">
      <c r="A3706">
        <f t="shared" si="119"/>
        <v>3701</v>
      </c>
      <c r="C3706">
        <v>66970.647307520354</v>
      </c>
      <c r="D3706">
        <v>68599.982235670614</v>
      </c>
      <c r="E3706">
        <v>59305399.126919158</v>
      </c>
      <c r="F3706">
        <v>1629.3349281502597</v>
      </c>
      <c r="G3706">
        <v>280903946.30641526</v>
      </c>
      <c r="H3706" s="6">
        <f>E3706-G3706-'Recalled prostheses cost'!$F$23</f>
        <v>-245350371.64638728</v>
      </c>
      <c r="I3706" s="112">
        <v>32957857.018021867</v>
      </c>
      <c r="J3706" s="112">
        <v>106743499.59643781</v>
      </c>
      <c r="K3706" s="112">
        <f>I3706-J3706-(0.38*'Recalled prostheses cost'!$F$23)</f>
        <v>-82811335.875834584</v>
      </c>
      <c r="L3706" s="11">
        <f t="shared" si="118"/>
        <v>1</v>
      </c>
    </row>
    <row r="3707" spans="1:12" x14ac:dyDescent="0.25">
      <c r="A3707">
        <f t="shared" si="119"/>
        <v>3702</v>
      </c>
      <c r="C3707">
        <v>87188.666793484503</v>
      </c>
      <c r="D3707">
        <v>89784.675062788869</v>
      </c>
      <c r="E3707">
        <v>42374619.475877732</v>
      </c>
      <c r="F3707">
        <v>2596.008269304366</v>
      </c>
      <c r="G3707">
        <v>199659418.32313895</v>
      </c>
      <c r="H3707" s="6">
        <f>E3707-G3707-'Recalled prostheses cost'!$F$23</f>
        <v>-181036623.31415239</v>
      </c>
      <c r="I3707" s="112">
        <v>23420562.343212884</v>
      </c>
      <c r="J3707" s="112">
        <v>75870578.962792799</v>
      </c>
      <c r="K3707" s="112">
        <f>I3707-J3707-(0.38*'Recalled prostheses cost'!$F$23)</f>
        <v>-61475709.916998558</v>
      </c>
      <c r="L3707" s="11">
        <f t="shared" si="118"/>
        <v>1</v>
      </c>
    </row>
    <row r="3708" spans="1:12" x14ac:dyDescent="0.25">
      <c r="A3708">
        <f t="shared" si="119"/>
        <v>3703</v>
      </c>
      <c r="C3708">
        <v>55792.189954957583</v>
      </c>
      <c r="D3708">
        <v>57577.68517474128</v>
      </c>
      <c r="E3708">
        <v>49408064.090773888</v>
      </c>
      <c r="F3708">
        <v>1785.4952197836974</v>
      </c>
      <c r="G3708">
        <v>311638270.78969908</v>
      </c>
      <c r="H3708" s="6">
        <f>E3708-G3708-'Recalled prostheses cost'!$F$23</f>
        <v>-285982031.16581637</v>
      </c>
      <c r="I3708" s="112">
        <v>27538028.337404687</v>
      </c>
      <c r="J3708" s="112">
        <v>118422542.90008564</v>
      </c>
      <c r="K3708" s="112">
        <f>I3708-J3708-(0.38*'Recalled prostheses cost'!$F$23)</f>
        <v>-99910207.860099614</v>
      </c>
      <c r="L3708" s="11">
        <f t="shared" si="118"/>
        <v>1</v>
      </c>
    </row>
    <row r="3709" spans="1:12" x14ac:dyDescent="0.25">
      <c r="A3709">
        <f t="shared" si="119"/>
        <v>3704</v>
      </c>
      <c r="C3709">
        <v>66233.340561664751</v>
      </c>
      <c r="D3709">
        <v>68523.872529969391</v>
      </c>
      <c r="E3709">
        <v>49422134.264793351</v>
      </c>
      <c r="F3709">
        <v>2290.53196830464</v>
      </c>
      <c r="G3709">
        <v>347496362.64790618</v>
      </c>
      <c r="H3709" s="6">
        <f>E3709-G3709-'Recalled prostheses cost'!$F$23</f>
        <v>-321826052.85000402</v>
      </c>
      <c r="I3709" s="112">
        <v>27370574.111297734</v>
      </c>
      <c r="J3709" s="112">
        <v>132048617.80620438</v>
      </c>
      <c r="K3709" s="112">
        <f>I3709-J3709-(0.38*'Recalled prostheses cost'!$F$23)</f>
        <v>-113703736.99232531</v>
      </c>
      <c r="L3709" s="11">
        <f t="shared" si="118"/>
        <v>1</v>
      </c>
    </row>
    <row r="3710" spans="1:12" x14ac:dyDescent="0.25">
      <c r="A3710">
        <f t="shared" si="119"/>
        <v>3705</v>
      </c>
      <c r="C3710">
        <v>61088.113940994335</v>
      </c>
      <c r="D3710">
        <v>62801.926443106386</v>
      </c>
      <c r="E3710">
        <v>41664514.40534658</v>
      </c>
      <c r="F3710">
        <v>1713.8125021120504</v>
      </c>
      <c r="G3710">
        <v>235499252.58156878</v>
      </c>
      <c r="H3710" s="6">
        <f>E3710-G3710-'Recalled prostheses cost'!$F$23</f>
        <v>-217586562.64311337</v>
      </c>
      <c r="I3710" s="112">
        <v>23197910.901003536</v>
      </c>
      <c r="J3710" s="112">
        <v>89489715.980996117</v>
      </c>
      <c r="K3710" s="112">
        <f>I3710-J3710-(0.38*'Recalled prostheses cost'!$F$23)</f>
        <v>-75317498.377411216</v>
      </c>
      <c r="L3710" s="11">
        <f t="shared" si="118"/>
        <v>1</v>
      </c>
    </row>
    <row r="3711" spans="1:12" x14ac:dyDescent="0.25">
      <c r="A3711">
        <f t="shared" si="119"/>
        <v>3706</v>
      </c>
      <c r="C3711">
        <v>53263.376535424766</v>
      </c>
      <c r="D3711">
        <v>54680.51106037703</v>
      </c>
      <c r="E3711">
        <v>56966720.943890862</v>
      </c>
      <c r="F3711">
        <v>1417.1345249522637</v>
      </c>
      <c r="G3711">
        <v>373591037.23303306</v>
      </c>
      <c r="H3711" s="6">
        <f>E3711-G3711-'Recalled prostheses cost'!$F$23</f>
        <v>-340376140.75603336</v>
      </c>
      <c r="I3711" s="112">
        <v>31368461.055831384</v>
      </c>
      <c r="J3711" s="112">
        <v>141964594.1485526</v>
      </c>
      <c r="K3711" s="112">
        <f>I3711-J3711-(0.38*'Recalled prostheses cost'!$F$23)</f>
        <v>-119621826.39013985</v>
      </c>
      <c r="L3711" s="11">
        <f t="shared" si="118"/>
        <v>1</v>
      </c>
    </row>
    <row r="3712" spans="1:12" x14ac:dyDescent="0.25">
      <c r="A3712">
        <f t="shared" si="119"/>
        <v>3707</v>
      </c>
      <c r="C3712">
        <v>76976.200504881563</v>
      </c>
      <c r="D3712">
        <v>79118.804508463189</v>
      </c>
      <c r="E3712">
        <v>49799325.246804267</v>
      </c>
      <c r="F3712">
        <v>2142.6040035816259</v>
      </c>
      <c r="G3712">
        <v>270742682.97379929</v>
      </c>
      <c r="H3712" s="6">
        <f>E3712-G3712-'Recalled prostheses cost'!$F$23</f>
        <v>-244695182.19388619</v>
      </c>
      <c r="I3712" s="112">
        <v>27937044.224060308</v>
      </c>
      <c r="J3712" s="112">
        <v>102882219.53004374</v>
      </c>
      <c r="K3712" s="112">
        <f>I3712-J3712-(0.38*'Recalled prostheses cost'!$F$23)</f>
        <v>-83970868.603402078</v>
      </c>
      <c r="L3712" s="11">
        <f t="shared" si="118"/>
        <v>1</v>
      </c>
    </row>
    <row r="3713" spans="1:12" x14ac:dyDescent="0.25">
      <c r="A3713">
        <f t="shared" si="119"/>
        <v>3708</v>
      </c>
      <c r="C3713">
        <v>53753.915099034253</v>
      </c>
      <c r="D3713">
        <v>55540.356609906892</v>
      </c>
      <c r="E3713">
        <v>44575431.060178965</v>
      </c>
      <c r="F3713">
        <v>1786.4415108726389</v>
      </c>
      <c r="G3713">
        <v>332190578.24511385</v>
      </c>
      <c r="H3713" s="6">
        <f>E3713-G3713-'Recalled prostheses cost'!$F$23</f>
        <v>-311366971.65182602</v>
      </c>
      <c r="I3713" s="112">
        <v>24758761.000083666</v>
      </c>
      <c r="J3713" s="112">
        <v>126232419.73314326</v>
      </c>
      <c r="K3713" s="112">
        <f>I3713-J3713-(0.38*'Recalled prostheses cost'!$F$23)</f>
        <v>-110499352.03047824</v>
      </c>
      <c r="L3713" s="11">
        <f t="shared" si="118"/>
        <v>1</v>
      </c>
    </row>
    <row r="3714" spans="1:12" x14ac:dyDescent="0.25">
      <c r="A3714">
        <f t="shared" si="119"/>
        <v>3709</v>
      </c>
      <c r="C3714">
        <v>79927.289696700056</v>
      </c>
      <c r="D3714">
        <v>82288.131376600591</v>
      </c>
      <c r="E3714">
        <v>43999923.842006639</v>
      </c>
      <c r="F3714">
        <v>2360.8416799005354</v>
      </c>
      <c r="G3714">
        <v>254823297.97729254</v>
      </c>
      <c r="H3714" s="6">
        <f>E3714-G3714-'Recalled prostheses cost'!$F$23</f>
        <v>-234575198.60217708</v>
      </c>
      <c r="I3714" s="112">
        <v>24620295.573531412</v>
      </c>
      <c r="J3714" s="112">
        <v>96832853.231371149</v>
      </c>
      <c r="K3714" s="112">
        <f>I3714-J3714-(0.38*'Recalled prostheses cost'!$F$23)</f>
        <v>-81238250.955258399</v>
      </c>
      <c r="L3714" s="11">
        <f t="shared" si="118"/>
        <v>1</v>
      </c>
    </row>
    <row r="3715" spans="1:12" x14ac:dyDescent="0.25">
      <c r="A3715">
        <f t="shared" si="119"/>
        <v>3710</v>
      </c>
      <c r="C3715">
        <v>74084.296760225057</v>
      </c>
      <c r="D3715">
        <v>76790.637179532016</v>
      </c>
      <c r="E3715">
        <v>40390556.364019021</v>
      </c>
      <c r="F3715">
        <v>2706.3404193069582</v>
      </c>
      <c r="G3715">
        <v>328623648.35481137</v>
      </c>
      <c r="H3715" s="6">
        <f>E3715-G3715-'Recalled prostheses cost'!$F$23</f>
        <v>-311984916.4576835</v>
      </c>
      <c r="I3715" s="112">
        <v>22383118.255127963</v>
      </c>
      <c r="J3715" s="112">
        <v>124876986.37482828</v>
      </c>
      <c r="K3715" s="112">
        <f>I3715-J3715-(0.38*'Recalled prostheses cost'!$F$23)</f>
        <v>-111519561.41711897</v>
      </c>
      <c r="L3715" s="11">
        <f t="shared" si="118"/>
        <v>1</v>
      </c>
    </row>
    <row r="3716" spans="1:12" x14ac:dyDescent="0.25">
      <c r="A3716">
        <f t="shared" si="119"/>
        <v>3711</v>
      </c>
      <c r="C3716">
        <v>79045.101169050657</v>
      </c>
      <c r="D3716">
        <v>81555.924312636023</v>
      </c>
      <c r="E3716">
        <v>50687441.66730123</v>
      </c>
      <c r="F3716">
        <v>2510.8231435853668</v>
      </c>
      <c r="G3716">
        <v>440761421.51038265</v>
      </c>
      <c r="H3716" s="6">
        <f>E3716-G3716-'Recalled prostheses cost'!$F$23</f>
        <v>-413825804.30997258</v>
      </c>
      <c r="I3716" s="112">
        <v>28143907.454380166</v>
      </c>
      <c r="J3716" s="112">
        <v>167489340.17394537</v>
      </c>
      <c r="K3716" s="112">
        <f>I3716-J3716-(0.38*'Recalled prostheses cost'!$F$23)</f>
        <v>-148371126.01698387</v>
      </c>
      <c r="L3716" s="11">
        <f t="shared" si="118"/>
        <v>1</v>
      </c>
    </row>
    <row r="3717" spans="1:12" x14ac:dyDescent="0.25">
      <c r="A3717">
        <f t="shared" si="119"/>
        <v>3712</v>
      </c>
      <c r="C3717">
        <v>56558.773550114674</v>
      </c>
      <c r="D3717">
        <v>58080.462382950034</v>
      </c>
      <c r="E3717">
        <v>40128104.189422861</v>
      </c>
      <c r="F3717">
        <v>1521.6888328353598</v>
      </c>
      <c r="G3717">
        <v>223668877.76852319</v>
      </c>
      <c r="H3717" s="6">
        <f>E3717-G3717-'Recalled prostheses cost'!$F$23</f>
        <v>-207292598.04599148</v>
      </c>
      <c r="I3717" s="112">
        <v>22172031.614366241</v>
      </c>
      <c r="J3717" s="112">
        <v>84994173.552038819</v>
      </c>
      <c r="K3717" s="112">
        <f>I3717-J3717-(0.38*'Recalled prostheses cost'!$F$23)</f>
        <v>-71847835.235091224</v>
      </c>
      <c r="L3717" s="11">
        <f t="shared" si="118"/>
        <v>1</v>
      </c>
    </row>
    <row r="3718" spans="1:12" x14ac:dyDescent="0.25">
      <c r="A3718">
        <f t="shared" si="119"/>
        <v>3713</v>
      </c>
      <c r="C3718">
        <v>50592.855893926302</v>
      </c>
      <c r="D3718">
        <v>52051.975828687064</v>
      </c>
      <c r="E3718">
        <v>71099207.362425402</v>
      </c>
      <c r="F3718">
        <v>1459.1199347607617</v>
      </c>
      <c r="G3718">
        <v>504133241.99366701</v>
      </c>
      <c r="H3718" s="6">
        <f>E3718-G3718-'Recalled prostheses cost'!$F$23</f>
        <v>-456785859.09813279</v>
      </c>
      <c r="I3718" s="112">
        <v>40098719.163558044</v>
      </c>
      <c r="J3718" s="112">
        <v>191570631.9575935</v>
      </c>
      <c r="K3718" s="112">
        <f>I3718-J3718-(0.38*'Recalled prostheses cost'!$F$23)</f>
        <v>-160497606.09145412</v>
      </c>
      <c r="L3718" s="11">
        <f t="shared" ref="L3718:L3781" si="120">IF(H3718/$H$1&lt;=F3718,1,0)</f>
        <v>1</v>
      </c>
    </row>
    <row r="3719" spans="1:12" x14ac:dyDescent="0.25">
      <c r="A3719">
        <f t="shared" si="119"/>
        <v>3714</v>
      </c>
      <c r="C3719">
        <v>56778.685423080889</v>
      </c>
      <c r="D3719">
        <v>58257.050690516226</v>
      </c>
      <c r="E3719">
        <v>41522889.449243397</v>
      </c>
      <c r="F3719">
        <v>1478.3652674353361</v>
      </c>
      <c r="G3719">
        <v>225798944.31962597</v>
      </c>
      <c r="H3719" s="6">
        <f>E3719-G3719-'Recalled prostheses cost'!$F$23</f>
        <v>-208027879.33727375</v>
      </c>
      <c r="I3719" s="112">
        <v>23247017.285332307</v>
      </c>
      <c r="J3719" s="112">
        <v>85803598.841457874</v>
      </c>
      <c r="K3719" s="112">
        <f>I3719-J3719-(0.38*'Recalled prostheses cost'!$F$23)</f>
        <v>-71582274.853544205</v>
      </c>
      <c r="L3719" s="11">
        <f t="shared" si="120"/>
        <v>1</v>
      </c>
    </row>
    <row r="3720" spans="1:12" x14ac:dyDescent="0.25">
      <c r="A3720">
        <f t="shared" ref="A3720:A3783" si="121">1+A3719</f>
        <v>3715</v>
      </c>
      <c r="C3720">
        <v>57847.627887421375</v>
      </c>
      <c r="D3720">
        <v>60347.749627156285</v>
      </c>
      <c r="E3720">
        <v>75637721.747568041</v>
      </c>
      <c r="F3720">
        <v>2500.1217397349101</v>
      </c>
      <c r="G3720">
        <v>853470234.43733478</v>
      </c>
      <c r="H3720" s="6">
        <f>E3720-G3720-'Recalled prostheses cost'!$F$23</f>
        <v>-801584337.15665793</v>
      </c>
      <c r="I3720" s="112">
        <v>41675442.599202178</v>
      </c>
      <c r="J3720" s="112">
        <v>324318689.08618712</v>
      </c>
      <c r="K3720" s="112">
        <f>I3720-J3720-(0.38*'Recalled prostheses cost'!$F$23)</f>
        <v>-291668939.78440362</v>
      </c>
      <c r="L3720" s="11">
        <f t="shared" si="120"/>
        <v>1</v>
      </c>
    </row>
    <row r="3721" spans="1:12" x14ac:dyDescent="0.25">
      <c r="A3721">
        <f t="shared" si="121"/>
        <v>3716</v>
      </c>
      <c r="C3721">
        <v>61541.545166910531</v>
      </c>
      <c r="D3721">
        <v>63841.346643735094</v>
      </c>
      <c r="E3721">
        <v>51544037.227299318</v>
      </c>
      <c r="F3721">
        <v>2299.801476824563</v>
      </c>
      <c r="G3721">
        <v>525785967.54822302</v>
      </c>
      <c r="H3721" s="6">
        <f>E3721-G3721-'Recalled prostheses cost'!$F$23</f>
        <v>-497993754.78781486</v>
      </c>
      <c r="I3721" s="112">
        <v>28348353.364659756</v>
      </c>
      <c r="J3721" s="112">
        <v>199798667.66832477</v>
      </c>
      <c r="K3721" s="112">
        <f>I3721-J3721-(0.38*'Recalled prostheses cost'!$F$23)</f>
        <v>-180476007.60108367</v>
      </c>
      <c r="L3721" s="11">
        <f t="shared" si="120"/>
        <v>1</v>
      </c>
    </row>
    <row r="3722" spans="1:12" x14ac:dyDescent="0.25">
      <c r="A3722">
        <f t="shared" si="121"/>
        <v>3717</v>
      </c>
      <c r="C3722">
        <v>78381.289002012199</v>
      </c>
      <c r="D3722">
        <v>80838.680989040964</v>
      </c>
      <c r="E3722">
        <v>43135731.990676224</v>
      </c>
      <c r="F3722">
        <v>2457.3919870287646</v>
      </c>
      <c r="G3722">
        <v>217867846.03164545</v>
      </c>
      <c r="H3722" s="6">
        <f>E3722-G3722-'Recalled prostheses cost'!$F$23</f>
        <v>-198483938.50786039</v>
      </c>
      <c r="I3722" s="112">
        <v>23920283.948683776</v>
      </c>
      <c r="J3722" s="112">
        <v>82789781.492025241</v>
      </c>
      <c r="K3722" s="112">
        <f>I3722-J3722-(0.38*'Recalled prostheses cost'!$F$23)</f>
        <v>-67895190.840760112</v>
      </c>
      <c r="L3722" s="11">
        <f t="shared" si="120"/>
        <v>1</v>
      </c>
    </row>
    <row r="3723" spans="1:12" x14ac:dyDescent="0.25">
      <c r="A3723">
        <f t="shared" si="121"/>
        <v>3718</v>
      </c>
      <c r="C3723">
        <v>68808.943981080942</v>
      </c>
      <c r="D3723">
        <v>71266.504609425334</v>
      </c>
      <c r="E3723">
        <v>41408451.778104983</v>
      </c>
      <c r="F3723">
        <v>2457.5606283443922</v>
      </c>
      <c r="G3723">
        <v>293011264.19283736</v>
      </c>
      <c r="H3723" s="6">
        <f>E3723-G3723-'Recalled prostheses cost'!$F$23</f>
        <v>-275354636.88162357</v>
      </c>
      <c r="I3723" s="112">
        <v>23141873.386386886</v>
      </c>
      <c r="J3723" s="112">
        <v>111344280.39327817</v>
      </c>
      <c r="K3723" s="112">
        <f>I3723-J3723-(0.38*'Recalled prostheses cost'!$F$23)</f>
        <v>-97228100.304309934</v>
      </c>
      <c r="L3723" s="11">
        <f t="shared" si="120"/>
        <v>1</v>
      </c>
    </row>
    <row r="3724" spans="1:12" x14ac:dyDescent="0.25">
      <c r="A3724">
        <f t="shared" si="121"/>
        <v>3719</v>
      </c>
      <c r="C3724">
        <v>81449.388387369268</v>
      </c>
      <c r="D3724">
        <v>84445.237756654751</v>
      </c>
      <c r="E3724">
        <v>47985257.572245374</v>
      </c>
      <c r="F3724">
        <v>2995.8493692854827</v>
      </c>
      <c r="G3724">
        <v>317081850.21385038</v>
      </c>
      <c r="H3724" s="6">
        <f>E3724-G3724-'Recalled prostheses cost'!$F$23</f>
        <v>-292848417.10849619</v>
      </c>
      <c r="I3724" s="112">
        <v>26553707.119793084</v>
      </c>
      <c r="J3724" s="112">
        <v>120491103.08126315</v>
      </c>
      <c r="K3724" s="112">
        <f>I3724-J3724-(0.38*'Recalled prostheses cost'!$F$23)</f>
        <v>-102963089.25888872</v>
      </c>
      <c r="L3724" s="11">
        <f t="shared" si="120"/>
        <v>1</v>
      </c>
    </row>
    <row r="3725" spans="1:12" x14ac:dyDescent="0.25">
      <c r="A3725">
        <f t="shared" si="121"/>
        <v>3720</v>
      </c>
      <c r="C3725">
        <v>64187.392969350964</v>
      </c>
      <c r="D3725">
        <v>65601.891195455231</v>
      </c>
      <c r="E3725">
        <v>41848238.272852369</v>
      </c>
      <c r="F3725">
        <v>1414.4982261042678</v>
      </c>
      <c r="G3725">
        <v>201777282.71672013</v>
      </c>
      <c r="H3725" s="6">
        <f>E3725-G3725-'Recalled prostheses cost'!$F$23</f>
        <v>-183680868.91075894</v>
      </c>
      <c r="I3725" s="112">
        <v>23125276.000223875</v>
      </c>
      <c r="J3725" s="112">
        <v>76675367.432353631</v>
      </c>
      <c r="K3725" s="112">
        <f>I3725-J3725-(0.38*'Recalled prostheses cost'!$F$23)</f>
        <v>-62575784.729548402</v>
      </c>
      <c r="L3725" s="11">
        <f t="shared" si="120"/>
        <v>1</v>
      </c>
    </row>
    <row r="3726" spans="1:12" x14ac:dyDescent="0.25">
      <c r="A3726">
        <f t="shared" si="121"/>
        <v>3721</v>
      </c>
      <c r="C3726">
        <v>60755.450567566113</v>
      </c>
      <c r="D3726">
        <v>62129.24679750068</v>
      </c>
      <c r="E3726">
        <v>44771655.948104873</v>
      </c>
      <c r="F3726">
        <v>1373.7962299345672</v>
      </c>
      <c r="G3726">
        <v>261624141.95309788</v>
      </c>
      <c r="H3726" s="6">
        <f>E3726-G3726-'Recalled prostheses cost'!$F$23</f>
        <v>-240604310.47188419</v>
      </c>
      <c r="I3726" s="112">
        <v>24522519.069703382</v>
      </c>
      <c r="J3726" s="112">
        <v>99417173.942177206</v>
      </c>
      <c r="K3726" s="112">
        <f>I3726-J3726-(0.38*'Recalled prostheses cost'!$F$23)</f>
        <v>-83920348.16989246</v>
      </c>
      <c r="L3726" s="11">
        <f t="shared" si="120"/>
        <v>1</v>
      </c>
    </row>
    <row r="3727" spans="1:12" x14ac:dyDescent="0.25">
      <c r="A3727">
        <f t="shared" si="121"/>
        <v>3722</v>
      </c>
      <c r="C3727">
        <v>60037.480746897963</v>
      </c>
      <c r="D3727">
        <v>62062.713228374858</v>
      </c>
      <c r="E3727">
        <v>48949858.130465016</v>
      </c>
      <c r="F3727">
        <v>2025.2324814768945</v>
      </c>
      <c r="G3727">
        <v>436650677.4260146</v>
      </c>
      <c r="H3727" s="6">
        <f>E3727-G3727-'Recalled prostheses cost'!$F$23</f>
        <v>-411452643.76244074</v>
      </c>
      <c r="I3727" s="112">
        <v>27073224.595045011</v>
      </c>
      <c r="J3727" s="112">
        <v>165927257.42188555</v>
      </c>
      <c r="K3727" s="112">
        <f>I3727-J3727-(0.38*'Recalled prostheses cost'!$F$23)</f>
        <v>-147879726.1242592</v>
      </c>
      <c r="L3727" s="11">
        <f t="shared" si="120"/>
        <v>1</v>
      </c>
    </row>
    <row r="3728" spans="1:12" x14ac:dyDescent="0.25">
      <c r="A3728">
        <f t="shared" si="121"/>
        <v>3723</v>
      </c>
      <c r="C3728">
        <v>48394.806709151795</v>
      </c>
      <c r="D3728">
        <v>49995.994888303001</v>
      </c>
      <c r="E3728">
        <v>48174907.169222757</v>
      </c>
      <c r="F3728">
        <v>1601.188179151206</v>
      </c>
      <c r="G3728">
        <v>426047701.34320271</v>
      </c>
      <c r="H3728" s="6">
        <f>E3728-G3728-'Recalled prostheses cost'!$F$23</f>
        <v>-401624618.64087111</v>
      </c>
      <c r="I3728" s="112">
        <v>26451167.229705907</v>
      </c>
      <c r="J3728" s="112">
        <v>161898126.51041701</v>
      </c>
      <c r="K3728" s="112">
        <f>I3728-J3728-(0.38*'Recalled prostheses cost'!$F$23)</f>
        <v>-144472652.57812977</v>
      </c>
      <c r="L3728" s="11">
        <f t="shared" si="120"/>
        <v>1</v>
      </c>
    </row>
    <row r="3729" spans="1:12" x14ac:dyDescent="0.25">
      <c r="A3729">
        <f t="shared" si="121"/>
        <v>3724</v>
      </c>
      <c r="C3729">
        <v>50127.187377356007</v>
      </c>
      <c r="D3729">
        <v>51644.151720229136</v>
      </c>
      <c r="E3729">
        <v>43683468.662009008</v>
      </c>
      <c r="F3729">
        <v>1516.9643428731288</v>
      </c>
      <c r="G3729">
        <v>305728450.76305431</v>
      </c>
      <c r="H3729" s="6">
        <f>E3729-G3729-'Recalled prostheses cost'!$F$23</f>
        <v>-285796806.56793648</v>
      </c>
      <c r="I3729" s="112">
        <v>23904996.020301554</v>
      </c>
      <c r="J3729" s="112">
        <v>116176811.28996064</v>
      </c>
      <c r="K3729" s="112">
        <f>I3729-J3729-(0.38*'Recalled prostheses cost'!$F$23)</f>
        <v>-101297508.56707773</v>
      </c>
      <c r="L3729" s="11">
        <f t="shared" si="120"/>
        <v>1</v>
      </c>
    </row>
    <row r="3730" spans="1:12" x14ac:dyDescent="0.25">
      <c r="A3730">
        <f t="shared" si="121"/>
        <v>3725</v>
      </c>
      <c r="C3730">
        <v>73582.8667590267</v>
      </c>
      <c r="D3730">
        <v>75588.407883158361</v>
      </c>
      <c r="E3730">
        <v>53408806.981601998</v>
      </c>
      <c r="F3730">
        <v>2005.5411241316615</v>
      </c>
      <c r="G3730">
        <v>350919966.1670593</v>
      </c>
      <c r="H3730" s="6">
        <f>E3730-G3730-'Recalled prostheses cost'!$F$23</f>
        <v>-321262983.65234846</v>
      </c>
      <c r="I3730" s="112">
        <v>29503254.604208507</v>
      </c>
      <c r="J3730" s="112">
        <v>133349587.14348252</v>
      </c>
      <c r="K3730" s="112">
        <f>I3730-J3730-(0.38*'Recalled prostheses cost'!$F$23)</f>
        <v>-112872025.83669266</v>
      </c>
      <c r="L3730" s="11">
        <f t="shared" si="120"/>
        <v>1</v>
      </c>
    </row>
    <row r="3731" spans="1:12" x14ac:dyDescent="0.25">
      <c r="A3731">
        <f t="shared" si="121"/>
        <v>3726</v>
      </c>
      <c r="C3731">
        <v>71192.011414024993</v>
      </c>
      <c r="D3731">
        <v>72761.787633758402</v>
      </c>
      <c r="E3731">
        <v>42916988.898019187</v>
      </c>
      <c r="F3731">
        <v>1569.7762197334087</v>
      </c>
      <c r="G3731">
        <v>218564078.07904306</v>
      </c>
      <c r="H3731" s="6">
        <f>E3731-G3731-'Recalled prostheses cost'!$F$23</f>
        <v>-199398913.64791504</v>
      </c>
      <c r="I3731" s="112">
        <v>24082469.297464773</v>
      </c>
      <c r="J3731" s="112">
        <v>83054349.670036376</v>
      </c>
      <c r="K3731" s="112">
        <f>I3731-J3731-(0.38*'Recalled prostheses cost'!$F$23)</f>
        <v>-67997573.669990242</v>
      </c>
      <c r="L3731" s="11">
        <f t="shared" si="120"/>
        <v>1</v>
      </c>
    </row>
    <row r="3732" spans="1:12" x14ac:dyDescent="0.25">
      <c r="A3732">
        <f t="shared" si="121"/>
        <v>3727</v>
      </c>
      <c r="C3732">
        <v>61057.738476427643</v>
      </c>
      <c r="D3732">
        <v>63548.818869528492</v>
      </c>
      <c r="E3732">
        <v>42455526.864944659</v>
      </c>
      <c r="F3732">
        <v>2491.0803931008486</v>
      </c>
      <c r="G3732">
        <v>408824929.42495811</v>
      </c>
      <c r="H3732" s="6">
        <f>E3732-G3732-'Recalled prostheses cost'!$F$23</f>
        <v>-390121227.02690464</v>
      </c>
      <c r="I3732" s="112">
        <v>23806173.221668497</v>
      </c>
      <c r="J3732" s="112">
        <v>155353473.18148407</v>
      </c>
      <c r="K3732" s="112">
        <f>I3732-J3732-(0.38*'Recalled prostheses cost'!$F$23)</f>
        <v>-140572993.25723422</v>
      </c>
      <c r="L3732" s="11">
        <f t="shared" si="120"/>
        <v>1</v>
      </c>
    </row>
    <row r="3733" spans="1:12" x14ac:dyDescent="0.25">
      <c r="A3733">
        <f t="shared" si="121"/>
        <v>3728</v>
      </c>
      <c r="C3733">
        <v>61339.118869003622</v>
      </c>
      <c r="D3733">
        <v>62573.099571024148</v>
      </c>
      <c r="E3733">
        <v>44451557.268926904</v>
      </c>
      <c r="F3733">
        <v>1233.9807020205262</v>
      </c>
      <c r="G3733">
        <v>166799666.31855008</v>
      </c>
      <c r="H3733" s="6">
        <f>E3733-G3733-'Recalled prostheses cost'!$F$23</f>
        <v>-146099933.51651436</v>
      </c>
      <c r="I3733" s="112">
        <v>25137221.75953782</v>
      </c>
      <c r="J3733" s="112">
        <v>63383873.201049037</v>
      </c>
      <c r="K3733" s="112">
        <f>I3733-J3733-(0.38*'Recalled prostheses cost'!$F$23)</f>
        <v>-47272344.73892986</v>
      </c>
      <c r="L3733" s="11">
        <f t="shared" si="120"/>
        <v>1</v>
      </c>
    </row>
    <row r="3734" spans="1:12" x14ac:dyDescent="0.25">
      <c r="A3734">
        <f t="shared" si="121"/>
        <v>3729</v>
      </c>
      <c r="C3734">
        <v>56699.851395069614</v>
      </c>
      <c r="D3734">
        <v>58930.351396949009</v>
      </c>
      <c r="E3734">
        <v>43823510.520101793</v>
      </c>
      <c r="F3734">
        <v>2230.5000018793944</v>
      </c>
      <c r="G3734">
        <v>417845151.32362592</v>
      </c>
      <c r="H3734" s="6">
        <f>E3734-G3734-'Recalled prostheses cost'!$F$23</f>
        <v>-397773465.27041531</v>
      </c>
      <c r="I3734" s="112">
        <v>24540483.64048088</v>
      </c>
      <c r="J3734" s="112">
        <v>158781157.50297785</v>
      </c>
      <c r="K3734" s="112">
        <f>I3734-J3734-(0.38*'Recalled prostheses cost'!$F$23)</f>
        <v>-143266367.15991563</v>
      </c>
      <c r="L3734" s="11">
        <f t="shared" si="120"/>
        <v>1</v>
      </c>
    </row>
    <row r="3735" spans="1:12" x14ac:dyDescent="0.25">
      <c r="A3735">
        <f t="shared" si="121"/>
        <v>3730</v>
      </c>
      <c r="C3735">
        <v>69917.621901784602</v>
      </c>
      <c r="D3735">
        <v>71848.466442443707</v>
      </c>
      <c r="E3735">
        <v>40724550.475107566</v>
      </c>
      <c r="F3735">
        <v>1930.8445406591054</v>
      </c>
      <c r="G3735">
        <v>222759153.96454239</v>
      </c>
      <c r="H3735" s="6">
        <f>E3735-G3735-'Recalled prostheses cost'!$F$23</f>
        <v>-205786427.95632601</v>
      </c>
      <c r="I3735" s="112">
        <v>22980054.617964298</v>
      </c>
      <c r="J3735" s="112">
        <v>84648478.506526113</v>
      </c>
      <c r="K3735" s="112">
        <f>I3735-J3735-(0.38*'Recalled prostheses cost'!$F$23)</f>
        <v>-70694117.185980469</v>
      </c>
      <c r="L3735" s="11">
        <f t="shared" si="120"/>
        <v>1</v>
      </c>
    </row>
    <row r="3736" spans="1:12" x14ac:dyDescent="0.25">
      <c r="A3736">
        <f t="shared" si="121"/>
        <v>3731</v>
      </c>
      <c r="C3736">
        <v>53549.609932083935</v>
      </c>
      <c r="D3736">
        <v>54581.272772456534</v>
      </c>
      <c r="E3736">
        <v>45731424.512730598</v>
      </c>
      <c r="F3736">
        <v>1031.662840372599</v>
      </c>
      <c r="G3736">
        <v>226044852.09833038</v>
      </c>
      <c r="H3736" s="6">
        <f>E3736-G3736-'Recalled prostheses cost'!$F$23</f>
        <v>-204065252.05249095</v>
      </c>
      <c r="I3736" s="112">
        <v>25441125.054457854</v>
      </c>
      <c r="J3736" s="112">
        <v>85897043.797365576</v>
      </c>
      <c r="K3736" s="112">
        <f>I3736-J3736-(0.38*'Recalled prostheses cost'!$F$23)</f>
        <v>-69481612.040326357</v>
      </c>
      <c r="L3736" s="11">
        <f t="shared" si="120"/>
        <v>1</v>
      </c>
    </row>
    <row r="3737" spans="1:12" x14ac:dyDescent="0.25">
      <c r="A3737">
        <f t="shared" si="121"/>
        <v>3732</v>
      </c>
      <c r="C3737">
        <v>55910.212269201373</v>
      </c>
      <c r="D3737">
        <v>57739.52455541378</v>
      </c>
      <c r="E3737">
        <v>41667260.046292059</v>
      </c>
      <c r="F3737">
        <v>1829.3122862124073</v>
      </c>
      <c r="G3737">
        <v>322944008.64424491</v>
      </c>
      <c r="H3737" s="6">
        <f>E3737-G3737-'Recalled prostheses cost'!$F$23</f>
        <v>-305028573.06484401</v>
      </c>
      <c r="I3737" s="112">
        <v>22978905.87354685</v>
      </c>
      <c r="J3737" s="112">
        <v>122718723.28481308</v>
      </c>
      <c r="K3737" s="112">
        <f>I3737-J3737-(0.38*'Recalled prostheses cost'!$F$23)</f>
        <v>-108765510.70868486</v>
      </c>
      <c r="L3737" s="11">
        <f t="shared" si="120"/>
        <v>1</v>
      </c>
    </row>
    <row r="3738" spans="1:12" x14ac:dyDescent="0.25">
      <c r="A3738">
        <f t="shared" si="121"/>
        <v>3733</v>
      </c>
      <c r="C3738">
        <v>63526.021580921471</v>
      </c>
      <c r="D3738">
        <v>65323.610702555728</v>
      </c>
      <c r="E3738">
        <v>55636333.748603106</v>
      </c>
      <c r="F3738">
        <v>1797.589121634257</v>
      </c>
      <c r="G3738">
        <v>355630402.34112191</v>
      </c>
      <c r="H3738" s="6">
        <f>E3738-G3738-'Recalled prostheses cost'!$F$23</f>
        <v>-323745893.05940998</v>
      </c>
      <c r="I3738" s="112">
        <v>30896537.265209705</v>
      </c>
      <c r="J3738" s="112">
        <v>135139552.88962632</v>
      </c>
      <c r="K3738" s="112">
        <f>I3738-J3738-(0.38*'Recalled prostheses cost'!$F$23)</f>
        <v>-113268708.92183527</v>
      </c>
      <c r="L3738" s="11">
        <f t="shared" si="120"/>
        <v>1</v>
      </c>
    </row>
    <row r="3739" spans="1:12" x14ac:dyDescent="0.25">
      <c r="A3739">
        <f t="shared" si="121"/>
        <v>3734</v>
      </c>
      <c r="C3739">
        <v>78405.742285245607</v>
      </c>
      <c r="D3739">
        <v>81277.414024971149</v>
      </c>
      <c r="E3739">
        <v>65224774.632740997</v>
      </c>
      <c r="F3739">
        <v>2871.6717397255416</v>
      </c>
      <c r="G3739">
        <v>560461421.14772248</v>
      </c>
      <c r="H3739" s="6">
        <f>E3739-G3739-'Recalled prostheses cost'!$F$23</f>
        <v>-518988470.98187268</v>
      </c>
      <c r="I3739" s="112">
        <v>36411522.248675533</v>
      </c>
      <c r="J3739" s="112">
        <v>212975340.03613457</v>
      </c>
      <c r="K3739" s="112">
        <f>I3739-J3739-(0.38*'Recalled prostheses cost'!$F$23)</f>
        <v>-185589511.0848777</v>
      </c>
      <c r="L3739" s="11">
        <f t="shared" si="120"/>
        <v>1</v>
      </c>
    </row>
    <row r="3740" spans="1:12" x14ac:dyDescent="0.25">
      <c r="A3740">
        <f t="shared" si="121"/>
        <v>3735</v>
      </c>
      <c r="C3740">
        <v>56048.471327885745</v>
      </c>
      <c r="D3740">
        <v>58832.650175698545</v>
      </c>
      <c r="E3740">
        <v>57198601.252353653</v>
      </c>
      <c r="F3740">
        <v>2784.1788478128001</v>
      </c>
      <c r="G3740">
        <v>807424692.67283702</v>
      </c>
      <c r="H3740" s="6">
        <f>E3740-G3740-'Recalled prostheses cost'!$F$23</f>
        <v>-773977915.88737452</v>
      </c>
      <c r="I3740" s="112">
        <v>31933798.248123422</v>
      </c>
      <c r="J3740" s="112">
        <v>306821383.21567804</v>
      </c>
      <c r="K3740" s="112">
        <f>I3740-J3740-(0.38*'Recalled prostheses cost'!$F$23)</f>
        <v>-283913278.26497328</v>
      </c>
      <c r="L3740" s="11">
        <f t="shared" si="120"/>
        <v>1</v>
      </c>
    </row>
    <row r="3741" spans="1:12" x14ac:dyDescent="0.25">
      <c r="A3741">
        <f t="shared" si="121"/>
        <v>3736</v>
      </c>
      <c r="C3741">
        <v>55894.927147463291</v>
      </c>
      <c r="D3741">
        <v>58637.889955552397</v>
      </c>
      <c r="E3741">
        <v>63335351.542979285</v>
      </c>
      <c r="F3741">
        <v>2742.9628080891052</v>
      </c>
      <c r="G3741">
        <v>915738395.83394361</v>
      </c>
      <c r="H3741" s="6">
        <f>E3741-G3741-'Recalled prostheses cost'!$F$23</f>
        <v>-876154868.75785553</v>
      </c>
      <c r="I3741" s="112">
        <v>34568004.879511856</v>
      </c>
      <c r="J3741" s="112">
        <v>347980590.41689867</v>
      </c>
      <c r="K3741" s="112">
        <f>I3741-J3741-(0.38*'Recalled prostheses cost'!$F$23)</f>
        <v>-322438278.83480549</v>
      </c>
      <c r="L3741" s="11">
        <f t="shared" si="120"/>
        <v>1</v>
      </c>
    </row>
    <row r="3742" spans="1:12" x14ac:dyDescent="0.25">
      <c r="A3742">
        <f t="shared" si="121"/>
        <v>3737</v>
      </c>
      <c r="C3742">
        <v>56983.41407293293</v>
      </c>
      <c r="D3742">
        <v>58475.664602481651</v>
      </c>
      <c r="E3742">
        <v>41350050.229379073</v>
      </c>
      <c r="F3742">
        <v>1492.2505295487208</v>
      </c>
      <c r="G3742">
        <v>203084567.78558522</v>
      </c>
      <c r="H3742" s="6">
        <f>E3742-G3742-'Recalled prostheses cost'!$F$23</f>
        <v>-185486342.02309734</v>
      </c>
      <c r="I3742" s="112">
        <v>23042066.677722301</v>
      </c>
      <c r="J3742" s="112">
        <v>77172135.758522376</v>
      </c>
      <c r="K3742" s="112">
        <f>I3742-J3742-(0.38*'Recalled prostheses cost'!$F$23)</f>
        <v>-63155762.378218718</v>
      </c>
      <c r="L3742" s="11">
        <f t="shared" si="120"/>
        <v>1</v>
      </c>
    </row>
    <row r="3743" spans="1:12" x14ac:dyDescent="0.25">
      <c r="A3743">
        <f t="shared" si="121"/>
        <v>3738</v>
      </c>
      <c r="C3743">
        <v>69484.901624140868</v>
      </c>
      <c r="D3743">
        <v>71345.037718231353</v>
      </c>
      <c r="E3743">
        <v>50079228.7110653</v>
      </c>
      <c r="F3743">
        <v>1860.1360940904851</v>
      </c>
      <c r="G3743">
        <v>273944563.39649141</v>
      </c>
      <c r="H3743" s="6">
        <f>E3743-G3743-'Recalled prostheses cost'!$F$23</f>
        <v>-247617159.15231729</v>
      </c>
      <c r="I3743" s="112">
        <v>27778748.525267795</v>
      </c>
      <c r="J3743" s="112">
        <v>104098934.09066674</v>
      </c>
      <c r="K3743" s="112">
        <f>I3743-J3743-(0.38*'Recalled prostheses cost'!$F$23)</f>
        <v>-85345878.862817585</v>
      </c>
      <c r="L3743" s="11">
        <f t="shared" si="120"/>
        <v>1</v>
      </c>
    </row>
    <row r="3744" spans="1:12" x14ac:dyDescent="0.25">
      <c r="A3744">
        <f t="shared" si="121"/>
        <v>3739</v>
      </c>
      <c r="C3744">
        <v>52591.06745261771</v>
      </c>
      <c r="D3744">
        <v>53767.678030992283</v>
      </c>
      <c r="E3744">
        <v>67951402.892947316</v>
      </c>
      <c r="F3744">
        <v>1176.6105783745734</v>
      </c>
      <c r="G3744">
        <v>380064500.75111794</v>
      </c>
      <c r="H3744" s="6">
        <f>E3744-G3744-'Recalled prostheses cost'!$F$23</f>
        <v>-335864922.3250618</v>
      </c>
      <c r="I3744" s="112">
        <v>38008887.818630405</v>
      </c>
      <c r="J3744" s="112">
        <v>144424510.2854248</v>
      </c>
      <c r="K3744" s="112">
        <f>I3744-J3744-(0.38*'Recalled prostheses cost'!$F$23)</f>
        <v>-115441315.76421306</v>
      </c>
      <c r="L3744" s="11">
        <f t="shared" si="120"/>
        <v>1</v>
      </c>
    </row>
    <row r="3745" spans="1:12" x14ac:dyDescent="0.25">
      <c r="A3745">
        <f t="shared" si="121"/>
        <v>3740</v>
      </c>
      <c r="C3745">
        <v>52227.578366548107</v>
      </c>
      <c r="D3745">
        <v>53505.624620060298</v>
      </c>
      <c r="E3745">
        <v>41372604.527240261</v>
      </c>
      <c r="F3745">
        <v>1278.0462535121915</v>
      </c>
      <c r="G3745">
        <v>228099406.43224677</v>
      </c>
      <c r="H3745" s="6">
        <f>E3745-G3745-'Recalled prostheses cost'!$F$23</f>
        <v>-210478626.3718977</v>
      </c>
      <c r="I3745" s="112">
        <v>23455309.315894939</v>
      </c>
      <c r="J3745" s="112">
        <v>86677774.444253758</v>
      </c>
      <c r="K3745" s="112">
        <f>I3745-J3745-(0.38*'Recalled prostheses cost'!$F$23)</f>
        <v>-72248158.425777465</v>
      </c>
      <c r="L3745" s="11">
        <f t="shared" si="120"/>
        <v>1</v>
      </c>
    </row>
    <row r="3746" spans="1:12" x14ac:dyDescent="0.25">
      <c r="A3746">
        <f t="shared" si="121"/>
        <v>3741</v>
      </c>
      <c r="C3746">
        <v>48181.904891913262</v>
      </c>
      <c r="D3746">
        <v>49171.834775557902</v>
      </c>
      <c r="E3746">
        <v>60478290.173442669</v>
      </c>
      <c r="F3746">
        <v>989.92988364463963</v>
      </c>
      <c r="G3746">
        <v>294051023.99400902</v>
      </c>
      <c r="H3746" s="6">
        <f>E3746-G3746-'Recalled prostheses cost'!$F$23</f>
        <v>-257324558.28745753</v>
      </c>
      <c r="I3746" s="112">
        <v>33424927.244816579</v>
      </c>
      <c r="J3746" s="112">
        <v>111739389.11772342</v>
      </c>
      <c r="K3746" s="112">
        <f>I3746-J3746-(0.38*'Recalled prostheses cost'!$F$23)</f>
        <v>-87340155.170325488</v>
      </c>
      <c r="L3746" s="11">
        <f t="shared" si="120"/>
        <v>1</v>
      </c>
    </row>
    <row r="3747" spans="1:12" x14ac:dyDescent="0.25">
      <c r="A3747">
        <f t="shared" si="121"/>
        <v>3742</v>
      </c>
      <c r="C3747">
        <v>49936.889295517634</v>
      </c>
      <c r="D3747">
        <v>51190.87380677693</v>
      </c>
      <c r="E3747">
        <v>44415068.702582739</v>
      </c>
      <c r="F3747">
        <v>1253.9845112592957</v>
      </c>
      <c r="G3747">
        <v>242127629.32920206</v>
      </c>
      <c r="H3747" s="6">
        <f>E3747-G3747-'Recalled prostheses cost'!$F$23</f>
        <v>-221464385.09351048</v>
      </c>
      <c r="I3747" s="112">
        <v>24571489.653517533</v>
      </c>
      <c r="J3747" s="112">
        <v>92008499.145096779</v>
      </c>
      <c r="K3747" s="112">
        <f>I3747-J3747-(0.38*'Recalled prostheses cost'!$F$23)</f>
        <v>-76462702.788997889</v>
      </c>
      <c r="L3747" s="11">
        <f t="shared" si="120"/>
        <v>1</v>
      </c>
    </row>
    <row r="3748" spans="1:12" x14ac:dyDescent="0.25">
      <c r="A3748">
        <f t="shared" si="121"/>
        <v>3743</v>
      </c>
      <c r="C3748">
        <v>59828.127606521986</v>
      </c>
      <c r="D3748">
        <v>61629.293746738775</v>
      </c>
      <c r="E3748">
        <v>51248096.256059922</v>
      </c>
      <c r="F3748">
        <v>1801.1661402167883</v>
      </c>
      <c r="G3748">
        <v>335306856.63290256</v>
      </c>
      <c r="H3748" s="6">
        <f>E3748-G3748-'Recalled prostheses cost'!$F$23</f>
        <v>-307810584.84373379</v>
      </c>
      <c r="I3748" s="112">
        <v>28440320.486568894</v>
      </c>
      <c r="J3748" s="112">
        <v>127416605.52050295</v>
      </c>
      <c r="K3748" s="112">
        <f>I3748-J3748-(0.38*'Recalled prostheses cost'!$F$23)</f>
        <v>-108001978.33135271</v>
      </c>
      <c r="L3748" s="11">
        <f t="shared" si="120"/>
        <v>1</v>
      </c>
    </row>
    <row r="3749" spans="1:12" x14ac:dyDescent="0.25">
      <c r="A3749">
        <f t="shared" si="121"/>
        <v>3744</v>
      </c>
      <c r="C3749">
        <v>55851.335916243253</v>
      </c>
      <c r="D3749">
        <v>57733.403536095968</v>
      </c>
      <c r="E3749">
        <v>41911609.767826594</v>
      </c>
      <c r="F3749">
        <v>1882.0676198527144</v>
      </c>
      <c r="G3749">
        <v>296602125.2785067</v>
      </c>
      <c r="H3749" s="6">
        <f>E3749-G3749-'Recalled prostheses cost'!$F$23</f>
        <v>-278442339.97757131</v>
      </c>
      <c r="I3749" s="112">
        <v>23219712.078333318</v>
      </c>
      <c r="J3749" s="112">
        <v>112708807.60583252</v>
      </c>
      <c r="K3749" s="112">
        <f>I3749-J3749-(0.38*'Recalled prostheses cost'!$F$23)</f>
        <v>-98514788.824917853</v>
      </c>
      <c r="L3749" s="11">
        <f t="shared" si="120"/>
        <v>1</v>
      </c>
    </row>
    <row r="3750" spans="1:12" x14ac:dyDescent="0.25">
      <c r="A3750">
        <f t="shared" si="121"/>
        <v>3745</v>
      </c>
      <c r="C3750">
        <v>56037.045818026556</v>
      </c>
      <c r="D3750">
        <v>57925.722806382648</v>
      </c>
      <c r="E3750">
        <v>49099766.628910601</v>
      </c>
      <c r="F3750">
        <v>1888.6769883560919</v>
      </c>
      <c r="G3750">
        <v>453818956.74816155</v>
      </c>
      <c r="H3750" s="6">
        <f>E3750-G3750-'Recalled prostheses cost'!$F$23</f>
        <v>-428471014.58614212</v>
      </c>
      <c r="I3750" s="112">
        <v>27257256.905340277</v>
      </c>
      <c r="J3750" s="112">
        <v>172451203.56430134</v>
      </c>
      <c r="K3750" s="112">
        <f>I3750-J3750-(0.38*'Recalled prostheses cost'!$F$23)</f>
        <v>-154219639.95637971</v>
      </c>
      <c r="L3750" s="11">
        <f t="shared" si="120"/>
        <v>1</v>
      </c>
    </row>
    <row r="3751" spans="1:12" x14ac:dyDescent="0.25">
      <c r="A3751">
        <f t="shared" si="121"/>
        <v>3746</v>
      </c>
      <c r="C3751">
        <v>65078.178701705903</v>
      </c>
      <c r="D3751">
        <v>66475.123815993167</v>
      </c>
      <c r="E3751">
        <v>50493025.618430935</v>
      </c>
      <c r="F3751">
        <v>1396.945114287264</v>
      </c>
      <c r="G3751">
        <v>232974731.58723342</v>
      </c>
      <c r="H3751" s="6">
        <f>E3751-G3751-'Recalled prostheses cost'!$F$23</f>
        <v>-206233530.43569365</v>
      </c>
      <c r="I3751" s="112">
        <v>28059287.224767622</v>
      </c>
      <c r="J3751" s="112">
        <v>88530398.00314869</v>
      </c>
      <c r="K3751" s="112">
        <f>I3751-J3751-(0.38*'Recalled prostheses cost'!$F$23)</f>
        <v>-69496804.075799704</v>
      </c>
      <c r="L3751" s="11">
        <f t="shared" si="120"/>
        <v>1</v>
      </c>
    </row>
    <row r="3752" spans="1:12" x14ac:dyDescent="0.25">
      <c r="A3752">
        <f t="shared" si="121"/>
        <v>3747</v>
      </c>
      <c r="C3752">
        <v>71627.853914409279</v>
      </c>
      <c r="D3752">
        <v>73995.05307278999</v>
      </c>
      <c r="E3752">
        <v>40331191.7001049</v>
      </c>
      <c r="F3752">
        <v>2367.1991583807103</v>
      </c>
      <c r="G3752">
        <v>256431124.97518107</v>
      </c>
      <c r="H3752" s="6">
        <f>E3752-G3752-'Recalled prostheses cost'!$F$23</f>
        <v>-239851757.74196735</v>
      </c>
      <c r="I3752" s="112">
        <v>22432817.746457715</v>
      </c>
      <c r="J3752" s="112">
        <v>97443827.490568802</v>
      </c>
      <c r="K3752" s="112">
        <f>I3752-J3752-(0.38*'Recalled prostheses cost'!$F$23)</f>
        <v>-84036703.041529745</v>
      </c>
      <c r="L3752" s="11">
        <f t="shared" si="120"/>
        <v>1</v>
      </c>
    </row>
    <row r="3753" spans="1:12" x14ac:dyDescent="0.25">
      <c r="A3753">
        <f t="shared" si="121"/>
        <v>3748</v>
      </c>
      <c r="C3753">
        <v>55997.411946804794</v>
      </c>
      <c r="D3753">
        <v>57437.793442589704</v>
      </c>
      <c r="E3753">
        <v>52298333.136832304</v>
      </c>
      <c r="F3753">
        <v>1440.3814957849099</v>
      </c>
      <c r="G3753">
        <v>285383119.7118575</v>
      </c>
      <c r="H3753" s="6">
        <f>E3753-G3753-'Recalled prostheses cost'!$F$23</f>
        <v>-256836611.04191637</v>
      </c>
      <c r="I3753" s="112">
        <v>29237913.389197901</v>
      </c>
      <c r="J3753" s="112">
        <v>108445585.49050584</v>
      </c>
      <c r="K3753" s="112">
        <f>I3753-J3753-(0.38*'Recalled prostheses cost'!$F$23)</f>
        <v>-88233365.398726583</v>
      </c>
      <c r="L3753" s="11">
        <f t="shared" si="120"/>
        <v>1</v>
      </c>
    </row>
    <row r="3754" spans="1:12" x14ac:dyDescent="0.25">
      <c r="A3754">
        <f t="shared" si="121"/>
        <v>3749</v>
      </c>
      <c r="C3754">
        <v>53578.409578316452</v>
      </c>
      <c r="D3754">
        <v>55271.184493011766</v>
      </c>
      <c r="E3754">
        <v>43046691.746631987</v>
      </c>
      <c r="F3754">
        <v>1692.7749146953138</v>
      </c>
      <c r="G3754">
        <v>303586287.65346062</v>
      </c>
      <c r="H3754" s="6">
        <f>E3754-G3754-'Recalled prostheses cost'!$F$23</f>
        <v>-284291420.37371981</v>
      </c>
      <c r="I3754" s="112">
        <v>23755865.969455253</v>
      </c>
      <c r="J3754" s="112">
        <v>115362789.30831502</v>
      </c>
      <c r="K3754" s="112">
        <f>I3754-J3754-(0.38*'Recalled prostheses cost'!$F$23)</f>
        <v>-100632616.63627842</v>
      </c>
      <c r="L3754" s="11">
        <f t="shared" si="120"/>
        <v>1</v>
      </c>
    </row>
    <row r="3755" spans="1:12" x14ac:dyDescent="0.25">
      <c r="A3755">
        <f t="shared" si="121"/>
        <v>3750</v>
      </c>
      <c r="C3755">
        <v>58017.990141701855</v>
      </c>
      <c r="D3755">
        <v>59833.484569025153</v>
      </c>
      <c r="E3755">
        <v>56104460.563068688</v>
      </c>
      <c r="F3755">
        <v>1815.4944273232977</v>
      </c>
      <c r="G3755">
        <v>378781578.02412397</v>
      </c>
      <c r="H3755" s="6">
        <f>E3755-G3755-'Recalled prostheses cost'!$F$23</f>
        <v>-346428941.92794645</v>
      </c>
      <c r="I3755" s="112">
        <v>30867032.738493286</v>
      </c>
      <c r="J3755" s="112">
        <v>143936999.64916712</v>
      </c>
      <c r="K3755" s="112">
        <f>I3755-J3755-(0.38*'Recalled prostheses cost'!$F$23)</f>
        <v>-122095660.20809248</v>
      </c>
      <c r="L3755" s="11">
        <f t="shared" si="120"/>
        <v>1</v>
      </c>
    </row>
    <row r="3756" spans="1:12" x14ac:dyDescent="0.25">
      <c r="A3756">
        <f t="shared" si="121"/>
        <v>3751</v>
      </c>
      <c r="C3756">
        <v>48990.028837095066</v>
      </c>
      <c r="D3756">
        <v>50437.905288141039</v>
      </c>
      <c r="E3756">
        <v>44917875.49200248</v>
      </c>
      <c r="F3756">
        <v>1447.8764510459732</v>
      </c>
      <c r="G3756">
        <v>320854666.54819024</v>
      </c>
      <c r="H3756" s="6">
        <f>E3756-G3756-'Recalled prostheses cost'!$F$23</f>
        <v>-299688615.52307892</v>
      </c>
      <c r="I3756" s="112">
        <v>24706098.198078722</v>
      </c>
      <c r="J3756" s="112">
        <v>121924773.2883123</v>
      </c>
      <c r="K3756" s="112">
        <f>I3756-J3756-(0.38*'Recalled prostheses cost'!$F$23)</f>
        <v>-106244368.38765222</v>
      </c>
      <c r="L3756" s="11">
        <f t="shared" si="120"/>
        <v>1</v>
      </c>
    </row>
    <row r="3757" spans="1:12" x14ac:dyDescent="0.25">
      <c r="A3757">
        <f t="shared" si="121"/>
        <v>3752</v>
      </c>
      <c r="C3757">
        <v>83525.350577295758</v>
      </c>
      <c r="D3757">
        <v>87450.267477773872</v>
      </c>
      <c r="E3757">
        <v>45605133.930172279</v>
      </c>
      <c r="F3757">
        <v>3924.9169004781143</v>
      </c>
      <c r="G3757">
        <v>487029463.57069492</v>
      </c>
      <c r="H3757" s="6">
        <f>E3757-G3757-'Recalled prostheses cost'!$F$23</f>
        <v>-465176154.10741383</v>
      </c>
      <c r="I3757" s="112">
        <v>24905320.709692575</v>
      </c>
      <c r="J3757" s="112">
        <v>185071196.15686411</v>
      </c>
      <c r="K3757" s="112">
        <f>I3757-J3757-(0.38*'Recalled prostheses cost'!$F$23)</f>
        <v>-169191568.74459019</v>
      </c>
      <c r="L3757" s="11">
        <f t="shared" si="120"/>
        <v>1</v>
      </c>
    </row>
    <row r="3758" spans="1:12" x14ac:dyDescent="0.25">
      <c r="A3758">
        <f t="shared" si="121"/>
        <v>3753</v>
      </c>
      <c r="C3758">
        <v>67014.212366213309</v>
      </c>
      <c r="D3758">
        <v>69146.505508434377</v>
      </c>
      <c r="E3758">
        <v>44927895.073496036</v>
      </c>
      <c r="F3758">
        <v>2132.2931422210677</v>
      </c>
      <c r="G3758">
        <v>311583189.29192173</v>
      </c>
      <c r="H3758" s="6">
        <f>E3758-G3758-'Recalled prostheses cost'!$F$23</f>
        <v>-290407118.68531686</v>
      </c>
      <c r="I3758" s="112">
        <v>24850713.905454058</v>
      </c>
      <c r="J3758" s="112">
        <v>118401611.93093029</v>
      </c>
      <c r="K3758" s="112">
        <f>I3758-J3758-(0.38*'Recalled prostheses cost'!$F$23)</f>
        <v>-102576591.32289487</v>
      </c>
      <c r="L3758" s="11">
        <f t="shared" si="120"/>
        <v>1</v>
      </c>
    </row>
    <row r="3759" spans="1:12" x14ac:dyDescent="0.25">
      <c r="A3759">
        <f t="shared" si="121"/>
        <v>3754</v>
      </c>
      <c r="C3759">
        <v>57627.150237176866</v>
      </c>
      <c r="D3759">
        <v>59779.328557589441</v>
      </c>
      <c r="E3759">
        <v>51828610.801672488</v>
      </c>
      <c r="F3759">
        <v>2152.178320412575</v>
      </c>
      <c r="G3759">
        <v>458963860.52068752</v>
      </c>
      <c r="H3759" s="6">
        <f>E3759-G3759-'Recalled prostheses cost'!$F$23</f>
        <v>-430887074.18590617</v>
      </c>
      <c r="I3759" s="112">
        <v>29058993.4230056</v>
      </c>
      <c r="J3759" s="112">
        <v>174406266.99786127</v>
      </c>
      <c r="K3759" s="112">
        <f>I3759-J3759-(0.38*'Recalled prostheses cost'!$F$23)</f>
        <v>-154372966.87227431</v>
      </c>
      <c r="L3759" s="11">
        <f t="shared" si="120"/>
        <v>1</v>
      </c>
    </row>
    <row r="3760" spans="1:12" x14ac:dyDescent="0.25">
      <c r="A3760">
        <f t="shared" si="121"/>
        <v>3755</v>
      </c>
      <c r="C3760">
        <v>57269.847404311629</v>
      </c>
      <c r="D3760">
        <v>59830.72411452901</v>
      </c>
      <c r="E3760">
        <v>53709447.439035386</v>
      </c>
      <c r="F3760">
        <v>2560.8767102173806</v>
      </c>
      <c r="G3760">
        <v>652649935.01531494</v>
      </c>
      <c r="H3760" s="6">
        <f>E3760-G3760-'Recalled prostheses cost'!$F$23</f>
        <v>-622692312.04317069</v>
      </c>
      <c r="I3760" s="112">
        <v>29778448.773428321</v>
      </c>
      <c r="J3760" s="112">
        <v>248006975.30581966</v>
      </c>
      <c r="K3760" s="112">
        <f>I3760-J3760-(0.38*'Recalled prostheses cost'!$F$23)</f>
        <v>-227254219.82980999</v>
      </c>
      <c r="L3760" s="11">
        <f t="shared" si="120"/>
        <v>1</v>
      </c>
    </row>
    <row r="3761" spans="1:12" x14ac:dyDescent="0.25">
      <c r="A3761">
        <f t="shared" si="121"/>
        <v>3756</v>
      </c>
      <c r="C3761">
        <v>60674.993745955333</v>
      </c>
      <c r="D3761">
        <v>62911.824096913057</v>
      </c>
      <c r="E3761">
        <v>42101642.88601052</v>
      </c>
      <c r="F3761">
        <v>2236.8303509577236</v>
      </c>
      <c r="G3761">
        <v>385748034.85358459</v>
      </c>
      <c r="H3761" s="6">
        <f>E3761-G3761-'Recalled prostheses cost'!$F$23</f>
        <v>-367398216.43446523</v>
      </c>
      <c r="I3761" s="112">
        <v>23265164.871504042</v>
      </c>
      <c r="J3761" s="112">
        <v>146584253.24436215</v>
      </c>
      <c r="K3761" s="112">
        <f>I3761-J3761-(0.38*'Recalled prostheses cost'!$F$23)</f>
        <v>-132344781.67027676</v>
      </c>
      <c r="L3761" s="11">
        <f t="shared" si="120"/>
        <v>1</v>
      </c>
    </row>
    <row r="3762" spans="1:12" x14ac:dyDescent="0.25">
      <c r="A3762">
        <f t="shared" si="121"/>
        <v>3757</v>
      </c>
      <c r="C3762">
        <v>54084.717465313268</v>
      </c>
      <c r="D3762">
        <v>55951.596082426026</v>
      </c>
      <c r="E3762">
        <v>49447209.745233133</v>
      </c>
      <c r="F3762">
        <v>1866.8786171127576</v>
      </c>
      <c r="G3762">
        <v>380607589.0480836</v>
      </c>
      <c r="H3762" s="6">
        <f>E3762-G3762-'Recalled prostheses cost'!$F$23</f>
        <v>-354912203.76974165</v>
      </c>
      <c r="I3762" s="112">
        <v>27221777.269100927</v>
      </c>
      <c r="J3762" s="112">
        <v>144630883.83827177</v>
      </c>
      <c r="K3762" s="112">
        <f>I3762-J3762-(0.38*'Recalled prostheses cost'!$F$23)</f>
        <v>-126434799.86658949</v>
      </c>
      <c r="L3762" s="11">
        <f t="shared" si="120"/>
        <v>1</v>
      </c>
    </row>
    <row r="3763" spans="1:12" x14ac:dyDescent="0.25">
      <c r="A3763">
        <f t="shared" si="121"/>
        <v>3758</v>
      </c>
      <c r="C3763">
        <v>79385.692155453115</v>
      </c>
      <c r="D3763">
        <v>82581.302041665316</v>
      </c>
      <c r="E3763">
        <v>59916219.723145761</v>
      </c>
      <c r="F3763">
        <v>3195.6098862122017</v>
      </c>
      <c r="G3763">
        <v>553453253.59435344</v>
      </c>
      <c r="H3763" s="6">
        <f>E3763-G3763-'Recalled prostheses cost'!$F$23</f>
        <v>-517288858.33809882</v>
      </c>
      <c r="I3763" s="112">
        <v>33428036.223710649</v>
      </c>
      <c r="J3763" s="112">
        <v>210312236.36585426</v>
      </c>
      <c r="K3763" s="112">
        <f>I3763-J3763-(0.38*'Recalled prostheses cost'!$F$23)</f>
        <v>-185909893.43956226</v>
      </c>
      <c r="L3763" s="11">
        <f t="shared" si="120"/>
        <v>1</v>
      </c>
    </row>
    <row r="3764" spans="1:12" x14ac:dyDescent="0.25">
      <c r="A3764">
        <f t="shared" si="121"/>
        <v>3759</v>
      </c>
      <c r="C3764">
        <v>54463.292885017523</v>
      </c>
      <c r="D3764">
        <v>56556.091454025991</v>
      </c>
      <c r="E3764">
        <v>58858781.164159432</v>
      </c>
      <c r="F3764">
        <v>2092.7985690084679</v>
      </c>
      <c r="G3764">
        <v>487470900.05424786</v>
      </c>
      <c r="H3764" s="6">
        <f>E3764-G3764-'Recalled prostheses cost'!$F$23</f>
        <v>-452363943.35697961</v>
      </c>
      <c r="I3764" s="112">
        <v>32508261.962041508</v>
      </c>
      <c r="J3764" s="112">
        <v>185238942.02061421</v>
      </c>
      <c r="K3764" s="112">
        <f>I3764-J3764-(0.38*'Recalled prostheses cost'!$F$23)</f>
        <v>-161756373.35599136</v>
      </c>
      <c r="L3764" s="11">
        <f t="shared" si="120"/>
        <v>1</v>
      </c>
    </row>
    <row r="3765" spans="1:12" x14ac:dyDescent="0.25">
      <c r="A3765">
        <f t="shared" si="121"/>
        <v>3760</v>
      </c>
      <c r="C3765">
        <v>82374.856889332848</v>
      </c>
      <c r="D3765">
        <v>85009.843491639942</v>
      </c>
      <c r="E3765">
        <v>52072755.587667122</v>
      </c>
      <c r="F3765">
        <v>2634.9866023070936</v>
      </c>
      <c r="G3765">
        <v>333418569.83927053</v>
      </c>
      <c r="H3765" s="6">
        <f>E3765-G3765-'Recalled prostheses cost'!$F$23</f>
        <v>-305097638.71849459</v>
      </c>
      <c r="I3765" s="112">
        <v>28647067.95083439</v>
      </c>
      <c r="J3765" s="112">
        <v>126699056.53892282</v>
      </c>
      <c r="K3765" s="112">
        <f>I3765-J3765-(0.38*'Recalled prostheses cost'!$F$23)</f>
        <v>-107077681.88550708</v>
      </c>
      <c r="L3765" s="11">
        <f t="shared" si="120"/>
        <v>1</v>
      </c>
    </row>
    <row r="3766" spans="1:12" x14ac:dyDescent="0.25">
      <c r="A3766">
        <f t="shared" si="121"/>
        <v>3761</v>
      </c>
      <c r="C3766">
        <v>80923.054453178906</v>
      </c>
      <c r="D3766">
        <v>84817.556575858835</v>
      </c>
      <c r="E3766">
        <v>54915988.494937338</v>
      </c>
      <c r="F3766">
        <v>3894.502122679929</v>
      </c>
      <c r="G3766">
        <v>540913186.08673394</v>
      </c>
      <c r="H3766" s="6">
        <f>E3766-G3766-'Recalled prostheses cost'!$F$23</f>
        <v>-509749022.05868775</v>
      </c>
      <c r="I3766" s="112">
        <v>30655350.332164787</v>
      </c>
      <c r="J3766" s="112">
        <v>205547010.7129589</v>
      </c>
      <c r="K3766" s="112">
        <f>I3766-J3766-(0.38*'Recalled prostheses cost'!$F$23)</f>
        <v>-183917353.67821276</v>
      </c>
      <c r="L3766" s="11">
        <f t="shared" si="120"/>
        <v>1</v>
      </c>
    </row>
    <row r="3767" spans="1:12" x14ac:dyDescent="0.25">
      <c r="A3767">
        <f t="shared" si="121"/>
        <v>3762</v>
      </c>
      <c r="C3767">
        <v>61475.125117391479</v>
      </c>
      <c r="D3767">
        <v>62766.320305755777</v>
      </c>
      <c r="E3767">
        <v>42406241.739206828</v>
      </c>
      <c r="F3767">
        <v>1291.1951883642978</v>
      </c>
      <c r="G3767">
        <v>202043069.14092278</v>
      </c>
      <c r="H3767" s="6">
        <f>E3767-G3767-'Recalled prostheses cost'!$F$23</f>
        <v>-183388651.86860713</v>
      </c>
      <c r="I3767" s="112">
        <v>23575194.247092772</v>
      </c>
      <c r="J3767" s="112">
        <v>76776366.273550659</v>
      </c>
      <c r="K3767" s="112">
        <f>I3767-J3767-(0.38*'Recalled prostheses cost'!$F$23)</f>
        <v>-62226865.323876537</v>
      </c>
      <c r="L3767" s="11">
        <f t="shared" si="120"/>
        <v>1</v>
      </c>
    </row>
    <row r="3768" spans="1:12" x14ac:dyDescent="0.25">
      <c r="A3768">
        <f t="shared" si="121"/>
        <v>3763</v>
      </c>
      <c r="C3768">
        <v>61537.676161677111</v>
      </c>
      <c r="D3768">
        <v>63130.830167523629</v>
      </c>
      <c r="E3768">
        <v>50354332.799848542</v>
      </c>
      <c r="F3768">
        <v>1593.154005846518</v>
      </c>
      <c r="G3768">
        <v>321974992.24690205</v>
      </c>
      <c r="H3768" s="6">
        <f>E3768-G3768-'Recalled prostheses cost'!$F$23</f>
        <v>-295372483.91394466</v>
      </c>
      <c r="I3768" s="112">
        <v>27634273.950571988</v>
      </c>
      <c r="J3768" s="112">
        <v>122350497.05382282</v>
      </c>
      <c r="K3768" s="112">
        <f>I3768-J3768-(0.38*'Recalled prostheses cost'!$F$23)</f>
        <v>-103741916.40066949</v>
      </c>
      <c r="L3768" s="11">
        <f t="shared" si="120"/>
        <v>1</v>
      </c>
    </row>
    <row r="3769" spans="1:12" x14ac:dyDescent="0.25">
      <c r="A3769">
        <f t="shared" si="121"/>
        <v>3764</v>
      </c>
      <c r="C3769">
        <v>51503.382745698204</v>
      </c>
      <c r="D3769">
        <v>52698.213950454832</v>
      </c>
      <c r="E3769">
        <v>45835085.769037843</v>
      </c>
      <c r="F3769">
        <v>1194.8312047566287</v>
      </c>
      <c r="G3769">
        <v>248860958.743117</v>
      </c>
      <c r="H3769" s="6">
        <f>E3769-G3769-'Recalled prostheses cost'!$F$23</f>
        <v>-226777697.44097033</v>
      </c>
      <c r="I3769" s="112">
        <v>25064232.258965332</v>
      </c>
      <c r="J3769" s="112">
        <v>94567164.322384462</v>
      </c>
      <c r="K3769" s="112">
        <f>I3769-J3769-(0.38*'Recalled prostheses cost'!$F$23)</f>
        <v>-78528625.360837787</v>
      </c>
      <c r="L3769" s="11">
        <f t="shared" si="120"/>
        <v>1</v>
      </c>
    </row>
    <row r="3770" spans="1:12" x14ac:dyDescent="0.25">
      <c r="A3770">
        <f t="shared" si="121"/>
        <v>3765</v>
      </c>
      <c r="C3770">
        <v>59876.159832333557</v>
      </c>
      <c r="D3770">
        <v>61751.965605915168</v>
      </c>
      <c r="E3770">
        <v>55110810.056826659</v>
      </c>
      <c r="F3770">
        <v>1875.805773581611</v>
      </c>
      <c r="G3770">
        <v>395518387.98210931</v>
      </c>
      <c r="H3770" s="6">
        <f>E3770-G3770-'Recalled prostheses cost'!$F$23</f>
        <v>-364159402.39217383</v>
      </c>
      <c r="I3770" s="112">
        <v>30590346.155784596</v>
      </c>
      <c r="J3770" s="112">
        <v>150296987.43320155</v>
      </c>
      <c r="K3770" s="112">
        <f>I3770-J3770-(0.38*'Recalled prostheses cost'!$F$23)</f>
        <v>-128732334.5748356</v>
      </c>
      <c r="L3770" s="11">
        <f t="shared" si="120"/>
        <v>1</v>
      </c>
    </row>
    <row r="3771" spans="1:12" x14ac:dyDescent="0.25">
      <c r="A3771">
        <f t="shared" si="121"/>
        <v>3766</v>
      </c>
      <c r="C3771">
        <v>57606.708590041373</v>
      </c>
      <c r="D3771">
        <v>59239.375882414031</v>
      </c>
      <c r="E3771">
        <v>49629923.601556659</v>
      </c>
      <c r="F3771">
        <v>1632.6672923726583</v>
      </c>
      <c r="G3771">
        <v>303391728.7384693</v>
      </c>
      <c r="H3771" s="6">
        <f>E3771-G3771-'Recalled prostheses cost'!$F$23</f>
        <v>-277513629.60380381</v>
      </c>
      <c r="I3771" s="112">
        <v>27657805.934669822</v>
      </c>
      <c r="J3771" s="112">
        <v>115288856.92061833</v>
      </c>
      <c r="K3771" s="112">
        <f>I3771-J3771-(0.38*'Recalled prostheses cost'!$F$23)</f>
        <v>-96656744.283367157</v>
      </c>
      <c r="L3771" s="11">
        <f t="shared" si="120"/>
        <v>1</v>
      </c>
    </row>
    <row r="3772" spans="1:12" x14ac:dyDescent="0.25">
      <c r="A3772">
        <f t="shared" si="121"/>
        <v>3767</v>
      </c>
      <c r="C3772">
        <v>54128.616136689416</v>
      </c>
      <c r="D3772">
        <v>56118.197601511951</v>
      </c>
      <c r="E3772">
        <v>40936060.567556888</v>
      </c>
      <c r="F3772">
        <v>1989.5814648225351</v>
      </c>
      <c r="G3772">
        <v>323846936.86263382</v>
      </c>
      <c r="H3772" s="6">
        <f>E3772-G3772-'Recalled prostheses cost'!$F$23</f>
        <v>-306662700.76196814</v>
      </c>
      <c r="I3772" s="112">
        <v>22886099.013922714</v>
      </c>
      <c r="J3772" s="112">
        <v>123061836.00780085</v>
      </c>
      <c r="K3772" s="112">
        <f>I3772-J3772-(0.38*'Recalled prostheses cost'!$F$23)</f>
        <v>-109201430.29129678</v>
      </c>
      <c r="L3772" s="11">
        <f t="shared" si="120"/>
        <v>1</v>
      </c>
    </row>
    <row r="3773" spans="1:12" x14ac:dyDescent="0.25">
      <c r="A3773">
        <f t="shared" si="121"/>
        <v>3768</v>
      </c>
      <c r="C3773">
        <v>52876.225129951774</v>
      </c>
      <c r="D3773">
        <v>53753.806015968657</v>
      </c>
      <c r="E3773">
        <v>56270656.992107481</v>
      </c>
      <c r="F3773">
        <v>877.5808860168836</v>
      </c>
      <c r="G3773">
        <v>238069671.95018876</v>
      </c>
      <c r="H3773" s="6">
        <f>E3773-G3773-'Recalled prostheses cost'!$F$23</f>
        <v>-205550839.42497244</v>
      </c>
      <c r="I3773" s="112">
        <v>31161374.482457533</v>
      </c>
      <c r="J3773" s="112">
        <v>90466475.341071725</v>
      </c>
      <c r="K3773" s="112">
        <f>I3773-J3773-(0.38*'Recalled prostheses cost'!$F$23)</f>
        <v>-68330794.15603283</v>
      </c>
      <c r="L3773" s="11">
        <f t="shared" si="120"/>
        <v>1</v>
      </c>
    </row>
    <row r="3774" spans="1:12" x14ac:dyDescent="0.25">
      <c r="A3774">
        <f t="shared" si="121"/>
        <v>3769</v>
      </c>
      <c r="C3774">
        <v>57852.296443202096</v>
      </c>
      <c r="D3774">
        <v>60042.828612849742</v>
      </c>
      <c r="E3774">
        <v>43056871.923967615</v>
      </c>
      <c r="F3774">
        <v>2190.5321696476458</v>
      </c>
      <c r="G3774">
        <v>422944485.94263881</v>
      </c>
      <c r="H3774" s="6">
        <f>E3774-G3774-'Recalled prostheses cost'!$F$23</f>
        <v>-403639438.48556238</v>
      </c>
      <c r="I3774" s="112">
        <v>23514145.353357699</v>
      </c>
      <c r="J3774" s="112">
        <v>160718904.65820277</v>
      </c>
      <c r="K3774" s="112">
        <f>I3774-J3774-(0.38*'Recalled prostheses cost'!$F$23)</f>
        <v>-146230452.60226372</v>
      </c>
      <c r="L3774" s="11">
        <f t="shared" si="120"/>
        <v>1</v>
      </c>
    </row>
    <row r="3775" spans="1:12" x14ac:dyDescent="0.25">
      <c r="A3775">
        <f t="shared" si="121"/>
        <v>3770</v>
      </c>
      <c r="C3775">
        <v>61089.885979104409</v>
      </c>
      <c r="D3775">
        <v>63053.086012703629</v>
      </c>
      <c r="E3775">
        <v>51495036.948491707</v>
      </c>
      <c r="F3775">
        <v>1963.2000335992198</v>
      </c>
      <c r="G3775">
        <v>373271252.75636798</v>
      </c>
      <c r="H3775" s="6">
        <f>E3775-G3775-'Recalled prostheses cost'!$F$23</f>
        <v>-345528040.27476746</v>
      </c>
      <c r="I3775" s="112">
        <v>28332359.676256996</v>
      </c>
      <c r="J3775" s="112">
        <v>141843076.04741985</v>
      </c>
      <c r="K3775" s="112">
        <f>I3775-J3775-(0.38*'Recalled prostheses cost'!$F$23)</f>
        <v>-122536409.66858149</v>
      </c>
      <c r="L3775" s="11">
        <f t="shared" si="120"/>
        <v>1</v>
      </c>
    </row>
    <row r="3776" spans="1:12" x14ac:dyDescent="0.25">
      <c r="A3776">
        <f t="shared" si="121"/>
        <v>3771</v>
      </c>
      <c r="C3776">
        <v>59182.885153500472</v>
      </c>
      <c r="D3776">
        <v>61160.1913656217</v>
      </c>
      <c r="E3776">
        <v>45831600.701222479</v>
      </c>
      <c r="F3776">
        <v>1977.3062121212279</v>
      </c>
      <c r="G3776">
        <v>400131360.1617865</v>
      </c>
      <c r="H3776" s="6">
        <f>E3776-G3776-'Recalled prostheses cost'!$F$23</f>
        <v>-378051583.92745519</v>
      </c>
      <c r="I3776" s="112">
        <v>25349614.538933713</v>
      </c>
      <c r="J3776" s="112">
        <v>152049916.86147884</v>
      </c>
      <c r="K3776" s="112">
        <f>I3776-J3776-(0.38*'Recalled prostheses cost'!$F$23)</f>
        <v>-135725995.61996377</v>
      </c>
      <c r="L3776" s="11">
        <f t="shared" si="120"/>
        <v>1</v>
      </c>
    </row>
    <row r="3777" spans="1:12" x14ac:dyDescent="0.25">
      <c r="A3777">
        <f t="shared" si="121"/>
        <v>3772</v>
      </c>
      <c r="C3777">
        <v>64386.538478241593</v>
      </c>
      <c r="D3777">
        <v>66794.865080218529</v>
      </c>
      <c r="E3777">
        <v>39764844.197237797</v>
      </c>
      <c r="F3777">
        <v>2408.3266019769362</v>
      </c>
      <c r="G3777">
        <v>357490405.6544714</v>
      </c>
      <c r="H3777" s="6">
        <f>E3777-G3777-'Recalled prostheses cost'!$F$23</f>
        <v>-341477385.92412478</v>
      </c>
      <c r="I3777" s="112">
        <v>22193989.330171589</v>
      </c>
      <c r="J3777" s="112">
        <v>135846354.1486991</v>
      </c>
      <c r="K3777" s="112">
        <f>I3777-J3777-(0.38*'Recalled prostheses cost'!$F$23)</f>
        <v>-122678058.11594617</v>
      </c>
      <c r="L3777" s="11">
        <f t="shared" si="120"/>
        <v>1</v>
      </c>
    </row>
    <row r="3778" spans="1:12" x14ac:dyDescent="0.25">
      <c r="A3778">
        <f t="shared" si="121"/>
        <v>3773</v>
      </c>
      <c r="C3778">
        <v>65272.306611798689</v>
      </c>
      <c r="D3778">
        <v>67666.795266487345</v>
      </c>
      <c r="E3778">
        <v>71201360.278481066</v>
      </c>
      <c r="F3778">
        <v>2394.4886546886555</v>
      </c>
      <c r="G3778">
        <v>678091848.77895653</v>
      </c>
      <c r="H3778" s="6">
        <f>E3778-G3778-'Recalled prostheses cost'!$F$23</f>
        <v>-630642312.96736658</v>
      </c>
      <c r="I3778" s="112">
        <v>39488052.522820786</v>
      </c>
      <c r="J3778" s="112">
        <v>257674902.5360035</v>
      </c>
      <c r="K3778" s="112">
        <f>I3778-J3778-(0.38*'Recalled prostheses cost'!$F$23)</f>
        <v>-227212543.31060135</v>
      </c>
      <c r="L3778" s="11">
        <f t="shared" si="120"/>
        <v>1</v>
      </c>
    </row>
    <row r="3779" spans="1:12" x14ac:dyDescent="0.25">
      <c r="A3779">
        <f t="shared" si="121"/>
        <v>3774</v>
      </c>
      <c r="C3779">
        <v>56250.207477511656</v>
      </c>
      <c r="D3779">
        <v>58247.439409354512</v>
      </c>
      <c r="E3779">
        <v>43966091.35821636</v>
      </c>
      <c r="F3779">
        <v>1997.2319318428563</v>
      </c>
      <c r="G3779">
        <v>359741390.67040837</v>
      </c>
      <c r="H3779" s="6">
        <f>E3779-G3779-'Recalled prostheses cost'!$F$23</f>
        <v>-339527123.77908319</v>
      </c>
      <c r="I3779" s="112">
        <v>24113259.464626316</v>
      </c>
      <c r="J3779" s="112">
        <v>136701728.45475516</v>
      </c>
      <c r="K3779" s="112">
        <f>I3779-J3779-(0.38*'Recalled prostheses cost'!$F$23)</f>
        <v>-121614162.2875475</v>
      </c>
      <c r="L3779" s="11">
        <f t="shared" si="120"/>
        <v>1</v>
      </c>
    </row>
    <row r="3780" spans="1:12" x14ac:dyDescent="0.25">
      <c r="A3780">
        <f t="shared" si="121"/>
        <v>3775</v>
      </c>
      <c r="C3780">
        <v>67206.17606159499</v>
      </c>
      <c r="D3780">
        <v>68667.676485582168</v>
      </c>
      <c r="E3780">
        <v>62048772.572459556</v>
      </c>
      <c r="F3780">
        <v>1461.5004239871778</v>
      </c>
      <c r="G3780">
        <v>312054015.37237513</v>
      </c>
      <c r="H3780" s="6">
        <f>E3780-G3780-'Recalled prostheses cost'!$F$23</f>
        <v>-273757067.26680678</v>
      </c>
      <c r="I3780" s="112">
        <v>34653230.884103782</v>
      </c>
      <c r="J3780" s="112">
        <v>118580525.84150256</v>
      </c>
      <c r="K3780" s="112">
        <f>I3780-J3780-(0.38*'Recalled prostheses cost'!$F$23)</f>
        <v>-92952988.254817426</v>
      </c>
      <c r="L3780" s="11">
        <f t="shared" si="120"/>
        <v>1</v>
      </c>
    </row>
    <row r="3781" spans="1:12" x14ac:dyDescent="0.25">
      <c r="A3781">
        <f t="shared" si="121"/>
        <v>3776</v>
      </c>
      <c r="C3781">
        <v>71951.362390886687</v>
      </c>
      <c r="D3781">
        <v>75312.91134687158</v>
      </c>
      <c r="E3781">
        <v>54024893.017176598</v>
      </c>
      <c r="F3781">
        <v>3361.5489559848938</v>
      </c>
      <c r="G3781">
        <v>509605663.28990936</v>
      </c>
      <c r="H3781" s="6">
        <f>E3781-G3781-'Recalled prostheses cost'!$F$23</f>
        <v>-479332594.7396239</v>
      </c>
      <c r="I3781" s="112">
        <v>29825512.43512645</v>
      </c>
      <c r="J3781" s="112">
        <v>193650152.05016556</v>
      </c>
      <c r="K3781" s="112">
        <f>I3781-J3781-(0.38*'Recalled prostheses cost'!$F$23)</f>
        <v>-172850332.91245776</v>
      </c>
      <c r="L3781" s="11">
        <f t="shared" si="120"/>
        <v>1</v>
      </c>
    </row>
    <row r="3782" spans="1:12" x14ac:dyDescent="0.25">
      <c r="A3782">
        <f t="shared" si="121"/>
        <v>3777</v>
      </c>
      <c r="C3782">
        <v>54392.253404433577</v>
      </c>
      <c r="D3782">
        <v>55869.122244484031</v>
      </c>
      <c r="E3782">
        <v>40883792.009490184</v>
      </c>
      <c r="F3782">
        <v>1476.8688400504543</v>
      </c>
      <c r="G3782">
        <v>268717892.62442958</v>
      </c>
      <c r="H3782" s="6">
        <f>E3782-G3782-'Recalled prostheses cost'!$F$23</f>
        <v>-251585925.08183056</v>
      </c>
      <c r="I3782" s="112">
        <v>22609758.363260448</v>
      </c>
      <c r="J3782" s="112">
        <v>102112799.19728325</v>
      </c>
      <c r="K3782" s="112">
        <f>I3782-J3782-(0.38*'Recalled prostheses cost'!$F$23)</f>
        <v>-88528734.131441444</v>
      </c>
      <c r="L3782" s="11">
        <f t="shared" ref="L3782:L3845" si="122">IF(H3782/$H$1&lt;=F3782,1,0)</f>
        <v>1</v>
      </c>
    </row>
    <row r="3783" spans="1:12" x14ac:dyDescent="0.25">
      <c r="A3783">
        <f t="shared" si="121"/>
        <v>3778</v>
      </c>
      <c r="C3783">
        <v>59892.955698775433</v>
      </c>
      <c r="D3783">
        <v>61709.885023334631</v>
      </c>
      <c r="E3783">
        <v>57539042.811588526</v>
      </c>
      <c r="F3783">
        <v>1816.929324559198</v>
      </c>
      <c r="G3783">
        <v>409170786.95369577</v>
      </c>
      <c r="H3783" s="6">
        <f>E3783-G3783-'Recalled prostheses cost'!$F$23</f>
        <v>-375383568.60899842</v>
      </c>
      <c r="I3783" s="112">
        <v>31861819.614786863</v>
      </c>
      <c r="J3783" s="112">
        <v>155484899.04240441</v>
      </c>
      <c r="K3783" s="112">
        <f>I3783-J3783-(0.38*'Recalled prostheses cost'!$F$23)</f>
        <v>-132648772.7250362</v>
      </c>
      <c r="L3783" s="11">
        <f t="shared" si="122"/>
        <v>1</v>
      </c>
    </row>
    <row r="3784" spans="1:12" x14ac:dyDescent="0.25">
      <c r="A3784">
        <f t="shared" ref="A3784:A3847" si="123">1+A3783</f>
        <v>3779</v>
      </c>
      <c r="C3784">
        <v>61745.802517280186</v>
      </c>
      <c r="D3784">
        <v>63010.21691592344</v>
      </c>
      <c r="E3784">
        <v>67880155.298763752</v>
      </c>
      <c r="F3784">
        <v>1264.4143986432537</v>
      </c>
      <c r="G3784">
        <v>334615074.42895269</v>
      </c>
      <c r="H3784" s="6">
        <f>E3784-G3784-'Recalled prostheses cost'!$F$23</f>
        <v>-290486743.59708011</v>
      </c>
      <c r="I3784" s="112">
        <v>37310394.610888638</v>
      </c>
      <c r="J3784" s="112">
        <v>127153728.283002</v>
      </c>
      <c r="K3784" s="112">
        <f>I3784-J3784-(0.38*'Recalled prostheses cost'!$F$23)</f>
        <v>-98869026.969532013</v>
      </c>
      <c r="L3784" s="11">
        <f t="shared" si="122"/>
        <v>1</v>
      </c>
    </row>
    <row r="3785" spans="1:12" x14ac:dyDescent="0.25">
      <c r="A3785">
        <f t="shared" si="123"/>
        <v>3780</v>
      </c>
      <c r="C3785">
        <v>63769.270387142657</v>
      </c>
      <c r="D3785">
        <v>65687.22179367418</v>
      </c>
      <c r="E3785">
        <v>47121454.567510329</v>
      </c>
      <c r="F3785">
        <v>1917.9514065315234</v>
      </c>
      <c r="G3785">
        <v>308597136.73990059</v>
      </c>
      <c r="H3785" s="6">
        <f>E3785-G3785-'Recalled prostheses cost'!$F$23</f>
        <v>-285227506.63928145</v>
      </c>
      <c r="I3785" s="112">
        <v>26090278.470344812</v>
      </c>
      <c r="J3785" s="112">
        <v>117266911.96116221</v>
      </c>
      <c r="K3785" s="112">
        <f>I3785-J3785-(0.38*'Recalled prostheses cost'!$F$23)</f>
        <v>-100202326.78823605</v>
      </c>
      <c r="L3785" s="11">
        <f t="shared" si="122"/>
        <v>1</v>
      </c>
    </row>
    <row r="3786" spans="1:12" x14ac:dyDescent="0.25">
      <c r="A3786">
        <f t="shared" si="123"/>
        <v>3781</v>
      </c>
      <c r="C3786">
        <v>55044.892003517314</v>
      </c>
      <c r="D3786">
        <v>56944.967596979361</v>
      </c>
      <c r="E3786">
        <v>69829710.520710915</v>
      </c>
      <c r="F3786">
        <v>1900.0755934620465</v>
      </c>
      <c r="G3786">
        <v>629657398.13747108</v>
      </c>
      <c r="H3786" s="6">
        <f>E3786-G3786-'Recalled prostheses cost'!$F$23</f>
        <v>-583579512.0836513</v>
      </c>
      <c r="I3786" s="112">
        <v>38169609.90944206</v>
      </c>
      <c r="J3786" s="112">
        <v>239269811.29223904</v>
      </c>
      <c r="K3786" s="112">
        <f>I3786-J3786-(0.38*'Recalled prostheses cost'!$F$23)</f>
        <v>-210125894.68021563</v>
      </c>
      <c r="L3786" s="11">
        <f t="shared" si="122"/>
        <v>1</v>
      </c>
    </row>
    <row r="3787" spans="1:12" x14ac:dyDescent="0.25">
      <c r="A3787">
        <f t="shared" si="123"/>
        <v>3782</v>
      </c>
      <c r="C3787">
        <v>57193.638831834607</v>
      </c>
      <c r="D3787">
        <v>59023.539597447714</v>
      </c>
      <c r="E3787">
        <v>41259000.723326951</v>
      </c>
      <c r="F3787">
        <v>1829.9007656131071</v>
      </c>
      <c r="G3787">
        <v>228235770.33899441</v>
      </c>
      <c r="H3787" s="6">
        <f>E3787-G3787-'Recalled prostheses cost'!$F$23</f>
        <v>-210728594.08255863</v>
      </c>
      <c r="I3787" s="112">
        <v>22934401.087864507</v>
      </c>
      <c r="J3787" s="112">
        <v>86729592.72881788</v>
      </c>
      <c r="K3787" s="112">
        <f>I3787-J3787-(0.38*'Recalled prostheses cost'!$F$23)</f>
        <v>-72820884.938372016</v>
      </c>
      <c r="L3787" s="11">
        <f t="shared" si="122"/>
        <v>1</v>
      </c>
    </row>
    <row r="3788" spans="1:12" x14ac:dyDescent="0.25">
      <c r="A3788">
        <f t="shared" si="123"/>
        <v>3783</v>
      </c>
      <c r="C3788">
        <v>52899.287870368069</v>
      </c>
      <c r="D3788">
        <v>54509.345742357225</v>
      </c>
      <c r="E3788">
        <v>49900859.730943836</v>
      </c>
      <c r="F3788">
        <v>1610.0578719891564</v>
      </c>
      <c r="G3788">
        <v>328124257.1180104</v>
      </c>
      <c r="H3788" s="6">
        <f>E3788-G3788-'Recalled prostheses cost'!$F$23</f>
        <v>-301975221.85395771</v>
      </c>
      <c r="I3788" s="112">
        <v>27951903.309292946</v>
      </c>
      <c r="J3788" s="112">
        <v>124687217.70484395</v>
      </c>
      <c r="K3788" s="112">
        <f>I3788-J3788-(0.38*'Recalled prostheses cost'!$F$23)</f>
        <v>-105761007.69296965</v>
      </c>
      <c r="L3788" s="11">
        <f t="shared" si="122"/>
        <v>1</v>
      </c>
    </row>
    <row r="3789" spans="1:12" x14ac:dyDescent="0.25">
      <c r="A3789">
        <f t="shared" si="123"/>
        <v>3784</v>
      </c>
      <c r="C3789">
        <v>65592.789852914459</v>
      </c>
      <c r="D3789">
        <v>68205.474135552242</v>
      </c>
      <c r="E3789">
        <v>38220900.216555797</v>
      </c>
      <c r="F3789">
        <v>2612.6842826377833</v>
      </c>
      <c r="G3789">
        <v>322337352.77683449</v>
      </c>
      <c r="H3789" s="6">
        <f>E3789-G3789-'Recalled prostheses cost'!$F$23</f>
        <v>-307868277.02716988</v>
      </c>
      <c r="I3789" s="112">
        <v>21091018.148349483</v>
      </c>
      <c r="J3789" s="112">
        <v>122488194.0551971</v>
      </c>
      <c r="K3789" s="112">
        <f>I3789-J3789-(0.38*'Recalled prostheses cost'!$F$23)</f>
        <v>-110422869.20426628</v>
      </c>
      <c r="L3789" s="11">
        <f t="shared" si="122"/>
        <v>1</v>
      </c>
    </row>
    <row r="3790" spans="1:12" x14ac:dyDescent="0.25">
      <c r="A3790">
        <f t="shared" si="123"/>
        <v>3785</v>
      </c>
      <c r="C3790">
        <v>49510.364389789989</v>
      </c>
      <c r="D3790">
        <v>51104.77630412508</v>
      </c>
      <c r="E3790">
        <v>50362970.625151508</v>
      </c>
      <c r="F3790">
        <v>1594.4119143350908</v>
      </c>
      <c r="G3790">
        <v>378022491.61395884</v>
      </c>
      <c r="H3790" s="6">
        <f>E3790-G3790-'Recalled prostheses cost'!$F$23</f>
        <v>-351411345.45569849</v>
      </c>
      <c r="I3790" s="112">
        <v>28240479.929187939</v>
      </c>
      <c r="J3790" s="112">
        <v>143648546.81330436</v>
      </c>
      <c r="K3790" s="112">
        <f>I3790-J3790-(0.38*'Recalled prostheses cost'!$F$23)</f>
        <v>-124433760.18153507</v>
      </c>
      <c r="L3790" s="11">
        <f t="shared" si="122"/>
        <v>1</v>
      </c>
    </row>
    <row r="3791" spans="1:12" x14ac:dyDescent="0.25">
      <c r="A3791">
        <f t="shared" si="123"/>
        <v>3786</v>
      </c>
      <c r="C3791">
        <v>67248.252861447472</v>
      </c>
      <c r="D3791">
        <v>69984.219684680589</v>
      </c>
      <c r="E3791">
        <v>46875486.844243377</v>
      </c>
      <c r="F3791">
        <v>2735.9668232331169</v>
      </c>
      <c r="G3791">
        <v>361789697.19306862</v>
      </c>
      <c r="H3791" s="6">
        <f>E3791-G3791-'Recalled prostheses cost'!$F$23</f>
        <v>-338666034.81571639</v>
      </c>
      <c r="I3791" s="112">
        <v>26295682.007471405</v>
      </c>
      <c r="J3791" s="112">
        <v>137480084.93336606</v>
      </c>
      <c r="K3791" s="112">
        <f>I3791-J3791-(0.38*'Recalled prostheses cost'!$F$23)</f>
        <v>-120210096.2233133</v>
      </c>
      <c r="L3791" s="11">
        <f t="shared" si="122"/>
        <v>1</v>
      </c>
    </row>
    <row r="3792" spans="1:12" x14ac:dyDescent="0.25">
      <c r="A3792">
        <f t="shared" si="123"/>
        <v>3787</v>
      </c>
      <c r="C3792">
        <v>60467.485112267219</v>
      </c>
      <c r="D3792">
        <v>63093.710888133639</v>
      </c>
      <c r="E3792">
        <v>45991428.271898702</v>
      </c>
      <c r="F3792">
        <v>2626.22577586642</v>
      </c>
      <c r="G3792">
        <v>457841651.27557969</v>
      </c>
      <c r="H3792" s="6">
        <f>E3792-G3792-'Recalled prostheses cost'!$F$23</f>
        <v>-435602047.47057217</v>
      </c>
      <c r="I3792" s="112">
        <v>25757877.401487056</v>
      </c>
      <c r="J3792" s="112">
        <v>173979827.48472032</v>
      </c>
      <c r="K3792" s="112">
        <f>I3792-J3792-(0.38*'Recalled prostheses cost'!$F$23)</f>
        <v>-157247643.38065192</v>
      </c>
      <c r="L3792" s="11">
        <f t="shared" si="122"/>
        <v>1</v>
      </c>
    </row>
    <row r="3793" spans="1:12" x14ac:dyDescent="0.25">
      <c r="A3793">
        <f t="shared" si="123"/>
        <v>3788</v>
      </c>
      <c r="C3793">
        <v>62664.245370349992</v>
      </c>
      <c r="D3793">
        <v>65064.157587597379</v>
      </c>
      <c r="E3793">
        <v>58476985.736172505</v>
      </c>
      <c r="F3793">
        <v>2399.9122172473872</v>
      </c>
      <c r="G3793">
        <v>595888652.33675194</v>
      </c>
      <c r="H3793" s="6">
        <f>E3793-G3793-'Recalled prostheses cost'!$F$23</f>
        <v>-561163491.06747055</v>
      </c>
      <c r="I3793" s="112">
        <v>32389349.029498383</v>
      </c>
      <c r="J3793" s="112">
        <v>226437687.8879658</v>
      </c>
      <c r="K3793" s="112">
        <f>I3793-J3793-(0.38*'Recalled prostheses cost'!$F$23)</f>
        <v>-203074032.15588605</v>
      </c>
      <c r="L3793" s="11">
        <f t="shared" si="122"/>
        <v>1</v>
      </c>
    </row>
    <row r="3794" spans="1:12" x14ac:dyDescent="0.25">
      <c r="A3794">
        <f t="shared" si="123"/>
        <v>3789</v>
      </c>
      <c r="C3794">
        <v>54536.292985891792</v>
      </c>
      <c r="D3794">
        <v>56191.058826319655</v>
      </c>
      <c r="E3794">
        <v>56690799.994486786</v>
      </c>
      <c r="F3794">
        <v>1654.7658404278627</v>
      </c>
      <c r="G3794">
        <v>509126411.77332687</v>
      </c>
      <c r="H3794" s="6">
        <f>E3794-G3794-'Recalled prostheses cost'!$F$23</f>
        <v>-476187436.24573123</v>
      </c>
      <c r="I3794" s="112">
        <v>31372570.620223679</v>
      </c>
      <c r="J3794" s="112">
        <v>193468036.4738642</v>
      </c>
      <c r="K3794" s="112">
        <f>I3794-J3794-(0.38*'Recalled prostheses cost'!$F$23)</f>
        <v>-171121159.15105918</v>
      </c>
      <c r="L3794" s="11">
        <f t="shared" si="122"/>
        <v>1</v>
      </c>
    </row>
    <row r="3795" spans="1:12" x14ac:dyDescent="0.25">
      <c r="A3795">
        <f t="shared" si="123"/>
        <v>3790</v>
      </c>
      <c r="C3795">
        <v>64393.700891509536</v>
      </c>
      <c r="D3795">
        <v>67081.718826754732</v>
      </c>
      <c r="E3795">
        <v>46038566.984138928</v>
      </c>
      <c r="F3795">
        <v>2688.017935245196</v>
      </c>
      <c r="G3795">
        <v>420452234.57465762</v>
      </c>
      <c r="H3795" s="6">
        <f>E3795-G3795-'Recalled prostheses cost'!$F$23</f>
        <v>-398165492.05740988</v>
      </c>
      <c r="I3795" s="112">
        <v>25464323.778162025</v>
      </c>
      <c r="J3795" s="112">
        <v>159771849.13836989</v>
      </c>
      <c r="K3795" s="112">
        <f>I3795-J3795-(0.38*'Recalled prostheses cost'!$F$23)</f>
        <v>-143333218.65762651</v>
      </c>
      <c r="L3795" s="11">
        <f t="shared" si="122"/>
        <v>1</v>
      </c>
    </row>
    <row r="3796" spans="1:12" x14ac:dyDescent="0.25">
      <c r="A3796">
        <f t="shared" si="123"/>
        <v>3791</v>
      </c>
      <c r="C3796">
        <v>67447.981924926746</v>
      </c>
      <c r="D3796">
        <v>70065.903289246635</v>
      </c>
      <c r="E3796">
        <v>44946929.169683844</v>
      </c>
      <c r="F3796">
        <v>2617.9213643198891</v>
      </c>
      <c r="G3796">
        <v>435108673.3759706</v>
      </c>
      <c r="H3796" s="6">
        <f>E3796-G3796-'Recalled prostheses cost'!$F$23</f>
        <v>-413913568.67317796</v>
      </c>
      <c r="I3796" s="112">
        <v>24930756.326009028</v>
      </c>
      <c r="J3796" s="112">
        <v>165341295.88286886</v>
      </c>
      <c r="K3796" s="112">
        <f>I3796-J3796-(0.38*'Recalled prostheses cost'!$F$23)</f>
        <v>-149436232.85427848</v>
      </c>
      <c r="L3796" s="11">
        <f t="shared" si="122"/>
        <v>1</v>
      </c>
    </row>
    <row r="3797" spans="1:12" x14ac:dyDescent="0.25">
      <c r="A3797">
        <f t="shared" si="123"/>
        <v>3792</v>
      </c>
      <c r="C3797">
        <v>58727.288060708212</v>
      </c>
      <c r="D3797">
        <v>61174.081344086735</v>
      </c>
      <c r="E3797">
        <v>42071456.165362008</v>
      </c>
      <c r="F3797">
        <v>2446.7932833785235</v>
      </c>
      <c r="G3797">
        <v>401297167.20857435</v>
      </c>
      <c r="H3797" s="6">
        <f>E3797-G3797-'Recalled prostheses cost'!$F$23</f>
        <v>-382977535.51010352</v>
      </c>
      <c r="I3797" s="112">
        <v>23252956.878220968</v>
      </c>
      <c r="J3797" s="112">
        <v>152492923.53925824</v>
      </c>
      <c r="K3797" s="112">
        <f>I3797-J3797-(0.38*'Recalled prostheses cost'!$F$23)</f>
        <v>-138265659.95845592</v>
      </c>
      <c r="L3797" s="11">
        <f t="shared" si="122"/>
        <v>1</v>
      </c>
    </row>
    <row r="3798" spans="1:12" x14ac:dyDescent="0.25">
      <c r="A3798">
        <f t="shared" si="123"/>
        <v>3793</v>
      </c>
      <c r="C3798">
        <v>50662.482193796212</v>
      </c>
      <c r="D3798">
        <v>51744.15358003493</v>
      </c>
      <c r="E3798">
        <v>42599938.335018158</v>
      </c>
      <c r="F3798">
        <v>1081.6713862387187</v>
      </c>
      <c r="G3798">
        <v>172436163.86453152</v>
      </c>
      <c r="H3798" s="6">
        <f>E3798-G3798-'Recalled prostheses cost'!$F$23</f>
        <v>-153588049.99640453</v>
      </c>
      <c r="I3798" s="112">
        <v>24152355.135030005</v>
      </c>
      <c r="J3798" s="112">
        <v>65525742.268521979</v>
      </c>
      <c r="K3798" s="112">
        <f>I3798-J3798-(0.38*'Recalled prostheses cost'!$F$23)</f>
        <v>-50399080.430910625</v>
      </c>
      <c r="L3798" s="11">
        <f t="shared" si="122"/>
        <v>1</v>
      </c>
    </row>
    <row r="3799" spans="1:12" x14ac:dyDescent="0.25">
      <c r="A3799">
        <f t="shared" si="123"/>
        <v>3794</v>
      </c>
      <c r="C3799">
        <v>64629.9698957121</v>
      </c>
      <c r="D3799">
        <v>66966.7789944377</v>
      </c>
      <c r="E3799">
        <v>44076692.403478809</v>
      </c>
      <c r="F3799">
        <v>2336.8090987256001</v>
      </c>
      <c r="G3799">
        <v>293468002.16904664</v>
      </c>
      <c r="H3799" s="6">
        <f>E3799-G3799-'Recalled prostheses cost'!$F$23</f>
        <v>-273143134.23245901</v>
      </c>
      <c r="I3799" s="112">
        <v>24325275.437783923</v>
      </c>
      <c r="J3799" s="112">
        <v>111517840.82423775</v>
      </c>
      <c r="K3799" s="112">
        <f>I3799-J3799-(0.38*'Recalled prostheses cost'!$F$23)</f>
        <v>-96218258.683872461</v>
      </c>
      <c r="L3799" s="11">
        <f t="shared" si="122"/>
        <v>1</v>
      </c>
    </row>
    <row r="3800" spans="1:12" x14ac:dyDescent="0.25">
      <c r="A3800">
        <f t="shared" si="123"/>
        <v>3795</v>
      </c>
      <c r="C3800">
        <v>56457.993897542612</v>
      </c>
      <c r="D3800">
        <v>58331.645804381777</v>
      </c>
      <c r="E3800">
        <v>41574213.836265072</v>
      </c>
      <c r="F3800">
        <v>1873.6519068391644</v>
      </c>
      <c r="G3800">
        <v>236063323.77891034</v>
      </c>
      <c r="H3800" s="6">
        <f>E3800-G3800-'Recalled prostheses cost'!$F$23</f>
        <v>-218240934.40953642</v>
      </c>
      <c r="I3800" s="112">
        <v>22892446.637731537</v>
      </c>
      <c r="J3800" s="112">
        <v>89704063.035985947</v>
      </c>
      <c r="K3800" s="112">
        <f>I3800-J3800-(0.38*'Recalled prostheses cost'!$F$23)</f>
        <v>-75837309.695673048</v>
      </c>
      <c r="L3800" s="11">
        <f t="shared" si="122"/>
        <v>1</v>
      </c>
    </row>
    <row r="3801" spans="1:12" x14ac:dyDescent="0.25">
      <c r="A3801">
        <f t="shared" si="123"/>
        <v>3796</v>
      </c>
      <c r="C3801">
        <v>59933.763197178909</v>
      </c>
      <c r="D3801">
        <v>61801.473389438404</v>
      </c>
      <c r="E3801">
        <v>59618145.248122685</v>
      </c>
      <c r="F3801">
        <v>1867.7101922594957</v>
      </c>
      <c r="G3801">
        <v>423522489.05475968</v>
      </c>
      <c r="H3801" s="6">
        <f>E3801-G3801-'Recalled prostheses cost'!$F$23</f>
        <v>-387656168.27352816</v>
      </c>
      <c r="I3801" s="112">
        <v>33064609.916190561</v>
      </c>
      <c r="J3801" s="112">
        <v>160938545.84080866</v>
      </c>
      <c r="K3801" s="112">
        <f>I3801-J3801-(0.38*'Recalled prostheses cost'!$F$23)</f>
        <v>-136899629.22203675</v>
      </c>
      <c r="L3801" s="11">
        <f t="shared" si="122"/>
        <v>1</v>
      </c>
    </row>
    <row r="3802" spans="1:12" x14ac:dyDescent="0.25">
      <c r="A3802">
        <f t="shared" si="123"/>
        <v>3797</v>
      </c>
      <c r="C3802">
        <v>53348.75049809902</v>
      </c>
      <c r="D3802">
        <v>54918.397382081064</v>
      </c>
      <c r="E3802">
        <v>46915102.098844148</v>
      </c>
      <c r="F3802">
        <v>1569.6468839820445</v>
      </c>
      <c r="G3802">
        <v>294454172.15927708</v>
      </c>
      <c r="H3802" s="6">
        <f>E3802-G3802-'Recalled prostheses cost'!$F$23</f>
        <v>-271290894.52732414</v>
      </c>
      <c r="I3802" s="112">
        <v>26170600.610642172</v>
      </c>
      <c r="J3802" s="112">
        <v>111892585.42052527</v>
      </c>
      <c r="K3802" s="112">
        <f>I3802-J3802-(0.38*'Recalled prostheses cost'!$F$23)</f>
        <v>-94747678.107301742</v>
      </c>
      <c r="L3802" s="11">
        <f t="shared" si="122"/>
        <v>1</v>
      </c>
    </row>
    <row r="3803" spans="1:12" x14ac:dyDescent="0.25">
      <c r="A3803">
        <f t="shared" si="123"/>
        <v>3798</v>
      </c>
      <c r="C3803">
        <v>51490.529391335076</v>
      </c>
      <c r="D3803">
        <v>52964.283063583644</v>
      </c>
      <c r="E3803">
        <v>41946683.041158557</v>
      </c>
      <c r="F3803">
        <v>1473.7536722485675</v>
      </c>
      <c r="G3803">
        <v>285433449.0937435</v>
      </c>
      <c r="H3803" s="6">
        <f>E3803-G3803-'Recalled prostheses cost'!$F$23</f>
        <v>-267238590.51947612</v>
      </c>
      <c r="I3803" s="112">
        <v>23587780.291132577</v>
      </c>
      <c r="J3803" s="112">
        <v>108464710.65562253</v>
      </c>
      <c r="K3803" s="112">
        <f>I3803-J3803-(0.38*'Recalled prostheses cost'!$F$23)</f>
        <v>-93902623.661908597</v>
      </c>
      <c r="L3803" s="11">
        <f t="shared" si="122"/>
        <v>1</v>
      </c>
    </row>
    <row r="3804" spans="1:12" x14ac:dyDescent="0.25">
      <c r="A3804">
        <f t="shared" si="123"/>
        <v>3799</v>
      </c>
      <c r="C3804">
        <v>82500.634533923381</v>
      </c>
      <c r="D3804">
        <v>86517.323925729797</v>
      </c>
      <c r="E3804">
        <v>42059768.437436394</v>
      </c>
      <c r="F3804">
        <v>4016.6893918064161</v>
      </c>
      <c r="G3804">
        <v>430959667.67911261</v>
      </c>
      <c r="H3804" s="6">
        <f>E3804-G3804-'Recalled prostheses cost'!$F$23</f>
        <v>-412651723.70856738</v>
      </c>
      <c r="I3804" s="112">
        <v>23479052.297157727</v>
      </c>
      <c r="J3804" s="112">
        <v>163764673.71806279</v>
      </c>
      <c r="K3804" s="112">
        <f>I3804-J3804-(0.38*'Recalled prostheses cost'!$F$23)</f>
        <v>-149311314.71832371</v>
      </c>
      <c r="L3804" s="11">
        <f t="shared" si="122"/>
        <v>1</v>
      </c>
    </row>
    <row r="3805" spans="1:12" x14ac:dyDescent="0.25">
      <c r="A3805">
        <f t="shared" si="123"/>
        <v>3800</v>
      </c>
      <c r="C3805">
        <v>82038.116494505652</v>
      </c>
      <c r="D3805">
        <v>85237.38591658081</v>
      </c>
      <c r="E3805">
        <v>73326930.682564095</v>
      </c>
      <c r="F3805">
        <v>3199.2694220751582</v>
      </c>
      <c r="G3805">
        <v>670653200.05697048</v>
      </c>
      <c r="H3805" s="6">
        <f>E3805-G3805-'Recalled prostheses cost'!$F$23</f>
        <v>-621078093.84129751</v>
      </c>
      <c r="I3805" s="112">
        <v>40403391.233763695</v>
      </c>
      <c r="J3805" s="112">
        <v>254848216.02164879</v>
      </c>
      <c r="K3805" s="112">
        <f>I3805-J3805-(0.38*'Recalled prostheses cost'!$F$23)</f>
        <v>-223470518.08530375</v>
      </c>
      <c r="L3805" s="11">
        <f t="shared" si="122"/>
        <v>1</v>
      </c>
    </row>
    <row r="3806" spans="1:12" x14ac:dyDescent="0.25">
      <c r="A3806">
        <f t="shared" si="123"/>
        <v>3801</v>
      </c>
      <c r="C3806">
        <v>68759.700026553808</v>
      </c>
      <c r="D3806">
        <v>70604.536515364438</v>
      </c>
      <c r="E3806">
        <v>42418189.788888857</v>
      </c>
      <c r="F3806">
        <v>1844.8364888106298</v>
      </c>
      <c r="G3806">
        <v>225232884.31659973</v>
      </c>
      <c r="H3806" s="6">
        <f>E3806-G3806-'Recalled prostheses cost'!$F$23</f>
        <v>-206566518.99460202</v>
      </c>
      <c r="I3806" s="112">
        <v>23638490.504240878</v>
      </c>
      <c r="J3806" s="112">
        <v>85588496.040307894</v>
      </c>
      <c r="K3806" s="112">
        <f>I3806-J3806-(0.38*'Recalled prostheses cost'!$F$23)</f>
        <v>-70975698.833485663</v>
      </c>
      <c r="L3806" s="11">
        <f t="shared" si="122"/>
        <v>1</v>
      </c>
    </row>
    <row r="3807" spans="1:12" x14ac:dyDescent="0.25">
      <c r="A3807">
        <f t="shared" si="123"/>
        <v>3802</v>
      </c>
      <c r="C3807">
        <v>69963.391331304068</v>
      </c>
      <c r="D3807">
        <v>72059.434408908593</v>
      </c>
      <c r="E3807">
        <v>49935654.99767074</v>
      </c>
      <c r="F3807">
        <v>2096.043077604525</v>
      </c>
      <c r="G3807">
        <v>294759125.52687246</v>
      </c>
      <c r="H3807" s="6">
        <f>E3807-G3807-'Recalled prostheses cost'!$F$23</f>
        <v>-268575294.99609292</v>
      </c>
      <c r="I3807" s="112">
        <v>27766983.339976199</v>
      </c>
      <c r="J3807" s="112">
        <v>112008467.70021151</v>
      </c>
      <c r="K3807" s="112">
        <f>I3807-J3807-(0.38*'Recalled prostheses cost'!$F$23)</f>
        <v>-93267177.657653958</v>
      </c>
      <c r="L3807" s="11">
        <f t="shared" si="122"/>
        <v>1</v>
      </c>
    </row>
    <row r="3808" spans="1:12" x14ac:dyDescent="0.25">
      <c r="A3808">
        <f t="shared" si="123"/>
        <v>3803</v>
      </c>
      <c r="C3808">
        <v>58421.845651156065</v>
      </c>
      <c r="D3808">
        <v>60292.726923765556</v>
      </c>
      <c r="E3808">
        <v>44780350.960335881</v>
      </c>
      <c r="F3808">
        <v>1870.8812726094911</v>
      </c>
      <c r="G3808">
        <v>269141591.68349683</v>
      </c>
      <c r="H3808" s="6">
        <f>E3808-G3808-'Recalled prostheses cost'!$F$23</f>
        <v>-248113065.19005212</v>
      </c>
      <c r="I3808" s="112">
        <v>24588061.896583065</v>
      </c>
      <c r="J3808" s="112">
        <v>102273804.83972882</v>
      </c>
      <c r="K3808" s="112">
        <f>I3808-J3808-(0.38*'Recalled prostheses cost'!$F$23)</f>
        <v>-86711436.240564406</v>
      </c>
      <c r="L3808" s="11">
        <f t="shared" si="122"/>
        <v>1</v>
      </c>
    </row>
    <row r="3809" spans="1:12" x14ac:dyDescent="0.25">
      <c r="A3809">
        <f t="shared" si="123"/>
        <v>3804</v>
      </c>
      <c r="C3809">
        <v>71534.116273955733</v>
      </c>
      <c r="D3809">
        <v>73823.238182384433</v>
      </c>
      <c r="E3809">
        <v>40442628.319906406</v>
      </c>
      <c r="F3809">
        <v>2289.1219084287004</v>
      </c>
      <c r="G3809">
        <v>262299676.73049566</v>
      </c>
      <c r="H3809" s="6">
        <f>E3809-G3809-'Recalled prostheses cost'!$F$23</f>
        <v>-245608872.87748042</v>
      </c>
      <c r="I3809" s="112">
        <v>22570097.083605584</v>
      </c>
      <c r="J3809" s="112">
        <v>99673877.157588348</v>
      </c>
      <c r="K3809" s="112">
        <f>I3809-J3809-(0.38*'Recalled prostheses cost'!$F$23)</f>
        <v>-86129473.371401399</v>
      </c>
      <c r="L3809" s="11">
        <f t="shared" si="122"/>
        <v>1</v>
      </c>
    </row>
    <row r="3810" spans="1:12" x14ac:dyDescent="0.25">
      <c r="A3810">
        <f t="shared" si="123"/>
        <v>3805</v>
      </c>
      <c r="C3810">
        <v>51408.450065364472</v>
      </c>
      <c r="D3810">
        <v>53051.078754984956</v>
      </c>
      <c r="E3810">
        <v>42637502.251288518</v>
      </c>
      <c r="F3810">
        <v>1642.6286896204838</v>
      </c>
      <c r="G3810">
        <v>321308314.82075328</v>
      </c>
      <c r="H3810" s="6">
        <f>E3810-G3810-'Recalled prostheses cost'!$F$23</f>
        <v>-302422637.03635591</v>
      </c>
      <c r="I3810" s="112">
        <v>23477383.041010588</v>
      </c>
      <c r="J3810" s="112">
        <v>122097159.63188624</v>
      </c>
      <c r="K3810" s="112">
        <f>I3810-J3810-(0.38*'Recalled prostheses cost'!$F$23)</f>
        <v>-107645469.88829431</v>
      </c>
      <c r="L3810" s="11">
        <f t="shared" si="122"/>
        <v>1</v>
      </c>
    </row>
    <row r="3811" spans="1:12" x14ac:dyDescent="0.25">
      <c r="A3811">
        <f t="shared" si="123"/>
        <v>3806</v>
      </c>
      <c r="C3811">
        <v>62419.950918861738</v>
      </c>
      <c r="D3811">
        <v>64503.150301358073</v>
      </c>
      <c r="E3811">
        <v>46261303.141834602</v>
      </c>
      <c r="F3811">
        <v>2083.1993824963356</v>
      </c>
      <c r="G3811">
        <v>369468632.12460726</v>
      </c>
      <c r="H3811" s="6">
        <f>E3811-G3811-'Recalled prostheses cost'!$F$23</f>
        <v>-346959153.44966382</v>
      </c>
      <c r="I3811" s="112">
        <v>25360960.964401491</v>
      </c>
      <c r="J3811" s="112">
        <v>140398080.20735076</v>
      </c>
      <c r="K3811" s="112">
        <f>I3811-J3811-(0.38*'Recalled prostheses cost'!$F$23)</f>
        <v>-124062812.54036793</v>
      </c>
      <c r="L3811" s="11">
        <f t="shared" si="122"/>
        <v>1</v>
      </c>
    </row>
    <row r="3812" spans="1:12" x14ac:dyDescent="0.25">
      <c r="A3812">
        <f t="shared" si="123"/>
        <v>3807</v>
      </c>
      <c r="C3812">
        <v>58207.144872779667</v>
      </c>
      <c r="D3812">
        <v>60489.455145133135</v>
      </c>
      <c r="E3812">
        <v>55019019.75249178</v>
      </c>
      <c r="F3812">
        <v>2282.3102723534685</v>
      </c>
      <c r="G3812">
        <v>550497905.37780464</v>
      </c>
      <c r="H3812" s="6">
        <f>E3812-G3812-'Recalled prostheses cost'!$F$23</f>
        <v>-519230710.09220403</v>
      </c>
      <c r="I3812" s="112">
        <v>30741054.527314667</v>
      </c>
      <c r="J3812" s="112">
        <v>209189204.04356575</v>
      </c>
      <c r="K3812" s="112">
        <f>I3812-J3812-(0.38*'Recalled prostheses cost'!$F$23)</f>
        <v>-187473842.81366974</v>
      </c>
      <c r="L3812" s="11">
        <f t="shared" si="122"/>
        <v>1</v>
      </c>
    </row>
    <row r="3813" spans="1:12" x14ac:dyDescent="0.25">
      <c r="A3813">
        <f t="shared" si="123"/>
        <v>3808</v>
      </c>
      <c r="C3813">
        <v>54756.074571150748</v>
      </c>
      <c r="D3813">
        <v>56011.201691451766</v>
      </c>
      <c r="E3813">
        <v>68636271.65317215</v>
      </c>
      <c r="F3813">
        <v>1255.1271203010183</v>
      </c>
      <c r="G3813">
        <v>378034434.59320527</v>
      </c>
      <c r="H3813" s="6">
        <f>E3813-G3813-'Recalled prostheses cost'!$F$23</f>
        <v>-333149987.40692431</v>
      </c>
      <c r="I3813" s="112">
        <v>37896257.06954962</v>
      </c>
      <c r="J3813" s="112">
        <v>143653085.14541805</v>
      </c>
      <c r="K3813" s="112">
        <f>I3813-J3813-(0.38*'Recalled prostheses cost'!$F$23)</f>
        <v>-114782521.37328708</v>
      </c>
      <c r="L3813" s="11">
        <f t="shared" si="122"/>
        <v>1</v>
      </c>
    </row>
    <row r="3814" spans="1:12" x14ac:dyDescent="0.25">
      <c r="A3814">
        <f t="shared" si="123"/>
        <v>3809</v>
      </c>
      <c r="C3814">
        <v>53900.909344210391</v>
      </c>
      <c r="D3814">
        <v>55443.989245609853</v>
      </c>
      <c r="E3814">
        <v>69240553.404467687</v>
      </c>
      <c r="F3814">
        <v>1543.079901399462</v>
      </c>
      <c r="G3814">
        <v>546724876.09881079</v>
      </c>
      <c r="H3814" s="6">
        <f>E3814-G3814-'Recalled prostheses cost'!$F$23</f>
        <v>-501236147.16123426</v>
      </c>
      <c r="I3814" s="112">
        <v>38149160.672140531</v>
      </c>
      <c r="J3814" s="112">
        <v>207755452.91754809</v>
      </c>
      <c r="K3814" s="112">
        <f>I3814-J3814-(0.38*'Recalled prostheses cost'!$F$23)</f>
        <v>-178631985.54282621</v>
      </c>
      <c r="L3814" s="11">
        <f t="shared" si="122"/>
        <v>1</v>
      </c>
    </row>
    <row r="3815" spans="1:12" x14ac:dyDescent="0.25">
      <c r="A3815">
        <f t="shared" si="123"/>
        <v>3810</v>
      </c>
      <c r="C3815">
        <v>53850.969766566639</v>
      </c>
      <c r="D3815">
        <v>55708.696445400492</v>
      </c>
      <c r="E3815">
        <v>46921888.909362167</v>
      </c>
      <c r="F3815">
        <v>1857.7266788338529</v>
      </c>
      <c r="G3815">
        <v>375575609.69547689</v>
      </c>
      <c r="H3815" s="6">
        <f>E3815-G3815-'Recalled prostheses cost'!$F$23</f>
        <v>-352405545.25300586</v>
      </c>
      <c r="I3815" s="112">
        <v>26050088.198162839</v>
      </c>
      <c r="J3815" s="112">
        <v>142718731.6842812</v>
      </c>
      <c r="K3815" s="112">
        <f>I3815-J3815-(0.38*'Recalled prostheses cost'!$F$23)</f>
        <v>-125694336.783537</v>
      </c>
      <c r="L3815" s="11">
        <f t="shared" si="122"/>
        <v>1</v>
      </c>
    </row>
    <row r="3816" spans="1:12" x14ac:dyDescent="0.25">
      <c r="A3816">
        <f t="shared" si="123"/>
        <v>3811</v>
      </c>
      <c r="C3816">
        <v>48926.444082051792</v>
      </c>
      <c r="D3816">
        <v>50833.365532866133</v>
      </c>
      <c r="E3816">
        <v>44524508.559162647</v>
      </c>
      <c r="F3816">
        <v>1906.9214508143414</v>
      </c>
      <c r="G3816">
        <v>386360631.0741601</v>
      </c>
      <c r="H3816" s="6">
        <f>E3816-G3816-'Recalled prostheses cost'!$F$23</f>
        <v>-365587946.98188865</v>
      </c>
      <c r="I3816" s="112">
        <v>24570171.036710415</v>
      </c>
      <c r="J3816" s="112">
        <v>146817039.80818084</v>
      </c>
      <c r="K3816" s="112">
        <f>I3816-J3816-(0.38*'Recalled prostheses cost'!$F$23)</f>
        <v>-131272562.06888908</v>
      </c>
      <c r="L3816" s="11">
        <f t="shared" si="122"/>
        <v>1</v>
      </c>
    </row>
    <row r="3817" spans="1:12" x14ac:dyDescent="0.25">
      <c r="A3817">
        <f t="shared" si="123"/>
        <v>3812</v>
      </c>
      <c r="C3817">
        <v>76300.435960242306</v>
      </c>
      <c r="D3817">
        <v>78288.893269131775</v>
      </c>
      <c r="E3817">
        <v>47485150.028700888</v>
      </c>
      <c r="F3817">
        <v>1988.4573088894685</v>
      </c>
      <c r="G3817">
        <v>268719578.54799163</v>
      </c>
      <c r="H3817" s="6">
        <f>E3817-G3817-'Recalled prostheses cost'!$F$23</f>
        <v>-244986252.98618191</v>
      </c>
      <c r="I3817" s="112">
        <v>26235597.847183421</v>
      </c>
      <c r="J3817" s="112">
        <v>102113439.8482368</v>
      </c>
      <c r="K3817" s="112">
        <f>I3817-J3817-(0.38*'Recalled prostheses cost'!$F$23)</f>
        <v>-84903535.298472017</v>
      </c>
      <c r="L3817" s="11">
        <f t="shared" si="122"/>
        <v>1</v>
      </c>
    </row>
    <row r="3818" spans="1:12" x14ac:dyDescent="0.25">
      <c r="A3818">
        <f t="shared" si="123"/>
        <v>3813</v>
      </c>
      <c r="C3818">
        <v>54312.199396940749</v>
      </c>
      <c r="D3818">
        <v>56180.811152481117</v>
      </c>
      <c r="E3818">
        <v>41056362.430712529</v>
      </c>
      <c r="F3818">
        <v>1868.6117555403689</v>
      </c>
      <c r="G3818">
        <v>343902674.04563963</v>
      </c>
      <c r="H3818" s="6">
        <f>E3818-G3818-'Recalled prostheses cost'!$F$23</f>
        <v>-326598136.08181828</v>
      </c>
      <c r="I3818" s="112">
        <v>23026783.062438641</v>
      </c>
      <c r="J3818" s="112">
        <v>130683016.13734305</v>
      </c>
      <c r="K3818" s="112">
        <f>I3818-J3818-(0.38*'Recalled prostheses cost'!$F$23)</f>
        <v>-116681926.37232307</v>
      </c>
      <c r="L3818" s="11">
        <f t="shared" si="122"/>
        <v>1</v>
      </c>
    </row>
    <row r="3819" spans="1:12" x14ac:dyDescent="0.25">
      <c r="A3819">
        <f t="shared" si="123"/>
        <v>3814</v>
      </c>
      <c r="C3819">
        <v>69424.060512597091</v>
      </c>
      <c r="D3819">
        <v>73166.382305549487</v>
      </c>
      <c r="E3819">
        <v>50587314.154638432</v>
      </c>
      <c r="F3819">
        <v>3742.3217929523962</v>
      </c>
      <c r="G3819">
        <v>604552602.50523353</v>
      </c>
      <c r="H3819" s="6">
        <f>E3819-G3819-'Recalled prostheses cost'!$F$23</f>
        <v>-577717112.81748629</v>
      </c>
      <c r="I3819" s="112">
        <v>28144252.186139185</v>
      </c>
      <c r="J3819" s="112">
        <v>229729988.95198876</v>
      </c>
      <c r="K3819" s="112">
        <f>I3819-J3819-(0.38*'Recalled prostheses cost'!$F$23)</f>
        <v>-210611430.06326821</v>
      </c>
      <c r="L3819" s="11">
        <f t="shared" si="122"/>
        <v>1</v>
      </c>
    </row>
    <row r="3820" spans="1:12" x14ac:dyDescent="0.25">
      <c r="A3820">
        <f t="shared" si="123"/>
        <v>3815</v>
      </c>
      <c r="C3820">
        <v>52739.854602847627</v>
      </c>
      <c r="D3820">
        <v>53875.451609025957</v>
      </c>
      <c r="E3820">
        <v>61115602.607349649</v>
      </c>
      <c r="F3820">
        <v>1135.59700617833</v>
      </c>
      <c r="G3820">
        <v>349233362.09795505</v>
      </c>
      <c r="H3820" s="6">
        <f>E3820-G3820-'Recalled prostheses cost'!$F$23</f>
        <v>-311869583.95749658</v>
      </c>
      <c r="I3820" s="112">
        <v>33836067.684161775</v>
      </c>
      <c r="J3820" s="112">
        <v>132708677.59722292</v>
      </c>
      <c r="K3820" s="112">
        <f>I3820-J3820-(0.38*'Recalled prostheses cost'!$F$23)</f>
        <v>-107898303.2104798</v>
      </c>
      <c r="L3820" s="11">
        <f t="shared" si="122"/>
        <v>1</v>
      </c>
    </row>
    <row r="3821" spans="1:12" x14ac:dyDescent="0.25">
      <c r="A3821">
        <f t="shared" si="123"/>
        <v>3816</v>
      </c>
      <c r="C3821">
        <v>77040.223264276457</v>
      </c>
      <c r="D3821">
        <v>79665.314314827134</v>
      </c>
      <c r="E3821">
        <v>44221196.688157454</v>
      </c>
      <c r="F3821">
        <v>2625.0910505506763</v>
      </c>
      <c r="G3821">
        <v>251442440.86479381</v>
      </c>
      <c r="H3821" s="6">
        <f>E3821-G3821-'Recalled prostheses cost'!$F$23</f>
        <v>-230973068.64352751</v>
      </c>
      <c r="I3821" s="112">
        <v>24621553.933090162</v>
      </c>
      <c r="J3821" s="112">
        <v>95548127.528621659</v>
      </c>
      <c r="K3821" s="112">
        <f>I3821-J3821-(0.38*'Recalled prostheses cost'!$F$23)</f>
        <v>-79952266.892950147</v>
      </c>
      <c r="L3821" s="11">
        <f t="shared" si="122"/>
        <v>1</v>
      </c>
    </row>
    <row r="3822" spans="1:12" x14ac:dyDescent="0.25">
      <c r="A3822">
        <f t="shared" si="123"/>
        <v>3817</v>
      </c>
      <c r="C3822">
        <v>55852.583357295298</v>
      </c>
      <c r="D3822">
        <v>57914.032047188775</v>
      </c>
      <c r="E3822">
        <v>71847912.019862831</v>
      </c>
      <c r="F3822">
        <v>2061.4486898934774</v>
      </c>
      <c r="G3822">
        <v>617558483.22979808</v>
      </c>
      <c r="H3822" s="6">
        <f>E3822-G3822-'Recalled prostheses cost'!$F$23</f>
        <v>-569462395.67682636</v>
      </c>
      <c r="I3822" s="112">
        <v>39866156.030989207</v>
      </c>
      <c r="J3822" s="112">
        <v>234672223.6273233</v>
      </c>
      <c r="K3822" s="112">
        <f>I3822-J3822-(0.38*'Recalled prostheses cost'!$F$23)</f>
        <v>-203831760.89375275</v>
      </c>
      <c r="L3822" s="11">
        <f t="shared" si="122"/>
        <v>1</v>
      </c>
    </row>
    <row r="3823" spans="1:12" x14ac:dyDescent="0.25">
      <c r="A3823">
        <f t="shared" si="123"/>
        <v>3818</v>
      </c>
      <c r="C3823">
        <v>71865.11825340119</v>
      </c>
      <c r="D3823">
        <v>74745.225037221637</v>
      </c>
      <c r="E3823">
        <v>55326275.345821783</v>
      </c>
      <c r="F3823">
        <v>2880.1067838204472</v>
      </c>
      <c r="G3823">
        <v>527581237.37072867</v>
      </c>
      <c r="H3823" s="6">
        <f>E3823-G3823-'Recalled prostheses cost'!$F$23</f>
        <v>-496006786.49179804</v>
      </c>
      <c r="I3823" s="112">
        <v>30494540.041768186</v>
      </c>
      <c r="J3823" s="112">
        <v>200480870.20087692</v>
      </c>
      <c r="K3823" s="112">
        <f>I3823-J3823-(0.38*'Recalled prostheses cost'!$F$23)</f>
        <v>-179012023.45652738</v>
      </c>
      <c r="L3823" s="11">
        <f t="shared" si="122"/>
        <v>1</v>
      </c>
    </row>
    <row r="3824" spans="1:12" x14ac:dyDescent="0.25">
      <c r="A3824">
        <f t="shared" si="123"/>
        <v>3819</v>
      </c>
      <c r="C3824">
        <v>67894.891863724522</v>
      </c>
      <c r="D3824">
        <v>69924.92014075027</v>
      </c>
      <c r="E3824">
        <v>53371223.608284779</v>
      </c>
      <c r="F3824">
        <v>2030.0282770257472</v>
      </c>
      <c r="G3824">
        <v>340506363.36352831</v>
      </c>
      <c r="H3824" s="6">
        <f>E3824-G3824-'Recalled prostheses cost'!$F$23</f>
        <v>-310886964.22213471</v>
      </c>
      <c r="I3824" s="112">
        <v>29443051.261140548</v>
      </c>
      <c r="J3824" s="112">
        <v>129392418.07814075</v>
      </c>
      <c r="K3824" s="112">
        <f>I3824-J3824-(0.38*'Recalled prostheses cost'!$F$23)</f>
        <v>-108975060.11441886</v>
      </c>
      <c r="L3824" s="11">
        <f t="shared" si="122"/>
        <v>1</v>
      </c>
    </row>
    <row r="3825" spans="1:12" x14ac:dyDescent="0.25">
      <c r="A3825">
        <f t="shared" si="123"/>
        <v>3820</v>
      </c>
      <c r="C3825">
        <v>73272.273410338283</v>
      </c>
      <c r="D3825">
        <v>75352.910649253186</v>
      </c>
      <c r="E3825">
        <v>48262277.705086254</v>
      </c>
      <c r="F3825">
        <v>2080.6372389149037</v>
      </c>
      <c r="G3825">
        <v>269967054.53278506</v>
      </c>
      <c r="H3825" s="6">
        <f>E3825-G3825-'Recalled prostheses cost'!$F$23</f>
        <v>-245456601.29458997</v>
      </c>
      <c r="I3825" s="112">
        <v>26862823.82544557</v>
      </c>
      <c r="J3825" s="112">
        <v>102587480.72245832</v>
      </c>
      <c r="K3825" s="112">
        <f>I3825-J3825-(0.38*'Recalled prostheses cost'!$F$23)</f>
        <v>-84750350.194431394</v>
      </c>
      <c r="L3825" s="11">
        <f t="shared" si="122"/>
        <v>1</v>
      </c>
    </row>
    <row r="3826" spans="1:12" x14ac:dyDescent="0.25">
      <c r="A3826">
        <f t="shared" si="123"/>
        <v>3821</v>
      </c>
      <c r="C3826">
        <v>56269.906014361914</v>
      </c>
      <c r="D3826">
        <v>58699.683994657142</v>
      </c>
      <c r="E3826">
        <v>48025457.82420218</v>
      </c>
      <c r="F3826">
        <v>2429.7779802952282</v>
      </c>
      <c r="G3826">
        <v>563283724.17717814</v>
      </c>
      <c r="H3826" s="6">
        <f>E3826-G3826-'Recalled prostheses cost'!$F$23</f>
        <v>-539010090.81986713</v>
      </c>
      <c r="I3826" s="112">
        <v>26460523.389451407</v>
      </c>
      <c r="J3826" s="112">
        <v>214047815.18732771</v>
      </c>
      <c r="K3826" s="112">
        <f>I3826-J3826-(0.38*'Recalled prostheses cost'!$F$23)</f>
        <v>-196612985.09529495</v>
      </c>
      <c r="L3826" s="11">
        <f t="shared" si="122"/>
        <v>1</v>
      </c>
    </row>
    <row r="3827" spans="1:12" x14ac:dyDescent="0.25">
      <c r="A3827">
        <f t="shared" si="123"/>
        <v>3822</v>
      </c>
      <c r="C3827">
        <v>54025.336039118163</v>
      </c>
      <c r="D3827">
        <v>56639.06960028442</v>
      </c>
      <c r="E3827">
        <v>42727900.439293064</v>
      </c>
      <c r="F3827">
        <v>2613.7335611662565</v>
      </c>
      <c r="G3827">
        <v>519936450.27603161</v>
      </c>
      <c r="H3827" s="6">
        <f>E3827-G3827-'Recalled prostheses cost'!$F$23</f>
        <v>-500960374.3036297</v>
      </c>
      <c r="I3827" s="112">
        <v>23479945.974719331</v>
      </c>
      <c r="J3827" s="112">
        <v>197575851.10489202</v>
      </c>
      <c r="K3827" s="112">
        <f>I3827-J3827-(0.38*'Recalled prostheses cost'!$F$23)</f>
        <v>-183121598.42759132</v>
      </c>
      <c r="L3827" s="11">
        <f t="shared" si="122"/>
        <v>1</v>
      </c>
    </row>
    <row r="3828" spans="1:12" x14ac:dyDescent="0.25">
      <c r="A3828">
        <f t="shared" si="123"/>
        <v>3823</v>
      </c>
      <c r="C3828">
        <v>61181.60647445239</v>
      </c>
      <c r="D3828">
        <v>63200.727241864719</v>
      </c>
      <c r="E3828">
        <v>44932683.525046408</v>
      </c>
      <c r="F3828">
        <v>2019.1207674123289</v>
      </c>
      <c r="G3828">
        <v>364394404.04751629</v>
      </c>
      <c r="H3828" s="6">
        <f>E3828-G3828-'Recalled prostheses cost'!$F$23</f>
        <v>-343213544.98936105</v>
      </c>
      <c r="I3828" s="112">
        <v>24920702.678472433</v>
      </c>
      <c r="J3828" s="112">
        <v>138469873.53805616</v>
      </c>
      <c r="K3828" s="112">
        <f>I3828-J3828-(0.38*'Recalled prostheses cost'!$F$23)</f>
        <v>-122574864.15700239</v>
      </c>
      <c r="L3828" s="11">
        <f t="shared" si="122"/>
        <v>1</v>
      </c>
    </row>
    <row r="3829" spans="1:12" x14ac:dyDescent="0.25">
      <c r="A3829">
        <f t="shared" si="123"/>
        <v>3824</v>
      </c>
      <c r="C3829">
        <v>66457.078746241576</v>
      </c>
      <c r="D3829">
        <v>67854.587617892787</v>
      </c>
      <c r="E3829">
        <v>45972422.182941496</v>
      </c>
      <c r="F3829">
        <v>1397.5088716512109</v>
      </c>
      <c r="G3829">
        <v>239097669.9274967</v>
      </c>
      <c r="H3829" s="6">
        <f>E3829-G3829-'Recalled prostheses cost'!$F$23</f>
        <v>-216877072.21144637</v>
      </c>
      <c r="I3829" s="112">
        <v>25358772.445077486</v>
      </c>
      <c r="J3829" s="112">
        <v>90857114.57244873</v>
      </c>
      <c r="K3829" s="112">
        <f>I3829-J3829-(0.38*'Recalled prostheses cost'!$F$23)</f>
        <v>-74524035.424789891</v>
      </c>
      <c r="L3829" s="11">
        <f t="shared" si="122"/>
        <v>1</v>
      </c>
    </row>
    <row r="3830" spans="1:12" x14ac:dyDescent="0.25">
      <c r="A3830">
        <f t="shared" si="123"/>
        <v>3825</v>
      </c>
      <c r="C3830">
        <v>49579.573700416469</v>
      </c>
      <c r="D3830">
        <v>50860.593740082542</v>
      </c>
      <c r="E3830">
        <v>42333881.08651036</v>
      </c>
      <c r="F3830">
        <v>1281.020039666073</v>
      </c>
      <c r="G3830">
        <v>216717002.1333417</v>
      </c>
      <c r="H3830" s="6">
        <f>E3830-G3830-'Recalled prostheses cost'!$F$23</f>
        <v>-198134945.51372251</v>
      </c>
      <c r="I3830" s="112">
        <v>23509672.602528896</v>
      </c>
      <c r="J3830" s="112">
        <v>82352460.810669854</v>
      </c>
      <c r="K3830" s="112">
        <f>I3830-J3830-(0.38*'Recalled prostheses cost'!$F$23)</f>
        <v>-67868481.505559593</v>
      </c>
      <c r="L3830" s="11">
        <f t="shared" si="122"/>
        <v>1</v>
      </c>
    </row>
    <row r="3831" spans="1:12" x14ac:dyDescent="0.25">
      <c r="A3831">
        <f t="shared" si="123"/>
        <v>3826</v>
      </c>
      <c r="C3831">
        <v>49833.832722662126</v>
      </c>
      <c r="D3831">
        <v>51247.072804943156</v>
      </c>
      <c r="E3831">
        <v>44319149.464945331</v>
      </c>
      <c r="F3831">
        <v>1413.2400822810305</v>
      </c>
      <c r="G3831">
        <v>281866984.76231617</v>
      </c>
      <c r="H3831" s="6">
        <f>E3831-G3831-'Recalled prostheses cost'!$F$23</f>
        <v>-261299659.76426202</v>
      </c>
      <c r="I3831" s="112">
        <v>24859688.300011359</v>
      </c>
      <c r="J3831" s="112">
        <v>107109454.20968014</v>
      </c>
      <c r="K3831" s="112">
        <f>I3831-J3831-(0.38*'Recalled prostheses cost'!$F$23)</f>
        <v>-91275459.207087427</v>
      </c>
      <c r="L3831" s="11">
        <f t="shared" si="122"/>
        <v>1</v>
      </c>
    </row>
    <row r="3832" spans="1:12" x14ac:dyDescent="0.25">
      <c r="A3832">
        <f t="shared" si="123"/>
        <v>3827</v>
      </c>
      <c r="C3832">
        <v>71915.464048178183</v>
      </c>
      <c r="D3832">
        <v>74257.264174124866</v>
      </c>
      <c r="E3832">
        <v>54682952.209135674</v>
      </c>
      <c r="F3832">
        <v>2341.8001259466837</v>
      </c>
      <c r="G3832">
        <v>406989733.95804042</v>
      </c>
      <c r="H3832" s="6">
        <f>E3832-G3832-'Recalled prostheses cost'!$F$23</f>
        <v>-376058606.21579593</v>
      </c>
      <c r="I3832" s="112">
        <v>30438541.026629865</v>
      </c>
      <c r="J3832" s="112">
        <v>154656098.90405536</v>
      </c>
      <c r="K3832" s="112">
        <f>I3832-J3832-(0.38*'Recalled prostheses cost'!$F$23)</f>
        <v>-133243251.17484415</v>
      </c>
      <c r="L3832" s="11">
        <f t="shared" si="122"/>
        <v>1</v>
      </c>
    </row>
    <row r="3833" spans="1:12" x14ac:dyDescent="0.25">
      <c r="A3833">
        <f t="shared" si="123"/>
        <v>3828</v>
      </c>
      <c r="C3833">
        <v>73878.849024329626</v>
      </c>
      <c r="D3833">
        <v>76915.233367806228</v>
      </c>
      <c r="E3833">
        <v>42873963.164756931</v>
      </c>
      <c r="F3833">
        <v>3036.3843434766022</v>
      </c>
      <c r="G3833">
        <v>354847339.85062891</v>
      </c>
      <c r="H3833" s="6">
        <f>E3833-G3833-'Recalled prostheses cost'!$F$23</f>
        <v>-335725201.15276313</v>
      </c>
      <c r="I3833" s="112">
        <v>23986159.859282285</v>
      </c>
      <c r="J3833" s="112">
        <v>134841989.14323896</v>
      </c>
      <c r="K3833" s="112">
        <f>I3833-J3833-(0.38*'Recalled prostheses cost'!$F$23)</f>
        <v>-119881522.58137533</v>
      </c>
      <c r="L3833" s="11">
        <f t="shared" si="122"/>
        <v>1</v>
      </c>
    </row>
    <row r="3834" spans="1:12" x14ac:dyDescent="0.25">
      <c r="A3834">
        <f t="shared" si="123"/>
        <v>3829</v>
      </c>
      <c r="C3834">
        <v>50223.426863258901</v>
      </c>
      <c r="D3834">
        <v>52208.513666766274</v>
      </c>
      <c r="E3834">
        <v>65110254.588662796</v>
      </c>
      <c r="F3834">
        <v>1985.0868035073727</v>
      </c>
      <c r="G3834">
        <v>740049516.80125642</v>
      </c>
      <c r="H3834" s="6">
        <f>E3834-G3834-'Recalled prostheses cost'!$F$23</f>
        <v>-698691086.67948484</v>
      </c>
      <c r="I3834" s="112">
        <v>36017353.558413863</v>
      </c>
      <c r="J3834" s="112">
        <v>281218816.38447744</v>
      </c>
      <c r="K3834" s="112">
        <f>I3834-J3834-(0.38*'Recalled prostheses cost'!$F$23)</f>
        <v>-254227156.12348223</v>
      </c>
      <c r="L3834" s="11">
        <f t="shared" si="122"/>
        <v>1</v>
      </c>
    </row>
    <row r="3835" spans="1:12" x14ac:dyDescent="0.25">
      <c r="A3835">
        <f t="shared" si="123"/>
        <v>3830</v>
      </c>
      <c r="C3835">
        <v>55763.22118309301</v>
      </c>
      <c r="D3835">
        <v>58024.921860767769</v>
      </c>
      <c r="E3835">
        <v>45155365.246149242</v>
      </c>
      <c r="F3835">
        <v>2261.7006776747585</v>
      </c>
      <c r="G3835">
        <v>442259500.5354405</v>
      </c>
      <c r="H3835" s="6">
        <f>E3835-G3835-'Recalled prostheses cost'!$F$23</f>
        <v>-420855959.75618243</v>
      </c>
      <c r="I3835" s="112">
        <v>25206438.756308965</v>
      </c>
      <c r="J3835" s="112">
        <v>168058610.2034674</v>
      </c>
      <c r="K3835" s="112">
        <f>I3835-J3835-(0.38*'Recalled prostheses cost'!$F$23)</f>
        <v>-151877864.74457708</v>
      </c>
      <c r="L3835" s="11">
        <f t="shared" si="122"/>
        <v>1</v>
      </c>
    </row>
    <row r="3836" spans="1:12" x14ac:dyDescent="0.25">
      <c r="A3836">
        <f t="shared" si="123"/>
        <v>3831</v>
      </c>
      <c r="C3836">
        <v>52781.214141051183</v>
      </c>
      <c r="D3836">
        <v>54477.242979695518</v>
      </c>
      <c r="E3836">
        <v>40984345.731272385</v>
      </c>
      <c r="F3836">
        <v>1696.0288386443353</v>
      </c>
      <c r="G3836">
        <v>322233570.89147216</v>
      </c>
      <c r="H3836" s="6">
        <f>E3836-G3836-'Recalled prostheses cost'!$F$23</f>
        <v>-305001049.62709093</v>
      </c>
      <c r="I3836" s="112">
        <v>22794676.264193945</v>
      </c>
      <c r="J3836" s="112">
        <v>122448756.9387594</v>
      </c>
      <c r="K3836" s="112">
        <f>I3836-J3836-(0.38*'Recalled prostheses cost'!$F$23)</f>
        <v>-108679773.97198412</v>
      </c>
      <c r="L3836" s="11">
        <f t="shared" si="122"/>
        <v>1</v>
      </c>
    </row>
    <row r="3837" spans="1:12" x14ac:dyDescent="0.25">
      <c r="A3837">
        <f t="shared" si="123"/>
        <v>3832</v>
      </c>
      <c r="C3837">
        <v>72226.640855778402</v>
      </c>
      <c r="D3837">
        <v>73858.142536673578</v>
      </c>
      <c r="E3837">
        <v>39464839.894543916</v>
      </c>
      <c r="F3837">
        <v>1631.5016808951768</v>
      </c>
      <c r="G3837">
        <v>180099570.11017856</v>
      </c>
      <c r="H3837" s="6">
        <f>E3837-G3837-'Recalled prostheses cost'!$F$23</f>
        <v>-164386554.68252581</v>
      </c>
      <c r="I3837" s="112">
        <v>22213181.339605417</v>
      </c>
      <c r="J3837" s="112">
        <v>68437836.641867861</v>
      </c>
      <c r="K3837" s="112">
        <f>I3837-J3837-(0.38*'Recalled prostheses cost'!$F$23)</f>
        <v>-55250348.599681087</v>
      </c>
      <c r="L3837" s="11">
        <f t="shared" si="122"/>
        <v>1</v>
      </c>
    </row>
    <row r="3838" spans="1:12" x14ac:dyDescent="0.25">
      <c r="A3838">
        <f t="shared" si="123"/>
        <v>3833</v>
      </c>
      <c r="C3838">
        <v>72227.367403318553</v>
      </c>
      <c r="D3838">
        <v>75236.734819677411</v>
      </c>
      <c r="E3838">
        <v>41152823.912099563</v>
      </c>
      <c r="F3838">
        <v>3009.3674163588585</v>
      </c>
      <c r="G3838">
        <v>379995662.46253175</v>
      </c>
      <c r="H3838" s="6">
        <f>E3838-G3838-'Recalled prostheses cost'!$F$23</f>
        <v>-362594663.01732337</v>
      </c>
      <c r="I3838" s="112">
        <v>22840731.803086657</v>
      </c>
      <c r="J3838" s="112">
        <v>144398351.73576209</v>
      </c>
      <c r="K3838" s="112">
        <f>I3838-J3838-(0.38*'Recalled prostheses cost'!$F$23)</f>
        <v>-130583313.23009408</v>
      </c>
      <c r="L3838" s="11">
        <f t="shared" si="122"/>
        <v>1</v>
      </c>
    </row>
    <row r="3839" spans="1:12" x14ac:dyDescent="0.25">
      <c r="A3839">
        <f t="shared" si="123"/>
        <v>3834</v>
      </c>
      <c r="C3839">
        <v>64387.291599826953</v>
      </c>
      <c r="D3839">
        <v>66453.748057580335</v>
      </c>
      <c r="E3839">
        <v>51452809.880382501</v>
      </c>
      <c r="F3839">
        <v>2066.456457753382</v>
      </c>
      <c r="G3839">
        <v>383563405.72211647</v>
      </c>
      <c r="H3839" s="6">
        <f>E3839-G3839-'Recalled prostheses cost'!$F$23</f>
        <v>-355862420.30862516</v>
      </c>
      <c r="I3839" s="112">
        <v>28366329.665693015</v>
      </c>
      <c r="J3839" s="112">
        <v>145754094.17440426</v>
      </c>
      <c r="K3839" s="112">
        <f>I3839-J3839-(0.38*'Recalled prostheses cost'!$F$23)</f>
        <v>-126413457.8061299</v>
      </c>
      <c r="L3839" s="11">
        <f t="shared" si="122"/>
        <v>1</v>
      </c>
    </row>
    <row r="3840" spans="1:12" x14ac:dyDescent="0.25">
      <c r="A3840">
        <f t="shared" si="123"/>
        <v>3835</v>
      </c>
      <c r="C3840">
        <v>81229.869478714842</v>
      </c>
      <c r="D3840">
        <v>84690.581487651376</v>
      </c>
      <c r="E3840">
        <v>55071319.275544353</v>
      </c>
      <c r="F3840">
        <v>3460.7120089365344</v>
      </c>
      <c r="G3840">
        <v>536184449.34936011</v>
      </c>
      <c r="H3840" s="6">
        <f>E3840-G3840-'Recalled prostheses cost'!$F$23</f>
        <v>-504864954.54070693</v>
      </c>
      <c r="I3840" s="112">
        <v>30340046.464533221</v>
      </c>
      <c r="J3840" s="112">
        <v>203750090.75275686</v>
      </c>
      <c r="K3840" s="112">
        <f>I3840-J3840-(0.38*'Recalled prostheses cost'!$F$23)</f>
        <v>-182435737.58564231</v>
      </c>
      <c r="L3840" s="11">
        <f t="shared" si="122"/>
        <v>1</v>
      </c>
    </row>
    <row r="3841" spans="1:12" x14ac:dyDescent="0.25">
      <c r="A3841">
        <f t="shared" si="123"/>
        <v>3836</v>
      </c>
      <c r="C3841">
        <v>53605.399657612048</v>
      </c>
      <c r="D3841">
        <v>55567.775261655901</v>
      </c>
      <c r="E3841">
        <v>55835628.658027753</v>
      </c>
      <c r="F3841">
        <v>1962.3756040438529</v>
      </c>
      <c r="G3841">
        <v>482861938.74478096</v>
      </c>
      <c r="H3841" s="6">
        <f>E3841-G3841-'Recalled prostheses cost'!$F$23</f>
        <v>-450778134.55364436</v>
      </c>
      <c r="I3841" s="112">
        <v>30998224.302022155</v>
      </c>
      <c r="J3841" s="112">
        <v>183487536.7230168</v>
      </c>
      <c r="K3841" s="112">
        <f>I3841-J3841-(0.38*'Recalled prostheses cost'!$F$23)</f>
        <v>-161515005.71841329</v>
      </c>
      <c r="L3841" s="11">
        <f t="shared" si="122"/>
        <v>1</v>
      </c>
    </row>
    <row r="3842" spans="1:12" x14ac:dyDescent="0.25">
      <c r="A3842">
        <f t="shared" si="123"/>
        <v>3837</v>
      </c>
      <c r="C3842">
        <v>66963.78108046233</v>
      </c>
      <c r="D3842">
        <v>69302.469438053726</v>
      </c>
      <c r="E3842">
        <v>54404678.288013026</v>
      </c>
      <c r="F3842">
        <v>2338.6883575913962</v>
      </c>
      <c r="G3842">
        <v>434029236.82842785</v>
      </c>
      <c r="H3842" s="6">
        <f>E3842-G3842-'Recalled prostheses cost'!$F$23</f>
        <v>-403376383.00730598</v>
      </c>
      <c r="I3842" s="112">
        <v>30111037.609539356</v>
      </c>
      <c r="J3842" s="112">
        <v>164931109.99480259</v>
      </c>
      <c r="K3842" s="112">
        <f>I3842-J3842-(0.38*'Recalled prostheses cost'!$F$23)</f>
        <v>-143845765.68268189</v>
      </c>
      <c r="L3842" s="11">
        <f t="shared" si="122"/>
        <v>1</v>
      </c>
    </row>
    <row r="3843" spans="1:12" x14ac:dyDescent="0.25">
      <c r="A3843">
        <f t="shared" si="123"/>
        <v>3838</v>
      </c>
      <c r="C3843">
        <v>54418.188619031687</v>
      </c>
      <c r="D3843">
        <v>56146.118081104985</v>
      </c>
      <c r="E3843">
        <v>41760706.848681919</v>
      </c>
      <c r="F3843">
        <v>1727.9294620732981</v>
      </c>
      <c r="G3843">
        <v>342514535.11283344</v>
      </c>
      <c r="H3843" s="6">
        <f>E3843-G3843-'Recalled prostheses cost'!$F$23</f>
        <v>-324505652.73104268</v>
      </c>
      <c r="I3843" s="112">
        <v>23191768.569594596</v>
      </c>
      <c r="J3843" s="112">
        <v>130155523.3428767</v>
      </c>
      <c r="K3843" s="112">
        <f>I3843-J3843-(0.38*'Recalled prostheses cost'!$F$23)</f>
        <v>-115989448.07070076</v>
      </c>
      <c r="L3843" s="11">
        <f t="shared" si="122"/>
        <v>1</v>
      </c>
    </row>
    <row r="3844" spans="1:12" x14ac:dyDescent="0.25">
      <c r="A3844">
        <f t="shared" si="123"/>
        <v>3839</v>
      </c>
      <c r="C3844">
        <v>59873.097002762268</v>
      </c>
      <c r="D3844">
        <v>61749.920482150301</v>
      </c>
      <c r="E3844">
        <v>54394688.000404902</v>
      </c>
      <c r="F3844">
        <v>1876.8234793880329</v>
      </c>
      <c r="G3844">
        <v>441302601.77537936</v>
      </c>
      <c r="H3844" s="6">
        <f>E3844-G3844-'Recalled prostheses cost'!$F$23</f>
        <v>-410659738.24186563</v>
      </c>
      <c r="I3844" s="112">
        <v>30010867.0742491</v>
      </c>
      <c r="J3844" s="112">
        <v>167694988.67464414</v>
      </c>
      <c r="K3844" s="112">
        <f>I3844-J3844-(0.38*'Recalled prostheses cost'!$F$23)</f>
        <v>-146709814.89781371</v>
      </c>
      <c r="L3844" s="11">
        <f t="shared" si="122"/>
        <v>1</v>
      </c>
    </row>
    <row r="3845" spans="1:12" x14ac:dyDescent="0.25">
      <c r="A3845">
        <f t="shared" si="123"/>
        <v>3840</v>
      </c>
      <c r="C3845">
        <v>66898.257363823621</v>
      </c>
      <c r="D3845">
        <v>70027.724313295272</v>
      </c>
      <c r="E3845">
        <v>43351477.036081895</v>
      </c>
      <c r="F3845">
        <v>3129.4669494716509</v>
      </c>
      <c r="G3845">
        <v>535122189.14765209</v>
      </c>
      <c r="H3845" s="6">
        <f>E3845-G3845-'Recalled prostheses cost'!$F$23</f>
        <v>-515522536.57846135</v>
      </c>
      <c r="I3845" s="112">
        <v>23999248.657988619</v>
      </c>
      <c r="J3845" s="112">
        <v>203346431.87610781</v>
      </c>
      <c r="K3845" s="112">
        <f>I3845-J3845-(0.38*'Recalled prostheses cost'!$F$23)</f>
        <v>-188372876.51553786</v>
      </c>
      <c r="L3845" s="11">
        <f t="shared" si="122"/>
        <v>1</v>
      </c>
    </row>
    <row r="3846" spans="1:12" x14ac:dyDescent="0.25">
      <c r="A3846">
        <f t="shared" si="123"/>
        <v>3841</v>
      </c>
      <c r="C3846">
        <v>52793.797269024282</v>
      </c>
      <c r="D3846">
        <v>54928.528027798166</v>
      </c>
      <c r="E3846">
        <v>49160114.76598908</v>
      </c>
      <c r="F3846">
        <v>2134.7307587738833</v>
      </c>
      <c r="G3846">
        <v>497938222.85681629</v>
      </c>
      <c r="H3846" s="6">
        <f>E3846-G3846-'Recalled prostheses cost'!$F$23</f>
        <v>-472529932.5577184</v>
      </c>
      <c r="I3846" s="112">
        <v>27710088.69858307</v>
      </c>
      <c r="J3846" s="112">
        <v>189216524.68559018</v>
      </c>
      <c r="K3846" s="112">
        <f>I3846-J3846-(0.38*'Recalled prostheses cost'!$F$23)</f>
        <v>-170532129.28442577</v>
      </c>
      <c r="L3846" s="11">
        <f t="shared" ref="L3846:L3909" si="124">IF(H3846/$H$1&lt;=F3846,1,0)</f>
        <v>1</v>
      </c>
    </row>
    <row r="3847" spans="1:12" x14ac:dyDescent="0.25">
      <c r="A3847">
        <f t="shared" si="123"/>
        <v>3842</v>
      </c>
      <c r="C3847">
        <v>65641.45323672604</v>
      </c>
      <c r="D3847">
        <v>67597.954696415429</v>
      </c>
      <c r="E3847">
        <v>56978869.062171482</v>
      </c>
      <c r="F3847">
        <v>1956.5014596893889</v>
      </c>
      <c r="G3847">
        <v>350304984.63324088</v>
      </c>
      <c r="H3847" s="6">
        <f>E3847-G3847-'Recalled prostheses cost'!$F$23</f>
        <v>-317077940.03796059</v>
      </c>
      <c r="I3847" s="112">
        <v>31931469.75836692</v>
      </c>
      <c r="J3847" s="112">
        <v>133115894.16063155</v>
      </c>
      <c r="K3847" s="112">
        <f>I3847-J3847-(0.38*'Recalled prostheses cost'!$F$23)</f>
        <v>-110210117.69968328</v>
      </c>
      <c r="L3847" s="11">
        <f t="shared" si="124"/>
        <v>1</v>
      </c>
    </row>
    <row r="3848" spans="1:12" x14ac:dyDescent="0.25">
      <c r="A3848">
        <f t="shared" ref="A3848:A3911" si="125">1+A3847</f>
        <v>3843</v>
      </c>
      <c r="C3848">
        <v>50911.007694453801</v>
      </c>
      <c r="D3848">
        <v>52634.330653008459</v>
      </c>
      <c r="E3848">
        <v>39840070.120757498</v>
      </c>
      <c r="F3848">
        <v>1723.3229585546578</v>
      </c>
      <c r="G3848">
        <v>245404174.26372868</v>
      </c>
      <c r="H3848" s="6">
        <f>E3848-G3848-'Recalled prostheses cost'!$F$23</f>
        <v>-229315928.60986236</v>
      </c>
      <c r="I3848" s="112">
        <v>21784999.520242818</v>
      </c>
      <c r="J3848" s="112">
        <v>93253586.220216885</v>
      </c>
      <c r="K3848" s="112">
        <f>I3848-J3848-(0.38*'Recalled prostheses cost'!$F$23)</f>
        <v>-80494279.997392714</v>
      </c>
      <c r="L3848" s="11">
        <f t="shared" si="124"/>
        <v>1</v>
      </c>
    </row>
    <row r="3849" spans="1:12" x14ac:dyDescent="0.25">
      <c r="A3849">
        <f t="shared" si="125"/>
        <v>3844</v>
      </c>
      <c r="C3849">
        <v>60722.77120635382</v>
      </c>
      <c r="D3849">
        <v>62889.995578106762</v>
      </c>
      <c r="E3849">
        <v>59113301.105986685</v>
      </c>
      <c r="F3849">
        <v>2167.2243717529418</v>
      </c>
      <c r="G3849">
        <v>558585353.04880059</v>
      </c>
      <c r="H3849" s="6">
        <f>E3849-G3849-'Recalled prostheses cost'!$F$23</f>
        <v>-523223876.40970504</v>
      </c>
      <c r="I3849" s="112">
        <v>32399750.976262946</v>
      </c>
      <c r="J3849" s="112">
        <v>212262434.15854421</v>
      </c>
      <c r="K3849" s="112">
        <f>I3849-J3849-(0.38*'Recalled prostheses cost'!$F$23)</f>
        <v>-188888376.47969991</v>
      </c>
      <c r="L3849" s="11">
        <f t="shared" si="124"/>
        <v>1</v>
      </c>
    </row>
    <row r="3850" spans="1:12" x14ac:dyDescent="0.25">
      <c r="A3850">
        <f t="shared" si="125"/>
        <v>3845</v>
      </c>
      <c r="C3850">
        <v>71480.93085466839</v>
      </c>
      <c r="D3850">
        <v>74744.761030763926</v>
      </c>
      <c r="E3850">
        <v>76441287.690549016</v>
      </c>
      <c r="F3850">
        <v>3263.8301760955364</v>
      </c>
      <c r="G3850">
        <v>761817290.33579445</v>
      </c>
      <c r="H3850" s="6">
        <f>E3850-G3850-'Recalled prostheses cost'!$F$23</f>
        <v>-709127827.1121366</v>
      </c>
      <c r="I3850" s="112">
        <v>42600150.343507089</v>
      </c>
      <c r="J3850" s="112">
        <v>289490570.32760191</v>
      </c>
      <c r="K3850" s="112">
        <f>I3850-J3850-(0.38*'Recalled prostheses cost'!$F$23)</f>
        <v>-255916113.28151348</v>
      </c>
      <c r="L3850" s="11">
        <f t="shared" si="124"/>
        <v>1</v>
      </c>
    </row>
    <row r="3851" spans="1:12" x14ac:dyDescent="0.25">
      <c r="A3851">
        <f t="shared" si="125"/>
        <v>3846</v>
      </c>
      <c r="C3851">
        <v>82637.651247281421</v>
      </c>
      <c r="D3851">
        <v>87260.890925768064</v>
      </c>
      <c r="E3851">
        <v>46212475.563666515</v>
      </c>
      <c r="F3851">
        <v>4623.2396784866432</v>
      </c>
      <c r="G3851">
        <v>485965798.52385169</v>
      </c>
      <c r="H3851" s="6">
        <f>E3851-G3851-'Recalled prostheses cost'!$F$23</f>
        <v>-463505147.42707634</v>
      </c>
      <c r="I3851" s="112">
        <v>25348700.854946192</v>
      </c>
      <c r="J3851" s="112">
        <v>184667003.43906367</v>
      </c>
      <c r="K3851" s="112">
        <f>I3851-J3851-(0.38*'Recalled prostheses cost'!$F$23)</f>
        <v>-168343995.88153613</v>
      </c>
      <c r="L3851" s="11">
        <f t="shared" si="124"/>
        <v>1</v>
      </c>
    </row>
    <row r="3852" spans="1:12" x14ac:dyDescent="0.25">
      <c r="A3852">
        <f t="shared" si="125"/>
        <v>3847</v>
      </c>
      <c r="C3852">
        <v>60860.019284852715</v>
      </c>
      <c r="D3852">
        <v>62400.515252655052</v>
      </c>
      <c r="E3852">
        <v>47533905.140915982</v>
      </c>
      <c r="F3852">
        <v>1540.495967802337</v>
      </c>
      <c r="G3852">
        <v>310352462.36218202</v>
      </c>
      <c r="H3852" s="6">
        <f>E3852-G3852-'Recalled prostheses cost'!$F$23</f>
        <v>-286570381.6881572</v>
      </c>
      <c r="I3852" s="112">
        <v>26818132.203689855</v>
      </c>
      <c r="J3852" s="112">
        <v>117933935.69762917</v>
      </c>
      <c r="K3852" s="112">
        <f>I3852-J3852-(0.38*'Recalled prostheses cost'!$F$23)</f>
        <v>-100141496.79135796</v>
      </c>
      <c r="L3852" s="11">
        <f t="shared" si="124"/>
        <v>1</v>
      </c>
    </row>
    <row r="3853" spans="1:12" x14ac:dyDescent="0.25">
      <c r="A3853">
        <f t="shared" si="125"/>
        <v>3848</v>
      </c>
      <c r="C3853">
        <v>51928.543705911987</v>
      </c>
      <c r="D3853">
        <v>53135.188791348155</v>
      </c>
      <c r="E3853">
        <v>49591574.981869847</v>
      </c>
      <c r="F3853">
        <v>1206.6450854361683</v>
      </c>
      <c r="G3853">
        <v>247952784.96023315</v>
      </c>
      <c r="H3853" s="6">
        <f>E3853-G3853-'Recalled prostheses cost'!$F$23</f>
        <v>-222113034.44525447</v>
      </c>
      <c r="I3853" s="112">
        <v>27570171.64297615</v>
      </c>
      <c r="J3853" s="112">
        <v>94222058.28488861</v>
      </c>
      <c r="K3853" s="112">
        <f>I3853-J3853-(0.38*'Recalled prostheses cost'!$F$23)</f>
        <v>-75677579.939331114</v>
      </c>
      <c r="L3853" s="11">
        <f t="shared" si="124"/>
        <v>1</v>
      </c>
    </row>
    <row r="3854" spans="1:12" x14ac:dyDescent="0.25">
      <c r="A3854">
        <f t="shared" si="125"/>
        <v>3849</v>
      </c>
      <c r="C3854">
        <v>52477.873015696845</v>
      </c>
      <c r="D3854">
        <v>53908.684797867078</v>
      </c>
      <c r="E3854">
        <v>68108604.99707599</v>
      </c>
      <c r="F3854">
        <v>1430.8117821702326</v>
      </c>
      <c r="G3854">
        <v>454114930.52266496</v>
      </c>
      <c r="H3854" s="6">
        <f>E3854-G3854-'Recalled prostheses cost'!$F$23</f>
        <v>-409758149.99248016</v>
      </c>
      <c r="I3854" s="112">
        <v>37385052.826613612</v>
      </c>
      <c r="J3854" s="112">
        <v>172563673.5986127</v>
      </c>
      <c r="K3854" s="112">
        <f>I3854-J3854-(0.38*'Recalled prostheses cost'!$F$23)</f>
        <v>-144204314.06941774</v>
      </c>
      <c r="L3854" s="11">
        <f t="shared" si="124"/>
        <v>1</v>
      </c>
    </row>
    <row r="3855" spans="1:12" x14ac:dyDescent="0.25">
      <c r="A3855">
        <f t="shared" si="125"/>
        <v>3850</v>
      </c>
      <c r="C3855">
        <v>74360.846321412217</v>
      </c>
      <c r="D3855">
        <v>77442.791480045154</v>
      </c>
      <c r="E3855">
        <v>41675924.131808601</v>
      </c>
      <c r="F3855">
        <v>3081.9451586329378</v>
      </c>
      <c r="G3855">
        <v>381244230.56419808</v>
      </c>
      <c r="H3855" s="6">
        <f>E3855-G3855-'Recalled prostheses cost'!$F$23</f>
        <v>-363320130.89928067</v>
      </c>
      <c r="I3855" s="112">
        <v>22951934.201132625</v>
      </c>
      <c r="J3855" s="112">
        <v>144872807.61439529</v>
      </c>
      <c r="K3855" s="112">
        <f>I3855-J3855-(0.38*'Recalled prostheses cost'!$F$23)</f>
        <v>-130946566.71068132</v>
      </c>
      <c r="L3855" s="11">
        <f t="shared" si="124"/>
        <v>1</v>
      </c>
    </row>
    <row r="3856" spans="1:12" x14ac:dyDescent="0.25">
      <c r="A3856">
        <f t="shared" si="125"/>
        <v>3851</v>
      </c>
      <c r="C3856">
        <v>89072.07481412185</v>
      </c>
      <c r="D3856">
        <v>92457.137413660734</v>
      </c>
      <c r="E3856">
        <v>50711860.943945102</v>
      </c>
      <c r="F3856">
        <v>3385.0625995388837</v>
      </c>
      <c r="G3856">
        <v>400088236.19616055</v>
      </c>
      <c r="H3856" s="6">
        <f>E3856-G3856-'Recalled prostheses cost'!$F$23</f>
        <v>-373128199.71910661</v>
      </c>
      <c r="I3856" s="112">
        <v>28226792.777490094</v>
      </c>
      <c r="J3856" s="112">
        <v>152033529.75454101</v>
      </c>
      <c r="K3856" s="112">
        <f>I3856-J3856-(0.38*'Recalled prostheses cost'!$F$23)</f>
        <v>-132832430.27446955</v>
      </c>
      <c r="L3856" s="11">
        <f t="shared" si="124"/>
        <v>1</v>
      </c>
    </row>
    <row r="3857" spans="1:12" x14ac:dyDescent="0.25">
      <c r="A3857">
        <f t="shared" si="125"/>
        <v>3852</v>
      </c>
      <c r="C3857">
        <v>50554.702295246214</v>
      </c>
      <c r="D3857">
        <v>51994.307739555261</v>
      </c>
      <c r="E3857">
        <v>48396522.753830686</v>
      </c>
      <c r="F3857">
        <v>1439.605444309047</v>
      </c>
      <c r="G3857">
        <v>349358747.61099994</v>
      </c>
      <c r="H3857" s="6">
        <f>E3857-G3857-'Recalled prostheses cost'!$F$23</f>
        <v>-324714049.32406044</v>
      </c>
      <c r="I3857" s="112">
        <v>27226216.694811411</v>
      </c>
      <c r="J3857" s="112">
        <v>132756324.09217994</v>
      </c>
      <c r="K3857" s="112">
        <f>I3857-J3857-(0.38*'Recalled prostheses cost'!$F$23)</f>
        <v>-114555800.69478717</v>
      </c>
      <c r="L3857" s="11">
        <f t="shared" si="124"/>
        <v>1</v>
      </c>
    </row>
    <row r="3858" spans="1:12" x14ac:dyDescent="0.25">
      <c r="A3858">
        <f t="shared" si="125"/>
        <v>3853</v>
      </c>
      <c r="C3858">
        <v>63675.149697558823</v>
      </c>
      <c r="D3858">
        <v>65865.767244932329</v>
      </c>
      <c r="E3858">
        <v>55548574.275806077</v>
      </c>
      <c r="F3858">
        <v>2190.6175473735057</v>
      </c>
      <c r="G3858">
        <v>441350576.9596144</v>
      </c>
      <c r="H3858" s="6">
        <f>E3858-G3858-'Recalled prostheses cost'!$F$23</f>
        <v>-409553827.1506995</v>
      </c>
      <c r="I3858" s="112">
        <v>30600337.137500867</v>
      </c>
      <c r="J3858" s="112">
        <v>167713219.24465346</v>
      </c>
      <c r="K3858" s="112">
        <f>I3858-J3858-(0.38*'Recalled prostheses cost'!$F$23)</f>
        <v>-146138575.40457124</v>
      </c>
      <c r="L3858" s="11">
        <f t="shared" si="124"/>
        <v>1</v>
      </c>
    </row>
    <row r="3859" spans="1:12" x14ac:dyDescent="0.25">
      <c r="A3859">
        <f t="shared" si="125"/>
        <v>3854</v>
      </c>
      <c r="C3859">
        <v>51877.226267919345</v>
      </c>
      <c r="D3859">
        <v>54228.499064514283</v>
      </c>
      <c r="E3859">
        <v>42519903.950273946</v>
      </c>
      <c r="F3859">
        <v>2351.272796594938</v>
      </c>
      <c r="G3859">
        <v>339607351.58523726</v>
      </c>
      <c r="H3859" s="6">
        <f>E3859-G3859-'Recalled prostheses cost'!$F$23</f>
        <v>-320839272.1018545</v>
      </c>
      <c r="I3859" s="112">
        <v>23663273.881303292</v>
      </c>
      <c r="J3859" s="112">
        <v>129050793.60239014</v>
      </c>
      <c r="K3859" s="112">
        <f>I3859-J3859-(0.38*'Recalled prostheses cost'!$F$23)</f>
        <v>-114413213.01850548</v>
      </c>
      <c r="L3859" s="11">
        <f t="shared" si="124"/>
        <v>1</v>
      </c>
    </row>
    <row r="3860" spans="1:12" x14ac:dyDescent="0.25">
      <c r="A3860">
        <f t="shared" si="125"/>
        <v>3855</v>
      </c>
      <c r="C3860">
        <v>50965.831417794194</v>
      </c>
      <c r="D3860">
        <v>52207.602790207711</v>
      </c>
      <c r="E3860">
        <v>47677836.885029681</v>
      </c>
      <c r="F3860">
        <v>1241.7713724135174</v>
      </c>
      <c r="G3860">
        <v>273668924.73706359</v>
      </c>
      <c r="H3860" s="6">
        <f>E3860-G3860-'Recalled prostheses cost'!$F$23</f>
        <v>-249742912.31892508</v>
      </c>
      <c r="I3860" s="112">
        <v>26972886.108628672</v>
      </c>
      <c r="J3860" s="112">
        <v>103994191.40008415</v>
      </c>
      <c r="K3860" s="112">
        <f>I3860-J3860-(0.38*'Recalled prostheses cost'!$F$23)</f>
        <v>-86046998.588874131</v>
      </c>
      <c r="L3860" s="11">
        <f t="shared" si="124"/>
        <v>1</v>
      </c>
    </row>
    <row r="3861" spans="1:12" x14ac:dyDescent="0.25">
      <c r="A3861">
        <f t="shared" si="125"/>
        <v>3856</v>
      </c>
      <c r="C3861">
        <v>54372.952189855416</v>
      </c>
      <c r="D3861">
        <v>55834.83567511673</v>
      </c>
      <c r="E3861">
        <v>41378354.058406778</v>
      </c>
      <c r="F3861">
        <v>1461.8834852613145</v>
      </c>
      <c r="G3861">
        <v>199562065.05992812</v>
      </c>
      <c r="H3861" s="6">
        <f>E3861-G3861-'Recalled prostheses cost'!$F$23</f>
        <v>-181935535.46841252</v>
      </c>
      <c r="I3861" s="112">
        <v>23409852.07629016</v>
      </c>
      <c r="J3861" s="112">
        <v>75833584.722772673</v>
      </c>
      <c r="K3861" s="112">
        <f>I3861-J3861-(0.38*'Recalled prostheses cost'!$F$23)</f>
        <v>-61449425.943901159</v>
      </c>
      <c r="L3861" s="11">
        <f t="shared" si="124"/>
        <v>1</v>
      </c>
    </row>
    <row r="3862" spans="1:12" x14ac:dyDescent="0.25">
      <c r="A3862">
        <f t="shared" si="125"/>
        <v>3857</v>
      </c>
      <c r="C3862">
        <v>61527.547197093008</v>
      </c>
      <c r="D3862">
        <v>64148.990519198036</v>
      </c>
      <c r="E3862">
        <v>45660756.768153921</v>
      </c>
      <c r="F3862">
        <v>2621.4433221050276</v>
      </c>
      <c r="G3862">
        <v>474978327.91883951</v>
      </c>
      <c r="H3862" s="6">
        <f>E3862-G3862-'Recalled prostheses cost'!$F$23</f>
        <v>-453069395.61757678</v>
      </c>
      <c r="I3862" s="112">
        <v>25148553.273993555</v>
      </c>
      <c r="J3862" s="112">
        <v>180491764.60915902</v>
      </c>
      <c r="K3862" s="112">
        <f>I3862-J3862-(0.38*'Recalled prostheses cost'!$F$23)</f>
        <v>-164368904.63258412</v>
      </c>
      <c r="L3862" s="11">
        <f t="shared" si="124"/>
        <v>1</v>
      </c>
    </row>
    <row r="3863" spans="1:12" x14ac:dyDescent="0.25">
      <c r="A3863">
        <f t="shared" si="125"/>
        <v>3858</v>
      </c>
      <c r="C3863">
        <v>80723.121068119508</v>
      </c>
      <c r="D3863">
        <v>83347.923125324014</v>
      </c>
      <c r="E3863">
        <v>46853168.40616174</v>
      </c>
      <c r="F3863">
        <v>2624.8020572045061</v>
      </c>
      <c r="G3863">
        <v>305555427.51246977</v>
      </c>
      <c r="H3863" s="6">
        <f>E3863-G3863-'Recalled prostheses cost'!$F$23</f>
        <v>-282454083.57319921</v>
      </c>
      <c r="I3863" s="112">
        <v>26215595.678555738</v>
      </c>
      <c r="J3863" s="112">
        <v>116111062.45473851</v>
      </c>
      <c r="K3863" s="112">
        <f>I3863-J3863-(0.38*'Recalled prostheses cost'!$F$23)</f>
        <v>-98921160.073601425</v>
      </c>
      <c r="L3863" s="11">
        <f t="shared" si="124"/>
        <v>1</v>
      </c>
    </row>
    <row r="3864" spans="1:12" x14ac:dyDescent="0.25">
      <c r="A3864">
        <f t="shared" si="125"/>
        <v>3859</v>
      </c>
      <c r="C3864">
        <v>59596.74385310775</v>
      </c>
      <c r="D3864">
        <v>61975.057222141862</v>
      </c>
      <c r="E3864">
        <v>60537618.405714847</v>
      </c>
      <c r="F3864">
        <v>2378.3133690341128</v>
      </c>
      <c r="G3864">
        <v>513245839.03724951</v>
      </c>
      <c r="H3864" s="6">
        <f>E3864-G3864-'Recalled prostheses cost'!$F$23</f>
        <v>-476460045.09842581</v>
      </c>
      <c r="I3864" s="112">
        <v>33308633.380798697</v>
      </c>
      <c r="J3864" s="112">
        <v>195033418.83415484</v>
      </c>
      <c r="K3864" s="112">
        <f>I3864-J3864-(0.38*'Recalled prostheses cost'!$F$23)</f>
        <v>-170750478.7507748</v>
      </c>
      <c r="L3864" s="11">
        <f t="shared" si="124"/>
        <v>1</v>
      </c>
    </row>
    <row r="3865" spans="1:12" x14ac:dyDescent="0.25">
      <c r="A3865">
        <f t="shared" si="125"/>
        <v>3860</v>
      </c>
      <c r="C3865">
        <v>64242.007920058393</v>
      </c>
      <c r="D3865">
        <v>66507.048466045919</v>
      </c>
      <c r="E3865">
        <v>52814285.767808221</v>
      </c>
      <c r="F3865">
        <v>2265.0405459875255</v>
      </c>
      <c r="G3865">
        <v>473364264.96760976</v>
      </c>
      <c r="H3865" s="6">
        <f>E3865-G3865-'Recalled prostheses cost'!$F$23</f>
        <v>-444301803.66669273</v>
      </c>
      <c r="I3865" s="112">
        <v>29645100.223431904</v>
      </c>
      <c r="J3865" s="112">
        <v>179878420.68769169</v>
      </c>
      <c r="K3865" s="112">
        <f>I3865-J3865-(0.38*'Recalled prostheses cost'!$F$23)</f>
        <v>-159259013.76167843</v>
      </c>
      <c r="L3865" s="11">
        <f t="shared" si="124"/>
        <v>1</v>
      </c>
    </row>
    <row r="3866" spans="1:12" x14ac:dyDescent="0.25">
      <c r="A3866">
        <f t="shared" si="125"/>
        <v>3861</v>
      </c>
      <c r="C3866">
        <v>51273.56396484124</v>
      </c>
      <c r="D3866">
        <v>52346.956274602009</v>
      </c>
      <c r="E3866">
        <v>60305131.690021291</v>
      </c>
      <c r="F3866">
        <v>1073.3923097607694</v>
      </c>
      <c r="G3866">
        <v>298188712.33888412</v>
      </c>
      <c r="H3866" s="6">
        <f>E3866-G3866-'Recalled prostheses cost'!$F$23</f>
        <v>-261635405.11575401</v>
      </c>
      <c r="I3866" s="112">
        <v>33626642.971565261</v>
      </c>
      <c r="J3866" s="112">
        <v>113311710.68877594</v>
      </c>
      <c r="K3866" s="112">
        <f>I3866-J3866-(0.38*'Recalled prostheses cost'!$F$23)</f>
        <v>-88710761.014629334</v>
      </c>
      <c r="L3866" s="11">
        <f t="shared" si="124"/>
        <v>1</v>
      </c>
    </row>
    <row r="3867" spans="1:12" x14ac:dyDescent="0.25">
      <c r="A3867">
        <f t="shared" si="125"/>
        <v>3862</v>
      </c>
      <c r="C3867">
        <v>58334.879816153662</v>
      </c>
      <c r="D3867">
        <v>60376.213063113952</v>
      </c>
      <c r="E3867">
        <v>59282309.419405684</v>
      </c>
      <c r="F3867">
        <v>2041.3332469602901</v>
      </c>
      <c r="G3867">
        <v>481056480.78080463</v>
      </c>
      <c r="H3867" s="6">
        <f>E3867-G3867-'Recalled prostheses cost'!$F$23</f>
        <v>-445525995.8282901</v>
      </c>
      <c r="I3867" s="112">
        <v>33070027.840571728</v>
      </c>
      <c r="J3867" s="112">
        <v>182801462.69670579</v>
      </c>
      <c r="K3867" s="112">
        <f>I3867-J3867-(0.38*'Recalled prostheses cost'!$F$23)</f>
        <v>-158757128.15355271</v>
      </c>
      <c r="L3867" s="11">
        <f t="shared" si="124"/>
        <v>1</v>
      </c>
    </row>
    <row r="3868" spans="1:12" x14ac:dyDescent="0.25">
      <c r="A3868">
        <f t="shared" si="125"/>
        <v>3863</v>
      </c>
      <c r="C3868">
        <v>66471.726679569794</v>
      </c>
      <c r="D3868">
        <v>68634.576610372649</v>
      </c>
      <c r="E3868">
        <v>56730589.458444268</v>
      </c>
      <c r="F3868">
        <v>2162.8499308028549</v>
      </c>
      <c r="G3868">
        <v>408244663.58948213</v>
      </c>
      <c r="H3868" s="6">
        <f>E3868-G3868-'Recalled prostheses cost'!$F$23</f>
        <v>-375265898.597929</v>
      </c>
      <c r="I3868" s="112">
        <v>31768016.041581929</v>
      </c>
      <c r="J3868" s="112">
        <v>155132972.16400322</v>
      </c>
      <c r="K3868" s="112">
        <f>I3868-J3868-(0.38*'Recalled prostheses cost'!$F$23)</f>
        <v>-132390649.41983995</v>
      </c>
      <c r="L3868" s="11">
        <f t="shared" si="124"/>
        <v>1</v>
      </c>
    </row>
    <row r="3869" spans="1:12" x14ac:dyDescent="0.25">
      <c r="A3869">
        <f t="shared" si="125"/>
        <v>3864</v>
      </c>
      <c r="C3869">
        <v>60284.590548575638</v>
      </c>
      <c r="D3869">
        <v>61973.121112851972</v>
      </c>
      <c r="E3869">
        <v>60006887.862412542</v>
      </c>
      <c r="F3869">
        <v>1688.5305642763342</v>
      </c>
      <c r="G3869">
        <v>368957569.67927104</v>
      </c>
      <c r="H3869" s="6">
        <f>E3869-G3869-'Recalled prostheses cost'!$F$23</f>
        <v>-332702506.2837497</v>
      </c>
      <c r="I3869" s="112">
        <v>33344793.014222313</v>
      </c>
      <c r="J3869" s="112">
        <v>140203876.47812301</v>
      </c>
      <c r="K3869" s="112">
        <f>I3869-J3869-(0.38*'Recalled prostheses cost'!$F$23)</f>
        <v>-115884776.76131934</v>
      </c>
      <c r="L3869" s="11">
        <f t="shared" si="124"/>
        <v>1</v>
      </c>
    </row>
    <row r="3870" spans="1:12" x14ac:dyDescent="0.25">
      <c r="A3870">
        <f t="shared" si="125"/>
        <v>3865</v>
      </c>
      <c r="C3870">
        <v>61581.207894806175</v>
      </c>
      <c r="D3870">
        <v>63284.251869175678</v>
      </c>
      <c r="E3870">
        <v>44787539.198588863</v>
      </c>
      <c r="F3870">
        <v>1703.0439743695024</v>
      </c>
      <c r="G3870">
        <v>242535667.62070915</v>
      </c>
      <c r="H3870" s="6">
        <f>E3870-G3870-'Recalled prostheses cost'!$F$23</f>
        <v>-221499952.88901144</v>
      </c>
      <c r="I3870" s="112">
        <v>24660873.105222423</v>
      </c>
      <c r="J3870" s="112">
        <v>92163553.695869461</v>
      </c>
      <c r="K3870" s="112">
        <f>I3870-J3870-(0.38*'Recalled prostheses cost'!$F$23)</f>
        <v>-76528373.888065696</v>
      </c>
      <c r="L3870" s="11">
        <f t="shared" si="124"/>
        <v>1</v>
      </c>
    </row>
    <row r="3871" spans="1:12" x14ac:dyDescent="0.25">
      <c r="A3871">
        <f t="shared" si="125"/>
        <v>3866</v>
      </c>
      <c r="C3871">
        <v>50721.935539615537</v>
      </c>
      <c r="D3871">
        <v>52360.926893262942</v>
      </c>
      <c r="E3871">
        <v>55411070.288550474</v>
      </c>
      <c r="F3871">
        <v>1638.991353647405</v>
      </c>
      <c r="G3871">
        <v>507568907.89409268</v>
      </c>
      <c r="H3871" s="6">
        <f>E3871-G3871-'Recalled prostheses cost'!$F$23</f>
        <v>-475909662.07243335</v>
      </c>
      <c r="I3871" s="112">
        <v>30499792.0629781</v>
      </c>
      <c r="J3871" s="112">
        <v>192876184.99975523</v>
      </c>
      <c r="K3871" s="112">
        <f>I3871-J3871-(0.38*'Recalled prostheses cost'!$F$23)</f>
        <v>-171402086.2341958</v>
      </c>
      <c r="L3871" s="11">
        <f t="shared" si="124"/>
        <v>1</v>
      </c>
    </row>
    <row r="3872" spans="1:12" x14ac:dyDescent="0.25">
      <c r="A3872">
        <f t="shared" si="125"/>
        <v>3867</v>
      </c>
      <c r="C3872">
        <v>61869.720616707287</v>
      </c>
      <c r="D3872">
        <v>63739.287699824563</v>
      </c>
      <c r="E3872">
        <v>54658488.880980395</v>
      </c>
      <c r="F3872">
        <v>1869.5670831172756</v>
      </c>
      <c r="G3872">
        <v>481559240.84931159</v>
      </c>
      <c r="H3872" s="6">
        <f>E3872-G3872-'Recalled prostheses cost'!$F$23</f>
        <v>-450652576.43522239</v>
      </c>
      <c r="I3872" s="112">
        <v>30577829.399616469</v>
      </c>
      <c r="J3872" s="112">
        <v>182992511.52273837</v>
      </c>
      <c r="K3872" s="112">
        <f>I3872-J3872-(0.38*'Recalled prostheses cost'!$F$23)</f>
        <v>-161440375.42054054</v>
      </c>
      <c r="L3872" s="11">
        <f t="shared" si="124"/>
        <v>1</v>
      </c>
    </row>
    <row r="3873" spans="1:12" x14ac:dyDescent="0.25">
      <c r="A3873">
        <f t="shared" si="125"/>
        <v>3868</v>
      </c>
      <c r="C3873">
        <v>73398.648337185979</v>
      </c>
      <c r="D3873">
        <v>75855.139515965435</v>
      </c>
      <c r="E3873">
        <v>69132647.72207588</v>
      </c>
      <c r="F3873">
        <v>2456.4911787794554</v>
      </c>
      <c r="G3873">
        <v>595166593.43574083</v>
      </c>
      <c r="H3873" s="6">
        <f>E3873-G3873-'Recalled prostheses cost'!$F$23</f>
        <v>-549785770.18055618</v>
      </c>
      <c r="I3873" s="112">
        <v>38163928.738049507</v>
      </c>
      <c r="J3873" s="112">
        <v>226163305.50558153</v>
      </c>
      <c r="K3873" s="112">
        <f>I3873-J3873-(0.38*'Recalled prostheses cost'!$F$23)</f>
        <v>-197025070.06495067</v>
      </c>
      <c r="L3873" s="11">
        <f t="shared" si="124"/>
        <v>1</v>
      </c>
    </row>
    <row r="3874" spans="1:12" x14ac:dyDescent="0.25">
      <c r="A3874">
        <f t="shared" si="125"/>
        <v>3869</v>
      </c>
      <c r="C3874">
        <v>56759.835623807936</v>
      </c>
      <c r="D3874">
        <v>58444.655830062547</v>
      </c>
      <c r="E3874">
        <v>58376904.561822526</v>
      </c>
      <c r="F3874">
        <v>1684.8202062546115</v>
      </c>
      <c r="G3874">
        <v>449294733.46704149</v>
      </c>
      <c r="H3874" s="6">
        <f>E3874-G3874-'Recalled prostheses cost'!$F$23</f>
        <v>-414669653.37211013</v>
      </c>
      <c r="I3874" s="112">
        <v>31937902.179857466</v>
      </c>
      <c r="J3874" s="112">
        <v>170731998.71747577</v>
      </c>
      <c r="K3874" s="112">
        <f>I3874-J3874-(0.38*'Recalled prostheses cost'!$F$23)</f>
        <v>-147819789.83503696</v>
      </c>
      <c r="L3874" s="11">
        <f t="shared" si="124"/>
        <v>1</v>
      </c>
    </row>
    <row r="3875" spans="1:12" x14ac:dyDescent="0.25">
      <c r="A3875">
        <f t="shared" si="125"/>
        <v>3870</v>
      </c>
      <c r="C3875">
        <v>60690.208146698933</v>
      </c>
      <c r="D3875">
        <v>62945.758940559164</v>
      </c>
      <c r="E3875">
        <v>45261501.432800002</v>
      </c>
      <c r="F3875">
        <v>2255.5507938602314</v>
      </c>
      <c r="G3875">
        <v>313567618.15803051</v>
      </c>
      <c r="H3875" s="6">
        <f>E3875-G3875-'Recalled prostheses cost'!$F$23</f>
        <v>-292057941.19212168</v>
      </c>
      <c r="I3875" s="112">
        <v>24847605.194920294</v>
      </c>
      <c r="J3875" s="112">
        <v>119155694.90005158</v>
      </c>
      <c r="K3875" s="112">
        <f>I3875-J3875-(0.38*'Recalled prostheses cost'!$F$23)</f>
        <v>-103333783.00254995</v>
      </c>
      <c r="L3875" s="11">
        <f t="shared" si="124"/>
        <v>1</v>
      </c>
    </row>
    <row r="3876" spans="1:12" x14ac:dyDescent="0.25">
      <c r="A3876">
        <f t="shared" si="125"/>
        <v>3871</v>
      </c>
      <c r="C3876">
        <v>55366.05801473849</v>
      </c>
      <c r="D3876">
        <v>56766.403549980969</v>
      </c>
      <c r="E3876">
        <v>49293553.680543244</v>
      </c>
      <c r="F3876">
        <v>1400.3455352424789</v>
      </c>
      <c r="G3876">
        <v>316215434.2991693</v>
      </c>
      <c r="H3876" s="6">
        <f>E3876-G3876-'Recalled prostheses cost'!$F$23</f>
        <v>-290673705.08551723</v>
      </c>
      <c r="I3876" s="112">
        <v>27536742.237525206</v>
      </c>
      <c r="J3876" s="112">
        <v>120161865.03368434</v>
      </c>
      <c r="K3876" s="112">
        <f>I3876-J3876-(0.38*'Recalled prostheses cost'!$F$23)</f>
        <v>-101650816.09357777</v>
      </c>
      <c r="L3876" s="11">
        <f t="shared" si="124"/>
        <v>1</v>
      </c>
    </row>
    <row r="3877" spans="1:12" x14ac:dyDescent="0.25">
      <c r="A3877">
        <f t="shared" si="125"/>
        <v>3872</v>
      </c>
      <c r="C3877">
        <v>84524.659839276341</v>
      </c>
      <c r="D3877">
        <v>87667.127808160178</v>
      </c>
      <c r="E3877">
        <v>42472599.651705228</v>
      </c>
      <c r="F3877">
        <v>3142.4679688838369</v>
      </c>
      <c r="G3877">
        <v>307415873.81678146</v>
      </c>
      <c r="H3877" s="6">
        <f>E3877-G3877-'Recalled prostheses cost'!$F$23</f>
        <v>-288695098.63196743</v>
      </c>
      <c r="I3877" s="112">
        <v>23636109.337534107</v>
      </c>
      <c r="J3877" s="112">
        <v>116818032.05037697</v>
      </c>
      <c r="K3877" s="112">
        <f>I3877-J3877-(0.38*'Recalled prostheses cost'!$F$23)</f>
        <v>-102207616.01026151</v>
      </c>
      <c r="L3877" s="11">
        <f t="shared" si="124"/>
        <v>1</v>
      </c>
    </row>
    <row r="3878" spans="1:12" x14ac:dyDescent="0.25">
      <c r="A3878">
        <f t="shared" si="125"/>
        <v>3873</v>
      </c>
      <c r="C3878">
        <v>52541.485540558424</v>
      </c>
      <c r="D3878">
        <v>54158.670770796503</v>
      </c>
      <c r="E3878">
        <v>59775218.701184273</v>
      </c>
      <c r="F3878">
        <v>1617.1852302380794</v>
      </c>
      <c r="G3878">
        <v>488105847.83712316</v>
      </c>
      <c r="H3878" s="6">
        <f>E3878-G3878-'Recalled prostheses cost'!$F$23</f>
        <v>-452082453.60283005</v>
      </c>
      <c r="I3878" s="112">
        <v>33044320.450788483</v>
      </c>
      <c r="J3878" s="112">
        <v>185480222.17810678</v>
      </c>
      <c r="K3878" s="112">
        <f>I3878-J3878-(0.38*'Recalled prostheses cost'!$F$23)</f>
        <v>-161461595.02473694</v>
      </c>
      <c r="L3878" s="11">
        <f t="shared" si="124"/>
        <v>1</v>
      </c>
    </row>
    <row r="3879" spans="1:12" x14ac:dyDescent="0.25">
      <c r="A3879">
        <f t="shared" si="125"/>
        <v>3874</v>
      </c>
      <c r="C3879">
        <v>70550.565572795502</v>
      </c>
      <c r="D3879">
        <v>72497.444860510819</v>
      </c>
      <c r="E3879">
        <v>53885735.861407176</v>
      </c>
      <c r="F3879">
        <v>1946.8792877153173</v>
      </c>
      <c r="G3879">
        <v>270289628.77108318</v>
      </c>
      <c r="H3879" s="6">
        <f>E3879-G3879-'Recalled prostheses cost'!$F$23</f>
        <v>-240155717.37656718</v>
      </c>
      <c r="I3879" s="112">
        <v>29911103.310123466</v>
      </c>
      <c r="J3879" s="112">
        <v>102710058.93301162</v>
      </c>
      <c r="K3879" s="112">
        <f>I3879-J3879-(0.38*'Recalled prostheses cost'!$F$23)</f>
        <v>-81824648.920306802</v>
      </c>
      <c r="L3879" s="11">
        <f t="shared" si="124"/>
        <v>1</v>
      </c>
    </row>
    <row r="3880" spans="1:12" x14ac:dyDescent="0.25">
      <c r="A3880">
        <f t="shared" si="125"/>
        <v>3875</v>
      </c>
      <c r="C3880">
        <v>51053.037296678573</v>
      </c>
      <c r="D3880">
        <v>52412.775064388952</v>
      </c>
      <c r="E3880">
        <v>49104146.009481788</v>
      </c>
      <c r="F3880">
        <v>1359.7377677103796</v>
      </c>
      <c r="G3880">
        <v>302628620.16407526</v>
      </c>
      <c r="H3880" s="6">
        <f>E3880-G3880-'Recalled prostheses cost'!$F$23</f>
        <v>-277276298.62148464</v>
      </c>
      <c r="I3880" s="112">
        <v>27866182.474720929</v>
      </c>
      <c r="J3880" s="112">
        <v>114998875.66234857</v>
      </c>
      <c r="K3880" s="112">
        <f>I3880-J3880-(0.38*'Recalled prostheses cost'!$F$23)</f>
        <v>-96158386.485046297</v>
      </c>
      <c r="L3880" s="11">
        <f t="shared" si="124"/>
        <v>1</v>
      </c>
    </row>
    <row r="3881" spans="1:12" x14ac:dyDescent="0.25">
      <c r="A3881">
        <f t="shared" si="125"/>
        <v>3876</v>
      </c>
      <c r="C3881">
        <v>54536.955695629891</v>
      </c>
      <c r="D3881">
        <v>56129.737558756191</v>
      </c>
      <c r="E3881">
        <v>58699848.563806117</v>
      </c>
      <c r="F3881">
        <v>1592.7818631262999</v>
      </c>
      <c r="G3881">
        <v>342156937.24795836</v>
      </c>
      <c r="H3881" s="6">
        <f>E3881-G3881-'Recalled prostheses cost'!$F$23</f>
        <v>-307208913.15104342</v>
      </c>
      <c r="I3881" s="112">
        <v>32385254.473599102</v>
      </c>
      <c r="J3881" s="112">
        <v>130019636.15422419</v>
      </c>
      <c r="K3881" s="112">
        <f>I3881-J3881-(0.38*'Recalled prostheses cost'!$F$23)</f>
        <v>-106660074.97804374</v>
      </c>
      <c r="L3881" s="11">
        <f t="shared" si="124"/>
        <v>1</v>
      </c>
    </row>
    <row r="3882" spans="1:12" x14ac:dyDescent="0.25">
      <c r="A3882">
        <f t="shared" si="125"/>
        <v>3877</v>
      </c>
      <c r="C3882">
        <v>79695.138732740204</v>
      </c>
      <c r="D3882">
        <v>82610.369277645368</v>
      </c>
      <c r="E3882">
        <v>55676230.028241418</v>
      </c>
      <c r="F3882">
        <v>2915.2305449051637</v>
      </c>
      <c r="G3882">
        <v>383020340.87317288</v>
      </c>
      <c r="H3882" s="6">
        <f>E3882-G3882-'Recalled prostheses cost'!$F$23</f>
        <v>-351095935.31182265</v>
      </c>
      <c r="I3882" s="112">
        <v>31254356.206408564</v>
      </c>
      <c r="J3882" s="112">
        <v>145547729.53180566</v>
      </c>
      <c r="K3882" s="112">
        <f>I3882-J3882-(0.38*'Recalled prostheses cost'!$F$23)</f>
        <v>-123319066.62281576</v>
      </c>
      <c r="L3882" s="11">
        <f t="shared" si="124"/>
        <v>1</v>
      </c>
    </row>
    <row r="3883" spans="1:12" x14ac:dyDescent="0.25">
      <c r="A3883">
        <f t="shared" si="125"/>
        <v>3878</v>
      </c>
      <c r="C3883">
        <v>54321.203200516575</v>
      </c>
      <c r="D3883">
        <v>56400.697179633848</v>
      </c>
      <c r="E3883">
        <v>57218442.515432581</v>
      </c>
      <c r="F3883">
        <v>2079.4939791172728</v>
      </c>
      <c r="G3883">
        <v>620294284.4556694</v>
      </c>
      <c r="H3883" s="6">
        <f>E3883-G3883-'Recalled prostheses cost'!$F$23</f>
        <v>-586827666.40712798</v>
      </c>
      <c r="I3883" s="112">
        <v>31435600.842544716</v>
      </c>
      <c r="J3883" s="112">
        <v>235711828.09315437</v>
      </c>
      <c r="K3883" s="112">
        <f>I3883-J3883-(0.38*'Recalled prostheses cost'!$F$23)</f>
        <v>-213301920.54802832</v>
      </c>
      <c r="L3883" s="11">
        <f t="shared" si="124"/>
        <v>1</v>
      </c>
    </row>
    <row r="3884" spans="1:12" x14ac:dyDescent="0.25">
      <c r="A3884">
        <f t="shared" si="125"/>
        <v>3879</v>
      </c>
      <c r="C3884">
        <v>62634.136536709411</v>
      </c>
      <c r="D3884">
        <v>64390.504475973161</v>
      </c>
      <c r="E3884">
        <v>66617927.718089566</v>
      </c>
      <c r="F3884">
        <v>1756.3679392637496</v>
      </c>
      <c r="G3884">
        <v>487456691.6660291</v>
      </c>
      <c r="H3884" s="6">
        <f>E3884-G3884-'Recalled prostheses cost'!$F$23</f>
        <v>-444590588.41483068</v>
      </c>
      <c r="I3884" s="112">
        <v>36483345.783552468</v>
      </c>
      <c r="J3884" s="112">
        <v>185233542.83309108</v>
      </c>
      <c r="K3884" s="112">
        <f>I3884-J3884-(0.38*'Recalled prostheses cost'!$F$23)</f>
        <v>-157775890.34695727</v>
      </c>
      <c r="L3884" s="11">
        <f t="shared" si="124"/>
        <v>1</v>
      </c>
    </row>
    <row r="3885" spans="1:12" x14ac:dyDescent="0.25">
      <c r="A3885">
        <f t="shared" si="125"/>
        <v>3880</v>
      </c>
      <c r="C3885">
        <v>65821.048797009411</v>
      </c>
      <c r="D3885">
        <v>67140.086534118862</v>
      </c>
      <c r="E3885">
        <v>56068298.455865309</v>
      </c>
      <c r="F3885">
        <v>1319.037737109451</v>
      </c>
      <c r="G3885">
        <v>273336247.87354308</v>
      </c>
      <c r="H3885" s="6">
        <f>E3885-G3885-'Recalled prostheses cost'!$F$23</f>
        <v>-241019773.88456893</v>
      </c>
      <c r="I3885" s="112">
        <v>30956194.735299475</v>
      </c>
      <c r="J3885" s="112">
        <v>103867774.19194636</v>
      </c>
      <c r="K3885" s="112">
        <f>I3885-J3885-(0.38*'Recalled prostheses cost'!$F$23)</f>
        <v>-81937272.754065543</v>
      </c>
      <c r="L3885" s="11">
        <f t="shared" si="124"/>
        <v>1</v>
      </c>
    </row>
    <row r="3886" spans="1:12" x14ac:dyDescent="0.25">
      <c r="A3886">
        <f t="shared" si="125"/>
        <v>3881</v>
      </c>
      <c r="C3886">
        <v>55698.805883492292</v>
      </c>
      <c r="D3886">
        <v>57991.616228543877</v>
      </c>
      <c r="E3886">
        <v>43496219.203408718</v>
      </c>
      <c r="F3886">
        <v>2292.8103450515846</v>
      </c>
      <c r="G3886">
        <v>355390464.718283</v>
      </c>
      <c r="H3886" s="6">
        <f>E3886-G3886-'Recalled prostheses cost'!$F$23</f>
        <v>-335646069.98176545</v>
      </c>
      <c r="I3886" s="112">
        <v>24224020.561356582</v>
      </c>
      <c r="J3886" s="112">
        <v>135048376.59294754</v>
      </c>
      <c r="K3886" s="112">
        <f>I3886-J3886-(0.38*'Recalled prostheses cost'!$F$23)</f>
        <v>-119850049.32900962</v>
      </c>
      <c r="L3886" s="11">
        <f t="shared" si="124"/>
        <v>1</v>
      </c>
    </row>
    <row r="3887" spans="1:12" x14ac:dyDescent="0.25">
      <c r="A3887">
        <f t="shared" si="125"/>
        <v>3882</v>
      </c>
      <c r="C3887">
        <v>77730.372205403648</v>
      </c>
      <c r="D3887">
        <v>82666.500577406143</v>
      </c>
      <c r="E3887">
        <v>50862177.469427094</v>
      </c>
      <c r="F3887">
        <v>4936.1283720024949</v>
      </c>
      <c r="G3887">
        <v>927414916.93828607</v>
      </c>
      <c r="H3887" s="6">
        <f>E3887-G3887-'Recalled prostheses cost'!$F$23</f>
        <v>-900304563.93575013</v>
      </c>
      <c r="I3887" s="112">
        <v>27827007.570670653</v>
      </c>
      <c r="J3887" s="112">
        <v>352417668.43654871</v>
      </c>
      <c r="K3887" s="112">
        <f>I3887-J3887-(0.38*'Recalled prostheses cost'!$F$23)</f>
        <v>-333616354.1632967</v>
      </c>
      <c r="L3887" s="11">
        <f t="shared" si="124"/>
        <v>1</v>
      </c>
    </row>
    <row r="3888" spans="1:12" x14ac:dyDescent="0.25">
      <c r="A3888">
        <f t="shared" si="125"/>
        <v>3883</v>
      </c>
      <c r="C3888">
        <v>49486.097909778073</v>
      </c>
      <c r="D3888">
        <v>50528.523113302952</v>
      </c>
      <c r="E3888">
        <v>68212951.237922415</v>
      </c>
      <c r="F3888">
        <v>1042.4252035248792</v>
      </c>
      <c r="G3888">
        <v>425049983.98385179</v>
      </c>
      <c r="H3888" s="6">
        <f>E3888-G3888-'Recalled prostheses cost'!$F$23</f>
        <v>-380588857.21282053</v>
      </c>
      <c r="I3888" s="112">
        <v>37991994.385226354</v>
      </c>
      <c r="J3888" s="112">
        <v>161518993.91386366</v>
      </c>
      <c r="K3888" s="112">
        <f>I3888-J3888-(0.38*'Recalled prostheses cost'!$F$23)</f>
        <v>-132552692.82605594</v>
      </c>
      <c r="L3888" s="11">
        <f t="shared" si="124"/>
        <v>1</v>
      </c>
    </row>
    <row r="3889" spans="1:12" x14ac:dyDescent="0.25">
      <c r="A3889">
        <f t="shared" si="125"/>
        <v>3884</v>
      </c>
      <c r="C3889">
        <v>55444.421606203992</v>
      </c>
      <c r="D3889">
        <v>57392.118144743996</v>
      </c>
      <c r="E3889">
        <v>45830915.585741155</v>
      </c>
      <c r="F3889">
        <v>1947.6965385400035</v>
      </c>
      <c r="G3889">
        <v>441836680.13829619</v>
      </c>
      <c r="H3889" s="6">
        <f>E3889-G3889-'Recalled prostheses cost'!$F$23</f>
        <v>-419757589.01944619</v>
      </c>
      <c r="I3889" s="112">
        <v>25392203.496380378</v>
      </c>
      <c r="J3889" s="112">
        <v>167897938.45255256</v>
      </c>
      <c r="K3889" s="112">
        <f>I3889-J3889-(0.38*'Recalled prostheses cost'!$F$23)</f>
        <v>-151531428.25359082</v>
      </c>
      <c r="L3889" s="11">
        <f t="shared" si="124"/>
        <v>1</v>
      </c>
    </row>
    <row r="3890" spans="1:12" x14ac:dyDescent="0.25">
      <c r="A3890">
        <f t="shared" si="125"/>
        <v>3885</v>
      </c>
      <c r="C3890">
        <v>57521.656865223493</v>
      </c>
      <c r="D3890">
        <v>60522.256114033458</v>
      </c>
      <c r="E3890">
        <v>55261157.602575004</v>
      </c>
      <c r="F3890">
        <v>3000.5992488099655</v>
      </c>
      <c r="G3890">
        <v>668049488.00386345</v>
      </c>
      <c r="H3890" s="6">
        <f>E3890-G3890-'Recalled prostheses cost'!$F$23</f>
        <v>-636540154.86817968</v>
      </c>
      <c r="I3890" s="112">
        <v>30510284.875552244</v>
      </c>
      <c r="J3890" s="112">
        <v>253858805.44146818</v>
      </c>
      <c r="K3890" s="112">
        <f>I3890-J3890-(0.38*'Recalled prostheses cost'!$F$23)</f>
        <v>-232374213.8633346</v>
      </c>
      <c r="L3890" s="11">
        <f t="shared" si="124"/>
        <v>1</v>
      </c>
    </row>
    <row r="3891" spans="1:12" x14ac:dyDescent="0.25">
      <c r="A3891">
        <f t="shared" si="125"/>
        <v>3886</v>
      </c>
      <c r="C3891">
        <v>52161.565294510729</v>
      </c>
      <c r="D3891">
        <v>53418.102028445253</v>
      </c>
      <c r="E3891">
        <v>63939128.308244742</v>
      </c>
      <c r="F3891">
        <v>1256.5367339345248</v>
      </c>
      <c r="G3891">
        <v>370269790.95450926</v>
      </c>
      <c r="H3891" s="6">
        <f>E3891-G3891-'Recalled prostheses cost'!$F$23</f>
        <v>-330082487.11315566</v>
      </c>
      <c r="I3891" s="112">
        <v>35715213.539595813</v>
      </c>
      <c r="J3891" s="112">
        <v>140702520.56271353</v>
      </c>
      <c r="K3891" s="112">
        <f>I3891-J3891-(0.38*'Recalled prostheses cost'!$F$23)</f>
        <v>-114013000.32053638</v>
      </c>
      <c r="L3891" s="11">
        <f t="shared" si="124"/>
        <v>1</v>
      </c>
    </row>
    <row r="3892" spans="1:12" x14ac:dyDescent="0.25">
      <c r="A3892">
        <f t="shared" si="125"/>
        <v>3887</v>
      </c>
      <c r="C3892">
        <v>72888.82134502042</v>
      </c>
      <c r="D3892">
        <v>76434.618375600548</v>
      </c>
      <c r="E3892">
        <v>59633036.14818234</v>
      </c>
      <c r="F3892">
        <v>3545.7970305801282</v>
      </c>
      <c r="G3892">
        <v>715436135.0850625</v>
      </c>
      <c r="H3892" s="6">
        <f>E3892-G3892-'Recalled prostheses cost'!$F$23</f>
        <v>-679554923.40377128</v>
      </c>
      <c r="I3892" s="112">
        <v>33047115.273114458</v>
      </c>
      <c r="J3892" s="112">
        <v>271865731.33232373</v>
      </c>
      <c r="K3892" s="112">
        <f>I3892-J3892-(0.38*'Recalled prostheses cost'!$F$23)</f>
        <v>-247844309.35662794</v>
      </c>
      <c r="L3892" s="11">
        <f t="shared" si="124"/>
        <v>1</v>
      </c>
    </row>
    <row r="3893" spans="1:12" x14ac:dyDescent="0.25">
      <c r="A3893">
        <f t="shared" si="125"/>
        <v>3888</v>
      </c>
      <c r="C3893">
        <v>68959.686626435534</v>
      </c>
      <c r="D3893">
        <v>70239.434618226209</v>
      </c>
      <c r="E3893">
        <v>54457428.371291935</v>
      </c>
      <c r="F3893">
        <v>1279.7479917906749</v>
      </c>
      <c r="G3893">
        <v>197049780.35138333</v>
      </c>
      <c r="H3893" s="6">
        <f>E3893-G3893-'Recalled prostheses cost'!$F$23</f>
        <v>-166344176.44698256</v>
      </c>
      <c r="I3893" s="112">
        <v>30113138.528366778</v>
      </c>
      <c r="J3893" s="112">
        <v>74878916.533525661</v>
      </c>
      <c r="K3893" s="112">
        <f>I3893-J3893-(0.38*'Recalled prostheses cost'!$F$23)</f>
        <v>-53791471.302577533</v>
      </c>
      <c r="L3893" s="11">
        <f t="shared" si="124"/>
        <v>1</v>
      </c>
    </row>
    <row r="3894" spans="1:12" x14ac:dyDescent="0.25">
      <c r="A3894">
        <f t="shared" si="125"/>
        <v>3889</v>
      </c>
      <c r="C3894">
        <v>49951.177426542374</v>
      </c>
      <c r="D3894">
        <v>51291.17043781581</v>
      </c>
      <c r="E3894">
        <v>45577264.007035807</v>
      </c>
      <c r="F3894">
        <v>1339.9930112734364</v>
      </c>
      <c r="G3894">
        <v>306856347.30392277</v>
      </c>
      <c r="H3894" s="6">
        <f>E3894-G3894-'Recalled prostheses cost'!$F$23</f>
        <v>-285030907.76377815</v>
      </c>
      <c r="I3894" s="112">
        <v>25434484.240317691</v>
      </c>
      <c r="J3894" s="112">
        <v>116605411.9754906</v>
      </c>
      <c r="K3894" s="112">
        <f>I3894-J3894-(0.38*'Recalled prostheses cost'!$F$23)</f>
        <v>-100196621.03259155</v>
      </c>
      <c r="L3894" s="11">
        <f t="shared" si="124"/>
        <v>1</v>
      </c>
    </row>
    <row r="3895" spans="1:12" x14ac:dyDescent="0.25">
      <c r="A3895">
        <f t="shared" si="125"/>
        <v>3890</v>
      </c>
      <c r="C3895">
        <v>64493.722942267137</v>
      </c>
      <c r="D3895">
        <v>66494.871524192538</v>
      </c>
      <c r="E3895">
        <v>50965849.478804283</v>
      </c>
      <c r="F3895">
        <v>2001.1485819254012</v>
      </c>
      <c r="G3895">
        <v>392426815.54940772</v>
      </c>
      <c r="H3895" s="6">
        <f>E3895-G3895-'Recalled prostheses cost'!$F$23</f>
        <v>-365212790.5374946</v>
      </c>
      <c r="I3895" s="112">
        <v>27587276.981325973</v>
      </c>
      <c r="J3895" s="112">
        <v>149122189.90877491</v>
      </c>
      <c r="K3895" s="112">
        <f>I3895-J3895-(0.38*'Recalled prostheses cost'!$F$23)</f>
        <v>-130560606.22486758</v>
      </c>
      <c r="L3895" s="11">
        <f t="shared" si="124"/>
        <v>1</v>
      </c>
    </row>
    <row r="3896" spans="1:12" x14ac:dyDescent="0.25">
      <c r="A3896">
        <f t="shared" si="125"/>
        <v>3891</v>
      </c>
      <c r="C3896">
        <v>52266.302197539517</v>
      </c>
      <c r="D3896">
        <v>53373.568002202483</v>
      </c>
      <c r="E3896">
        <v>39832708.970670283</v>
      </c>
      <c r="F3896">
        <v>1107.2658046629658</v>
      </c>
      <c r="G3896">
        <v>206693643.42038491</v>
      </c>
      <c r="H3896" s="6">
        <f>E3896-G3896-'Recalled prostheses cost'!$F$23</f>
        <v>-190612758.9166058</v>
      </c>
      <c r="I3896" s="112">
        <v>22251828.554601137</v>
      </c>
      <c r="J3896" s="112">
        <v>78543584.499746248</v>
      </c>
      <c r="K3896" s="112">
        <f>I3896-J3896-(0.38*'Recalled prostheses cost'!$F$23)</f>
        <v>-65317449.242563762</v>
      </c>
      <c r="L3896" s="11">
        <f t="shared" si="124"/>
        <v>1</v>
      </c>
    </row>
    <row r="3897" spans="1:12" x14ac:dyDescent="0.25">
      <c r="A3897">
        <f t="shared" si="125"/>
        <v>3892</v>
      </c>
      <c r="C3897">
        <v>50828.380087021244</v>
      </c>
      <c r="D3897">
        <v>52270.52175641706</v>
      </c>
      <c r="E3897">
        <v>55672955.596673615</v>
      </c>
      <c r="F3897">
        <v>1442.1416693958163</v>
      </c>
      <c r="G3897">
        <v>426932485.81651044</v>
      </c>
      <c r="H3897" s="6">
        <f>E3897-G3897-'Recalled prostheses cost'!$F$23</f>
        <v>-395011354.686728</v>
      </c>
      <c r="I3897" s="112">
        <v>30968549.328199968</v>
      </c>
      <c r="J3897" s="112">
        <v>162234344.61027393</v>
      </c>
      <c r="K3897" s="112">
        <f>I3897-J3897-(0.38*'Recalled prostheses cost'!$F$23)</f>
        <v>-140291488.5794926</v>
      </c>
      <c r="L3897" s="11">
        <f t="shared" si="124"/>
        <v>1</v>
      </c>
    </row>
    <row r="3898" spans="1:12" x14ac:dyDescent="0.25">
      <c r="A3898">
        <f t="shared" si="125"/>
        <v>3893</v>
      </c>
      <c r="C3898">
        <v>64423.848196367762</v>
      </c>
      <c r="D3898">
        <v>66222.468744256359</v>
      </c>
      <c r="E3898">
        <v>41338414.209418468</v>
      </c>
      <c r="F3898">
        <v>1798.6205478885968</v>
      </c>
      <c r="G3898">
        <v>218580642.51728585</v>
      </c>
      <c r="H3898" s="6">
        <f>E3898-G3898-'Recalled prostheses cost'!$F$23</f>
        <v>-200994052.77475855</v>
      </c>
      <c r="I3898" s="112">
        <v>22787448.426276412</v>
      </c>
      <c r="J3898" s="112">
        <v>83060644.156568632</v>
      </c>
      <c r="K3898" s="112">
        <f>I3898-J3898-(0.38*'Recalled prostheses cost'!$F$23)</f>
        <v>-69298889.027710855</v>
      </c>
      <c r="L3898" s="11">
        <f t="shared" si="124"/>
        <v>1</v>
      </c>
    </row>
    <row r="3899" spans="1:12" x14ac:dyDescent="0.25">
      <c r="A3899">
        <f t="shared" si="125"/>
        <v>3894</v>
      </c>
      <c r="C3899">
        <v>47995.901464311646</v>
      </c>
      <c r="D3899">
        <v>49258.661350137801</v>
      </c>
      <c r="E3899">
        <v>44228083.275871873</v>
      </c>
      <c r="F3899">
        <v>1262.7598858261554</v>
      </c>
      <c r="G3899">
        <v>288053272.01536512</v>
      </c>
      <c r="H3899" s="6">
        <f>E3899-G3899-'Recalled prostheses cost'!$F$23</f>
        <v>-267577013.20638442</v>
      </c>
      <c r="I3899" s="112">
        <v>24614659.495913532</v>
      </c>
      <c r="J3899" s="112">
        <v>109460243.36583875</v>
      </c>
      <c r="K3899" s="112">
        <f>I3899-J3899-(0.38*'Recalled prostheses cost'!$F$23)</f>
        <v>-93871277.167343855</v>
      </c>
      <c r="L3899" s="11">
        <f t="shared" si="124"/>
        <v>1</v>
      </c>
    </row>
    <row r="3900" spans="1:12" x14ac:dyDescent="0.25">
      <c r="A3900">
        <f t="shared" si="125"/>
        <v>3895</v>
      </c>
      <c r="C3900">
        <v>46763.314365668346</v>
      </c>
      <c r="D3900">
        <v>47846.193093802394</v>
      </c>
      <c r="E3900">
        <v>45790130.214690618</v>
      </c>
      <c r="F3900">
        <v>1082.8787281340483</v>
      </c>
      <c r="G3900">
        <v>246877244.26370031</v>
      </c>
      <c r="H3900" s="6">
        <f>E3900-G3900-'Recalled prostheses cost'!$F$23</f>
        <v>-224838938.51590085</v>
      </c>
      <c r="I3900" s="112">
        <v>25630577.479631167</v>
      </c>
      <c r="J3900" s="112">
        <v>93813352.820206136</v>
      </c>
      <c r="K3900" s="112">
        <f>I3900-J3900-(0.38*'Recalled prostheses cost'!$F$23)</f>
        <v>-77208468.637993604</v>
      </c>
      <c r="L3900" s="11">
        <f t="shared" si="124"/>
        <v>1</v>
      </c>
    </row>
    <row r="3901" spans="1:12" x14ac:dyDescent="0.25">
      <c r="A3901">
        <f t="shared" si="125"/>
        <v>3896</v>
      </c>
      <c r="C3901">
        <v>60560.255515259159</v>
      </c>
      <c r="D3901">
        <v>64042.541390486113</v>
      </c>
      <c r="E3901">
        <v>49066685.318497203</v>
      </c>
      <c r="F3901">
        <v>3482.2858752269531</v>
      </c>
      <c r="G3901">
        <v>663869161.74236548</v>
      </c>
      <c r="H3901" s="6">
        <f>E3901-G3901-'Recalled prostheses cost'!$F$23</f>
        <v>-638554300.89075947</v>
      </c>
      <c r="I3901" s="112">
        <v>27043642.555462513</v>
      </c>
      <c r="J3901" s="112">
        <v>252270281.46209893</v>
      </c>
      <c r="K3901" s="112">
        <f>I3901-J3901-(0.38*'Recalled prostheses cost'!$F$23)</f>
        <v>-234252332.20405507</v>
      </c>
      <c r="L3901" s="11">
        <f t="shared" si="124"/>
        <v>1</v>
      </c>
    </row>
    <row r="3902" spans="1:12" x14ac:dyDescent="0.25">
      <c r="A3902">
        <f t="shared" si="125"/>
        <v>3897</v>
      </c>
      <c r="C3902">
        <v>62540.642180475632</v>
      </c>
      <c r="D3902">
        <v>64408.661140497388</v>
      </c>
      <c r="E3902">
        <v>50559515.890828177</v>
      </c>
      <c r="F3902">
        <v>1868.0189600217564</v>
      </c>
      <c r="G3902">
        <v>370806369.5878911</v>
      </c>
      <c r="H3902" s="6">
        <f>E3902-G3902-'Recalled prostheses cost'!$F$23</f>
        <v>-343998678.16395408</v>
      </c>
      <c r="I3902" s="112">
        <v>28077200.856959723</v>
      </c>
      <c r="J3902" s="112">
        <v>140906420.44339862</v>
      </c>
      <c r="K3902" s="112">
        <f>I3902-J3902-(0.38*'Recalled prostheses cost'!$F$23)</f>
        <v>-121854912.88385755</v>
      </c>
      <c r="L3902" s="11">
        <f t="shared" si="124"/>
        <v>1</v>
      </c>
    </row>
    <row r="3903" spans="1:12" x14ac:dyDescent="0.25">
      <c r="A3903">
        <f t="shared" si="125"/>
        <v>3898</v>
      </c>
      <c r="C3903">
        <v>67441.344064374323</v>
      </c>
      <c r="D3903">
        <v>69170.466696177144</v>
      </c>
      <c r="E3903">
        <v>65061689.67904184</v>
      </c>
      <c r="F3903">
        <v>1729.1226318028203</v>
      </c>
      <c r="G3903">
        <v>405290507.46829343</v>
      </c>
      <c r="H3903" s="6">
        <f>E3903-G3903-'Recalled prostheses cost'!$F$23</f>
        <v>-363980642.25614274</v>
      </c>
      <c r="I3903" s="112">
        <v>35859763.850438006</v>
      </c>
      <c r="J3903" s="112">
        <v>154010392.83795148</v>
      </c>
      <c r="K3903" s="112">
        <f>I3903-J3903-(0.38*'Recalled prostheses cost'!$F$23)</f>
        <v>-127176322.28493214</v>
      </c>
      <c r="L3903" s="11">
        <f t="shared" si="124"/>
        <v>1</v>
      </c>
    </row>
    <row r="3904" spans="1:12" x14ac:dyDescent="0.25">
      <c r="A3904">
        <f t="shared" si="125"/>
        <v>3899</v>
      </c>
      <c r="C3904">
        <v>70833.112520156923</v>
      </c>
      <c r="D3904">
        <v>73487.321461202126</v>
      </c>
      <c r="E3904">
        <v>47680842.04861147</v>
      </c>
      <c r="F3904">
        <v>2654.2089410452027</v>
      </c>
      <c r="G3904">
        <v>312797096.41004032</v>
      </c>
      <c r="H3904" s="6">
        <f>E3904-G3904-'Recalled prostheses cost'!$F$23</f>
        <v>-288868078.82832003</v>
      </c>
      <c r="I3904" s="112">
        <v>26632760.442618079</v>
      </c>
      <c r="J3904" s="112">
        <v>118862896.63581532</v>
      </c>
      <c r="K3904" s="112">
        <f>I3904-J3904-(0.38*'Recalled prostheses cost'!$F$23)</f>
        <v>-101255829.4906159</v>
      </c>
      <c r="L3904" s="11">
        <f t="shared" si="124"/>
        <v>1</v>
      </c>
    </row>
    <row r="3905" spans="1:12" x14ac:dyDescent="0.25">
      <c r="A3905">
        <f t="shared" si="125"/>
        <v>3900</v>
      </c>
      <c r="C3905">
        <v>70048.712760152775</v>
      </c>
      <c r="D3905">
        <v>71984.138991086031</v>
      </c>
      <c r="E3905">
        <v>46768635.047524691</v>
      </c>
      <c r="F3905">
        <v>1935.4262309332553</v>
      </c>
      <c r="G3905">
        <v>270420313.58401221</v>
      </c>
      <c r="H3905" s="6">
        <f>E3905-G3905-'Recalled prostheses cost'!$F$23</f>
        <v>-247403503.00337869</v>
      </c>
      <c r="I3905" s="112">
        <v>25837274.54793286</v>
      </c>
      <c r="J3905" s="112">
        <v>102759719.16192463</v>
      </c>
      <c r="K3905" s="112">
        <f>I3905-J3905-(0.38*'Recalled prostheses cost'!$F$23)</f>
        <v>-85948137.911410421</v>
      </c>
      <c r="L3905" s="11">
        <f t="shared" si="124"/>
        <v>1</v>
      </c>
    </row>
    <row r="3906" spans="1:12" x14ac:dyDescent="0.25">
      <c r="A3906">
        <f t="shared" si="125"/>
        <v>3901</v>
      </c>
      <c r="C3906">
        <v>52931.161152852197</v>
      </c>
      <c r="D3906">
        <v>54204.277841227165</v>
      </c>
      <c r="E3906">
        <v>45411685.983882427</v>
      </c>
      <c r="F3906">
        <v>1273.1166883749684</v>
      </c>
      <c r="G3906">
        <v>272819428.52944076</v>
      </c>
      <c r="H3906" s="6">
        <f>E3906-G3906-'Recalled prostheses cost'!$F$23</f>
        <v>-251159567.0124495</v>
      </c>
      <c r="I3906" s="112">
        <v>25281566.305901062</v>
      </c>
      <c r="J3906" s="112">
        <v>103671382.84118746</v>
      </c>
      <c r="K3906" s="112">
        <f>I3906-J3906-(0.38*'Recalled prostheses cost'!$F$23)</f>
        <v>-87415509.832705051</v>
      </c>
      <c r="L3906" s="11">
        <f t="shared" si="124"/>
        <v>1</v>
      </c>
    </row>
    <row r="3907" spans="1:12" x14ac:dyDescent="0.25">
      <c r="A3907">
        <f t="shared" si="125"/>
        <v>3902</v>
      </c>
      <c r="C3907">
        <v>82996.171017398563</v>
      </c>
      <c r="D3907">
        <v>87528.693700689095</v>
      </c>
      <c r="E3907">
        <v>48784649.752112232</v>
      </c>
      <c r="F3907">
        <v>4532.5226832905319</v>
      </c>
      <c r="G3907">
        <v>508775561.55194414</v>
      </c>
      <c r="H3907" s="6">
        <f>E3907-G3907-'Recalled prostheses cost'!$F$23</f>
        <v>-483742736.2667231</v>
      </c>
      <c r="I3907" s="112">
        <v>26956110.134332549</v>
      </c>
      <c r="J3907" s="112">
        <v>193334713.3897388</v>
      </c>
      <c r="K3907" s="112">
        <f>I3907-J3907-(0.38*'Recalled prostheses cost'!$F$23)</f>
        <v>-175404296.55282491</v>
      </c>
      <c r="L3907" s="11">
        <f t="shared" si="124"/>
        <v>1</v>
      </c>
    </row>
    <row r="3908" spans="1:12" x14ac:dyDescent="0.25">
      <c r="A3908">
        <f t="shared" si="125"/>
        <v>3903</v>
      </c>
      <c r="C3908">
        <v>72922.530496444931</v>
      </c>
      <c r="D3908">
        <v>75309.260440089507</v>
      </c>
      <c r="E3908">
        <v>65954683.097671047</v>
      </c>
      <c r="F3908">
        <v>2386.7299436445755</v>
      </c>
      <c r="G3908">
        <v>623712859.7511642</v>
      </c>
      <c r="H3908" s="6">
        <f>E3908-G3908-'Recalled prostheses cost'!$F$23</f>
        <v>-581510001.12038434</v>
      </c>
      <c r="I3908" s="112">
        <v>36934374.819004714</v>
      </c>
      <c r="J3908" s="112">
        <v>237010886.70544237</v>
      </c>
      <c r="K3908" s="112">
        <f>I3908-J3908-(0.38*'Recalled prostheses cost'!$F$23)</f>
        <v>-209102205.18385631</v>
      </c>
      <c r="L3908" s="11">
        <f t="shared" si="124"/>
        <v>1</v>
      </c>
    </row>
    <row r="3909" spans="1:12" x14ac:dyDescent="0.25">
      <c r="A3909">
        <f t="shared" si="125"/>
        <v>3904</v>
      </c>
      <c r="C3909">
        <v>68521.642453779932</v>
      </c>
      <c r="D3909">
        <v>71166.201345960493</v>
      </c>
      <c r="E3909">
        <v>51364245.851087078</v>
      </c>
      <c r="F3909">
        <v>2644.5588921805611</v>
      </c>
      <c r="G3909">
        <v>519828148.95109797</v>
      </c>
      <c r="H3909" s="6">
        <f>E3909-G3909-'Recalled prostheses cost'!$F$23</f>
        <v>-492215727.56690204</v>
      </c>
      <c r="I3909" s="112">
        <v>28240886.793736417</v>
      </c>
      <c r="J3909" s="112">
        <v>197534696.60141718</v>
      </c>
      <c r="K3909" s="112">
        <f>I3909-J3909-(0.38*'Recalled prostheses cost'!$F$23)</f>
        <v>-178319503.10509941</v>
      </c>
      <c r="L3909" s="11">
        <f t="shared" si="124"/>
        <v>1</v>
      </c>
    </row>
    <row r="3910" spans="1:12" x14ac:dyDescent="0.25">
      <c r="A3910">
        <f t="shared" si="125"/>
        <v>3905</v>
      </c>
      <c r="C3910">
        <v>51938.006446655731</v>
      </c>
      <c r="D3910">
        <v>53708.70338034926</v>
      </c>
      <c r="E3910">
        <v>39937117.910116121</v>
      </c>
      <c r="F3910">
        <v>1770.696933693529</v>
      </c>
      <c r="G3910">
        <v>299834964.80746448</v>
      </c>
      <c r="H3910" s="6">
        <f>E3910-G3910-'Recalled prostheses cost'!$F$23</f>
        <v>-283649671.36423951</v>
      </c>
      <c r="I3910" s="112">
        <v>21754817.682623301</v>
      </c>
      <c r="J3910" s="112">
        <v>113937286.62683651</v>
      </c>
      <c r="K3910" s="112">
        <f>I3910-J3910-(0.38*'Recalled prostheses cost'!$F$23)</f>
        <v>-101208162.24163187</v>
      </c>
      <c r="L3910" s="11">
        <f t="shared" ref="L3910:L3973" si="126">IF(H3910/$H$1&lt;=F3910,1,0)</f>
        <v>1</v>
      </c>
    </row>
    <row r="3911" spans="1:12" x14ac:dyDescent="0.25">
      <c r="A3911">
        <f t="shared" si="125"/>
        <v>3906</v>
      </c>
      <c r="C3911">
        <v>72601.498723941186</v>
      </c>
      <c r="D3911">
        <v>75822.811898344909</v>
      </c>
      <c r="E3911">
        <v>74187696.270517543</v>
      </c>
      <c r="F3911">
        <v>3221.3131744037237</v>
      </c>
      <c r="G3911">
        <v>834736037.60061932</v>
      </c>
      <c r="H3911" s="6">
        <f>E3911-G3911-'Recalled prostheses cost'!$F$23</f>
        <v>-784300165.7969929</v>
      </c>
      <c r="I3911" s="112">
        <v>41007173.613344446</v>
      </c>
      <c r="J3911" s="112">
        <v>317199694.28823537</v>
      </c>
      <c r="K3911" s="112">
        <f>I3911-J3911-(0.38*'Recalled prostheses cost'!$F$23)</f>
        <v>-285218213.97230959</v>
      </c>
      <c r="L3911" s="11">
        <f t="shared" si="126"/>
        <v>1</v>
      </c>
    </row>
    <row r="3912" spans="1:12" x14ac:dyDescent="0.25">
      <c r="A3912">
        <f t="shared" ref="A3912:A3975" si="127">1+A3911</f>
        <v>3907</v>
      </c>
      <c r="C3912">
        <v>72101.190477114651</v>
      </c>
      <c r="D3912">
        <v>74657.010864356314</v>
      </c>
      <c r="E3912">
        <v>57130509.504083991</v>
      </c>
      <c r="F3912">
        <v>2555.8203872416634</v>
      </c>
      <c r="G3912">
        <v>342326670.83469337</v>
      </c>
      <c r="H3912" s="6">
        <f>E3912-G3912-'Recalled prostheses cost'!$F$23</f>
        <v>-308947985.79750055</v>
      </c>
      <c r="I3912" s="112">
        <v>31866246.976355936</v>
      </c>
      <c r="J3912" s="112">
        <v>130084134.91718349</v>
      </c>
      <c r="K3912" s="112">
        <f>I3912-J3912-(0.38*'Recalled prostheses cost'!$F$23)</f>
        <v>-107243581.2382462</v>
      </c>
      <c r="L3912" s="11">
        <f t="shared" si="126"/>
        <v>1</v>
      </c>
    </row>
    <row r="3913" spans="1:12" x14ac:dyDescent="0.25">
      <c r="A3913">
        <f t="shared" si="127"/>
        <v>3908</v>
      </c>
      <c r="C3913">
        <v>63470.693363224003</v>
      </c>
      <c r="D3913">
        <v>64575.221214803285</v>
      </c>
      <c r="E3913">
        <v>48690446.045574233</v>
      </c>
      <c r="F3913">
        <v>1104.5278515792816</v>
      </c>
      <c r="G3913">
        <v>185651074.0398131</v>
      </c>
      <c r="H3913" s="6">
        <f>E3913-G3913-'Recalled prostheses cost'!$F$23</f>
        <v>-160712452.46113002</v>
      </c>
      <c r="I3913" s="112">
        <v>27129795.039405011</v>
      </c>
      <c r="J3913" s="112">
        <v>70547408.13512899</v>
      </c>
      <c r="K3913" s="112">
        <f>I3913-J3913-(0.38*'Recalled prostheses cost'!$F$23)</f>
        <v>-52443306.393142626</v>
      </c>
      <c r="L3913" s="11">
        <f t="shared" si="126"/>
        <v>1</v>
      </c>
    </row>
    <row r="3914" spans="1:12" x14ac:dyDescent="0.25">
      <c r="A3914">
        <f t="shared" si="127"/>
        <v>3909</v>
      </c>
      <c r="C3914">
        <v>67100.606369070287</v>
      </c>
      <c r="D3914">
        <v>68546.970355414582</v>
      </c>
      <c r="E3914">
        <v>41400567.018326484</v>
      </c>
      <c r="F3914">
        <v>1446.363986344295</v>
      </c>
      <c r="G3914">
        <v>167296597.93503961</v>
      </c>
      <c r="H3914" s="6">
        <f>E3914-G3914-'Recalled prostheses cost'!$F$23</f>
        <v>-149647855.38360429</v>
      </c>
      <c r="I3914" s="112">
        <v>23041110.222003929</v>
      </c>
      <c r="J3914" s="112">
        <v>63572707.215315074</v>
      </c>
      <c r="K3914" s="112">
        <f>I3914-J3914-(0.38*'Recalled prostheses cost'!$F$23)</f>
        <v>-49557290.290729791</v>
      </c>
      <c r="L3914" s="11">
        <f t="shared" si="126"/>
        <v>1</v>
      </c>
    </row>
    <row r="3915" spans="1:12" x14ac:dyDescent="0.25">
      <c r="A3915">
        <f t="shared" si="127"/>
        <v>3910</v>
      </c>
      <c r="C3915">
        <v>50908.784350649046</v>
      </c>
      <c r="D3915">
        <v>52069.795366453793</v>
      </c>
      <c r="E3915">
        <v>50362068.082088321</v>
      </c>
      <c r="F3915">
        <v>1161.0110158047464</v>
      </c>
      <c r="G3915">
        <v>296824481.63395947</v>
      </c>
      <c r="H3915" s="6">
        <f>E3915-G3915-'Recalled prostheses cost'!$F$23</f>
        <v>-270214238.01876235</v>
      </c>
      <c r="I3915" s="112">
        <v>27714219.878848851</v>
      </c>
      <c r="J3915" s="112">
        <v>112793303.02090459</v>
      </c>
      <c r="K3915" s="112">
        <f>I3915-J3915-(0.38*'Recalled prostheses cost'!$F$23)</f>
        <v>-94104776.439474374</v>
      </c>
      <c r="L3915" s="11">
        <f t="shared" si="126"/>
        <v>1</v>
      </c>
    </row>
    <row r="3916" spans="1:12" x14ac:dyDescent="0.25">
      <c r="A3916">
        <f t="shared" si="127"/>
        <v>3911</v>
      </c>
      <c r="C3916">
        <v>74153.277483344995</v>
      </c>
      <c r="D3916">
        <v>76936.180783626536</v>
      </c>
      <c r="E3916">
        <v>47356318.961688787</v>
      </c>
      <c r="F3916">
        <v>2782.9033002815413</v>
      </c>
      <c r="G3916">
        <v>451164151.0729413</v>
      </c>
      <c r="H3916" s="6">
        <f>E3916-G3916-'Recalled prostheses cost'!$F$23</f>
        <v>-427559656.57814372</v>
      </c>
      <c r="I3916" s="112">
        <v>26304333.337315325</v>
      </c>
      <c r="J3916" s="112">
        <v>171442377.40771773</v>
      </c>
      <c r="K3916" s="112">
        <f>I3916-J3916-(0.38*'Recalled prostheses cost'!$F$23)</f>
        <v>-154163737.36782107</v>
      </c>
      <c r="L3916" s="11">
        <f t="shared" si="126"/>
        <v>1</v>
      </c>
    </row>
    <row r="3917" spans="1:12" x14ac:dyDescent="0.25">
      <c r="A3917">
        <f t="shared" si="127"/>
        <v>3912</v>
      </c>
      <c r="C3917">
        <v>58447.235879086133</v>
      </c>
      <c r="D3917">
        <v>59951.111616094771</v>
      </c>
      <c r="E3917">
        <v>47098462.115529723</v>
      </c>
      <c r="F3917">
        <v>1503.8757370086387</v>
      </c>
      <c r="G3917">
        <v>260677310.19779304</v>
      </c>
      <c r="H3917" s="6">
        <f>E3917-G3917-'Recalled prostheses cost'!$F$23</f>
        <v>-237330672.54915449</v>
      </c>
      <c r="I3917" s="112">
        <v>26091632.685271405</v>
      </c>
      <c r="J3917" s="112">
        <v>99057377.87516135</v>
      </c>
      <c r="K3917" s="112">
        <f>I3917-J3917-(0.38*'Recalled prostheses cost'!$F$23)</f>
        <v>-81991438.487308592</v>
      </c>
      <c r="L3917" s="11">
        <f t="shared" si="126"/>
        <v>1</v>
      </c>
    </row>
    <row r="3918" spans="1:12" x14ac:dyDescent="0.25">
      <c r="A3918">
        <f t="shared" si="127"/>
        <v>3913</v>
      </c>
      <c r="C3918">
        <v>69427.053479442504</v>
      </c>
      <c r="D3918">
        <v>72307.29658144727</v>
      </c>
      <c r="E3918">
        <v>39831764.455867819</v>
      </c>
      <c r="F3918">
        <v>2880.2431020047661</v>
      </c>
      <c r="G3918">
        <v>376478564.30264461</v>
      </c>
      <c r="H3918" s="6">
        <f>E3918-G3918-'Recalled prostheses cost'!$F$23</f>
        <v>-360398624.31366795</v>
      </c>
      <c r="I3918" s="112">
        <v>22029536.530944783</v>
      </c>
      <c r="J3918" s="112">
        <v>143061854.43500495</v>
      </c>
      <c r="K3918" s="112">
        <f>I3918-J3918-(0.38*'Recalled prostheses cost'!$F$23)</f>
        <v>-130058011.20147881</v>
      </c>
      <c r="L3918" s="11">
        <f t="shared" si="126"/>
        <v>1</v>
      </c>
    </row>
    <row r="3919" spans="1:12" x14ac:dyDescent="0.25">
      <c r="A3919">
        <f t="shared" si="127"/>
        <v>3914</v>
      </c>
      <c r="C3919">
        <v>74468.035119991531</v>
      </c>
      <c r="D3919">
        <v>77621.245155354161</v>
      </c>
      <c r="E3919">
        <v>46915139.558875076</v>
      </c>
      <c r="F3919">
        <v>3153.2100353626302</v>
      </c>
      <c r="G3919">
        <v>367462373.91768837</v>
      </c>
      <c r="H3919" s="6">
        <f>E3919-G3919-'Recalled prostheses cost'!$F$23</f>
        <v>-344299058.82570446</v>
      </c>
      <c r="I3919" s="112">
        <v>26164751.822887104</v>
      </c>
      <c r="J3919" s="112">
        <v>139635702.08872157</v>
      </c>
      <c r="K3919" s="112">
        <f>I3919-J3919-(0.38*'Recalled prostheses cost'!$F$23)</f>
        <v>-122496643.5632531</v>
      </c>
      <c r="L3919" s="11">
        <f t="shared" si="126"/>
        <v>1</v>
      </c>
    </row>
    <row r="3920" spans="1:12" x14ac:dyDescent="0.25">
      <c r="A3920">
        <f t="shared" si="127"/>
        <v>3915</v>
      </c>
      <c r="C3920">
        <v>56005.068718568058</v>
      </c>
      <c r="D3920">
        <v>57540.724230590538</v>
      </c>
      <c r="E3920">
        <v>47372906.529615276</v>
      </c>
      <c r="F3920">
        <v>1535.6555120224803</v>
      </c>
      <c r="G3920">
        <v>284030429.81399071</v>
      </c>
      <c r="H3920" s="6">
        <f>E3920-G3920-'Recalled prostheses cost'!$F$23</f>
        <v>-260409347.7512666</v>
      </c>
      <c r="I3920" s="112">
        <v>26548993.59513044</v>
      </c>
      <c r="J3920" s="112">
        <v>107931563.32931647</v>
      </c>
      <c r="K3920" s="112">
        <f>I3920-J3920-(0.38*'Recalled prostheses cost'!$F$23)</f>
        <v>-90408263.031604677</v>
      </c>
      <c r="L3920" s="11">
        <f t="shared" si="126"/>
        <v>1</v>
      </c>
    </row>
    <row r="3921" spans="1:12" x14ac:dyDescent="0.25">
      <c r="A3921">
        <f t="shared" si="127"/>
        <v>3916</v>
      </c>
      <c r="C3921">
        <v>53048.497667246891</v>
      </c>
      <c r="D3921">
        <v>54319.379085886641</v>
      </c>
      <c r="E3921">
        <v>47015893.94553142</v>
      </c>
      <c r="F3921">
        <v>1270.8814186397503</v>
      </c>
      <c r="G3921">
        <v>259407145.56414115</v>
      </c>
      <c r="H3921" s="6">
        <f>E3921-G3921-'Recalled prostheses cost'!$F$23</f>
        <v>-236143076.0855009</v>
      </c>
      <c r="I3921" s="112">
        <v>26381881.544391088</v>
      </c>
      <c r="J3921" s="112">
        <v>98574715.314373657</v>
      </c>
      <c r="K3921" s="112">
        <f>I3921-J3921-(0.38*'Recalled prostheses cost'!$F$23)</f>
        <v>-81218527.06740123</v>
      </c>
      <c r="L3921" s="11">
        <f t="shared" si="126"/>
        <v>1</v>
      </c>
    </row>
    <row r="3922" spans="1:12" x14ac:dyDescent="0.25">
      <c r="A3922">
        <f t="shared" si="127"/>
        <v>3917</v>
      </c>
      <c r="C3922">
        <v>50375.69766411397</v>
      </c>
      <c r="D3922">
        <v>51855.948008621039</v>
      </c>
      <c r="E3922">
        <v>44341319.977240577</v>
      </c>
      <c r="F3922">
        <v>1480.2503445070688</v>
      </c>
      <c r="G3922">
        <v>281834655.93336606</v>
      </c>
      <c r="H3922" s="6">
        <f>E3922-G3922-'Recalled prostheses cost'!$F$23</f>
        <v>-261245160.42301667</v>
      </c>
      <c r="I3922" s="112">
        <v>24251342.206349138</v>
      </c>
      <c r="J3922" s="112">
        <v>107097169.25467908</v>
      </c>
      <c r="K3922" s="112">
        <f>I3922-J3922-(0.38*'Recalled prostheses cost'!$F$23)</f>
        <v>-91871520.345748603</v>
      </c>
      <c r="L3922" s="11">
        <f t="shared" si="126"/>
        <v>1</v>
      </c>
    </row>
    <row r="3923" spans="1:12" x14ac:dyDescent="0.25">
      <c r="A3923">
        <f t="shared" si="127"/>
        <v>3918</v>
      </c>
      <c r="C3923">
        <v>53853.096955107409</v>
      </c>
      <c r="D3923">
        <v>55306.70979522456</v>
      </c>
      <c r="E3923">
        <v>50839025.471677773</v>
      </c>
      <c r="F3923">
        <v>1453.6128401171518</v>
      </c>
      <c r="G3923">
        <v>316729428.12687832</v>
      </c>
      <c r="H3923" s="6">
        <f>E3923-G3923-'Recalled prostheses cost'!$F$23</f>
        <v>-289642227.12209171</v>
      </c>
      <c r="I3923" s="112">
        <v>28041874.899431374</v>
      </c>
      <c r="J3923" s="112">
        <v>120357182.68821377</v>
      </c>
      <c r="K3923" s="112">
        <f>I3923-J3923-(0.38*'Recalled prostheses cost'!$F$23)</f>
        <v>-101341001.08620104</v>
      </c>
      <c r="L3923" s="11">
        <f t="shared" si="126"/>
        <v>1</v>
      </c>
    </row>
    <row r="3924" spans="1:12" x14ac:dyDescent="0.25">
      <c r="A3924">
        <f t="shared" si="127"/>
        <v>3919</v>
      </c>
      <c r="C3924">
        <v>54732.266576563132</v>
      </c>
      <c r="D3924">
        <v>56938.203894551931</v>
      </c>
      <c r="E3924">
        <v>52725371.412592351</v>
      </c>
      <c r="F3924">
        <v>2205.9373179887989</v>
      </c>
      <c r="G3924">
        <v>473422217.62122744</v>
      </c>
      <c r="H3924" s="6">
        <f>E3924-G3924-'Recalled prostheses cost'!$F$23</f>
        <v>-444448670.67552626</v>
      </c>
      <c r="I3924" s="112">
        <v>29562902.420066655</v>
      </c>
      <c r="J3924" s="112">
        <v>179900442.69606638</v>
      </c>
      <c r="K3924" s="112">
        <f>I3924-J3924-(0.38*'Recalled prostheses cost'!$F$23)</f>
        <v>-159363233.57341838</v>
      </c>
      <c r="L3924" s="11">
        <f t="shared" si="126"/>
        <v>1</v>
      </c>
    </row>
    <row r="3925" spans="1:12" x14ac:dyDescent="0.25">
      <c r="A3925">
        <f t="shared" si="127"/>
        <v>3920</v>
      </c>
      <c r="C3925">
        <v>56776.322426119106</v>
      </c>
      <c r="D3925">
        <v>58555.688142445157</v>
      </c>
      <c r="E3925">
        <v>53312374.510553397</v>
      </c>
      <c r="F3925">
        <v>1779.3657163260505</v>
      </c>
      <c r="G3925">
        <v>364598277.08411831</v>
      </c>
      <c r="H3925" s="6">
        <f>E3925-G3925-'Recalled prostheses cost'!$F$23</f>
        <v>-335037727.04045606</v>
      </c>
      <c r="I3925" s="112">
        <v>29586024.972105756</v>
      </c>
      <c r="J3925" s="112">
        <v>138547345.29196495</v>
      </c>
      <c r="K3925" s="112">
        <f>I3925-J3925-(0.38*'Recalled prostheses cost'!$F$23)</f>
        <v>-117987013.61727783</v>
      </c>
      <c r="L3925" s="11">
        <f t="shared" si="126"/>
        <v>1</v>
      </c>
    </row>
    <row r="3926" spans="1:12" x14ac:dyDescent="0.25">
      <c r="A3926">
        <f t="shared" si="127"/>
        <v>3921</v>
      </c>
      <c r="C3926">
        <v>55092.083720073897</v>
      </c>
      <c r="D3926">
        <v>57006.591207476689</v>
      </c>
      <c r="E3926">
        <v>47269675.306855083</v>
      </c>
      <c r="F3926">
        <v>1914.5074874027923</v>
      </c>
      <c r="G3926">
        <v>413559122.03627658</v>
      </c>
      <c r="H3926" s="6">
        <f>E3926-G3926-'Recalled prostheses cost'!$F$23</f>
        <v>-390041271.19631267</v>
      </c>
      <c r="I3926" s="112">
        <v>26376619.590978939</v>
      </c>
      <c r="J3926" s="112">
        <v>157152466.37378511</v>
      </c>
      <c r="K3926" s="112">
        <f>I3926-J3926-(0.38*'Recalled prostheses cost'!$F$23)</f>
        <v>-139801540.08022481</v>
      </c>
      <c r="L3926" s="11">
        <f t="shared" si="126"/>
        <v>1</v>
      </c>
    </row>
    <row r="3927" spans="1:12" x14ac:dyDescent="0.25">
      <c r="A3927">
        <f t="shared" si="127"/>
        <v>3922</v>
      </c>
      <c r="C3927">
        <v>52743.656237569907</v>
      </c>
      <c r="D3927">
        <v>54879.354099692224</v>
      </c>
      <c r="E3927">
        <v>52509550.424584389</v>
      </c>
      <c r="F3927">
        <v>2135.697862122317</v>
      </c>
      <c r="G3927">
        <v>579985632.29724753</v>
      </c>
      <c r="H3927" s="6">
        <f>E3927-G3927-'Recalled prostheses cost'!$F$23</f>
        <v>-551227906.33955431</v>
      </c>
      <c r="I3927" s="112">
        <v>29208241.842267085</v>
      </c>
      <c r="J3927" s="112">
        <v>220394540.27295399</v>
      </c>
      <c r="K3927" s="112">
        <f>I3927-J3927-(0.38*'Recalled prostheses cost'!$F$23)</f>
        <v>-200211991.72810555</v>
      </c>
      <c r="L3927" s="11">
        <f t="shared" si="126"/>
        <v>1</v>
      </c>
    </row>
    <row r="3928" spans="1:12" x14ac:dyDescent="0.25">
      <c r="A3928">
        <f t="shared" si="127"/>
        <v>3923</v>
      </c>
      <c r="C3928">
        <v>64163.994973502064</v>
      </c>
      <c r="D3928">
        <v>66801.237434794137</v>
      </c>
      <c r="E3928">
        <v>47063979.480147496</v>
      </c>
      <c r="F3928">
        <v>2637.2424612920731</v>
      </c>
      <c r="G3928">
        <v>465962421.15198237</v>
      </c>
      <c r="H3928" s="6">
        <f>E3928-G3928-'Recalled prostheses cost'!$F$23</f>
        <v>-442650266.13872606</v>
      </c>
      <c r="I3928" s="112">
        <v>25802142.091886569</v>
      </c>
      <c r="J3928" s="112">
        <v>177065720.03775331</v>
      </c>
      <c r="K3928" s="112">
        <f>I3928-J3928-(0.38*'Recalled prostheses cost'!$F$23)</f>
        <v>-160289271.24328539</v>
      </c>
      <c r="L3928" s="11">
        <f t="shared" si="126"/>
        <v>1</v>
      </c>
    </row>
    <row r="3929" spans="1:12" x14ac:dyDescent="0.25">
      <c r="A3929">
        <f t="shared" si="127"/>
        <v>3924</v>
      </c>
      <c r="C3929">
        <v>49479.195213380946</v>
      </c>
      <c r="D3929">
        <v>50623.225967535189</v>
      </c>
      <c r="E3929">
        <v>45279841.642025307</v>
      </c>
      <c r="F3929">
        <v>1144.0307541542425</v>
      </c>
      <c r="G3929">
        <v>233837500.64457145</v>
      </c>
      <c r="H3929" s="6">
        <f>E3929-G3929-'Recalled prostheses cost'!$F$23</f>
        <v>-212309483.4694373</v>
      </c>
      <c r="I3929" s="112">
        <v>25040590.234045573</v>
      </c>
      <c r="J3929" s="112">
        <v>88858250.244937137</v>
      </c>
      <c r="K3929" s="112">
        <f>I3929-J3929-(0.38*'Recalled prostheses cost'!$F$23)</f>
        <v>-72843353.308310211</v>
      </c>
      <c r="L3929" s="11">
        <f t="shared" si="126"/>
        <v>1</v>
      </c>
    </row>
    <row r="3930" spans="1:12" x14ac:dyDescent="0.25">
      <c r="A3930">
        <f t="shared" si="127"/>
        <v>3925</v>
      </c>
      <c r="C3930">
        <v>68398.976033086918</v>
      </c>
      <c r="D3930">
        <v>70200.766369378282</v>
      </c>
      <c r="E3930">
        <v>42762704.247381777</v>
      </c>
      <c r="F3930">
        <v>1801.7903362913639</v>
      </c>
      <c r="G3930">
        <v>254828829.11378247</v>
      </c>
      <c r="H3930" s="6">
        <f>E3930-G3930-'Recalled prostheses cost'!$F$23</f>
        <v>-235817949.33329186</v>
      </c>
      <c r="I3930" s="112">
        <v>23710791.049246363</v>
      </c>
      <c r="J3930" s="112">
        <v>96834955.063237339</v>
      </c>
      <c r="K3930" s="112">
        <f>I3930-J3930-(0.38*'Recalled prostheses cost'!$F$23)</f>
        <v>-82149857.311409622</v>
      </c>
      <c r="L3930" s="11">
        <f t="shared" si="126"/>
        <v>1</v>
      </c>
    </row>
    <row r="3931" spans="1:12" x14ac:dyDescent="0.25">
      <c r="A3931">
        <f t="shared" si="127"/>
        <v>3926</v>
      </c>
      <c r="C3931">
        <v>56246.440175582808</v>
      </c>
      <c r="D3931">
        <v>57938.917248538026</v>
      </c>
      <c r="E3931">
        <v>47916790.286894366</v>
      </c>
      <c r="F3931">
        <v>1692.4770729552183</v>
      </c>
      <c r="G3931">
        <v>373354946.33191496</v>
      </c>
      <c r="H3931" s="6">
        <f>E3931-G3931-'Recalled prostheses cost'!$F$23</f>
        <v>-349189980.51191175</v>
      </c>
      <c r="I3931" s="112">
        <v>26298794.6243462</v>
      </c>
      <c r="J3931" s="112">
        <v>141874879.60612765</v>
      </c>
      <c r="K3931" s="112">
        <f>I3931-J3931-(0.38*'Recalled prostheses cost'!$F$23)</f>
        <v>-124601778.27920011</v>
      </c>
      <c r="L3931" s="11">
        <f t="shared" si="126"/>
        <v>1</v>
      </c>
    </row>
    <row r="3932" spans="1:12" x14ac:dyDescent="0.25">
      <c r="A3932">
        <f t="shared" si="127"/>
        <v>3927</v>
      </c>
      <c r="C3932">
        <v>58323.926076550692</v>
      </c>
      <c r="D3932">
        <v>59717.049285234541</v>
      </c>
      <c r="E3932">
        <v>50926258.569395542</v>
      </c>
      <c r="F3932">
        <v>1393.12320868385</v>
      </c>
      <c r="G3932">
        <v>276417251.61077565</v>
      </c>
      <c r="H3932" s="6">
        <f>E3932-G3932-'Recalled prostheses cost'!$F$23</f>
        <v>-249242817.50827128</v>
      </c>
      <c r="I3932" s="112">
        <v>28587568.608665805</v>
      </c>
      <c r="J3932" s="112">
        <v>105038555.61209475</v>
      </c>
      <c r="K3932" s="112">
        <f>I3932-J3932-(0.38*'Recalled prostheses cost'!$F$23)</f>
        <v>-85476680.30084759</v>
      </c>
      <c r="L3932" s="11">
        <f t="shared" si="126"/>
        <v>1</v>
      </c>
    </row>
    <row r="3933" spans="1:12" x14ac:dyDescent="0.25">
      <c r="A3933">
        <f t="shared" si="127"/>
        <v>3928</v>
      </c>
      <c r="C3933">
        <v>55653.387544158941</v>
      </c>
      <c r="D3933">
        <v>57450.111856809628</v>
      </c>
      <c r="E3933">
        <v>48546390.1934475</v>
      </c>
      <c r="F3933">
        <v>1796.7243126506874</v>
      </c>
      <c r="G3933">
        <v>381930213.6196599</v>
      </c>
      <c r="H3933" s="6">
        <f>E3933-G3933-'Recalled prostheses cost'!$F$23</f>
        <v>-357135647.8931036</v>
      </c>
      <c r="I3933" s="112">
        <v>26905529.619281434</v>
      </c>
      <c r="J3933" s="112">
        <v>145133481.17547077</v>
      </c>
      <c r="K3933" s="112">
        <f>I3933-J3933-(0.38*'Recalled prostheses cost'!$F$23)</f>
        <v>-127253644.85360798</v>
      </c>
      <c r="L3933" s="11">
        <f t="shared" si="126"/>
        <v>1</v>
      </c>
    </row>
    <row r="3934" spans="1:12" x14ac:dyDescent="0.25">
      <c r="A3934">
        <f t="shared" si="127"/>
        <v>3929</v>
      </c>
      <c r="C3934">
        <v>55186.520379758425</v>
      </c>
      <c r="D3934">
        <v>56376.543901653888</v>
      </c>
      <c r="E3934">
        <v>43735771.662056379</v>
      </c>
      <c r="F3934">
        <v>1190.0235218954622</v>
      </c>
      <c r="G3934">
        <v>199609073.73196375</v>
      </c>
      <c r="H3934" s="6">
        <f>E3934-G3934-'Recalled prostheses cost'!$F$23</f>
        <v>-179625126.53679854</v>
      </c>
      <c r="I3934" s="112">
        <v>24600433.073897917</v>
      </c>
      <c r="J3934" s="112">
        <v>75851448.018146232</v>
      </c>
      <c r="K3934" s="112">
        <f>I3934-J3934-(0.38*'Recalled prostheses cost'!$F$23)</f>
        <v>-60276708.241666965</v>
      </c>
      <c r="L3934" s="11">
        <f t="shared" si="126"/>
        <v>1</v>
      </c>
    </row>
    <row r="3935" spans="1:12" x14ac:dyDescent="0.25">
      <c r="A3935">
        <f t="shared" si="127"/>
        <v>3930</v>
      </c>
      <c r="C3935">
        <v>50019.931888418978</v>
      </c>
      <c r="D3935">
        <v>51315.654856944391</v>
      </c>
      <c r="E3935">
        <v>48653560.304529145</v>
      </c>
      <c r="F3935">
        <v>1295.7229685254133</v>
      </c>
      <c r="G3935">
        <v>294922755.78995883</v>
      </c>
      <c r="H3935" s="6">
        <f>E3935-G3935-'Recalled prostheses cost'!$F$23</f>
        <v>-270021019.95232087</v>
      </c>
      <c r="I3935" s="112">
        <v>26845562.064057924</v>
      </c>
      <c r="J3935" s="112">
        <v>112070647.20018436</v>
      </c>
      <c r="K3935" s="112">
        <f>I3935-J3935-(0.38*'Recalled prostheses cost'!$F$23)</f>
        <v>-94250778.433545083</v>
      </c>
      <c r="L3935" s="11">
        <f t="shared" si="126"/>
        <v>1</v>
      </c>
    </row>
    <row r="3936" spans="1:12" x14ac:dyDescent="0.25">
      <c r="A3936">
        <f t="shared" si="127"/>
        <v>3931</v>
      </c>
      <c r="C3936">
        <v>64489.051430824707</v>
      </c>
      <c r="D3936">
        <v>66519.832869858597</v>
      </c>
      <c r="E3936">
        <v>42400002.968308955</v>
      </c>
      <c r="F3936">
        <v>2030.7814390338899</v>
      </c>
      <c r="G3936">
        <v>281869841.6882779</v>
      </c>
      <c r="H3936" s="6">
        <f>E3936-G3936-'Recalled prostheses cost'!$F$23</f>
        <v>-263221663.18686011</v>
      </c>
      <c r="I3936" s="112">
        <v>23552584.270664953</v>
      </c>
      <c r="J3936" s="112">
        <v>107110539.8415456</v>
      </c>
      <c r="K3936" s="112">
        <f>I3936-J3936-(0.38*'Recalled prostheses cost'!$F$23)</f>
        <v>-92583648.868299305</v>
      </c>
      <c r="L3936" s="11">
        <f t="shared" si="126"/>
        <v>1</v>
      </c>
    </row>
    <row r="3937" spans="1:12" x14ac:dyDescent="0.25">
      <c r="A3937">
        <f t="shared" si="127"/>
        <v>3932</v>
      </c>
      <c r="C3937">
        <v>75716.480666348332</v>
      </c>
      <c r="D3937">
        <v>78089.892597211146</v>
      </c>
      <c r="E3937">
        <v>41166920.667999543</v>
      </c>
      <c r="F3937">
        <v>2373.4119308628142</v>
      </c>
      <c r="G3937">
        <v>263791549.7916843</v>
      </c>
      <c r="H3937" s="6">
        <f>E3937-G3937-'Recalled prostheses cost'!$F$23</f>
        <v>-246376453.59057593</v>
      </c>
      <c r="I3937" s="112">
        <v>22713787.196317371</v>
      </c>
      <c r="J3937" s="112">
        <v>100240788.92084002</v>
      </c>
      <c r="K3937" s="112">
        <f>I3937-J3937-(0.38*'Recalled prostheses cost'!$F$23)</f>
        <v>-86552695.021941304</v>
      </c>
      <c r="L3937" s="11">
        <f t="shared" si="126"/>
        <v>1</v>
      </c>
    </row>
    <row r="3938" spans="1:12" x14ac:dyDescent="0.25">
      <c r="A3938">
        <f t="shared" si="127"/>
        <v>3933</v>
      </c>
      <c r="C3938">
        <v>84148.241091563934</v>
      </c>
      <c r="D3938">
        <v>88508.668504211004</v>
      </c>
      <c r="E3938">
        <v>44763954.058613241</v>
      </c>
      <c r="F3938">
        <v>4360.42741264707</v>
      </c>
      <c r="G3938">
        <v>508684870.74807012</v>
      </c>
      <c r="H3938" s="6">
        <f>E3938-G3938-'Recalled prostheses cost'!$F$23</f>
        <v>-487672741.15634805</v>
      </c>
      <c r="I3938" s="112">
        <v>24904771.479509387</v>
      </c>
      <c r="J3938" s="112">
        <v>193300250.88426664</v>
      </c>
      <c r="K3938" s="112">
        <f>I3938-J3938-(0.38*'Recalled prostheses cost'!$F$23)</f>
        <v>-177421172.70217592</v>
      </c>
      <c r="L3938" s="11">
        <f t="shared" si="126"/>
        <v>1</v>
      </c>
    </row>
    <row r="3939" spans="1:12" x14ac:dyDescent="0.25">
      <c r="A3939">
        <f t="shared" si="127"/>
        <v>3934</v>
      </c>
      <c r="C3939">
        <v>56478.676821042689</v>
      </c>
      <c r="D3939">
        <v>58139.188908446151</v>
      </c>
      <c r="E3939">
        <v>66358529.969046697</v>
      </c>
      <c r="F3939">
        <v>1660.5120874034619</v>
      </c>
      <c r="G3939">
        <v>585241811.47377014</v>
      </c>
      <c r="H3939" s="6">
        <f>E3939-G3939-'Recalled prostheses cost'!$F$23</f>
        <v>-542635105.9716146</v>
      </c>
      <c r="I3939" s="112">
        <v>36126473.95553536</v>
      </c>
      <c r="J3939" s="112">
        <v>222391888.36003262</v>
      </c>
      <c r="K3939" s="112">
        <f>I3939-J3939-(0.38*'Recalled prostheses cost'!$F$23)</f>
        <v>-195291107.70191592</v>
      </c>
      <c r="L3939" s="11">
        <f t="shared" si="126"/>
        <v>1</v>
      </c>
    </row>
    <row r="3940" spans="1:12" x14ac:dyDescent="0.25">
      <c r="A3940">
        <f t="shared" si="127"/>
        <v>3935</v>
      </c>
      <c r="C3940">
        <v>60363.201074018965</v>
      </c>
      <c r="D3940">
        <v>61898.464131156528</v>
      </c>
      <c r="E3940">
        <v>39193532.335430659</v>
      </c>
      <c r="F3940">
        <v>1535.263057137563</v>
      </c>
      <c r="G3940">
        <v>217579151.77348214</v>
      </c>
      <c r="H3940" s="6">
        <f>E3940-G3940-'Recalled prostheses cost'!$F$23</f>
        <v>-202137443.90494266</v>
      </c>
      <c r="I3940" s="112">
        <v>21725312.668945398</v>
      </c>
      <c r="J3940" s="112">
        <v>82680077.673923209</v>
      </c>
      <c r="K3940" s="112">
        <f>I3940-J3940-(0.38*'Recalled prostheses cost'!$F$23)</f>
        <v>-69980458.302396446</v>
      </c>
      <c r="L3940" s="11">
        <f t="shared" si="126"/>
        <v>1</v>
      </c>
    </row>
    <row r="3941" spans="1:12" x14ac:dyDescent="0.25">
      <c r="A3941">
        <f t="shared" si="127"/>
        <v>3936</v>
      </c>
      <c r="C3941">
        <v>53087.297484483439</v>
      </c>
      <c r="D3941">
        <v>54688.343835954336</v>
      </c>
      <c r="E3941">
        <v>41657313.11834494</v>
      </c>
      <c r="F3941">
        <v>1601.0463514708972</v>
      </c>
      <c r="G3941">
        <v>304013218.7245841</v>
      </c>
      <c r="H3941" s="6">
        <f>E3941-G3941-'Recalled prostheses cost'!$F$23</f>
        <v>-286107730.07313037</v>
      </c>
      <c r="I3941" s="112">
        <v>22812116.981128439</v>
      </c>
      <c r="J3941" s="112">
        <v>115525023.11534195</v>
      </c>
      <c r="K3941" s="112">
        <f>I3941-J3941-(0.38*'Recalled prostheses cost'!$F$23)</f>
        <v>-101738599.43163216</v>
      </c>
      <c r="L3941" s="11">
        <f t="shared" si="126"/>
        <v>1</v>
      </c>
    </row>
    <row r="3942" spans="1:12" x14ac:dyDescent="0.25">
      <c r="A3942">
        <f t="shared" si="127"/>
        <v>3937</v>
      </c>
      <c r="C3942">
        <v>52750.382969388178</v>
      </c>
      <c r="D3942">
        <v>54932.705113954267</v>
      </c>
      <c r="E3942">
        <v>44538641.083970949</v>
      </c>
      <c r="F3942">
        <v>2182.3221445660893</v>
      </c>
      <c r="G3942">
        <v>380962091.37984622</v>
      </c>
      <c r="H3942" s="6">
        <f>E3942-G3942-'Recalled prostheses cost'!$F$23</f>
        <v>-360175274.76276642</v>
      </c>
      <c r="I3942" s="112">
        <v>24823617.733652901</v>
      </c>
      <c r="J3942" s="112">
        <v>144765594.72434157</v>
      </c>
      <c r="K3942" s="112">
        <f>I3942-J3942-(0.38*'Recalled prostheses cost'!$F$23)</f>
        <v>-128967670.28810731</v>
      </c>
      <c r="L3942" s="11">
        <f t="shared" si="126"/>
        <v>1</v>
      </c>
    </row>
    <row r="3943" spans="1:12" x14ac:dyDescent="0.25">
      <c r="A3943">
        <f t="shared" si="127"/>
        <v>3938</v>
      </c>
      <c r="C3943">
        <v>62868.090539932542</v>
      </c>
      <c r="D3943">
        <v>64584.570653180002</v>
      </c>
      <c r="E3943">
        <v>41256038.635866217</v>
      </c>
      <c r="F3943">
        <v>1716.4801132474604</v>
      </c>
      <c r="G3943">
        <v>253742410.60725802</v>
      </c>
      <c r="H3943" s="6">
        <f>E3943-G3943-'Recalled prostheses cost'!$F$23</f>
        <v>-236238196.43828297</v>
      </c>
      <c r="I3943" s="112">
        <v>22637888.373435777</v>
      </c>
      <c r="J3943" s="112">
        <v>96422116.030758068</v>
      </c>
      <c r="K3943" s="112">
        <f>I3943-J3943-(0.38*'Recalled prostheses cost'!$F$23)</f>
        <v>-82809920.954740942</v>
      </c>
      <c r="L3943" s="11">
        <f t="shared" si="126"/>
        <v>1</v>
      </c>
    </row>
    <row r="3944" spans="1:12" x14ac:dyDescent="0.25">
      <c r="A3944">
        <f t="shared" si="127"/>
        <v>3939</v>
      </c>
      <c r="C3944">
        <v>57471.164348901664</v>
      </c>
      <c r="D3944">
        <v>59425.049553884266</v>
      </c>
      <c r="E3944">
        <v>65917044.318787239</v>
      </c>
      <c r="F3944">
        <v>1953.8852049826019</v>
      </c>
      <c r="G3944">
        <v>654834870.32482505</v>
      </c>
      <c r="H3944" s="6">
        <f>E3944-G3944-'Recalled prostheses cost'!$F$23</f>
        <v>-612669650.472929</v>
      </c>
      <c r="I3944" s="112">
        <v>36368478.234620318</v>
      </c>
      <c r="J3944" s="112">
        <v>248837250.72343355</v>
      </c>
      <c r="K3944" s="112">
        <f>I3944-J3944-(0.38*'Recalled prostheses cost'!$F$23)</f>
        <v>-221494465.78623188</v>
      </c>
      <c r="L3944" s="11">
        <f t="shared" si="126"/>
        <v>1</v>
      </c>
    </row>
    <row r="3945" spans="1:12" x14ac:dyDescent="0.25">
      <c r="A3945">
        <f t="shared" si="127"/>
        <v>3940</v>
      </c>
      <c r="C3945">
        <v>62781.710660621458</v>
      </c>
      <c r="D3945">
        <v>64816.997342486822</v>
      </c>
      <c r="E3945">
        <v>42868712.532172561</v>
      </c>
      <c r="F3945">
        <v>2035.2866818653638</v>
      </c>
      <c r="G3945">
        <v>332548096.63669622</v>
      </c>
      <c r="H3945" s="6">
        <f>E3945-G3945-'Recalled prostheses cost'!$F$23</f>
        <v>-313431208.57141483</v>
      </c>
      <c r="I3945" s="112">
        <v>24011152.951252684</v>
      </c>
      <c r="J3945" s="112">
        <v>126368276.72194456</v>
      </c>
      <c r="K3945" s="112">
        <f>I3945-J3945-(0.38*'Recalled prostheses cost'!$F$23)</f>
        <v>-111382817.06811053</v>
      </c>
      <c r="L3945" s="11">
        <f t="shared" si="126"/>
        <v>1</v>
      </c>
    </row>
    <row r="3946" spans="1:12" x14ac:dyDescent="0.25">
      <c r="A3946">
        <f t="shared" si="127"/>
        <v>3941</v>
      </c>
      <c r="C3946">
        <v>50574.2089698852</v>
      </c>
      <c r="D3946">
        <v>51828.143771270727</v>
      </c>
      <c r="E3946">
        <v>63518526.704566374</v>
      </c>
      <c r="F3946">
        <v>1253.934801385527</v>
      </c>
      <c r="G3946">
        <v>459019195.66076481</v>
      </c>
      <c r="H3946" s="6">
        <f>E3946-G3946-'Recalled prostheses cost'!$F$23</f>
        <v>-419252493.42308962</v>
      </c>
      <c r="I3946" s="112">
        <v>34556317.437038355</v>
      </c>
      <c r="J3946" s="112">
        <v>174427294.35109061</v>
      </c>
      <c r="K3946" s="112">
        <f>I3946-J3946-(0.38*'Recalled prostheses cost'!$F$23)</f>
        <v>-148896670.2114709</v>
      </c>
      <c r="L3946" s="11">
        <f t="shared" si="126"/>
        <v>1</v>
      </c>
    </row>
    <row r="3947" spans="1:12" x14ac:dyDescent="0.25">
      <c r="A3947">
        <f t="shared" si="127"/>
        <v>3942</v>
      </c>
      <c r="C3947">
        <v>58408.585155281988</v>
      </c>
      <c r="D3947">
        <v>60263.432441871155</v>
      </c>
      <c r="E3947">
        <v>47882376.742955633</v>
      </c>
      <c r="F3947">
        <v>1854.8472865891672</v>
      </c>
      <c r="G3947">
        <v>316036265.25927794</v>
      </c>
      <c r="H3947" s="6">
        <f>E3947-G3947-'Recalled prostheses cost'!$F$23</f>
        <v>-291905712.98321348</v>
      </c>
      <c r="I3947" s="112">
        <v>26840977.402000628</v>
      </c>
      <c r="J3947" s="112">
        <v>120093780.7985256</v>
      </c>
      <c r="K3947" s="112">
        <f>I3947-J3947-(0.38*'Recalled prostheses cost'!$F$23)</f>
        <v>-102278496.69394362</v>
      </c>
      <c r="L3947" s="11">
        <f t="shared" si="126"/>
        <v>1</v>
      </c>
    </row>
    <row r="3948" spans="1:12" x14ac:dyDescent="0.25">
      <c r="A3948">
        <f t="shared" si="127"/>
        <v>3943</v>
      </c>
      <c r="C3948">
        <v>50275.455517153488</v>
      </c>
      <c r="D3948">
        <v>51565.831591454626</v>
      </c>
      <c r="E3948">
        <v>39053150.445169814</v>
      </c>
      <c r="F3948">
        <v>1290.3760743011371</v>
      </c>
      <c r="G3948">
        <v>231308739.84607679</v>
      </c>
      <c r="H3948" s="6">
        <f>E3948-G3948-'Recalled prostheses cost'!$F$23</f>
        <v>-216007413.86779815</v>
      </c>
      <c r="I3948" s="112">
        <v>21255617.419344783</v>
      </c>
      <c r="J3948" s="112">
        <v>87897321.141509175</v>
      </c>
      <c r="K3948" s="112">
        <f>I3948-J3948-(0.38*'Recalled prostheses cost'!$F$23)</f>
        <v>-75667397.019583046</v>
      </c>
      <c r="L3948" s="11">
        <f t="shared" si="126"/>
        <v>1</v>
      </c>
    </row>
    <row r="3949" spans="1:12" x14ac:dyDescent="0.25">
      <c r="A3949">
        <f t="shared" si="127"/>
        <v>3944</v>
      </c>
      <c r="C3949">
        <v>59007.769326743553</v>
      </c>
      <c r="D3949">
        <v>61273.048079614768</v>
      </c>
      <c r="E3949">
        <v>53430996.476652555</v>
      </c>
      <c r="F3949">
        <v>2265.2787528712142</v>
      </c>
      <c r="G3949">
        <v>501646746.6479305</v>
      </c>
      <c r="H3949" s="6">
        <f>E3949-G3949-'Recalled prostheses cost'!$F$23</f>
        <v>-471967574.63816911</v>
      </c>
      <c r="I3949" s="112">
        <v>29372007.018038902</v>
      </c>
      <c r="J3949" s="112">
        <v>190625763.72621363</v>
      </c>
      <c r="K3949" s="112">
        <f>I3949-J3949-(0.38*'Recalled prostheses cost'!$F$23)</f>
        <v>-170279450.00559339</v>
      </c>
      <c r="L3949" s="11">
        <f t="shared" si="126"/>
        <v>1</v>
      </c>
    </row>
    <row r="3950" spans="1:12" x14ac:dyDescent="0.25">
      <c r="A3950">
        <f t="shared" si="127"/>
        <v>3945</v>
      </c>
      <c r="C3950">
        <v>67049.587666346575</v>
      </c>
      <c r="D3950">
        <v>69278.715734465586</v>
      </c>
      <c r="E3950">
        <v>44062150.405459866</v>
      </c>
      <c r="F3950">
        <v>2229.128068119011</v>
      </c>
      <c r="G3950">
        <v>334245796.4155646</v>
      </c>
      <c r="H3950" s="6">
        <f>E3950-G3950-'Recalled prostheses cost'!$F$23</f>
        <v>-313935470.47699589</v>
      </c>
      <c r="I3950" s="112">
        <v>24404455.979398962</v>
      </c>
      <c r="J3950" s="112">
        <v>127013402.63791455</v>
      </c>
      <c r="K3950" s="112">
        <f>I3950-J3950-(0.38*'Recalled prostheses cost'!$F$23)</f>
        <v>-111634639.95593423</v>
      </c>
      <c r="L3950" s="11">
        <f t="shared" si="126"/>
        <v>1</v>
      </c>
    </row>
    <row r="3951" spans="1:12" x14ac:dyDescent="0.25">
      <c r="A3951">
        <f t="shared" si="127"/>
        <v>3946</v>
      </c>
      <c r="C3951">
        <v>51258.937560895494</v>
      </c>
      <c r="D3951">
        <v>52496.440764820996</v>
      </c>
      <c r="E3951">
        <v>45025879.102940604</v>
      </c>
      <c r="F3951">
        <v>1237.503203925502</v>
      </c>
      <c r="G3951">
        <v>276868723.94403327</v>
      </c>
      <c r="H3951" s="6">
        <f>E3951-G3951-'Recalled prostheses cost'!$F$23</f>
        <v>-255594669.30798382</v>
      </c>
      <c r="I3951" s="112">
        <v>24859876.169242579</v>
      </c>
      <c r="J3951" s="112">
        <v>105210115.09873265</v>
      </c>
      <c r="K3951" s="112">
        <f>I3951-J3951-(0.38*'Recalled prostheses cost'!$F$23)</f>
        <v>-89375932.226908714</v>
      </c>
      <c r="L3951" s="11">
        <f t="shared" si="126"/>
        <v>1</v>
      </c>
    </row>
    <row r="3952" spans="1:12" x14ac:dyDescent="0.25">
      <c r="A3952">
        <f t="shared" si="127"/>
        <v>3947</v>
      </c>
      <c r="C3952">
        <v>90230.744761898997</v>
      </c>
      <c r="D3952">
        <v>94279.689679310846</v>
      </c>
      <c r="E3952">
        <v>52690376.305429623</v>
      </c>
      <c r="F3952">
        <v>4048.944917411849</v>
      </c>
      <c r="G3952">
        <v>481695876.77860475</v>
      </c>
      <c r="H3952" s="6">
        <f>E3952-G3952-'Recalled prostheses cost'!$F$23</f>
        <v>-452757324.94006628</v>
      </c>
      <c r="I3952" s="112">
        <v>29817645.286436666</v>
      </c>
      <c r="J3952" s="112">
        <v>183044433.17586985</v>
      </c>
      <c r="K3952" s="112">
        <f>I3952-J3952-(0.38*'Recalled prostheses cost'!$F$23)</f>
        <v>-162252481.18685183</v>
      </c>
      <c r="L3952" s="11">
        <f t="shared" si="126"/>
        <v>1</v>
      </c>
    </row>
    <row r="3953" spans="1:12" x14ac:dyDescent="0.25">
      <c r="A3953">
        <f t="shared" si="127"/>
        <v>3948</v>
      </c>
      <c r="C3953">
        <v>66646.137582112773</v>
      </c>
      <c r="D3953">
        <v>68884.709942028596</v>
      </c>
      <c r="E3953">
        <v>44541392.287990846</v>
      </c>
      <c r="F3953">
        <v>2238.5723599158227</v>
      </c>
      <c r="G3953">
        <v>312924109.23574376</v>
      </c>
      <c r="H3953" s="6">
        <f>E3953-G3953-'Recalled prostheses cost'!$F$23</f>
        <v>-292134541.41464412</v>
      </c>
      <c r="I3953" s="112">
        <v>24829951.600301318</v>
      </c>
      <c r="J3953" s="112">
        <v>118911161.50958262</v>
      </c>
      <c r="K3953" s="112">
        <f>I3953-J3953-(0.38*'Recalled prostheses cost'!$F$23)</f>
        <v>-103106903.20669997</v>
      </c>
      <c r="L3953" s="11">
        <f t="shared" si="126"/>
        <v>1</v>
      </c>
    </row>
    <row r="3954" spans="1:12" x14ac:dyDescent="0.25">
      <c r="A3954">
        <f t="shared" si="127"/>
        <v>3949</v>
      </c>
      <c r="C3954">
        <v>50149.026165644209</v>
      </c>
      <c r="D3954">
        <v>51256.868781488556</v>
      </c>
      <c r="E3954">
        <v>54042987.829941459</v>
      </c>
      <c r="F3954">
        <v>1107.8426158443472</v>
      </c>
      <c r="G3954">
        <v>284923615.71988171</v>
      </c>
      <c r="H3954" s="6">
        <f>E3954-G3954-'Recalled prostheses cost'!$F$23</f>
        <v>-254632452.35683143</v>
      </c>
      <c r="I3954" s="112">
        <v>30168636.510949362</v>
      </c>
      <c r="J3954" s="112">
        <v>108270973.97355506</v>
      </c>
      <c r="K3954" s="112">
        <f>I3954-J3954-(0.38*'Recalled prostheses cost'!$F$23)</f>
        <v>-87128030.760024339</v>
      </c>
      <c r="L3954" s="11">
        <f t="shared" si="126"/>
        <v>1</v>
      </c>
    </row>
    <row r="3955" spans="1:12" x14ac:dyDescent="0.25">
      <c r="A3955">
        <f t="shared" si="127"/>
        <v>3950</v>
      </c>
      <c r="C3955">
        <v>68304.780785936397</v>
      </c>
      <c r="D3955">
        <v>70205.839440855358</v>
      </c>
      <c r="E3955">
        <v>50134652.998376355</v>
      </c>
      <c r="F3955">
        <v>1901.0586549189611</v>
      </c>
      <c r="G3955">
        <v>304603593.74207306</v>
      </c>
      <c r="H3955" s="6">
        <f>E3955-G3955-'Recalled prostheses cost'!$F$23</f>
        <v>-278220765.21058786</v>
      </c>
      <c r="I3955" s="112">
        <v>27641063.802280989</v>
      </c>
      <c r="J3955" s="112">
        <v>115749365.62198777</v>
      </c>
      <c r="K3955" s="112">
        <f>I3955-J3955-(0.38*'Recalled prostheses cost'!$F$23)</f>
        <v>-97133995.117125422</v>
      </c>
      <c r="L3955" s="11">
        <f t="shared" si="126"/>
        <v>1</v>
      </c>
    </row>
    <row r="3956" spans="1:12" x14ac:dyDescent="0.25">
      <c r="A3956">
        <f t="shared" si="127"/>
        <v>3951</v>
      </c>
      <c r="C3956">
        <v>76995.518049563572</v>
      </c>
      <c r="D3956">
        <v>80256.951355016441</v>
      </c>
      <c r="E3956">
        <v>64096187.741748929</v>
      </c>
      <c r="F3956">
        <v>3261.4333054528688</v>
      </c>
      <c r="G3956">
        <v>641605054.16467798</v>
      </c>
      <c r="H3956" s="6">
        <f>E3956-G3956-'Recalled prostheses cost'!$F$23</f>
        <v>-601260690.88982022</v>
      </c>
      <c r="I3956" s="112">
        <v>35765000.500483528</v>
      </c>
      <c r="J3956" s="112">
        <v>243809920.58257759</v>
      </c>
      <c r="K3956" s="112">
        <f>I3956-J3956-(0.38*'Recalled prostheses cost'!$F$23)</f>
        <v>-217070613.37951273</v>
      </c>
      <c r="L3956" s="11">
        <f t="shared" si="126"/>
        <v>1</v>
      </c>
    </row>
    <row r="3957" spans="1:12" x14ac:dyDescent="0.25">
      <c r="A3957">
        <f t="shared" si="127"/>
        <v>3952</v>
      </c>
      <c r="C3957">
        <v>55275.684223792756</v>
      </c>
      <c r="D3957">
        <v>56298.685969051483</v>
      </c>
      <c r="E3957">
        <v>54946619.699109688</v>
      </c>
      <c r="F3957">
        <v>1023.0017452587272</v>
      </c>
      <c r="G3957">
        <v>217043294.70044446</v>
      </c>
      <c r="H3957" s="6">
        <f>E3957-G3957-'Recalled prostheses cost'!$F$23</f>
        <v>-185848499.46822596</v>
      </c>
      <c r="I3957" s="112">
        <v>30702617.130132541</v>
      </c>
      <c r="J3957" s="112">
        <v>82476451.986168891</v>
      </c>
      <c r="K3957" s="112">
        <f>I3957-J3957-(0.38*'Recalled prostheses cost'!$F$23)</f>
        <v>-60799528.153454997</v>
      </c>
      <c r="L3957" s="11">
        <f t="shared" si="126"/>
        <v>1</v>
      </c>
    </row>
    <row r="3958" spans="1:12" x14ac:dyDescent="0.25">
      <c r="A3958">
        <f t="shared" si="127"/>
        <v>3953</v>
      </c>
      <c r="C3958">
        <v>60636.686299242429</v>
      </c>
      <c r="D3958">
        <v>61849.557148478911</v>
      </c>
      <c r="E3958">
        <v>45183088.370292112</v>
      </c>
      <c r="F3958">
        <v>1212.8708492364822</v>
      </c>
      <c r="G3958">
        <v>213792558.8563219</v>
      </c>
      <c r="H3958" s="6">
        <f>E3958-G3958-'Recalled prostheses cost'!$F$23</f>
        <v>-192361294.95292097</v>
      </c>
      <c r="I3958" s="112">
        <v>25097488.788203571</v>
      </c>
      <c r="J3958" s="112">
        <v>81241172.365402326</v>
      </c>
      <c r="K3958" s="112">
        <f>I3958-J3958-(0.38*'Recalled prostheses cost'!$F$23)</f>
        <v>-65169376.874617405</v>
      </c>
      <c r="L3958" s="11">
        <f t="shared" si="126"/>
        <v>1</v>
      </c>
    </row>
    <row r="3959" spans="1:12" x14ac:dyDescent="0.25">
      <c r="A3959">
        <f t="shared" si="127"/>
        <v>3954</v>
      </c>
      <c r="C3959">
        <v>55574.999735852121</v>
      </c>
      <c r="D3959">
        <v>57131.878188475297</v>
      </c>
      <c r="E3959">
        <v>42057338.30521287</v>
      </c>
      <c r="F3959">
        <v>1556.8784526231757</v>
      </c>
      <c r="G3959">
        <v>240018972.7803579</v>
      </c>
      <c r="H3959" s="6">
        <f>E3959-G3959-'Recalled prostheses cost'!$F$23</f>
        <v>-221713458.94203621</v>
      </c>
      <c r="I3959" s="112">
        <v>23599611.60558049</v>
      </c>
      <c r="J3959" s="112">
        <v>91207209.656535983</v>
      </c>
      <c r="K3959" s="112">
        <f>I3959-J3959-(0.38*'Recalled prostheses cost'!$F$23)</f>
        <v>-76633291.348374128</v>
      </c>
      <c r="L3959" s="11">
        <f t="shared" si="126"/>
        <v>1</v>
      </c>
    </row>
    <row r="3960" spans="1:12" x14ac:dyDescent="0.25">
      <c r="A3960">
        <f t="shared" si="127"/>
        <v>3955</v>
      </c>
      <c r="C3960">
        <v>47626.401667437218</v>
      </c>
      <c r="D3960">
        <v>48831.065664955415</v>
      </c>
      <c r="E3960">
        <v>46101873.025761865</v>
      </c>
      <c r="F3960">
        <v>1204.663997518197</v>
      </c>
      <c r="G3960">
        <v>263066120.27859113</v>
      </c>
      <c r="H3960" s="6">
        <f>E3960-G3960-'Recalled prostheses cost'!$F$23</f>
        <v>-240716071.71972042</v>
      </c>
      <c r="I3960" s="112">
        <v>25761750.245264534</v>
      </c>
      <c r="J3960" s="112">
        <v>99965125.705864668</v>
      </c>
      <c r="K3960" s="112">
        <f>I3960-J3960-(0.38*'Recalled prostheses cost'!$F$23)</f>
        <v>-83229068.758018792</v>
      </c>
      <c r="L3960" s="11">
        <f t="shared" si="126"/>
        <v>1</v>
      </c>
    </row>
    <row r="3961" spans="1:12" x14ac:dyDescent="0.25">
      <c r="A3961">
        <f t="shared" si="127"/>
        <v>3956</v>
      </c>
      <c r="C3961">
        <v>76943.825855349729</v>
      </c>
      <c r="D3961">
        <v>79235.008103375061</v>
      </c>
      <c r="E3961">
        <v>55177319.005891733</v>
      </c>
      <c r="F3961">
        <v>2291.1822480253322</v>
      </c>
      <c r="G3961">
        <v>328445268.34330022</v>
      </c>
      <c r="H3961" s="6">
        <f>E3961-G3961-'Recalled prostheses cost'!$F$23</f>
        <v>-297019773.80429965</v>
      </c>
      <c r="I3961" s="112">
        <v>30569436.760678709</v>
      </c>
      <c r="J3961" s="112">
        <v>124809201.97045408</v>
      </c>
      <c r="K3961" s="112">
        <f>I3961-J3961-(0.38*'Recalled prostheses cost'!$F$23)</f>
        <v>-103265458.50719401</v>
      </c>
      <c r="L3961" s="11">
        <f t="shared" si="126"/>
        <v>1</v>
      </c>
    </row>
    <row r="3962" spans="1:12" x14ac:dyDescent="0.25">
      <c r="A3962">
        <f t="shared" si="127"/>
        <v>3957</v>
      </c>
      <c r="C3962">
        <v>60830.676061927436</v>
      </c>
      <c r="D3962">
        <v>62828.982402744288</v>
      </c>
      <c r="E3962">
        <v>64443479.463490412</v>
      </c>
      <c r="F3962">
        <v>1998.3063408168528</v>
      </c>
      <c r="G3962">
        <v>532551149.70578539</v>
      </c>
      <c r="H3962" s="6">
        <f>E3962-G3962-'Recalled prostheses cost'!$F$23</f>
        <v>-491859494.70918614</v>
      </c>
      <c r="I3962" s="112">
        <v>35822802.948913194</v>
      </c>
      <c r="J3962" s="112">
        <v>202369436.88819841</v>
      </c>
      <c r="K3962" s="112">
        <f>I3962-J3962-(0.38*'Recalled prostheses cost'!$F$23)</f>
        <v>-175572327.23670387</v>
      </c>
      <c r="L3962" s="11">
        <f t="shared" si="126"/>
        <v>1</v>
      </c>
    </row>
    <row r="3963" spans="1:12" x14ac:dyDescent="0.25">
      <c r="A3963">
        <f t="shared" si="127"/>
        <v>3958</v>
      </c>
      <c r="C3963">
        <v>52466.8650356129</v>
      </c>
      <c r="D3963">
        <v>53799.850782830741</v>
      </c>
      <c r="E3963">
        <v>39383058.305375807</v>
      </c>
      <c r="F3963">
        <v>1332.985747217841</v>
      </c>
      <c r="G3963">
        <v>238815438.02888247</v>
      </c>
      <c r="H3963" s="6">
        <f>E3963-G3963-'Recalled prostheses cost'!$F$23</f>
        <v>-223184204.19039783</v>
      </c>
      <c r="I3963" s="112">
        <v>21646822.413237076</v>
      </c>
      <c r="J3963" s="112">
        <v>90749866.450975344</v>
      </c>
      <c r="K3963" s="112">
        <f>I3963-J3963-(0.38*'Recalled prostheses cost'!$F$23)</f>
        <v>-78128737.335156918</v>
      </c>
      <c r="L3963" s="11">
        <f t="shared" si="126"/>
        <v>1</v>
      </c>
    </row>
    <row r="3964" spans="1:12" x14ac:dyDescent="0.25">
      <c r="A3964">
        <f t="shared" si="127"/>
        <v>3959</v>
      </c>
      <c r="C3964">
        <v>74704.713084748553</v>
      </c>
      <c r="D3964">
        <v>77046.499500154372</v>
      </c>
      <c r="E3964">
        <v>58086535.647011258</v>
      </c>
      <c r="F3964">
        <v>2341.7864154058188</v>
      </c>
      <c r="G3964">
        <v>416546649.49374002</v>
      </c>
      <c r="H3964" s="6">
        <f>E3964-G3964-'Recalled prostheses cost'!$F$23</f>
        <v>-382211938.31361991</v>
      </c>
      <c r="I3964" s="112">
        <v>32003367.851727173</v>
      </c>
      <c r="J3964" s="112">
        <v>158287726.80762121</v>
      </c>
      <c r="K3964" s="112">
        <f>I3964-J3964-(0.38*'Recalled prostheses cost'!$F$23)</f>
        <v>-135310052.25331268</v>
      </c>
      <c r="L3964" s="11">
        <f t="shared" si="126"/>
        <v>1</v>
      </c>
    </row>
    <row r="3965" spans="1:12" x14ac:dyDescent="0.25">
      <c r="A3965">
        <f t="shared" si="127"/>
        <v>3960</v>
      </c>
      <c r="C3965">
        <v>55712.526537003949</v>
      </c>
      <c r="D3965">
        <v>57541.151472893856</v>
      </c>
      <c r="E3965">
        <v>41334132.892289914</v>
      </c>
      <c r="F3965">
        <v>1828.6249358899076</v>
      </c>
      <c r="G3965">
        <v>302119312.32202744</v>
      </c>
      <c r="H3965" s="6">
        <f>E3965-G3965-'Recalled prostheses cost'!$F$23</f>
        <v>-284537003.89662874</v>
      </c>
      <c r="I3965" s="112">
        <v>23066692.013657343</v>
      </c>
      <c r="J3965" s="112">
        <v>114805338.68237042</v>
      </c>
      <c r="K3965" s="112">
        <f>I3965-J3965-(0.38*'Recalled prostheses cost'!$F$23)</f>
        <v>-100764339.96613172</v>
      </c>
      <c r="L3965" s="11">
        <f t="shared" si="126"/>
        <v>1</v>
      </c>
    </row>
    <row r="3966" spans="1:12" x14ac:dyDescent="0.25">
      <c r="A3966">
        <f t="shared" si="127"/>
        <v>3961</v>
      </c>
      <c r="C3966">
        <v>72960.59206079373</v>
      </c>
      <c r="D3966">
        <v>75169.068550393946</v>
      </c>
      <c r="E3966">
        <v>49670664.328887135</v>
      </c>
      <c r="F3966">
        <v>2208.4764896002162</v>
      </c>
      <c r="G3966">
        <v>324300376.71919781</v>
      </c>
      <c r="H3966" s="6">
        <f>E3966-G3966-'Recalled prostheses cost'!$F$23</f>
        <v>-298381536.85720181</v>
      </c>
      <c r="I3966" s="112">
        <v>27193134.463966291</v>
      </c>
      <c r="J3966" s="112">
        <v>123234143.15329519</v>
      </c>
      <c r="K3966" s="112">
        <f>I3966-J3966-(0.38*'Recalled prostheses cost'!$F$23)</f>
        <v>-105066701.98674753</v>
      </c>
      <c r="L3966" s="11">
        <f t="shared" si="126"/>
        <v>1</v>
      </c>
    </row>
    <row r="3967" spans="1:12" x14ac:dyDescent="0.25">
      <c r="A3967">
        <f t="shared" si="127"/>
        <v>3962</v>
      </c>
      <c r="C3967">
        <v>60494.300097322637</v>
      </c>
      <c r="D3967">
        <v>62018.57323141396</v>
      </c>
      <c r="E3967">
        <v>45850854.957239933</v>
      </c>
      <c r="F3967">
        <v>1524.2731340913233</v>
      </c>
      <c r="G3967">
        <v>265906232.41067216</v>
      </c>
      <c r="H3967" s="6">
        <f>E3967-G3967-'Recalled prostheses cost'!$F$23</f>
        <v>-243807201.9203234</v>
      </c>
      <c r="I3967" s="112">
        <v>25482021.633632451</v>
      </c>
      <c r="J3967" s="112">
        <v>101044368.31605543</v>
      </c>
      <c r="K3967" s="112">
        <f>I3967-J3967-(0.38*'Recalled prostheses cost'!$F$23)</f>
        <v>-84588039.97984162</v>
      </c>
      <c r="L3967" s="11">
        <f t="shared" si="126"/>
        <v>1</v>
      </c>
    </row>
    <row r="3968" spans="1:12" x14ac:dyDescent="0.25">
      <c r="A3968">
        <f t="shared" si="127"/>
        <v>3963</v>
      </c>
      <c r="C3968">
        <v>79392.661487584788</v>
      </c>
      <c r="D3968">
        <v>82036.032352030146</v>
      </c>
      <c r="E3968">
        <v>52390998.609860532</v>
      </c>
      <c r="F3968">
        <v>2643.3708644453582</v>
      </c>
      <c r="G3968">
        <v>309994084.3808285</v>
      </c>
      <c r="H3968" s="6">
        <f>E3968-G3968-'Recalled prostheses cost'!$F$23</f>
        <v>-281354910.23785913</v>
      </c>
      <c r="I3968" s="112">
        <v>28917573.019132428</v>
      </c>
      <c r="J3968" s="112">
        <v>117797752.06471486</v>
      </c>
      <c r="K3968" s="112">
        <f>I3968-J3968-(0.38*'Recalled prostheses cost'!$F$23)</f>
        <v>-97905872.343001097</v>
      </c>
      <c r="L3968" s="11">
        <f t="shared" si="126"/>
        <v>1</v>
      </c>
    </row>
    <row r="3969" spans="1:12" x14ac:dyDescent="0.25">
      <c r="A3969">
        <f t="shared" si="127"/>
        <v>3964</v>
      </c>
      <c r="C3969">
        <v>68759.529105506415</v>
      </c>
      <c r="D3969">
        <v>70532.400162547128</v>
      </c>
      <c r="E3969">
        <v>51771221.625528522</v>
      </c>
      <c r="F3969">
        <v>1772.8710570407129</v>
      </c>
      <c r="G3969">
        <v>278345110.12659109</v>
      </c>
      <c r="H3969" s="6">
        <f>E3969-G3969-'Recalled prostheses cost'!$F$23</f>
        <v>-250325712.96795374</v>
      </c>
      <c r="I3969" s="112">
        <v>28932830.392398249</v>
      </c>
      <c r="J3969" s="112">
        <v>105771141.84810461</v>
      </c>
      <c r="K3969" s="112">
        <f>I3969-J3969-(0.38*'Recalled prostheses cost'!$F$23)</f>
        <v>-85864004.753125012</v>
      </c>
      <c r="L3969" s="11">
        <f t="shared" si="126"/>
        <v>1</v>
      </c>
    </row>
    <row r="3970" spans="1:12" x14ac:dyDescent="0.25">
      <c r="A3970">
        <f t="shared" si="127"/>
        <v>3965</v>
      </c>
      <c r="C3970">
        <v>60503.152787877705</v>
      </c>
      <c r="D3970">
        <v>62505.451815813227</v>
      </c>
      <c r="E3970">
        <v>52711340.782631561</v>
      </c>
      <c r="F3970">
        <v>2002.2990279355217</v>
      </c>
      <c r="G3970">
        <v>397788902.09278572</v>
      </c>
      <c r="H3970" s="6">
        <f>E3970-G3970-'Recalled prostheses cost'!$F$23</f>
        <v>-368829385.77704531</v>
      </c>
      <c r="I3970" s="112">
        <v>29075610.098187983</v>
      </c>
      <c r="J3970" s="112">
        <v>151159782.79525858</v>
      </c>
      <c r="K3970" s="112">
        <f>I3970-J3970-(0.38*'Recalled prostheses cost'!$F$23)</f>
        <v>-131109865.99448925</v>
      </c>
      <c r="L3970" s="11">
        <f t="shared" si="126"/>
        <v>1</v>
      </c>
    </row>
    <row r="3971" spans="1:12" x14ac:dyDescent="0.25">
      <c r="A3971">
        <f t="shared" si="127"/>
        <v>3966</v>
      </c>
      <c r="C3971">
        <v>58238.171732852948</v>
      </c>
      <c r="D3971">
        <v>60191.853183352483</v>
      </c>
      <c r="E3971">
        <v>38184729.761719413</v>
      </c>
      <c r="F3971">
        <v>1953.6814504995345</v>
      </c>
      <c r="G3971">
        <v>280449395.98834026</v>
      </c>
      <c r="H3971" s="6">
        <f>E3971-G3971-'Recalled prostheses cost'!$F$23</f>
        <v>-266016490.69351202</v>
      </c>
      <c r="I3971" s="112">
        <v>21087551.16260634</v>
      </c>
      <c r="J3971" s="112">
        <v>106570770.47556931</v>
      </c>
      <c r="K3971" s="112">
        <f>I3971-J3971-(0.38*'Recalled prostheses cost'!$F$23)</f>
        <v>-94508912.610381603</v>
      </c>
      <c r="L3971" s="11">
        <f t="shared" si="126"/>
        <v>1</v>
      </c>
    </row>
    <row r="3972" spans="1:12" x14ac:dyDescent="0.25">
      <c r="A3972">
        <f t="shared" si="127"/>
        <v>3967</v>
      </c>
      <c r="C3972">
        <v>55851.601118007951</v>
      </c>
      <c r="D3972">
        <v>57304.954996674722</v>
      </c>
      <c r="E3972">
        <v>38551021.434261583</v>
      </c>
      <c r="F3972">
        <v>1453.3538786667705</v>
      </c>
      <c r="G3972">
        <v>209060685.45420536</v>
      </c>
      <c r="H3972" s="6">
        <f>E3972-G3972-'Recalled prostheses cost'!$F$23</f>
        <v>-194261488.48683494</v>
      </c>
      <c r="I3972" s="112">
        <v>21222843.891325664</v>
      </c>
      <c r="J3972" s="112">
        <v>79443060.472598016</v>
      </c>
      <c r="K3972" s="112">
        <f>I3972-J3972-(0.38*'Recalled prostheses cost'!$F$23)</f>
        <v>-67245909.878690988</v>
      </c>
      <c r="L3972" s="11">
        <f t="shared" si="126"/>
        <v>1</v>
      </c>
    </row>
    <row r="3973" spans="1:12" x14ac:dyDescent="0.25">
      <c r="A3973">
        <f t="shared" si="127"/>
        <v>3968</v>
      </c>
      <c r="C3973">
        <v>63693.275904535491</v>
      </c>
      <c r="D3973">
        <v>65462.346760176413</v>
      </c>
      <c r="E3973">
        <v>58518469.180793755</v>
      </c>
      <c r="F3973">
        <v>1769.0708556409227</v>
      </c>
      <c r="G3973">
        <v>381943673.23561203</v>
      </c>
      <c r="H3973" s="6">
        <f>E3973-G3973-'Recalled prostheses cost'!$F$23</f>
        <v>-347177028.52170944</v>
      </c>
      <c r="I3973" s="112">
        <v>32460235.474209242</v>
      </c>
      <c r="J3973" s="112">
        <v>145138595.82953256</v>
      </c>
      <c r="K3973" s="112">
        <f>I3973-J3973-(0.38*'Recalled prostheses cost'!$F$23)</f>
        <v>-121704053.65274197</v>
      </c>
      <c r="L3973" s="11">
        <f t="shared" si="126"/>
        <v>1</v>
      </c>
    </row>
    <row r="3974" spans="1:12" x14ac:dyDescent="0.25">
      <c r="A3974">
        <f t="shared" si="127"/>
        <v>3969</v>
      </c>
      <c r="C3974">
        <v>69291.595180002012</v>
      </c>
      <c r="D3974">
        <v>71674.364681127452</v>
      </c>
      <c r="E3974">
        <v>50106337.926299103</v>
      </c>
      <c r="F3974">
        <v>2382.76950112544</v>
      </c>
      <c r="G3974">
        <v>519326207.61927575</v>
      </c>
      <c r="H3974" s="6">
        <f>E3974-G3974-'Recalled prostheses cost'!$F$23</f>
        <v>-492971694.15986782</v>
      </c>
      <c r="I3974" s="112">
        <v>27685266.415655915</v>
      </c>
      <c r="J3974" s="112">
        <v>197343958.89532483</v>
      </c>
      <c r="K3974" s="112">
        <f>I3974-J3974-(0.38*'Recalled prostheses cost'!$F$23)</f>
        <v>-178684385.77708757</v>
      </c>
      <c r="L3974" s="11">
        <f t="shared" ref="L3974:L4037" si="128">IF(H3974/$H$1&lt;=F3974,1,0)</f>
        <v>1</v>
      </c>
    </row>
    <row r="3975" spans="1:12" x14ac:dyDescent="0.25">
      <c r="A3975">
        <f t="shared" si="127"/>
        <v>3970</v>
      </c>
      <c r="C3975">
        <v>90103.121903542036</v>
      </c>
      <c r="D3975">
        <v>94662.867896230498</v>
      </c>
      <c r="E3975">
        <v>47994096.184408173</v>
      </c>
      <c r="F3975">
        <v>4559.7459926884621</v>
      </c>
      <c r="G3975">
        <v>556328466.15997195</v>
      </c>
      <c r="H3975" s="6">
        <f>E3975-G3975-'Recalled prostheses cost'!$F$23</f>
        <v>-532086194.44245493</v>
      </c>
      <c r="I3975" s="112">
        <v>26297484.012993217</v>
      </c>
      <c r="J3975" s="112">
        <v>211404817.14078933</v>
      </c>
      <c r="K3975" s="112">
        <f>I3975-J3975-(0.38*'Recalled prostheses cost'!$F$23)</f>
        <v>-194133026.42521477</v>
      </c>
      <c r="L3975" s="11">
        <f t="shared" si="128"/>
        <v>1</v>
      </c>
    </row>
    <row r="3976" spans="1:12" x14ac:dyDescent="0.25">
      <c r="A3976">
        <f t="shared" ref="A3976:A4039" si="129">1+A3975</f>
        <v>3971</v>
      </c>
      <c r="C3976">
        <v>48811.859211479532</v>
      </c>
      <c r="D3976">
        <v>50011.02763983301</v>
      </c>
      <c r="E3976">
        <v>58455047.738921948</v>
      </c>
      <c r="F3976">
        <v>1199.1684283534778</v>
      </c>
      <c r="G3976">
        <v>360944019.7157284</v>
      </c>
      <c r="H3976" s="6">
        <f>E3976-G3976-'Recalled prostheses cost'!$F$23</f>
        <v>-326240796.44369763</v>
      </c>
      <c r="I3976" s="112">
        <v>32543525.611278974</v>
      </c>
      <c r="J3976" s="112">
        <v>137158727.4919768</v>
      </c>
      <c r="K3976" s="112">
        <f>I3976-J3976-(0.38*'Recalled prostheses cost'!$F$23)</f>
        <v>-113640895.17811647</v>
      </c>
      <c r="L3976" s="11">
        <f t="shared" si="128"/>
        <v>1</v>
      </c>
    </row>
    <row r="3977" spans="1:12" x14ac:dyDescent="0.25">
      <c r="A3977">
        <f t="shared" si="129"/>
        <v>3972</v>
      </c>
      <c r="C3977">
        <v>62944.59469323705</v>
      </c>
      <c r="D3977">
        <v>65356.781857530565</v>
      </c>
      <c r="E3977">
        <v>62844732.25707712</v>
      </c>
      <c r="F3977">
        <v>2412.1871642935148</v>
      </c>
      <c r="G3977">
        <v>719262118.34280241</v>
      </c>
      <c r="H3977" s="6">
        <f>E3977-G3977-'Recalled prostheses cost'!$F$23</f>
        <v>-680169210.55261648</v>
      </c>
      <c r="I3977" s="112">
        <v>35284614.551941477</v>
      </c>
      <c r="J3977" s="112">
        <v>273319604.97026497</v>
      </c>
      <c r="K3977" s="112">
        <f>I3977-J3977-(0.38*'Recalled prostheses cost'!$F$23)</f>
        <v>-247060683.71574214</v>
      </c>
      <c r="L3977" s="11">
        <f t="shared" si="128"/>
        <v>1</v>
      </c>
    </row>
    <row r="3978" spans="1:12" x14ac:dyDescent="0.25">
      <c r="A3978">
        <f t="shared" si="129"/>
        <v>3973</v>
      </c>
      <c r="C3978">
        <v>53106.800232485562</v>
      </c>
      <c r="D3978">
        <v>54735.080592842853</v>
      </c>
      <c r="E3978">
        <v>45356820.666893959</v>
      </c>
      <c r="F3978">
        <v>1628.2803603572902</v>
      </c>
      <c r="G3978">
        <v>282028002.11729479</v>
      </c>
      <c r="H3978" s="6">
        <f>E3978-G3978-'Recalled prostheses cost'!$F$23</f>
        <v>-260423005.917292</v>
      </c>
      <c r="I3978" s="112">
        <v>25244210.537940122</v>
      </c>
      <c r="J3978" s="112">
        <v>107170640.80457202</v>
      </c>
      <c r="K3978" s="112">
        <f>I3978-J3978-(0.38*'Recalled prostheses cost'!$F$23)</f>
        <v>-90952123.564050555</v>
      </c>
      <c r="L3978" s="11">
        <f t="shared" si="128"/>
        <v>1</v>
      </c>
    </row>
    <row r="3979" spans="1:12" x14ac:dyDescent="0.25">
      <c r="A3979">
        <f t="shared" si="129"/>
        <v>3974</v>
      </c>
      <c r="C3979">
        <v>52193.051336483622</v>
      </c>
      <c r="D3979">
        <v>53349.780287891765</v>
      </c>
      <c r="E3979">
        <v>51233097.781272188</v>
      </c>
      <c r="F3979">
        <v>1156.7289514081422</v>
      </c>
      <c r="G3979">
        <v>255507652.96398732</v>
      </c>
      <c r="H3979" s="6">
        <f>E3979-G3979-'Recalled prostheses cost'!$F$23</f>
        <v>-228026379.64960629</v>
      </c>
      <c r="I3979" s="112">
        <v>28279961.64252096</v>
      </c>
      <c r="J3979" s="112">
        <v>97092908.126315162</v>
      </c>
      <c r="K3979" s="112">
        <f>I3979-J3979-(0.38*'Recalled prostheses cost'!$F$23)</f>
        <v>-77838639.781212837</v>
      </c>
      <c r="L3979" s="11">
        <f t="shared" si="128"/>
        <v>1</v>
      </c>
    </row>
    <row r="3980" spans="1:12" x14ac:dyDescent="0.25">
      <c r="A3980">
        <f t="shared" si="129"/>
        <v>3975</v>
      </c>
      <c r="C3980">
        <v>73656.602575477926</v>
      </c>
      <c r="D3980">
        <v>76453.530769834324</v>
      </c>
      <c r="E3980">
        <v>56603067.151105464</v>
      </c>
      <c r="F3980">
        <v>2796.9281943563983</v>
      </c>
      <c r="G3980">
        <v>459901733.39664102</v>
      </c>
      <c r="H3980" s="6">
        <f>E3980-G3980-'Recalled prostheses cost'!$F$23</f>
        <v>-427050490.71242672</v>
      </c>
      <c r="I3980" s="112">
        <v>31174169.588556878</v>
      </c>
      <c r="J3980" s="112">
        <v>174762658.69072354</v>
      </c>
      <c r="K3980" s="112">
        <f>I3980-J3980-(0.38*'Recalled prostheses cost'!$F$23)</f>
        <v>-152614182.39958531</v>
      </c>
      <c r="L3980" s="11">
        <f t="shared" si="128"/>
        <v>1</v>
      </c>
    </row>
    <row r="3981" spans="1:12" x14ac:dyDescent="0.25">
      <c r="A3981">
        <f t="shared" si="129"/>
        <v>3976</v>
      </c>
      <c r="C3981">
        <v>55250.298690102507</v>
      </c>
      <c r="D3981">
        <v>56899.363040351796</v>
      </c>
      <c r="E3981">
        <v>54250954.403619103</v>
      </c>
      <c r="F3981">
        <v>1649.0643502492894</v>
      </c>
      <c r="G3981">
        <v>395009601.72493398</v>
      </c>
      <c r="H3981" s="6">
        <f>E3981-G3981-'Recalled prostheses cost'!$F$23</f>
        <v>-364510471.78820604</v>
      </c>
      <c r="I3981" s="112">
        <v>30217262.119862236</v>
      </c>
      <c r="J3981" s="112">
        <v>150103648.65547493</v>
      </c>
      <c r="K3981" s="112">
        <f>I3981-J3981-(0.38*'Recalled prostheses cost'!$F$23)</f>
        <v>-128912079.83303136</v>
      </c>
      <c r="L3981" s="11">
        <f t="shared" si="128"/>
        <v>1</v>
      </c>
    </row>
    <row r="3982" spans="1:12" x14ac:dyDescent="0.25">
      <c r="A3982">
        <f t="shared" si="129"/>
        <v>3977</v>
      </c>
      <c r="C3982">
        <v>82770.217053458633</v>
      </c>
      <c r="D3982">
        <v>85949.705567230325</v>
      </c>
      <c r="E3982">
        <v>45197115.936994053</v>
      </c>
      <c r="F3982">
        <v>3179.4885137716919</v>
      </c>
      <c r="G3982">
        <v>361804626.20224708</v>
      </c>
      <c r="H3982" s="6">
        <f>E3982-G3982-'Recalled prostheses cost'!$F$23</f>
        <v>-340359334.73214418</v>
      </c>
      <c r="I3982" s="112">
        <v>25313027.975172691</v>
      </c>
      <c r="J3982" s="112">
        <v>137485757.9568539</v>
      </c>
      <c r="K3982" s="112">
        <f>I3982-J3982-(0.38*'Recalled prostheses cost'!$F$23)</f>
        <v>-121198423.27909985</v>
      </c>
      <c r="L3982" s="11">
        <f t="shared" si="128"/>
        <v>1</v>
      </c>
    </row>
    <row r="3983" spans="1:12" x14ac:dyDescent="0.25">
      <c r="A3983">
        <f t="shared" si="129"/>
        <v>3978</v>
      </c>
      <c r="C3983">
        <v>54880.161035156721</v>
      </c>
      <c r="D3983">
        <v>56435.450384682816</v>
      </c>
      <c r="E3983">
        <v>47362535.443285666</v>
      </c>
      <c r="F3983">
        <v>1555.2893495260942</v>
      </c>
      <c r="G3983">
        <v>295973745.71723849</v>
      </c>
      <c r="H3983" s="6">
        <f>E3983-G3983-'Recalled prostheses cost'!$F$23</f>
        <v>-272363034.74084401</v>
      </c>
      <c r="I3983" s="112">
        <v>26335773.094418216</v>
      </c>
      <c r="J3983" s="112">
        <v>112470023.37255067</v>
      </c>
      <c r="K3983" s="112">
        <f>I3983-J3983-(0.38*'Recalled prostheses cost'!$F$23)</f>
        <v>-95159943.575551093</v>
      </c>
      <c r="L3983" s="11">
        <f t="shared" si="128"/>
        <v>1</v>
      </c>
    </row>
    <row r="3984" spans="1:12" x14ac:dyDescent="0.25">
      <c r="A3984">
        <f t="shared" si="129"/>
        <v>3979</v>
      </c>
      <c r="C3984">
        <v>52546.043005845546</v>
      </c>
      <c r="D3984">
        <v>53960.4203554212</v>
      </c>
      <c r="E3984">
        <v>41593234.009151585</v>
      </c>
      <c r="F3984">
        <v>1414.3773495756541</v>
      </c>
      <c r="G3984">
        <v>282278494.79889226</v>
      </c>
      <c r="H3984" s="6">
        <f>E3984-G3984-'Recalled prostheses cost'!$F$23</f>
        <v>-264437085.25663185</v>
      </c>
      <c r="I3984" s="112">
        <v>23116382.688627597</v>
      </c>
      <c r="J3984" s="112">
        <v>107265828.02357905</v>
      </c>
      <c r="K3984" s="112">
        <f>I3984-J3984-(0.38*'Recalled prostheses cost'!$F$23)</f>
        <v>-93175138.632370085</v>
      </c>
      <c r="L3984" s="11">
        <f t="shared" si="128"/>
        <v>1</v>
      </c>
    </row>
    <row r="3985" spans="1:12" x14ac:dyDescent="0.25">
      <c r="A3985">
        <f t="shared" si="129"/>
        <v>3980</v>
      </c>
      <c r="C3985">
        <v>54496.297828594092</v>
      </c>
      <c r="D3985">
        <v>56947.769482060707</v>
      </c>
      <c r="E3985">
        <v>41211546.86185915</v>
      </c>
      <c r="F3985">
        <v>2451.471653466615</v>
      </c>
      <c r="G3985">
        <v>444667792.89211792</v>
      </c>
      <c r="H3985" s="6">
        <f>E3985-G3985-'Recalled prostheses cost'!$F$23</f>
        <v>-427208070.49714994</v>
      </c>
      <c r="I3985" s="112">
        <v>22741074.235699944</v>
      </c>
      <c r="J3985" s="112">
        <v>168973761.29900479</v>
      </c>
      <c r="K3985" s="112">
        <f>I3985-J3985-(0.38*'Recalled prostheses cost'!$F$23)</f>
        <v>-155258380.3607235</v>
      </c>
      <c r="L3985" s="11">
        <f t="shared" si="128"/>
        <v>1</v>
      </c>
    </row>
    <row r="3986" spans="1:12" x14ac:dyDescent="0.25">
      <c r="A3986">
        <f t="shared" si="129"/>
        <v>3981</v>
      </c>
      <c r="C3986">
        <v>62544.074927143491</v>
      </c>
      <c r="D3986">
        <v>64161.942366514188</v>
      </c>
      <c r="E3986">
        <v>42066773.366049074</v>
      </c>
      <c r="F3986">
        <v>1617.867439370697</v>
      </c>
      <c r="G3986">
        <v>234270117.35934153</v>
      </c>
      <c r="H3986" s="6">
        <f>E3986-G3986-'Recalled prostheses cost'!$F$23</f>
        <v>-215955168.46018362</v>
      </c>
      <c r="I3986" s="112">
        <v>23046303.601531774</v>
      </c>
      <c r="J3986" s="112">
        <v>89022644.596549809</v>
      </c>
      <c r="K3986" s="112">
        <f>I3986-J3986-(0.38*'Recalled prostheses cost'!$F$23)</f>
        <v>-75002034.292436689</v>
      </c>
      <c r="L3986" s="11">
        <f t="shared" si="128"/>
        <v>1</v>
      </c>
    </row>
    <row r="3987" spans="1:12" x14ac:dyDescent="0.25">
      <c r="A3987">
        <f t="shared" si="129"/>
        <v>3982</v>
      </c>
      <c r="C3987">
        <v>69884.12915647366</v>
      </c>
      <c r="D3987">
        <v>73326.348176084532</v>
      </c>
      <c r="E3987">
        <v>55624813.552083135</v>
      </c>
      <c r="F3987">
        <v>3442.2190196108713</v>
      </c>
      <c r="G3987">
        <v>509055415.93654466</v>
      </c>
      <c r="H3987" s="6">
        <f>E3987-G3987-'Recalled prostheses cost'!$F$23</f>
        <v>-477182426.85135269</v>
      </c>
      <c r="I3987" s="112">
        <v>30893052.400472451</v>
      </c>
      <c r="J3987" s="112">
        <v>193441058.05588692</v>
      </c>
      <c r="K3987" s="112">
        <f>I3987-J3987-(0.38*'Recalled prostheses cost'!$F$23)</f>
        <v>-171573698.95283312</v>
      </c>
      <c r="L3987" s="11">
        <f t="shared" si="128"/>
        <v>1</v>
      </c>
    </row>
    <row r="3988" spans="1:12" x14ac:dyDescent="0.25">
      <c r="A3988">
        <f t="shared" si="129"/>
        <v>3983</v>
      </c>
      <c r="C3988">
        <v>52634.510029356934</v>
      </c>
      <c r="D3988">
        <v>54592.853416263184</v>
      </c>
      <c r="E3988">
        <v>39804614.053937443</v>
      </c>
      <c r="F3988">
        <v>1958.3433869062501</v>
      </c>
      <c r="G3988">
        <v>471477886.07820493</v>
      </c>
      <c r="H3988" s="6">
        <f>E3988-G3988-'Recalled prostheses cost'!$F$23</f>
        <v>-455425096.49115866</v>
      </c>
      <c r="I3988" s="112">
        <v>22015926.745971374</v>
      </c>
      <c r="J3988" s="112">
        <v>179161596.7097179</v>
      </c>
      <c r="K3988" s="112">
        <f>I3988-J3988-(0.38*'Recalled prostheses cost'!$F$23)</f>
        <v>-166171363.26116517</v>
      </c>
      <c r="L3988" s="11">
        <f t="shared" si="128"/>
        <v>1</v>
      </c>
    </row>
    <row r="3989" spans="1:12" x14ac:dyDescent="0.25">
      <c r="A3989">
        <f t="shared" si="129"/>
        <v>3984</v>
      </c>
      <c r="C3989">
        <v>55445.787908106642</v>
      </c>
      <c r="D3989">
        <v>56753.528194554834</v>
      </c>
      <c r="E3989">
        <v>60103973.328921922</v>
      </c>
      <c r="F3989">
        <v>1307.7402864481919</v>
      </c>
      <c r="G3989">
        <v>336032824.43601716</v>
      </c>
      <c r="H3989" s="6">
        <f>E3989-G3989-'Recalled prostheses cost'!$F$23</f>
        <v>-299680675.57398641</v>
      </c>
      <c r="I3989" s="112">
        <v>33107801.417184059</v>
      </c>
      <c r="J3989" s="112">
        <v>127692473.28568649</v>
      </c>
      <c r="K3989" s="112">
        <f>I3989-J3989-(0.38*'Recalled prostheses cost'!$F$23)</f>
        <v>-103610365.16592109</v>
      </c>
      <c r="L3989" s="11">
        <f t="shared" si="128"/>
        <v>1</v>
      </c>
    </row>
    <row r="3990" spans="1:12" x14ac:dyDescent="0.25">
      <c r="A3990">
        <f t="shared" si="129"/>
        <v>3985</v>
      </c>
      <c r="C3990">
        <v>69092.975776181032</v>
      </c>
      <c r="D3990">
        <v>71747.47456852172</v>
      </c>
      <c r="E3990">
        <v>69043171.588441163</v>
      </c>
      <c r="F3990">
        <v>2654.4987923406879</v>
      </c>
      <c r="G3990">
        <v>606658426.10529757</v>
      </c>
      <c r="H3990" s="6">
        <f>E3990-G3990-'Recalled prostheses cost'!$F$23</f>
        <v>-561367078.9837476</v>
      </c>
      <c r="I3990" s="112">
        <v>38372177.802509874</v>
      </c>
      <c r="J3990" s="112">
        <v>230530201.92001307</v>
      </c>
      <c r="K3990" s="112">
        <f>I3990-J3990-(0.38*'Recalled prostheses cost'!$F$23)</f>
        <v>-201183717.41492185</v>
      </c>
      <c r="L3990" s="11">
        <f t="shared" si="128"/>
        <v>1</v>
      </c>
    </row>
    <row r="3991" spans="1:12" x14ac:dyDescent="0.25">
      <c r="A3991">
        <f t="shared" si="129"/>
        <v>3986</v>
      </c>
      <c r="C3991">
        <v>54081.682757171809</v>
      </c>
      <c r="D3991">
        <v>55569.25647492439</v>
      </c>
      <c r="E3991">
        <v>43353400.385206401</v>
      </c>
      <c r="F3991">
        <v>1487.5737177525807</v>
      </c>
      <c r="G3991">
        <v>274144004.59416991</v>
      </c>
      <c r="H3991" s="6">
        <f>E3991-G3991-'Recalled prostheses cost'!$F$23</f>
        <v>-254542428.67585468</v>
      </c>
      <c r="I3991" s="112">
        <v>24262161.371192768</v>
      </c>
      <c r="J3991" s="112">
        <v>104174721.74578458</v>
      </c>
      <c r="K3991" s="112">
        <f>I3991-J3991-(0.38*'Recalled prostheses cost'!$F$23)</f>
        <v>-88938253.672010452</v>
      </c>
      <c r="L3991" s="11">
        <f t="shared" si="128"/>
        <v>1</v>
      </c>
    </row>
    <row r="3992" spans="1:12" x14ac:dyDescent="0.25">
      <c r="A3992">
        <f t="shared" si="129"/>
        <v>3987</v>
      </c>
      <c r="C3992">
        <v>52663.375167064034</v>
      </c>
      <c r="D3992">
        <v>53921.260485761435</v>
      </c>
      <c r="E3992">
        <v>49756120.96099598</v>
      </c>
      <c r="F3992">
        <v>1257.8853186974011</v>
      </c>
      <c r="G3992">
        <v>349371932.59628475</v>
      </c>
      <c r="H3992" s="6">
        <f>E3992-G3992-'Recalled prostheses cost'!$F$23</f>
        <v>-323367636.10217994</v>
      </c>
      <c r="I3992" s="112">
        <v>27327911.970401496</v>
      </c>
      <c r="J3992" s="112">
        <v>132761334.3865882</v>
      </c>
      <c r="K3992" s="112">
        <f>I3992-J3992-(0.38*'Recalled prostheses cost'!$F$23)</f>
        <v>-114459115.71360534</v>
      </c>
      <c r="L3992" s="11">
        <f t="shared" si="128"/>
        <v>1</v>
      </c>
    </row>
    <row r="3993" spans="1:12" x14ac:dyDescent="0.25">
      <c r="A3993">
        <f t="shared" si="129"/>
        <v>3988</v>
      </c>
      <c r="C3993">
        <v>61625.858785361444</v>
      </c>
      <c r="D3993">
        <v>63944.13206661334</v>
      </c>
      <c r="E3993">
        <v>66086615.367815107</v>
      </c>
      <c r="F3993">
        <v>2318.2732812518952</v>
      </c>
      <c r="G3993">
        <v>744161725.78337157</v>
      </c>
      <c r="H3993" s="6">
        <f>E3993-G3993-'Recalled prostheses cost'!$F$23</f>
        <v>-701826934.8824476</v>
      </c>
      <c r="I3993" s="112">
        <v>36505507.9025096</v>
      </c>
      <c r="J3993" s="112">
        <v>282781455.79768121</v>
      </c>
      <c r="K3993" s="112">
        <f>I3993-J3993-(0.38*'Recalled prostheses cost'!$F$23)</f>
        <v>-255301641.19259027</v>
      </c>
      <c r="L3993" s="11">
        <f t="shared" si="128"/>
        <v>1</v>
      </c>
    </row>
    <row r="3994" spans="1:12" x14ac:dyDescent="0.25">
      <c r="A3994">
        <f t="shared" si="129"/>
        <v>3989</v>
      </c>
      <c r="C3994">
        <v>64010.967540848622</v>
      </c>
      <c r="D3994">
        <v>65541.667958695354</v>
      </c>
      <c r="E3994">
        <v>52817104.768340752</v>
      </c>
      <c r="F3994">
        <v>1530.7004178467323</v>
      </c>
      <c r="G3994">
        <v>307917889.08786494</v>
      </c>
      <c r="H3994" s="6">
        <f>E3994-G3994-'Recalled prostheses cost'!$F$23</f>
        <v>-278852608.78641534</v>
      </c>
      <c r="I3994" s="112">
        <v>29467880.131009299</v>
      </c>
      <c r="J3994" s="112">
        <v>117008797.85338867</v>
      </c>
      <c r="K3994" s="112">
        <f>I3994-J3994-(0.38*'Recalled prostheses cost'!$F$23)</f>
        <v>-96566611.019798011</v>
      </c>
      <c r="L3994" s="11">
        <f t="shared" si="128"/>
        <v>1</v>
      </c>
    </row>
    <row r="3995" spans="1:12" x14ac:dyDescent="0.25">
      <c r="A3995">
        <f t="shared" si="129"/>
        <v>3990</v>
      </c>
      <c r="C3995">
        <v>51117.115280763399</v>
      </c>
      <c r="D3995">
        <v>52388.305856848121</v>
      </c>
      <c r="E3995">
        <v>45314840.439258225</v>
      </c>
      <c r="F3995">
        <v>1271.1905760847221</v>
      </c>
      <c r="G3995">
        <v>270150703.31038445</v>
      </c>
      <c r="H3995" s="6">
        <f>E3995-G3995-'Recalled prostheses cost'!$F$23</f>
        <v>-248587687.3380174</v>
      </c>
      <c r="I3995" s="112">
        <v>24979380.114384178</v>
      </c>
      <c r="J3995" s="112">
        <v>102657267.25794609</v>
      </c>
      <c r="K3995" s="112">
        <f>I3995-J3995-(0.38*'Recalled prostheses cost'!$F$23)</f>
        <v>-86703580.440980554</v>
      </c>
      <c r="L3995" s="11">
        <f t="shared" si="128"/>
        <v>1</v>
      </c>
    </row>
    <row r="3996" spans="1:12" x14ac:dyDescent="0.25">
      <c r="A3996">
        <f t="shared" si="129"/>
        <v>3991</v>
      </c>
      <c r="C3996">
        <v>70564.989946342044</v>
      </c>
      <c r="D3996">
        <v>72539.118014910186</v>
      </c>
      <c r="E3996">
        <v>40141107.894623026</v>
      </c>
      <c r="F3996">
        <v>1974.1280685681413</v>
      </c>
      <c r="G3996">
        <v>200851955.3101896</v>
      </c>
      <c r="H3996" s="6">
        <f>E3996-G3996-'Recalled prostheses cost'!$F$23</f>
        <v>-184462671.88245773</v>
      </c>
      <c r="I3996" s="112">
        <v>22727781.763467345</v>
      </c>
      <c r="J3996" s="112">
        <v>76323743.01787208</v>
      </c>
      <c r="K3996" s="112">
        <f>I3996-J3996-(0.38*'Recalled prostheses cost'!$F$23)</f>
        <v>-62621654.551823385</v>
      </c>
      <c r="L3996" s="11">
        <f t="shared" si="128"/>
        <v>1</v>
      </c>
    </row>
    <row r="3997" spans="1:12" x14ac:dyDescent="0.25">
      <c r="A3997">
        <f t="shared" si="129"/>
        <v>3992</v>
      </c>
      <c r="C3997">
        <v>50898.811405638364</v>
      </c>
      <c r="D3997">
        <v>52199.684396724828</v>
      </c>
      <c r="E3997">
        <v>41641893.749033757</v>
      </c>
      <c r="F3997">
        <v>1300.872991086464</v>
      </c>
      <c r="G3997">
        <v>235517370.52534246</v>
      </c>
      <c r="H3997" s="6">
        <f>E3997-G3997-'Recalled prostheses cost'!$F$23</f>
        <v>-217627301.24319988</v>
      </c>
      <c r="I3997" s="112">
        <v>23320909.988745607</v>
      </c>
      <c r="J3997" s="112">
        <v>89496600.799630135</v>
      </c>
      <c r="K3997" s="112">
        <f>I3997-J3997-(0.38*'Recalled prostheses cost'!$F$23)</f>
        <v>-75201384.108303174</v>
      </c>
      <c r="L3997" s="11">
        <f t="shared" si="128"/>
        <v>1</v>
      </c>
    </row>
    <row r="3998" spans="1:12" x14ac:dyDescent="0.25">
      <c r="A3998">
        <f t="shared" si="129"/>
        <v>3993</v>
      </c>
      <c r="C3998">
        <v>75560.536204693883</v>
      </c>
      <c r="D3998">
        <v>77318.743765237014</v>
      </c>
      <c r="E3998">
        <v>61183763.833758488</v>
      </c>
      <c r="F3998">
        <v>1758.207560543131</v>
      </c>
      <c r="G3998">
        <v>325496303.46436435</v>
      </c>
      <c r="H3998" s="6">
        <f>E3998-G3998-'Recalled prostheses cost'!$F$23</f>
        <v>-288064364.09749705</v>
      </c>
      <c r="I3998" s="112">
        <v>33621066.251812421</v>
      </c>
      <c r="J3998" s="112">
        <v>123688595.31645845</v>
      </c>
      <c r="K3998" s="112">
        <f>I3998-J3998-(0.38*'Recalled prostheses cost'!$F$23)</f>
        <v>-99093222.362064689</v>
      </c>
      <c r="L3998" s="11">
        <f t="shared" si="128"/>
        <v>1</v>
      </c>
    </row>
    <row r="3999" spans="1:12" x14ac:dyDescent="0.25">
      <c r="A3999">
        <f t="shared" si="129"/>
        <v>3994</v>
      </c>
      <c r="C3999">
        <v>53981.850388749539</v>
      </c>
      <c r="D3999">
        <v>56264.546815675931</v>
      </c>
      <c r="E3999">
        <v>42308597.344741046</v>
      </c>
      <c r="F3999">
        <v>2282.6964269263917</v>
      </c>
      <c r="G3999">
        <v>443540169.57681501</v>
      </c>
      <c r="H3999" s="6">
        <f>E3999-G3999-'Recalled prostheses cost'!$F$23</f>
        <v>-424983396.69896513</v>
      </c>
      <c r="I3999" s="112">
        <v>23490104.877757583</v>
      </c>
      <c r="J3999" s="112">
        <v>168545264.4391897</v>
      </c>
      <c r="K3999" s="112">
        <f>I3999-J3999-(0.38*'Recalled prostheses cost'!$F$23)</f>
        <v>-154080852.85885078</v>
      </c>
      <c r="L3999" s="11">
        <f t="shared" si="128"/>
        <v>1</v>
      </c>
    </row>
    <row r="4000" spans="1:12" x14ac:dyDescent="0.25">
      <c r="A4000">
        <f t="shared" si="129"/>
        <v>3995</v>
      </c>
      <c r="C4000">
        <v>68660.565313956657</v>
      </c>
      <c r="D4000">
        <v>70627.646734998823</v>
      </c>
      <c r="E4000">
        <v>43925676.13618052</v>
      </c>
      <c r="F4000">
        <v>1967.0814210421668</v>
      </c>
      <c r="G4000">
        <v>240844943.57776454</v>
      </c>
      <c r="H4000" s="6">
        <f>E4000-G4000-'Recalled prostheses cost'!$F$23</f>
        <v>-220671091.90847519</v>
      </c>
      <c r="I4000" s="112">
        <v>24303268.288542487</v>
      </c>
      <c r="J4000" s="112">
        <v>91521078.559550524</v>
      </c>
      <c r="K4000" s="112">
        <f>I4000-J4000-(0.38*'Recalled prostheses cost'!$F$23)</f>
        <v>-76243503.568426698</v>
      </c>
      <c r="L4000" s="11">
        <f t="shared" si="128"/>
        <v>1</v>
      </c>
    </row>
    <row r="4001" spans="1:12" x14ac:dyDescent="0.25">
      <c r="A4001">
        <f t="shared" si="129"/>
        <v>3996</v>
      </c>
      <c r="C4001">
        <v>61491.806504448017</v>
      </c>
      <c r="D4001">
        <v>63398.228422181324</v>
      </c>
      <c r="E4001">
        <v>39354270.034908704</v>
      </c>
      <c r="F4001">
        <v>1906.4219177333071</v>
      </c>
      <c r="G4001">
        <v>298205622.78931391</v>
      </c>
      <c r="H4001" s="6">
        <f>E4001-G4001-'Recalled prostheses cost'!$F$23</f>
        <v>-282603177.22129637</v>
      </c>
      <c r="I4001" s="112">
        <v>21882444.526226044</v>
      </c>
      <c r="J4001" s="112">
        <v>113318136.65993929</v>
      </c>
      <c r="K4001" s="112">
        <f>I4001-J4001-(0.38*'Recalled prostheses cost'!$F$23)</f>
        <v>-100461385.4311319</v>
      </c>
      <c r="L4001" s="11">
        <f t="shared" si="128"/>
        <v>1</v>
      </c>
    </row>
    <row r="4002" spans="1:12" x14ac:dyDescent="0.25">
      <c r="A4002">
        <f t="shared" si="129"/>
        <v>3997</v>
      </c>
      <c r="C4002">
        <v>73957.213820335281</v>
      </c>
      <c r="D4002">
        <v>76697.106933774543</v>
      </c>
      <c r="E4002">
        <v>43795418.405125201</v>
      </c>
      <c r="F4002">
        <v>2739.8931134392624</v>
      </c>
      <c r="G4002">
        <v>310176510.84784228</v>
      </c>
      <c r="H4002" s="6">
        <f>E4002-G4002-'Recalled prostheses cost'!$F$23</f>
        <v>-290132916.90960824</v>
      </c>
      <c r="I4002" s="112">
        <v>24229777.010630131</v>
      </c>
      <c r="J4002" s="112">
        <v>117867074.12218009</v>
      </c>
      <c r="K4002" s="112">
        <f>I4002-J4002-(0.38*'Recalled prostheses cost'!$F$23)</f>
        <v>-102662990.4089686</v>
      </c>
      <c r="L4002" s="11">
        <f t="shared" si="128"/>
        <v>1</v>
      </c>
    </row>
    <row r="4003" spans="1:12" x14ac:dyDescent="0.25">
      <c r="A4003">
        <f t="shared" si="129"/>
        <v>3998</v>
      </c>
      <c r="C4003">
        <v>51178.402145139007</v>
      </c>
      <c r="D4003">
        <v>52689.007669138249</v>
      </c>
      <c r="E4003">
        <v>47199712.980425201</v>
      </c>
      <c r="F4003">
        <v>1510.605523999242</v>
      </c>
      <c r="G4003">
        <v>299803437.33479971</v>
      </c>
      <c r="H4003" s="6">
        <f>E4003-G4003-'Recalled prostheses cost'!$F$23</f>
        <v>-276355548.8212657</v>
      </c>
      <c r="I4003" s="112">
        <v>26239235.429466091</v>
      </c>
      <c r="J4003" s="112">
        <v>113925306.18722391</v>
      </c>
      <c r="K4003" s="112">
        <f>I4003-J4003-(0.38*'Recalled prostheses cost'!$F$23)</f>
        <v>-96711764.055176467</v>
      </c>
      <c r="L4003" s="11">
        <f t="shared" si="128"/>
        <v>1</v>
      </c>
    </row>
    <row r="4004" spans="1:12" x14ac:dyDescent="0.25">
      <c r="A4004">
        <f t="shared" si="129"/>
        <v>3999</v>
      </c>
      <c r="C4004">
        <v>55869.502894999241</v>
      </c>
      <c r="D4004">
        <v>57309.943176102701</v>
      </c>
      <c r="E4004">
        <v>74061037.746655107</v>
      </c>
      <c r="F4004">
        <v>1440.4402811034597</v>
      </c>
      <c r="G4004">
        <v>465604954.42931604</v>
      </c>
      <c r="H4004" s="6">
        <f>E4004-G4004-'Recalled prostheses cost'!$F$23</f>
        <v>-415295741.14955211</v>
      </c>
      <c r="I4004" s="112">
        <v>41395189.137595698</v>
      </c>
      <c r="J4004" s="112">
        <v>176929882.6831401</v>
      </c>
      <c r="K4004" s="112">
        <f>I4004-J4004-(0.38*'Recalled prostheses cost'!$F$23)</f>
        <v>-144560386.84296304</v>
      </c>
      <c r="L4004" s="11">
        <f t="shared" si="128"/>
        <v>1</v>
      </c>
    </row>
    <row r="4005" spans="1:12" x14ac:dyDescent="0.25">
      <c r="A4005">
        <f t="shared" si="129"/>
        <v>4000</v>
      </c>
      <c r="C4005">
        <v>54560.3033576616</v>
      </c>
      <c r="D4005">
        <v>56325.811866611635</v>
      </c>
      <c r="E4005">
        <v>45880933.415529616</v>
      </c>
      <c r="F4005">
        <v>1765.5085089500353</v>
      </c>
      <c r="G4005">
        <v>398818627.62457359</v>
      </c>
      <c r="H4005" s="6">
        <f>E4005-G4005-'Recalled prostheses cost'!$F$23</f>
        <v>-376689518.67593515</v>
      </c>
      <c r="I4005" s="112">
        <v>25516194.727007315</v>
      </c>
      <c r="J4005" s="112">
        <v>151551078.49733794</v>
      </c>
      <c r="K4005" s="112">
        <f>I4005-J4005-(0.38*'Recalled prostheses cost'!$F$23)</f>
        <v>-135060577.06774926</v>
      </c>
      <c r="L4005" s="11">
        <f t="shared" si="128"/>
        <v>1</v>
      </c>
    </row>
    <row r="4006" spans="1:12" x14ac:dyDescent="0.25">
      <c r="A4006">
        <f t="shared" si="129"/>
        <v>4001</v>
      </c>
      <c r="C4006">
        <v>76726.474007407596</v>
      </c>
      <c r="D4006">
        <v>80016.745700352665</v>
      </c>
      <c r="E4006">
        <v>39086882.791532099</v>
      </c>
      <c r="F4006">
        <v>3290.2716929450689</v>
      </c>
      <c r="G4006">
        <v>336086218.95136547</v>
      </c>
      <c r="H4006" s="6">
        <f>E4006-G4006-'Recalled prostheses cost'!$F$23</f>
        <v>-320751160.62672454</v>
      </c>
      <c r="I4006" s="112">
        <v>21551763.969285138</v>
      </c>
      <c r="J4006" s="112">
        <v>127712763.20151888</v>
      </c>
      <c r="K4006" s="112">
        <f>I4006-J4006-(0.38*'Recalled prostheses cost'!$F$23)</f>
        <v>-115186692.52965239</v>
      </c>
      <c r="L4006" s="11">
        <f t="shared" si="128"/>
        <v>1</v>
      </c>
    </row>
    <row r="4007" spans="1:12" x14ac:dyDescent="0.25">
      <c r="A4007">
        <f t="shared" si="129"/>
        <v>4002</v>
      </c>
      <c r="C4007">
        <v>58247.328069774099</v>
      </c>
      <c r="D4007">
        <v>59932.18014209278</v>
      </c>
      <c r="E4007">
        <v>54260662.759389497</v>
      </c>
      <c r="F4007">
        <v>1684.8520723186812</v>
      </c>
      <c r="G4007">
        <v>452229742.13582641</v>
      </c>
      <c r="H4007" s="6">
        <f>E4007-G4007-'Recalled prostheses cost'!$F$23</f>
        <v>-421720903.84332806</v>
      </c>
      <c r="I4007" s="112">
        <v>30433465.98609443</v>
      </c>
      <c r="J4007" s="112">
        <v>171847302.01161402</v>
      </c>
      <c r="K4007" s="112">
        <f>I4007-J4007-(0.38*'Recalled prostheses cost'!$F$23)</f>
        <v>-150439529.32293826</v>
      </c>
      <c r="L4007" s="11">
        <f t="shared" si="128"/>
        <v>1</v>
      </c>
    </row>
    <row r="4008" spans="1:12" x14ac:dyDescent="0.25">
      <c r="A4008">
        <f t="shared" si="129"/>
        <v>4003</v>
      </c>
      <c r="C4008">
        <v>54618.335936308635</v>
      </c>
      <c r="D4008">
        <v>55891.036947173852</v>
      </c>
      <c r="E4008">
        <v>56708438.677443452</v>
      </c>
      <c r="F4008">
        <v>1272.7010108652175</v>
      </c>
      <c r="G4008">
        <v>351342060.71192694</v>
      </c>
      <c r="H4008" s="6">
        <f>E4008-G4008-'Recalled prostheses cost'!$F$23</f>
        <v>-318385446.50137466</v>
      </c>
      <c r="I4008" s="112">
        <v>31367357.005409673</v>
      </c>
      <c r="J4008" s="112">
        <v>133509983.07053226</v>
      </c>
      <c r="K4008" s="112">
        <f>I4008-J4008-(0.38*'Recalled prostheses cost'!$F$23)</f>
        <v>-111168319.36254123</v>
      </c>
      <c r="L4008" s="11">
        <f t="shared" si="128"/>
        <v>1</v>
      </c>
    </row>
    <row r="4009" spans="1:12" x14ac:dyDescent="0.25">
      <c r="A4009">
        <f t="shared" si="129"/>
        <v>4004</v>
      </c>
      <c r="C4009">
        <v>67724.446353546635</v>
      </c>
      <c r="D4009">
        <v>69831.24747413196</v>
      </c>
      <c r="E4009">
        <v>64441709.61463245</v>
      </c>
      <c r="F4009">
        <v>2106.8011205853254</v>
      </c>
      <c r="G4009">
        <v>475420256.02874565</v>
      </c>
      <c r="H4009" s="6">
        <f>E4009-G4009-'Recalled prostheses cost'!$F$23</f>
        <v>-434730370.88100439</v>
      </c>
      <c r="I4009" s="112">
        <v>35617021.721098773</v>
      </c>
      <c r="J4009" s="112">
        <v>180659697.29092333</v>
      </c>
      <c r="K4009" s="112">
        <f>I4009-J4009-(0.38*'Recalled prostheses cost'!$F$23)</f>
        <v>-154068368.8672432</v>
      </c>
      <c r="L4009" s="11">
        <f t="shared" si="128"/>
        <v>1</v>
      </c>
    </row>
    <row r="4010" spans="1:12" x14ac:dyDescent="0.25">
      <c r="A4010">
        <f t="shared" si="129"/>
        <v>4005</v>
      </c>
      <c r="C4010">
        <v>53803.040750815213</v>
      </c>
      <c r="D4010">
        <v>55668.4133915438</v>
      </c>
      <c r="E4010">
        <v>57460529.851102777</v>
      </c>
      <c r="F4010">
        <v>1865.3726407285867</v>
      </c>
      <c r="G4010">
        <v>452457345.77803761</v>
      </c>
      <c r="H4010" s="6">
        <f>E4010-G4010-'Recalled prostheses cost'!$F$23</f>
        <v>-418748640.39382601</v>
      </c>
      <c r="I4010" s="112">
        <v>31577066.495871905</v>
      </c>
      <c r="J4010" s="112">
        <v>171933791.39565432</v>
      </c>
      <c r="K4010" s="112">
        <f>I4010-J4010-(0.38*'Recalled prostheses cost'!$F$23)</f>
        <v>-149382418.19720107</v>
      </c>
      <c r="L4010" s="11">
        <f t="shared" si="128"/>
        <v>1</v>
      </c>
    </row>
    <row r="4011" spans="1:12" x14ac:dyDescent="0.25">
      <c r="A4011">
        <f t="shared" si="129"/>
        <v>4006</v>
      </c>
      <c r="C4011">
        <v>69991.007865480016</v>
      </c>
      <c r="D4011">
        <v>72494.001175035199</v>
      </c>
      <c r="E4011">
        <v>41965099.58851178</v>
      </c>
      <c r="F4011">
        <v>2502.9933095551823</v>
      </c>
      <c r="G4011">
        <v>279356717.64709425</v>
      </c>
      <c r="H4011" s="6">
        <f>E4011-G4011-'Recalled prostheses cost'!$F$23</f>
        <v>-261143442.52547365</v>
      </c>
      <c r="I4011" s="112">
        <v>23423289.741386607</v>
      </c>
      <c r="J4011" s="112">
        <v>106155552.7058958</v>
      </c>
      <c r="K4011" s="112">
        <f>I4011-J4011-(0.38*'Recalled prostheses cost'!$F$23)</f>
        <v>-91757956.261927843</v>
      </c>
      <c r="L4011" s="11">
        <f t="shared" si="128"/>
        <v>1</v>
      </c>
    </row>
    <row r="4012" spans="1:12" x14ac:dyDescent="0.25">
      <c r="A4012">
        <f t="shared" si="129"/>
        <v>4007</v>
      </c>
      <c r="C4012">
        <v>59304.360223155447</v>
      </c>
      <c r="D4012">
        <v>61209.528810355507</v>
      </c>
      <c r="E4012">
        <v>48872171.338963777</v>
      </c>
      <c r="F4012">
        <v>1905.1685872000598</v>
      </c>
      <c r="G4012">
        <v>360592813.18241334</v>
      </c>
      <c r="H4012" s="6">
        <f>E4012-G4012-'Recalled prostheses cost'!$F$23</f>
        <v>-335472466.31034076</v>
      </c>
      <c r="I4012" s="112">
        <v>26996128.342361871</v>
      </c>
      <c r="J4012" s="112">
        <v>137025269.00931707</v>
      </c>
      <c r="K4012" s="112">
        <f>I4012-J4012-(0.38*'Recalled prostheses cost'!$F$23)</f>
        <v>-119054833.96437386</v>
      </c>
      <c r="L4012" s="11">
        <f t="shared" si="128"/>
        <v>1</v>
      </c>
    </row>
    <row r="4013" spans="1:12" x14ac:dyDescent="0.25">
      <c r="A4013">
        <f t="shared" si="129"/>
        <v>4008</v>
      </c>
      <c r="C4013">
        <v>57537.699129363755</v>
      </c>
      <c r="D4013">
        <v>58481.495959698761</v>
      </c>
      <c r="E4013">
        <v>47525002.197147541</v>
      </c>
      <c r="F4013">
        <v>943.79683033500623</v>
      </c>
      <c r="G4013">
        <v>175624149.21865454</v>
      </c>
      <c r="H4013" s="6">
        <f>E4013-G4013-'Recalled prostheses cost'!$F$23</f>
        <v>-151850971.48839816</v>
      </c>
      <c r="I4013" s="112">
        <v>26079991.491660748</v>
      </c>
      <c r="J4013" s="112">
        <v>66737176.703088731</v>
      </c>
      <c r="K4013" s="112">
        <f>I4013-J4013-(0.38*'Recalled prostheses cost'!$F$23)</f>
        <v>-49682878.508846633</v>
      </c>
      <c r="L4013" s="11">
        <f t="shared" si="128"/>
        <v>1</v>
      </c>
    </row>
    <row r="4014" spans="1:12" x14ac:dyDescent="0.25">
      <c r="A4014">
        <f t="shared" si="129"/>
        <v>4009</v>
      </c>
      <c r="C4014">
        <v>60172.431815276293</v>
      </c>
      <c r="D4014">
        <v>62348.576988463901</v>
      </c>
      <c r="E4014">
        <v>49520122.933061339</v>
      </c>
      <c r="F4014">
        <v>2176.1451731876077</v>
      </c>
      <c r="G4014">
        <v>458104260.01719534</v>
      </c>
      <c r="H4014" s="6">
        <f>E4014-G4014-'Recalled prostheses cost'!$F$23</f>
        <v>-432335961.55102515</v>
      </c>
      <c r="I4014" s="112">
        <v>27315396.493959658</v>
      </c>
      <c r="J4014" s="112">
        <v>174079618.80653426</v>
      </c>
      <c r="K4014" s="112">
        <f>I4014-J4014-(0.38*'Recalled prostheses cost'!$F$23)</f>
        <v>-155789915.60999325</v>
      </c>
      <c r="L4014" s="11">
        <f t="shared" si="128"/>
        <v>1</v>
      </c>
    </row>
    <row r="4015" spans="1:12" x14ac:dyDescent="0.25">
      <c r="A4015">
        <f t="shared" si="129"/>
        <v>4010</v>
      </c>
      <c r="C4015">
        <v>61385.99683580784</v>
      </c>
      <c r="D4015">
        <v>62908.773628503215</v>
      </c>
      <c r="E4015">
        <v>44274138.622935943</v>
      </c>
      <c r="F4015">
        <v>1522.7767926953748</v>
      </c>
      <c r="G4015">
        <v>243355031.87024409</v>
      </c>
      <c r="H4015" s="6">
        <f>E4015-G4015-'Recalled prostheses cost'!$F$23</f>
        <v>-222832717.7141993</v>
      </c>
      <c r="I4015" s="112">
        <v>24343860.074309267</v>
      </c>
      <c r="J4015" s="112">
        <v>92474912.110692754</v>
      </c>
      <c r="K4015" s="112">
        <f>I4015-J4015-(0.38*'Recalled prostheses cost'!$F$23)</f>
        <v>-77156745.333802134</v>
      </c>
      <c r="L4015" s="11">
        <f t="shared" si="128"/>
        <v>1</v>
      </c>
    </row>
    <row r="4016" spans="1:12" x14ac:dyDescent="0.25">
      <c r="A4016">
        <f t="shared" si="129"/>
        <v>4011</v>
      </c>
      <c r="C4016">
        <v>75142.074721176192</v>
      </c>
      <c r="D4016">
        <v>77492.915162244492</v>
      </c>
      <c r="E4016">
        <v>44433329.177092873</v>
      </c>
      <c r="F4016">
        <v>2350.8404410682997</v>
      </c>
      <c r="G4016">
        <v>257833716.58634141</v>
      </c>
      <c r="H4016" s="6">
        <f>E4016-G4016-'Recalled prostheses cost'!$F$23</f>
        <v>-237152211.8761397</v>
      </c>
      <c r="I4016" s="112">
        <v>24549332.147700854</v>
      </c>
      <c r="J4016" s="112">
        <v>97976812.30280973</v>
      </c>
      <c r="K4016" s="112">
        <f>I4016-J4016-(0.38*'Recalled prostheses cost'!$F$23)</f>
        <v>-82453173.452527523</v>
      </c>
      <c r="L4016" s="11">
        <f t="shared" si="128"/>
        <v>1</v>
      </c>
    </row>
    <row r="4017" spans="1:12" x14ac:dyDescent="0.25">
      <c r="A4017">
        <f t="shared" si="129"/>
        <v>4012</v>
      </c>
      <c r="C4017">
        <v>65330.035666057825</v>
      </c>
      <c r="D4017">
        <v>66367.624529125154</v>
      </c>
      <c r="E4017">
        <v>47459044.989725232</v>
      </c>
      <c r="F4017">
        <v>1037.5888630673289</v>
      </c>
      <c r="G4017">
        <v>152651143.74571326</v>
      </c>
      <c r="H4017" s="6">
        <f>E4017-G4017-'Recalled prostheses cost'!$F$23</f>
        <v>-128943923.2228792</v>
      </c>
      <c r="I4017" s="112">
        <v>26417323.424460534</v>
      </c>
      <c r="J4017" s="112">
        <v>58007434.623371035</v>
      </c>
      <c r="K4017" s="112">
        <f>I4017-J4017-(0.38*'Recalled prostheses cost'!$F$23)</f>
        <v>-40615804.496329144</v>
      </c>
      <c r="L4017" s="11">
        <f t="shared" si="128"/>
        <v>1</v>
      </c>
    </row>
    <row r="4018" spans="1:12" x14ac:dyDescent="0.25">
      <c r="A4018">
        <f t="shared" si="129"/>
        <v>4013</v>
      </c>
      <c r="C4018">
        <v>63484.076184457619</v>
      </c>
      <c r="D4018">
        <v>65855.107771068564</v>
      </c>
      <c r="E4018">
        <v>44551909.231939375</v>
      </c>
      <c r="F4018">
        <v>2371.0315866109449</v>
      </c>
      <c r="G4018">
        <v>384675504.98491567</v>
      </c>
      <c r="H4018" s="6">
        <f>E4018-G4018-'Recalled prostheses cost'!$F$23</f>
        <v>-363875420.21986747</v>
      </c>
      <c r="I4018" s="112">
        <v>24797623.209165227</v>
      </c>
      <c r="J4018" s="112">
        <v>146176691.89426795</v>
      </c>
      <c r="K4018" s="112">
        <f>I4018-J4018-(0.38*'Recalled prostheses cost'!$F$23)</f>
        <v>-130404761.98252136</v>
      </c>
      <c r="L4018" s="11">
        <f t="shared" si="128"/>
        <v>1</v>
      </c>
    </row>
    <row r="4019" spans="1:12" x14ac:dyDescent="0.25">
      <c r="A4019">
        <f t="shared" si="129"/>
        <v>4014</v>
      </c>
      <c r="C4019">
        <v>57253.254021929686</v>
      </c>
      <c r="D4019">
        <v>59654.484432009078</v>
      </c>
      <c r="E4019">
        <v>44284188.95243644</v>
      </c>
      <c r="F4019">
        <v>2401.2304100793917</v>
      </c>
      <c r="G4019">
        <v>429434866.20453387</v>
      </c>
      <c r="H4019" s="6">
        <f>E4019-G4019-'Recalled prostheses cost'!$F$23</f>
        <v>-408902501.7189886</v>
      </c>
      <c r="I4019" s="112">
        <v>24502947.34554413</v>
      </c>
      <c r="J4019" s="112">
        <v>163185249.15772286</v>
      </c>
      <c r="K4019" s="112">
        <f>I4019-J4019-(0.38*'Recalled prostheses cost'!$F$23)</f>
        <v>-147707995.10959738</v>
      </c>
      <c r="L4019" s="11">
        <f t="shared" si="128"/>
        <v>1</v>
      </c>
    </row>
    <row r="4020" spans="1:12" x14ac:dyDescent="0.25">
      <c r="A4020">
        <f t="shared" si="129"/>
        <v>4015</v>
      </c>
      <c r="C4020">
        <v>67413.705559449038</v>
      </c>
      <c r="D4020">
        <v>68997.510299684072</v>
      </c>
      <c r="E4020">
        <v>52431209.612342417</v>
      </c>
      <c r="F4020">
        <v>1583.8047402350348</v>
      </c>
      <c r="G4020">
        <v>223998511.59542468</v>
      </c>
      <c r="H4020" s="6">
        <f>E4020-G4020-'Recalled prostheses cost'!$F$23</f>
        <v>-195319126.44997343</v>
      </c>
      <c r="I4020" s="112">
        <v>28947791.553347372</v>
      </c>
      <c r="J4020" s="112">
        <v>85119434.40626137</v>
      </c>
      <c r="K4020" s="112">
        <f>I4020-J4020-(0.38*'Recalled prostheses cost'!$F$23)</f>
        <v>-65197336.150332645</v>
      </c>
      <c r="L4020" s="11">
        <f t="shared" si="128"/>
        <v>1</v>
      </c>
    </row>
    <row r="4021" spans="1:12" x14ac:dyDescent="0.25">
      <c r="A4021">
        <f t="shared" si="129"/>
        <v>4016</v>
      </c>
      <c r="C4021">
        <v>55306.0146824615</v>
      </c>
      <c r="D4021">
        <v>56992.053402716265</v>
      </c>
      <c r="E4021">
        <v>55375513.679272883</v>
      </c>
      <c r="F4021">
        <v>1686.0387202547645</v>
      </c>
      <c r="G4021">
        <v>430225651.79506284</v>
      </c>
      <c r="H4021" s="6">
        <f>E4021-G4021-'Recalled prostheses cost'!$F$23</f>
        <v>-398601962.58268112</v>
      </c>
      <c r="I4021" s="112">
        <v>30854685.323261216</v>
      </c>
      <c r="J4021" s="112">
        <v>163485747.6821239</v>
      </c>
      <c r="K4021" s="112">
        <f>I4021-J4021-(0.38*'Recalled prostheses cost'!$F$23)</f>
        <v>-141656755.65628132</v>
      </c>
      <c r="L4021" s="11">
        <f t="shared" si="128"/>
        <v>1</v>
      </c>
    </row>
    <row r="4022" spans="1:12" x14ac:dyDescent="0.25">
      <c r="A4022">
        <f t="shared" si="129"/>
        <v>4017</v>
      </c>
      <c r="C4022">
        <v>75067.602524123242</v>
      </c>
      <c r="D4022">
        <v>76418.203172376714</v>
      </c>
      <c r="E4022">
        <v>62073835.861097798</v>
      </c>
      <c r="F4022">
        <v>1350.6006482534722</v>
      </c>
      <c r="G4022">
        <v>247565505.94279492</v>
      </c>
      <c r="H4022" s="6">
        <f>E4022-G4022-'Recalled prostheses cost'!$F$23</f>
        <v>-209243494.54858828</v>
      </c>
      <c r="I4022" s="112">
        <v>34791094.091716029</v>
      </c>
      <c r="J4022" s="112">
        <v>94074892.258262083</v>
      </c>
      <c r="K4022" s="112">
        <f>I4022-J4022-(0.38*'Recalled prostheses cost'!$F$23)</f>
        <v>-68309491.463964701</v>
      </c>
      <c r="L4022" s="11">
        <f t="shared" si="128"/>
        <v>1</v>
      </c>
    </row>
    <row r="4023" spans="1:12" x14ac:dyDescent="0.25">
      <c r="A4023">
        <f t="shared" si="129"/>
        <v>4018</v>
      </c>
      <c r="C4023">
        <v>58460.906931244732</v>
      </c>
      <c r="D4023">
        <v>60136.92422514112</v>
      </c>
      <c r="E4023">
        <v>42731580.051974557</v>
      </c>
      <c r="F4023">
        <v>1676.0172938963879</v>
      </c>
      <c r="G4023">
        <v>222694427.10414368</v>
      </c>
      <c r="H4023" s="6">
        <f>E4023-G4023-'Recalled prostheses cost'!$F$23</f>
        <v>-203714671.51906028</v>
      </c>
      <c r="I4023" s="112">
        <v>24053573.015891861</v>
      </c>
      <c r="J4023" s="112">
        <v>84623882.299574584</v>
      </c>
      <c r="K4023" s="112">
        <f>I4023-J4023-(0.38*'Recalled prostheses cost'!$F$23)</f>
        <v>-69596002.581101358</v>
      </c>
      <c r="L4023" s="11">
        <f t="shared" si="128"/>
        <v>1</v>
      </c>
    </row>
    <row r="4024" spans="1:12" x14ac:dyDescent="0.25">
      <c r="A4024">
        <f t="shared" si="129"/>
        <v>4019</v>
      </c>
      <c r="C4024">
        <v>55727.984878052521</v>
      </c>
      <c r="D4024">
        <v>58006.489408535133</v>
      </c>
      <c r="E4024">
        <v>55967270.891208507</v>
      </c>
      <c r="F4024">
        <v>2278.5045304826126</v>
      </c>
      <c r="G4024">
        <v>526507901.04639757</v>
      </c>
      <c r="H4024" s="6">
        <f>E4024-G4024-'Recalled prostheses cost'!$F$23</f>
        <v>-494292454.62208021</v>
      </c>
      <c r="I4024" s="112">
        <v>31640592.522018801</v>
      </c>
      <c r="J4024" s="112">
        <v>200073002.39763105</v>
      </c>
      <c r="K4024" s="112">
        <f>I4024-J4024-(0.38*'Recalled prostheses cost'!$F$23)</f>
        <v>-177458103.17303091</v>
      </c>
      <c r="L4024" s="11">
        <f t="shared" si="128"/>
        <v>1</v>
      </c>
    </row>
    <row r="4025" spans="1:12" x14ac:dyDescent="0.25">
      <c r="A4025">
        <f t="shared" si="129"/>
        <v>4020</v>
      </c>
      <c r="C4025">
        <v>57951.540555697844</v>
      </c>
      <c r="D4025">
        <v>59011.216852629354</v>
      </c>
      <c r="E4025">
        <v>42604145.252081752</v>
      </c>
      <c r="F4025">
        <v>1059.6762969315096</v>
      </c>
      <c r="G4025">
        <v>151858565.39967376</v>
      </c>
      <c r="H4025" s="6">
        <f>E4025-G4025-'Recalled prostheses cost'!$F$23</f>
        <v>-133006244.61448318</v>
      </c>
      <c r="I4025" s="112">
        <v>23701882.909779508</v>
      </c>
      <c r="J4025" s="112">
        <v>57706254.851876028</v>
      </c>
      <c r="K4025" s="112">
        <f>I4025-J4025-(0.38*'Recalled prostheses cost'!$F$23)</f>
        <v>-43030065.239515163</v>
      </c>
      <c r="L4025" s="11">
        <f t="shared" si="128"/>
        <v>1</v>
      </c>
    </row>
    <row r="4026" spans="1:12" x14ac:dyDescent="0.25">
      <c r="A4026">
        <f t="shared" si="129"/>
        <v>4021</v>
      </c>
      <c r="C4026">
        <v>55507.376900219548</v>
      </c>
      <c r="D4026">
        <v>57251.703307176533</v>
      </c>
      <c r="E4026">
        <v>52282315.56549903</v>
      </c>
      <c r="F4026">
        <v>1744.326406956985</v>
      </c>
      <c r="G4026">
        <v>405726808.77867788</v>
      </c>
      <c r="H4026" s="6">
        <f>E4026-G4026-'Recalled prostheses cost'!$F$23</f>
        <v>-377196317.68007004</v>
      </c>
      <c r="I4026" s="112">
        <v>28447935.180889864</v>
      </c>
      <c r="J4026" s="112">
        <v>154176187.33589759</v>
      </c>
      <c r="K4026" s="112">
        <f>I4026-J4026-(0.38*'Recalled prostheses cost'!$F$23)</f>
        <v>-134753945.45242637</v>
      </c>
      <c r="L4026" s="11">
        <f t="shared" si="128"/>
        <v>1</v>
      </c>
    </row>
    <row r="4027" spans="1:12" x14ac:dyDescent="0.25">
      <c r="A4027">
        <f t="shared" si="129"/>
        <v>4022</v>
      </c>
      <c r="C4027">
        <v>65069.025867913682</v>
      </c>
      <c r="D4027">
        <v>66845.04397799501</v>
      </c>
      <c r="E4027">
        <v>53169360.038490959</v>
      </c>
      <c r="F4027">
        <v>1776.0181100813279</v>
      </c>
      <c r="G4027">
        <v>340024800.59090281</v>
      </c>
      <c r="H4027" s="6">
        <f>E4027-G4027-'Recalled prostheses cost'!$F$23</f>
        <v>-310607265.01930302</v>
      </c>
      <c r="I4027" s="112">
        <v>29494063.309397995</v>
      </c>
      <c r="J4027" s="112">
        <v>129209424.22454305</v>
      </c>
      <c r="K4027" s="112">
        <f>I4027-J4027-(0.38*'Recalled prostheses cost'!$F$23)</f>
        <v>-108741054.21256369</v>
      </c>
      <c r="L4027" s="11">
        <f t="shared" si="128"/>
        <v>1</v>
      </c>
    </row>
    <row r="4028" spans="1:12" x14ac:dyDescent="0.25">
      <c r="A4028">
        <f t="shared" si="129"/>
        <v>4023</v>
      </c>
      <c r="C4028">
        <v>52352.654835738962</v>
      </c>
      <c r="D4028">
        <v>54275.070834574406</v>
      </c>
      <c r="E4028">
        <v>49842117.199409746</v>
      </c>
      <c r="F4028">
        <v>1922.415998835444</v>
      </c>
      <c r="G4028">
        <v>430803217.35262483</v>
      </c>
      <c r="H4028" s="6">
        <f>E4028-G4028-'Recalled prostheses cost'!$F$23</f>
        <v>-404712924.62010628</v>
      </c>
      <c r="I4028" s="112">
        <v>27795701.934013989</v>
      </c>
      <c r="J4028" s="112">
        <v>163705222.59399742</v>
      </c>
      <c r="K4028" s="112">
        <f>I4028-J4028-(0.38*'Recalled prostheses cost'!$F$23)</f>
        <v>-144935213.95740208</v>
      </c>
      <c r="L4028" s="11">
        <f t="shared" si="128"/>
        <v>1</v>
      </c>
    </row>
    <row r="4029" spans="1:12" x14ac:dyDescent="0.25">
      <c r="A4029">
        <f t="shared" si="129"/>
        <v>4024</v>
      </c>
      <c r="C4029">
        <v>89844.851910379686</v>
      </c>
      <c r="D4029">
        <v>93906.175541248813</v>
      </c>
      <c r="E4029">
        <v>55104369.762708582</v>
      </c>
      <c r="F4029">
        <v>4061.3236308691266</v>
      </c>
      <c r="G4029">
        <v>558496264.01466215</v>
      </c>
      <c r="H4029" s="6">
        <f>E4029-G4029-'Recalled prostheses cost'!$F$23</f>
        <v>-527143718.71884471</v>
      </c>
      <c r="I4029" s="112">
        <v>30466330.282990094</v>
      </c>
      <c r="J4029" s="112">
        <v>212228580.32557157</v>
      </c>
      <c r="K4029" s="112">
        <f>I4029-J4029-(0.38*'Recalled prostheses cost'!$F$23)</f>
        <v>-190787943.34000012</v>
      </c>
      <c r="L4029" s="11">
        <f t="shared" si="128"/>
        <v>1</v>
      </c>
    </row>
    <row r="4030" spans="1:12" x14ac:dyDescent="0.25">
      <c r="A4030">
        <f t="shared" si="129"/>
        <v>4025</v>
      </c>
      <c r="C4030">
        <v>51152.550951396799</v>
      </c>
      <c r="D4030">
        <v>52592.24141111612</v>
      </c>
      <c r="E4030">
        <v>43046614.582862571</v>
      </c>
      <c r="F4030">
        <v>1439.6904597193206</v>
      </c>
      <c r="G4030">
        <v>308564572.23689902</v>
      </c>
      <c r="H4030" s="6">
        <f>E4030-G4030-'Recalled prostheses cost'!$F$23</f>
        <v>-289269782.12092763</v>
      </c>
      <c r="I4030" s="112">
        <v>23966654.20710662</v>
      </c>
      <c r="J4030" s="112">
        <v>117254537.45002159</v>
      </c>
      <c r="K4030" s="112">
        <f>I4030-J4030-(0.38*'Recalled prostheses cost'!$F$23)</f>
        <v>-102313576.54033363</v>
      </c>
      <c r="L4030" s="11">
        <f t="shared" si="128"/>
        <v>1</v>
      </c>
    </row>
    <row r="4031" spans="1:12" x14ac:dyDescent="0.25">
      <c r="A4031">
        <f t="shared" si="129"/>
        <v>4026</v>
      </c>
      <c r="C4031">
        <v>67134.139007697522</v>
      </c>
      <c r="D4031">
        <v>68472.033320995572</v>
      </c>
      <c r="E4031">
        <v>39354789.533933915</v>
      </c>
      <c r="F4031">
        <v>1337.8943132980494</v>
      </c>
      <c r="G4031">
        <v>179510010.84737891</v>
      </c>
      <c r="H4031" s="6">
        <f>E4031-G4031-'Recalled prostheses cost'!$F$23</f>
        <v>-163907045.78033617</v>
      </c>
      <c r="I4031" s="112">
        <v>21892154.080891732</v>
      </c>
      <c r="J4031" s="112">
        <v>68213804.122003987</v>
      </c>
      <c r="K4031" s="112">
        <f>I4031-J4031-(0.38*'Recalled prostheses cost'!$F$23)</f>
        <v>-55347343.338530906</v>
      </c>
      <c r="L4031" s="11">
        <f t="shared" si="128"/>
        <v>1</v>
      </c>
    </row>
    <row r="4032" spans="1:12" x14ac:dyDescent="0.25">
      <c r="A4032">
        <f t="shared" si="129"/>
        <v>4027</v>
      </c>
      <c r="C4032">
        <v>57703.520786135086</v>
      </c>
      <c r="D4032">
        <v>59432.581035496565</v>
      </c>
      <c r="E4032">
        <v>67140325.951395705</v>
      </c>
      <c r="F4032">
        <v>1729.0602493614788</v>
      </c>
      <c r="G4032">
        <v>565287589.7305218</v>
      </c>
      <c r="H4032" s="6">
        <f>E4032-G4032-'Recalled prostheses cost'!$F$23</f>
        <v>-521899088.24601728</v>
      </c>
      <c r="I4032" s="112">
        <v>36959473.319452085</v>
      </c>
      <c r="J4032" s="112">
        <v>214809284.09759831</v>
      </c>
      <c r="K4032" s="112">
        <f>I4032-J4032-(0.38*'Recalled prostheses cost'!$F$23)</f>
        <v>-186875504.07556489</v>
      </c>
      <c r="L4032" s="11">
        <f t="shared" si="128"/>
        <v>1</v>
      </c>
    </row>
    <row r="4033" spans="1:12" x14ac:dyDescent="0.25">
      <c r="A4033">
        <f t="shared" si="129"/>
        <v>4028</v>
      </c>
      <c r="C4033">
        <v>74877.724348493954</v>
      </c>
      <c r="D4033">
        <v>78318.762806678482</v>
      </c>
      <c r="E4033">
        <v>44072485.341343999</v>
      </c>
      <c r="F4033">
        <v>3441.0384581845283</v>
      </c>
      <c r="G4033">
        <v>398275176.31675291</v>
      </c>
      <c r="H4033" s="6">
        <f>E4033-G4033-'Recalled prostheses cost'!$F$23</f>
        <v>-377954515.44230008</v>
      </c>
      <c r="I4033" s="112">
        <v>24325603.731388185</v>
      </c>
      <c r="J4033" s="112">
        <v>151344567.00036612</v>
      </c>
      <c r="K4033" s="112">
        <f>I4033-J4033-(0.38*'Recalled prostheses cost'!$F$23)</f>
        <v>-136044656.56639659</v>
      </c>
      <c r="L4033" s="11">
        <f t="shared" si="128"/>
        <v>1</v>
      </c>
    </row>
    <row r="4034" spans="1:12" x14ac:dyDescent="0.25">
      <c r="A4034">
        <f t="shared" si="129"/>
        <v>4029</v>
      </c>
      <c r="C4034">
        <v>52362.297530659111</v>
      </c>
      <c r="D4034">
        <v>54117.962496142114</v>
      </c>
      <c r="E4034">
        <v>52743446.422682762</v>
      </c>
      <c r="F4034">
        <v>1755.6649654830035</v>
      </c>
      <c r="G4034">
        <v>386710192.88113832</v>
      </c>
      <c r="H4034" s="6">
        <f>E4034-G4034-'Recalled prostheses cost'!$F$23</f>
        <v>-357718570.92534673</v>
      </c>
      <c r="I4034" s="112">
        <v>29276991.462299213</v>
      </c>
      <c r="J4034" s="112">
        <v>146949873.29483259</v>
      </c>
      <c r="K4034" s="112">
        <f>I4034-J4034-(0.38*'Recalled prostheses cost'!$F$23)</f>
        <v>-126698575.12995201</v>
      </c>
      <c r="L4034" s="11">
        <f t="shared" si="128"/>
        <v>1</v>
      </c>
    </row>
    <row r="4035" spans="1:12" x14ac:dyDescent="0.25">
      <c r="A4035">
        <f t="shared" si="129"/>
        <v>4030</v>
      </c>
      <c r="C4035">
        <v>64415.495859966832</v>
      </c>
      <c r="D4035">
        <v>66686.154254564797</v>
      </c>
      <c r="E4035">
        <v>55878250.288709193</v>
      </c>
      <c r="F4035">
        <v>2270.6583945979655</v>
      </c>
      <c r="G4035">
        <v>428986235.18009627</v>
      </c>
      <c r="H4035" s="6">
        <f>E4035-G4035-'Recalled prostheses cost'!$F$23</f>
        <v>-396859809.35827827</v>
      </c>
      <c r="I4035" s="112">
        <v>31110936.163510535</v>
      </c>
      <c r="J4035" s="112">
        <v>163014769.36843655</v>
      </c>
      <c r="K4035" s="112">
        <f>I4035-J4035-(0.38*'Recalled prostheses cost'!$F$23)</f>
        <v>-140929526.50234467</v>
      </c>
      <c r="L4035" s="11">
        <f t="shared" si="128"/>
        <v>1</v>
      </c>
    </row>
    <row r="4036" spans="1:12" x14ac:dyDescent="0.25">
      <c r="A4036">
        <f t="shared" si="129"/>
        <v>4031</v>
      </c>
      <c r="C4036">
        <v>51641.357739202089</v>
      </c>
      <c r="D4036">
        <v>52582.706444735173</v>
      </c>
      <c r="E4036">
        <v>47701802.011008151</v>
      </c>
      <c r="F4036">
        <v>941.34870553308428</v>
      </c>
      <c r="G4036">
        <v>172101139.25148582</v>
      </c>
      <c r="H4036" s="6">
        <f>E4036-G4036-'Recalled prostheses cost'!$F$23</f>
        <v>-148151161.70736885</v>
      </c>
      <c r="I4036" s="112">
        <v>26321172.590307545</v>
      </c>
      <c r="J4036" s="112">
        <v>65398432.915564612</v>
      </c>
      <c r="K4036" s="112">
        <f>I4036-J4036-(0.38*'Recalled prostheses cost'!$F$23)</f>
        <v>-48102953.622675709</v>
      </c>
      <c r="L4036" s="11">
        <f t="shared" si="128"/>
        <v>1</v>
      </c>
    </row>
    <row r="4037" spans="1:12" x14ac:dyDescent="0.25">
      <c r="A4037">
        <f t="shared" si="129"/>
        <v>4032</v>
      </c>
      <c r="C4037">
        <v>58828.359264804742</v>
      </c>
      <c r="D4037">
        <v>60865.608912680269</v>
      </c>
      <c r="E4037">
        <v>47506912.823952049</v>
      </c>
      <c r="F4037">
        <v>2037.2496478755274</v>
      </c>
      <c r="G4037">
        <v>363624079.57587087</v>
      </c>
      <c r="H4037" s="6">
        <f>E4037-G4037-'Recalled prostheses cost'!$F$23</f>
        <v>-339868991.21880996</v>
      </c>
      <c r="I4037" s="112">
        <v>26633749.035429589</v>
      </c>
      <c r="J4037" s="112">
        <v>138177150.23883089</v>
      </c>
      <c r="K4037" s="112">
        <f>I4037-J4037-(0.38*'Recalled prostheses cost'!$F$23)</f>
        <v>-120569094.50081995</v>
      </c>
      <c r="L4037" s="11">
        <f t="shared" si="128"/>
        <v>1</v>
      </c>
    </row>
    <row r="4038" spans="1:12" x14ac:dyDescent="0.25">
      <c r="A4038">
        <f t="shared" si="129"/>
        <v>4033</v>
      </c>
      <c r="C4038">
        <v>53777.610163454628</v>
      </c>
      <c r="D4038">
        <v>55762.351939801694</v>
      </c>
      <c r="E4038">
        <v>45870990.199826285</v>
      </c>
      <c r="F4038">
        <v>1984.7417763470658</v>
      </c>
      <c r="G4038">
        <v>369446608.24178827</v>
      </c>
      <c r="H4038" s="6">
        <f>E4038-G4038-'Recalled prostheses cost'!$F$23</f>
        <v>-347327442.50885314</v>
      </c>
      <c r="I4038" s="112">
        <v>25100246.193891652</v>
      </c>
      <c r="J4038" s="112">
        <v>140389711.13187951</v>
      </c>
      <c r="K4038" s="112">
        <f>I4038-J4038-(0.38*'Recalled prostheses cost'!$F$23)</f>
        <v>-124315158.23540652</v>
      </c>
      <c r="L4038" s="11">
        <f t="shared" ref="L4038:L4101" si="130">IF(H4038/$H$1&lt;=F4038,1,0)</f>
        <v>1</v>
      </c>
    </row>
    <row r="4039" spans="1:12" x14ac:dyDescent="0.25">
      <c r="A4039">
        <f t="shared" si="129"/>
        <v>4034</v>
      </c>
      <c r="C4039">
        <v>58125.028607372704</v>
      </c>
      <c r="D4039">
        <v>59440.443673741705</v>
      </c>
      <c r="E4039">
        <v>47519444.672059514</v>
      </c>
      <c r="F4039">
        <v>1315.4150663690016</v>
      </c>
      <c r="G4039">
        <v>234276867.02061862</v>
      </c>
      <c r="H4039" s="6">
        <f>E4039-G4039-'Recalled prostheses cost'!$F$23</f>
        <v>-210509246.81545028</v>
      </c>
      <c r="I4039" s="112">
        <v>26259553.804151416</v>
      </c>
      <c r="J4039" s="112">
        <v>89025209.467835084</v>
      </c>
      <c r="K4039" s="112">
        <f>I4039-J4039-(0.38*'Recalled prostheses cost'!$F$23)</f>
        <v>-71791348.961102307</v>
      </c>
      <c r="L4039" s="11">
        <f t="shared" si="130"/>
        <v>1</v>
      </c>
    </row>
    <row r="4040" spans="1:12" x14ac:dyDescent="0.25">
      <c r="A4040">
        <f t="shared" ref="A4040:A4103" si="131">1+A4039</f>
        <v>4035</v>
      </c>
      <c r="C4040">
        <v>63691.521801684554</v>
      </c>
      <c r="D4040">
        <v>65834.094955485984</v>
      </c>
      <c r="E4040">
        <v>40395146.221479744</v>
      </c>
      <c r="F4040">
        <v>2142.5731538014297</v>
      </c>
      <c r="G4040">
        <v>329796952.77447218</v>
      </c>
      <c r="H4040" s="6">
        <f>E4040-G4040-'Recalled prostheses cost'!$F$23</f>
        <v>-313153631.01988363</v>
      </c>
      <c r="I4040" s="112">
        <v>22134284.523332201</v>
      </c>
      <c r="J4040" s="112">
        <v>125322842.05429947</v>
      </c>
      <c r="K4040" s="112">
        <f>I4040-J4040-(0.38*'Recalled prostheses cost'!$F$23)</f>
        <v>-112214250.82838592</v>
      </c>
      <c r="L4040" s="11">
        <f t="shared" si="130"/>
        <v>1</v>
      </c>
    </row>
    <row r="4041" spans="1:12" x14ac:dyDescent="0.25">
      <c r="A4041">
        <f t="shared" si="131"/>
        <v>4036</v>
      </c>
      <c r="C4041">
        <v>59514.868109661002</v>
      </c>
      <c r="D4041">
        <v>61428.143140917622</v>
      </c>
      <c r="E4041">
        <v>57126731.695193969</v>
      </c>
      <c r="F4041">
        <v>1913.2750312566204</v>
      </c>
      <c r="G4041">
        <v>440218570.61309731</v>
      </c>
      <c r="H4041" s="6">
        <f>E4041-G4041-'Recalled prostheses cost'!$F$23</f>
        <v>-406843663.38479453</v>
      </c>
      <c r="I4041" s="112">
        <v>31645090.256640114</v>
      </c>
      <c r="J4041" s="112">
        <v>167283056.832977</v>
      </c>
      <c r="K4041" s="112">
        <f>I4041-J4041-(0.38*'Recalled prostheses cost'!$F$23)</f>
        <v>-144663659.87375554</v>
      </c>
      <c r="L4041" s="11">
        <f t="shared" si="130"/>
        <v>1</v>
      </c>
    </row>
    <row r="4042" spans="1:12" x14ac:dyDescent="0.25">
      <c r="A4042">
        <f t="shared" si="131"/>
        <v>4037</v>
      </c>
      <c r="C4042">
        <v>55713.03285007966</v>
      </c>
      <c r="D4042">
        <v>57034.373702037694</v>
      </c>
      <c r="E4042">
        <v>42033492.025297761</v>
      </c>
      <c r="F4042">
        <v>1321.3408519580335</v>
      </c>
      <c r="G4042">
        <v>211716975.04013011</v>
      </c>
      <c r="H4042" s="6">
        <f>E4042-G4042-'Recalled prostheses cost'!$F$23</f>
        <v>-193435307.48172352</v>
      </c>
      <c r="I4042" s="112">
        <v>23253681.930109538</v>
      </c>
      <c r="J4042" s="112">
        <v>80452450.515249446</v>
      </c>
      <c r="K4042" s="112">
        <f>I4042-J4042-(0.38*'Recalled prostheses cost'!$F$23)</f>
        <v>-66224461.882558554</v>
      </c>
      <c r="L4042" s="11">
        <f t="shared" si="130"/>
        <v>1</v>
      </c>
    </row>
    <row r="4043" spans="1:12" x14ac:dyDescent="0.25">
      <c r="A4043">
        <f t="shared" si="131"/>
        <v>4038</v>
      </c>
      <c r="C4043">
        <v>68393.606508656085</v>
      </c>
      <c r="D4043">
        <v>71014.964252371152</v>
      </c>
      <c r="E4043">
        <v>40375452.805370204</v>
      </c>
      <c r="F4043">
        <v>2621.357743715067</v>
      </c>
      <c r="G4043">
        <v>291293532.73553681</v>
      </c>
      <c r="H4043" s="6">
        <f>E4043-G4043-'Recalled prostheses cost'!$F$23</f>
        <v>-274669904.39705777</v>
      </c>
      <c r="I4043" s="112">
        <v>22213064.55101604</v>
      </c>
      <c r="J4043" s="112">
        <v>110691542.43950398</v>
      </c>
      <c r="K4043" s="112">
        <f>I4043-J4043-(0.38*'Recalled prostheses cost'!$F$23)</f>
        <v>-97504171.185906589</v>
      </c>
      <c r="L4043" s="11">
        <f t="shared" si="130"/>
        <v>1</v>
      </c>
    </row>
    <row r="4044" spans="1:12" x14ac:dyDescent="0.25">
      <c r="A4044">
        <f t="shared" si="131"/>
        <v>4039</v>
      </c>
      <c r="C4044">
        <v>54821.103458727172</v>
      </c>
      <c r="D4044">
        <v>56563.916113499887</v>
      </c>
      <c r="E4044">
        <v>44691098.972624168</v>
      </c>
      <c r="F4044">
        <v>1742.8126547727152</v>
      </c>
      <c r="G4044">
        <v>334710996.75373942</v>
      </c>
      <c r="H4044" s="6">
        <f>E4044-G4044-'Recalled prostheses cost'!$F$23</f>
        <v>-313771722.2480064</v>
      </c>
      <c r="I4044" s="112">
        <v>24376033.154927827</v>
      </c>
      <c r="J4044" s="112">
        <v>127190178.76642098</v>
      </c>
      <c r="K4044" s="112">
        <f>I4044-J4044-(0.38*'Recalled prostheses cost'!$F$23)</f>
        <v>-111839838.90891179</v>
      </c>
      <c r="L4044" s="11">
        <f t="shared" si="130"/>
        <v>1</v>
      </c>
    </row>
    <row r="4045" spans="1:12" x14ac:dyDescent="0.25">
      <c r="A4045">
        <f t="shared" si="131"/>
        <v>4040</v>
      </c>
      <c r="C4045">
        <v>60527.932678482473</v>
      </c>
      <c r="D4045">
        <v>62695.795514353667</v>
      </c>
      <c r="E4045">
        <v>58131489.801228993</v>
      </c>
      <c r="F4045">
        <v>2167.862835871194</v>
      </c>
      <c r="G4045">
        <v>469503609.85062933</v>
      </c>
      <c r="H4045" s="6">
        <f>E4045-G4045-'Recalled prostheses cost'!$F$23</f>
        <v>-435123944.5162915</v>
      </c>
      <c r="I4045" s="112">
        <v>32277117.386790901</v>
      </c>
      <c r="J4045" s="112">
        <v>178411371.74323913</v>
      </c>
      <c r="K4045" s="112">
        <f>I4045-J4045-(0.38*'Recalled prostheses cost'!$F$23)</f>
        <v>-155159947.65386689</v>
      </c>
      <c r="L4045" s="11">
        <f t="shared" si="130"/>
        <v>1</v>
      </c>
    </row>
    <row r="4046" spans="1:12" x14ac:dyDescent="0.25">
      <c r="A4046">
        <f t="shared" si="131"/>
        <v>4041</v>
      </c>
      <c r="C4046">
        <v>51224.475522008128</v>
      </c>
      <c r="D4046">
        <v>52721.015433942433</v>
      </c>
      <c r="E4046">
        <v>49393397.932342187</v>
      </c>
      <c r="F4046">
        <v>1496.5399119343056</v>
      </c>
      <c r="G4046">
        <v>354898633.21172637</v>
      </c>
      <c r="H4046" s="6">
        <f>E4046-G4046-'Recalled prostheses cost'!$F$23</f>
        <v>-329257059.74627537</v>
      </c>
      <c r="I4046" s="112">
        <v>27100566.993061572</v>
      </c>
      <c r="J4046" s="112">
        <v>134861480.62045604</v>
      </c>
      <c r="K4046" s="112">
        <f>I4046-J4046-(0.38*'Recalled prostheses cost'!$F$23)</f>
        <v>-116786606.92481312</v>
      </c>
      <c r="L4046" s="11">
        <f t="shared" si="130"/>
        <v>1</v>
      </c>
    </row>
    <row r="4047" spans="1:12" x14ac:dyDescent="0.25">
      <c r="A4047">
        <f t="shared" si="131"/>
        <v>4042</v>
      </c>
      <c r="C4047">
        <v>64293.279930786397</v>
      </c>
      <c r="D4047">
        <v>66487.792933607765</v>
      </c>
      <c r="E4047">
        <v>51840512.365959637</v>
      </c>
      <c r="F4047">
        <v>2194.513002821368</v>
      </c>
      <c r="G4047">
        <v>346505537.08615762</v>
      </c>
      <c r="H4047" s="6">
        <f>E4047-G4047-'Recalled prostheses cost'!$F$23</f>
        <v>-318416849.18708915</v>
      </c>
      <c r="I4047" s="112">
        <v>28904549.603817709</v>
      </c>
      <c r="J4047" s="112">
        <v>131672104.09273989</v>
      </c>
      <c r="K4047" s="112">
        <f>I4047-J4047-(0.38*'Recalled prostheses cost'!$F$23)</f>
        <v>-111793247.78634083</v>
      </c>
      <c r="L4047" s="11">
        <f t="shared" si="130"/>
        <v>1</v>
      </c>
    </row>
    <row r="4048" spans="1:12" x14ac:dyDescent="0.25">
      <c r="A4048">
        <f t="shared" si="131"/>
        <v>4043</v>
      </c>
      <c r="C4048">
        <v>65716.862211362182</v>
      </c>
      <c r="D4048">
        <v>67781.982781610539</v>
      </c>
      <c r="E4048">
        <v>53962631.09544</v>
      </c>
      <c r="F4048">
        <v>2065.1205702483567</v>
      </c>
      <c r="G4048">
        <v>378381594.24888849</v>
      </c>
      <c r="H4048" s="6">
        <f>E4048-G4048-'Recalled prostheses cost'!$F$23</f>
        <v>-348170787.62033963</v>
      </c>
      <c r="I4048" s="112">
        <v>29690027.810506716</v>
      </c>
      <c r="J4048" s="112">
        <v>143785005.81457764</v>
      </c>
      <c r="K4048" s="112">
        <f>I4048-J4048-(0.38*'Recalled prostheses cost'!$F$23)</f>
        <v>-123120671.30148956</v>
      </c>
      <c r="L4048" s="11">
        <f t="shared" si="130"/>
        <v>1</v>
      </c>
    </row>
    <row r="4049" spans="1:12" x14ac:dyDescent="0.25">
      <c r="A4049">
        <f t="shared" si="131"/>
        <v>4044</v>
      </c>
      <c r="C4049">
        <v>75565.322862756177</v>
      </c>
      <c r="D4049">
        <v>79749.70640617999</v>
      </c>
      <c r="E4049">
        <v>41121026.410822026</v>
      </c>
      <c r="F4049">
        <v>4184.3835434238135</v>
      </c>
      <c r="G4049">
        <v>411103549.41694689</v>
      </c>
      <c r="H4049" s="6">
        <f>E4049-G4049-'Recalled prostheses cost'!$F$23</f>
        <v>-393734347.47301602</v>
      </c>
      <c r="I4049" s="112">
        <v>22541506.503664691</v>
      </c>
      <c r="J4049" s="112">
        <v>156219348.77843982</v>
      </c>
      <c r="K4049" s="112">
        <f>I4049-J4049-(0.38*'Recalled prostheses cost'!$F$23)</f>
        <v>-142703535.57219377</v>
      </c>
      <c r="L4049" s="11">
        <f t="shared" si="130"/>
        <v>1</v>
      </c>
    </row>
    <row r="4050" spans="1:12" x14ac:dyDescent="0.25">
      <c r="A4050">
        <f t="shared" si="131"/>
        <v>4045</v>
      </c>
      <c r="C4050">
        <v>53160.86687759374</v>
      </c>
      <c r="D4050">
        <v>54810.852463729083</v>
      </c>
      <c r="E4050">
        <v>50126558.174382634</v>
      </c>
      <c r="F4050">
        <v>1649.9855861353426</v>
      </c>
      <c r="G4050">
        <v>342183471.927077</v>
      </c>
      <c r="H4050" s="6">
        <f>E4050-G4050-'Recalled prostheses cost'!$F$23</f>
        <v>-315808738.21958554</v>
      </c>
      <c r="I4050" s="112">
        <v>28157253.035732124</v>
      </c>
      <c r="J4050" s="112">
        <v>130029719.33228925</v>
      </c>
      <c r="K4050" s="112">
        <f>I4050-J4050-(0.38*'Recalled prostheses cost'!$F$23)</f>
        <v>-110898159.59397578</v>
      </c>
      <c r="L4050" s="11">
        <f t="shared" si="130"/>
        <v>1</v>
      </c>
    </row>
    <row r="4051" spans="1:12" x14ac:dyDescent="0.25">
      <c r="A4051">
        <f t="shared" si="131"/>
        <v>4046</v>
      </c>
      <c r="C4051">
        <v>62773.220741603473</v>
      </c>
      <c r="D4051">
        <v>64399.661044772649</v>
      </c>
      <c r="E4051">
        <v>49011831.532877237</v>
      </c>
      <c r="F4051">
        <v>1626.4403031691763</v>
      </c>
      <c r="G4051">
        <v>233483705.20192277</v>
      </c>
      <c r="H4051" s="6">
        <f>E4051-G4051-'Recalled prostheses cost'!$F$23</f>
        <v>-208223698.13593671</v>
      </c>
      <c r="I4051" s="112">
        <v>27317154.675311852</v>
      </c>
      <c r="J4051" s="112">
        <v>88723807.97673066</v>
      </c>
      <c r="K4051" s="112">
        <f>I4051-J4051-(0.38*'Recalled prostheses cost'!$F$23)</f>
        <v>-70432346.598837465</v>
      </c>
      <c r="L4051" s="11">
        <f t="shared" si="130"/>
        <v>1</v>
      </c>
    </row>
    <row r="4052" spans="1:12" x14ac:dyDescent="0.25">
      <c r="A4052">
        <f t="shared" si="131"/>
        <v>4047</v>
      </c>
      <c r="C4052">
        <v>63054.949436319723</v>
      </c>
      <c r="D4052">
        <v>65454.600686968908</v>
      </c>
      <c r="E4052">
        <v>46586038.802355602</v>
      </c>
      <c r="F4052">
        <v>2399.6512506491854</v>
      </c>
      <c r="G4052">
        <v>407713871.69412667</v>
      </c>
      <c r="H4052" s="6">
        <f>E4052-G4052-'Recalled prostheses cost'!$F$23</f>
        <v>-384879657.35866225</v>
      </c>
      <c r="I4052" s="112">
        <v>25546963.418032002</v>
      </c>
      <c r="J4052" s="112">
        <v>154931271.24376816</v>
      </c>
      <c r="K4052" s="112">
        <f>I4052-J4052-(0.38*'Recalled prostheses cost'!$F$23)</f>
        <v>-138410001.12315479</v>
      </c>
      <c r="L4052" s="11">
        <f t="shared" si="130"/>
        <v>1</v>
      </c>
    </row>
    <row r="4053" spans="1:12" x14ac:dyDescent="0.25">
      <c r="A4053">
        <f t="shared" si="131"/>
        <v>4048</v>
      </c>
      <c r="C4053">
        <v>70170.576327437186</v>
      </c>
      <c r="D4053">
        <v>73020.300010197607</v>
      </c>
      <c r="E4053">
        <v>42974428.142188892</v>
      </c>
      <c r="F4053">
        <v>2849.7236827604211</v>
      </c>
      <c r="G4053">
        <v>351877264.93124288</v>
      </c>
      <c r="H4053" s="6">
        <f>E4053-G4053-'Recalled prostheses cost'!$F$23</f>
        <v>-332654661.25594515</v>
      </c>
      <c r="I4053" s="112">
        <v>23670971.929190449</v>
      </c>
      <c r="J4053" s="112">
        <v>133713360.67387228</v>
      </c>
      <c r="K4053" s="112">
        <f>I4053-J4053-(0.38*'Recalled prostheses cost'!$F$23)</f>
        <v>-119068082.04210049</v>
      </c>
      <c r="L4053" s="11">
        <f t="shared" si="130"/>
        <v>1</v>
      </c>
    </row>
    <row r="4054" spans="1:12" x14ac:dyDescent="0.25">
      <c r="A4054">
        <f t="shared" si="131"/>
        <v>4049</v>
      </c>
      <c r="C4054">
        <v>63011.344881273559</v>
      </c>
      <c r="D4054">
        <v>64708.007422392184</v>
      </c>
      <c r="E4054">
        <v>43960385.683561116</v>
      </c>
      <c r="F4054">
        <v>1696.6625411186251</v>
      </c>
      <c r="G4054">
        <v>203135709.9472836</v>
      </c>
      <c r="H4054" s="6">
        <f>E4054-G4054-'Recalled prostheses cost'!$F$23</f>
        <v>-182927148.73061365</v>
      </c>
      <c r="I4054" s="112">
        <v>24618399.357459106</v>
      </c>
      <c r="J4054" s="112">
        <v>77191569.779967755</v>
      </c>
      <c r="K4054" s="112">
        <f>I4054-J4054-(0.38*'Recalled prostheses cost'!$F$23)</f>
        <v>-61598863.719927296</v>
      </c>
      <c r="L4054" s="11">
        <f t="shared" si="130"/>
        <v>1</v>
      </c>
    </row>
    <row r="4055" spans="1:12" x14ac:dyDescent="0.25">
      <c r="A4055">
        <f t="shared" si="131"/>
        <v>4050</v>
      </c>
      <c r="C4055">
        <v>67813.762745122047</v>
      </c>
      <c r="D4055">
        <v>70517.481245140138</v>
      </c>
      <c r="E4055">
        <v>49498235.96608939</v>
      </c>
      <c r="F4055">
        <v>2703.7185000180907</v>
      </c>
      <c r="G4055">
        <v>431304113.58230597</v>
      </c>
      <c r="H4055" s="6">
        <f>E4055-G4055-'Recalled prostheses cost'!$F$23</f>
        <v>-405557702.08310777</v>
      </c>
      <c r="I4055" s="112">
        <v>27316133.161092822</v>
      </c>
      <c r="J4055" s="112">
        <v>163895563.16127625</v>
      </c>
      <c r="K4055" s="112">
        <f>I4055-J4055-(0.38*'Recalled prostheses cost'!$F$23)</f>
        <v>-145605123.29760209</v>
      </c>
      <c r="L4055" s="11">
        <f t="shared" si="130"/>
        <v>1</v>
      </c>
    </row>
    <row r="4056" spans="1:12" x14ac:dyDescent="0.25">
      <c r="A4056">
        <f t="shared" si="131"/>
        <v>4051</v>
      </c>
      <c r="C4056">
        <v>58798.56982845952</v>
      </c>
      <c r="D4056">
        <v>60020.422386802311</v>
      </c>
      <c r="E4056">
        <v>48286065.561293826</v>
      </c>
      <c r="F4056">
        <v>1221.8525583427909</v>
      </c>
      <c r="G4056">
        <v>201331969.17151701</v>
      </c>
      <c r="H4056" s="6">
        <f>E4056-G4056-'Recalled prostheses cost'!$F$23</f>
        <v>-176797728.07711434</v>
      </c>
      <c r="I4056" s="112">
        <v>26775957.238750707</v>
      </c>
      <c r="J4056" s="112">
        <v>76506148.285176471</v>
      </c>
      <c r="K4056" s="112">
        <f>I4056-J4056-(0.38*'Recalled prostheses cost'!$F$23)</f>
        <v>-58755884.343844406</v>
      </c>
      <c r="L4056" s="11">
        <f t="shared" si="130"/>
        <v>1</v>
      </c>
    </row>
    <row r="4057" spans="1:12" x14ac:dyDescent="0.25">
      <c r="A4057">
        <f t="shared" si="131"/>
        <v>4052</v>
      </c>
      <c r="C4057">
        <v>63252.673316951266</v>
      </c>
      <c r="D4057">
        <v>65086.720673952914</v>
      </c>
      <c r="E4057">
        <v>71385469.938878149</v>
      </c>
      <c r="F4057">
        <v>1834.0473570016475</v>
      </c>
      <c r="G4057">
        <v>549869130.57902002</v>
      </c>
      <c r="H4057" s="6">
        <f>E4057-G4057-'Recalled prostheses cost'!$F$23</f>
        <v>-502235485.10703301</v>
      </c>
      <c r="I4057" s="112">
        <v>39470683.48347389</v>
      </c>
      <c r="J4057" s="112">
        <v>208950269.62002763</v>
      </c>
      <c r="K4057" s="112">
        <f>I4057-J4057-(0.38*'Recalled prostheses cost'!$F$23)</f>
        <v>-178505279.43397239</v>
      </c>
      <c r="L4057" s="11">
        <f t="shared" si="130"/>
        <v>1</v>
      </c>
    </row>
    <row r="4058" spans="1:12" x14ac:dyDescent="0.25">
      <c r="A4058">
        <f t="shared" si="131"/>
        <v>4053</v>
      </c>
      <c r="C4058">
        <v>81950.86629675173</v>
      </c>
      <c r="D4058">
        <v>85473.482164606554</v>
      </c>
      <c r="E4058">
        <v>52705988.691569507</v>
      </c>
      <c r="F4058">
        <v>3522.6158678548236</v>
      </c>
      <c r="G4058">
        <v>473268349.88689131</v>
      </c>
      <c r="H4058" s="6">
        <f>E4058-G4058-'Recalled prostheses cost'!$F$23</f>
        <v>-444314185.66221297</v>
      </c>
      <c r="I4058" s="112">
        <v>28952425.278585635</v>
      </c>
      <c r="J4058" s="112">
        <v>179841972.95701867</v>
      </c>
      <c r="K4058" s="112">
        <f>I4058-J4058-(0.38*'Recalled prostheses cost'!$F$23)</f>
        <v>-159915240.97585168</v>
      </c>
      <c r="L4058" s="11">
        <f t="shared" si="130"/>
        <v>1</v>
      </c>
    </row>
    <row r="4059" spans="1:12" x14ac:dyDescent="0.25">
      <c r="A4059">
        <f t="shared" si="131"/>
        <v>4054</v>
      </c>
      <c r="C4059">
        <v>52895.415952201583</v>
      </c>
      <c r="D4059">
        <v>54949.987877573352</v>
      </c>
      <c r="E4059">
        <v>48605077.719574548</v>
      </c>
      <c r="F4059">
        <v>2054.5719253717689</v>
      </c>
      <c r="G4059">
        <v>462112399.96838379</v>
      </c>
      <c r="H4059" s="6">
        <f>E4059-G4059-'Recalled prostheses cost'!$F$23</f>
        <v>-437259146.71570039</v>
      </c>
      <c r="I4059" s="112">
        <v>27356797.169734929</v>
      </c>
      <c r="J4059" s="112">
        <v>175602711.98798582</v>
      </c>
      <c r="K4059" s="112">
        <f>I4059-J4059-(0.38*'Recalled prostheses cost'!$F$23)</f>
        <v>-157271608.11566955</v>
      </c>
      <c r="L4059" s="11">
        <f t="shared" si="130"/>
        <v>1</v>
      </c>
    </row>
    <row r="4060" spans="1:12" x14ac:dyDescent="0.25">
      <c r="A4060">
        <f t="shared" si="131"/>
        <v>4055</v>
      </c>
      <c r="C4060">
        <v>50908.383331655641</v>
      </c>
      <c r="D4060">
        <v>51817.562419897949</v>
      </c>
      <c r="E4060">
        <v>53648730.084024906</v>
      </c>
      <c r="F4060">
        <v>909.17908824230835</v>
      </c>
      <c r="G4060">
        <v>201425858.42226854</v>
      </c>
      <c r="H4060" s="6">
        <f>E4060-G4060-'Recalled prostheses cost'!$F$23</f>
        <v>-171528952.8051348</v>
      </c>
      <c r="I4060" s="112">
        <v>29345010.391121514</v>
      </c>
      <c r="J4060" s="112">
        <v>76541826.200462073</v>
      </c>
      <c r="K4060" s="112">
        <f>I4060-J4060-(0.38*'Recalled prostheses cost'!$F$23)</f>
        <v>-56222509.106759205</v>
      </c>
      <c r="L4060" s="11">
        <f t="shared" si="130"/>
        <v>1</v>
      </c>
    </row>
    <row r="4061" spans="1:12" x14ac:dyDescent="0.25">
      <c r="A4061">
        <f t="shared" si="131"/>
        <v>4056</v>
      </c>
      <c r="C4061">
        <v>54583.867863420499</v>
      </c>
      <c r="D4061">
        <v>56070.016666155825</v>
      </c>
      <c r="E4061">
        <v>45060561.899549261</v>
      </c>
      <c r="F4061">
        <v>1486.1488027353262</v>
      </c>
      <c r="G4061">
        <v>234019237.51153302</v>
      </c>
      <c r="H4061" s="6">
        <f>E4061-G4061-'Recalled prostheses cost'!$F$23</f>
        <v>-212710500.07887495</v>
      </c>
      <c r="I4061" s="112">
        <v>24974233.280138414</v>
      </c>
      <c r="J4061" s="112">
        <v>88927310.254382581</v>
      </c>
      <c r="K4061" s="112">
        <f>I4061-J4061-(0.38*'Recalled prostheses cost'!$F$23)</f>
        <v>-72978770.271662802</v>
      </c>
      <c r="L4061" s="11">
        <f t="shared" si="130"/>
        <v>1</v>
      </c>
    </row>
    <row r="4062" spans="1:12" x14ac:dyDescent="0.25">
      <c r="A4062">
        <f t="shared" si="131"/>
        <v>4057</v>
      </c>
      <c r="C4062">
        <v>57668.629116692158</v>
      </c>
      <c r="D4062">
        <v>59199.374609276856</v>
      </c>
      <c r="E4062">
        <v>49656961.46843347</v>
      </c>
      <c r="F4062">
        <v>1530.7454925846978</v>
      </c>
      <c r="G4062">
        <v>297219384.99636674</v>
      </c>
      <c r="H4062" s="6">
        <f>E4062-G4062-'Recalled prostheses cost'!$F$23</f>
        <v>-271314247.99482447</v>
      </c>
      <c r="I4062" s="112">
        <v>27275275.783280019</v>
      </c>
      <c r="J4062" s="112">
        <v>112943366.29861934</v>
      </c>
      <c r="K4062" s="112">
        <f>I4062-J4062-(0.38*'Recalled prostheses cost'!$F$23)</f>
        <v>-94693783.812757969</v>
      </c>
      <c r="L4062" s="11">
        <f t="shared" si="130"/>
        <v>1</v>
      </c>
    </row>
    <row r="4063" spans="1:12" x14ac:dyDescent="0.25">
      <c r="A4063">
        <f t="shared" si="131"/>
        <v>4058</v>
      </c>
      <c r="C4063">
        <v>54378.70350531381</v>
      </c>
      <c r="D4063">
        <v>55712.886852385462</v>
      </c>
      <c r="E4063">
        <v>46980722.468823321</v>
      </c>
      <c r="F4063">
        <v>1334.183347071652</v>
      </c>
      <c r="G4063">
        <v>286210981.46521908</v>
      </c>
      <c r="H4063" s="6">
        <f>E4063-G4063-'Recalled prostheses cost'!$F$23</f>
        <v>-262982083.46328694</v>
      </c>
      <c r="I4063" s="112">
        <v>26008514.149064418</v>
      </c>
      <c r="J4063" s="112">
        <v>108760172.95678324</v>
      </c>
      <c r="K4063" s="112">
        <f>I4063-J4063-(0.38*'Recalled prostheses cost'!$F$23)</f>
        <v>-91777352.105137467</v>
      </c>
      <c r="L4063" s="11">
        <f t="shared" si="130"/>
        <v>1</v>
      </c>
    </row>
    <row r="4064" spans="1:12" x14ac:dyDescent="0.25">
      <c r="A4064">
        <f t="shared" si="131"/>
        <v>4059</v>
      </c>
      <c r="C4064">
        <v>50021.429823502462</v>
      </c>
      <c r="D4064">
        <v>51847.696171330048</v>
      </c>
      <c r="E4064">
        <v>59488029.289055817</v>
      </c>
      <c r="F4064">
        <v>1826.2663478275863</v>
      </c>
      <c r="G4064">
        <v>544022903.50138235</v>
      </c>
      <c r="H4064" s="6">
        <f>E4064-G4064-'Recalled prostheses cost'!$F$23</f>
        <v>-508286698.6792177</v>
      </c>
      <c r="I4064" s="112">
        <v>33055280.40371801</v>
      </c>
      <c r="J4064" s="112">
        <v>206728703.33052525</v>
      </c>
      <c r="K4064" s="112">
        <f>I4064-J4064-(0.38*'Recalled prostheses cost'!$F$23)</f>
        <v>-182699116.22422588</v>
      </c>
      <c r="L4064" s="11">
        <f t="shared" si="130"/>
        <v>1</v>
      </c>
    </row>
    <row r="4065" spans="1:12" x14ac:dyDescent="0.25">
      <c r="A4065">
        <f t="shared" si="131"/>
        <v>4060</v>
      </c>
      <c r="C4065">
        <v>50405.285669678335</v>
      </c>
      <c r="D4065">
        <v>51915.066368747357</v>
      </c>
      <c r="E4065">
        <v>63293476.333490595</v>
      </c>
      <c r="F4065">
        <v>1509.7806990690224</v>
      </c>
      <c r="G4065">
        <v>487163890.03262228</v>
      </c>
      <c r="H4065" s="6">
        <f>E4065-G4065-'Recalled prostheses cost'!$F$23</f>
        <v>-447622238.16602284</v>
      </c>
      <c r="I4065" s="112">
        <v>34934717.241520993</v>
      </c>
      <c r="J4065" s="112">
        <v>185122278.21239644</v>
      </c>
      <c r="K4065" s="112">
        <f>I4065-J4065-(0.38*'Recalled prostheses cost'!$F$23)</f>
        <v>-159213254.2682941</v>
      </c>
      <c r="L4065" s="11">
        <f t="shared" si="130"/>
        <v>1</v>
      </c>
    </row>
    <row r="4066" spans="1:12" x14ac:dyDescent="0.25">
      <c r="A4066">
        <f t="shared" si="131"/>
        <v>4061</v>
      </c>
      <c r="C4066">
        <v>62002.210058702593</v>
      </c>
      <c r="D4066">
        <v>63552.800950074459</v>
      </c>
      <c r="E4066">
        <v>59750639.209926493</v>
      </c>
      <c r="F4066">
        <v>1550.5908913718667</v>
      </c>
      <c r="G4066">
        <v>332093549.64878201</v>
      </c>
      <c r="H4066" s="6">
        <f>E4066-G4066-'Recalled prostheses cost'!$F$23</f>
        <v>-296094734.9057467</v>
      </c>
      <c r="I4066" s="112">
        <v>33081324.607861869</v>
      </c>
      <c r="J4066" s="112">
        <v>126195548.86653715</v>
      </c>
      <c r="K4066" s="112">
        <f>I4066-J4066-(0.38*'Recalled prostheses cost'!$F$23)</f>
        <v>-102139917.55609393</v>
      </c>
      <c r="L4066" s="11">
        <f t="shared" si="130"/>
        <v>1</v>
      </c>
    </row>
    <row r="4067" spans="1:12" x14ac:dyDescent="0.25">
      <c r="A4067">
        <f t="shared" si="131"/>
        <v>4062</v>
      </c>
      <c r="C4067">
        <v>55402.758354830454</v>
      </c>
      <c r="D4067">
        <v>57175.346237277256</v>
      </c>
      <c r="E4067">
        <v>47085918.754712716</v>
      </c>
      <c r="F4067">
        <v>1772.5878824468018</v>
      </c>
      <c r="G4067">
        <v>361870684.40066355</v>
      </c>
      <c r="H4067" s="6">
        <f>E4067-G4067-'Recalled prostheses cost'!$F$23</f>
        <v>-338536590.11284202</v>
      </c>
      <c r="I4067" s="112">
        <v>25970826.753168155</v>
      </c>
      <c r="J4067" s="112">
        <v>137510860.07225215</v>
      </c>
      <c r="K4067" s="112">
        <f>I4067-J4067-(0.38*'Recalled prostheses cost'!$F$23)</f>
        <v>-120565726.61650264</v>
      </c>
      <c r="L4067" s="11">
        <f t="shared" si="130"/>
        <v>1</v>
      </c>
    </row>
    <row r="4068" spans="1:12" x14ac:dyDescent="0.25">
      <c r="A4068">
        <f t="shared" si="131"/>
        <v>4063</v>
      </c>
      <c r="C4068">
        <v>66030.313080074207</v>
      </c>
      <c r="D4068">
        <v>69242.094341403077</v>
      </c>
      <c r="E4068">
        <v>56833940.096126184</v>
      </c>
      <c r="F4068">
        <v>3211.7812613288697</v>
      </c>
      <c r="G4068">
        <v>730220079.00088739</v>
      </c>
      <c r="H4068" s="6">
        <f>E4068-G4068-'Recalled prostheses cost'!$F$23</f>
        <v>-697137963.37165236</v>
      </c>
      <c r="I4068" s="112">
        <v>31567609.713304594</v>
      </c>
      <c r="J4068" s="112">
        <v>277483630.02033722</v>
      </c>
      <c r="K4068" s="112">
        <f>I4068-J4068-(0.38*'Recalled prostheses cost'!$F$23)</f>
        <v>-254941713.6044513</v>
      </c>
      <c r="L4068" s="11">
        <f t="shared" si="130"/>
        <v>1</v>
      </c>
    </row>
    <row r="4069" spans="1:12" x14ac:dyDescent="0.25">
      <c r="A4069">
        <f t="shared" si="131"/>
        <v>4064</v>
      </c>
      <c r="C4069">
        <v>60006.982484831817</v>
      </c>
      <c r="D4069">
        <v>62842.866517550763</v>
      </c>
      <c r="E4069">
        <v>58194372.225125767</v>
      </c>
      <c r="F4069">
        <v>2835.8840327189464</v>
      </c>
      <c r="G4069">
        <v>724967919.5680083</v>
      </c>
      <c r="H4069" s="6">
        <f>E4069-G4069-'Recalled prostheses cost'!$F$23</f>
        <v>-690525371.80977368</v>
      </c>
      <c r="I4069" s="112">
        <v>32222676.189046554</v>
      </c>
      <c r="J4069" s="112">
        <v>275487809.43584311</v>
      </c>
      <c r="K4069" s="112">
        <f>I4069-J4069-(0.38*'Recalled prostheses cost'!$F$23)</f>
        <v>-252290826.5442152</v>
      </c>
      <c r="L4069" s="11">
        <f t="shared" si="130"/>
        <v>1</v>
      </c>
    </row>
    <row r="4070" spans="1:12" x14ac:dyDescent="0.25">
      <c r="A4070">
        <f t="shared" si="131"/>
        <v>4065</v>
      </c>
      <c r="C4070">
        <v>65411.271852014703</v>
      </c>
      <c r="D4070">
        <v>67320.645021658449</v>
      </c>
      <c r="E4070">
        <v>41283567.954180866</v>
      </c>
      <c r="F4070">
        <v>1909.3731696437462</v>
      </c>
      <c r="G4070">
        <v>247268003.21611968</v>
      </c>
      <c r="H4070" s="6">
        <f>E4070-G4070-'Recalled prostheses cost'!$F$23</f>
        <v>-229736259.72882998</v>
      </c>
      <c r="I4070" s="112">
        <v>22871304.93617351</v>
      </c>
      <c r="J4070" s="112">
        <v>93961841.222125471</v>
      </c>
      <c r="K4070" s="112">
        <f>I4070-J4070-(0.38*'Recalled prostheses cost'!$F$23)</f>
        <v>-80116229.583370596</v>
      </c>
      <c r="L4070" s="11">
        <f t="shared" si="130"/>
        <v>1</v>
      </c>
    </row>
    <row r="4071" spans="1:12" x14ac:dyDescent="0.25">
      <c r="A4071">
        <f t="shared" si="131"/>
        <v>4066</v>
      </c>
      <c r="C4071">
        <v>57571.88466715211</v>
      </c>
      <c r="D4071">
        <v>59560.609999307584</v>
      </c>
      <c r="E4071">
        <v>38782527.484638236</v>
      </c>
      <c r="F4071">
        <v>1988.7253321554745</v>
      </c>
      <c r="G4071">
        <v>318026014.25956511</v>
      </c>
      <c r="H4071" s="6">
        <f>E4071-G4071-'Recalled prostheses cost'!$F$23</f>
        <v>-302995311.24181807</v>
      </c>
      <c r="I4071" s="112">
        <v>21501295.10563923</v>
      </c>
      <c r="J4071" s="112">
        <v>120849885.41863474</v>
      </c>
      <c r="K4071" s="112">
        <f>I4071-J4071-(0.38*'Recalled prostheses cost'!$F$23)</f>
        <v>-108374283.61041415</v>
      </c>
      <c r="L4071" s="11">
        <f t="shared" si="130"/>
        <v>1</v>
      </c>
    </row>
    <row r="4072" spans="1:12" x14ac:dyDescent="0.25">
      <c r="A4072">
        <f t="shared" si="131"/>
        <v>4067</v>
      </c>
      <c r="C4072">
        <v>74109.919805091922</v>
      </c>
      <c r="D4072">
        <v>75930.244710360566</v>
      </c>
      <c r="E4072">
        <v>46843077.94930812</v>
      </c>
      <c r="F4072">
        <v>1820.3249052686442</v>
      </c>
      <c r="G4072">
        <v>228924220.07226965</v>
      </c>
      <c r="H4072" s="6">
        <f>E4072-G4072-'Recalled prostheses cost'!$F$23</f>
        <v>-205832966.58985269</v>
      </c>
      <c r="I4072" s="112">
        <v>26132652.43078132</v>
      </c>
      <c r="J4072" s="112">
        <v>86991203.627462462</v>
      </c>
      <c r="K4072" s="112">
        <f>I4072-J4072-(0.38*'Recalled prostheses cost'!$F$23)</f>
        <v>-69884244.494099796</v>
      </c>
      <c r="L4072" s="11">
        <f t="shared" si="130"/>
        <v>1</v>
      </c>
    </row>
    <row r="4073" spans="1:12" x14ac:dyDescent="0.25">
      <c r="A4073">
        <f t="shared" si="131"/>
        <v>4068</v>
      </c>
      <c r="C4073">
        <v>51927.849836524976</v>
      </c>
      <c r="D4073">
        <v>53634.707797206283</v>
      </c>
      <c r="E4073">
        <v>39775097.533628874</v>
      </c>
      <c r="F4073">
        <v>1706.8579606813073</v>
      </c>
      <c r="G4073">
        <v>282831895.94224763</v>
      </c>
      <c r="H4073" s="6">
        <f>E4073-G4073-'Recalled prostheses cost'!$F$23</f>
        <v>-266808622.87550992</v>
      </c>
      <c r="I4073" s="112">
        <v>22003029.392159551</v>
      </c>
      <c r="J4073" s="112">
        <v>107476120.45805411</v>
      </c>
      <c r="K4073" s="112">
        <f>I4073-J4073-(0.38*'Recalled prostheses cost'!$F$23)</f>
        <v>-94498784.363313198</v>
      </c>
      <c r="L4073" s="11">
        <f t="shared" si="130"/>
        <v>1</v>
      </c>
    </row>
    <row r="4074" spans="1:12" x14ac:dyDescent="0.25">
      <c r="A4074">
        <f t="shared" si="131"/>
        <v>4069</v>
      </c>
      <c r="C4074">
        <v>58437.84714127388</v>
      </c>
      <c r="D4074">
        <v>59756.553212775623</v>
      </c>
      <c r="E4074">
        <v>56015964.794311211</v>
      </c>
      <c r="F4074">
        <v>1318.7060715017433</v>
      </c>
      <c r="G4074">
        <v>358261193.95433819</v>
      </c>
      <c r="H4074" s="6">
        <f>E4074-G4074-'Recalled prostheses cost'!$F$23</f>
        <v>-325997053.62691814</v>
      </c>
      <c r="I4074" s="112">
        <v>31113926.065904319</v>
      </c>
      <c r="J4074" s="112">
        <v>136139253.70264852</v>
      </c>
      <c r="K4074" s="112">
        <f>I4074-J4074-(0.38*'Recalled prostheses cost'!$F$23)</f>
        <v>-114051020.93416286</v>
      </c>
      <c r="L4074" s="11">
        <f t="shared" si="130"/>
        <v>1</v>
      </c>
    </row>
    <row r="4075" spans="1:12" x14ac:dyDescent="0.25">
      <c r="A4075">
        <f t="shared" si="131"/>
        <v>4070</v>
      </c>
      <c r="C4075">
        <v>59389.478482414066</v>
      </c>
      <c r="D4075">
        <v>61195.143394411651</v>
      </c>
      <c r="E4075">
        <v>43780541.040303767</v>
      </c>
      <c r="F4075">
        <v>1805.6649119975846</v>
      </c>
      <c r="G4075">
        <v>280469654.4843356</v>
      </c>
      <c r="H4075" s="6">
        <f>E4075-G4075-'Recalled prostheses cost'!$F$23</f>
        <v>-260440937.910923</v>
      </c>
      <c r="I4075" s="112">
        <v>24198289.500846405</v>
      </c>
      <c r="J4075" s="112">
        <v>106578468.70404753</v>
      </c>
      <c r="K4075" s="112">
        <f>I4075-J4075-(0.38*'Recalled prostheses cost'!$F$23)</f>
        <v>-91405872.500619769</v>
      </c>
      <c r="L4075" s="11">
        <f t="shared" si="130"/>
        <v>1</v>
      </c>
    </row>
    <row r="4076" spans="1:12" x14ac:dyDescent="0.25">
      <c r="A4076">
        <f t="shared" si="131"/>
        <v>4071</v>
      </c>
      <c r="C4076">
        <v>60444.335266521266</v>
      </c>
      <c r="D4076">
        <v>62425.57945545885</v>
      </c>
      <c r="E4076">
        <v>39374353.679922298</v>
      </c>
      <c r="F4076">
        <v>1981.2441889375841</v>
      </c>
      <c r="G4076">
        <v>270069455.11356997</v>
      </c>
      <c r="H4076" s="6">
        <f>E4076-G4076-'Recalled prostheses cost'!$F$23</f>
        <v>-254446925.90053886</v>
      </c>
      <c r="I4076" s="112">
        <v>21975798.64360578</v>
      </c>
      <c r="J4076" s="112">
        <v>102626392.94315663</v>
      </c>
      <c r="K4076" s="112">
        <f>I4076-J4076-(0.38*'Recalled prostheses cost'!$F$23)</f>
        <v>-89676287.596969485</v>
      </c>
      <c r="L4076" s="11">
        <f t="shared" si="130"/>
        <v>1</v>
      </c>
    </row>
    <row r="4077" spans="1:12" x14ac:dyDescent="0.25">
      <c r="A4077">
        <f t="shared" si="131"/>
        <v>4072</v>
      </c>
      <c r="C4077">
        <v>67343.411798272791</v>
      </c>
      <c r="D4077">
        <v>70569.166801582309</v>
      </c>
      <c r="E4077">
        <v>40160406.503340811</v>
      </c>
      <c r="F4077">
        <v>3225.7550033095176</v>
      </c>
      <c r="G4077">
        <v>405799062.50224239</v>
      </c>
      <c r="H4077" s="6">
        <f>E4077-G4077-'Recalled prostheses cost'!$F$23</f>
        <v>-389390480.46579278</v>
      </c>
      <c r="I4077" s="112">
        <v>21903671.492827278</v>
      </c>
      <c r="J4077" s="112">
        <v>154203643.75085208</v>
      </c>
      <c r="K4077" s="112">
        <f>I4077-J4077-(0.38*'Recalled prostheses cost'!$F$23)</f>
        <v>-141325665.55544344</v>
      </c>
      <c r="L4077" s="11">
        <f t="shared" si="130"/>
        <v>1</v>
      </c>
    </row>
    <row r="4078" spans="1:12" x14ac:dyDescent="0.25">
      <c r="A4078">
        <f t="shared" si="131"/>
        <v>4073</v>
      </c>
      <c r="C4078">
        <v>59692.269845757306</v>
      </c>
      <c r="D4078">
        <v>61677.474769229448</v>
      </c>
      <c r="E4078">
        <v>46789800.386632301</v>
      </c>
      <c r="F4078">
        <v>1985.2049234721417</v>
      </c>
      <c r="G4078">
        <v>311597060.43615866</v>
      </c>
      <c r="H4078" s="6">
        <f>E4078-G4078-'Recalled prostheses cost'!$F$23</f>
        <v>-288559084.51641756</v>
      </c>
      <c r="I4078" s="112">
        <v>26023858.444788147</v>
      </c>
      <c r="J4078" s="112">
        <v>118406882.96574028</v>
      </c>
      <c r="K4078" s="112">
        <f>I4078-J4078-(0.38*'Recalled prostheses cost'!$F$23)</f>
        <v>-101408717.81837079</v>
      </c>
      <c r="L4078" s="11">
        <f t="shared" si="130"/>
        <v>1</v>
      </c>
    </row>
    <row r="4079" spans="1:12" x14ac:dyDescent="0.25">
      <c r="A4079">
        <f t="shared" si="131"/>
        <v>4074</v>
      </c>
      <c r="C4079">
        <v>49904.579965516765</v>
      </c>
      <c r="D4079">
        <v>51013.849340646811</v>
      </c>
      <c r="E4079">
        <v>50694663.279582806</v>
      </c>
      <c r="F4079">
        <v>1109.2693751300467</v>
      </c>
      <c r="G4079">
        <v>230577338.67427024</v>
      </c>
      <c r="H4079" s="6">
        <f>E4079-G4079-'Recalled prostheses cost'!$F$23</f>
        <v>-203634499.86157861</v>
      </c>
      <c r="I4079" s="112">
        <v>28308635.944895256</v>
      </c>
      <c r="J4079" s="112">
        <v>87619388.696222678</v>
      </c>
      <c r="K4079" s="112">
        <f>I4079-J4079-(0.38*'Recalled prostheses cost'!$F$23)</f>
        <v>-68336446.048746079</v>
      </c>
      <c r="L4079" s="11">
        <f t="shared" si="130"/>
        <v>1</v>
      </c>
    </row>
    <row r="4080" spans="1:12" x14ac:dyDescent="0.25">
      <c r="A4080">
        <f t="shared" si="131"/>
        <v>4075</v>
      </c>
      <c r="C4080">
        <v>58599.774650160623</v>
      </c>
      <c r="D4080">
        <v>60402.521560362075</v>
      </c>
      <c r="E4080">
        <v>64848978.114591427</v>
      </c>
      <c r="F4080">
        <v>1802.7469102014511</v>
      </c>
      <c r="G4080">
        <v>600612546.97173858</v>
      </c>
      <c r="H4080" s="6">
        <f>E4080-G4080-'Recalled prostheses cost'!$F$23</f>
        <v>-559515393.32403839</v>
      </c>
      <c r="I4080" s="112">
        <v>35741745.92257861</v>
      </c>
      <c r="J4080" s="112">
        <v>228232767.84926063</v>
      </c>
      <c r="K4080" s="112">
        <f>I4080-J4080-(0.38*'Recalled prostheses cost'!$F$23)</f>
        <v>-201516715.22410068</v>
      </c>
      <c r="L4080" s="11">
        <f t="shared" si="130"/>
        <v>1</v>
      </c>
    </row>
    <row r="4081" spans="1:12" x14ac:dyDescent="0.25">
      <c r="A4081">
        <f t="shared" si="131"/>
        <v>4076</v>
      </c>
      <c r="C4081">
        <v>59817.704035892668</v>
      </c>
      <c r="D4081">
        <v>61827.200050153748</v>
      </c>
      <c r="E4081">
        <v>40831471.119743481</v>
      </c>
      <c r="F4081">
        <v>2009.4960142610798</v>
      </c>
      <c r="G4081">
        <v>267753692.24130449</v>
      </c>
      <c r="H4081" s="6">
        <f>E4081-G4081-'Recalled prostheses cost'!$F$23</f>
        <v>-250674045.58845216</v>
      </c>
      <c r="I4081" s="112">
        <v>22571340.404848456</v>
      </c>
      <c r="J4081" s="112">
        <v>101746403.0516957</v>
      </c>
      <c r="K4081" s="112">
        <f>I4081-J4081-(0.38*'Recalled prostheses cost'!$F$23)</f>
        <v>-88200755.944265902</v>
      </c>
      <c r="L4081" s="11">
        <f t="shared" si="130"/>
        <v>1</v>
      </c>
    </row>
    <row r="4082" spans="1:12" x14ac:dyDescent="0.25">
      <c r="A4082">
        <f t="shared" si="131"/>
        <v>4077</v>
      </c>
      <c r="C4082">
        <v>79353.938991401461</v>
      </c>
      <c r="D4082">
        <v>82595.007858503377</v>
      </c>
      <c r="E4082">
        <v>62631835.216270365</v>
      </c>
      <c r="F4082">
        <v>3241.0688671019161</v>
      </c>
      <c r="G4082">
        <v>577238229.37821209</v>
      </c>
      <c r="H4082" s="6">
        <f>E4082-G4082-'Recalled prostheses cost'!$F$23</f>
        <v>-538358218.62883294</v>
      </c>
      <c r="I4082" s="112">
        <v>34966207.621084034</v>
      </c>
      <c r="J4082" s="112">
        <v>219350527.16372058</v>
      </c>
      <c r="K4082" s="112">
        <f>I4082-J4082-(0.38*'Recalled prostheses cost'!$F$23)</f>
        <v>-193410012.8400552</v>
      </c>
      <c r="L4082" s="11">
        <f t="shared" si="130"/>
        <v>1</v>
      </c>
    </row>
    <row r="4083" spans="1:12" x14ac:dyDescent="0.25">
      <c r="A4083">
        <f t="shared" si="131"/>
        <v>4078</v>
      </c>
      <c r="C4083">
        <v>59934.501319572591</v>
      </c>
      <c r="D4083">
        <v>61558.521689795984</v>
      </c>
      <c r="E4083">
        <v>51630303.502655573</v>
      </c>
      <c r="F4083">
        <v>1624.0203702233921</v>
      </c>
      <c r="G4083">
        <v>263891478.80973694</v>
      </c>
      <c r="H4083" s="6">
        <f>E4083-G4083-'Recalled prostheses cost'!$F$23</f>
        <v>-236012999.77397254</v>
      </c>
      <c r="I4083" s="112">
        <v>28432033.478154968</v>
      </c>
      <c r="J4083" s="112">
        <v>100278761.94770002</v>
      </c>
      <c r="K4083" s="112">
        <f>I4083-J4083-(0.38*'Recalled prostheses cost'!$F$23)</f>
        <v>-80872421.766963691</v>
      </c>
      <c r="L4083" s="11">
        <f t="shared" si="130"/>
        <v>1</v>
      </c>
    </row>
    <row r="4084" spans="1:12" x14ac:dyDescent="0.25">
      <c r="A4084">
        <f t="shared" si="131"/>
        <v>4079</v>
      </c>
      <c r="C4084">
        <v>61699.568208854107</v>
      </c>
      <c r="D4084">
        <v>63039.625870234384</v>
      </c>
      <c r="E4084">
        <v>43326836.245459102</v>
      </c>
      <c r="F4084">
        <v>1340.0576613802768</v>
      </c>
      <c r="G4084">
        <v>187666565.97626412</v>
      </c>
      <c r="H4084" s="6">
        <f>E4084-G4084-'Recalled prostheses cost'!$F$23</f>
        <v>-168091554.19769618</v>
      </c>
      <c r="I4084" s="112">
        <v>23706620.978062116</v>
      </c>
      <c r="J4084" s="112">
        <v>71313295.070980355</v>
      </c>
      <c r="K4084" s="112">
        <f>I4084-J4084-(0.38*'Recalled prostheses cost'!$F$23)</f>
        <v>-56632367.390336886</v>
      </c>
      <c r="L4084" s="11">
        <f t="shared" si="130"/>
        <v>1</v>
      </c>
    </row>
    <row r="4085" spans="1:12" x14ac:dyDescent="0.25">
      <c r="A4085">
        <f t="shared" si="131"/>
        <v>4080</v>
      </c>
      <c r="C4085">
        <v>59444.353265174861</v>
      </c>
      <c r="D4085">
        <v>62338.609461682958</v>
      </c>
      <c r="E4085">
        <v>50069367.652027301</v>
      </c>
      <c r="F4085">
        <v>2894.2561965080968</v>
      </c>
      <c r="G4085">
        <v>504931240.89287037</v>
      </c>
      <c r="H4085" s="6">
        <f>E4085-G4085-'Recalled prostheses cost'!$F$23</f>
        <v>-478613697.70773423</v>
      </c>
      <c r="I4085" s="112">
        <v>27370654.870376535</v>
      </c>
      <c r="J4085" s="112">
        <v>191873871.53929079</v>
      </c>
      <c r="K4085" s="112">
        <f>I4085-J4085-(0.38*'Recalled prostheses cost'!$F$23)</f>
        <v>-173528909.96633291</v>
      </c>
      <c r="L4085" s="11">
        <f t="shared" si="130"/>
        <v>1</v>
      </c>
    </row>
    <row r="4086" spans="1:12" x14ac:dyDescent="0.25">
      <c r="A4086">
        <f t="shared" si="131"/>
        <v>4081</v>
      </c>
      <c r="C4086">
        <v>69978.879225072684</v>
      </c>
      <c r="D4086">
        <v>73065.972610896613</v>
      </c>
      <c r="E4086">
        <v>43907044.508783691</v>
      </c>
      <c r="F4086">
        <v>3087.0933858239296</v>
      </c>
      <c r="G4086">
        <v>373766841.3486709</v>
      </c>
      <c r="H4086" s="6">
        <f>E4086-G4086-'Recalled prostheses cost'!$F$23</f>
        <v>-353611621.30677837</v>
      </c>
      <c r="I4086" s="112">
        <v>24427782.409446575</v>
      </c>
      <c r="J4086" s="112">
        <v>142031399.71249494</v>
      </c>
      <c r="K4086" s="112">
        <f>I4086-J4086-(0.38*'Recalled prostheses cost'!$F$23)</f>
        <v>-126629310.60046703</v>
      </c>
      <c r="L4086" s="11">
        <f t="shared" si="130"/>
        <v>1</v>
      </c>
    </row>
    <row r="4087" spans="1:12" x14ac:dyDescent="0.25">
      <c r="A4087">
        <f t="shared" si="131"/>
        <v>4082</v>
      </c>
      <c r="C4087">
        <v>58306.646683146129</v>
      </c>
      <c r="D4087">
        <v>60419.705537971568</v>
      </c>
      <c r="E4087">
        <v>44016949.276301257</v>
      </c>
      <c r="F4087">
        <v>2113.0588548254382</v>
      </c>
      <c r="G4087">
        <v>344241382.96409702</v>
      </c>
      <c r="H4087" s="6">
        <f>E4087-G4087-'Recalled prostheses cost'!$F$23</f>
        <v>-323976258.15468693</v>
      </c>
      <c r="I4087" s="112">
        <v>24474318.500017982</v>
      </c>
      <c r="J4087" s="112">
        <v>130811725.52635689</v>
      </c>
      <c r="K4087" s="112">
        <f>I4087-J4087-(0.38*'Recalled prostheses cost'!$F$23)</f>
        <v>-115363100.32375756</v>
      </c>
      <c r="L4087" s="11">
        <f t="shared" si="130"/>
        <v>1</v>
      </c>
    </row>
    <row r="4088" spans="1:12" x14ac:dyDescent="0.25">
      <c r="A4088">
        <f t="shared" si="131"/>
        <v>4083</v>
      </c>
      <c r="C4088">
        <v>67265.922961094067</v>
      </c>
      <c r="D4088">
        <v>69085.603008281076</v>
      </c>
      <c r="E4088">
        <v>59984183.288723111</v>
      </c>
      <c r="F4088">
        <v>1819.6800471870083</v>
      </c>
      <c r="G4088">
        <v>424438852.99923325</v>
      </c>
      <c r="H4088" s="6">
        <f>E4088-G4088-'Recalled prostheses cost'!$F$23</f>
        <v>-388206494.1774013</v>
      </c>
      <c r="I4088" s="112">
        <v>33326453.736624919</v>
      </c>
      <c r="J4088" s="112">
        <v>161286764.13970861</v>
      </c>
      <c r="K4088" s="112">
        <f>I4088-J4088-(0.38*'Recalled prostheses cost'!$F$23)</f>
        <v>-136986003.70050234</v>
      </c>
      <c r="L4088" s="11">
        <f t="shared" si="130"/>
        <v>1</v>
      </c>
    </row>
    <row r="4089" spans="1:12" x14ac:dyDescent="0.25">
      <c r="A4089">
        <f t="shared" si="131"/>
        <v>4084</v>
      </c>
      <c r="C4089">
        <v>58228.829994080232</v>
      </c>
      <c r="D4089">
        <v>60360.059727040236</v>
      </c>
      <c r="E4089">
        <v>52872277.755519524</v>
      </c>
      <c r="F4089">
        <v>2131.2297329600042</v>
      </c>
      <c r="G4089">
        <v>491410662.17731875</v>
      </c>
      <c r="H4089" s="6">
        <f>E4089-G4089-'Recalled prostheses cost'!$F$23</f>
        <v>-462290208.88869041</v>
      </c>
      <c r="I4089" s="112">
        <v>29280969.01277747</v>
      </c>
      <c r="J4089" s="112">
        <v>186736051.62738112</v>
      </c>
      <c r="K4089" s="112">
        <f>I4089-J4089-(0.38*'Recalled prostheses cost'!$F$23)</f>
        <v>-166480775.91202229</v>
      </c>
      <c r="L4089" s="11">
        <f t="shared" si="130"/>
        <v>1</v>
      </c>
    </row>
    <row r="4090" spans="1:12" x14ac:dyDescent="0.25">
      <c r="A4090">
        <f t="shared" si="131"/>
        <v>4085</v>
      </c>
      <c r="C4090">
        <v>50740.733401326252</v>
      </c>
      <c r="D4090">
        <v>52282.968693076902</v>
      </c>
      <c r="E4090">
        <v>42530354.979239561</v>
      </c>
      <c r="F4090">
        <v>1542.2352917506505</v>
      </c>
      <c r="G4090">
        <v>250621827.13714999</v>
      </c>
      <c r="H4090" s="6">
        <f>E4090-G4090-'Recalled prostheses cost'!$F$23</f>
        <v>-231843296.62480161</v>
      </c>
      <c r="I4090" s="112">
        <v>23878021.619736023</v>
      </c>
      <c r="J4090" s="112">
        <v>95236294.312116995</v>
      </c>
      <c r="K4090" s="112">
        <f>I4090-J4090-(0.38*'Recalled prostheses cost'!$F$23)</f>
        <v>-80383965.989799619</v>
      </c>
      <c r="L4090" s="11">
        <f t="shared" si="130"/>
        <v>1</v>
      </c>
    </row>
    <row r="4091" spans="1:12" x14ac:dyDescent="0.25">
      <c r="A4091">
        <f t="shared" si="131"/>
        <v>4086</v>
      </c>
      <c r="C4091">
        <v>70246.227976198905</v>
      </c>
      <c r="D4091">
        <v>71595.837401213765</v>
      </c>
      <c r="E4091">
        <v>48634067.35655757</v>
      </c>
      <c r="F4091">
        <v>1349.6094250148599</v>
      </c>
      <c r="G4091">
        <v>198792189.32613373</v>
      </c>
      <c r="H4091" s="6">
        <f>E4091-G4091-'Recalled prostheses cost'!$F$23</f>
        <v>-173909946.43646732</v>
      </c>
      <c r="I4091" s="112">
        <v>27098753.846106805</v>
      </c>
      <c r="J4091" s="112">
        <v>75541031.943930835</v>
      </c>
      <c r="K4091" s="112">
        <f>I4091-J4091-(0.38*'Recalled prostheses cost'!$F$23)</f>
        <v>-57467971.395242676</v>
      </c>
      <c r="L4091" s="11">
        <f t="shared" si="130"/>
        <v>1</v>
      </c>
    </row>
    <row r="4092" spans="1:12" x14ac:dyDescent="0.25">
      <c r="A4092">
        <f t="shared" si="131"/>
        <v>4087</v>
      </c>
      <c r="C4092">
        <v>71900.272786529182</v>
      </c>
      <c r="D4092">
        <v>74507.69984531618</v>
      </c>
      <c r="E4092">
        <v>50032655.122312449</v>
      </c>
      <c r="F4092">
        <v>2607.4270587869978</v>
      </c>
      <c r="G4092">
        <v>404777641.15055686</v>
      </c>
      <c r="H4092" s="6">
        <f>E4092-G4092-'Recalled prostheses cost'!$F$23</f>
        <v>-378496810.49513561</v>
      </c>
      <c r="I4092" s="112">
        <v>27648265.526774004</v>
      </c>
      <c r="J4092" s="112">
        <v>153815503.63721159</v>
      </c>
      <c r="K4092" s="112">
        <f>I4092-J4092-(0.38*'Recalled prostheses cost'!$F$23)</f>
        <v>-135192931.40785623</v>
      </c>
      <c r="L4092" s="11">
        <f t="shared" si="130"/>
        <v>1</v>
      </c>
    </row>
    <row r="4093" spans="1:12" x14ac:dyDescent="0.25">
      <c r="A4093">
        <f t="shared" si="131"/>
        <v>4088</v>
      </c>
      <c r="C4093">
        <v>65388.46617419488</v>
      </c>
      <c r="D4093">
        <v>67676.856258037806</v>
      </c>
      <c r="E4093">
        <v>43394677.270162843</v>
      </c>
      <c r="F4093">
        <v>2288.3900838429254</v>
      </c>
      <c r="G4093">
        <v>300481533.15911853</v>
      </c>
      <c r="H4093" s="6">
        <f>E4093-G4093-'Recalled prostheses cost'!$F$23</f>
        <v>-280838680.35584688</v>
      </c>
      <c r="I4093" s="112">
        <v>23870787.762970969</v>
      </c>
      <c r="J4093" s="112">
        <v>114182982.60046506</v>
      </c>
      <c r="K4093" s="112">
        <f>I4093-J4093-(0.38*'Recalled prostheses cost'!$F$23)</f>
        <v>-99337888.134912729</v>
      </c>
      <c r="L4093" s="11">
        <f t="shared" si="130"/>
        <v>1</v>
      </c>
    </row>
    <row r="4094" spans="1:12" x14ac:dyDescent="0.25">
      <c r="A4094">
        <f t="shared" si="131"/>
        <v>4089</v>
      </c>
      <c r="C4094">
        <v>52026.460306894332</v>
      </c>
      <c r="D4094">
        <v>53439.549296992205</v>
      </c>
      <c r="E4094">
        <v>51358824.280001849</v>
      </c>
      <c r="F4094">
        <v>1413.0889900978727</v>
      </c>
      <c r="G4094">
        <v>322890902.26941198</v>
      </c>
      <c r="H4094" s="6">
        <f>E4094-G4094-'Recalled prostheses cost'!$F$23</f>
        <v>-295283902.45630133</v>
      </c>
      <c r="I4094" s="112">
        <v>28292749.833811246</v>
      </c>
      <c r="J4094" s="112">
        <v>122698542.86237654</v>
      </c>
      <c r="K4094" s="112">
        <f>I4094-J4094-(0.38*'Recalled prostheses cost'!$F$23)</f>
        <v>-103431486.32598394</v>
      </c>
      <c r="L4094" s="11">
        <f t="shared" si="130"/>
        <v>1</v>
      </c>
    </row>
    <row r="4095" spans="1:12" x14ac:dyDescent="0.25">
      <c r="A4095">
        <f t="shared" si="131"/>
        <v>4090</v>
      </c>
      <c r="C4095">
        <v>53163.007690989158</v>
      </c>
      <c r="D4095">
        <v>54696.966711856046</v>
      </c>
      <c r="E4095">
        <v>42796563.864662349</v>
      </c>
      <c r="F4095">
        <v>1533.9590208668887</v>
      </c>
      <c r="G4095">
        <v>255268519.89439991</v>
      </c>
      <c r="H4095" s="6">
        <f>E4095-G4095-'Recalled prostheses cost'!$F$23</f>
        <v>-236223780.49662873</v>
      </c>
      <c r="I4095" s="112">
        <v>23958434.813797753</v>
      </c>
      <c r="J4095" s="112">
        <v>97002037.559871957</v>
      </c>
      <c r="K4095" s="112">
        <f>I4095-J4095-(0.38*'Recalled prostheses cost'!$F$23)</f>
        <v>-82069296.043492854</v>
      </c>
      <c r="L4095" s="11">
        <f t="shared" si="130"/>
        <v>1</v>
      </c>
    </row>
    <row r="4096" spans="1:12" x14ac:dyDescent="0.25">
      <c r="A4096">
        <f t="shared" si="131"/>
        <v>4091</v>
      </c>
      <c r="C4096">
        <v>60386.641504366169</v>
      </c>
      <c r="D4096">
        <v>62534.32689778207</v>
      </c>
      <c r="E4096">
        <v>54887559.193870522</v>
      </c>
      <c r="F4096">
        <v>2147.6853934159008</v>
      </c>
      <c r="G4096">
        <v>428432334.7998752</v>
      </c>
      <c r="H4096" s="6">
        <f>E4096-G4096-'Recalled prostheses cost'!$F$23</f>
        <v>-397296600.07289582</v>
      </c>
      <c r="I4096" s="112">
        <v>30836203.04760601</v>
      </c>
      <c r="J4096" s="112">
        <v>162804287.22395256</v>
      </c>
      <c r="K4096" s="112">
        <f>I4096-J4096-(0.38*'Recalled prostheses cost'!$F$23)</f>
        <v>-140993777.47376519</v>
      </c>
      <c r="L4096" s="11">
        <f t="shared" si="130"/>
        <v>1</v>
      </c>
    </row>
    <row r="4097" spans="1:12" x14ac:dyDescent="0.25">
      <c r="A4097">
        <f t="shared" si="131"/>
        <v>4092</v>
      </c>
      <c r="C4097">
        <v>57443.115237547514</v>
      </c>
      <c r="D4097">
        <v>59724.328779418473</v>
      </c>
      <c r="E4097">
        <v>43637706.575225413</v>
      </c>
      <c r="F4097">
        <v>2281.2135418709586</v>
      </c>
      <c r="G4097">
        <v>340233832.43110728</v>
      </c>
      <c r="H4097" s="6">
        <f>E4097-G4097-'Recalled prostheses cost'!$F$23</f>
        <v>-320347950.32277304</v>
      </c>
      <c r="I4097" s="112">
        <v>24394376.440482412</v>
      </c>
      <c r="J4097" s="112">
        <v>129288856.32382077</v>
      </c>
      <c r="K4097" s="112">
        <f>I4097-J4097-(0.38*'Recalled prostheses cost'!$F$23)</f>
        <v>-113920173.18075702</v>
      </c>
      <c r="L4097" s="11">
        <f t="shared" si="130"/>
        <v>1</v>
      </c>
    </row>
    <row r="4098" spans="1:12" x14ac:dyDescent="0.25">
      <c r="A4098">
        <f t="shared" si="131"/>
        <v>4093</v>
      </c>
      <c r="C4098">
        <v>49270.649275723481</v>
      </c>
      <c r="D4098">
        <v>51273.738009031615</v>
      </c>
      <c r="E4098">
        <v>66756515.790297933</v>
      </c>
      <c r="F4098">
        <v>2003.0887333081337</v>
      </c>
      <c r="G4098">
        <v>749572580.19997001</v>
      </c>
      <c r="H4098" s="6">
        <f>E4098-G4098-'Recalled prostheses cost'!$F$23</f>
        <v>-706567888.87656319</v>
      </c>
      <c r="I4098" s="112">
        <v>36938897.723097421</v>
      </c>
      <c r="J4098" s="112">
        <v>284837580.47598863</v>
      </c>
      <c r="K4098" s="112">
        <f>I4098-J4098-(0.38*'Recalled prostheses cost'!$F$23)</f>
        <v>-256924376.05030987</v>
      </c>
      <c r="L4098" s="11">
        <f t="shared" si="130"/>
        <v>1</v>
      </c>
    </row>
    <row r="4099" spans="1:12" x14ac:dyDescent="0.25">
      <c r="A4099">
        <f t="shared" si="131"/>
        <v>4094</v>
      </c>
      <c r="C4099">
        <v>61955.928314725796</v>
      </c>
      <c r="D4099">
        <v>63965.212769300313</v>
      </c>
      <c r="E4099">
        <v>46295418.806298703</v>
      </c>
      <c r="F4099">
        <v>2009.2844545745174</v>
      </c>
      <c r="G4099">
        <v>318469853.40880126</v>
      </c>
      <c r="H4099" s="6">
        <f>E4099-G4099-'Recalled prostheses cost'!$F$23</f>
        <v>-295926259.06939375</v>
      </c>
      <c r="I4099" s="112">
        <v>25585344.715479575</v>
      </c>
      <c r="J4099" s="112">
        <v>121018544.29534447</v>
      </c>
      <c r="K4099" s="112">
        <f>I4099-J4099-(0.38*'Recalled prostheses cost'!$F$23)</f>
        <v>-104458892.87728354</v>
      </c>
      <c r="L4099" s="11">
        <f t="shared" si="130"/>
        <v>1</v>
      </c>
    </row>
    <row r="4100" spans="1:12" x14ac:dyDescent="0.25">
      <c r="A4100">
        <f t="shared" si="131"/>
        <v>4095</v>
      </c>
      <c r="C4100">
        <v>55309.734936884168</v>
      </c>
      <c r="D4100">
        <v>56256.733985110666</v>
      </c>
      <c r="E4100">
        <v>58299321.788399316</v>
      </c>
      <c r="F4100">
        <v>946.99904822649842</v>
      </c>
      <c r="G4100">
        <v>197100445.56724972</v>
      </c>
      <c r="H4100" s="6">
        <f>E4100-G4100-'Recalled prostheses cost'!$F$23</f>
        <v>-162552948.24574158</v>
      </c>
      <c r="I4100" s="112">
        <v>32265678.440133747</v>
      </c>
      <c r="J4100" s="112">
        <v>74898169.315554887</v>
      </c>
      <c r="K4100" s="112">
        <f>I4100-J4100-(0.38*'Recalled prostheses cost'!$F$23)</f>
        <v>-51658184.172839783</v>
      </c>
      <c r="L4100" s="11">
        <f t="shared" si="130"/>
        <v>1</v>
      </c>
    </row>
    <row r="4101" spans="1:12" x14ac:dyDescent="0.25">
      <c r="A4101">
        <f t="shared" si="131"/>
        <v>4096</v>
      </c>
      <c r="C4101">
        <v>56774.381323240195</v>
      </c>
      <c r="D4101">
        <v>58511.900829204067</v>
      </c>
      <c r="E4101">
        <v>44087417.481257975</v>
      </c>
      <c r="F4101">
        <v>1737.5195059638718</v>
      </c>
      <c r="G4101">
        <v>309537223.40862346</v>
      </c>
      <c r="H4101" s="6">
        <f>E4101-G4101-'Recalled prostheses cost'!$F$23</f>
        <v>-289201630.39425665</v>
      </c>
      <c r="I4101" s="112">
        <v>24942725.348500725</v>
      </c>
      <c r="J4101" s="112">
        <v>117624144.89527692</v>
      </c>
      <c r="K4101" s="112">
        <f>I4101-J4101-(0.38*'Recalled prostheses cost'!$F$23)</f>
        <v>-101707112.84419483</v>
      </c>
      <c r="L4101" s="11">
        <f t="shared" si="130"/>
        <v>1</v>
      </c>
    </row>
    <row r="4102" spans="1:12" x14ac:dyDescent="0.25">
      <c r="A4102">
        <f t="shared" si="131"/>
        <v>4097</v>
      </c>
      <c r="C4102">
        <v>54026.392034124248</v>
      </c>
      <c r="D4102">
        <v>55916.936638844236</v>
      </c>
      <c r="E4102">
        <v>49160644.372913443</v>
      </c>
      <c r="F4102">
        <v>1890.5446047199875</v>
      </c>
      <c r="G4102">
        <v>429879313.8935492</v>
      </c>
      <c r="H4102" s="6">
        <f>E4102-G4102-'Recalled prostheses cost'!$F$23</f>
        <v>-404470493.98752695</v>
      </c>
      <c r="I4102" s="112">
        <v>26920390.755288742</v>
      </c>
      <c r="J4102" s="112">
        <v>163354139.27954873</v>
      </c>
      <c r="K4102" s="112">
        <f>I4102-J4102-(0.38*'Recalled prostheses cost'!$F$23)</f>
        <v>-145459441.82167864</v>
      </c>
      <c r="L4102" s="11">
        <f t="shared" ref="L4102:L4165" si="132">IF(H4102/$H$1&lt;=F4102,1,0)</f>
        <v>1</v>
      </c>
    </row>
    <row r="4103" spans="1:12" x14ac:dyDescent="0.25">
      <c r="A4103">
        <f t="shared" si="131"/>
        <v>4098</v>
      </c>
      <c r="C4103">
        <v>73898.239318194333</v>
      </c>
      <c r="D4103">
        <v>75896.085547032024</v>
      </c>
      <c r="E4103">
        <v>45199824.775128148</v>
      </c>
      <c r="F4103">
        <v>1997.8462288376904</v>
      </c>
      <c r="G4103">
        <v>225631919.79947188</v>
      </c>
      <c r="H4103" s="6">
        <f>E4103-G4103-'Recalled prostheses cost'!$F$23</f>
        <v>-204183919.4912349</v>
      </c>
      <c r="I4103" s="112">
        <v>24886030.384469982</v>
      </c>
      <c r="J4103" s="112">
        <v>85740129.523799315</v>
      </c>
      <c r="K4103" s="112">
        <f>I4103-J4103-(0.38*'Recalled prostheses cost'!$F$23)</f>
        <v>-69879792.436747968</v>
      </c>
      <c r="L4103" s="11">
        <f t="shared" si="132"/>
        <v>1</v>
      </c>
    </row>
    <row r="4104" spans="1:12" x14ac:dyDescent="0.25">
      <c r="A4104">
        <f t="shared" ref="A4104:A4167" si="133">1+A4103</f>
        <v>4099</v>
      </c>
      <c r="C4104">
        <v>56376.809091554496</v>
      </c>
      <c r="D4104">
        <v>57883.751322817217</v>
      </c>
      <c r="E4104">
        <v>45939980.435998596</v>
      </c>
      <c r="F4104">
        <v>1506.9422312627212</v>
      </c>
      <c r="G4104">
        <v>300310787.71018833</v>
      </c>
      <c r="H4104" s="6">
        <f>E4104-G4104-'Recalled prostheses cost'!$F$23</f>
        <v>-278122631.74108094</v>
      </c>
      <c r="I4104" s="112">
        <v>25405558.594663005</v>
      </c>
      <c r="J4104" s="112">
        <v>114118099.32987161</v>
      </c>
      <c r="K4104" s="112">
        <f>I4104-J4104-(0.38*'Recalled prostheses cost'!$F$23)</f>
        <v>-97738234.032627255</v>
      </c>
      <c r="L4104" s="11">
        <f t="shared" si="132"/>
        <v>1</v>
      </c>
    </row>
    <row r="4105" spans="1:12" x14ac:dyDescent="0.25">
      <c r="A4105">
        <f t="shared" si="133"/>
        <v>4100</v>
      </c>
      <c r="C4105">
        <v>72949.622697269602</v>
      </c>
      <c r="D4105">
        <v>74637.005499269901</v>
      </c>
      <c r="E4105">
        <v>58709154.36208725</v>
      </c>
      <c r="F4105">
        <v>1687.3828020002984</v>
      </c>
      <c r="G4105">
        <v>262803623.18106174</v>
      </c>
      <c r="H4105" s="6">
        <f>E4105-G4105-'Recalled prostheses cost'!$F$23</f>
        <v>-227846293.28586566</v>
      </c>
      <c r="I4105" s="112">
        <v>32832993.630844519</v>
      </c>
      <c r="J4105" s="112">
        <v>99865376.808803469</v>
      </c>
      <c r="K4105" s="112">
        <f>I4105-J4105-(0.38*'Recalled prostheses cost'!$F$23)</f>
        <v>-76058076.475377589</v>
      </c>
      <c r="L4105" s="11">
        <f t="shared" si="132"/>
        <v>1</v>
      </c>
    </row>
    <row r="4106" spans="1:12" x14ac:dyDescent="0.25">
      <c r="A4106">
        <f t="shared" si="133"/>
        <v>4101</v>
      </c>
      <c r="C4106">
        <v>54692.038689870373</v>
      </c>
      <c r="D4106">
        <v>56430.676255299113</v>
      </c>
      <c r="E4106">
        <v>51680023.737062544</v>
      </c>
      <c r="F4106">
        <v>1738.6375654287403</v>
      </c>
      <c r="G4106">
        <v>359310775.23796391</v>
      </c>
      <c r="H4106" s="6">
        <f>E4106-G4106-'Recalled prostheses cost'!$F$23</f>
        <v>-331382575.96779251</v>
      </c>
      <c r="I4106" s="112">
        <v>28612520.382805642</v>
      </c>
      <c r="J4106" s="112">
        <v>136538094.5904263</v>
      </c>
      <c r="K4106" s="112">
        <f>I4106-J4106-(0.38*'Recalled prostheses cost'!$F$23)</f>
        <v>-116951267.5050393</v>
      </c>
      <c r="L4106" s="11">
        <f t="shared" si="132"/>
        <v>1</v>
      </c>
    </row>
    <row r="4107" spans="1:12" x14ac:dyDescent="0.25">
      <c r="A4107">
        <f t="shared" si="133"/>
        <v>4102</v>
      </c>
      <c r="C4107">
        <v>67757.877737919684</v>
      </c>
      <c r="D4107">
        <v>70565.219088919024</v>
      </c>
      <c r="E4107">
        <v>75095225.611269459</v>
      </c>
      <c r="F4107">
        <v>2807.3413509993406</v>
      </c>
      <c r="G4107">
        <v>780201543.73519135</v>
      </c>
      <c r="H4107" s="6">
        <f>E4107-G4107-'Recalled prostheses cost'!$F$23</f>
        <v>-728858142.59081304</v>
      </c>
      <c r="I4107" s="112">
        <v>41494898.023410067</v>
      </c>
      <c r="J4107" s="112">
        <v>296476586.61937273</v>
      </c>
      <c r="K4107" s="112">
        <f>I4107-J4107-(0.38*'Recalled prostheses cost'!$F$23)</f>
        <v>-264007381.8933813</v>
      </c>
      <c r="L4107" s="11">
        <f t="shared" si="132"/>
        <v>1</v>
      </c>
    </row>
    <row r="4108" spans="1:12" x14ac:dyDescent="0.25">
      <c r="A4108">
        <f t="shared" si="133"/>
        <v>4103</v>
      </c>
      <c r="C4108">
        <v>55560.373348513953</v>
      </c>
      <c r="D4108">
        <v>57383.585707285732</v>
      </c>
      <c r="E4108">
        <v>53321584.538967445</v>
      </c>
      <c r="F4108">
        <v>1823.2123587717797</v>
      </c>
      <c r="G4108">
        <v>381385759.16023916</v>
      </c>
      <c r="H4108" s="6">
        <f>E4108-G4108-'Recalled prostheses cost'!$F$23</f>
        <v>-351815999.0881629</v>
      </c>
      <c r="I4108" s="112">
        <v>29530403.818025436</v>
      </c>
      <c r="J4108" s="112">
        <v>144926588.4808909</v>
      </c>
      <c r="K4108" s="112">
        <f>I4108-J4108-(0.38*'Recalled prostheses cost'!$F$23)</f>
        <v>-124421877.96028411</v>
      </c>
      <c r="L4108" s="11">
        <f t="shared" si="132"/>
        <v>1</v>
      </c>
    </row>
    <row r="4109" spans="1:12" x14ac:dyDescent="0.25">
      <c r="A4109">
        <f t="shared" si="133"/>
        <v>4104</v>
      </c>
      <c r="C4109">
        <v>52770.963687509589</v>
      </c>
      <c r="D4109">
        <v>54105.56981244457</v>
      </c>
      <c r="E4109">
        <v>47671863.035013691</v>
      </c>
      <c r="F4109">
        <v>1334.6061249349805</v>
      </c>
      <c r="G4109">
        <v>239476527.40123916</v>
      </c>
      <c r="H4109" s="6">
        <f>E4109-G4109-'Recalled prostheses cost'!$F$23</f>
        <v>-215556488.83311665</v>
      </c>
      <c r="I4109" s="112">
        <v>26650477.463231798</v>
      </c>
      <c r="J4109" s="112">
        <v>91001080.412470862</v>
      </c>
      <c r="K4109" s="112">
        <f>I4109-J4109-(0.38*'Recalled prostheses cost'!$F$23)</f>
        <v>-73376296.246657699</v>
      </c>
      <c r="L4109" s="11">
        <f t="shared" si="132"/>
        <v>1</v>
      </c>
    </row>
    <row r="4110" spans="1:12" x14ac:dyDescent="0.25">
      <c r="A4110">
        <f t="shared" si="133"/>
        <v>4105</v>
      </c>
      <c r="C4110">
        <v>54213.771732143185</v>
      </c>
      <c r="D4110">
        <v>55245.149766524162</v>
      </c>
      <c r="E4110">
        <v>57437095.897660427</v>
      </c>
      <c r="F4110">
        <v>1031.3780343809776</v>
      </c>
      <c r="G4110">
        <v>254565385.49009922</v>
      </c>
      <c r="H4110" s="6">
        <f>E4110-G4110-'Recalled prostheses cost'!$F$23</f>
        <v>-220880114.05932996</v>
      </c>
      <c r="I4110" s="112">
        <v>31443337.084088739</v>
      </c>
      <c r="J4110" s="112">
        <v>96734846.48623772</v>
      </c>
      <c r="K4110" s="112">
        <f>I4110-J4110-(0.38*'Recalled prostheses cost'!$F$23)</f>
        <v>-74317202.699567616</v>
      </c>
      <c r="L4110" s="11">
        <f t="shared" si="132"/>
        <v>1</v>
      </c>
    </row>
    <row r="4111" spans="1:12" x14ac:dyDescent="0.25">
      <c r="A4111">
        <f t="shared" si="133"/>
        <v>4106</v>
      </c>
      <c r="C4111">
        <v>85432.331407816979</v>
      </c>
      <c r="D4111">
        <v>89370.938088243303</v>
      </c>
      <c r="E4111">
        <v>58741778.480058946</v>
      </c>
      <c r="F4111">
        <v>3938.6066804263246</v>
      </c>
      <c r="G4111">
        <v>610628799.22675359</v>
      </c>
      <c r="H4111" s="6">
        <f>E4111-G4111-'Recalled prostheses cost'!$F$23</f>
        <v>-575638845.21358585</v>
      </c>
      <c r="I4111" s="112">
        <v>32250064.709520966</v>
      </c>
      <c r="J4111" s="112">
        <v>232038943.70616633</v>
      </c>
      <c r="K4111" s="112">
        <f>I4111-J4111-(0.38*'Recalled prostheses cost'!$F$23)</f>
        <v>-208814572.29406402</v>
      </c>
      <c r="L4111" s="11">
        <f t="shared" si="132"/>
        <v>1</v>
      </c>
    </row>
    <row r="4112" spans="1:12" x14ac:dyDescent="0.25">
      <c r="A4112">
        <f t="shared" si="133"/>
        <v>4107</v>
      </c>
      <c r="C4112">
        <v>55792.877320417589</v>
      </c>
      <c r="D4112">
        <v>57449.436231289692</v>
      </c>
      <c r="E4112">
        <v>55840921.358096331</v>
      </c>
      <c r="F4112">
        <v>1656.5589108721033</v>
      </c>
      <c r="G4112">
        <v>425931636.18603677</v>
      </c>
      <c r="H4112" s="6">
        <f>E4112-G4112-'Recalled prostheses cost'!$F$23</f>
        <v>-393842539.29483163</v>
      </c>
      <c r="I4112" s="112">
        <v>30434131.323947255</v>
      </c>
      <c r="J4112" s="112">
        <v>161854021.75069395</v>
      </c>
      <c r="K4112" s="112">
        <f>I4112-J4112-(0.38*'Recalled prostheses cost'!$F$23)</f>
        <v>-140445583.72416535</v>
      </c>
      <c r="L4112" s="11">
        <f t="shared" si="132"/>
        <v>1</v>
      </c>
    </row>
    <row r="4113" spans="1:12" x14ac:dyDescent="0.25">
      <c r="A4113">
        <f t="shared" si="133"/>
        <v>4108</v>
      </c>
      <c r="C4113">
        <v>68775.278666841259</v>
      </c>
      <c r="D4113">
        <v>71521.239745968531</v>
      </c>
      <c r="E4113">
        <v>46194741.199097902</v>
      </c>
      <c r="F4113">
        <v>2745.9610791272717</v>
      </c>
      <c r="G4113">
        <v>465412119.96644551</v>
      </c>
      <c r="H4113" s="6">
        <f>E4113-G4113-'Recalled prostheses cost'!$F$23</f>
        <v>-442969203.23423874</v>
      </c>
      <c r="I4113" s="112">
        <v>25283972.575599544</v>
      </c>
      <c r="J4113" s="112">
        <v>176856605.58724928</v>
      </c>
      <c r="K4113" s="112">
        <f>I4113-J4113-(0.38*'Recalled prostheses cost'!$F$23)</f>
        <v>-160598326.30906838</v>
      </c>
      <c r="L4113" s="11">
        <f t="shared" si="132"/>
        <v>1</v>
      </c>
    </row>
    <row r="4114" spans="1:12" x14ac:dyDescent="0.25">
      <c r="A4114">
        <f t="shared" si="133"/>
        <v>4109</v>
      </c>
      <c r="C4114">
        <v>50382.053352783558</v>
      </c>
      <c r="D4114">
        <v>51582.407961464909</v>
      </c>
      <c r="E4114">
        <v>46426067.51296512</v>
      </c>
      <c r="F4114">
        <v>1200.3546086813512</v>
      </c>
      <c r="G4114">
        <v>253767771.27715695</v>
      </c>
      <c r="H4114" s="6">
        <f>E4114-G4114-'Recalled prostheses cost'!$F$23</f>
        <v>-231093528.23108301</v>
      </c>
      <c r="I4114" s="112">
        <v>25675128.838861544</v>
      </c>
      <c r="J4114" s="112">
        <v>96431753.085319638</v>
      </c>
      <c r="K4114" s="112">
        <f>I4114-J4114-(0.38*'Recalled prostheses cost'!$F$23)</f>
        <v>-79782317.543876737</v>
      </c>
      <c r="L4114" s="11">
        <f t="shared" si="132"/>
        <v>1</v>
      </c>
    </row>
    <row r="4115" spans="1:12" x14ac:dyDescent="0.25">
      <c r="A4115">
        <f t="shared" si="133"/>
        <v>4110</v>
      </c>
      <c r="C4115">
        <v>67173.865071752982</v>
      </c>
      <c r="D4115">
        <v>69687.840108260702</v>
      </c>
      <c r="E4115">
        <v>67747958.951253816</v>
      </c>
      <c r="F4115">
        <v>2513.9750365077198</v>
      </c>
      <c r="G4115">
        <v>581380483.87054729</v>
      </c>
      <c r="H4115" s="6">
        <f>E4115-G4115-'Recalled prostheses cost'!$F$23</f>
        <v>-537384349.38618469</v>
      </c>
      <c r="I4115" s="112">
        <v>37621616.35043668</v>
      </c>
      <c r="J4115" s="112">
        <v>220924583.87080801</v>
      </c>
      <c r="K4115" s="112">
        <f>I4115-J4115-(0.38*'Recalled prostheses cost'!$F$23)</f>
        <v>-192328660.81778997</v>
      </c>
      <c r="L4115" s="11">
        <f t="shared" si="132"/>
        <v>1</v>
      </c>
    </row>
    <row r="4116" spans="1:12" x14ac:dyDescent="0.25">
      <c r="A4116">
        <f t="shared" si="133"/>
        <v>4111</v>
      </c>
      <c r="C4116">
        <v>69744.517837365682</v>
      </c>
      <c r="D4116">
        <v>71264.632418560592</v>
      </c>
      <c r="E4116">
        <v>55517030.366126671</v>
      </c>
      <c r="F4116">
        <v>1520.11458119491</v>
      </c>
      <c r="G4116">
        <v>265035908.54094443</v>
      </c>
      <c r="H4116" s="6">
        <f>E4116-G4116-'Recalled prostheses cost'!$F$23</f>
        <v>-233270702.64170891</v>
      </c>
      <c r="I4116" s="112">
        <v>30686561.868268356</v>
      </c>
      <c r="J4116" s="112">
        <v>100713645.24555889</v>
      </c>
      <c r="K4116" s="112">
        <f>I4116-J4116-(0.38*'Recalled prostheses cost'!$F$23)</f>
        <v>-79052776.674709171</v>
      </c>
      <c r="L4116" s="11">
        <f t="shared" si="132"/>
        <v>1</v>
      </c>
    </row>
    <row r="4117" spans="1:12" x14ac:dyDescent="0.25">
      <c r="A4117">
        <f t="shared" si="133"/>
        <v>4112</v>
      </c>
      <c r="C4117">
        <v>81726.124100310975</v>
      </c>
      <c r="D4117">
        <v>84824.148094136399</v>
      </c>
      <c r="E4117">
        <v>54525708.383167222</v>
      </c>
      <c r="F4117">
        <v>3098.0239938254235</v>
      </c>
      <c r="G4117">
        <v>416090255.33880907</v>
      </c>
      <c r="H4117" s="6">
        <f>E4117-G4117-'Recalled prostheses cost'!$F$23</f>
        <v>-385316371.42253304</v>
      </c>
      <c r="I4117" s="112">
        <v>30267316.703000169</v>
      </c>
      <c r="J4117" s="112">
        <v>158114297.02874744</v>
      </c>
      <c r="K4117" s="112">
        <f>I4117-J4117-(0.38*'Recalled prostheses cost'!$F$23)</f>
        <v>-136872673.62316591</v>
      </c>
      <c r="L4117" s="11">
        <f t="shared" si="132"/>
        <v>1</v>
      </c>
    </row>
    <row r="4118" spans="1:12" x14ac:dyDescent="0.25">
      <c r="A4118">
        <f t="shared" si="133"/>
        <v>4113</v>
      </c>
      <c r="C4118">
        <v>59601.202972262588</v>
      </c>
      <c r="D4118">
        <v>61298.114263505115</v>
      </c>
      <c r="E4118">
        <v>44755599.810922801</v>
      </c>
      <c r="F4118">
        <v>1696.9112912425262</v>
      </c>
      <c r="G4118">
        <v>257096330.60358351</v>
      </c>
      <c r="H4118" s="6">
        <f>E4118-G4118-'Recalled prostheses cost'!$F$23</f>
        <v>-236092555.25955188</v>
      </c>
      <c r="I4118" s="112">
        <v>24967535.63599905</v>
      </c>
      <c r="J4118" s="112">
        <v>97696605.629361734</v>
      </c>
      <c r="K4118" s="112">
        <f>I4118-J4118-(0.38*'Recalled prostheses cost'!$F$23)</f>
        <v>-81754763.290781319</v>
      </c>
      <c r="L4118" s="11">
        <f t="shared" si="132"/>
        <v>1</v>
      </c>
    </row>
    <row r="4119" spans="1:12" x14ac:dyDescent="0.25">
      <c r="A4119">
        <f t="shared" si="133"/>
        <v>4114</v>
      </c>
      <c r="C4119">
        <v>59859.579643969002</v>
      </c>
      <c r="D4119">
        <v>61162.900326447852</v>
      </c>
      <c r="E4119">
        <v>52316786.551261418</v>
      </c>
      <c r="F4119">
        <v>1303.3206824788504</v>
      </c>
      <c r="G4119">
        <v>266975526.36433819</v>
      </c>
      <c r="H4119" s="6">
        <f>E4119-G4119-'Recalled prostheses cost'!$F$23</f>
        <v>-238410564.27996793</v>
      </c>
      <c r="I4119" s="112">
        <v>29122616.673386253</v>
      </c>
      <c r="J4119" s="112">
        <v>101450700.01844849</v>
      </c>
      <c r="K4119" s="112">
        <f>I4119-J4119-(0.38*'Recalled prostheses cost'!$F$23)</f>
        <v>-81353776.64248088</v>
      </c>
      <c r="L4119" s="11">
        <f t="shared" si="132"/>
        <v>1</v>
      </c>
    </row>
    <row r="4120" spans="1:12" x14ac:dyDescent="0.25">
      <c r="A4120">
        <f t="shared" si="133"/>
        <v>4115</v>
      </c>
      <c r="C4120">
        <v>74179.731421738179</v>
      </c>
      <c r="D4120">
        <v>77175.156683955094</v>
      </c>
      <c r="E4120">
        <v>55658974.287810601</v>
      </c>
      <c r="F4120">
        <v>2995.4252622169151</v>
      </c>
      <c r="G4120">
        <v>442085918.31317723</v>
      </c>
      <c r="H4120" s="6">
        <f>E4120-G4120-'Recalled prostheses cost'!$F$23</f>
        <v>-410178768.49225777</v>
      </c>
      <c r="I4120" s="112">
        <v>31075077.587850858</v>
      </c>
      <c r="J4120" s="112">
        <v>167992648.95900735</v>
      </c>
      <c r="K4120" s="112">
        <f>I4120-J4120-(0.38*'Recalled prostheses cost'!$F$23)</f>
        <v>-145943264.66857514</v>
      </c>
      <c r="L4120" s="11">
        <f t="shared" si="132"/>
        <v>1</v>
      </c>
    </row>
    <row r="4121" spans="1:12" x14ac:dyDescent="0.25">
      <c r="A4121">
        <f t="shared" si="133"/>
        <v>4116</v>
      </c>
      <c r="C4121">
        <v>64044.500508188452</v>
      </c>
      <c r="D4121">
        <v>65810.494724833479</v>
      </c>
      <c r="E4121">
        <v>54182381.900412351</v>
      </c>
      <c r="F4121">
        <v>1765.9942166450273</v>
      </c>
      <c r="G4121">
        <v>359564654.81538272</v>
      </c>
      <c r="H4121" s="6">
        <f>E4121-G4121-'Recalled prostheses cost'!$F$23</f>
        <v>-329134097.38186157</v>
      </c>
      <c r="I4121" s="112">
        <v>29942603.803419136</v>
      </c>
      <c r="J4121" s="112">
        <v>136634568.82984543</v>
      </c>
      <c r="K4121" s="112">
        <f>I4121-J4121-(0.38*'Recalled prostheses cost'!$F$23)</f>
        <v>-115717658.32384494</v>
      </c>
      <c r="L4121" s="11">
        <f t="shared" si="132"/>
        <v>1</v>
      </c>
    </row>
    <row r="4122" spans="1:12" x14ac:dyDescent="0.25">
      <c r="A4122">
        <f t="shared" si="133"/>
        <v>4117</v>
      </c>
      <c r="C4122">
        <v>63185.086100100052</v>
      </c>
      <c r="D4122">
        <v>64807.648238350557</v>
      </c>
      <c r="E4122">
        <v>40368045.531054325</v>
      </c>
      <c r="F4122">
        <v>1622.5621382505051</v>
      </c>
      <c r="G4122">
        <v>224805561.81304568</v>
      </c>
      <c r="H4122" s="6">
        <f>E4122-G4122-'Recalled prostheses cost'!$F$23</f>
        <v>-208189340.74888253</v>
      </c>
      <c r="I4122" s="112">
        <v>22367093.66339324</v>
      </c>
      <c r="J4122" s="112">
        <v>85426113.488957345</v>
      </c>
      <c r="K4122" s="112">
        <f>I4122-J4122-(0.38*'Recalled prostheses cost'!$F$23)</f>
        <v>-72084713.12298274</v>
      </c>
      <c r="L4122" s="11">
        <f t="shared" si="132"/>
        <v>1</v>
      </c>
    </row>
    <row r="4123" spans="1:12" x14ac:dyDescent="0.25">
      <c r="A4123">
        <f t="shared" si="133"/>
        <v>4118</v>
      </c>
      <c r="C4123">
        <v>76565.254974956973</v>
      </c>
      <c r="D4123">
        <v>78550.190515037248</v>
      </c>
      <c r="E4123">
        <v>49952716.428434081</v>
      </c>
      <c r="F4123">
        <v>1984.9355400802742</v>
      </c>
      <c r="G4123">
        <v>281311772.34168673</v>
      </c>
      <c r="H4123" s="6">
        <f>E4123-G4123-'Recalled prostheses cost'!$F$23</f>
        <v>-255110880.38014382</v>
      </c>
      <c r="I4123" s="112">
        <v>27686509.935238369</v>
      </c>
      <c r="J4123" s="112">
        <v>106898473.48984094</v>
      </c>
      <c r="K4123" s="112">
        <f>I4123-J4123-(0.38*'Recalled prostheses cost'!$F$23)</f>
        <v>-88237656.852021217</v>
      </c>
      <c r="L4123" s="11">
        <f t="shared" si="132"/>
        <v>1</v>
      </c>
    </row>
    <row r="4124" spans="1:12" x14ac:dyDescent="0.25">
      <c r="A4124">
        <f t="shared" si="133"/>
        <v>4119</v>
      </c>
      <c r="C4124">
        <v>70589.962883729255</v>
      </c>
      <c r="D4124">
        <v>72732.167832600608</v>
      </c>
      <c r="E4124">
        <v>45386529.492438503</v>
      </c>
      <c r="F4124">
        <v>2142.2049488713528</v>
      </c>
      <c r="G4124">
        <v>340505874.97420925</v>
      </c>
      <c r="H4124" s="6">
        <f>E4124-G4124-'Recalled prostheses cost'!$F$23</f>
        <v>-318871169.94866192</v>
      </c>
      <c r="I4124" s="112">
        <v>25234707.237001378</v>
      </c>
      <c r="J4124" s="112">
        <v>129392232.49019952</v>
      </c>
      <c r="K4124" s="112">
        <f>I4124-J4124-(0.38*'Recalled prostheses cost'!$F$23)</f>
        <v>-113183218.5506168</v>
      </c>
      <c r="L4124" s="11">
        <f t="shared" si="132"/>
        <v>1</v>
      </c>
    </row>
    <row r="4125" spans="1:12" x14ac:dyDescent="0.25">
      <c r="A4125">
        <f t="shared" si="133"/>
        <v>4120</v>
      </c>
      <c r="C4125">
        <v>52096.551863822366</v>
      </c>
      <c r="D4125">
        <v>53288.377109805748</v>
      </c>
      <c r="E4125">
        <v>47675030.771603465</v>
      </c>
      <c r="F4125">
        <v>1191.825245983382</v>
      </c>
      <c r="G4125">
        <v>261487942.25255829</v>
      </c>
      <c r="H4125" s="6">
        <f>E4125-G4125-'Recalled prostheses cost'!$F$23</f>
        <v>-237564735.947846</v>
      </c>
      <c r="I4125" s="112">
        <v>26591819.259597182</v>
      </c>
      <c r="J4125" s="112">
        <v>99365418.055972144</v>
      </c>
      <c r="K4125" s="112">
        <f>I4125-J4125-(0.38*'Recalled prostheses cost'!$F$23)</f>
        <v>-81799292.093793601</v>
      </c>
      <c r="L4125" s="11">
        <f t="shared" si="132"/>
        <v>1</v>
      </c>
    </row>
    <row r="4126" spans="1:12" x14ac:dyDescent="0.25">
      <c r="A4126">
        <f t="shared" si="133"/>
        <v>4121</v>
      </c>
      <c r="C4126">
        <v>55809.875377495853</v>
      </c>
      <c r="D4126">
        <v>57357.540226481586</v>
      </c>
      <c r="E4126">
        <v>68050766.170621186</v>
      </c>
      <c r="F4126">
        <v>1547.6648489857325</v>
      </c>
      <c r="G4126">
        <v>556639446.24155712</v>
      </c>
      <c r="H4126" s="6">
        <f>E4126-G4126-'Recalled prostheses cost'!$F$23</f>
        <v>-512340504.53782713</v>
      </c>
      <c r="I4126" s="112">
        <v>37660444.780571222</v>
      </c>
      <c r="J4126" s="112">
        <v>211522989.57179168</v>
      </c>
      <c r="K4126" s="112">
        <f>I4126-J4126-(0.38*'Recalled prostheses cost'!$F$23)</f>
        <v>-182888238.08863911</v>
      </c>
      <c r="L4126" s="11">
        <f t="shared" si="132"/>
        <v>1</v>
      </c>
    </row>
    <row r="4127" spans="1:12" x14ac:dyDescent="0.25">
      <c r="A4127">
        <f t="shared" si="133"/>
        <v>4122</v>
      </c>
      <c r="C4127">
        <v>69478.730202620645</v>
      </c>
      <c r="D4127">
        <v>73518.703814037654</v>
      </c>
      <c r="E4127">
        <v>72023269.421300918</v>
      </c>
      <c r="F4127">
        <v>4039.9736114170082</v>
      </c>
      <c r="G4127">
        <v>1250440541.7373762</v>
      </c>
      <c r="H4127" s="6">
        <f>E4127-G4127-'Recalled prostheses cost'!$F$23</f>
        <v>-1202169096.7829666</v>
      </c>
      <c r="I4127" s="112">
        <v>39677214.214007109</v>
      </c>
      <c r="J4127" s="112">
        <v>475167405.86020297</v>
      </c>
      <c r="K4127" s="112">
        <f>I4127-J4127-(0.38*'Recalled prostheses cost'!$F$23)</f>
        <v>-444515884.94361454</v>
      </c>
      <c r="L4127" s="11">
        <f t="shared" si="132"/>
        <v>1</v>
      </c>
    </row>
    <row r="4128" spans="1:12" x14ac:dyDescent="0.25">
      <c r="A4128">
        <f t="shared" si="133"/>
        <v>4123</v>
      </c>
      <c r="C4128">
        <v>61445.018531346606</v>
      </c>
      <c r="D4128">
        <v>63106.098192571553</v>
      </c>
      <c r="E4128">
        <v>48325412.477320038</v>
      </c>
      <c r="F4128">
        <v>1661.0796612249469</v>
      </c>
      <c r="G4128">
        <v>298351771.98626792</v>
      </c>
      <c r="H4128" s="6">
        <f>E4128-G4128-'Recalled prostheses cost'!$F$23</f>
        <v>-273778183.97583908</v>
      </c>
      <c r="I4128" s="112">
        <v>26388133.64121272</v>
      </c>
      <c r="J4128" s="112">
        <v>113373673.35478179</v>
      </c>
      <c r="K4128" s="112">
        <f>I4128-J4128-(0.38*'Recalled prostheses cost'!$F$23)</f>
        <v>-96011233.010987729</v>
      </c>
      <c r="L4128" s="11">
        <f t="shared" si="132"/>
        <v>1</v>
      </c>
    </row>
    <row r="4129" spans="1:12" x14ac:dyDescent="0.25">
      <c r="A4129">
        <f t="shared" si="133"/>
        <v>4124</v>
      </c>
      <c r="C4129">
        <v>61701.618912904763</v>
      </c>
      <c r="D4129">
        <v>64140.690270181789</v>
      </c>
      <c r="E4129">
        <v>44078330.048816495</v>
      </c>
      <c r="F4129">
        <v>2439.0713572770255</v>
      </c>
      <c r="G4129">
        <v>407615125.4945634</v>
      </c>
      <c r="H4129" s="6">
        <f>E4129-G4129-'Recalled prostheses cost'!$F$23</f>
        <v>-387288619.91263807</v>
      </c>
      <c r="I4129" s="112">
        <v>24347941.854883954</v>
      </c>
      <c r="J4129" s="112">
        <v>154893747.6879341</v>
      </c>
      <c r="K4129" s="112">
        <f>I4129-J4129-(0.38*'Recalled prostheses cost'!$F$23)</f>
        <v>-139571499.13046879</v>
      </c>
      <c r="L4129" s="11">
        <f t="shared" si="132"/>
        <v>1</v>
      </c>
    </row>
    <row r="4130" spans="1:12" x14ac:dyDescent="0.25">
      <c r="A4130">
        <f t="shared" si="133"/>
        <v>4125</v>
      </c>
      <c r="C4130">
        <v>53399.943660911471</v>
      </c>
      <c r="D4130">
        <v>55295.822329862065</v>
      </c>
      <c r="E4130">
        <v>59380951.493075907</v>
      </c>
      <c r="F4130">
        <v>1895.8786689505941</v>
      </c>
      <c r="G4130">
        <v>542581147.76420712</v>
      </c>
      <c r="H4130" s="6">
        <f>E4130-G4130-'Recalled prostheses cost'!$F$23</f>
        <v>-506952020.73802239</v>
      </c>
      <c r="I4130" s="112">
        <v>32842240.617680609</v>
      </c>
      <c r="J4130" s="112">
        <v>206180836.1503987</v>
      </c>
      <c r="K4130" s="112">
        <f>I4130-J4130-(0.38*'Recalled prostheses cost'!$F$23)</f>
        <v>-182364288.83013675</v>
      </c>
      <c r="L4130" s="11">
        <f t="shared" si="132"/>
        <v>1</v>
      </c>
    </row>
    <row r="4131" spans="1:12" x14ac:dyDescent="0.25">
      <c r="A4131">
        <f t="shared" si="133"/>
        <v>4126</v>
      </c>
      <c r="C4131">
        <v>57426.276451098747</v>
      </c>
      <c r="D4131">
        <v>58972.446393890452</v>
      </c>
      <c r="E4131">
        <v>67353869.849941909</v>
      </c>
      <c r="F4131">
        <v>1546.1699427917047</v>
      </c>
      <c r="G4131">
        <v>470439767.22816706</v>
      </c>
      <c r="H4131" s="6">
        <f>E4131-G4131-'Recalled prostheses cost'!$F$23</f>
        <v>-426837721.84511632</v>
      </c>
      <c r="I4131" s="112">
        <v>36964599.77582518</v>
      </c>
      <c r="J4131" s="112">
        <v>178767111.54670346</v>
      </c>
      <c r="K4131" s="112">
        <f>I4131-J4131-(0.38*'Recalled prostheses cost'!$F$23)</f>
        <v>-150828205.06829694</v>
      </c>
      <c r="L4131" s="11">
        <f t="shared" si="132"/>
        <v>1</v>
      </c>
    </row>
    <row r="4132" spans="1:12" x14ac:dyDescent="0.25">
      <c r="A4132">
        <f t="shared" si="133"/>
        <v>4127</v>
      </c>
      <c r="C4132">
        <v>63421.15806559116</v>
      </c>
      <c r="D4132">
        <v>64381.500911340001</v>
      </c>
      <c r="E4132">
        <v>42684099.799669385</v>
      </c>
      <c r="F4132">
        <v>960.34284574884077</v>
      </c>
      <c r="G4132">
        <v>139103154.00467342</v>
      </c>
      <c r="H4132" s="6">
        <f>E4132-G4132-'Recalled prostheses cost'!$F$23</f>
        <v>-120170878.67189521</v>
      </c>
      <c r="I4132" s="112">
        <v>23888686.833343316</v>
      </c>
      <c r="J4132" s="112">
        <v>52859198.521775901</v>
      </c>
      <c r="K4132" s="112">
        <f>I4132-J4132-(0.38*'Recalled prostheses cost'!$F$23)</f>
        <v>-37996204.985851228</v>
      </c>
      <c r="L4132" s="11">
        <f t="shared" si="132"/>
        <v>1</v>
      </c>
    </row>
    <row r="4133" spans="1:12" x14ac:dyDescent="0.25">
      <c r="A4133">
        <f t="shared" si="133"/>
        <v>4128</v>
      </c>
      <c r="C4133">
        <v>56877.490899001168</v>
      </c>
      <c r="D4133">
        <v>57925.819996934777</v>
      </c>
      <c r="E4133">
        <v>44761533.792182162</v>
      </c>
      <c r="F4133">
        <v>1048.3290979336089</v>
      </c>
      <c r="G4133">
        <v>173288862.90588713</v>
      </c>
      <c r="H4133" s="6">
        <f>E4133-G4133-'Recalled prostheses cost'!$F$23</f>
        <v>-152279153.58059615</v>
      </c>
      <c r="I4133" s="112">
        <v>24994629.559328355</v>
      </c>
      <c r="J4133" s="112">
        <v>65849767.904237099</v>
      </c>
      <c r="K4133" s="112">
        <f>I4133-J4133-(0.38*'Recalled prostheses cost'!$F$23)</f>
        <v>-49880831.642327391</v>
      </c>
      <c r="L4133" s="11">
        <f t="shared" si="132"/>
        <v>1</v>
      </c>
    </row>
    <row r="4134" spans="1:12" x14ac:dyDescent="0.25">
      <c r="A4134">
        <f t="shared" si="133"/>
        <v>4129</v>
      </c>
      <c r="C4134">
        <v>60055.694789065928</v>
      </c>
      <c r="D4134">
        <v>62022.17524556844</v>
      </c>
      <c r="E4134">
        <v>44972191.183142953</v>
      </c>
      <c r="F4134">
        <v>1966.4804565025115</v>
      </c>
      <c r="G4134">
        <v>356695905.28379261</v>
      </c>
      <c r="H4134" s="6">
        <f>E4134-G4134-'Recalled prostheses cost'!$F$23</f>
        <v>-335475538.56754082</v>
      </c>
      <c r="I4134" s="112">
        <v>24794563.944210999</v>
      </c>
      <c r="J4134" s="112">
        <v>135544444.0078412</v>
      </c>
      <c r="K4134" s="112">
        <f>I4134-J4134-(0.38*'Recalled prostheses cost'!$F$23)</f>
        <v>-119775573.36104885</v>
      </c>
      <c r="L4134" s="11">
        <f t="shared" si="132"/>
        <v>1</v>
      </c>
    </row>
    <row r="4135" spans="1:12" x14ac:dyDescent="0.25">
      <c r="A4135">
        <f t="shared" si="133"/>
        <v>4130</v>
      </c>
      <c r="C4135">
        <v>54167.886945075785</v>
      </c>
      <c r="D4135">
        <v>55499.432300855573</v>
      </c>
      <c r="E4135">
        <v>42155088.105682544</v>
      </c>
      <c r="F4135">
        <v>1331.5453557797882</v>
      </c>
      <c r="G4135">
        <v>219052296.51668859</v>
      </c>
      <c r="H4135" s="6">
        <f>E4135-G4135-'Recalled prostheses cost'!$F$23</f>
        <v>-200649032.8778972</v>
      </c>
      <c r="I4135" s="112">
        <v>23598033.692221027</v>
      </c>
      <c r="J4135" s="112">
        <v>83239872.676341683</v>
      </c>
      <c r="K4135" s="112">
        <f>I4135-J4135-(0.38*'Recalled prostheses cost'!$F$23)</f>
        <v>-68667532.281539291</v>
      </c>
      <c r="L4135" s="11">
        <f t="shared" si="132"/>
        <v>1</v>
      </c>
    </row>
    <row r="4136" spans="1:12" x14ac:dyDescent="0.25">
      <c r="A4136">
        <f t="shared" si="133"/>
        <v>4131</v>
      </c>
      <c r="C4136">
        <v>56526.284317546422</v>
      </c>
      <c r="D4136">
        <v>57868.489273671628</v>
      </c>
      <c r="E4136">
        <v>62377144.398206234</v>
      </c>
      <c r="F4136">
        <v>1342.2049561252061</v>
      </c>
      <c r="G4136">
        <v>390226997.96039516</v>
      </c>
      <c r="H4136" s="6">
        <f>E4136-G4136-'Recalled prostheses cost'!$F$23</f>
        <v>-351601678.02908009</v>
      </c>
      <c r="I4136" s="112">
        <v>34383198.787505299</v>
      </c>
      <c r="J4136" s="112">
        <v>148286259.22495016</v>
      </c>
      <c r="K4136" s="112">
        <f>I4136-J4136-(0.38*'Recalled prostheses cost'!$F$23)</f>
        <v>-122928753.73486352</v>
      </c>
      <c r="L4136" s="11">
        <f t="shared" si="132"/>
        <v>1</v>
      </c>
    </row>
    <row r="4137" spans="1:12" x14ac:dyDescent="0.25">
      <c r="A4137">
        <f t="shared" si="133"/>
        <v>4132</v>
      </c>
      <c r="C4137">
        <v>66689.699523982374</v>
      </c>
      <c r="D4137">
        <v>69182.208812414014</v>
      </c>
      <c r="E4137">
        <v>56705964.532002658</v>
      </c>
      <c r="F4137">
        <v>2492.50928843164</v>
      </c>
      <c r="G4137">
        <v>429864565.01569504</v>
      </c>
      <c r="H4137" s="6">
        <f>E4137-G4137-'Recalled prostheses cost'!$F$23</f>
        <v>-396910424.95058358</v>
      </c>
      <c r="I4137" s="112">
        <v>31744862.429087359</v>
      </c>
      <c r="J4137" s="112">
        <v>163348534.70596412</v>
      </c>
      <c r="K4137" s="112">
        <f>I4137-J4137-(0.38*'Recalled prostheses cost'!$F$23)</f>
        <v>-140629365.5742954</v>
      </c>
      <c r="L4137" s="11">
        <f t="shared" si="132"/>
        <v>1</v>
      </c>
    </row>
    <row r="4138" spans="1:12" x14ac:dyDescent="0.25">
      <c r="A4138">
        <f t="shared" si="133"/>
        <v>4133</v>
      </c>
      <c r="C4138">
        <v>55220.961607909718</v>
      </c>
      <c r="D4138">
        <v>56929.738239870509</v>
      </c>
      <c r="E4138">
        <v>70826364.113353416</v>
      </c>
      <c r="F4138">
        <v>1708.7766319607908</v>
      </c>
      <c r="G4138">
        <v>495429978.8949334</v>
      </c>
      <c r="H4138" s="6">
        <f>E4138-G4138-'Recalled prostheses cost'!$F$23</f>
        <v>-448355439.24847114</v>
      </c>
      <c r="I4138" s="112">
        <v>39310336.221782587</v>
      </c>
      <c r="J4138" s="112">
        <v>188263391.9800747</v>
      </c>
      <c r="K4138" s="112">
        <f>I4138-J4138-(0.38*'Recalled prostheses cost'!$F$23)</f>
        <v>-157978749.05571076</v>
      </c>
      <c r="L4138" s="11">
        <f t="shared" si="132"/>
        <v>1</v>
      </c>
    </row>
    <row r="4139" spans="1:12" x14ac:dyDescent="0.25">
      <c r="A4139">
        <f t="shared" si="133"/>
        <v>4134</v>
      </c>
      <c r="C4139">
        <v>72518.812885938212</v>
      </c>
      <c r="D4139">
        <v>75490.608742119191</v>
      </c>
      <c r="E4139">
        <v>50178434.80568327</v>
      </c>
      <c r="F4139">
        <v>2971.7958561809792</v>
      </c>
      <c r="G4139">
        <v>511952227.42523319</v>
      </c>
      <c r="H4139" s="6">
        <f>E4139-G4139-'Recalled prostheses cost'!$F$23</f>
        <v>-485525617.0864411</v>
      </c>
      <c r="I4139" s="112">
        <v>28130053.448785</v>
      </c>
      <c r="J4139" s="112">
        <v>194541846.42158863</v>
      </c>
      <c r="K4139" s="112">
        <f>I4139-J4139-(0.38*'Recalled prostheses cost'!$F$23)</f>
        <v>-175437486.27022228</v>
      </c>
      <c r="L4139" s="11">
        <f t="shared" si="132"/>
        <v>1</v>
      </c>
    </row>
    <row r="4140" spans="1:12" x14ac:dyDescent="0.25">
      <c r="A4140">
        <f t="shared" si="133"/>
        <v>4135</v>
      </c>
      <c r="C4140">
        <v>59490.229258416752</v>
      </c>
      <c r="D4140">
        <v>61363.915042462577</v>
      </c>
      <c r="E4140">
        <v>43219159.208401762</v>
      </c>
      <c r="F4140">
        <v>1873.6857840458251</v>
      </c>
      <c r="G4140">
        <v>291313786.71105677</v>
      </c>
      <c r="H4140" s="6">
        <f>E4140-G4140-'Recalled prostheses cost'!$F$23</f>
        <v>-271846451.9695462</v>
      </c>
      <c r="I4140" s="112">
        <v>23966674.163206205</v>
      </c>
      <c r="J4140" s="112">
        <v>110699238.95020159</v>
      </c>
      <c r="K4140" s="112">
        <f>I4140-J4140-(0.38*'Recalled prostheses cost'!$F$23)</f>
        <v>-95758258.084414035</v>
      </c>
      <c r="L4140" s="11">
        <f t="shared" si="132"/>
        <v>1</v>
      </c>
    </row>
    <row r="4141" spans="1:12" x14ac:dyDescent="0.25">
      <c r="A4141">
        <f t="shared" si="133"/>
        <v>4136</v>
      </c>
      <c r="C4141">
        <v>66429.016150357216</v>
      </c>
      <c r="D4141">
        <v>68249.884855198092</v>
      </c>
      <c r="E4141">
        <v>39486795.205676235</v>
      </c>
      <c r="F4141">
        <v>1820.8687048408756</v>
      </c>
      <c r="G4141">
        <v>219501921.31233144</v>
      </c>
      <c r="H4141" s="6">
        <f>E4141-G4141-'Recalled prostheses cost'!$F$23</f>
        <v>-203766950.57354638</v>
      </c>
      <c r="I4141" s="112">
        <v>22156886.720020801</v>
      </c>
      <c r="J4141" s="112">
        <v>83410730.098685935</v>
      </c>
      <c r="K4141" s="112">
        <f>I4141-J4141-(0.38*'Recalled prostheses cost'!$F$23)</f>
        <v>-70279536.676083773</v>
      </c>
      <c r="L4141" s="11">
        <f t="shared" si="132"/>
        <v>1</v>
      </c>
    </row>
    <row r="4142" spans="1:12" x14ac:dyDescent="0.25">
      <c r="A4142">
        <f t="shared" si="133"/>
        <v>4137</v>
      </c>
      <c r="C4142">
        <v>55022.509243482666</v>
      </c>
      <c r="D4142">
        <v>56471.215659576475</v>
      </c>
      <c r="E4142">
        <v>51348975.877134353</v>
      </c>
      <c r="F4142">
        <v>1448.7064160938098</v>
      </c>
      <c r="G4142">
        <v>277401380.1407156</v>
      </c>
      <c r="H4142" s="6">
        <f>E4142-G4142-'Recalled prostheses cost'!$F$23</f>
        <v>-249804228.73047242</v>
      </c>
      <c r="I4142" s="112">
        <v>28538135.98614721</v>
      </c>
      <c r="J4142" s="112">
        <v>105412524.45347193</v>
      </c>
      <c r="K4142" s="112">
        <f>I4142-J4142-(0.38*'Recalled prostheses cost'!$F$23)</f>
        <v>-85900081.764743358</v>
      </c>
      <c r="L4142" s="11">
        <f t="shared" si="132"/>
        <v>1</v>
      </c>
    </row>
    <row r="4143" spans="1:12" x14ac:dyDescent="0.25">
      <c r="A4143">
        <f t="shared" si="133"/>
        <v>4138</v>
      </c>
      <c r="C4143">
        <v>52040.610292244906</v>
      </c>
      <c r="D4143">
        <v>53372.931316730428</v>
      </c>
      <c r="E4143">
        <v>68292098.165332645</v>
      </c>
      <c r="F4143">
        <v>1332.3210244855218</v>
      </c>
      <c r="G4143">
        <v>475466997.57174385</v>
      </c>
      <c r="H4143" s="6">
        <f>E4143-G4143-'Recalled prostheses cost'!$F$23</f>
        <v>-430926723.87330234</v>
      </c>
      <c r="I4143" s="112">
        <v>37771359.853568584</v>
      </c>
      <c r="J4143" s="112">
        <v>180677459.07726267</v>
      </c>
      <c r="K4143" s="112">
        <f>I4143-J4143-(0.38*'Recalled prostheses cost'!$F$23)</f>
        <v>-151931792.52111274</v>
      </c>
      <c r="L4143" s="11">
        <f t="shared" si="132"/>
        <v>1</v>
      </c>
    </row>
    <row r="4144" spans="1:12" x14ac:dyDescent="0.25">
      <c r="A4144">
        <f t="shared" si="133"/>
        <v>4139</v>
      </c>
      <c r="C4144">
        <v>52616.854796062973</v>
      </c>
      <c r="D4144">
        <v>53765.146827981145</v>
      </c>
      <c r="E4144">
        <v>47774424.473078921</v>
      </c>
      <c r="F4144">
        <v>1148.2920319181721</v>
      </c>
      <c r="G4144">
        <v>238028862.37835252</v>
      </c>
      <c r="H4144" s="6">
        <f>E4144-G4144-'Recalled prostheses cost'!$F$23</f>
        <v>-214006262.37216479</v>
      </c>
      <c r="I4144" s="112">
        <v>26251776.45198622</v>
      </c>
      <c r="J4144" s="112">
        <v>90450967.703773975</v>
      </c>
      <c r="K4144" s="112">
        <f>I4144-J4144-(0.38*'Recalled prostheses cost'!$F$23)</f>
        <v>-73224884.549206406</v>
      </c>
      <c r="L4144" s="11">
        <f t="shared" si="132"/>
        <v>1</v>
      </c>
    </row>
    <row r="4145" spans="1:12" x14ac:dyDescent="0.25">
      <c r="A4145">
        <f t="shared" si="133"/>
        <v>4140</v>
      </c>
      <c r="C4145">
        <v>48883.66220945555</v>
      </c>
      <c r="D4145">
        <v>49964.135500614007</v>
      </c>
      <c r="E4145">
        <v>39010766.274394795</v>
      </c>
      <c r="F4145">
        <v>1080.4732911584579</v>
      </c>
      <c r="G4145">
        <v>187599156.38635027</v>
      </c>
      <c r="H4145" s="6">
        <f>E4145-G4145-'Recalled prostheses cost'!$F$23</f>
        <v>-172340214.57884663</v>
      </c>
      <c r="I4145" s="112">
        <v>21617078.671225641</v>
      </c>
      <c r="J4145" s="112">
        <v>71287679.426813111</v>
      </c>
      <c r="K4145" s="112">
        <f>I4145-J4145-(0.38*'Recalled prostheses cost'!$F$23)</f>
        <v>-58696294.05300612</v>
      </c>
      <c r="L4145" s="11">
        <f t="shared" si="132"/>
        <v>1</v>
      </c>
    </row>
    <row r="4146" spans="1:12" x14ac:dyDescent="0.25">
      <c r="A4146">
        <f t="shared" si="133"/>
        <v>4141</v>
      </c>
      <c r="C4146">
        <v>50259.992439549947</v>
      </c>
      <c r="D4146">
        <v>51689.099634721751</v>
      </c>
      <c r="E4146">
        <v>58870598.273127943</v>
      </c>
      <c r="F4146">
        <v>1429.1071951718041</v>
      </c>
      <c r="G4146">
        <v>421110167.32477099</v>
      </c>
      <c r="H4146" s="6">
        <f>E4146-G4146-'Recalled prostheses cost'!$F$23</f>
        <v>-385991393.51853418</v>
      </c>
      <c r="I4146" s="112">
        <v>32508687.731010795</v>
      </c>
      <c r="J4146" s="112">
        <v>160021863.58341303</v>
      </c>
      <c r="K4146" s="112">
        <f>I4146-J4146-(0.38*'Recalled prostheses cost'!$F$23)</f>
        <v>-136538869.14982089</v>
      </c>
      <c r="L4146" s="11">
        <f t="shared" si="132"/>
        <v>1</v>
      </c>
    </row>
    <row r="4147" spans="1:12" x14ac:dyDescent="0.25">
      <c r="A4147">
        <f t="shared" si="133"/>
        <v>4142</v>
      </c>
      <c r="C4147">
        <v>52686.838692655409</v>
      </c>
      <c r="D4147">
        <v>53679.858873871148</v>
      </c>
      <c r="E4147">
        <v>64303135.805549204</v>
      </c>
      <c r="F4147">
        <v>993.02018121573929</v>
      </c>
      <c r="G4147">
        <v>283660397.03135341</v>
      </c>
      <c r="H4147" s="6">
        <f>E4147-G4147-'Recalled prostheses cost'!$F$23</f>
        <v>-243109085.69269538</v>
      </c>
      <c r="I4147" s="112">
        <v>35853032.186613783</v>
      </c>
      <c r="J4147" s="112">
        <v>107790950.87191434</v>
      </c>
      <c r="K4147" s="112">
        <f>I4147-J4147-(0.38*'Recalled prostheses cost'!$F$23)</f>
        <v>-80963611.982719213</v>
      </c>
      <c r="L4147" s="11">
        <f t="shared" si="132"/>
        <v>1</v>
      </c>
    </row>
    <row r="4148" spans="1:12" x14ac:dyDescent="0.25">
      <c r="A4148">
        <f t="shared" si="133"/>
        <v>4143</v>
      </c>
      <c r="C4148">
        <v>62783.138689769483</v>
      </c>
      <c r="D4148">
        <v>64331.080491270201</v>
      </c>
      <c r="E4148">
        <v>40581475.303503588</v>
      </c>
      <c r="F4148">
        <v>1547.9418015007177</v>
      </c>
      <c r="G4148">
        <v>189473367.38338912</v>
      </c>
      <c r="H4148" s="6">
        <f>E4148-G4148-'Recalled prostheses cost'!$F$23</f>
        <v>-172643716.54677671</v>
      </c>
      <c r="I4148" s="112">
        <v>22288479.915218592</v>
      </c>
      <c r="J4148" s="112">
        <v>71999879.605687842</v>
      </c>
      <c r="K4148" s="112">
        <f>I4148-J4148-(0.38*'Recalled prostheses cost'!$F$23)</f>
        <v>-58737092.987887897</v>
      </c>
      <c r="L4148" s="11">
        <f t="shared" si="132"/>
        <v>1</v>
      </c>
    </row>
    <row r="4149" spans="1:12" x14ac:dyDescent="0.25">
      <c r="A4149">
        <f t="shared" si="133"/>
        <v>4144</v>
      </c>
      <c r="C4149">
        <v>52214.304550398178</v>
      </c>
      <c r="D4149">
        <v>53547.995047865981</v>
      </c>
      <c r="E4149">
        <v>42293512.108259097</v>
      </c>
      <c r="F4149">
        <v>1333.6904974678037</v>
      </c>
      <c r="G4149">
        <v>216168492.33185846</v>
      </c>
      <c r="H4149" s="6">
        <f>E4149-G4149-'Recalled prostheses cost'!$F$23</f>
        <v>-197626804.69049054</v>
      </c>
      <c r="I4149" s="112">
        <v>23633097.313279096</v>
      </c>
      <c r="J4149" s="112">
        <v>82144027.086106196</v>
      </c>
      <c r="K4149" s="112">
        <f>I4149-J4149-(0.38*'Recalled prostheses cost'!$F$23)</f>
        <v>-67536623.070245743</v>
      </c>
      <c r="L4149" s="11">
        <f t="shared" si="132"/>
        <v>1</v>
      </c>
    </row>
    <row r="4150" spans="1:12" x14ac:dyDescent="0.25">
      <c r="A4150">
        <f t="shared" si="133"/>
        <v>4145</v>
      </c>
      <c r="C4150">
        <v>52548.945751728286</v>
      </c>
      <c r="D4150">
        <v>53654.672891876784</v>
      </c>
      <c r="E4150">
        <v>43993459.756270781</v>
      </c>
      <c r="F4150">
        <v>1105.7271401484977</v>
      </c>
      <c r="G4150">
        <v>214167763.22271177</v>
      </c>
      <c r="H4150" s="6">
        <f>E4150-G4150-'Recalled prostheses cost'!$F$23</f>
        <v>-193926127.93333215</v>
      </c>
      <c r="I4150" s="112">
        <v>24765940.779921804</v>
      </c>
      <c r="J4150" s="112">
        <v>81383750.024630457</v>
      </c>
      <c r="K4150" s="112">
        <f>I4150-J4150-(0.38*'Recalled prostheses cost'!$F$23)</f>
        <v>-65643502.542127304</v>
      </c>
      <c r="L4150" s="11">
        <f t="shared" si="132"/>
        <v>1</v>
      </c>
    </row>
    <row r="4151" spans="1:12" x14ac:dyDescent="0.25">
      <c r="A4151">
        <f t="shared" si="133"/>
        <v>4146</v>
      </c>
      <c r="C4151">
        <v>73683.40488694486</v>
      </c>
      <c r="D4151">
        <v>76689.013186756027</v>
      </c>
      <c r="E4151">
        <v>44970723.883662313</v>
      </c>
      <c r="F4151">
        <v>3005.6082998111669</v>
      </c>
      <c r="G4151">
        <v>402508924.49124074</v>
      </c>
      <c r="H4151" s="6">
        <f>E4151-G4151-'Recalled prostheses cost'!$F$23</f>
        <v>-381290025.07446957</v>
      </c>
      <c r="I4151" s="112">
        <v>25034407.400342129</v>
      </c>
      <c r="J4151" s="112">
        <v>152953391.3066715</v>
      </c>
      <c r="K4151" s="112">
        <f>I4151-J4151-(0.38*'Recalled prostheses cost'!$F$23)</f>
        <v>-136944677.20374802</v>
      </c>
      <c r="L4151" s="11">
        <f t="shared" si="132"/>
        <v>1</v>
      </c>
    </row>
    <row r="4152" spans="1:12" x14ac:dyDescent="0.25">
      <c r="A4152">
        <f t="shared" si="133"/>
        <v>4147</v>
      </c>
      <c r="C4152">
        <v>65036.064362372053</v>
      </c>
      <c r="D4152">
        <v>66847.924460086448</v>
      </c>
      <c r="E4152">
        <v>54139809.151372567</v>
      </c>
      <c r="F4152">
        <v>1811.8600977143942</v>
      </c>
      <c r="G4152">
        <v>359550149.25392896</v>
      </c>
      <c r="H4152" s="6">
        <f>E4152-G4152-'Recalled prostheses cost'!$F$23</f>
        <v>-329162164.56944758</v>
      </c>
      <c r="I4152" s="112">
        <v>30183584.708199847</v>
      </c>
      <c r="J4152" s="112">
        <v>136629056.71649301</v>
      </c>
      <c r="K4152" s="112">
        <f>I4152-J4152-(0.38*'Recalled prostheses cost'!$F$23)</f>
        <v>-115471165.30571181</v>
      </c>
      <c r="L4152" s="11">
        <f t="shared" si="132"/>
        <v>1</v>
      </c>
    </row>
    <row r="4153" spans="1:12" x14ac:dyDescent="0.25">
      <c r="A4153">
        <f t="shared" si="133"/>
        <v>4148</v>
      </c>
      <c r="C4153">
        <v>51024.538773977074</v>
      </c>
      <c r="D4153">
        <v>53091.738366943602</v>
      </c>
      <c r="E4153">
        <v>61007049.803972594</v>
      </c>
      <c r="F4153">
        <v>2067.1995929665281</v>
      </c>
      <c r="G4153">
        <v>590854263.13762641</v>
      </c>
      <c r="H4153" s="6">
        <f>E4153-G4153-'Recalled prostheses cost'!$F$23</f>
        <v>-553599037.80054498</v>
      </c>
      <c r="I4153" s="112">
        <v>33226942.984691326</v>
      </c>
      <c r="J4153" s="112">
        <v>224524619.99229801</v>
      </c>
      <c r="K4153" s="112">
        <f>I4153-J4153-(0.38*'Recalled prostheses cost'!$F$23)</f>
        <v>-200323370.30502534</v>
      </c>
      <c r="L4153" s="11">
        <f t="shared" si="132"/>
        <v>1</v>
      </c>
    </row>
    <row r="4154" spans="1:12" x14ac:dyDescent="0.25">
      <c r="A4154">
        <f t="shared" si="133"/>
        <v>4149</v>
      </c>
      <c r="C4154">
        <v>54984.308172444209</v>
      </c>
      <c r="D4154">
        <v>56404.472679542181</v>
      </c>
      <c r="E4154">
        <v>69920325.229744107</v>
      </c>
      <c r="F4154">
        <v>1420.1645070979721</v>
      </c>
      <c r="G4154">
        <v>431027791.10498023</v>
      </c>
      <c r="H4154" s="6">
        <f>E4154-G4154-'Recalled prostheses cost'!$F$23</f>
        <v>-384859290.34212732</v>
      </c>
      <c r="I4154" s="112">
        <v>38844667.867107183</v>
      </c>
      <c r="J4154" s="112">
        <v>163790560.61989248</v>
      </c>
      <c r="K4154" s="112">
        <f>I4154-J4154-(0.38*'Recalled prostheses cost'!$F$23)</f>
        <v>-133971586.05020395</v>
      </c>
      <c r="L4154" s="11">
        <f t="shared" si="132"/>
        <v>1</v>
      </c>
    </row>
    <row r="4155" spans="1:12" x14ac:dyDescent="0.25">
      <c r="A4155">
        <f t="shared" si="133"/>
        <v>4150</v>
      </c>
      <c r="C4155">
        <v>49358.157659159668</v>
      </c>
      <c r="D4155">
        <v>50092.761012357936</v>
      </c>
      <c r="E4155">
        <v>55044573.797192201</v>
      </c>
      <c r="F4155">
        <v>734.60335319826845</v>
      </c>
      <c r="G4155">
        <v>202192957.03193215</v>
      </c>
      <c r="H4155" s="6">
        <f>E4155-G4155-'Recalled prostheses cost'!$F$23</f>
        <v>-170900207.70163113</v>
      </c>
      <c r="I4155" s="112">
        <v>30068991.044943266</v>
      </c>
      <c r="J4155" s="112">
        <v>76833323.672134221</v>
      </c>
      <c r="K4155" s="112">
        <f>I4155-J4155-(0.38*'Recalled prostheses cost'!$F$23)</f>
        <v>-55790025.924609601</v>
      </c>
      <c r="L4155" s="11">
        <f t="shared" si="132"/>
        <v>1</v>
      </c>
    </row>
    <row r="4156" spans="1:12" x14ac:dyDescent="0.25">
      <c r="A4156">
        <f t="shared" si="133"/>
        <v>4151</v>
      </c>
      <c r="C4156">
        <v>60654.638157397763</v>
      </c>
      <c r="D4156">
        <v>63124.466887627248</v>
      </c>
      <c r="E4156">
        <v>45444978.474209517</v>
      </c>
      <c r="F4156">
        <v>2469.8287302294848</v>
      </c>
      <c r="G4156">
        <v>367308028.39239657</v>
      </c>
      <c r="H4156" s="6">
        <f>E4156-G4156-'Recalled prostheses cost'!$F$23</f>
        <v>-345614874.38507819</v>
      </c>
      <c r="I4156" s="112">
        <v>25084344.945277803</v>
      </c>
      <c r="J4156" s="112">
        <v>139577050.78911069</v>
      </c>
      <c r="K4156" s="112">
        <f>I4156-J4156-(0.38*'Recalled prostheses cost'!$F$23)</f>
        <v>-123518399.14125153</v>
      </c>
      <c r="L4156" s="11">
        <f t="shared" si="132"/>
        <v>1</v>
      </c>
    </row>
    <row r="4157" spans="1:12" x14ac:dyDescent="0.25">
      <c r="A4157">
        <f t="shared" si="133"/>
        <v>4152</v>
      </c>
      <c r="C4157">
        <v>55493.061268050413</v>
      </c>
      <c r="D4157">
        <v>57031.934561035516</v>
      </c>
      <c r="E4157">
        <v>39999836.378753245</v>
      </c>
      <c r="F4157">
        <v>1538.873292985103</v>
      </c>
      <c r="G4157">
        <v>287143478.14659429</v>
      </c>
      <c r="H4157" s="6">
        <f>E4157-G4157-'Recalled prostheses cost'!$F$23</f>
        <v>-270895466.23473221</v>
      </c>
      <c r="I4157" s="112">
        <v>22182751.978251871</v>
      </c>
      <c r="J4157" s="112">
        <v>109114521.69570585</v>
      </c>
      <c r="K4157" s="112">
        <f>I4157-J4157-(0.38*'Recalled prostheses cost'!$F$23)</f>
        <v>-95957463.014872611</v>
      </c>
      <c r="L4157" s="11">
        <f t="shared" si="132"/>
        <v>1</v>
      </c>
    </row>
    <row r="4158" spans="1:12" x14ac:dyDescent="0.25">
      <c r="A4158">
        <f t="shared" si="133"/>
        <v>4153</v>
      </c>
      <c r="C4158">
        <v>50966.688069911383</v>
      </c>
      <c r="D4158">
        <v>52791.452942068638</v>
      </c>
      <c r="E4158">
        <v>43381016.23500149</v>
      </c>
      <c r="F4158">
        <v>1824.764872157255</v>
      </c>
      <c r="G4158">
        <v>326194785.96673852</v>
      </c>
      <c r="H4158" s="6">
        <f>E4158-G4158-'Recalled prostheses cost'!$F$23</f>
        <v>-306565594.19862819</v>
      </c>
      <c r="I4158" s="112">
        <v>24023548.460066106</v>
      </c>
      <c r="J4158" s="112">
        <v>123954018.66736066</v>
      </c>
      <c r="K4158" s="112">
        <f>I4158-J4158-(0.38*'Recalled prostheses cost'!$F$23)</f>
        <v>-108956163.50471321</v>
      </c>
      <c r="L4158" s="11">
        <f t="shared" si="132"/>
        <v>1</v>
      </c>
    </row>
    <row r="4159" spans="1:12" x14ac:dyDescent="0.25">
      <c r="A4159">
        <f t="shared" si="133"/>
        <v>4154</v>
      </c>
      <c r="C4159">
        <v>57484.823151623736</v>
      </c>
      <c r="D4159">
        <v>58754.01860217689</v>
      </c>
      <c r="E4159">
        <v>49312501.86471241</v>
      </c>
      <c r="F4159">
        <v>1269.1954505531539</v>
      </c>
      <c r="G4159">
        <v>231390781.15464509</v>
      </c>
      <c r="H4159" s="6">
        <f>E4159-G4159-'Recalled prostheses cost'!$F$23</f>
        <v>-205830103.75682384</v>
      </c>
      <c r="I4159" s="112">
        <v>27413924.426186077</v>
      </c>
      <c r="J4159" s="112">
        <v>87928496.838765129</v>
      </c>
      <c r="K4159" s="112">
        <f>I4159-J4159-(0.38*'Recalled prostheses cost'!$F$23)</f>
        <v>-69540265.709997699</v>
      </c>
      <c r="L4159" s="11">
        <f t="shared" si="132"/>
        <v>1</v>
      </c>
    </row>
    <row r="4160" spans="1:12" x14ac:dyDescent="0.25">
      <c r="A4160">
        <f t="shared" si="133"/>
        <v>4155</v>
      </c>
      <c r="C4160">
        <v>52065.184191078239</v>
      </c>
      <c r="D4160">
        <v>53520.476066810661</v>
      </c>
      <c r="E4160">
        <v>54521426.17158512</v>
      </c>
      <c r="F4160">
        <v>1455.2918757324223</v>
      </c>
      <c r="G4160">
        <v>347186124.75914586</v>
      </c>
      <c r="H4160" s="6">
        <f>E4160-G4160-'Recalled prostheses cost'!$F$23</f>
        <v>-316416523.05445188</v>
      </c>
      <c r="I4160" s="112">
        <v>30579970.412624516</v>
      </c>
      <c r="J4160" s="112">
        <v>131930727.40847546</v>
      </c>
      <c r="K4160" s="112">
        <f>I4160-J4160-(0.38*'Recalled prostheses cost'!$F$23)</f>
        <v>-110376450.2932696</v>
      </c>
      <c r="L4160" s="11">
        <f t="shared" si="132"/>
        <v>1</v>
      </c>
    </row>
    <row r="4161" spans="1:12" x14ac:dyDescent="0.25">
      <c r="A4161">
        <f t="shared" si="133"/>
        <v>4156</v>
      </c>
      <c r="C4161">
        <v>58647.589854871578</v>
      </c>
      <c r="D4161">
        <v>60173.30331327059</v>
      </c>
      <c r="E4161">
        <v>49975917.96864669</v>
      </c>
      <c r="F4161">
        <v>1525.7134583990119</v>
      </c>
      <c r="G4161">
        <v>329120508.95910013</v>
      </c>
      <c r="H4161" s="6">
        <f>E4161-G4161-'Recalled prostheses cost'!$F$23</f>
        <v>-302896415.45734459</v>
      </c>
      <c r="I4161" s="112">
        <v>27610717.337449588</v>
      </c>
      <c r="J4161" s="112">
        <v>125065793.40445805</v>
      </c>
      <c r="K4161" s="112">
        <f>I4161-J4161-(0.38*'Recalled prostheses cost'!$F$23)</f>
        <v>-106480769.36442712</v>
      </c>
      <c r="L4161" s="11">
        <f t="shared" si="132"/>
        <v>1</v>
      </c>
    </row>
    <row r="4162" spans="1:12" x14ac:dyDescent="0.25">
      <c r="A4162">
        <f t="shared" si="133"/>
        <v>4157</v>
      </c>
      <c r="C4162">
        <v>76432.84725299367</v>
      </c>
      <c r="D4162">
        <v>78566.586086449344</v>
      </c>
      <c r="E4162">
        <v>47956495.6348418</v>
      </c>
      <c r="F4162">
        <v>2133.7388334556745</v>
      </c>
      <c r="G4162">
        <v>250680341.64222088</v>
      </c>
      <c r="H4162" s="6">
        <f>E4162-G4162-'Recalled prostheses cost'!$F$23</f>
        <v>-226475670.47427025</v>
      </c>
      <c r="I4162" s="112">
        <v>26554710.139575351</v>
      </c>
      <c r="J4162" s="112">
        <v>95258529.8240439</v>
      </c>
      <c r="K4162" s="112">
        <f>I4162-J4162-(0.38*'Recalled prostheses cost'!$F$23)</f>
        <v>-77729512.981887192</v>
      </c>
      <c r="L4162" s="11">
        <f t="shared" si="132"/>
        <v>1</v>
      </c>
    </row>
    <row r="4163" spans="1:12" x14ac:dyDescent="0.25">
      <c r="A4163">
        <f t="shared" si="133"/>
        <v>4158</v>
      </c>
      <c r="C4163">
        <v>52047.095721096834</v>
      </c>
      <c r="D4163">
        <v>53540.769921945008</v>
      </c>
      <c r="E4163">
        <v>39679186.381857023</v>
      </c>
      <c r="F4163">
        <v>1493.6742008481742</v>
      </c>
      <c r="G4163">
        <v>229665939.53256166</v>
      </c>
      <c r="H4163" s="6">
        <f>E4163-G4163-'Recalled prostheses cost'!$F$23</f>
        <v>-213738577.61759579</v>
      </c>
      <c r="I4163" s="112">
        <v>21771224.742426008</v>
      </c>
      <c r="J4163" s="112">
        <v>87273057.022373453</v>
      </c>
      <c r="K4163" s="112">
        <f>I4163-J4163-(0.38*'Recalled prostheses cost'!$F$23)</f>
        <v>-74527525.577366084</v>
      </c>
      <c r="L4163" s="11">
        <f t="shared" si="132"/>
        <v>1</v>
      </c>
    </row>
    <row r="4164" spans="1:12" x14ac:dyDescent="0.25">
      <c r="A4164">
        <f t="shared" si="133"/>
        <v>4159</v>
      </c>
      <c r="C4164">
        <v>65578.015394948074</v>
      </c>
      <c r="D4164">
        <v>68203.462642310275</v>
      </c>
      <c r="E4164">
        <v>63702118.657540217</v>
      </c>
      <c r="F4164">
        <v>2625.4472473622009</v>
      </c>
      <c r="G4164">
        <v>573835606.57545555</v>
      </c>
      <c r="H4164" s="6">
        <f>E4164-G4164-'Recalled prostheses cost'!$F$23</f>
        <v>-533885312.38480651</v>
      </c>
      <c r="I4164" s="112">
        <v>35278144.846787922</v>
      </c>
      <c r="J4164" s="112">
        <v>218057530.49867311</v>
      </c>
      <c r="K4164" s="112">
        <f>I4164-J4164-(0.38*'Recalled prostheses cost'!$F$23)</f>
        <v>-191805078.94930384</v>
      </c>
      <c r="L4164" s="11">
        <f t="shared" si="132"/>
        <v>1</v>
      </c>
    </row>
    <row r="4165" spans="1:12" x14ac:dyDescent="0.25">
      <c r="A4165">
        <f t="shared" si="133"/>
        <v>4160</v>
      </c>
      <c r="C4165">
        <v>58670.946088065102</v>
      </c>
      <c r="D4165">
        <v>60394.011716345492</v>
      </c>
      <c r="E4165">
        <v>43267481.240510792</v>
      </c>
      <c r="F4165">
        <v>1723.0656282803902</v>
      </c>
      <c r="G4165">
        <v>314655736.71559179</v>
      </c>
      <c r="H4165" s="6">
        <f>E4165-G4165-'Recalled prostheses cost'!$F$23</f>
        <v>-295140079.94197214</v>
      </c>
      <c r="I4165" s="112">
        <v>24123033.54343513</v>
      </c>
      <c r="J4165" s="112">
        <v>119569179.95192488</v>
      </c>
      <c r="K4165" s="112">
        <f>I4165-J4165-(0.38*'Recalled prostheses cost'!$F$23)</f>
        <v>-104471839.70590839</v>
      </c>
      <c r="L4165" s="11">
        <f t="shared" si="132"/>
        <v>1</v>
      </c>
    </row>
    <row r="4166" spans="1:12" x14ac:dyDescent="0.25">
      <c r="A4166">
        <f t="shared" si="133"/>
        <v>4161</v>
      </c>
      <c r="C4166">
        <v>85229.605656396423</v>
      </c>
      <c r="D4166">
        <v>87725.777783019832</v>
      </c>
      <c r="E4166">
        <v>43000102.829515055</v>
      </c>
      <c r="F4166">
        <v>2496.172126623409</v>
      </c>
      <c r="G4166">
        <v>247963692.93034586</v>
      </c>
      <c r="H4166" s="6">
        <f>E4166-G4166-'Recalled prostheses cost'!$F$23</f>
        <v>-228715414.56772196</v>
      </c>
      <c r="I4166" s="112">
        <v>24077811.471361339</v>
      </c>
      <c r="J4166" s="112">
        <v>94226203.313531443</v>
      </c>
      <c r="K4166" s="112">
        <f>I4166-J4166-(0.38*'Recalled prostheses cost'!$F$23)</f>
        <v>-79174085.139588743</v>
      </c>
      <c r="L4166" s="11">
        <f t="shared" ref="L4166:L4229" si="134">IF(H4166/$H$1&lt;=F4166,1,0)</f>
        <v>1</v>
      </c>
    </row>
    <row r="4167" spans="1:12" x14ac:dyDescent="0.25">
      <c r="A4167">
        <f t="shared" si="133"/>
        <v>4162</v>
      </c>
      <c r="C4167">
        <v>53830.843491920386</v>
      </c>
      <c r="D4167">
        <v>55418.650655049452</v>
      </c>
      <c r="E4167">
        <v>63483739.525321737</v>
      </c>
      <c r="F4167">
        <v>1587.8071631290659</v>
      </c>
      <c r="G4167">
        <v>521583010.92824537</v>
      </c>
      <c r="H4167" s="6">
        <f>E4167-G4167-'Recalled prostheses cost'!$F$23</f>
        <v>-481851095.86981481</v>
      </c>
      <c r="I4167" s="112">
        <v>35135305.919156231</v>
      </c>
      <c r="J4167" s="112">
        <v>198201544.15273327</v>
      </c>
      <c r="K4167" s="112">
        <f>I4167-J4167-(0.38*'Recalled prostheses cost'!$F$23)</f>
        <v>-172091931.5309957</v>
      </c>
      <c r="L4167" s="11">
        <f t="shared" si="134"/>
        <v>1</v>
      </c>
    </row>
    <row r="4168" spans="1:12" x14ac:dyDescent="0.25">
      <c r="A4168">
        <f t="shared" ref="A4168:A4231" si="135">1+A4167</f>
        <v>4163</v>
      </c>
      <c r="C4168">
        <v>59243.557803293959</v>
      </c>
      <c r="D4168">
        <v>60732.849148240421</v>
      </c>
      <c r="E4168">
        <v>61378325.538915209</v>
      </c>
      <c r="F4168">
        <v>1489.2913449464613</v>
      </c>
      <c r="G4168">
        <v>401283823.02283859</v>
      </c>
      <c r="H4168" s="6">
        <f>E4168-G4168-'Recalled prostheses cost'!$F$23</f>
        <v>-363657321.95081455</v>
      </c>
      <c r="I4168" s="112">
        <v>33919928.87893828</v>
      </c>
      <c r="J4168" s="112">
        <v>152487852.74867868</v>
      </c>
      <c r="K4168" s="112">
        <f>I4168-J4168-(0.38*'Recalled prostheses cost'!$F$23)</f>
        <v>-127593617.16715905</v>
      </c>
      <c r="L4168" s="11">
        <f t="shared" si="134"/>
        <v>1</v>
      </c>
    </row>
    <row r="4169" spans="1:12" x14ac:dyDescent="0.25">
      <c r="A4169">
        <f t="shared" si="135"/>
        <v>4164</v>
      </c>
      <c r="C4169">
        <v>71438.988237852755</v>
      </c>
      <c r="D4169">
        <v>73724.627303225658</v>
      </c>
      <c r="E4169">
        <v>52670647.976952031</v>
      </c>
      <c r="F4169">
        <v>2285.6390653729031</v>
      </c>
      <c r="G4169">
        <v>391739332.83707273</v>
      </c>
      <c r="H4169" s="6">
        <f>E4169-G4169-'Recalled prostheses cost'!$F$23</f>
        <v>-362820509.32701188</v>
      </c>
      <c r="I4169" s="112">
        <v>29011633.382239394</v>
      </c>
      <c r="J4169" s="112">
        <v>148860946.47808763</v>
      </c>
      <c r="K4169" s="112">
        <f>I4169-J4169-(0.38*'Recalled prostheses cost'!$F$23)</f>
        <v>-128875006.39326689</v>
      </c>
      <c r="L4169" s="11">
        <f t="shared" si="134"/>
        <v>1</v>
      </c>
    </row>
    <row r="4170" spans="1:12" x14ac:dyDescent="0.25">
      <c r="A4170">
        <f t="shared" si="135"/>
        <v>4165</v>
      </c>
      <c r="C4170">
        <v>64169.186349064759</v>
      </c>
      <c r="D4170">
        <v>66860.890339083824</v>
      </c>
      <c r="E4170">
        <v>50816367.982006177</v>
      </c>
      <c r="F4170">
        <v>2691.7039900190648</v>
      </c>
      <c r="G4170">
        <v>543573602.88898957</v>
      </c>
      <c r="H4170" s="6">
        <f>E4170-G4170-'Recalled prostheses cost'!$F$23</f>
        <v>-516509059.37387455</v>
      </c>
      <c r="I4170" s="112">
        <v>28242591.038661882</v>
      </c>
      <c r="J4170" s="112">
        <v>206557969.09781602</v>
      </c>
      <c r="K4170" s="112">
        <f>I4170-J4170-(0.38*'Recalled prostheses cost'!$F$23)</f>
        <v>-187341071.35657281</v>
      </c>
      <c r="L4170" s="11">
        <f t="shared" si="134"/>
        <v>1</v>
      </c>
    </row>
    <row r="4171" spans="1:12" x14ac:dyDescent="0.25">
      <c r="A4171">
        <f t="shared" si="135"/>
        <v>4166</v>
      </c>
      <c r="C4171">
        <v>53249.541066306978</v>
      </c>
      <c r="D4171">
        <v>54817.567383919864</v>
      </c>
      <c r="E4171">
        <v>40084063.453526378</v>
      </c>
      <c r="F4171">
        <v>1568.0263176128865</v>
      </c>
      <c r="G4171">
        <v>232631980.74034107</v>
      </c>
      <c r="H4171" s="6">
        <f>E4171-G4171-'Recalled prostheses cost'!$F$23</f>
        <v>-216299741.75370586</v>
      </c>
      <c r="I4171" s="112">
        <v>22223176.289623626</v>
      </c>
      <c r="J4171" s="112">
        <v>88400152.681329593</v>
      </c>
      <c r="K4171" s="112">
        <f>I4171-J4171-(0.38*'Recalled prostheses cost'!$F$23)</f>
        <v>-75202669.689124614</v>
      </c>
      <c r="L4171" s="11">
        <f t="shared" si="134"/>
        <v>1</v>
      </c>
    </row>
    <row r="4172" spans="1:12" x14ac:dyDescent="0.25">
      <c r="A4172">
        <f t="shared" si="135"/>
        <v>4167</v>
      </c>
      <c r="C4172">
        <v>69842.064688069062</v>
      </c>
      <c r="D4172">
        <v>72537.038508808371</v>
      </c>
      <c r="E4172">
        <v>58078857.659165986</v>
      </c>
      <c r="F4172">
        <v>2694.9738207393093</v>
      </c>
      <c r="G4172">
        <v>467980133.11072451</v>
      </c>
      <c r="H4172" s="6">
        <f>E4172-G4172-'Recalled prostheses cost'!$F$23</f>
        <v>-433653099.9184497</v>
      </c>
      <c r="I4172" s="112">
        <v>31937767.833048835</v>
      </c>
      <c r="J4172" s="112">
        <v>177832450.58207536</v>
      </c>
      <c r="K4172" s="112">
        <f>I4172-J4172-(0.38*'Recalled prostheses cost'!$F$23)</f>
        <v>-154920376.04644519</v>
      </c>
      <c r="L4172" s="11">
        <f t="shared" si="134"/>
        <v>1</v>
      </c>
    </row>
    <row r="4173" spans="1:12" x14ac:dyDescent="0.25">
      <c r="A4173">
        <f t="shared" si="135"/>
        <v>4168</v>
      </c>
      <c r="C4173">
        <v>74351.657695023328</v>
      </c>
      <c r="D4173">
        <v>77066.571094898449</v>
      </c>
      <c r="E4173">
        <v>44022552.718018055</v>
      </c>
      <c r="F4173">
        <v>2714.9133998751204</v>
      </c>
      <c r="G4173">
        <v>375394387.40809894</v>
      </c>
      <c r="H4173" s="6">
        <f>E4173-G4173-'Recalled prostheses cost'!$F$23</f>
        <v>-355123659.15697205</v>
      </c>
      <c r="I4173" s="112">
        <v>24309427.049195237</v>
      </c>
      <c r="J4173" s="112">
        <v>142649867.21507761</v>
      </c>
      <c r="K4173" s="112">
        <f>I4173-J4173-(0.38*'Recalled prostheses cost'!$F$23)</f>
        <v>-127366133.46330103</v>
      </c>
      <c r="L4173" s="11">
        <f t="shared" si="134"/>
        <v>1</v>
      </c>
    </row>
    <row r="4174" spans="1:12" x14ac:dyDescent="0.25">
      <c r="A4174">
        <f t="shared" si="135"/>
        <v>4169</v>
      </c>
      <c r="C4174">
        <v>69016.132280457969</v>
      </c>
      <c r="D4174">
        <v>71465.97329169554</v>
      </c>
      <c r="E4174">
        <v>47197340.679589458</v>
      </c>
      <c r="F4174">
        <v>2449.8410112375714</v>
      </c>
      <c r="G4174">
        <v>324476315.24696451</v>
      </c>
      <c r="H4174" s="6">
        <f>E4174-G4174-'Recalled prostheses cost'!$F$23</f>
        <v>-301030799.03426623</v>
      </c>
      <c r="I4174" s="112">
        <v>26232509.759873509</v>
      </c>
      <c r="J4174" s="112">
        <v>123300999.7938465</v>
      </c>
      <c r="K4174" s="112">
        <f>I4174-J4174-(0.38*'Recalled prostheses cost'!$F$23)</f>
        <v>-106094183.33139163</v>
      </c>
      <c r="L4174" s="11">
        <f t="shared" si="134"/>
        <v>1</v>
      </c>
    </row>
    <row r="4175" spans="1:12" x14ac:dyDescent="0.25">
      <c r="A4175">
        <f t="shared" si="135"/>
        <v>4170</v>
      </c>
      <c r="C4175">
        <v>52369.234108701959</v>
      </c>
      <c r="D4175">
        <v>53442.266883927448</v>
      </c>
      <c r="E4175">
        <v>54324798.778911546</v>
      </c>
      <c r="F4175">
        <v>1073.0327752254889</v>
      </c>
      <c r="G4175">
        <v>309571627.78672522</v>
      </c>
      <c r="H4175" s="6">
        <f>E4175-G4175-'Recalled prostheses cost'!$F$23</f>
        <v>-278998653.47470486</v>
      </c>
      <c r="I4175" s="112">
        <v>30718630.379721425</v>
      </c>
      <c r="J4175" s="112">
        <v>117637218.55895558</v>
      </c>
      <c r="K4175" s="112">
        <f>I4175-J4175-(0.38*'Recalled prostheses cost'!$F$23)</f>
        <v>-95944281.476652801</v>
      </c>
      <c r="L4175" s="11">
        <f t="shared" si="134"/>
        <v>1</v>
      </c>
    </row>
    <row r="4176" spans="1:12" x14ac:dyDescent="0.25">
      <c r="A4176">
        <f t="shared" si="135"/>
        <v>4171</v>
      </c>
      <c r="C4176">
        <v>82254.936520096846</v>
      </c>
      <c r="D4176">
        <v>84976.560735296502</v>
      </c>
      <c r="E4176">
        <v>43537382.659411721</v>
      </c>
      <c r="F4176">
        <v>2721.6242151996557</v>
      </c>
      <c r="G4176">
        <v>281578702.14971679</v>
      </c>
      <c r="H4176" s="6">
        <f>E4176-G4176-'Recalled prostheses cost'!$F$23</f>
        <v>-261793143.95719624</v>
      </c>
      <c r="I4176" s="112">
        <v>24088422.688633665</v>
      </c>
      <c r="J4176" s="112">
        <v>106999906.81689239</v>
      </c>
      <c r="K4176" s="112">
        <f>I4176-J4176-(0.38*'Recalled prostheses cost'!$F$23)</f>
        <v>-91937177.425677359</v>
      </c>
      <c r="L4176" s="11">
        <f t="shared" si="134"/>
        <v>1</v>
      </c>
    </row>
    <row r="4177" spans="1:12" x14ac:dyDescent="0.25">
      <c r="A4177">
        <f t="shared" si="135"/>
        <v>4172</v>
      </c>
      <c r="C4177">
        <v>70769.447154632566</v>
      </c>
      <c r="D4177">
        <v>72834.30286764825</v>
      </c>
      <c r="E4177">
        <v>41861729.430674188</v>
      </c>
      <c r="F4177">
        <v>2064.8557130156842</v>
      </c>
      <c r="G4177">
        <v>242153294.06826174</v>
      </c>
      <c r="H4177" s="6">
        <f>E4177-G4177-'Recalled prostheses cost'!$F$23</f>
        <v>-224043389.10447872</v>
      </c>
      <c r="I4177" s="112">
        <v>23092830.56625532</v>
      </c>
      <c r="J4177" s="112">
        <v>92018251.745939478</v>
      </c>
      <c r="K4177" s="112">
        <f>I4177-J4177-(0.38*'Recalled prostheses cost'!$F$23)</f>
        <v>-77951114.477102816</v>
      </c>
      <c r="L4177" s="11">
        <f t="shared" si="134"/>
        <v>1</v>
      </c>
    </row>
    <row r="4178" spans="1:12" x14ac:dyDescent="0.25">
      <c r="A4178">
        <f t="shared" si="135"/>
        <v>4173</v>
      </c>
      <c r="C4178">
        <v>63146.393832816662</v>
      </c>
      <c r="D4178">
        <v>65008.786223811323</v>
      </c>
      <c r="E4178">
        <v>44411644.150691919</v>
      </c>
      <c r="F4178">
        <v>1862.3923909946607</v>
      </c>
      <c r="G4178">
        <v>269827001.80841202</v>
      </c>
      <c r="H4178" s="6">
        <f>E4178-G4178-'Recalled prostheses cost'!$F$23</f>
        <v>-249167182.12461126</v>
      </c>
      <c r="I4178" s="112">
        <v>24731257.843076143</v>
      </c>
      <c r="J4178" s="112">
        <v>102534260.6871966</v>
      </c>
      <c r="K4178" s="112">
        <f>I4178-J4178-(0.38*'Recalled prostheses cost'!$F$23)</f>
        <v>-86828696.141539097</v>
      </c>
      <c r="L4178" s="11">
        <f t="shared" si="134"/>
        <v>1</v>
      </c>
    </row>
    <row r="4179" spans="1:12" x14ac:dyDescent="0.25">
      <c r="A4179">
        <f t="shared" si="135"/>
        <v>4174</v>
      </c>
      <c r="C4179">
        <v>66938.729627267399</v>
      </c>
      <c r="D4179">
        <v>69366.435665397803</v>
      </c>
      <c r="E4179">
        <v>46469867.962058097</v>
      </c>
      <c r="F4179">
        <v>2427.7060381304036</v>
      </c>
      <c r="G4179">
        <v>377110515.40944308</v>
      </c>
      <c r="H4179" s="6">
        <f>E4179-G4179-'Recalled prostheses cost'!$F$23</f>
        <v>-354392471.91427612</v>
      </c>
      <c r="I4179" s="112">
        <v>25740570.519332651</v>
      </c>
      <c r="J4179" s="112">
        <v>143301995.85558838</v>
      </c>
      <c r="K4179" s="112">
        <f>I4179-J4179-(0.38*'Recalled prostheses cost'!$F$23)</f>
        <v>-126587118.63367438</v>
      </c>
      <c r="L4179" s="11">
        <f t="shared" si="134"/>
        <v>1</v>
      </c>
    </row>
    <row r="4180" spans="1:12" x14ac:dyDescent="0.25">
      <c r="A4180">
        <f t="shared" si="135"/>
        <v>4175</v>
      </c>
      <c r="C4180">
        <v>48739.200549329456</v>
      </c>
      <c r="D4180">
        <v>50055.284058471363</v>
      </c>
      <c r="E4180">
        <v>48807410.237524197</v>
      </c>
      <c r="F4180">
        <v>1316.0835091419067</v>
      </c>
      <c r="G4180">
        <v>251303441.70157498</v>
      </c>
      <c r="H4180" s="6">
        <f>E4180-G4180-'Recalled prostheses cost'!$F$23</f>
        <v>-226247855.93094194</v>
      </c>
      <c r="I4180" s="112">
        <v>27205404.840385079</v>
      </c>
      <c r="J4180" s="112">
        <v>95495307.846598506</v>
      </c>
      <c r="K4180" s="112">
        <f>I4180-J4180-(0.38*'Recalled prostheses cost'!$F$23)</f>
        <v>-77315596.303632081</v>
      </c>
      <c r="L4180" s="11">
        <f t="shared" si="134"/>
        <v>1</v>
      </c>
    </row>
    <row r="4181" spans="1:12" x14ac:dyDescent="0.25">
      <c r="A4181">
        <f t="shared" si="135"/>
        <v>4176</v>
      </c>
      <c r="C4181">
        <v>54999.728109309479</v>
      </c>
      <c r="D4181">
        <v>56301.373794504674</v>
      </c>
      <c r="E4181">
        <v>42226007.048618741</v>
      </c>
      <c r="F4181">
        <v>1301.6456851951953</v>
      </c>
      <c r="G4181">
        <v>244729608.59710586</v>
      </c>
      <c r="H4181" s="6">
        <f>E4181-G4181-'Recalled prostheses cost'!$F$23</f>
        <v>-226255426.0153783</v>
      </c>
      <c r="I4181" s="112">
        <v>23437516.454869717</v>
      </c>
      <c r="J4181" s="112">
        <v>92997251.266900226</v>
      </c>
      <c r="K4181" s="112">
        <f>I4181-J4181-(0.38*'Recalled prostheses cost'!$F$23)</f>
        <v>-78585428.109449148</v>
      </c>
      <c r="L4181" s="11">
        <f t="shared" si="134"/>
        <v>1</v>
      </c>
    </row>
    <row r="4182" spans="1:12" x14ac:dyDescent="0.25">
      <c r="A4182">
        <f t="shared" si="135"/>
        <v>4177</v>
      </c>
      <c r="C4182">
        <v>66935.096137077606</v>
      </c>
      <c r="D4182">
        <v>69620.516481689847</v>
      </c>
      <c r="E4182">
        <v>38791983.892963782</v>
      </c>
      <c r="F4182">
        <v>2685.420344612241</v>
      </c>
      <c r="G4182">
        <v>291734327.2140404</v>
      </c>
      <c r="H4182" s="6">
        <f>E4182-G4182-'Recalled prostheses cost'!$F$23</f>
        <v>-276694167.7879678</v>
      </c>
      <c r="I4182" s="112">
        <v>21654629.5361894</v>
      </c>
      <c r="J4182" s="112">
        <v>110859044.34133536</v>
      </c>
      <c r="K4182" s="112">
        <f>I4182-J4182-(0.38*'Recalled prostheses cost'!$F$23)</f>
        <v>-98230108.102564603</v>
      </c>
      <c r="L4182" s="11">
        <f t="shared" si="134"/>
        <v>1</v>
      </c>
    </row>
    <row r="4183" spans="1:12" x14ac:dyDescent="0.25">
      <c r="A4183">
        <f t="shared" si="135"/>
        <v>4178</v>
      </c>
      <c r="C4183">
        <v>66565.708367257321</v>
      </c>
      <c r="D4183">
        <v>68265.231571153301</v>
      </c>
      <c r="E4183">
        <v>53999891.227350652</v>
      </c>
      <c r="F4183">
        <v>1699.5232038959803</v>
      </c>
      <c r="G4183">
        <v>303848252.61758763</v>
      </c>
      <c r="H4183" s="6">
        <f>E4183-G4183-'Recalled prostheses cost'!$F$23</f>
        <v>-273600185.85712814</v>
      </c>
      <c r="I4183" s="112">
        <v>30166165.030112144</v>
      </c>
      <c r="J4183" s="112">
        <v>115462335.99468333</v>
      </c>
      <c r="K4183" s="112">
        <f>I4183-J4183-(0.38*'Recalled prostheses cost'!$F$23)</f>
        <v>-94321864.261989832</v>
      </c>
      <c r="L4183" s="11">
        <f t="shared" si="134"/>
        <v>1</v>
      </c>
    </row>
    <row r="4184" spans="1:12" x14ac:dyDescent="0.25">
      <c r="A4184">
        <f t="shared" si="135"/>
        <v>4179</v>
      </c>
      <c r="C4184">
        <v>53321.287363616771</v>
      </c>
      <c r="D4184">
        <v>54897.209637624313</v>
      </c>
      <c r="E4184">
        <v>54673771.137574784</v>
      </c>
      <c r="F4184">
        <v>1575.922274007542</v>
      </c>
      <c r="G4184">
        <v>399434942.34809351</v>
      </c>
      <c r="H4184" s="6">
        <f>E4184-G4184-'Recalled prostheses cost'!$F$23</f>
        <v>-368512995.67740989</v>
      </c>
      <c r="I4184" s="112">
        <v>30675599.321211442</v>
      </c>
      <c r="J4184" s="112">
        <v>151785278.0922755</v>
      </c>
      <c r="K4184" s="112">
        <f>I4184-J4184-(0.38*'Recalled prostheses cost'!$F$23)</f>
        <v>-130135372.0684827</v>
      </c>
      <c r="L4184" s="11">
        <f t="shared" si="134"/>
        <v>1</v>
      </c>
    </row>
    <row r="4185" spans="1:12" x14ac:dyDescent="0.25">
      <c r="A4185">
        <f t="shared" si="135"/>
        <v>4180</v>
      </c>
      <c r="C4185">
        <v>52395.804426248847</v>
      </c>
      <c r="D4185">
        <v>53886.224290281629</v>
      </c>
      <c r="E4185">
        <v>40801529.161319681</v>
      </c>
      <c r="F4185">
        <v>1490.4198640327813</v>
      </c>
      <c r="G4185">
        <v>253596960.39506388</v>
      </c>
      <c r="H4185" s="6">
        <f>E4185-G4185-'Recalled prostheses cost'!$F$23</f>
        <v>-236547255.70063537</v>
      </c>
      <c r="I4185" s="112">
        <v>22584126.792156398</v>
      </c>
      <c r="J4185" s="112">
        <v>96366844.950124264</v>
      </c>
      <c r="K4185" s="112">
        <f>I4185-J4185-(0.38*'Recalled prostheses cost'!$F$23)</f>
        <v>-82808411.455386519</v>
      </c>
      <c r="L4185" s="11">
        <f t="shared" si="134"/>
        <v>1</v>
      </c>
    </row>
    <row r="4186" spans="1:12" x14ac:dyDescent="0.25">
      <c r="A4186">
        <f t="shared" si="135"/>
        <v>4181</v>
      </c>
      <c r="C4186">
        <v>54597.182043081099</v>
      </c>
      <c r="D4186">
        <v>55893.423393299396</v>
      </c>
      <c r="E4186">
        <v>52040981.729741395</v>
      </c>
      <c r="F4186">
        <v>1296.2413502182972</v>
      </c>
      <c r="G4186">
        <v>350381007.23940897</v>
      </c>
      <c r="H4186" s="6">
        <f>E4186-G4186-'Recalled prostheses cost'!$F$23</f>
        <v>-322091849.97655874</v>
      </c>
      <c r="I4186" s="112">
        <v>29115180.425025571</v>
      </c>
      <c r="J4186" s="112">
        <v>133144782.75097543</v>
      </c>
      <c r="K4186" s="112">
        <f>I4186-J4186-(0.38*'Recalled prostheses cost'!$F$23)</f>
        <v>-113055295.6233685</v>
      </c>
      <c r="L4186" s="11">
        <f t="shared" si="134"/>
        <v>1</v>
      </c>
    </row>
    <row r="4187" spans="1:12" x14ac:dyDescent="0.25">
      <c r="A4187">
        <f t="shared" si="135"/>
        <v>4182</v>
      </c>
      <c r="C4187">
        <v>61701.244603665094</v>
      </c>
      <c r="D4187">
        <v>63506.291395427426</v>
      </c>
      <c r="E4187">
        <v>41307986.753629543</v>
      </c>
      <c r="F4187">
        <v>1805.0467917623318</v>
      </c>
      <c r="G4187">
        <v>277022461.8569544</v>
      </c>
      <c r="H4187" s="6">
        <f>E4187-G4187-'Recalled prostheses cost'!$F$23</f>
        <v>-259466299.57021603</v>
      </c>
      <c r="I4187" s="112">
        <v>22811622.26232167</v>
      </c>
      <c r="J4187" s="112">
        <v>105268535.5056427</v>
      </c>
      <c r="K4187" s="112">
        <f>I4187-J4187-(0.38*'Recalled prostheses cost'!$F$23)</f>
        <v>-91482606.540739685</v>
      </c>
      <c r="L4187" s="11">
        <f t="shared" si="134"/>
        <v>1</v>
      </c>
    </row>
    <row r="4188" spans="1:12" x14ac:dyDescent="0.25">
      <c r="A4188">
        <f t="shared" si="135"/>
        <v>4183</v>
      </c>
      <c r="C4188">
        <v>74118.446089458361</v>
      </c>
      <c r="D4188">
        <v>77190.099503475707</v>
      </c>
      <c r="E4188">
        <v>44468940.120018251</v>
      </c>
      <c r="F4188">
        <v>3071.6534140173462</v>
      </c>
      <c r="G4188">
        <v>412385621.90367234</v>
      </c>
      <c r="H4188" s="6">
        <f>E4188-G4188-'Recalled prostheses cost'!$F$23</f>
        <v>-391668506.25054526</v>
      </c>
      <c r="I4188" s="112">
        <v>24587807.011108849</v>
      </c>
      <c r="J4188" s="112">
        <v>156706536.32339549</v>
      </c>
      <c r="K4188" s="112">
        <f>I4188-J4188-(0.38*'Recalled prostheses cost'!$F$23)</f>
        <v>-141144422.6097053</v>
      </c>
      <c r="L4188" s="11">
        <f t="shared" si="134"/>
        <v>1</v>
      </c>
    </row>
    <row r="4189" spans="1:12" x14ac:dyDescent="0.25">
      <c r="A4189">
        <f t="shared" si="135"/>
        <v>4184</v>
      </c>
      <c r="C4189">
        <v>63221.62301249928</v>
      </c>
      <c r="D4189">
        <v>65101.544412029842</v>
      </c>
      <c r="E4189">
        <v>42300397.15931154</v>
      </c>
      <c r="F4189">
        <v>1879.9213995305618</v>
      </c>
      <c r="G4189">
        <v>286672682.45912296</v>
      </c>
      <c r="H4189" s="6">
        <f>E4189-G4189-'Recalled prostheses cost'!$F$23</f>
        <v>-268124109.76670259</v>
      </c>
      <c r="I4189" s="112">
        <v>23518471.142845802</v>
      </c>
      <c r="J4189" s="112">
        <v>108935619.33446673</v>
      </c>
      <c r="K4189" s="112">
        <f>I4189-J4189-(0.38*'Recalled prostheses cost'!$F$23)</f>
        <v>-94442841.48903957</v>
      </c>
      <c r="L4189" s="11">
        <f t="shared" si="134"/>
        <v>1</v>
      </c>
    </row>
    <row r="4190" spans="1:12" x14ac:dyDescent="0.25">
      <c r="A4190">
        <f t="shared" si="135"/>
        <v>4185</v>
      </c>
      <c r="C4190">
        <v>70684.753660181683</v>
      </c>
      <c r="D4190">
        <v>73026.101089346281</v>
      </c>
      <c r="E4190">
        <v>59466582.15784198</v>
      </c>
      <c r="F4190">
        <v>2341.347429164598</v>
      </c>
      <c r="G4190">
        <v>431683881.99530524</v>
      </c>
      <c r="H4190" s="6">
        <f>E4190-G4190-'Recalled prostheses cost'!$F$23</f>
        <v>-395969124.30435443</v>
      </c>
      <c r="I4190" s="112">
        <v>33259550.688456643</v>
      </c>
      <c r="J4190" s="112">
        <v>164039875.158216</v>
      </c>
      <c r="K4190" s="112">
        <f>I4190-J4190-(0.38*'Recalled prostheses cost'!$F$23)</f>
        <v>-139806017.767178</v>
      </c>
      <c r="L4190" s="11">
        <f t="shared" si="134"/>
        <v>1</v>
      </c>
    </row>
    <row r="4191" spans="1:12" x14ac:dyDescent="0.25">
      <c r="A4191">
        <f t="shared" si="135"/>
        <v>4186</v>
      </c>
      <c r="C4191">
        <v>60847.329047461346</v>
      </c>
      <c r="D4191">
        <v>62564.083897181888</v>
      </c>
      <c r="E4191">
        <v>63134865.429030836</v>
      </c>
      <c r="F4191">
        <v>1716.7548497205426</v>
      </c>
      <c r="G4191">
        <v>462288308.66398799</v>
      </c>
      <c r="H4191" s="6">
        <f>E4191-G4191-'Recalled prostheses cost'!$F$23</f>
        <v>-422905267.70184833</v>
      </c>
      <c r="I4191" s="112">
        <v>34585216.976758905</v>
      </c>
      <c r="J4191" s="112">
        <v>175669557.29231542</v>
      </c>
      <c r="K4191" s="112">
        <f>I4191-J4191-(0.38*'Recalled prostheses cost'!$F$23)</f>
        <v>-150110033.61297518</v>
      </c>
      <c r="L4191" s="11">
        <f t="shared" si="134"/>
        <v>1</v>
      </c>
    </row>
    <row r="4192" spans="1:12" x14ac:dyDescent="0.25">
      <c r="A4192">
        <f t="shared" si="135"/>
        <v>4187</v>
      </c>
      <c r="C4192">
        <v>61730.229288284747</v>
      </c>
      <c r="D4192">
        <v>63040.236617817238</v>
      </c>
      <c r="E4192">
        <v>41933293.986784324</v>
      </c>
      <c r="F4192">
        <v>1310.007329532491</v>
      </c>
      <c r="G4192">
        <v>207141439.43129194</v>
      </c>
      <c r="H4192" s="6">
        <f>E4192-G4192-'Recalled prostheses cost'!$F$23</f>
        <v>-188959969.91139877</v>
      </c>
      <c r="I4192" s="112">
        <v>23336212.515740961</v>
      </c>
      <c r="J4192" s="112">
        <v>78713746.983890921</v>
      </c>
      <c r="K4192" s="112">
        <f>I4192-J4192-(0.38*'Recalled prostheses cost'!$F$23)</f>
        <v>-64403227.765568607</v>
      </c>
      <c r="L4192" s="11">
        <f t="shared" si="134"/>
        <v>1</v>
      </c>
    </row>
    <row r="4193" spans="1:12" x14ac:dyDescent="0.25">
      <c r="A4193">
        <f t="shared" si="135"/>
        <v>4188</v>
      </c>
      <c r="C4193">
        <v>55588.910316190741</v>
      </c>
      <c r="D4193">
        <v>57004.783531659436</v>
      </c>
      <c r="E4193">
        <v>43667599.828028999</v>
      </c>
      <c r="F4193">
        <v>1415.873215468695</v>
      </c>
      <c r="G4193">
        <v>273633007.24342972</v>
      </c>
      <c r="H4193" s="6">
        <f>E4193-G4193-'Recalled prostheses cost'!$F$23</f>
        <v>-253717231.88229188</v>
      </c>
      <c r="I4193" s="112">
        <v>24281812.76989314</v>
      </c>
      <c r="J4193" s="112">
        <v>103980542.75250331</v>
      </c>
      <c r="K4193" s="112">
        <f>I4193-J4193-(0.38*'Recalled prostheses cost'!$F$23)</f>
        <v>-88724423.28002882</v>
      </c>
      <c r="L4193" s="11">
        <f t="shared" si="134"/>
        <v>1</v>
      </c>
    </row>
    <row r="4194" spans="1:12" x14ac:dyDescent="0.25">
      <c r="A4194">
        <f t="shared" si="135"/>
        <v>4189</v>
      </c>
      <c r="C4194">
        <v>60149.388766169053</v>
      </c>
      <c r="D4194">
        <v>62819.167975593817</v>
      </c>
      <c r="E4194">
        <v>47796089.994255573</v>
      </c>
      <c r="F4194">
        <v>2669.7792094247634</v>
      </c>
      <c r="G4194">
        <v>472183152.41679996</v>
      </c>
      <c r="H4194" s="6">
        <f>E4194-G4194-'Recalled prostheses cost'!$F$23</f>
        <v>-448138886.88943553</v>
      </c>
      <c r="I4194" s="112">
        <v>26710821.465523526</v>
      </c>
      <c r="J4194" s="112">
        <v>179429597.91838402</v>
      </c>
      <c r="K4194" s="112">
        <f>I4194-J4194-(0.38*'Recalled prostheses cost'!$F$23)</f>
        <v>-161744469.75027913</v>
      </c>
      <c r="L4194" s="11">
        <f t="shared" si="134"/>
        <v>1</v>
      </c>
    </row>
    <row r="4195" spans="1:12" x14ac:dyDescent="0.25">
      <c r="A4195">
        <f t="shared" si="135"/>
        <v>4190</v>
      </c>
      <c r="C4195">
        <v>75807.196202748441</v>
      </c>
      <c r="D4195">
        <v>78237.273374447861</v>
      </c>
      <c r="E4195">
        <v>51744097.764118835</v>
      </c>
      <c r="F4195">
        <v>2430.0771716994204</v>
      </c>
      <c r="G4195">
        <v>272869478.71804976</v>
      </c>
      <c r="H4195" s="6">
        <f>E4195-G4195-'Recalled prostheses cost'!$F$23</f>
        <v>-244877205.42082208</v>
      </c>
      <c r="I4195" s="112">
        <v>28409386.870452568</v>
      </c>
      <c r="J4195" s="112">
        <v>103690401.9128589</v>
      </c>
      <c r="K4195" s="112">
        <f>I4195-J4195-(0.38*'Recalled prostheses cost'!$F$23)</f>
        <v>-84306708.339824975</v>
      </c>
      <c r="L4195" s="11">
        <f t="shared" si="134"/>
        <v>1</v>
      </c>
    </row>
    <row r="4196" spans="1:12" x14ac:dyDescent="0.25">
      <c r="A4196">
        <f t="shared" si="135"/>
        <v>4191</v>
      </c>
      <c r="C4196">
        <v>74522.216456249691</v>
      </c>
      <c r="D4196">
        <v>76769.733164402147</v>
      </c>
      <c r="E4196">
        <v>41532235.570780911</v>
      </c>
      <c r="F4196">
        <v>2247.516708152456</v>
      </c>
      <c r="G4196">
        <v>238309761.01518223</v>
      </c>
      <c r="H4196" s="6">
        <f>E4196-G4196-'Recalled prostheses cost'!$F$23</f>
        <v>-220529349.91129249</v>
      </c>
      <c r="I4196" s="112">
        <v>23019721.456837177</v>
      </c>
      <c r="J4196" s="112">
        <v>90557709.185769245</v>
      </c>
      <c r="K4196" s="112">
        <f>I4196-J4196-(0.38*'Recalled prostheses cost'!$F$23)</f>
        <v>-76563681.026350707</v>
      </c>
      <c r="L4196" s="11">
        <f t="shared" si="134"/>
        <v>1</v>
      </c>
    </row>
    <row r="4197" spans="1:12" x14ac:dyDescent="0.25">
      <c r="A4197">
        <f t="shared" si="135"/>
        <v>4192</v>
      </c>
      <c r="C4197">
        <v>82728.351756822216</v>
      </c>
      <c r="D4197">
        <v>85790.918801235428</v>
      </c>
      <c r="E4197">
        <v>52811752.060047582</v>
      </c>
      <c r="F4197">
        <v>3062.567044413212</v>
      </c>
      <c r="G4197">
        <v>378087381.28125</v>
      </c>
      <c r="H4197" s="6">
        <f>E4197-G4197-'Recalled prostheses cost'!$F$23</f>
        <v>-349027453.6880936</v>
      </c>
      <c r="I4197" s="112">
        <v>29254651.050567966</v>
      </c>
      <c r="J4197" s="112">
        <v>143673204.886875</v>
      </c>
      <c r="K4197" s="112">
        <f>I4197-J4197-(0.38*'Recalled prostheses cost'!$F$23)</f>
        <v>-123444247.13372567</v>
      </c>
      <c r="L4197" s="11">
        <f t="shared" si="134"/>
        <v>1</v>
      </c>
    </row>
    <row r="4198" spans="1:12" x14ac:dyDescent="0.25">
      <c r="A4198">
        <f t="shared" si="135"/>
        <v>4193</v>
      </c>
      <c r="C4198">
        <v>62344.664789879345</v>
      </c>
      <c r="D4198">
        <v>63801.296252423264</v>
      </c>
      <c r="E4198">
        <v>52406323.969191819</v>
      </c>
      <c r="F4198">
        <v>1456.631462543919</v>
      </c>
      <c r="G4198">
        <v>269531254.19389862</v>
      </c>
      <c r="H4198" s="6">
        <f>E4198-G4198-'Recalled prostheses cost'!$F$23</f>
        <v>-240876754.69159797</v>
      </c>
      <c r="I4198" s="112">
        <v>29409711.977826249</v>
      </c>
      <c r="J4198" s="112">
        <v>102421876.59368147</v>
      </c>
      <c r="K4198" s="112">
        <f>I4198-J4198-(0.38*'Recalled prostheses cost'!$F$23)</f>
        <v>-82037857.913273871</v>
      </c>
      <c r="L4198" s="11">
        <f t="shared" si="134"/>
        <v>1</v>
      </c>
    </row>
    <row r="4199" spans="1:12" x14ac:dyDescent="0.25">
      <c r="A4199">
        <f t="shared" si="135"/>
        <v>4194</v>
      </c>
      <c r="C4199">
        <v>71078.93657110291</v>
      </c>
      <c r="D4199">
        <v>73517.896682533392</v>
      </c>
      <c r="E4199">
        <v>45124901.037204608</v>
      </c>
      <c r="F4199">
        <v>2438.9601114304824</v>
      </c>
      <c r="G4199">
        <v>310705407.17939883</v>
      </c>
      <c r="H4199" s="6">
        <f>E4199-G4199-'Recalled prostheses cost'!$F$23</f>
        <v>-289332330.60908538</v>
      </c>
      <c r="I4199" s="112">
        <v>25198697.908702582</v>
      </c>
      <c r="J4199" s="112">
        <v>118068054.72817157</v>
      </c>
      <c r="K4199" s="112">
        <f>I4199-J4199-(0.38*'Recalled prostheses cost'!$F$23)</f>
        <v>-101895050.11688763</v>
      </c>
      <c r="L4199" s="11">
        <f t="shared" si="134"/>
        <v>1</v>
      </c>
    </row>
    <row r="4200" spans="1:12" x14ac:dyDescent="0.25">
      <c r="A4200">
        <f t="shared" si="135"/>
        <v>4195</v>
      </c>
      <c r="C4200">
        <v>72814.239253353357</v>
      </c>
      <c r="D4200">
        <v>74469.470551586724</v>
      </c>
      <c r="E4200">
        <v>59618071.30894272</v>
      </c>
      <c r="F4200">
        <v>1655.2312982333679</v>
      </c>
      <c r="G4200">
        <v>239818935.09883732</v>
      </c>
      <c r="H4200" s="6">
        <f>E4200-G4200-'Recalled prostheses cost'!$F$23</f>
        <v>-203952688.25678575</v>
      </c>
      <c r="I4200" s="112">
        <v>33220094.005010474</v>
      </c>
      <c r="J4200" s="112">
        <v>91131195.337558165</v>
      </c>
      <c r="K4200" s="112">
        <f>I4200-J4200-(0.38*'Recalled prostheses cost'!$F$23)</f>
        <v>-66936794.629966341</v>
      </c>
      <c r="L4200" s="11">
        <f t="shared" si="134"/>
        <v>1</v>
      </c>
    </row>
    <row r="4201" spans="1:12" x14ac:dyDescent="0.25">
      <c r="A4201">
        <f t="shared" si="135"/>
        <v>4196</v>
      </c>
      <c r="C4201">
        <v>60468.530856032223</v>
      </c>
      <c r="D4201">
        <v>62287.217908188279</v>
      </c>
      <c r="E4201">
        <v>53959734.782882094</v>
      </c>
      <c r="F4201">
        <v>1818.6870521560559</v>
      </c>
      <c r="G4201">
        <v>384903268.22462505</v>
      </c>
      <c r="H4201" s="6">
        <f>E4201-G4201-'Recalled prostheses cost'!$F$23</f>
        <v>-354695357.90863413</v>
      </c>
      <c r="I4201" s="112">
        <v>30163408.286735877</v>
      </c>
      <c r="J4201" s="112">
        <v>146263241.92535749</v>
      </c>
      <c r="K4201" s="112">
        <f>I4201-J4201-(0.38*'Recalled prostheses cost'!$F$23)</f>
        <v>-125125526.93604025</v>
      </c>
      <c r="L4201" s="11">
        <f t="shared" si="134"/>
        <v>1</v>
      </c>
    </row>
    <row r="4202" spans="1:12" x14ac:dyDescent="0.25">
      <c r="A4202">
        <f t="shared" si="135"/>
        <v>4197</v>
      </c>
      <c r="C4202">
        <v>54313.806663843985</v>
      </c>
      <c r="D4202">
        <v>55933.067914940897</v>
      </c>
      <c r="E4202">
        <v>41953708.640567802</v>
      </c>
      <c r="F4202">
        <v>1619.261251096912</v>
      </c>
      <c r="G4202">
        <v>283642547.35116518</v>
      </c>
      <c r="H4202" s="6">
        <f>E4202-G4202-'Recalled prostheses cost'!$F$23</f>
        <v>-265440663.17748854</v>
      </c>
      <c r="I4202" s="112">
        <v>23218159.439213768</v>
      </c>
      <c r="J4202" s="112">
        <v>107784167.9934428</v>
      </c>
      <c r="K4202" s="112">
        <f>I4202-J4202-(0.38*'Recalled prostheses cost'!$F$23)</f>
        <v>-93591701.851647675</v>
      </c>
      <c r="L4202" s="11">
        <f t="shared" si="134"/>
        <v>1</v>
      </c>
    </row>
    <row r="4203" spans="1:12" x14ac:dyDescent="0.25">
      <c r="A4203">
        <f t="shared" si="135"/>
        <v>4198</v>
      </c>
      <c r="C4203">
        <v>66282.074932511139</v>
      </c>
      <c r="D4203">
        <v>68270.862572389335</v>
      </c>
      <c r="E4203">
        <v>44689212.909057043</v>
      </c>
      <c r="F4203">
        <v>1988.7876398781955</v>
      </c>
      <c r="G4203">
        <v>207326438.65315202</v>
      </c>
      <c r="H4203" s="6">
        <f>E4203-G4203-'Recalled prostheses cost'!$F$23</f>
        <v>-186389050.21098614</v>
      </c>
      <c r="I4203" s="112">
        <v>25113357.606598321</v>
      </c>
      <c r="J4203" s="112">
        <v>78784046.688197762</v>
      </c>
      <c r="K4203" s="112">
        <f>I4203-J4203-(0.38*'Recalled prostheses cost'!$F$23)</f>
        <v>-62696382.379018091</v>
      </c>
      <c r="L4203" s="11">
        <f t="shared" si="134"/>
        <v>1</v>
      </c>
    </row>
    <row r="4204" spans="1:12" x14ac:dyDescent="0.25">
      <c r="A4204">
        <f t="shared" si="135"/>
        <v>4199</v>
      </c>
      <c r="C4204">
        <v>53194.736021174482</v>
      </c>
      <c r="D4204">
        <v>55326.616104814122</v>
      </c>
      <c r="E4204">
        <v>44950697.490167394</v>
      </c>
      <c r="F4204">
        <v>2131.8800836396404</v>
      </c>
      <c r="G4204">
        <v>417914332.72518045</v>
      </c>
      <c r="H4204" s="6">
        <f>E4204-G4204-'Recalled prostheses cost'!$F$23</f>
        <v>-396715459.70190424</v>
      </c>
      <c r="I4204" s="112">
        <v>24942601.722938422</v>
      </c>
      <c r="J4204" s="112">
        <v>158807446.4355686</v>
      </c>
      <c r="K4204" s="112">
        <f>I4204-J4204-(0.38*'Recalled prostheses cost'!$F$23)</f>
        <v>-142890538.01004884</v>
      </c>
      <c r="L4204" s="11">
        <f t="shared" si="134"/>
        <v>1</v>
      </c>
    </row>
    <row r="4205" spans="1:12" x14ac:dyDescent="0.25">
      <c r="A4205">
        <f t="shared" si="135"/>
        <v>4200</v>
      </c>
      <c r="C4205">
        <v>56119.456519434549</v>
      </c>
      <c r="D4205">
        <v>58026.937082326389</v>
      </c>
      <c r="E4205">
        <v>66162216.554322824</v>
      </c>
      <c r="F4205">
        <v>1907.4805628918402</v>
      </c>
      <c r="G4205">
        <v>631903548.09597933</v>
      </c>
      <c r="H4205" s="6">
        <f>E4205-G4205-'Recalled prostheses cost'!$F$23</f>
        <v>-589493156.00854766</v>
      </c>
      <c r="I4205" s="112">
        <v>36825995.304543428</v>
      </c>
      <c r="J4205" s="112">
        <v>240123348.27647209</v>
      </c>
      <c r="K4205" s="112">
        <f>I4205-J4205-(0.38*'Recalled prostheses cost'!$F$23)</f>
        <v>-212323046.26934731</v>
      </c>
      <c r="L4205" s="11">
        <f t="shared" si="134"/>
        <v>1</v>
      </c>
    </row>
    <row r="4206" spans="1:12" x14ac:dyDescent="0.25">
      <c r="A4206">
        <f t="shared" si="135"/>
        <v>4201</v>
      </c>
      <c r="C4206">
        <v>58365.092687569704</v>
      </c>
      <c r="D4206">
        <v>60325.049429784747</v>
      </c>
      <c r="E4206">
        <v>65406842.556550309</v>
      </c>
      <c r="F4206">
        <v>1959.9567422150431</v>
      </c>
      <c r="G4206">
        <v>648819096.61569142</v>
      </c>
      <c r="H4206" s="6">
        <f>E4206-G4206-'Recalled prostheses cost'!$F$23</f>
        <v>-607164078.52603233</v>
      </c>
      <c r="I4206" s="112">
        <v>36368174.987998746</v>
      </c>
      <c r="J4206" s="112">
        <v>246551256.71396267</v>
      </c>
      <c r="K4206" s="112">
        <f>I4206-J4206-(0.38*'Recalled prostheses cost'!$F$23)</f>
        <v>-219208775.02338257</v>
      </c>
      <c r="L4206" s="11">
        <f t="shared" si="134"/>
        <v>1</v>
      </c>
    </row>
    <row r="4207" spans="1:12" x14ac:dyDescent="0.25">
      <c r="A4207">
        <f t="shared" si="135"/>
        <v>4202</v>
      </c>
      <c r="C4207">
        <v>54471.428691836125</v>
      </c>
      <c r="D4207">
        <v>55816.117922530277</v>
      </c>
      <c r="E4207">
        <v>46293595.726511896</v>
      </c>
      <c r="F4207">
        <v>1344.6892306941518</v>
      </c>
      <c r="G4207">
        <v>260363583.48222581</v>
      </c>
      <c r="H4207" s="6">
        <f>E4207-G4207-'Recalled prostheses cost'!$F$23</f>
        <v>-237821812.22260508</v>
      </c>
      <c r="I4207" s="112">
        <v>25740572.470745325</v>
      </c>
      <c r="J4207" s="112">
        <v>98938161.723245814</v>
      </c>
      <c r="K4207" s="112">
        <f>I4207-J4207-(0.38*'Recalled prostheses cost'!$F$23)</f>
        <v>-82223282.549919128</v>
      </c>
      <c r="L4207" s="11">
        <f t="shared" si="134"/>
        <v>1</v>
      </c>
    </row>
    <row r="4208" spans="1:12" x14ac:dyDescent="0.25">
      <c r="A4208">
        <f t="shared" si="135"/>
        <v>4203</v>
      </c>
      <c r="C4208">
        <v>59040.991789633073</v>
      </c>
      <c r="D4208">
        <v>60859.266152216558</v>
      </c>
      <c r="E4208">
        <v>58522840.792480201</v>
      </c>
      <c r="F4208">
        <v>1818.2743625834846</v>
      </c>
      <c r="G4208">
        <v>390088173.65855432</v>
      </c>
      <c r="H4208" s="6">
        <f>E4208-G4208-'Recalled prostheses cost'!$F$23</f>
        <v>-355317157.33296525</v>
      </c>
      <c r="I4208" s="112">
        <v>32122786.053657256</v>
      </c>
      <c r="J4208" s="112">
        <v>148233505.99025065</v>
      </c>
      <c r="K4208" s="112">
        <f>I4208-J4208-(0.38*'Recalled prostheses cost'!$F$23)</f>
        <v>-125136413.23401204</v>
      </c>
      <c r="L4208" s="11">
        <f t="shared" si="134"/>
        <v>1</v>
      </c>
    </row>
    <row r="4209" spans="1:12" x14ac:dyDescent="0.25">
      <c r="A4209">
        <f t="shared" si="135"/>
        <v>4204</v>
      </c>
      <c r="C4209">
        <v>52993.455072395343</v>
      </c>
      <c r="D4209">
        <v>54585.084518258438</v>
      </c>
      <c r="E4209">
        <v>48943082.78571526</v>
      </c>
      <c r="F4209">
        <v>1591.6294458630946</v>
      </c>
      <c r="G4209">
        <v>396465220.20966411</v>
      </c>
      <c r="H4209" s="6">
        <f>E4209-G4209-'Recalled prostheses cost'!$F$23</f>
        <v>-371273961.89083999</v>
      </c>
      <c r="I4209" s="112">
        <v>27622271.23162967</v>
      </c>
      <c r="J4209" s="112">
        <v>150656783.67967239</v>
      </c>
      <c r="K4209" s="112">
        <f>I4209-J4209-(0.38*'Recalled prostheses cost'!$F$23)</f>
        <v>-132060205.74546137</v>
      </c>
      <c r="L4209" s="11">
        <f t="shared" si="134"/>
        <v>1</v>
      </c>
    </row>
    <row r="4210" spans="1:12" x14ac:dyDescent="0.25">
      <c r="A4210">
        <f t="shared" si="135"/>
        <v>4205</v>
      </c>
      <c r="C4210">
        <v>79322.913373277464</v>
      </c>
      <c r="D4210">
        <v>82114.444650246965</v>
      </c>
      <c r="E4210">
        <v>43736217.408065192</v>
      </c>
      <c r="F4210">
        <v>2791.5312769695011</v>
      </c>
      <c r="G4210">
        <v>273093008.22830701</v>
      </c>
      <c r="H4210" s="6">
        <f>E4210-G4210-'Recalled prostheses cost'!$F$23</f>
        <v>-253108615.28713298</v>
      </c>
      <c r="I4210" s="112">
        <v>24238204.533032596</v>
      </c>
      <c r="J4210" s="112">
        <v>103775343.1267567</v>
      </c>
      <c r="K4210" s="112">
        <f>I4210-J4210-(0.38*'Recalled prostheses cost'!$F$23)</f>
        <v>-88562831.891142756</v>
      </c>
      <c r="L4210" s="11">
        <f t="shared" si="134"/>
        <v>1</v>
      </c>
    </row>
    <row r="4211" spans="1:12" x14ac:dyDescent="0.25">
      <c r="A4211">
        <f t="shared" si="135"/>
        <v>4206</v>
      </c>
      <c r="C4211">
        <v>59255.479942692866</v>
      </c>
      <c r="D4211">
        <v>61513.694418978419</v>
      </c>
      <c r="E4211">
        <v>54249252.457009867</v>
      </c>
      <c r="F4211">
        <v>2258.2144762855532</v>
      </c>
      <c r="G4211">
        <v>534845853.08816308</v>
      </c>
      <c r="H4211" s="6">
        <f>E4211-G4211-'Recalled prostheses cost'!$F$23</f>
        <v>-504348425.0980444</v>
      </c>
      <c r="I4211" s="112">
        <v>29871378.639099598</v>
      </c>
      <c r="J4211" s="112">
        <v>203241424.17350197</v>
      </c>
      <c r="K4211" s="112">
        <f>I4211-J4211-(0.38*'Recalled prostheses cost'!$F$23)</f>
        <v>-182395738.83182102</v>
      </c>
      <c r="L4211" s="11">
        <f t="shared" si="134"/>
        <v>1</v>
      </c>
    </row>
    <row r="4212" spans="1:12" x14ac:dyDescent="0.25">
      <c r="A4212">
        <f t="shared" si="135"/>
        <v>4207</v>
      </c>
      <c r="C4212">
        <v>49867.427303014039</v>
      </c>
      <c r="D4212">
        <v>51324.20857542572</v>
      </c>
      <c r="E4212">
        <v>41733811.626957685</v>
      </c>
      <c r="F4212">
        <v>1456.7812724116811</v>
      </c>
      <c r="G4212">
        <v>313551420.61882991</v>
      </c>
      <c r="H4212" s="6">
        <f>E4212-G4212-'Recalled prostheses cost'!$F$23</f>
        <v>-295569433.45876336</v>
      </c>
      <c r="I4212" s="112">
        <v>23314975.87004957</v>
      </c>
      <c r="J4212" s="112">
        <v>119149539.83515535</v>
      </c>
      <c r="K4212" s="112">
        <f>I4212-J4212-(0.38*'Recalled prostheses cost'!$F$23)</f>
        <v>-104860257.26252443</v>
      </c>
      <c r="L4212" s="11">
        <f t="shared" si="134"/>
        <v>1</v>
      </c>
    </row>
    <row r="4213" spans="1:12" x14ac:dyDescent="0.25">
      <c r="A4213">
        <f t="shared" si="135"/>
        <v>4208</v>
      </c>
      <c r="C4213">
        <v>91806.285972148878</v>
      </c>
      <c r="D4213">
        <v>95089.856334650947</v>
      </c>
      <c r="E4213">
        <v>55123587.169926241</v>
      </c>
      <c r="F4213">
        <v>3283.5703625020687</v>
      </c>
      <c r="G4213">
        <v>377097172.77067387</v>
      </c>
      <c r="H4213" s="6">
        <f>E4213-G4213-'Recalled prostheses cost'!$F$23</f>
        <v>-345725410.06763881</v>
      </c>
      <c r="I4213" s="112">
        <v>30725472.454877578</v>
      </c>
      <c r="J4213" s="112">
        <v>143296925.65285608</v>
      </c>
      <c r="K4213" s="112">
        <f>I4213-J4213-(0.38*'Recalled prostheses cost'!$F$23)</f>
        <v>-121597146.49539715</v>
      </c>
      <c r="L4213" s="11">
        <f t="shared" si="134"/>
        <v>1</v>
      </c>
    </row>
    <row r="4214" spans="1:12" x14ac:dyDescent="0.25">
      <c r="A4214">
        <f t="shared" si="135"/>
        <v>4209</v>
      </c>
      <c r="C4214">
        <v>53462.504257091845</v>
      </c>
      <c r="D4214">
        <v>55165.583653403286</v>
      </c>
      <c r="E4214">
        <v>50304256.03768523</v>
      </c>
      <c r="F4214">
        <v>1703.0793963114411</v>
      </c>
      <c r="G4214">
        <v>360635849.04126507</v>
      </c>
      <c r="H4214" s="6">
        <f>E4214-G4214-'Recalled prostheses cost'!$F$23</f>
        <v>-334083417.47047102</v>
      </c>
      <c r="I4214" s="112">
        <v>27540442.064051311</v>
      </c>
      <c r="J4214" s="112">
        <v>137041622.63568071</v>
      </c>
      <c r="K4214" s="112">
        <f>I4214-J4214-(0.38*'Recalled prostheses cost'!$F$23)</f>
        <v>-118526873.86904803</v>
      </c>
      <c r="L4214" s="11">
        <f t="shared" si="134"/>
        <v>1</v>
      </c>
    </row>
    <row r="4215" spans="1:12" x14ac:dyDescent="0.25">
      <c r="A4215">
        <f t="shared" si="135"/>
        <v>4210</v>
      </c>
      <c r="C4215">
        <v>86761.074045855508</v>
      </c>
      <c r="D4215">
        <v>89998.014827166946</v>
      </c>
      <c r="E4215">
        <v>56799403.805841804</v>
      </c>
      <c r="F4215">
        <v>3236.9407813114376</v>
      </c>
      <c r="G4215">
        <v>419314847.44851261</v>
      </c>
      <c r="H4215" s="6">
        <f>E4215-G4215-'Recalled prostheses cost'!$F$23</f>
        <v>-386267268.10956198</v>
      </c>
      <c r="I4215" s="112">
        <v>31610449.313144576</v>
      </c>
      <c r="J4215" s="112">
        <v>159339642.03043485</v>
      </c>
      <c r="K4215" s="112">
        <f>I4215-J4215-(0.38*'Recalled prostheses cost'!$F$23)</f>
        <v>-136754886.01470891</v>
      </c>
      <c r="L4215" s="11">
        <f t="shared" si="134"/>
        <v>1</v>
      </c>
    </row>
    <row r="4216" spans="1:12" x14ac:dyDescent="0.25">
      <c r="A4216">
        <f t="shared" si="135"/>
        <v>4211</v>
      </c>
      <c r="C4216">
        <v>57579.097831234125</v>
      </c>
      <c r="D4216">
        <v>60023.503081950548</v>
      </c>
      <c r="E4216">
        <v>47891067.680801615</v>
      </c>
      <c r="F4216">
        <v>2444.4052507164233</v>
      </c>
      <c r="G4216">
        <v>426068583.09580714</v>
      </c>
      <c r="H4216" s="6">
        <f>E4216-G4216-'Recalled prostheses cost'!$F$23</f>
        <v>-401929339.88189667</v>
      </c>
      <c r="I4216" s="112">
        <v>26222705.666294947</v>
      </c>
      <c r="J4216" s="112">
        <v>161906061.57640672</v>
      </c>
      <c r="K4216" s="112">
        <f>I4216-J4216-(0.38*'Recalled prostheses cost'!$F$23)</f>
        <v>-144709049.20753044</v>
      </c>
      <c r="L4216" s="11">
        <f t="shared" si="134"/>
        <v>1</v>
      </c>
    </row>
    <row r="4217" spans="1:12" x14ac:dyDescent="0.25">
      <c r="A4217">
        <f t="shared" si="135"/>
        <v>4212</v>
      </c>
      <c r="C4217">
        <v>63764.11917976632</v>
      </c>
      <c r="D4217">
        <v>65266.687611331639</v>
      </c>
      <c r="E4217">
        <v>53418708.712918594</v>
      </c>
      <c r="F4217">
        <v>1502.5684315653198</v>
      </c>
      <c r="G4217">
        <v>272709431.89819551</v>
      </c>
      <c r="H4217" s="6">
        <f>E4217-G4217-'Recalled prostheses cost'!$F$23</f>
        <v>-243042547.6521681</v>
      </c>
      <c r="I4217" s="112">
        <v>29738646.539620079</v>
      </c>
      <c r="J4217" s="112">
        <v>103629584.12131429</v>
      </c>
      <c r="K4217" s="112">
        <f>I4217-J4217-(0.38*'Recalled prostheses cost'!$F$23)</f>
        <v>-82916630.87911287</v>
      </c>
      <c r="L4217" s="11">
        <f t="shared" si="134"/>
        <v>1</v>
      </c>
    </row>
    <row r="4218" spans="1:12" x14ac:dyDescent="0.25">
      <c r="A4218">
        <f t="shared" si="135"/>
        <v>4213</v>
      </c>
      <c r="C4218">
        <v>60279.839897302489</v>
      </c>
      <c r="D4218">
        <v>62395.371607147797</v>
      </c>
      <c r="E4218">
        <v>66205153.690779746</v>
      </c>
      <c r="F4218">
        <v>2115.5317098453088</v>
      </c>
      <c r="G4218">
        <v>579765437.08768535</v>
      </c>
      <c r="H4218" s="6">
        <f>E4218-G4218-'Recalled prostheses cost'!$F$23</f>
        <v>-537312107.86379683</v>
      </c>
      <c r="I4218" s="112">
        <v>36533051.843555287</v>
      </c>
      <c r="J4218" s="112">
        <v>220310866.09332043</v>
      </c>
      <c r="K4218" s="112">
        <f>I4218-J4218-(0.38*'Recalled prostheses cost'!$F$23)</f>
        <v>-192803507.54718381</v>
      </c>
      <c r="L4218" s="11">
        <f t="shared" si="134"/>
        <v>1</v>
      </c>
    </row>
    <row r="4219" spans="1:12" x14ac:dyDescent="0.25">
      <c r="A4219">
        <f t="shared" si="135"/>
        <v>4214</v>
      </c>
      <c r="C4219">
        <v>51664.581641794262</v>
      </c>
      <c r="D4219">
        <v>53438.633586975746</v>
      </c>
      <c r="E4219">
        <v>48877321.293305859</v>
      </c>
      <c r="F4219">
        <v>1774.0519451814835</v>
      </c>
      <c r="G4219">
        <v>453202495.11119616</v>
      </c>
      <c r="H4219" s="6">
        <f>E4219-G4219-'Recalled prostheses cost'!$F$23</f>
        <v>-428076998.28478146</v>
      </c>
      <c r="I4219" s="112">
        <v>27304701.91657785</v>
      </c>
      <c r="J4219" s="112">
        <v>172216948.14225453</v>
      </c>
      <c r="K4219" s="112">
        <f>I4219-J4219-(0.38*'Recalled prostheses cost'!$F$23)</f>
        <v>-153937939.52309534</v>
      </c>
      <c r="L4219" s="11">
        <f t="shared" si="134"/>
        <v>1</v>
      </c>
    </row>
    <row r="4220" spans="1:12" x14ac:dyDescent="0.25">
      <c r="A4220">
        <f t="shared" si="135"/>
        <v>4215</v>
      </c>
      <c r="C4220">
        <v>50040.297153785963</v>
      </c>
      <c r="D4220">
        <v>50997.090899504889</v>
      </c>
      <c r="E4220">
        <v>43095830.102060407</v>
      </c>
      <c r="F4220">
        <v>956.79374571892549</v>
      </c>
      <c r="G4220">
        <v>168992924.99721739</v>
      </c>
      <c r="H4220" s="6">
        <f>E4220-G4220-'Recalled prostheses cost'!$F$23</f>
        <v>-149648919.36204815</v>
      </c>
      <c r="I4220" s="112">
        <v>23603896.026459664</v>
      </c>
      <c r="J4220" s="112">
        <v>64217311.498942621</v>
      </c>
      <c r="K4220" s="112">
        <f>I4220-J4220-(0.38*'Recalled prostheses cost'!$F$23)</f>
        <v>-49639108.769901603</v>
      </c>
      <c r="L4220" s="11">
        <f t="shared" si="134"/>
        <v>1</v>
      </c>
    </row>
    <row r="4221" spans="1:12" x14ac:dyDescent="0.25">
      <c r="A4221">
        <f t="shared" si="135"/>
        <v>4216</v>
      </c>
      <c r="C4221">
        <v>70075.182361679937</v>
      </c>
      <c r="D4221">
        <v>73079.741106385132</v>
      </c>
      <c r="E4221">
        <v>40810114.989950433</v>
      </c>
      <c r="F4221">
        <v>3004.5587447051948</v>
      </c>
      <c r="G4221">
        <v>432245156.53858346</v>
      </c>
      <c r="H4221" s="6">
        <f>E4221-G4221-'Recalled prostheses cost'!$F$23</f>
        <v>-415186866.01552421</v>
      </c>
      <c r="I4221" s="112">
        <v>22760344.500222027</v>
      </c>
      <c r="J4221" s="112">
        <v>164253159.4846617</v>
      </c>
      <c r="K4221" s="112">
        <f>I4221-J4221-(0.38*'Recalled prostheses cost'!$F$23)</f>
        <v>-150518508.28185833</v>
      </c>
      <c r="L4221" s="11">
        <f t="shared" si="134"/>
        <v>1</v>
      </c>
    </row>
    <row r="4222" spans="1:12" x14ac:dyDescent="0.25">
      <c r="A4222">
        <f t="shared" si="135"/>
        <v>4217</v>
      </c>
      <c r="C4222">
        <v>71287.971852846953</v>
      </c>
      <c r="D4222">
        <v>73651.732255363808</v>
      </c>
      <c r="E4222">
        <v>43971979.257841021</v>
      </c>
      <c r="F4222">
        <v>2363.7604025168548</v>
      </c>
      <c r="G4222">
        <v>299494285.25121528</v>
      </c>
      <c r="H4222" s="6">
        <f>E4222-G4222-'Recalled prostheses cost'!$F$23</f>
        <v>-279274130.46026546</v>
      </c>
      <c r="I4222" s="112">
        <v>24727965.312023941</v>
      </c>
      <c r="J4222" s="112">
        <v>113807828.39546183</v>
      </c>
      <c r="K4222" s="112">
        <f>I4222-J4222-(0.38*'Recalled prostheses cost'!$F$23)</f>
        <v>-98105556.380856544</v>
      </c>
      <c r="L4222" s="11">
        <f t="shared" si="134"/>
        <v>1</v>
      </c>
    </row>
    <row r="4223" spans="1:12" x14ac:dyDescent="0.25">
      <c r="A4223">
        <f t="shared" si="135"/>
        <v>4218</v>
      </c>
      <c r="C4223">
        <v>58704.113474915262</v>
      </c>
      <c r="D4223">
        <v>59785.363162232592</v>
      </c>
      <c r="E4223">
        <v>43562846.325608008</v>
      </c>
      <c r="F4223">
        <v>1081.2496873173295</v>
      </c>
      <c r="G4223">
        <v>177461712.24048477</v>
      </c>
      <c r="H4223" s="6">
        <f>E4223-G4223-'Recalled prostheses cost'!$F$23</f>
        <v>-157650690.38176793</v>
      </c>
      <c r="I4223" s="112">
        <v>24141339.900315985</v>
      </c>
      <c r="J4223" s="112">
        <v>67435450.65138422</v>
      </c>
      <c r="K4223" s="112">
        <f>I4223-J4223-(0.38*'Recalled prostheses cost'!$F$23)</f>
        <v>-52319804.048486881</v>
      </c>
      <c r="L4223" s="11">
        <f t="shared" si="134"/>
        <v>1</v>
      </c>
    </row>
    <row r="4224" spans="1:12" x14ac:dyDescent="0.25">
      <c r="A4224">
        <f t="shared" si="135"/>
        <v>4219</v>
      </c>
      <c r="C4224">
        <v>53929.86896240741</v>
      </c>
      <c r="D4224">
        <v>55468.380279799916</v>
      </c>
      <c r="E4224">
        <v>54914889.98470331</v>
      </c>
      <c r="F4224">
        <v>1538.5113173925056</v>
      </c>
      <c r="G4224">
        <v>366804087.24121141</v>
      </c>
      <c r="H4224" s="6">
        <f>E4224-G4224-'Recalled prostheses cost'!$F$23</f>
        <v>-335641021.72339928</v>
      </c>
      <c r="I4224" s="112">
        <v>30444149.457892884</v>
      </c>
      <c r="J4224" s="112">
        <v>139385553.15166032</v>
      </c>
      <c r="K4224" s="112">
        <f>I4224-J4224-(0.38*'Recalled prostheses cost'!$F$23)</f>
        <v>-117967096.99118608</v>
      </c>
      <c r="L4224" s="11">
        <f t="shared" si="134"/>
        <v>1</v>
      </c>
    </row>
    <row r="4225" spans="1:12" x14ac:dyDescent="0.25">
      <c r="A4225">
        <f t="shared" si="135"/>
        <v>4220</v>
      </c>
      <c r="C4225">
        <v>56895.267181499992</v>
      </c>
      <c r="D4225">
        <v>59116.340425415641</v>
      </c>
      <c r="E4225">
        <v>65846189.929539718</v>
      </c>
      <c r="F4225">
        <v>2221.0732439156491</v>
      </c>
      <c r="G4225">
        <v>642402855.2494278</v>
      </c>
      <c r="H4225" s="6">
        <f>E4225-G4225-'Recalled prostheses cost'!$F$23</f>
        <v>-600308489.78677928</v>
      </c>
      <c r="I4225" s="112">
        <v>36191656.506746814</v>
      </c>
      <c r="J4225" s="112">
        <v>244113084.99478251</v>
      </c>
      <c r="K4225" s="112">
        <f>I4225-J4225-(0.38*'Recalled prostheses cost'!$F$23)</f>
        <v>-216947121.78545433</v>
      </c>
      <c r="L4225" s="11">
        <f t="shared" si="134"/>
        <v>1</v>
      </c>
    </row>
    <row r="4226" spans="1:12" x14ac:dyDescent="0.25">
      <c r="A4226">
        <f t="shared" si="135"/>
        <v>4221</v>
      </c>
      <c r="C4226">
        <v>68906.203949480579</v>
      </c>
      <c r="D4226">
        <v>71937.677498306322</v>
      </c>
      <c r="E4226">
        <v>44157896.459349647</v>
      </c>
      <c r="F4226">
        <v>3031.4735488257429</v>
      </c>
      <c r="G4226">
        <v>360044767.29088986</v>
      </c>
      <c r="H4226" s="6">
        <f>E4226-G4226-'Recalled prostheses cost'!$F$23</f>
        <v>-339638695.2984314</v>
      </c>
      <c r="I4226" s="112">
        <v>24510584.831573088</v>
      </c>
      <c r="J4226" s="112">
        <v>136817011.57053816</v>
      </c>
      <c r="K4226" s="112">
        <f>I4226-J4226-(0.38*'Recalled prostheses cost'!$F$23)</f>
        <v>-121332120.03638372</v>
      </c>
      <c r="L4226" s="11">
        <f t="shared" si="134"/>
        <v>1</v>
      </c>
    </row>
    <row r="4227" spans="1:12" x14ac:dyDescent="0.25">
      <c r="A4227">
        <f t="shared" si="135"/>
        <v>4222</v>
      </c>
      <c r="C4227">
        <v>52572.427285752572</v>
      </c>
      <c r="D4227">
        <v>54380.719466387163</v>
      </c>
      <c r="E4227">
        <v>44813886.688521899</v>
      </c>
      <c r="F4227">
        <v>1808.2921806345912</v>
      </c>
      <c r="G4227">
        <v>351226563.78282183</v>
      </c>
      <c r="H4227" s="6">
        <f>E4227-G4227-'Recalled prostheses cost'!$F$23</f>
        <v>-330164501.56119108</v>
      </c>
      <c r="I4227" s="112">
        <v>25419204.845580146</v>
      </c>
      <c r="J4227" s="112">
        <v>133466094.23747233</v>
      </c>
      <c r="K4227" s="112">
        <f>I4227-J4227-(0.38*'Recalled prostheses cost'!$F$23)</f>
        <v>-117072582.68931082</v>
      </c>
      <c r="L4227" s="11">
        <f t="shared" si="134"/>
        <v>1</v>
      </c>
    </row>
    <row r="4228" spans="1:12" x14ac:dyDescent="0.25">
      <c r="A4228">
        <f t="shared" si="135"/>
        <v>4223</v>
      </c>
      <c r="C4228">
        <v>50551.926009865871</v>
      </c>
      <c r="D4228">
        <v>51782.732817764081</v>
      </c>
      <c r="E4228">
        <v>43823625.542961448</v>
      </c>
      <c r="F4228">
        <v>1230.8068078982105</v>
      </c>
      <c r="G4228">
        <v>214753412.20066643</v>
      </c>
      <c r="H4228" s="6">
        <f>E4228-G4228-'Recalled prostheses cost'!$F$23</f>
        <v>-194681611.12459615</v>
      </c>
      <c r="I4228" s="112">
        <v>23883403.442421295</v>
      </c>
      <c r="J4228" s="112">
        <v>81606296.636253238</v>
      </c>
      <c r="K4228" s="112">
        <f>I4228-J4228-(0.38*'Recalled prostheses cost'!$F$23)</f>
        <v>-66748586.491250589</v>
      </c>
      <c r="L4228" s="11">
        <f t="shared" si="134"/>
        <v>1</v>
      </c>
    </row>
    <row r="4229" spans="1:12" x14ac:dyDescent="0.25">
      <c r="A4229">
        <f t="shared" si="135"/>
        <v>4224</v>
      </c>
      <c r="C4229">
        <v>71458.116886210875</v>
      </c>
      <c r="D4229">
        <v>73917.306978563152</v>
      </c>
      <c r="E4229">
        <v>64096664.077572837</v>
      </c>
      <c r="F4229">
        <v>2459.1900923522771</v>
      </c>
      <c r="G4229">
        <v>513482158.06922615</v>
      </c>
      <c r="H4229" s="6">
        <f>E4229-G4229-'Recalled prostheses cost'!$F$23</f>
        <v>-473137318.45854449</v>
      </c>
      <c r="I4229" s="112">
        <v>34943430.229693852</v>
      </c>
      <c r="J4229" s="112">
        <v>195123220.06630594</v>
      </c>
      <c r="K4229" s="112">
        <f>I4229-J4229-(0.38*'Recalled prostheses cost'!$F$23)</f>
        <v>-169205483.13403073</v>
      </c>
      <c r="L4229" s="11">
        <f t="shared" si="134"/>
        <v>1</v>
      </c>
    </row>
    <row r="4230" spans="1:12" x14ac:dyDescent="0.25">
      <c r="A4230">
        <f t="shared" si="135"/>
        <v>4225</v>
      </c>
      <c r="C4230">
        <v>54642.945378360833</v>
      </c>
      <c r="D4230">
        <v>56025.705651843797</v>
      </c>
      <c r="E4230">
        <v>46572266.073276393</v>
      </c>
      <c r="F4230">
        <v>1382.7602734829634</v>
      </c>
      <c r="G4230">
        <v>291480080.08446264</v>
      </c>
      <c r="H4230" s="6">
        <f>E4230-G4230-'Recalled prostheses cost'!$F$23</f>
        <v>-268659638.47807741</v>
      </c>
      <c r="I4230" s="112">
        <v>25852859.010007687</v>
      </c>
      <c r="J4230" s="112">
        <v>110762430.43209583</v>
      </c>
      <c r="K4230" s="112">
        <f>I4230-J4230-(0.38*'Recalled prostheses cost'!$F$23)</f>
        <v>-93935264.7195068</v>
      </c>
      <c r="L4230" s="11">
        <f t="shared" ref="L4230:L4293" si="136">IF(H4230/$H$1&lt;=F4230,1,0)</f>
        <v>1</v>
      </c>
    </row>
    <row r="4231" spans="1:12" x14ac:dyDescent="0.25">
      <c r="A4231">
        <f t="shared" si="135"/>
        <v>4226</v>
      </c>
      <c r="C4231">
        <v>69098.96984395766</v>
      </c>
      <c r="D4231">
        <v>70672.428391241876</v>
      </c>
      <c r="E4231">
        <v>66732225.199791424</v>
      </c>
      <c r="F4231">
        <v>1573.4585472842155</v>
      </c>
      <c r="G4231">
        <v>370592806.78708947</v>
      </c>
      <c r="H4231" s="6">
        <f>E4231-G4231-'Recalled prostheses cost'!$F$23</f>
        <v>-327612406.05418921</v>
      </c>
      <c r="I4231" s="112">
        <v>37169980.386779666</v>
      </c>
      <c r="J4231" s="112">
        <v>140825266.57909396</v>
      </c>
      <c r="K4231" s="112">
        <f>I4231-J4231-(0.38*'Recalled prostheses cost'!$F$23)</f>
        <v>-112680979.48973295</v>
      </c>
      <c r="L4231" s="11">
        <f t="shared" si="136"/>
        <v>1</v>
      </c>
    </row>
    <row r="4232" spans="1:12" x14ac:dyDescent="0.25">
      <c r="A4232">
        <f t="shared" ref="A4232:A4295" si="137">1+A4231</f>
        <v>4227</v>
      </c>
      <c r="C4232">
        <v>54785.747388932992</v>
      </c>
      <c r="D4232">
        <v>57310.604994468456</v>
      </c>
      <c r="E4232">
        <v>48620072.988635853</v>
      </c>
      <c r="F4232">
        <v>2524.8576055354642</v>
      </c>
      <c r="G4232">
        <v>528545007.37636983</v>
      </c>
      <c r="H4232" s="6">
        <f>E4232-G4232-'Recalled prostheses cost'!$F$23</f>
        <v>-503676758.85462517</v>
      </c>
      <c r="I4232" s="112">
        <v>27583581.956097133</v>
      </c>
      <c r="J4232" s="112">
        <v>200847102.80302054</v>
      </c>
      <c r="K4232" s="112">
        <f>I4232-J4232-(0.38*'Recalled prostheses cost'!$F$23)</f>
        <v>-182289214.14434206</v>
      </c>
      <c r="L4232" s="11">
        <f t="shared" si="136"/>
        <v>1</v>
      </c>
    </row>
    <row r="4233" spans="1:12" x14ac:dyDescent="0.25">
      <c r="A4233">
        <f t="shared" si="137"/>
        <v>4228</v>
      </c>
      <c r="C4233">
        <v>53441.845694413641</v>
      </c>
      <c r="D4233">
        <v>54962.275980683182</v>
      </c>
      <c r="E4233">
        <v>40769407.4908951</v>
      </c>
      <c r="F4233">
        <v>1520.4302862695404</v>
      </c>
      <c r="G4233">
        <v>285197840.65545493</v>
      </c>
      <c r="H4233" s="6">
        <f>E4233-G4233-'Recalled prostheses cost'!$F$23</f>
        <v>-268180257.63145101</v>
      </c>
      <c r="I4233" s="112">
        <v>22578622.298342288</v>
      </c>
      <c r="J4233" s="112">
        <v>108375179.4490729</v>
      </c>
      <c r="K4233" s="112">
        <f>I4233-J4233-(0.38*'Recalled prostheses cost'!$F$23)</f>
        <v>-94822250.448149264</v>
      </c>
      <c r="L4233" s="11">
        <f t="shared" si="136"/>
        <v>1</v>
      </c>
    </row>
    <row r="4234" spans="1:12" x14ac:dyDescent="0.25">
      <c r="A4234">
        <f t="shared" si="137"/>
        <v>4229</v>
      </c>
      <c r="C4234">
        <v>56219.40256455815</v>
      </c>
      <c r="D4234">
        <v>58178.353001420684</v>
      </c>
      <c r="E4234">
        <v>66732303.744053893</v>
      </c>
      <c r="F4234">
        <v>1958.9504368625348</v>
      </c>
      <c r="G4234">
        <v>539193087.02934587</v>
      </c>
      <c r="H4234" s="6">
        <f>E4234-G4234-'Recalled prostheses cost'!$F$23</f>
        <v>-496212607.75218314</v>
      </c>
      <c r="I4234" s="112">
        <v>36626483.090244398</v>
      </c>
      <c r="J4234" s="112">
        <v>204893373.07115149</v>
      </c>
      <c r="K4234" s="112">
        <f>I4234-J4234-(0.38*'Recalled prostheses cost'!$F$23)</f>
        <v>-177292583.27832574</v>
      </c>
      <c r="L4234" s="11">
        <f t="shared" si="136"/>
        <v>1</v>
      </c>
    </row>
    <row r="4235" spans="1:12" x14ac:dyDescent="0.25">
      <c r="A4235">
        <f t="shared" si="137"/>
        <v>4230</v>
      </c>
      <c r="C4235">
        <v>49188.728076643187</v>
      </c>
      <c r="D4235">
        <v>50632.545555645855</v>
      </c>
      <c r="E4235">
        <v>54909209.548293106</v>
      </c>
      <c r="F4235">
        <v>1443.8174790026678</v>
      </c>
      <c r="G4235">
        <v>430503494.4316597</v>
      </c>
      <c r="H4235" s="6">
        <f>E4235-G4235-'Recalled prostheses cost'!$F$23</f>
        <v>-399346109.35025775</v>
      </c>
      <c r="I4235" s="112">
        <v>30583018.180841722</v>
      </c>
      <c r="J4235" s="112">
        <v>163591327.88403064</v>
      </c>
      <c r="K4235" s="112">
        <f>I4235-J4235-(0.38*'Recalled prostheses cost'!$F$23)</f>
        <v>-142034003.00060758</v>
      </c>
      <c r="L4235" s="11">
        <f t="shared" si="136"/>
        <v>1</v>
      </c>
    </row>
    <row r="4236" spans="1:12" x14ac:dyDescent="0.25">
      <c r="A4236">
        <f t="shared" si="137"/>
        <v>4231</v>
      </c>
      <c r="C4236">
        <v>52633.000677173979</v>
      </c>
      <c r="D4236">
        <v>53612.187667082093</v>
      </c>
      <c r="E4236">
        <v>42815460.862870127</v>
      </c>
      <c r="F4236">
        <v>979.1869899081139</v>
      </c>
      <c r="G4236">
        <v>163802137.47229725</v>
      </c>
      <c r="H4236" s="6">
        <f>E4236-G4236-'Recalled prostheses cost'!$F$23</f>
        <v>-144738501.07631829</v>
      </c>
      <c r="I4236" s="112">
        <v>23834613.523700278</v>
      </c>
      <c r="J4236" s="112">
        <v>62244812.239472963</v>
      </c>
      <c r="K4236" s="112">
        <f>I4236-J4236-(0.38*'Recalled prostheses cost'!$F$23)</f>
        <v>-47435892.013191335</v>
      </c>
      <c r="L4236" s="11">
        <f t="shared" si="136"/>
        <v>1</v>
      </c>
    </row>
    <row r="4237" spans="1:12" x14ac:dyDescent="0.25">
      <c r="A4237">
        <f t="shared" si="137"/>
        <v>4232</v>
      </c>
      <c r="C4237">
        <v>65834.478172121817</v>
      </c>
      <c r="D4237">
        <v>68966.444996813516</v>
      </c>
      <c r="E4237">
        <v>48409340.468211614</v>
      </c>
      <c r="F4237">
        <v>3131.966824691699</v>
      </c>
      <c r="G4237">
        <v>502265898.54683042</v>
      </c>
      <c r="H4237" s="6">
        <f>E4237-G4237-'Recalled prostheses cost'!$F$23</f>
        <v>-477608382.54550999</v>
      </c>
      <c r="I4237" s="112">
        <v>26768536.237734143</v>
      </c>
      <c r="J4237" s="112">
        <v>190861041.44779563</v>
      </c>
      <c r="K4237" s="112">
        <f>I4237-J4237-(0.38*'Recalled prostheses cost'!$F$23)</f>
        <v>-173118198.50748014</v>
      </c>
      <c r="L4237" s="11">
        <f t="shared" si="136"/>
        <v>1</v>
      </c>
    </row>
    <row r="4238" spans="1:12" x14ac:dyDescent="0.25">
      <c r="A4238">
        <f t="shared" si="137"/>
        <v>4233</v>
      </c>
      <c r="C4238">
        <v>70790.1368566936</v>
      </c>
      <c r="D4238">
        <v>73303.587250532088</v>
      </c>
      <c r="E4238">
        <v>45969271.931104846</v>
      </c>
      <c r="F4238">
        <v>2513.4503938384878</v>
      </c>
      <c r="G4238">
        <v>314298656.2099601</v>
      </c>
      <c r="H4238" s="6">
        <f>E4238-G4238-'Recalled prostheses cost'!$F$23</f>
        <v>-292081208.74574643</v>
      </c>
      <c r="I4238" s="112">
        <v>25535951.221690509</v>
      </c>
      <c r="J4238" s="112">
        <v>119433489.35978483</v>
      </c>
      <c r="K4238" s="112">
        <f>I4238-J4238-(0.38*'Recalled prostheses cost'!$F$23)</f>
        <v>-102923231.43551296</v>
      </c>
      <c r="L4238" s="11">
        <f t="shared" si="136"/>
        <v>1</v>
      </c>
    </row>
    <row r="4239" spans="1:12" x14ac:dyDescent="0.25">
      <c r="A4239">
        <f t="shared" si="137"/>
        <v>4234</v>
      </c>
      <c r="C4239">
        <v>78080.374942159673</v>
      </c>
      <c r="D4239">
        <v>80912.121746058532</v>
      </c>
      <c r="E4239">
        <v>39818466.171822347</v>
      </c>
      <c r="F4239">
        <v>2831.7468038988591</v>
      </c>
      <c r="G4239">
        <v>257672140.39341083</v>
      </c>
      <c r="H4239" s="6">
        <f>E4239-G4239-'Recalled prostheses cost'!$F$23</f>
        <v>-241605498.68847966</v>
      </c>
      <c r="I4239" s="112">
        <v>22027954.274319213</v>
      </c>
      <c r="J4239" s="112">
        <v>97915413.349496111</v>
      </c>
      <c r="K4239" s="112">
        <f>I4239-J4239-(0.38*'Recalled prostheses cost'!$F$23)</f>
        <v>-84913152.372595549</v>
      </c>
      <c r="L4239" s="11">
        <f t="shared" si="136"/>
        <v>1</v>
      </c>
    </row>
    <row r="4240" spans="1:12" x14ac:dyDescent="0.25">
      <c r="A4240">
        <f t="shared" si="137"/>
        <v>4235</v>
      </c>
      <c r="C4240">
        <v>50069.634013909352</v>
      </c>
      <c r="D4240">
        <v>51023.888403105208</v>
      </c>
      <c r="E4240">
        <v>48034264.135919943</v>
      </c>
      <c r="F4240">
        <v>954.25438919585577</v>
      </c>
      <c r="G4240">
        <v>228373964.58702219</v>
      </c>
      <c r="H4240" s="6">
        <f>E4240-G4240-'Recalled prostheses cost'!$F$23</f>
        <v>-204091524.91799343</v>
      </c>
      <c r="I4240" s="112">
        <v>26611063.864455853</v>
      </c>
      <c r="J4240" s="112">
        <v>86782106.543068439</v>
      </c>
      <c r="K4240" s="112">
        <f>I4240-J4240-(0.38*'Recalled prostheses cost'!$F$23)</f>
        <v>-69196735.976031244</v>
      </c>
      <c r="L4240" s="11">
        <f t="shared" si="136"/>
        <v>1</v>
      </c>
    </row>
    <row r="4241" spans="1:12" x14ac:dyDescent="0.25">
      <c r="A4241">
        <f t="shared" si="137"/>
        <v>4236</v>
      </c>
      <c r="C4241">
        <v>55917.252038864557</v>
      </c>
      <c r="D4241">
        <v>57407.976835087538</v>
      </c>
      <c r="E4241">
        <v>56701106.045348562</v>
      </c>
      <c r="F4241">
        <v>1490.7247962229812</v>
      </c>
      <c r="G4241">
        <v>440000007.21418005</v>
      </c>
      <c r="H4241" s="6">
        <f>E4241-G4241-'Recalled prostheses cost'!$F$23</f>
        <v>-407050725.63572264</v>
      </c>
      <c r="I4241" s="112">
        <v>31376508.247635573</v>
      </c>
      <c r="J4241" s="112">
        <v>167200002.74138838</v>
      </c>
      <c r="K4241" s="112">
        <f>I4241-J4241-(0.38*'Recalled prostheses cost'!$F$23)</f>
        <v>-144849187.79117146</v>
      </c>
      <c r="L4241" s="11">
        <f t="shared" si="136"/>
        <v>1</v>
      </c>
    </row>
    <row r="4242" spans="1:12" x14ac:dyDescent="0.25">
      <c r="A4242">
        <f t="shared" si="137"/>
        <v>4237</v>
      </c>
      <c r="C4242">
        <v>70749.033311163876</v>
      </c>
      <c r="D4242">
        <v>73362.698559823039</v>
      </c>
      <c r="E4242">
        <v>51741158.914198615</v>
      </c>
      <c r="F4242">
        <v>2613.6652486591629</v>
      </c>
      <c r="G4242">
        <v>338873411.66943502</v>
      </c>
      <c r="H4242" s="6">
        <f>E4242-G4242-'Recalled prostheses cost'!$F$23</f>
        <v>-310884077.22212756</v>
      </c>
      <c r="I4242" s="112">
        <v>28314675.465137374</v>
      </c>
      <c r="J4242" s="112">
        <v>128771896.43438531</v>
      </c>
      <c r="K4242" s="112">
        <f>I4242-J4242-(0.38*'Recalled prostheses cost'!$F$23)</f>
        <v>-109482914.26666659</v>
      </c>
      <c r="L4242" s="11">
        <f t="shared" si="136"/>
        <v>1</v>
      </c>
    </row>
    <row r="4243" spans="1:12" x14ac:dyDescent="0.25">
      <c r="A4243">
        <f t="shared" si="137"/>
        <v>4238</v>
      </c>
      <c r="C4243">
        <v>53601.666330684588</v>
      </c>
      <c r="D4243">
        <v>54849.611320325646</v>
      </c>
      <c r="E4243">
        <v>41291340.334140405</v>
      </c>
      <c r="F4243">
        <v>1247.9449896410588</v>
      </c>
      <c r="G4243">
        <v>218371216.86194313</v>
      </c>
      <c r="H4243" s="6">
        <f>E4243-G4243-'Recalled prostheses cost'!$F$23</f>
        <v>-200831700.99469388</v>
      </c>
      <c r="I4243" s="112">
        <v>22856798.537518997</v>
      </c>
      <c r="J4243" s="112">
        <v>82981062.407538384</v>
      </c>
      <c r="K4243" s="112">
        <f>I4243-J4243-(0.38*'Recalled prostheses cost'!$F$23)</f>
        <v>-69149957.16743803</v>
      </c>
      <c r="L4243" s="11">
        <f t="shared" si="136"/>
        <v>1</v>
      </c>
    </row>
    <row r="4244" spans="1:12" x14ac:dyDescent="0.25">
      <c r="A4244">
        <f t="shared" si="137"/>
        <v>4239</v>
      </c>
      <c r="C4244">
        <v>54014.18381587058</v>
      </c>
      <c r="D4244">
        <v>55164.815411613454</v>
      </c>
      <c r="E4244">
        <v>59174836.749719754</v>
      </c>
      <c r="F4244">
        <v>1150.6315957428742</v>
      </c>
      <c r="G4244">
        <v>341170166.73153913</v>
      </c>
      <c r="H4244" s="6">
        <f>E4244-G4244-'Recalled prostheses cost'!$F$23</f>
        <v>-305747154.44871056</v>
      </c>
      <c r="I4244" s="112">
        <v>32742985.842801146</v>
      </c>
      <c r="J4244" s="112">
        <v>129644663.35798489</v>
      </c>
      <c r="K4244" s="112">
        <f>I4244-J4244-(0.38*'Recalled prostheses cost'!$F$23)</f>
        <v>-105927370.8126024</v>
      </c>
      <c r="L4244" s="11">
        <f t="shared" si="136"/>
        <v>1</v>
      </c>
    </row>
    <row r="4245" spans="1:12" x14ac:dyDescent="0.25">
      <c r="A4245">
        <f t="shared" si="137"/>
        <v>4240</v>
      </c>
      <c r="C4245">
        <v>73040.453306261494</v>
      </c>
      <c r="D4245">
        <v>75779.092102008522</v>
      </c>
      <c r="E4245">
        <v>73054775.780407384</v>
      </c>
      <c r="F4245">
        <v>2738.6387957470288</v>
      </c>
      <c r="G4245">
        <v>698459190.34377658</v>
      </c>
      <c r="H4245" s="6">
        <f>E4245-G4245-'Recalled prostheses cost'!$F$23</f>
        <v>-649156239.03026032</v>
      </c>
      <c r="I4245" s="112">
        <v>40345389.383486301</v>
      </c>
      <c r="J4245" s="112">
        <v>265414492.33063513</v>
      </c>
      <c r="K4245" s="112">
        <f>I4245-J4245-(0.38*'Recalled prostheses cost'!$F$23)</f>
        <v>-234094796.24456748</v>
      </c>
      <c r="L4245" s="11">
        <f t="shared" si="136"/>
        <v>1</v>
      </c>
    </row>
    <row r="4246" spans="1:12" x14ac:dyDescent="0.25">
      <c r="A4246">
        <f t="shared" si="137"/>
        <v>4241</v>
      </c>
      <c r="C4246">
        <v>59809.177314559958</v>
      </c>
      <c r="D4246">
        <v>60900.332182655686</v>
      </c>
      <c r="E4246">
        <v>46953367.577563614</v>
      </c>
      <c r="F4246">
        <v>1091.1548680957276</v>
      </c>
      <c r="G4246">
        <v>204603426.9297815</v>
      </c>
      <c r="H4246" s="6">
        <f>E4246-G4246-'Recalled prostheses cost'!$F$23</f>
        <v>-181401883.81910905</v>
      </c>
      <c r="I4246" s="112">
        <v>25619744.822527189</v>
      </c>
      <c r="J4246" s="112">
        <v>77749302.233316973</v>
      </c>
      <c r="K4246" s="112">
        <f>I4246-J4246-(0.38*'Recalled prostheses cost'!$F$23)</f>
        <v>-61155250.708208434</v>
      </c>
      <c r="L4246" s="11">
        <f t="shared" si="136"/>
        <v>1</v>
      </c>
    </row>
    <row r="4247" spans="1:12" x14ac:dyDescent="0.25">
      <c r="A4247">
        <f t="shared" si="137"/>
        <v>4242</v>
      </c>
      <c r="C4247">
        <v>58963.673250018466</v>
      </c>
      <c r="D4247">
        <v>60863.05829230677</v>
      </c>
      <c r="E4247">
        <v>55521280.355586112</v>
      </c>
      <c r="F4247">
        <v>1899.3850422883042</v>
      </c>
      <c r="G4247">
        <v>405440969.81266022</v>
      </c>
      <c r="H4247" s="6">
        <f>E4247-G4247-'Recalled prostheses cost'!$F$23</f>
        <v>-373671513.92396528</v>
      </c>
      <c r="I4247" s="112">
        <v>30539088.519961543</v>
      </c>
      <c r="J4247" s="112">
        <v>154067568.52881089</v>
      </c>
      <c r="K4247" s="112">
        <f>I4247-J4247-(0.38*'Recalled prostheses cost'!$F$23)</f>
        <v>-132554173.30626801</v>
      </c>
      <c r="L4247" s="11">
        <f t="shared" si="136"/>
        <v>1</v>
      </c>
    </row>
    <row r="4248" spans="1:12" x14ac:dyDescent="0.25">
      <c r="A4248">
        <f t="shared" si="137"/>
        <v>4243</v>
      </c>
      <c r="C4248">
        <v>56549.083632761467</v>
      </c>
      <c r="D4248">
        <v>59140.215374758161</v>
      </c>
      <c r="E4248">
        <v>53942711.086658798</v>
      </c>
      <c r="F4248">
        <v>2591.1317419966945</v>
      </c>
      <c r="G4248">
        <v>517299305.69274032</v>
      </c>
      <c r="H4248" s="6">
        <f>E4248-G4248-'Recalled prostheses cost'!$F$23</f>
        <v>-487108419.07297271</v>
      </c>
      <c r="I4248" s="112">
        <v>30084241.01452256</v>
      </c>
      <c r="J4248" s="112">
        <v>196573736.16324133</v>
      </c>
      <c r="K4248" s="112">
        <f>I4248-J4248-(0.38*'Recalled prostheses cost'!$F$23)</f>
        <v>-175515188.44613743</v>
      </c>
      <c r="L4248" s="11">
        <f t="shared" si="136"/>
        <v>1</v>
      </c>
    </row>
    <row r="4249" spans="1:12" x14ac:dyDescent="0.25">
      <c r="A4249">
        <f t="shared" si="137"/>
        <v>4244</v>
      </c>
      <c r="C4249">
        <v>70016.267912561685</v>
      </c>
      <c r="D4249">
        <v>72301.461718638835</v>
      </c>
      <c r="E4249">
        <v>56719641.464811228</v>
      </c>
      <c r="F4249">
        <v>2285.1938060771499</v>
      </c>
      <c r="G4249">
        <v>326477874.71460545</v>
      </c>
      <c r="H4249" s="6">
        <f>E4249-G4249-'Recalled prostheses cost'!$F$23</f>
        <v>-293510057.71668541</v>
      </c>
      <c r="I4249" s="112">
        <v>31826500.620407704</v>
      </c>
      <c r="J4249" s="112">
        <v>124061592.39155003</v>
      </c>
      <c r="K4249" s="112">
        <f>I4249-J4249-(0.38*'Recalled prostheses cost'!$F$23)</f>
        <v>-101260785.06856099</v>
      </c>
      <c r="L4249" s="11">
        <f t="shared" si="136"/>
        <v>1</v>
      </c>
    </row>
    <row r="4250" spans="1:12" x14ac:dyDescent="0.25">
      <c r="A4250">
        <f t="shared" si="137"/>
        <v>4245</v>
      </c>
      <c r="C4250">
        <v>62216.475936587907</v>
      </c>
      <c r="D4250">
        <v>65403.712915111792</v>
      </c>
      <c r="E4250">
        <v>45590906.020643786</v>
      </c>
      <c r="F4250">
        <v>3187.2369785238843</v>
      </c>
      <c r="G4250">
        <v>443689345.77621371</v>
      </c>
      <c r="H4250" s="6">
        <f>E4250-G4250-'Recalled prostheses cost'!$F$23</f>
        <v>-421850264.2224611</v>
      </c>
      <c r="I4250" s="112">
        <v>25642481.585996572</v>
      </c>
      <c r="J4250" s="112">
        <v>168601951.39496121</v>
      </c>
      <c r="K4250" s="112">
        <f>I4250-J4250-(0.38*'Recalled prostheses cost'!$F$23)</f>
        <v>-151985163.10638329</v>
      </c>
      <c r="L4250" s="11">
        <f t="shared" si="136"/>
        <v>1</v>
      </c>
    </row>
    <row r="4251" spans="1:12" x14ac:dyDescent="0.25">
      <c r="A4251">
        <f t="shared" si="137"/>
        <v>4246</v>
      </c>
      <c r="C4251">
        <v>61228.031904807191</v>
      </c>
      <c r="D4251">
        <v>62379.627611201198</v>
      </c>
      <c r="E4251">
        <v>48142929.030328408</v>
      </c>
      <c r="F4251">
        <v>1151.5957063940077</v>
      </c>
      <c r="G4251">
        <v>193877483.04438186</v>
      </c>
      <c r="H4251" s="6">
        <f>E4251-G4251-'Recalled prostheses cost'!$F$23</f>
        <v>-169486378.48094463</v>
      </c>
      <c r="I4251" s="112">
        <v>26599118.112755932</v>
      </c>
      <c r="J4251" s="112">
        <v>73673443.556865096</v>
      </c>
      <c r="K4251" s="112">
        <f>I4251-J4251-(0.38*'Recalled prostheses cost'!$F$23)</f>
        <v>-56100018.741527811</v>
      </c>
      <c r="L4251" s="11">
        <f t="shared" si="136"/>
        <v>1</v>
      </c>
    </row>
    <row r="4252" spans="1:12" x14ac:dyDescent="0.25">
      <c r="A4252">
        <f t="shared" si="137"/>
        <v>4247</v>
      </c>
      <c r="C4252">
        <v>56282.433774462152</v>
      </c>
      <c r="D4252">
        <v>57951.565816451897</v>
      </c>
      <c r="E4252">
        <v>42434249.21934817</v>
      </c>
      <c r="F4252">
        <v>1669.1320419897456</v>
      </c>
      <c r="G4252">
        <v>318952387.72082382</v>
      </c>
      <c r="H4252" s="6">
        <f>E4252-G4252-'Recalled prostheses cost'!$F$23</f>
        <v>-300269962.9683668</v>
      </c>
      <c r="I4252" s="112">
        <v>23637451.772429623</v>
      </c>
      <c r="J4252" s="112">
        <v>121201907.33391301</v>
      </c>
      <c r="K4252" s="112">
        <f>I4252-J4252-(0.38*'Recalled prostheses cost'!$F$23)</f>
        <v>-106590148.85890204</v>
      </c>
      <c r="L4252" s="11">
        <f t="shared" si="136"/>
        <v>1</v>
      </c>
    </row>
    <row r="4253" spans="1:12" x14ac:dyDescent="0.25">
      <c r="A4253">
        <f t="shared" si="137"/>
        <v>4248</v>
      </c>
      <c r="C4253">
        <v>61837.593088269845</v>
      </c>
      <c r="D4253">
        <v>63123.365765797978</v>
      </c>
      <c r="E4253">
        <v>45284824.68764396</v>
      </c>
      <c r="F4253">
        <v>1285.7726775281335</v>
      </c>
      <c r="G4253">
        <v>198734444.79773375</v>
      </c>
      <c r="H4253" s="6">
        <f>E4253-G4253-'Recalled prostheses cost'!$F$23</f>
        <v>-177201444.57698095</v>
      </c>
      <c r="I4253" s="112">
        <v>25300605.243711643</v>
      </c>
      <c r="J4253" s="112">
        <v>75519089.023138806</v>
      </c>
      <c r="K4253" s="112">
        <f>I4253-J4253-(0.38*'Recalled prostheses cost'!$F$23)</f>
        <v>-59244177.07684581</v>
      </c>
      <c r="L4253" s="11">
        <f t="shared" si="136"/>
        <v>1</v>
      </c>
    </row>
    <row r="4254" spans="1:12" x14ac:dyDescent="0.25">
      <c r="A4254">
        <f t="shared" si="137"/>
        <v>4249</v>
      </c>
      <c r="C4254">
        <v>56101.588199241392</v>
      </c>
      <c r="D4254">
        <v>57677.061798109644</v>
      </c>
      <c r="E4254">
        <v>39263323.759998024</v>
      </c>
      <c r="F4254">
        <v>1575.4735988682514</v>
      </c>
      <c r="G4254">
        <v>262047007.01794413</v>
      </c>
      <c r="H4254" s="6">
        <f>E4254-G4254-'Recalled prostheses cost'!$F$23</f>
        <v>-246535507.72483727</v>
      </c>
      <c r="I4254" s="112">
        <v>22116778.359426674</v>
      </c>
      <c r="J4254" s="112">
        <v>99577862.666818768</v>
      </c>
      <c r="K4254" s="112">
        <f>I4254-J4254-(0.38*'Recalled prostheses cost'!$F$23)</f>
        <v>-86486777.604810745</v>
      </c>
      <c r="L4254" s="11">
        <f t="shared" si="136"/>
        <v>1</v>
      </c>
    </row>
    <row r="4255" spans="1:12" x14ac:dyDescent="0.25">
      <c r="A4255">
        <f t="shared" si="137"/>
        <v>4250</v>
      </c>
      <c r="C4255">
        <v>62243.116899639099</v>
      </c>
      <c r="D4255">
        <v>64454.799802712048</v>
      </c>
      <c r="E4255">
        <v>64944591.675484136</v>
      </c>
      <c r="F4255">
        <v>2211.6829030729496</v>
      </c>
      <c r="G4255">
        <v>505810112.76134133</v>
      </c>
      <c r="H4255" s="6">
        <f>E4255-G4255-'Recalled prostheses cost'!$F$23</f>
        <v>-464617345.55274838</v>
      </c>
      <c r="I4255" s="112">
        <v>36309697.407306619</v>
      </c>
      <c r="J4255" s="112">
        <v>192207842.84930968</v>
      </c>
      <c r="K4255" s="112">
        <f>I4255-J4255-(0.38*'Recalled prostheses cost'!$F$23)</f>
        <v>-164923838.73942173</v>
      </c>
      <c r="L4255" s="11">
        <f t="shared" si="136"/>
        <v>1</v>
      </c>
    </row>
    <row r="4256" spans="1:12" x14ac:dyDescent="0.25">
      <c r="A4256">
        <f t="shared" si="137"/>
        <v>4251</v>
      </c>
      <c r="C4256">
        <v>56471.984502280735</v>
      </c>
      <c r="D4256">
        <v>58235.765226667303</v>
      </c>
      <c r="E4256">
        <v>40918323.834915638</v>
      </c>
      <c r="F4256">
        <v>1763.7807243865682</v>
      </c>
      <c r="G4256">
        <v>297157622.12066835</v>
      </c>
      <c r="H4256" s="6">
        <f>E4256-G4256-'Recalled prostheses cost'!$F$23</f>
        <v>-279991122.75264388</v>
      </c>
      <c r="I4256" s="112">
        <v>22775093.607926734</v>
      </c>
      <c r="J4256" s="112">
        <v>112919896.40585399</v>
      </c>
      <c r="K4256" s="112">
        <f>I4256-J4256-(0.38*'Recalled prostheses cost'!$F$23)</f>
        <v>-99170496.095345914</v>
      </c>
      <c r="L4256" s="11">
        <f t="shared" si="136"/>
        <v>1</v>
      </c>
    </row>
    <row r="4257" spans="1:12" x14ac:dyDescent="0.25">
      <c r="A4257">
        <f t="shared" si="137"/>
        <v>4252</v>
      </c>
      <c r="C4257">
        <v>66497.797988464896</v>
      </c>
      <c r="D4257">
        <v>68374.188713005002</v>
      </c>
      <c r="E4257">
        <v>38910732.20573014</v>
      </c>
      <c r="F4257">
        <v>1876.390724540106</v>
      </c>
      <c r="G4257">
        <v>195737422.79371044</v>
      </c>
      <c r="H4257" s="6">
        <f>E4257-G4257-'Recalled prostheses cost'!$F$23</f>
        <v>-180578515.05487147</v>
      </c>
      <c r="I4257" s="112">
        <v>21847802.860606387</v>
      </c>
      <c r="J4257" s="112">
        <v>74380220.661609948</v>
      </c>
      <c r="K4257" s="112">
        <f>I4257-J4257-(0.38*'Recalled prostheses cost'!$F$23)</f>
        <v>-61558111.098422207</v>
      </c>
      <c r="L4257" s="11">
        <f t="shared" si="136"/>
        <v>1</v>
      </c>
    </row>
    <row r="4258" spans="1:12" x14ac:dyDescent="0.25">
      <c r="A4258">
        <f t="shared" si="137"/>
        <v>4253</v>
      </c>
      <c r="C4258">
        <v>71132.575849358662</v>
      </c>
      <c r="D4258">
        <v>74625.028404646437</v>
      </c>
      <c r="E4258">
        <v>47937134.940085471</v>
      </c>
      <c r="F4258">
        <v>3492.4525552877749</v>
      </c>
      <c r="G4258">
        <v>527693074.14807135</v>
      </c>
      <c r="H4258" s="6">
        <f>E4258-G4258-'Recalled prostheses cost'!$F$23</f>
        <v>-503507763.67487705</v>
      </c>
      <c r="I4258" s="112">
        <v>26021374.775644034</v>
      </c>
      <c r="J4258" s="112">
        <v>200523368.17626712</v>
      </c>
      <c r="K4258" s="112">
        <f>I4258-J4258-(0.38*'Recalled prostheses cost'!$F$23)</f>
        <v>-183527686.69804174</v>
      </c>
      <c r="L4258" s="11">
        <f t="shared" si="136"/>
        <v>1</v>
      </c>
    </row>
    <row r="4259" spans="1:12" x14ac:dyDescent="0.25">
      <c r="A4259">
        <f t="shared" si="137"/>
        <v>4254</v>
      </c>
      <c r="C4259">
        <v>68976.334347076117</v>
      </c>
      <c r="D4259">
        <v>71569.779048925688</v>
      </c>
      <c r="E4259">
        <v>72595439.280587614</v>
      </c>
      <c r="F4259">
        <v>2593.4447018495703</v>
      </c>
      <c r="G4259">
        <v>592101027.38964462</v>
      </c>
      <c r="H4259" s="6">
        <f>E4259-G4259-'Recalled prostheses cost'!$F$23</f>
        <v>-543257412.57594824</v>
      </c>
      <c r="I4259" s="112">
        <v>40594617.575946555</v>
      </c>
      <c r="J4259" s="112">
        <v>224998390.40806502</v>
      </c>
      <c r="K4259" s="112">
        <f>I4259-J4259-(0.38*'Recalled prostheses cost'!$F$23)</f>
        <v>-193429466.12953711</v>
      </c>
      <c r="L4259" s="11">
        <f t="shared" si="136"/>
        <v>1</v>
      </c>
    </row>
    <row r="4260" spans="1:12" x14ac:dyDescent="0.25">
      <c r="A4260">
        <f t="shared" si="137"/>
        <v>4255</v>
      </c>
      <c r="C4260">
        <v>57828.202125843192</v>
      </c>
      <c r="D4260">
        <v>59718.871446169127</v>
      </c>
      <c r="E4260">
        <v>50690257.189855874</v>
      </c>
      <c r="F4260">
        <v>1890.6693203259347</v>
      </c>
      <c r="G4260">
        <v>349224484.85145551</v>
      </c>
      <c r="H4260" s="6">
        <f>E4260-G4260-'Recalled prostheses cost'!$F$23</f>
        <v>-322286052.12849081</v>
      </c>
      <c r="I4260" s="112">
        <v>27820911.370050065</v>
      </c>
      <c r="J4260" s="112">
        <v>132705304.24355312</v>
      </c>
      <c r="K4260" s="112">
        <f>I4260-J4260-(0.38*'Recalled prostheses cost'!$F$23)</f>
        <v>-113910086.17092171</v>
      </c>
      <c r="L4260" s="11">
        <f t="shared" si="136"/>
        <v>1</v>
      </c>
    </row>
    <row r="4261" spans="1:12" x14ac:dyDescent="0.25">
      <c r="A4261">
        <f t="shared" si="137"/>
        <v>4256</v>
      </c>
      <c r="C4261">
        <v>55472.558211188611</v>
      </c>
      <c r="D4261">
        <v>56625.695970927423</v>
      </c>
      <c r="E4261">
        <v>47364041.912056699</v>
      </c>
      <c r="F4261">
        <v>1153.1377597388127</v>
      </c>
      <c r="G4261">
        <v>175831857.05792564</v>
      </c>
      <c r="H4261" s="6">
        <f>E4261-G4261-'Recalled prostheses cost'!$F$23</f>
        <v>-152219639.61276013</v>
      </c>
      <c r="I4261" s="112">
        <v>26504059.822335023</v>
      </c>
      <c r="J4261" s="112">
        <v>66816105.682011738</v>
      </c>
      <c r="K4261" s="112">
        <f>I4261-J4261-(0.38*'Recalled prostheses cost'!$F$23)</f>
        <v>-49337739.157095365</v>
      </c>
      <c r="L4261" s="11">
        <f t="shared" si="136"/>
        <v>1</v>
      </c>
    </row>
    <row r="4262" spans="1:12" x14ac:dyDescent="0.25">
      <c r="A4262">
        <f t="shared" si="137"/>
        <v>4257</v>
      </c>
      <c r="C4262">
        <v>54647.328357990438</v>
      </c>
      <c r="D4262">
        <v>56846.334075111612</v>
      </c>
      <c r="E4262">
        <v>42529803.80029925</v>
      </c>
      <c r="F4262">
        <v>2199.0057171211738</v>
      </c>
      <c r="G4262">
        <v>435417474.14157623</v>
      </c>
      <c r="H4262" s="6">
        <f>E4262-G4262-'Recalled prostheses cost'!$F$23</f>
        <v>-416639494.80816817</v>
      </c>
      <c r="I4262" s="112">
        <v>23548888.437346593</v>
      </c>
      <c r="J4262" s="112">
        <v>165458640.17379895</v>
      </c>
      <c r="K4262" s="112">
        <f>I4262-J4262-(0.38*'Recalled prostheses cost'!$F$23)</f>
        <v>-150935445.033871</v>
      </c>
      <c r="L4262" s="11">
        <f t="shared" si="136"/>
        <v>1</v>
      </c>
    </row>
    <row r="4263" spans="1:12" x14ac:dyDescent="0.25">
      <c r="A4263">
        <f t="shared" si="137"/>
        <v>4258</v>
      </c>
      <c r="C4263">
        <v>64284.070955575837</v>
      </c>
      <c r="D4263">
        <v>65834.540645007379</v>
      </c>
      <c r="E4263">
        <v>50528634.032070741</v>
      </c>
      <c r="F4263">
        <v>1550.4696894315421</v>
      </c>
      <c r="G4263">
        <v>258896154.48323059</v>
      </c>
      <c r="H4263" s="6">
        <f>E4263-G4263-'Recalled prostheses cost'!$F$23</f>
        <v>-232119344.918051</v>
      </c>
      <c r="I4263" s="112">
        <v>27887432.067965135</v>
      </c>
      <c r="J4263" s="112">
        <v>98380538.703627616</v>
      </c>
      <c r="K4263" s="112">
        <f>I4263-J4263-(0.38*'Recalled prostheses cost'!$F$23)</f>
        <v>-79518799.93308112</v>
      </c>
      <c r="L4263" s="11">
        <f t="shared" si="136"/>
        <v>1</v>
      </c>
    </row>
    <row r="4264" spans="1:12" x14ac:dyDescent="0.25">
      <c r="A4264">
        <f t="shared" si="137"/>
        <v>4259</v>
      </c>
      <c r="C4264">
        <v>62452.589291648117</v>
      </c>
      <c r="D4264">
        <v>63884.163634214798</v>
      </c>
      <c r="E4264">
        <v>43140392.503119349</v>
      </c>
      <c r="F4264">
        <v>1431.5743425666806</v>
      </c>
      <c r="G4264">
        <v>220511653.11030823</v>
      </c>
      <c r="H4264" s="6">
        <f>E4264-G4264-'Recalled prostheses cost'!$F$23</f>
        <v>-201123085.07408005</v>
      </c>
      <c r="I4264" s="112">
        <v>23864772.777130086</v>
      </c>
      <c r="J4264" s="112">
        <v>83794428.181917146</v>
      </c>
      <c r="K4264" s="112">
        <f>I4264-J4264-(0.38*'Recalled prostheses cost'!$F$23)</f>
        <v>-68955348.702205718</v>
      </c>
      <c r="L4264" s="11">
        <f t="shared" si="136"/>
        <v>1</v>
      </c>
    </row>
    <row r="4265" spans="1:12" x14ac:dyDescent="0.25">
      <c r="A4265">
        <f t="shared" si="137"/>
        <v>4260</v>
      </c>
      <c r="C4265">
        <v>51026.332736033313</v>
      </c>
      <c r="D4265">
        <v>52440.511430419618</v>
      </c>
      <c r="E4265">
        <v>58186502.674890533</v>
      </c>
      <c r="F4265">
        <v>1414.1786943863044</v>
      </c>
      <c r="G4265">
        <v>379573209.67665899</v>
      </c>
      <c r="H4265" s="6">
        <f>E4265-G4265-'Recalled prostheses cost'!$F$23</f>
        <v>-345138531.46865964</v>
      </c>
      <c r="I4265" s="112">
        <v>32391588.693504147</v>
      </c>
      <c r="J4265" s="112">
        <v>144237819.6771304</v>
      </c>
      <c r="K4265" s="112">
        <f>I4265-J4265-(0.38*'Recalled prostheses cost'!$F$23)</f>
        <v>-120871924.2810449</v>
      </c>
      <c r="L4265" s="11">
        <f t="shared" si="136"/>
        <v>1</v>
      </c>
    </row>
    <row r="4266" spans="1:12" x14ac:dyDescent="0.25">
      <c r="A4266">
        <f t="shared" si="137"/>
        <v>4261</v>
      </c>
      <c r="C4266">
        <v>77774.556526582237</v>
      </c>
      <c r="D4266">
        <v>80255.016515841286</v>
      </c>
      <c r="E4266">
        <v>69856887.642384812</v>
      </c>
      <c r="F4266">
        <v>2480.4599892590486</v>
      </c>
      <c r="G4266">
        <v>491053740.68932027</v>
      </c>
      <c r="H4266" s="6">
        <f>E4266-G4266-'Recalled prostheses cost'!$F$23</f>
        <v>-444948677.51382661</v>
      </c>
      <c r="I4266" s="112">
        <v>38630320.450051501</v>
      </c>
      <c r="J4266" s="112">
        <v>186600421.46194172</v>
      </c>
      <c r="K4266" s="112">
        <f>I4266-J4266-(0.38*'Recalled prostheses cost'!$F$23)</f>
        <v>-156995794.30930889</v>
      </c>
      <c r="L4266" s="11">
        <f t="shared" si="136"/>
        <v>1</v>
      </c>
    </row>
    <row r="4267" spans="1:12" x14ac:dyDescent="0.25">
      <c r="A4267">
        <f t="shared" si="137"/>
        <v>4262</v>
      </c>
      <c r="C4267">
        <v>54318.227625422885</v>
      </c>
      <c r="D4267">
        <v>55523.559500325027</v>
      </c>
      <c r="E4267">
        <v>50647977.87032669</v>
      </c>
      <c r="F4267">
        <v>1205.3318749021419</v>
      </c>
      <c r="G4267">
        <v>273140915.15431684</v>
      </c>
      <c r="H4267" s="6">
        <f>E4267-G4267-'Recalled prostheses cost'!$F$23</f>
        <v>-246244761.75088131</v>
      </c>
      <c r="I4267" s="112">
        <v>28194432.365829181</v>
      </c>
      <c r="J4267" s="112">
        <v>103793547.75864038</v>
      </c>
      <c r="K4267" s="112">
        <f>I4267-J4267-(0.38*'Recalled prostheses cost'!$F$23)</f>
        <v>-84624808.690229833</v>
      </c>
      <c r="L4267" s="11">
        <f t="shared" si="136"/>
        <v>1</v>
      </c>
    </row>
    <row r="4268" spans="1:12" x14ac:dyDescent="0.25">
      <c r="A4268">
        <f t="shared" si="137"/>
        <v>4263</v>
      </c>
      <c r="C4268">
        <v>51381.585833383098</v>
      </c>
      <c r="D4268">
        <v>52455.635595539316</v>
      </c>
      <c r="E4268">
        <v>44005673.191629723</v>
      </c>
      <c r="F4268">
        <v>1074.0497621562172</v>
      </c>
      <c r="G4268">
        <v>224550250.13152784</v>
      </c>
      <c r="H4268" s="6">
        <f>E4268-G4268-'Recalled prostheses cost'!$F$23</f>
        <v>-204296401.4067893</v>
      </c>
      <c r="I4268" s="112">
        <v>24476392.485331465</v>
      </c>
      <c r="J4268" s="112">
        <v>85329095.049980581</v>
      </c>
      <c r="K4268" s="112">
        <f>I4268-J4268-(0.38*'Recalled prostheses cost'!$F$23)</f>
        <v>-69878395.862067759</v>
      </c>
      <c r="L4268" s="11">
        <f t="shared" si="136"/>
        <v>1</v>
      </c>
    </row>
    <row r="4269" spans="1:12" x14ac:dyDescent="0.25">
      <c r="A4269">
        <f t="shared" si="137"/>
        <v>4264</v>
      </c>
      <c r="C4269">
        <v>53938.490560690589</v>
      </c>
      <c r="D4269">
        <v>55072.620898475812</v>
      </c>
      <c r="E4269">
        <v>58911611.410321832</v>
      </c>
      <c r="F4269">
        <v>1134.1303377852237</v>
      </c>
      <c r="G4269">
        <v>291347343.77192664</v>
      </c>
      <c r="H4269" s="6">
        <f>E4269-G4269-'Recalled prostheses cost'!$F$23</f>
        <v>-256187556.82849598</v>
      </c>
      <c r="I4269" s="112">
        <v>32965673.003339488</v>
      </c>
      <c r="J4269" s="112">
        <v>110711990.63333212</v>
      </c>
      <c r="K4269" s="112">
        <f>I4269-J4269-(0.38*'Recalled prostheses cost'!$F$23)</f>
        <v>-86772010.927411288</v>
      </c>
      <c r="L4269" s="11">
        <f t="shared" si="136"/>
        <v>1</v>
      </c>
    </row>
    <row r="4270" spans="1:12" x14ac:dyDescent="0.25">
      <c r="A4270">
        <f t="shared" si="137"/>
        <v>4265</v>
      </c>
      <c r="C4270">
        <v>52750.318926863845</v>
      </c>
      <c r="D4270">
        <v>54721.657204218405</v>
      </c>
      <c r="E4270">
        <v>46580040.945089124</v>
      </c>
      <c r="F4270">
        <v>1971.33827735456</v>
      </c>
      <c r="G4270">
        <v>433846091.38186014</v>
      </c>
      <c r="H4270" s="6">
        <f>E4270-G4270-'Recalled prostheses cost'!$F$23</f>
        <v>-411017874.9036622</v>
      </c>
      <c r="I4270" s="112">
        <v>25818645.139262125</v>
      </c>
      <c r="J4270" s="112">
        <v>164861514.72510684</v>
      </c>
      <c r="K4270" s="112">
        <f>I4270-J4270-(0.38*'Recalled prostheses cost'!$F$23)</f>
        <v>-148068562.88326335</v>
      </c>
      <c r="L4270" s="11">
        <f t="shared" si="136"/>
        <v>1</v>
      </c>
    </row>
    <row r="4271" spans="1:12" x14ac:dyDescent="0.25">
      <c r="A4271">
        <f t="shared" si="137"/>
        <v>4266</v>
      </c>
      <c r="C4271">
        <v>54123.988972632273</v>
      </c>
      <c r="D4271">
        <v>55435.158437123762</v>
      </c>
      <c r="E4271">
        <v>43788196.18321719</v>
      </c>
      <c r="F4271">
        <v>1311.1694644914896</v>
      </c>
      <c r="G4271">
        <v>239564476.95461547</v>
      </c>
      <c r="H4271" s="6">
        <f>E4271-G4271-'Recalled prostheses cost'!$F$23</f>
        <v>-219528105.23828945</v>
      </c>
      <c r="I4271" s="112">
        <v>24484590.535411704</v>
      </c>
      <c r="J4271" s="112">
        <v>91034501.242753893</v>
      </c>
      <c r="K4271" s="112">
        <f>I4271-J4271-(0.38*'Recalled prostheses cost'!$F$23)</f>
        <v>-75575604.004760832</v>
      </c>
      <c r="L4271" s="11">
        <f t="shared" si="136"/>
        <v>1</v>
      </c>
    </row>
    <row r="4272" spans="1:12" x14ac:dyDescent="0.25">
      <c r="A4272">
        <f t="shared" si="137"/>
        <v>4267</v>
      </c>
      <c r="C4272">
        <v>55015.26478234899</v>
      </c>
      <c r="D4272">
        <v>56604.353457116114</v>
      </c>
      <c r="E4272">
        <v>41863913.249111816</v>
      </c>
      <c r="F4272">
        <v>1589.0886747671248</v>
      </c>
      <c r="G4272">
        <v>283547960.78595233</v>
      </c>
      <c r="H4272" s="6">
        <f>E4272-G4272-'Recalled prostheses cost'!$F$23</f>
        <v>-265435872.00373167</v>
      </c>
      <c r="I4272" s="112">
        <v>23053191.6436584</v>
      </c>
      <c r="J4272" s="112">
        <v>107748225.09866188</v>
      </c>
      <c r="K4272" s="112">
        <f>I4272-J4272-(0.38*'Recalled prostheses cost'!$F$23)</f>
        <v>-93720726.752422124</v>
      </c>
      <c r="L4272" s="11">
        <f t="shared" si="136"/>
        <v>1</v>
      </c>
    </row>
    <row r="4273" spans="1:12" x14ac:dyDescent="0.25">
      <c r="A4273">
        <f t="shared" si="137"/>
        <v>4268</v>
      </c>
      <c r="C4273">
        <v>53288.585978651725</v>
      </c>
      <c r="D4273">
        <v>54621.127004642454</v>
      </c>
      <c r="E4273">
        <v>46067021.940818496</v>
      </c>
      <c r="F4273">
        <v>1332.5410259907294</v>
      </c>
      <c r="G4273">
        <v>245853825.25125399</v>
      </c>
      <c r="H4273" s="6">
        <f>E4273-G4273-'Recalled prostheses cost'!$F$23</f>
        <v>-223538627.77732667</v>
      </c>
      <c r="I4273" s="112">
        <v>25380777.425511692</v>
      </c>
      <c r="J4273" s="112">
        <v>93424453.595476493</v>
      </c>
      <c r="K4273" s="112">
        <f>I4273-J4273-(0.38*'Recalled prostheses cost'!$F$23)</f>
        <v>-77069369.467383444</v>
      </c>
      <c r="L4273" s="11">
        <f t="shared" si="136"/>
        <v>1</v>
      </c>
    </row>
    <row r="4274" spans="1:12" x14ac:dyDescent="0.25">
      <c r="A4274">
        <f t="shared" si="137"/>
        <v>4269</v>
      </c>
      <c r="C4274">
        <v>53199.881641141474</v>
      </c>
      <c r="D4274">
        <v>55733.813420346109</v>
      </c>
      <c r="E4274">
        <v>43673072.897579946</v>
      </c>
      <c r="F4274">
        <v>2533.9317792046349</v>
      </c>
      <c r="G4274">
        <v>519927359.76990145</v>
      </c>
      <c r="H4274" s="6">
        <f>E4274-G4274-'Recalled prostheses cost'!$F$23</f>
        <v>-500006111.33921266</v>
      </c>
      <c r="I4274" s="112">
        <v>24445044.602297198</v>
      </c>
      <c r="J4274" s="112">
        <v>197572396.71256259</v>
      </c>
      <c r="K4274" s="112">
        <f>I4274-J4274-(0.38*'Recalled prostheses cost'!$F$23)</f>
        <v>-182153045.40768406</v>
      </c>
      <c r="L4274" s="11">
        <f t="shared" si="136"/>
        <v>1</v>
      </c>
    </row>
    <row r="4275" spans="1:12" x14ac:dyDescent="0.25">
      <c r="A4275">
        <f t="shared" si="137"/>
        <v>4270</v>
      </c>
      <c r="C4275">
        <v>79050.825919065042</v>
      </c>
      <c r="D4275">
        <v>82677.536885938898</v>
      </c>
      <c r="E4275">
        <v>55840201.029839471</v>
      </c>
      <c r="F4275">
        <v>3626.7109668738558</v>
      </c>
      <c r="G4275">
        <v>560664969.00270224</v>
      </c>
      <c r="H4275" s="6">
        <f>E4275-G4275-'Recalled prostheses cost'!$F$23</f>
        <v>-528576592.43975395</v>
      </c>
      <c r="I4275" s="112">
        <v>31141333.457585216</v>
      </c>
      <c r="J4275" s="112">
        <v>213052688.22102684</v>
      </c>
      <c r="K4275" s="112">
        <f>I4275-J4275-(0.38*'Recalled prostheses cost'!$F$23)</f>
        <v>-190937048.06086028</v>
      </c>
      <c r="L4275" s="11">
        <f t="shared" si="136"/>
        <v>1</v>
      </c>
    </row>
    <row r="4276" spans="1:12" x14ac:dyDescent="0.25">
      <c r="A4276">
        <f t="shared" si="137"/>
        <v>4271</v>
      </c>
      <c r="C4276">
        <v>79844.035150453012</v>
      </c>
      <c r="D4276">
        <v>82941.038405113388</v>
      </c>
      <c r="E4276">
        <v>52714307.355198458</v>
      </c>
      <c r="F4276">
        <v>3097.0032546603761</v>
      </c>
      <c r="G4276">
        <v>399717817.26290047</v>
      </c>
      <c r="H4276" s="6">
        <f>E4276-G4276-'Recalled prostheses cost'!$F$23</f>
        <v>-370755334.3745932</v>
      </c>
      <c r="I4276" s="112">
        <v>29358855.951625399</v>
      </c>
      <c r="J4276" s="112">
        <v>151892770.55990216</v>
      </c>
      <c r="K4276" s="112">
        <f>I4276-J4276-(0.38*'Recalled prostheses cost'!$F$23)</f>
        <v>-131559607.90569541</v>
      </c>
      <c r="L4276" s="11">
        <f t="shared" si="136"/>
        <v>1</v>
      </c>
    </row>
    <row r="4277" spans="1:12" x14ac:dyDescent="0.25">
      <c r="A4277">
        <f t="shared" si="137"/>
        <v>4272</v>
      </c>
      <c r="C4277">
        <v>55617.56451376967</v>
      </c>
      <c r="D4277">
        <v>56935.47407377456</v>
      </c>
      <c r="E4277">
        <v>71944361.880333439</v>
      </c>
      <c r="F4277">
        <v>1317.9095600048895</v>
      </c>
      <c r="G4277">
        <v>472356273.80081189</v>
      </c>
      <c r="H4277" s="6">
        <f>E4277-G4277-'Recalled prostheses cost'!$F$23</f>
        <v>-424163736.38736963</v>
      </c>
      <c r="I4277" s="112">
        <v>39169022.533974431</v>
      </c>
      <c r="J4277" s="112">
        <v>179495384.04430854</v>
      </c>
      <c r="K4277" s="112">
        <f>I4277-J4277-(0.38*'Recalled prostheses cost'!$F$23)</f>
        <v>-149352054.80775276</v>
      </c>
      <c r="L4277" s="11">
        <f t="shared" si="136"/>
        <v>1</v>
      </c>
    </row>
    <row r="4278" spans="1:12" x14ac:dyDescent="0.25">
      <c r="A4278">
        <f t="shared" si="137"/>
        <v>4273</v>
      </c>
      <c r="C4278">
        <v>76293.518059990995</v>
      </c>
      <c r="D4278">
        <v>79512.878819086793</v>
      </c>
      <c r="E4278">
        <v>62625227.189189136</v>
      </c>
      <c r="F4278">
        <v>3219.3607590957981</v>
      </c>
      <c r="G4278">
        <v>655026965.29879832</v>
      </c>
      <c r="H4278" s="6">
        <f>E4278-G4278-'Recalled prostheses cost'!$F$23</f>
        <v>-616153562.5765003</v>
      </c>
      <c r="I4278" s="112">
        <v>34681856.219201364</v>
      </c>
      <c r="J4278" s="112">
        <v>248910246.81354335</v>
      </c>
      <c r="K4278" s="112">
        <f>I4278-J4278-(0.38*'Recalled prostheses cost'!$F$23)</f>
        <v>-223254083.89176065</v>
      </c>
      <c r="L4278" s="11">
        <f t="shared" si="136"/>
        <v>1</v>
      </c>
    </row>
    <row r="4279" spans="1:12" x14ac:dyDescent="0.25">
      <c r="A4279">
        <f t="shared" si="137"/>
        <v>4274</v>
      </c>
      <c r="C4279">
        <v>52524.003644690878</v>
      </c>
      <c r="D4279">
        <v>54164.832061055524</v>
      </c>
      <c r="E4279">
        <v>61732273.149841771</v>
      </c>
      <c r="F4279">
        <v>1640.8284163646458</v>
      </c>
      <c r="G4279">
        <v>508133532.51649565</v>
      </c>
      <c r="H4279" s="6">
        <f>E4279-G4279-'Recalled prostheses cost'!$F$23</f>
        <v>-470153083.83354503</v>
      </c>
      <c r="I4279" s="112">
        <v>34297262.630231775</v>
      </c>
      <c r="J4279" s="112">
        <v>193090742.35626838</v>
      </c>
      <c r="K4279" s="112">
        <f>I4279-J4279-(0.38*'Recalled prostheses cost'!$F$23)</f>
        <v>-167819173.02345526</v>
      </c>
      <c r="L4279" s="11">
        <f t="shared" si="136"/>
        <v>1</v>
      </c>
    </row>
    <row r="4280" spans="1:12" x14ac:dyDescent="0.25">
      <c r="A4280">
        <f t="shared" si="137"/>
        <v>4275</v>
      </c>
      <c r="C4280">
        <v>51702.497010910447</v>
      </c>
      <c r="D4280">
        <v>53561.284339306534</v>
      </c>
      <c r="E4280">
        <v>44061326.842672445</v>
      </c>
      <c r="F4280">
        <v>1858.7873283960871</v>
      </c>
      <c r="G4280">
        <v>327321160.36417747</v>
      </c>
      <c r="H4280" s="6">
        <f>E4280-G4280-'Recalled prostheses cost'!$F$23</f>
        <v>-307011657.98839617</v>
      </c>
      <c r="I4280" s="112">
        <v>24482478.619974643</v>
      </c>
      <c r="J4280" s="112">
        <v>124382040.93838744</v>
      </c>
      <c r="K4280" s="112">
        <f>I4280-J4280-(0.38*'Recalled prostheses cost'!$F$23)</f>
        <v>-108925255.61583143</v>
      </c>
      <c r="L4280" s="11">
        <f t="shared" si="136"/>
        <v>1</v>
      </c>
    </row>
    <row r="4281" spans="1:12" x14ac:dyDescent="0.25">
      <c r="A4281">
        <f t="shared" si="137"/>
        <v>4276</v>
      </c>
      <c r="C4281">
        <v>82008.22440122439</v>
      </c>
      <c r="D4281">
        <v>84886.347484912869</v>
      </c>
      <c r="E4281">
        <v>43327867.882159144</v>
      </c>
      <c r="F4281">
        <v>2878.1230836884788</v>
      </c>
      <c r="G4281">
        <v>310005191.449476</v>
      </c>
      <c r="H4281" s="6">
        <f>E4281-G4281-'Recalled prostheses cost'!$F$23</f>
        <v>-290429148.03420806</v>
      </c>
      <c r="I4281" s="112">
        <v>23751778.699908968</v>
      </c>
      <c r="J4281" s="112">
        <v>117801972.75080088</v>
      </c>
      <c r="K4281" s="112">
        <f>I4281-J4281-(0.38*'Recalled prostheses cost'!$F$23)</f>
        <v>-103075887.34831056</v>
      </c>
      <c r="L4281" s="11">
        <f t="shared" si="136"/>
        <v>1</v>
      </c>
    </row>
    <row r="4282" spans="1:12" x14ac:dyDescent="0.25">
      <c r="A4282">
        <f t="shared" si="137"/>
        <v>4277</v>
      </c>
      <c r="C4282">
        <v>55367.721858803976</v>
      </c>
      <c r="D4282">
        <v>56745.62858326584</v>
      </c>
      <c r="E4282">
        <v>63202352.112198859</v>
      </c>
      <c r="F4282">
        <v>1377.9067244618636</v>
      </c>
      <c r="G4282">
        <v>442440836.60820866</v>
      </c>
      <c r="H4282" s="6">
        <f>E4282-G4282-'Recalled prostheses cost'!$F$23</f>
        <v>-402990308.962901</v>
      </c>
      <c r="I4282" s="112">
        <v>35080795.710080735</v>
      </c>
      <c r="J4282" s="112">
        <v>168127517.91111934</v>
      </c>
      <c r="K4282" s="112">
        <f>I4282-J4282-(0.38*'Recalled prostheses cost'!$F$23)</f>
        <v>-142072415.49845725</v>
      </c>
      <c r="L4282" s="11">
        <f t="shared" si="136"/>
        <v>1</v>
      </c>
    </row>
    <row r="4283" spans="1:12" x14ac:dyDescent="0.25">
      <c r="A4283">
        <f t="shared" si="137"/>
        <v>4278</v>
      </c>
      <c r="C4283">
        <v>66508.356410395965</v>
      </c>
      <c r="D4283">
        <v>69061.870910885293</v>
      </c>
      <c r="E4283">
        <v>50885092.128698677</v>
      </c>
      <c r="F4283">
        <v>2553.5145004893275</v>
      </c>
      <c r="G4283">
        <v>449746543.76434892</v>
      </c>
      <c r="H4283" s="6">
        <f>E4283-G4283-'Recalled prostheses cost'!$F$23</f>
        <v>-422613276.10254145</v>
      </c>
      <c r="I4283" s="112">
        <v>28234545.040317655</v>
      </c>
      <c r="J4283" s="112">
        <v>170903686.6304526</v>
      </c>
      <c r="K4283" s="112">
        <f>I4283-J4283-(0.38*'Recalled prostheses cost'!$F$23)</f>
        <v>-151694834.8875536</v>
      </c>
      <c r="L4283" s="11">
        <f t="shared" si="136"/>
        <v>1</v>
      </c>
    </row>
    <row r="4284" spans="1:12" x14ac:dyDescent="0.25">
      <c r="A4284">
        <f t="shared" si="137"/>
        <v>4279</v>
      </c>
      <c r="C4284">
        <v>69624.1115882015</v>
      </c>
      <c r="D4284">
        <v>72151.99208105958</v>
      </c>
      <c r="E4284">
        <v>48919325.211982056</v>
      </c>
      <c r="F4284">
        <v>2527.8804928580794</v>
      </c>
      <c r="G4284">
        <v>425139993.71449476</v>
      </c>
      <c r="H4284" s="6">
        <f>E4284-G4284-'Recalled prostheses cost'!$F$23</f>
        <v>-399972492.96940386</v>
      </c>
      <c r="I4284" s="112">
        <v>26925519.614311807</v>
      </c>
      <c r="J4284" s="112">
        <v>161553197.61150798</v>
      </c>
      <c r="K4284" s="112">
        <f>I4284-J4284-(0.38*'Recalled prostheses cost'!$F$23)</f>
        <v>-143653371.29461482</v>
      </c>
      <c r="L4284" s="11">
        <f t="shared" si="136"/>
        <v>1</v>
      </c>
    </row>
    <row r="4285" spans="1:12" x14ac:dyDescent="0.25">
      <c r="A4285">
        <f t="shared" si="137"/>
        <v>4280</v>
      </c>
      <c r="C4285">
        <v>69234.022745352995</v>
      </c>
      <c r="D4285">
        <v>71201.842041296492</v>
      </c>
      <c r="E4285">
        <v>39958888.634816393</v>
      </c>
      <c r="F4285">
        <v>1967.8192959434964</v>
      </c>
      <c r="G4285">
        <v>229996548.29528639</v>
      </c>
      <c r="H4285" s="6">
        <f>E4285-G4285-'Recalled prostheses cost'!$F$23</f>
        <v>-213789484.12736118</v>
      </c>
      <c r="I4285" s="112">
        <v>21657436.916428886</v>
      </c>
      <c r="J4285" s="112">
        <v>87398688.352208823</v>
      </c>
      <c r="K4285" s="112">
        <f>I4285-J4285-(0.38*'Recalled prostheses cost'!$F$23)</f>
        <v>-74766944.733198583</v>
      </c>
      <c r="L4285" s="11">
        <f t="shared" si="136"/>
        <v>1</v>
      </c>
    </row>
    <row r="4286" spans="1:12" x14ac:dyDescent="0.25">
      <c r="A4286">
        <f t="shared" si="137"/>
        <v>4281</v>
      </c>
      <c r="C4286">
        <v>50755.892408737913</v>
      </c>
      <c r="D4286">
        <v>51760.600389883541</v>
      </c>
      <c r="E4286">
        <v>45808287.199269965</v>
      </c>
      <c r="F4286">
        <v>1004.7079811456279</v>
      </c>
      <c r="G4286">
        <v>194160995.09833759</v>
      </c>
      <c r="H4286" s="6">
        <f>E4286-G4286-'Recalled prostheses cost'!$F$23</f>
        <v>-172104532.36595881</v>
      </c>
      <c r="I4286" s="112">
        <v>25521179.134256691</v>
      </c>
      <c r="J4286" s="112">
        <v>73781178.137368277</v>
      </c>
      <c r="K4286" s="112">
        <f>I4286-J4286-(0.38*'Recalled prostheses cost'!$F$23)</f>
        <v>-57285692.300530232</v>
      </c>
      <c r="L4286" s="11">
        <f t="shared" si="136"/>
        <v>1</v>
      </c>
    </row>
    <row r="4287" spans="1:12" x14ac:dyDescent="0.25">
      <c r="A4287">
        <f t="shared" si="137"/>
        <v>4282</v>
      </c>
      <c r="C4287">
        <v>53560.528964416015</v>
      </c>
      <c r="D4287">
        <v>55223.542173559617</v>
      </c>
      <c r="E4287">
        <v>48189365.550797969</v>
      </c>
      <c r="F4287">
        <v>1663.0132091436026</v>
      </c>
      <c r="G4287">
        <v>335160763.07720417</v>
      </c>
      <c r="H4287" s="6">
        <f>E4287-G4287-'Recalled prostheses cost'!$F$23</f>
        <v>-310723221.99329734</v>
      </c>
      <c r="I4287" s="112">
        <v>26628532.480534364</v>
      </c>
      <c r="J4287" s="112">
        <v>127361089.96933758</v>
      </c>
      <c r="K4287" s="112">
        <f>I4287-J4287-(0.38*'Recalled prostheses cost'!$F$23)</f>
        <v>-109758250.78622186</v>
      </c>
      <c r="L4287" s="11">
        <f t="shared" si="136"/>
        <v>1</v>
      </c>
    </row>
    <row r="4288" spans="1:12" x14ac:dyDescent="0.25">
      <c r="A4288">
        <f t="shared" si="137"/>
        <v>4283</v>
      </c>
      <c r="C4288">
        <v>52401.921871168779</v>
      </c>
      <c r="D4288">
        <v>54534.690586922028</v>
      </c>
      <c r="E4288">
        <v>42693618.000531398</v>
      </c>
      <c r="F4288">
        <v>2132.7687157532491</v>
      </c>
      <c r="G4288">
        <v>391572807.18102539</v>
      </c>
      <c r="H4288" s="6">
        <f>E4288-G4288-'Recalled prostheses cost'!$F$23</f>
        <v>-372631013.64738518</v>
      </c>
      <c r="I4288" s="112">
        <v>23338297.848300643</v>
      </c>
      <c r="J4288" s="112">
        <v>148797666.72878963</v>
      </c>
      <c r="K4288" s="112">
        <f>I4288-J4288-(0.38*'Recalled prostheses cost'!$F$23)</f>
        <v>-134485062.17790765</v>
      </c>
      <c r="L4288" s="11">
        <f t="shared" si="136"/>
        <v>1</v>
      </c>
    </row>
    <row r="4289" spans="1:12" x14ac:dyDescent="0.25">
      <c r="A4289">
        <f t="shared" si="137"/>
        <v>4284</v>
      </c>
      <c r="C4289">
        <v>57483.360217860551</v>
      </c>
      <c r="D4289">
        <v>59178.893884829224</v>
      </c>
      <c r="E4289">
        <v>48361113.240146399</v>
      </c>
      <c r="F4289">
        <v>1695.5336669686731</v>
      </c>
      <c r="G4289">
        <v>344162967.47529054</v>
      </c>
      <c r="H4289" s="6">
        <f>E4289-G4289-'Recalled prostheses cost'!$F$23</f>
        <v>-319553678.70203531</v>
      </c>
      <c r="I4289" s="112">
        <v>26635336.616502918</v>
      </c>
      <c r="J4289" s="112">
        <v>130781927.64061043</v>
      </c>
      <c r="K4289" s="112">
        <f>I4289-J4289-(0.38*'Recalled prostheses cost'!$F$23)</f>
        <v>-113172284.32152617</v>
      </c>
      <c r="L4289" s="11">
        <f t="shared" si="136"/>
        <v>1</v>
      </c>
    </row>
    <row r="4290" spans="1:12" x14ac:dyDescent="0.25">
      <c r="A4290">
        <f t="shared" si="137"/>
        <v>4285</v>
      </c>
      <c r="C4290">
        <v>58966.193195240041</v>
      </c>
      <c r="D4290">
        <v>61259.398724783212</v>
      </c>
      <c r="E4290">
        <v>48547708.135253988</v>
      </c>
      <c r="F4290">
        <v>2293.205529543171</v>
      </c>
      <c r="G4290">
        <v>480288768.04461694</v>
      </c>
      <c r="H4290" s="6">
        <f>E4290-G4290-'Recalled prostheses cost'!$F$23</f>
        <v>-455492884.37625414</v>
      </c>
      <c r="I4290" s="112">
        <v>26716546.1346923</v>
      </c>
      <c r="J4290" s="112">
        <v>182509731.85695446</v>
      </c>
      <c r="K4290" s="112">
        <f>I4290-J4290-(0.38*'Recalled prostheses cost'!$F$23)</f>
        <v>-164818879.0196808</v>
      </c>
      <c r="L4290" s="11">
        <f t="shared" si="136"/>
        <v>1</v>
      </c>
    </row>
    <row r="4291" spans="1:12" x14ac:dyDescent="0.25">
      <c r="A4291">
        <f t="shared" si="137"/>
        <v>4286</v>
      </c>
      <c r="C4291">
        <v>69094.717480191641</v>
      </c>
      <c r="D4291">
        <v>71355.119015931748</v>
      </c>
      <c r="E4291">
        <v>49457669.366763026</v>
      </c>
      <c r="F4291">
        <v>2260.4015357401076</v>
      </c>
      <c r="G4291">
        <v>276576609.7635693</v>
      </c>
      <c r="H4291" s="6">
        <f>E4291-G4291-'Recalled prostheses cost'!$F$23</f>
        <v>-250870764.86369744</v>
      </c>
      <c r="I4291" s="112">
        <v>27382826.10131941</v>
      </c>
      <c r="J4291" s="112">
        <v>105099111.71015635</v>
      </c>
      <c r="K4291" s="112">
        <f>I4291-J4291-(0.38*'Recalled prostheses cost'!$F$23)</f>
        <v>-86741978.906255603</v>
      </c>
      <c r="L4291" s="11">
        <f t="shared" si="136"/>
        <v>1</v>
      </c>
    </row>
    <row r="4292" spans="1:12" x14ac:dyDescent="0.25">
      <c r="A4292">
        <f t="shared" si="137"/>
        <v>4287</v>
      </c>
      <c r="C4292">
        <v>59803.312964396406</v>
      </c>
      <c r="D4292">
        <v>61734.832308262463</v>
      </c>
      <c r="E4292">
        <v>39764701.8221213</v>
      </c>
      <c r="F4292">
        <v>1931.5193438660572</v>
      </c>
      <c r="G4292">
        <v>279803800.53873402</v>
      </c>
      <c r="H4292" s="6">
        <f>E4292-G4292-'Recalled prostheses cost'!$F$23</f>
        <v>-263790923.1835039</v>
      </c>
      <c r="I4292" s="112">
        <v>22068711.427679196</v>
      </c>
      <c r="J4292" s="112">
        <v>106325444.20471892</v>
      </c>
      <c r="K4292" s="112">
        <f>I4292-J4292-(0.38*'Recalled prostheses cost'!$F$23)</f>
        <v>-93282426.074458361</v>
      </c>
      <c r="L4292" s="11">
        <f t="shared" si="136"/>
        <v>1</v>
      </c>
    </row>
    <row r="4293" spans="1:12" x14ac:dyDescent="0.25">
      <c r="A4293">
        <f t="shared" si="137"/>
        <v>4288</v>
      </c>
      <c r="C4293">
        <v>67635.993370032535</v>
      </c>
      <c r="D4293">
        <v>69384.576896565122</v>
      </c>
      <c r="E4293">
        <v>41739397.334098458</v>
      </c>
      <c r="F4293">
        <v>1748.5835265325877</v>
      </c>
      <c r="G4293">
        <v>245518405.22717252</v>
      </c>
      <c r="H4293" s="6">
        <f>E4293-G4293-'Recalled prostheses cost'!$F$23</f>
        <v>-227530832.35996523</v>
      </c>
      <c r="I4293" s="112">
        <v>23479397.582062371</v>
      </c>
      <c r="J4293" s="112">
        <v>93296993.986325562</v>
      </c>
      <c r="K4293" s="112">
        <f>I4293-J4293-(0.38*'Recalled prostheses cost'!$F$23)</f>
        <v>-78843289.701681852</v>
      </c>
      <c r="L4293" s="11">
        <f t="shared" si="136"/>
        <v>1</v>
      </c>
    </row>
    <row r="4294" spans="1:12" x14ac:dyDescent="0.25">
      <c r="A4294">
        <f t="shared" si="137"/>
        <v>4289</v>
      </c>
      <c r="C4294">
        <v>55199.758366964248</v>
      </c>
      <c r="D4294">
        <v>56730.049378436146</v>
      </c>
      <c r="E4294">
        <v>61181084.97189533</v>
      </c>
      <c r="F4294">
        <v>1530.2910114718979</v>
      </c>
      <c r="G4294">
        <v>438821043.68498152</v>
      </c>
      <c r="H4294" s="6">
        <f>E4294-G4294-'Recalled prostheses cost'!$F$23</f>
        <v>-401391783.17997736</v>
      </c>
      <c r="I4294" s="112">
        <v>34070630.348841406</v>
      </c>
      <c r="J4294" s="112">
        <v>166751996.60029298</v>
      </c>
      <c r="K4294" s="112">
        <f>I4294-J4294-(0.38*'Recalled prostheses cost'!$F$23)</f>
        <v>-141707059.54887024</v>
      </c>
      <c r="L4294" s="11">
        <f t="shared" ref="L4294:L4357" si="138">IF(H4294/$H$1&lt;=F4294,1,0)</f>
        <v>1</v>
      </c>
    </row>
    <row r="4295" spans="1:12" x14ac:dyDescent="0.25">
      <c r="A4295">
        <f t="shared" si="137"/>
        <v>4290</v>
      </c>
      <c r="C4295">
        <v>68299.559825623975</v>
      </c>
      <c r="D4295">
        <v>71318.741211217581</v>
      </c>
      <c r="E4295">
        <v>53100552.386871636</v>
      </c>
      <c r="F4295">
        <v>3019.1813855936052</v>
      </c>
      <c r="G4295">
        <v>469172990.74236959</v>
      </c>
      <c r="H4295" s="6">
        <f>E4295-G4295-'Recalled prostheses cost'!$F$23</f>
        <v>-439824262.82238913</v>
      </c>
      <c r="I4295" s="112">
        <v>29395448.000492439</v>
      </c>
      <c r="J4295" s="112">
        <v>178285736.48210046</v>
      </c>
      <c r="K4295" s="112">
        <f>I4295-J4295-(0.38*'Recalled prostheses cost'!$F$23)</f>
        <v>-157915981.77902669</v>
      </c>
      <c r="L4295" s="11">
        <f t="shared" si="138"/>
        <v>1</v>
      </c>
    </row>
    <row r="4296" spans="1:12" x14ac:dyDescent="0.25">
      <c r="A4296">
        <f t="shared" ref="A4296:A4359" si="139">1+A4295</f>
        <v>4291</v>
      </c>
      <c r="C4296">
        <v>76152.633018547553</v>
      </c>
      <c r="D4296">
        <v>79358.286801811206</v>
      </c>
      <c r="E4296">
        <v>52392418.978157401</v>
      </c>
      <c r="F4296">
        <v>3205.6537832636532</v>
      </c>
      <c r="G4296">
        <v>584477749.43347931</v>
      </c>
      <c r="H4296" s="6">
        <f>E4296-G4296-'Recalled prostheses cost'!$F$23</f>
        <v>-555837154.92221308</v>
      </c>
      <c r="I4296" s="112">
        <v>29041032.43827552</v>
      </c>
      <c r="J4296" s="112">
        <v>222101544.78472218</v>
      </c>
      <c r="K4296" s="112">
        <f>I4296-J4296-(0.38*'Recalled prostheses cost'!$F$23)</f>
        <v>-202086205.64386532</v>
      </c>
      <c r="L4296" s="11">
        <f t="shared" si="138"/>
        <v>1</v>
      </c>
    </row>
    <row r="4297" spans="1:12" x14ac:dyDescent="0.25">
      <c r="A4297">
        <f t="shared" si="139"/>
        <v>4292</v>
      </c>
      <c r="C4297">
        <v>68090.198705861898</v>
      </c>
      <c r="D4297">
        <v>69552.810440441608</v>
      </c>
      <c r="E4297">
        <v>66580144.534722514</v>
      </c>
      <c r="F4297">
        <v>1462.6117345797102</v>
      </c>
      <c r="G4297">
        <v>363585398.15231186</v>
      </c>
      <c r="H4297" s="6">
        <f>E4297-G4297-'Recalled prostheses cost'!$F$23</f>
        <v>-320757078.08448052</v>
      </c>
      <c r="I4297" s="112">
        <v>37126275.158210628</v>
      </c>
      <c r="J4297" s="112">
        <v>138162451.2978785</v>
      </c>
      <c r="K4297" s="112">
        <f>I4297-J4297-(0.38*'Recalled prostheses cost'!$F$23)</f>
        <v>-110061869.43708652</v>
      </c>
      <c r="L4297" s="11">
        <f t="shared" si="138"/>
        <v>1</v>
      </c>
    </row>
    <row r="4298" spans="1:12" x14ac:dyDescent="0.25">
      <c r="A4298">
        <f t="shared" si="139"/>
        <v>4293</v>
      </c>
      <c r="C4298">
        <v>53051.966105979453</v>
      </c>
      <c r="D4298">
        <v>54471.631091772972</v>
      </c>
      <c r="E4298">
        <v>48615548.338722438</v>
      </c>
      <c r="F4298">
        <v>1419.664985793519</v>
      </c>
      <c r="G4298">
        <v>271922721.19713402</v>
      </c>
      <c r="H4298" s="6">
        <f>E4298-G4298-'Recalled prostheses cost'!$F$23</f>
        <v>-247058997.32530275</v>
      </c>
      <c r="I4298" s="112">
        <v>27112183.078123309</v>
      </c>
      <c r="J4298" s="112">
        <v>103330634.05491093</v>
      </c>
      <c r="K4298" s="112">
        <f>I4298-J4298-(0.38*'Recalled prostheses cost'!$F$23)</f>
        <v>-85244144.274206281</v>
      </c>
      <c r="L4298" s="11">
        <f t="shared" si="138"/>
        <v>1</v>
      </c>
    </row>
    <row r="4299" spans="1:12" x14ac:dyDescent="0.25">
      <c r="A4299">
        <f t="shared" si="139"/>
        <v>4294</v>
      </c>
      <c r="C4299">
        <v>59152.186272748157</v>
      </c>
      <c r="D4299">
        <v>60950.925386603391</v>
      </c>
      <c r="E4299">
        <v>53028859.880811989</v>
      </c>
      <c r="F4299">
        <v>1798.7391138552339</v>
      </c>
      <c r="G4299">
        <v>414081516.86382902</v>
      </c>
      <c r="H4299" s="6">
        <f>E4299-G4299-'Recalled prostheses cost'!$F$23</f>
        <v>-384804481.4499082</v>
      </c>
      <c r="I4299" s="112">
        <v>29570947.10135068</v>
      </c>
      <c r="J4299" s="112">
        <v>157350976.40825504</v>
      </c>
      <c r="K4299" s="112">
        <f>I4299-J4299-(0.38*'Recalled prostheses cost'!$F$23)</f>
        <v>-136805722.604323</v>
      </c>
      <c r="L4299" s="11">
        <f t="shared" si="138"/>
        <v>1</v>
      </c>
    </row>
    <row r="4300" spans="1:12" x14ac:dyDescent="0.25">
      <c r="A4300">
        <f t="shared" si="139"/>
        <v>4295</v>
      </c>
      <c r="C4300">
        <v>67833.505174099322</v>
      </c>
      <c r="D4300">
        <v>69940.883891684964</v>
      </c>
      <c r="E4300">
        <v>42094308.192681111</v>
      </c>
      <c r="F4300">
        <v>2107.3787175856414</v>
      </c>
      <c r="G4300">
        <v>295576914.55229717</v>
      </c>
      <c r="H4300" s="6">
        <f>E4300-G4300-'Recalled prostheses cost'!$F$23</f>
        <v>-277234430.82650727</v>
      </c>
      <c r="I4300" s="112">
        <v>23336092.96733528</v>
      </c>
      <c r="J4300" s="112">
        <v>112319227.52987292</v>
      </c>
      <c r="K4300" s="112">
        <f>I4300-J4300-(0.38*'Recalled prostheses cost'!$F$23)</f>
        <v>-98008827.859956294</v>
      </c>
      <c r="L4300" s="11">
        <f t="shared" si="138"/>
        <v>1</v>
      </c>
    </row>
    <row r="4301" spans="1:12" x14ac:dyDescent="0.25">
      <c r="A4301">
        <f t="shared" si="139"/>
        <v>4296</v>
      </c>
      <c r="C4301">
        <v>59868.169972594536</v>
      </c>
      <c r="D4301">
        <v>61768.556957467743</v>
      </c>
      <c r="E4301">
        <v>56313234.266873531</v>
      </c>
      <c r="F4301">
        <v>1900.3869848732065</v>
      </c>
      <c r="G4301">
        <v>448370842.48133326</v>
      </c>
      <c r="H4301" s="6">
        <f>E4301-G4301-'Recalled prostheses cost'!$F$23</f>
        <v>-415809432.68135089</v>
      </c>
      <c r="I4301" s="112">
        <v>31298016.12043095</v>
      </c>
      <c r="J4301" s="112">
        <v>170380920.14290664</v>
      </c>
      <c r="K4301" s="112">
        <f>I4301-J4301-(0.38*'Recalled prostheses cost'!$F$23)</f>
        <v>-148108597.31989434</v>
      </c>
      <c r="L4301" s="11">
        <f t="shared" si="138"/>
        <v>1</v>
      </c>
    </row>
    <row r="4302" spans="1:12" x14ac:dyDescent="0.25">
      <c r="A4302">
        <f t="shared" si="139"/>
        <v>4297</v>
      </c>
      <c r="C4302">
        <v>49488.555699580349</v>
      </c>
      <c r="D4302">
        <v>51206.980997421335</v>
      </c>
      <c r="E4302">
        <v>59950730.792984493</v>
      </c>
      <c r="F4302">
        <v>1718.4252978409859</v>
      </c>
      <c r="G4302">
        <v>530364045.17284805</v>
      </c>
      <c r="H4302" s="6">
        <f>E4302-G4302-'Recalled prostheses cost'!$F$23</f>
        <v>-494165138.84675473</v>
      </c>
      <c r="I4302" s="112">
        <v>33571476.017036341</v>
      </c>
      <c r="J4302" s="112">
        <v>201538337.16568223</v>
      </c>
      <c r="K4302" s="112">
        <f>I4302-J4302-(0.38*'Recalled prostheses cost'!$F$23)</f>
        <v>-176992554.44606453</v>
      </c>
      <c r="L4302" s="11">
        <f t="shared" si="138"/>
        <v>1</v>
      </c>
    </row>
    <row r="4303" spans="1:12" x14ac:dyDescent="0.25">
      <c r="A4303">
        <f t="shared" si="139"/>
        <v>4298</v>
      </c>
      <c r="C4303">
        <v>65051.520102076225</v>
      </c>
      <c r="D4303">
        <v>67321.246386789426</v>
      </c>
      <c r="E4303">
        <v>54780487.076950587</v>
      </c>
      <c r="F4303">
        <v>2269.7262847132006</v>
      </c>
      <c r="G4303">
        <v>456294714.28538531</v>
      </c>
      <c r="H4303" s="6">
        <f>E4303-G4303-'Recalled prostheses cost'!$F$23</f>
        <v>-425266051.67532587</v>
      </c>
      <c r="I4303" s="112">
        <v>30467680.159169551</v>
      </c>
      <c r="J4303" s="112">
        <v>173391991.42844644</v>
      </c>
      <c r="K4303" s="112">
        <f>I4303-J4303-(0.38*'Recalled prostheses cost'!$F$23)</f>
        <v>-151950004.56669554</v>
      </c>
      <c r="L4303" s="11">
        <f t="shared" si="138"/>
        <v>1</v>
      </c>
    </row>
    <row r="4304" spans="1:12" x14ac:dyDescent="0.25">
      <c r="A4304">
        <f t="shared" si="139"/>
        <v>4299</v>
      </c>
      <c r="C4304">
        <v>52116.122726022892</v>
      </c>
      <c r="D4304">
        <v>52970.846369878083</v>
      </c>
      <c r="E4304">
        <v>45863577.031121068</v>
      </c>
      <c r="F4304">
        <v>854.72364385519177</v>
      </c>
      <c r="G4304">
        <v>133921718.53511491</v>
      </c>
      <c r="H4304" s="6">
        <f>E4304-G4304-'Recalled prostheses cost'!$F$23</f>
        <v>-111809965.97088501</v>
      </c>
      <c r="I4304" s="112">
        <v>25484517.421748295</v>
      </c>
      <c r="J4304" s="112">
        <v>50890253.043343663</v>
      </c>
      <c r="K4304" s="112">
        <f>I4304-J4304-(0.38*'Recalled prostheses cost'!$F$23)</f>
        <v>-34431428.919014014</v>
      </c>
      <c r="L4304" s="11">
        <f t="shared" si="138"/>
        <v>1</v>
      </c>
    </row>
    <row r="4305" spans="1:12" x14ac:dyDescent="0.25">
      <c r="A4305">
        <f t="shared" si="139"/>
        <v>4300</v>
      </c>
      <c r="C4305">
        <v>66009.487087610134</v>
      </c>
      <c r="D4305">
        <v>68345.256348534036</v>
      </c>
      <c r="E4305">
        <v>49736048.148948222</v>
      </c>
      <c r="F4305">
        <v>2335.769260923902</v>
      </c>
      <c r="G4305">
        <v>384899654.83122689</v>
      </c>
      <c r="H4305" s="6">
        <f>E4305-G4305-'Recalled prostheses cost'!$F$23</f>
        <v>-358915431.1491698</v>
      </c>
      <c r="I4305" s="112">
        <v>27340109.603377819</v>
      </c>
      <c r="J4305" s="112">
        <v>146261868.83586621</v>
      </c>
      <c r="K4305" s="112">
        <f>I4305-J4305-(0.38*'Recalled prostheses cost'!$F$23)</f>
        <v>-127947452.52990705</v>
      </c>
      <c r="L4305" s="11">
        <f t="shared" si="138"/>
        <v>1</v>
      </c>
    </row>
    <row r="4306" spans="1:12" x14ac:dyDescent="0.25">
      <c r="A4306">
        <f t="shared" si="139"/>
        <v>4301</v>
      </c>
      <c r="C4306">
        <v>54602.60892045842</v>
      </c>
      <c r="D4306">
        <v>56376.531508220927</v>
      </c>
      <c r="E4306">
        <v>46113767.92609337</v>
      </c>
      <c r="F4306">
        <v>1773.9225877625067</v>
      </c>
      <c r="G4306">
        <v>376293531.48544782</v>
      </c>
      <c r="H4306" s="6">
        <f>E4306-G4306-'Recalled prostheses cost'!$F$23</f>
        <v>-353931588.02624559</v>
      </c>
      <c r="I4306" s="112">
        <v>25609384.896602087</v>
      </c>
      <c r="J4306" s="112">
        <v>142991541.96447015</v>
      </c>
      <c r="K4306" s="112">
        <f>I4306-J4306-(0.38*'Recalled prostheses cost'!$F$23)</f>
        <v>-126407850.36528671</v>
      </c>
      <c r="L4306" s="11">
        <f t="shared" si="138"/>
        <v>1</v>
      </c>
    </row>
    <row r="4307" spans="1:12" x14ac:dyDescent="0.25">
      <c r="A4307">
        <f t="shared" si="139"/>
        <v>4302</v>
      </c>
      <c r="C4307">
        <v>52406.270242833882</v>
      </c>
      <c r="D4307">
        <v>54928.320236650485</v>
      </c>
      <c r="E4307">
        <v>48654064.023925915</v>
      </c>
      <c r="F4307">
        <v>2522.0499938166031</v>
      </c>
      <c r="G4307">
        <v>644459904.27352953</v>
      </c>
      <c r="H4307" s="6">
        <f>E4307-G4307-'Recalled prostheses cost'!$F$23</f>
        <v>-619557664.7164948</v>
      </c>
      <c r="I4307" s="112">
        <v>26680043.12105456</v>
      </c>
      <c r="J4307" s="112">
        <v>244894763.62394127</v>
      </c>
      <c r="K4307" s="112">
        <f>I4307-J4307-(0.38*'Recalled prostheses cost'!$F$23)</f>
        <v>-227240413.80030537</v>
      </c>
      <c r="L4307" s="11">
        <f t="shared" si="138"/>
        <v>1</v>
      </c>
    </row>
    <row r="4308" spans="1:12" x14ac:dyDescent="0.25">
      <c r="A4308">
        <f t="shared" si="139"/>
        <v>4303</v>
      </c>
      <c r="C4308">
        <v>66430.776999177237</v>
      </c>
      <c r="D4308">
        <v>68226.919087951406</v>
      </c>
      <c r="E4308">
        <v>53775075.020221382</v>
      </c>
      <c r="F4308">
        <v>1796.1420887741697</v>
      </c>
      <c r="G4308">
        <v>315100075.11109918</v>
      </c>
      <c r="H4308" s="6">
        <f>E4308-G4308-'Recalled prostheses cost'!$F$23</f>
        <v>-285076824.557769</v>
      </c>
      <c r="I4308" s="112">
        <v>30185883.527577236</v>
      </c>
      <c r="J4308" s="112">
        <v>119738028.54221769</v>
      </c>
      <c r="K4308" s="112">
        <f>I4308-J4308-(0.38*'Recalled prostheses cost'!$F$23)</f>
        <v>-98577838.312059104</v>
      </c>
      <c r="L4308" s="11">
        <f t="shared" si="138"/>
        <v>1</v>
      </c>
    </row>
    <row r="4309" spans="1:12" x14ac:dyDescent="0.25">
      <c r="A4309">
        <f t="shared" si="139"/>
        <v>4304</v>
      </c>
      <c r="C4309">
        <v>54348.492234862861</v>
      </c>
      <c r="D4309">
        <v>55604.152523700111</v>
      </c>
      <c r="E4309">
        <v>47158675.812083967</v>
      </c>
      <c r="F4309">
        <v>1255.6602888372508</v>
      </c>
      <c r="G4309">
        <v>275587616.22443908</v>
      </c>
      <c r="H4309" s="6">
        <f>E4309-G4309-'Recalled prostheses cost'!$F$23</f>
        <v>-252180764.87924629</v>
      </c>
      <c r="I4309" s="112">
        <v>26091446.367493346</v>
      </c>
      <c r="J4309" s="112">
        <v>104723294.16528684</v>
      </c>
      <c r="K4309" s="112">
        <f>I4309-J4309-(0.38*'Recalled prostheses cost'!$F$23)</f>
        <v>-87657541.095212132</v>
      </c>
      <c r="L4309" s="11">
        <f t="shared" si="138"/>
        <v>1</v>
      </c>
    </row>
    <row r="4310" spans="1:12" x14ac:dyDescent="0.25">
      <c r="A4310">
        <f t="shared" si="139"/>
        <v>4305</v>
      </c>
      <c r="C4310">
        <v>82526.498803062379</v>
      </c>
      <c r="D4310">
        <v>86547.22406944356</v>
      </c>
      <c r="E4310">
        <v>42290825.636966825</v>
      </c>
      <c r="F4310">
        <v>4020.7252663811814</v>
      </c>
      <c r="G4310">
        <v>399711476.40389013</v>
      </c>
      <c r="H4310" s="6">
        <f>E4310-G4310-'Recalled prostheses cost'!$F$23</f>
        <v>-381172475.23381448</v>
      </c>
      <c r="I4310" s="112">
        <v>23422210.276488286</v>
      </c>
      <c r="J4310" s="112">
        <v>151890361.03347823</v>
      </c>
      <c r="K4310" s="112">
        <f>I4310-J4310-(0.38*'Recalled prostheses cost'!$F$23)</f>
        <v>-137493844.05440858</v>
      </c>
      <c r="L4310" s="11">
        <f t="shared" si="138"/>
        <v>1</v>
      </c>
    </row>
    <row r="4311" spans="1:12" x14ac:dyDescent="0.25">
      <c r="A4311">
        <f t="shared" si="139"/>
        <v>4306</v>
      </c>
      <c r="C4311">
        <v>57036.563107357579</v>
      </c>
      <c r="D4311">
        <v>58860.94930932494</v>
      </c>
      <c r="E4311">
        <v>54697212.578202523</v>
      </c>
      <c r="F4311">
        <v>1824.3862019673616</v>
      </c>
      <c r="G4311">
        <v>448141457.16088605</v>
      </c>
      <c r="H4311" s="6">
        <f>E4311-G4311-'Recalled prostheses cost'!$F$23</f>
        <v>-417196069.04957467</v>
      </c>
      <c r="I4311" s="112">
        <v>30457683.535095662</v>
      </c>
      <c r="J4311" s="112">
        <v>170293753.72113666</v>
      </c>
      <c r="K4311" s="112">
        <f>I4311-J4311-(0.38*'Recalled prostheses cost'!$F$23)</f>
        <v>-148861763.48345965</v>
      </c>
      <c r="L4311" s="11">
        <f t="shared" si="138"/>
        <v>1</v>
      </c>
    </row>
    <row r="4312" spans="1:12" x14ac:dyDescent="0.25">
      <c r="A4312">
        <f t="shared" si="139"/>
        <v>4307</v>
      </c>
      <c r="C4312">
        <v>75550.298188589586</v>
      </c>
      <c r="D4312">
        <v>79087.243768280488</v>
      </c>
      <c r="E4312">
        <v>61096613.943151399</v>
      </c>
      <c r="F4312">
        <v>3536.9455796909024</v>
      </c>
      <c r="G4312">
        <v>625965821.71604586</v>
      </c>
      <c r="H4312" s="6">
        <f>E4312-G4312-'Recalled prostheses cost'!$F$23</f>
        <v>-588621032.23978567</v>
      </c>
      <c r="I4312" s="112">
        <v>33876797.699206479</v>
      </c>
      <c r="J4312" s="112">
        <v>237867012.25209743</v>
      </c>
      <c r="K4312" s="112">
        <f>I4312-J4312-(0.38*'Recalled prostheses cost'!$F$23)</f>
        <v>-213015907.85030961</v>
      </c>
      <c r="L4312" s="11">
        <f t="shared" si="138"/>
        <v>1</v>
      </c>
    </row>
    <row r="4313" spans="1:12" x14ac:dyDescent="0.25">
      <c r="A4313">
        <f t="shared" si="139"/>
        <v>4308</v>
      </c>
      <c r="C4313">
        <v>60112.323246150212</v>
      </c>
      <c r="D4313">
        <v>61769.356709367552</v>
      </c>
      <c r="E4313">
        <v>45848681.05563546</v>
      </c>
      <c r="F4313">
        <v>1657.0334632173399</v>
      </c>
      <c r="G4313">
        <v>315427874.37703937</v>
      </c>
      <c r="H4313" s="6">
        <f>E4313-G4313-'Recalled prostheses cost'!$F$23</f>
        <v>-293331017.78829509</v>
      </c>
      <c r="I4313" s="112">
        <v>25448227.213133514</v>
      </c>
      <c r="J4313" s="112">
        <v>119862592.26327495</v>
      </c>
      <c r="K4313" s="112">
        <f>I4313-J4313-(0.38*'Recalled prostheses cost'!$F$23)</f>
        <v>-103440058.34756008</v>
      </c>
      <c r="L4313" s="11">
        <f t="shared" si="138"/>
        <v>1</v>
      </c>
    </row>
    <row r="4314" spans="1:12" x14ac:dyDescent="0.25">
      <c r="A4314">
        <f t="shared" si="139"/>
        <v>4309</v>
      </c>
      <c r="C4314">
        <v>58666.901101677904</v>
      </c>
      <c r="D4314">
        <v>61013.721465073053</v>
      </c>
      <c r="E4314">
        <v>39629963.174926415</v>
      </c>
      <c r="F4314">
        <v>2346.8203633951489</v>
      </c>
      <c r="G4314">
        <v>338239052.9776538</v>
      </c>
      <c r="H4314" s="6">
        <f>E4314-G4314-'Recalled prostheses cost'!$F$23</f>
        <v>-322360914.26961857</v>
      </c>
      <c r="I4314" s="112">
        <v>22165665.801827088</v>
      </c>
      <c r="J4314" s="112">
        <v>128530840.13150841</v>
      </c>
      <c r="K4314" s="112">
        <f>I4314-J4314-(0.38*'Recalled prostheses cost'!$F$23)</f>
        <v>-115390867.62709996</v>
      </c>
      <c r="L4314" s="11">
        <f t="shared" si="138"/>
        <v>1</v>
      </c>
    </row>
    <row r="4315" spans="1:12" x14ac:dyDescent="0.25">
      <c r="A4315">
        <f t="shared" si="139"/>
        <v>4310</v>
      </c>
      <c r="C4315">
        <v>49388.554466319823</v>
      </c>
      <c r="D4315">
        <v>50828.776041153636</v>
      </c>
      <c r="E4315">
        <v>40645819.119815901</v>
      </c>
      <c r="F4315">
        <v>1440.2215748338131</v>
      </c>
      <c r="G4315">
        <v>267708241.1068266</v>
      </c>
      <c r="H4315" s="6">
        <f>E4315-G4315-'Recalled prostheses cost'!$F$23</f>
        <v>-250814246.45390189</v>
      </c>
      <c r="I4315" s="112">
        <v>22771352.618743781</v>
      </c>
      <c r="J4315" s="112">
        <v>101729131.62059411</v>
      </c>
      <c r="K4315" s="112">
        <f>I4315-J4315-(0.38*'Recalled prostheses cost'!$F$23)</f>
        <v>-87983472.299268991</v>
      </c>
      <c r="L4315" s="11">
        <f t="shared" si="138"/>
        <v>1</v>
      </c>
    </row>
    <row r="4316" spans="1:12" x14ac:dyDescent="0.25">
      <c r="A4316">
        <f t="shared" si="139"/>
        <v>4311</v>
      </c>
      <c r="C4316">
        <v>57333.144015390972</v>
      </c>
      <c r="D4316">
        <v>58869.398392134855</v>
      </c>
      <c r="E4316">
        <v>42874524.300415955</v>
      </c>
      <c r="F4316">
        <v>1536.2543767438838</v>
      </c>
      <c r="G4316">
        <v>255037654.4219521</v>
      </c>
      <c r="H4316" s="6">
        <f>E4316-G4316-'Recalled prostheses cost'!$F$23</f>
        <v>-235914954.58842731</v>
      </c>
      <c r="I4316" s="112">
        <v>23845185.649544917</v>
      </c>
      <c r="J4316" s="112">
        <v>96914308.68034181</v>
      </c>
      <c r="K4316" s="112">
        <f>I4316-J4316-(0.38*'Recalled prostheses cost'!$F$23)</f>
        <v>-82094816.328215539</v>
      </c>
      <c r="L4316" s="11">
        <f t="shared" si="138"/>
        <v>1</v>
      </c>
    </row>
    <row r="4317" spans="1:12" x14ac:dyDescent="0.25">
      <c r="A4317">
        <f t="shared" si="139"/>
        <v>4312</v>
      </c>
      <c r="C4317">
        <v>75893.049661792815</v>
      </c>
      <c r="D4317">
        <v>78233.012363834787</v>
      </c>
      <c r="E4317">
        <v>51506375.338823006</v>
      </c>
      <c r="F4317">
        <v>2339.9627020419721</v>
      </c>
      <c r="G4317">
        <v>367695498.40503067</v>
      </c>
      <c r="H4317" s="6">
        <f>E4317-G4317-'Recalled prostheses cost'!$F$23</f>
        <v>-339940947.53309882</v>
      </c>
      <c r="I4317" s="112">
        <v>28993613.771908604</v>
      </c>
      <c r="J4317" s="112">
        <v>139724289.39391163</v>
      </c>
      <c r="K4317" s="112">
        <f>I4317-J4317-(0.38*'Recalled prostheses cost'!$F$23)</f>
        <v>-119756368.91942167</v>
      </c>
      <c r="L4317" s="11">
        <f t="shared" si="138"/>
        <v>1</v>
      </c>
    </row>
    <row r="4318" spans="1:12" x14ac:dyDescent="0.25">
      <c r="A4318">
        <f t="shared" si="139"/>
        <v>4313</v>
      </c>
      <c r="C4318">
        <v>55863.388307063848</v>
      </c>
      <c r="D4318">
        <v>57579.890053233648</v>
      </c>
      <c r="E4318">
        <v>44465935.416551135</v>
      </c>
      <c r="F4318">
        <v>1716.5017461698008</v>
      </c>
      <c r="G4318">
        <v>317919212.37771744</v>
      </c>
      <c r="H4318" s="6">
        <f>E4318-G4318-'Recalled prostheses cost'!$F$23</f>
        <v>-297205101.42805749</v>
      </c>
      <c r="I4318" s="112">
        <v>24892037.468383629</v>
      </c>
      <c r="J4318" s="112">
        <v>120809300.70353264</v>
      </c>
      <c r="K4318" s="112">
        <f>I4318-J4318-(0.38*'Recalled prostheses cost'!$F$23)</f>
        <v>-104942956.53256765</v>
      </c>
      <c r="L4318" s="11">
        <f t="shared" si="138"/>
        <v>1</v>
      </c>
    </row>
    <row r="4319" spans="1:12" x14ac:dyDescent="0.25">
      <c r="A4319">
        <f t="shared" si="139"/>
        <v>4314</v>
      </c>
      <c r="C4319">
        <v>60614.591274391467</v>
      </c>
      <c r="D4319">
        <v>62631.894364879707</v>
      </c>
      <c r="E4319">
        <v>64592990.601005226</v>
      </c>
      <c r="F4319">
        <v>2017.3030904882398</v>
      </c>
      <c r="G4319">
        <v>562618404.7431109</v>
      </c>
      <c r="H4319" s="6">
        <f>E4319-G4319-'Recalled prostheses cost'!$F$23</f>
        <v>-521777238.60899687</v>
      </c>
      <c r="I4319" s="112">
        <v>35752835.656672135</v>
      </c>
      <c r="J4319" s="112">
        <v>213794993.80238211</v>
      </c>
      <c r="K4319" s="112">
        <f>I4319-J4319-(0.38*'Recalled prostheses cost'!$F$23)</f>
        <v>-187067851.44312865</v>
      </c>
      <c r="L4319" s="11">
        <f t="shared" si="138"/>
        <v>1</v>
      </c>
    </row>
    <row r="4320" spans="1:12" x14ac:dyDescent="0.25">
      <c r="A4320">
        <f t="shared" si="139"/>
        <v>4315</v>
      </c>
      <c r="C4320">
        <v>59270.309551016362</v>
      </c>
      <c r="D4320">
        <v>61672.716789944585</v>
      </c>
      <c r="E4320">
        <v>54877586.69516933</v>
      </c>
      <c r="F4320">
        <v>2402.4072389282228</v>
      </c>
      <c r="G4320">
        <v>555470420.22938526</v>
      </c>
      <c r="H4320" s="6">
        <f>E4320-G4320-'Recalled prostheses cost'!$F$23</f>
        <v>-524344658.0011071</v>
      </c>
      <c r="I4320" s="112">
        <v>30545018.500211071</v>
      </c>
      <c r="J4320" s="112">
        <v>211078759.68716645</v>
      </c>
      <c r="K4320" s="112">
        <f>I4320-J4320-(0.38*'Recalled prostheses cost'!$F$23)</f>
        <v>-189559434.48437405</v>
      </c>
      <c r="L4320" s="11">
        <f t="shared" si="138"/>
        <v>1</v>
      </c>
    </row>
    <row r="4321" spans="1:12" x14ac:dyDescent="0.25">
      <c r="A4321">
        <f t="shared" si="139"/>
        <v>4316</v>
      </c>
      <c r="C4321">
        <v>76910.793166501535</v>
      </c>
      <c r="D4321">
        <v>79852.563006636803</v>
      </c>
      <c r="E4321">
        <v>52147067.444060117</v>
      </c>
      <c r="F4321">
        <v>2941.7698401352682</v>
      </c>
      <c r="G4321">
        <v>440790801.02322507</v>
      </c>
      <c r="H4321" s="6">
        <f>E4321-G4321-'Recalled prostheses cost'!$F$23</f>
        <v>-412395558.04605615</v>
      </c>
      <c r="I4321" s="112">
        <v>28851657.180444948</v>
      </c>
      <c r="J4321" s="112">
        <v>167500504.38882551</v>
      </c>
      <c r="K4321" s="112">
        <f>I4321-J4321-(0.38*'Recalled prostheses cost'!$F$23)</f>
        <v>-147674540.5057992</v>
      </c>
      <c r="L4321" s="11">
        <f t="shared" si="138"/>
        <v>1</v>
      </c>
    </row>
    <row r="4322" spans="1:12" x14ac:dyDescent="0.25">
      <c r="A4322">
        <f t="shared" si="139"/>
        <v>4317</v>
      </c>
      <c r="C4322">
        <v>54595.399687027733</v>
      </c>
      <c r="D4322">
        <v>55916.242546307418</v>
      </c>
      <c r="E4322">
        <v>40836145.778656915</v>
      </c>
      <c r="F4322">
        <v>1320.8428592796845</v>
      </c>
      <c r="G4322">
        <v>239918835.74445266</v>
      </c>
      <c r="H4322" s="6">
        <f>E4322-G4322-'Recalled prostheses cost'!$F$23</f>
        <v>-222834514.43268692</v>
      </c>
      <c r="I4322" s="112">
        <v>22785832.423650745</v>
      </c>
      <c r="J4322" s="112">
        <v>91169157.582892001</v>
      </c>
      <c r="K4322" s="112">
        <f>I4322-J4322-(0.38*'Recalled prostheses cost'!$F$23)</f>
        <v>-77409018.456659913</v>
      </c>
      <c r="L4322" s="11">
        <f t="shared" si="138"/>
        <v>1</v>
      </c>
    </row>
    <row r="4323" spans="1:12" x14ac:dyDescent="0.25">
      <c r="A4323">
        <f t="shared" si="139"/>
        <v>4318</v>
      </c>
      <c r="C4323">
        <v>71133.002439497621</v>
      </c>
      <c r="D4323">
        <v>74045.966076306402</v>
      </c>
      <c r="E4323">
        <v>76484226.697250739</v>
      </c>
      <c r="F4323">
        <v>2912.9636368087813</v>
      </c>
      <c r="G4323">
        <v>781515924.55040622</v>
      </c>
      <c r="H4323" s="6">
        <f>E4323-G4323-'Recalled prostheses cost'!$F$23</f>
        <v>-728783522.32004666</v>
      </c>
      <c r="I4323" s="112">
        <v>42098550.117949337</v>
      </c>
      <c r="J4323" s="112">
        <v>296976051.32915431</v>
      </c>
      <c r="K4323" s="112">
        <f>I4323-J4323-(0.38*'Recalled prostheses cost'!$F$23)</f>
        <v>-263903194.50862363</v>
      </c>
      <c r="L4323" s="11">
        <f t="shared" si="138"/>
        <v>1</v>
      </c>
    </row>
    <row r="4324" spans="1:12" x14ac:dyDescent="0.25">
      <c r="A4324">
        <f t="shared" si="139"/>
        <v>4319</v>
      </c>
      <c r="C4324">
        <v>60780.949590895354</v>
      </c>
      <c r="D4324">
        <v>62649.834626896634</v>
      </c>
      <c r="E4324">
        <v>40910904.44860436</v>
      </c>
      <c r="F4324">
        <v>1868.8850360012802</v>
      </c>
      <c r="G4324">
        <v>262212809.53217596</v>
      </c>
      <c r="H4324" s="6">
        <f>E4324-G4324-'Recalled prostheses cost'!$F$23</f>
        <v>-245053729.55046278</v>
      </c>
      <c r="I4324" s="112">
        <v>22596594.293569028</v>
      </c>
      <c r="J4324" s="112">
        <v>99640867.622226879</v>
      </c>
      <c r="K4324" s="112">
        <f>I4324-J4324-(0.38*'Recalled prostheses cost'!$F$23)</f>
        <v>-86069966.62607649</v>
      </c>
      <c r="L4324" s="11">
        <f t="shared" si="138"/>
        <v>1</v>
      </c>
    </row>
    <row r="4325" spans="1:12" x14ac:dyDescent="0.25">
      <c r="A4325">
        <f t="shared" si="139"/>
        <v>4320</v>
      </c>
      <c r="C4325">
        <v>85529.470326741444</v>
      </c>
      <c r="D4325">
        <v>89106.493491035784</v>
      </c>
      <c r="E4325">
        <v>41490094.940704644</v>
      </c>
      <c r="F4325">
        <v>3577.0231642943399</v>
      </c>
      <c r="G4325">
        <v>337508817.38278556</v>
      </c>
      <c r="H4325" s="6">
        <f>E4325-G4325-'Recalled prostheses cost'!$F$23</f>
        <v>-319770546.90897208</v>
      </c>
      <c r="I4325" s="112">
        <v>22765651.682416968</v>
      </c>
      <c r="J4325" s="112">
        <v>128253350.6054585</v>
      </c>
      <c r="K4325" s="112">
        <f>I4325-J4325-(0.38*'Recalled prostheses cost'!$F$23)</f>
        <v>-114513392.22046018</v>
      </c>
      <c r="L4325" s="11">
        <f t="shared" si="138"/>
        <v>1</v>
      </c>
    </row>
    <row r="4326" spans="1:12" x14ac:dyDescent="0.25">
      <c r="A4326">
        <f t="shared" si="139"/>
        <v>4321</v>
      </c>
      <c r="C4326">
        <v>48224.631228013786</v>
      </c>
      <c r="D4326">
        <v>49559.013728164209</v>
      </c>
      <c r="E4326">
        <v>38808302.047473438</v>
      </c>
      <c r="F4326">
        <v>1334.3825001504229</v>
      </c>
      <c r="G4326">
        <v>281941529.1498282</v>
      </c>
      <c r="H4326" s="6">
        <f>E4326-G4326-'Recalled prostheses cost'!$F$23</f>
        <v>-266885051.56924593</v>
      </c>
      <c r="I4326" s="112">
        <v>21263377.095391918</v>
      </c>
      <c r="J4326" s="112">
        <v>107137781.0769347</v>
      </c>
      <c r="K4326" s="112">
        <f>I4326-J4326-(0.38*'Recalled prostheses cost'!$F$23)</f>
        <v>-94900097.27896142</v>
      </c>
      <c r="L4326" s="11">
        <f t="shared" si="138"/>
        <v>1</v>
      </c>
    </row>
    <row r="4327" spans="1:12" x14ac:dyDescent="0.25">
      <c r="A4327">
        <f t="shared" si="139"/>
        <v>4322</v>
      </c>
      <c r="C4327">
        <v>63167.779654450089</v>
      </c>
      <c r="D4327">
        <v>65018.542605946153</v>
      </c>
      <c r="E4327">
        <v>54337544.445692375</v>
      </c>
      <c r="F4327">
        <v>1850.7629514960645</v>
      </c>
      <c r="G4327">
        <v>325189573.92787105</v>
      </c>
      <c r="H4327" s="6">
        <f>E4327-G4327-'Recalled prostheses cost'!$F$23</f>
        <v>-294603853.94906986</v>
      </c>
      <c r="I4327" s="112">
        <v>30464660.70224138</v>
      </c>
      <c r="J4327" s="112">
        <v>123572038.09259099</v>
      </c>
      <c r="K4327" s="112">
        <f>I4327-J4327-(0.38*'Recalled prostheses cost'!$F$23)</f>
        <v>-102133070.68776825</v>
      </c>
      <c r="L4327" s="11">
        <f t="shared" si="138"/>
        <v>1</v>
      </c>
    </row>
    <row r="4328" spans="1:12" x14ac:dyDescent="0.25">
      <c r="A4328">
        <f t="shared" si="139"/>
        <v>4323</v>
      </c>
      <c r="C4328">
        <v>90267.409431216249</v>
      </c>
      <c r="D4328">
        <v>94037.50457207406</v>
      </c>
      <c r="E4328">
        <v>46543386.368690044</v>
      </c>
      <c r="F4328">
        <v>3770.0951408578112</v>
      </c>
      <c r="G4328">
        <v>404066252.86029345</v>
      </c>
      <c r="H4328" s="6">
        <f>E4328-G4328-'Recalled prostheses cost'!$F$23</f>
        <v>-381274690.95849454</v>
      </c>
      <c r="I4328" s="112">
        <v>25597923.555900563</v>
      </c>
      <c r="J4328" s="112">
        <v>153545176.0869115</v>
      </c>
      <c r="K4328" s="112">
        <f>I4328-J4328-(0.38*'Recalled prostheses cost'!$F$23)</f>
        <v>-136972945.82842958</v>
      </c>
      <c r="L4328" s="11">
        <f t="shared" si="138"/>
        <v>1</v>
      </c>
    </row>
    <row r="4329" spans="1:12" x14ac:dyDescent="0.25">
      <c r="A4329">
        <f t="shared" si="139"/>
        <v>4324</v>
      </c>
      <c r="C4329">
        <v>72544.683568553242</v>
      </c>
      <c r="D4329">
        <v>75656.064167733959</v>
      </c>
      <c r="E4329">
        <v>53461041.246696874</v>
      </c>
      <c r="F4329">
        <v>3111.3805991807167</v>
      </c>
      <c r="G4329">
        <v>548823968.70008373</v>
      </c>
      <c r="H4329" s="6">
        <f>E4329-G4329-'Recalled prostheses cost'!$F$23</f>
        <v>-519114751.92027801</v>
      </c>
      <c r="I4329" s="112">
        <v>29748423.021475468</v>
      </c>
      <c r="J4329" s="112">
        <v>208553108.10603181</v>
      </c>
      <c r="K4329" s="112">
        <f>I4329-J4329-(0.38*'Recalled prostheses cost'!$F$23)</f>
        <v>-187830378.381975</v>
      </c>
      <c r="L4329" s="11">
        <f t="shared" si="138"/>
        <v>1</v>
      </c>
    </row>
    <row r="4330" spans="1:12" x14ac:dyDescent="0.25">
      <c r="A4330">
        <f t="shared" si="139"/>
        <v>4325</v>
      </c>
      <c r="C4330">
        <v>78220.384653699104</v>
      </c>
      <c r="D4330">
        <v>80978.888377432668</v>
      </c>
      <c r="E4330">
        <v>42685665.183897875</v>
      </c>
      <c r="F4330">
        <v>2758.5037237335637</v>
      </c>
      <c r="G4330">
        <v>327643659.27706802</v>
      </c>
      <c r="H4330" s="6">
        <f>E4330-G4330-'Recalled prostheses cost'!$F$23</f>
        <v>-308709818.56006134</v>
      </c>
      <c r="I4330" s="112">
        <v>23525389.219714645</v>
      </c>
      <c r="J4330" s="112">
        <v>124504590.52528587</v>
      </c>
      <c r="K4330" s="112">
        <f>I4330-J4330-(0.38*'Recalled prostheses cost'!$F$23)</f>
        <v>-110004894.60298988</v>
      </c>
      <c r="L4330" s="11">
        <f t="shared" si="138"/>
        <v>1</v>
      </c>
    </row>
    <row r="4331" spans="1:12" x14ac:dyDescent="0.25">
      <c r="A4331">
        <f t="shared" si="139"/>
        <v>4326</v>
      </c>
      <c r="C4331">
        <v>58161.543172426114</v>
      </c>
      <c r="D4331">
        <v>59979.6046031683</v>
      </c>
      <c r="E4331">
        <v>40604103.254042633</v>
      </c>
      <c r="F4331">
        <v>1818.0614307421856</v>
      </c>
      <c r="G4331">
        <v>292699420.12649083</v>
      </c>
      <c r="H4331" s="6">
        <f>E4331-G4331-'Recalled prostheses cost'!$F$23</f>
        <v>-275847141.33933938</v>
      </c>
      <c r="I4331" s="112">
        <v>22657372.616828229</v>
      </c>
      <c r="J4331" s="112">
        <v>111225779.64806649</v>
      </c>
      <c r="K4331" s="112">
        <f>I4331-J4331-(0.38*'Recalled prostheses cost'!$F$23)</f>
        <v>-97594100.328656912</v>
      </c>
      <c r="L4331" s="11">
        <f t="shared" si="138"/>
        <v>1</v>
      </c>
    </row>
    <row r="4332" spans="1:12" x14ac:dyDescent="0.25">
      <c r="A4332">
        <f t="shared" si="139"/>
        <v>4327</v>
      </c>
      <c r="C4332">
        <v>54180.837432974535</v>
      </c>
      <c r="D4332">
        <v>56321.50422409254</v>
      </c>
      <c r="E4332">
        <v>38859263.411586307</v>
      </c>
      <c r="F4332">
        <v>2140.6667911180048</v>
      </c>
      <c r="G4332">
        <v>425051501.37027121</v>
      </c>
      <c r="H4332" s="6">
        <f>E4332-G4332-'Recalled prostheses cost'!$F$23</f>
        <v>-409944062.42557609</v>
      </c>
      <c r="I4332" s="112">
        <v>21660927.331762809</v>
      </c>
      <c r="J4332" s="112">
        <v>161519570.52070305</v>
      </c>
      <c r="K4332" s="112">
        <f>I4332-J4332-(0.38*'Recalled prostheses cost'!$F$23)</f>
        <v>-148884336.48635888</v>
      </c>
      <c r="L4332" s="11">
        <f t="shared" si="138"/>
        <v>1</v>
      </c>
    </row>
    <row r="4333" spans="1:12" x14ac:dyDescent="0.25">
      <c r="A4333">
        <f t="shared" si="139"/>
        <v>4328</v>
      </c>
      <c r="C4333">
        <v>53416.938378885148</v>
      </c>
      <c r="D4333">
        <v>55194.380553553958</v>
      </c>
      <c r="E4333">
        <v>45845189.493360028</v>
      </c>
      <c r="F4333">
        <v>1777.4421746688095</v>
      </c>
      <c r="G4333">
        <v>324208927.9427039</v>
      </c>
      <c r="H4333" s="6">
        <f>E4333-G4333-'Recalled prostheses cost'!$F$23</f>
        <v>-302115562.91623503</v>
      </c>
      <c r="I4333" s="112">
        <v>25993103.035404019</v>
      </c>
      <c r="J4333" s="112">
        <v>123199392.61822748</v>
      </c>
      <c r="K4333" s="112">
        <f>I4333-J4333-(0.38*'Recalled prostheses cost'!$F$23)</f>
        <v>-106231982.88024211</v>
      </c>
      <c r="L4333" s="11">
        <f t="shared" si="138"/>
        <v>1</v>
      </c>
    </row>
    <row r="4334" spans="1:12" x14ac:dyDescent="0.25">
      <c r="A4334">
        <f t="shared" si="139"/>
        <v>4329</v>
      </c>
      <c r="C4334">
        <v>58692.560136835877</v>
      </c>
      <c r="D4334">
        <v>60460.442262415054</v>
      </c>
      <c r="E4334">
        <v>44598701.640621379</v>
      </c>
      <c r="F4334">
        <v>1767.8821255791772</v>
      </c>
      <c r="G4334">
        <v>359458285.49904203</v>
      </c>
      <c r="H4334" s="6">
        <f>E4334-G4334-'Recalled prostheses cost'!$F$23</f>
        <v>-338611408.32531184</v>
      </c>
      <c r="I4334" s="112">
        <v>24960414.253818605</v>
      </c>
      <c r="J4334" s="112">
        <v>136594148.489636</v>
      </c>
      <c r="K4334" s="112">
        <f>I4334-J4334-(0.38*'Recalled prostheses cost'!$F$23)</f>
        <v>-120659427.53323606</v>
      </c>
      <c r="L4334" s="11">
        <f t="shared" si="138"/>
        <v>1</v>
      </c>
    </row>
    <row r="4335" spans="1:12" x14ac:dyDescent="0.25">
      <c r="A4335">
        <f t="shared" si="139"/>
        <v>4330</v>
      </c>
      <c r="C4335">
        <v>56672.863858308046</v>
      </c>
      <c r="D4335">
        <v>58859.51669981156</v>
      </c>
      <c r="E4335">
        <v>43223033.013203681</v>
      </c>
      <c r="F4335">
        <v>2186.6528415035136</v>
      </c>
      <c r="G4335">
        <v>396142785.68779975</v>
      </c>
      <c r="H4335" s="6">
        <f>E4335-G4335-'Recalled prostheses cost'!$F$23</f>
        <v>-376671577.14148724</v>
      </c>
      <c r="I4335" s="112">
        <v>24035735.995681632</v>
      </c>
      <c r="J4335" s="112">
        <v>150534258.56136388</v>
      </c>
      <c r="K4335" s="112">
        <f>I4335-J4335-(0.38*'Recalled prostheses cost'!$F$23)</f>
        <v>-135524215.86310089</v>
      </c>
      <c r="L4335" s="11">
        <f t="shared" si="138"/>
        <v>1</v>
      </c>
    </row>
    <row r="4336" spans="1:12" x14ac:dyDescent="0.25">
      <c r="A4336">
        <f t="shared" si="139"/>
        <v>4331</v>
      </c>
      <c r="C4336">
        <v>65040.802959617489</v>
      </c>
      <c r="D4336">
        <v>67728.620475098593</v>
      </c>
      <c r="E4336">
        <v>59232086.678835489</v>
      </c>
      <c r="F4336">
        <v>2687.8175154811033</v>
      </c>
      <c r="G4336">
        <v>651935590.67924201</v>
      </c>
      <c r="H4336" s="6">
        <f>E4336-G4336-'Recalled prostheses cost'!$F$23</f>
        <v>-616455328.46729767</v>
      </c>
      <c r="I4336" s="112">
        <v>32493411.182698574</v>
      </c>
      <c r="J4336" s="112">
        <v>247735524.45811197</v>
      </c>
      <c r="K4336" s="112">
        <f>I4336-J4336-(0.38*'Recalled prostheses cost'!$F$23)</f>
        <v>-224267806.57283205</v>
      </c>
      <c r="L4336" s="11">
        <f t="shared" si="138"/>
        <v>1</v>
      </c>
    </row>
    <row r="4337" spans="1:12" x14ac:dyDescent="0.25">
      <c r="A4337">
        <f t="shared" si="139"/>
        <v>4332</v>
      </c>
      <c r="C4337">
        <v>76649.745054011291</v>
      </c>
      <c r="D4337">
        <v>79538.398643580585</v>
      </c>
      <c r="E4337">
        <v>53312706.304803923</v>
      </c>
      <c r="F4337">
        <v>2888.6535895692941</v>
      </c>
      <c r="G4337">
        <v>450814334.83422828</v>
      </c>
      <c r="H4337" s="6">
        <f>E4337-G4337-'Recalled prostheses cost'!$F$23</f>
        <v>-421253452.99631554</v>
      </c>
      <c r="I4337" s="112">
        <v>29313277.981645837</v>
      </c>
      <c r="J4337" s="112">
        <v>171309447.23700675</v>
      </c>
      <c r="K4337" s="112">
        <f>I4337-J4337-(0.38*'Recalled prostheses cost'!$F$23)</f>
        <v>-151021862.55277956</v>
      </c>
      <c r="L4337" s="11">
        <f t="shared" si="138"/>
        <v>1</v>
      </c>
    </row>
    <row r="4338" spans="1:12" x14ac:dyDescent="0.25">
      <c r="A4338">
        <f t="shared" si="139"/>
        <v>4333</v>
      </c>
      <c r="C4338">
        <v>52291.994845657697</v>
      </c>
      <c r="D4338">
        <v>53017.428973575159</v>
      </c>
      <c r="E4338">
        <v>63262941.410199575</v>
      </c>
      <c r="F4338">
        <v>725.43412791746232</v>
      </c>
      <c r="G4338">
        <v>182508154.75487596</v>
      </c>
      <c r="H4338" s="6">
        <f>E4338-G4338-'Recalled prostheses cost'!$F$23</f>
        <v>-142997037.81156754</v>
      </c>
      <c r="I4338" s="112">
        <v>34939165.755865835</v>
      </c>
      <c r="J4338" s="112">
        <v>69353098.806852862</v>
      </c>
      <c r="K4338" s="112">
        <f>I4338-J4338-(0.38*'Recalled prostheses cost'!$F$23)</f>
        <v>-43439626.348405674</v>
      </c>
      <c r="L4338" s="11">
        <f t="shared" si="138"/>
        <v>1</v>
      </c>
    </row>
    <row r="4339" spans="1:12" x14ac:dyDescent="0.25">
      <c r="A4339">
        <f t="shared" si="139"/>
        <v>4334</v>
      </c>
      <c r="C4339">
        <v>53748.655278091886</v>
      </c>
      <c r="D4339">
        <v>55224.358651001443</v>
      </c>
      <c r="E4339">
        <v>45944933.149658427</v>
      </c>
      <c r="F4339">
        <v>1475.7033729095565</v>
      </c>
      <c r="G4339">
        <v>322220606.3277297</v>
      </c>
      <c r="H4339" s="6">
        <f>E4339-G4339-'Recalled prostheses cost'!$F$23</f>
        <v>-300027497.64496243</v>
      </c>
      <c r="I4339" s="112">
        <v>25633600.453954339</v>
      </c>
      <c r="J4339" s="112">
        <v>122443830.40453728</v>
      </c>
      <c r="K4339" s="112">
        <f>I4339-J4339-(0.38*'Recalled prostheses cost'!$F$23)</f>
        <v>-105835923.24800158</v>
      </c>
      <c r="L4339" s="11">
        <f t="shared" si="138"/>
        <v>1</v>
      </c>
    </row>
    <row r="4340" spans="1:12" x14ac:dyDescent="0.25">
      <c r="A4340">
        <f t="shared" si="139"/>
        <v>4335</v>
      </c>
      <c r="C4340">
        <v>55164.558540721016</v>
      </c>
      <c r="D4340">
        <v>57205.959199218785</v>
      </c>
      <c r="E4340">
        <v>46750321.761271842</v>
      </c>
      <c r="F4340">
        <v>2041.4006584977687</v>
      </c>
      <c r="G4340">
        <v>341404867.701397</v>
      </c>
      <c r="H4340" s="6">
        <f>E4340-G4340-'Recalled prostheses cost'!$F$23</f>
        <v>-318406370.40701634</v>
      </c>
      <c r="I4340" s="112">
        <v>26197440.369264521</v>
      </c>
      <c r="J4340" s="112">
        <v>129733849.72653085</v>
      </c>
      <c r="K4340" s="112">
        <f>I4340-J4340-(0.38*'Recalled prostheses cost'!$F$23)</f>
        <v>-112562102.65468499</v>
      </c>
      <c r="L4340" s="11">
        <f t="shared" si="138"/>
        <v>1</v>
      </c>
    </row>
    <row r="4341" spans="1:12" x14ac:dyDescent="0.25">
      <c r="A4341">
        <f t="shared" si="139"/>
        <v>4336</v>
      </c>
      <c r="C4341">
        <v>67985.290791239837</v>
      </c>
      <c r="D4341">
        <v>70297.217637774331</v>
      </c>
      <c r="E4341">
        <v>47692976.718726397</v>
      </c>
      <c r="F4341">
        <v>2311.926846534494</v>
      </c>
      <c r="G4341">
        <v>426314228.81171489</v>
      </c>
      <c r="H4341" s="6">
        <f>E4341-G4341-'Recalled prostheses cost'!$F$23</f>
        <v>-402373076.55987966</v>
      </c>
      <c r="I4341" s="112">
        <v>26417815.687459156</v>
      </c>
      <c r="J4341" s="112">
        <v>161999406.94845167</v>
      </c>
      <c r="K4341" s="112">
        <f>I4341-J4341-(0.38*'Recalled prostheses cost'!$F$23)</f>
        <v>-144607284.55841118</v>
      </c>
      <c r="L4341" s="11">
        <f t="shared" si="138"/>
        <v>1</v>
      </c>
    </row>
    <row r="4342" spans="1:12" x14ac:dyDescent="0.25">
      <c r="A4342">
        <f t="shared" si="139"/>
        <v>4337</v>
      </c>
      <c r="C4342">
        <v>48873.970145834843</v>
      </c>
      <c r="D4342">
        <v>50289.038896121318</v>
      </c>
      <c r="E4342">
        <v>44895090.013666987</v>
      </c>
      <c r="F4342">
        <v>1415.0687502864748</v>
      </c>
      <c r="G4342">
        <v>263374787.06049883</v>
      </c>
      <c r="H4342" s="6">
        <f>E4342-G4342-'Recalled prostheses cost'!$F$23</f>
        <v>-242231521.51372302</v>
      </c>
      <c r="I4342" s="112">
        <v>25178592.906696659</v>
      </c>
      <c r="J4342" s="112">
        <v>100082419.08298956</v>
      </c>
      <c r="K4342" s="112">
        <f>I4342-J4342-(0.38*'Recalled prostheses cost'!$F$23)</f>
        <v>-83929519.47371155</v>
      </c>
      <c r="L4342" s="11">
        <f t="shared" si="138"/>
        <v>1</v>
      </c>
    </row>
    <row r="4343" spans="1:12" x14ac:dyDescent="0.25">
      <c r="A4343">
        <f t="shared" si="139"/>
        <v>4338</v>
      </c>
      <c r="C4343">
        <v>58514.749278492724</v>
      </c>
      <c r="D4343">
        <v>60738.420416025663</v>
      </c>
      <c r="E4343">
        <v>51400288.801245883</v>
      </c>
      <c r="F4343">
        <v>2223.6711375329396</v>
      </c>
      <c r="G4343">
        <v>423696355.0837698</v>
      </c>
      <c r="H4343" s="6">
        <f>E4343-G4343-'Recalled prostheses cost'!$F$23</f>
        <v>-396047890.7494151</v>
      </c>
      <c r="I4343" s="112">
        <v>28640856.769542441</v>
      </c>
      <c r="J4343" s="112">
        <v>161004614.93183255</v>
      </c>
      <c r="K4343" s="112">
        <f>I4343-J4343-(0.38*'Recalled prostheses cost'!$F$23)</f>
        <v>-141389451.45970875</v>
      </c>
      <c r="L4343" s="11">
        <f t="shared" si="138"/>
        <v>1</v>
      </c>
    </row>
    <row r="4344" spans="1:12" x14ac:dyDescent="0.25">
      <c r="A4344">
        <f t="shared" si="139"/>
        <v>4339</v>
      </c>
      <c r="C4344">
        <v>70185.513923608945</v>
      </c>
      <c r="D4344">
        <v>71992.211555072732</v>
      </c>
      <c r="E4344">
        <v>52752499.524054699</v>
      </c>
      <c r="F4344">
        <v>1806.6976314637868</v>
      </c>
      <c r="G4344">
        <v>316061837.09061885</v>
      </c>
      <c r="H4344" s="6">
        <f>E4344-G4344-'Recalled prostheses cost'!$F$23</f>
        <v>-287061162.03345531</v>
      </c>
      <c r="I4344" s="112">
        <v>29600032.702065796</v>
      </c>
      <c r="J4344" s="112">
        <v>120103498.09443516</v>
      </c>
      <c r="K4344" s="112">
        <f>I4344-J4344-(0.38*'Recalled prostheses cost'!$F$23)</f>
        <v>-99529158.689788014</v>
      </c>
      <c r="L4344" s="11">
        <f t="shared" si="138"/>
        <v>1</v>
      </c>
    </row>
    <row r="4345" spans="1:12" x14ac:dyDescent="0.25">
      <c r="A4345">
        <f t="shared" si="139"/>
        <v>4340</v>
      </c>
      <c r="C4345">
        <v>70469.006714072209</v>
      </c>
      <c r="D4345">
        <v>72793.57540916474</v>
      </c>
      <c r="E4345">
        <v>39444455.660344489</v>
      </c>
      <c r="F4345">
        <v>2324.5686950925301</v>
      </c>
      <c r="G4345">
        <v>261377162.27187651</v>
      </c>
      <c r="H4345" s="6">
        <f>E4345-G4345-'Recalled prostheses cost'!$F$23</f>
        <v>-245684531.0784232</v>
      </c>
      <c r="I4345" s="112">
        <v>22241634.829789229</v>
      </c>
      <c r="J4345" s="112">
        <v>99323321.663313106</v>
      </c>
      <c r="K4345" s="112">
        <f>I4345-J4345-(0.38*'Recalled prostheses cost'!$F$23)</f>
        <v>-86107380.130942523</v>
      </c>
      <c r="L4345" s="11">
        <f t="shared" si="138"/>
        <v>1</v>
      </c>
    </row>
    <row r="4346" spans="1:12" x14ac:dyDescent="0.25">
      <c r="A4346">
        <f t="shared" si="139"/>
        <v>4341</v>
      </c>
      <c r="C4346">
        <v>74346.191121707816</v>
      </c>
      <c r="D4346">
        <v>76369.056935174594</v>
      </c>
      <c r="E4346">
        <v>52902309.342600979</v>
      </c>
      <c r="F4346">
        <v>2022.8658134667785</v>
      </c>
      <c r="G4346">
        <v>318632470.06111652</v>
      </c>
      <c r="H4346" s="6">
        <f>E4346-G4346-'Recalled prostheses cost'!$F$23</f>
        <v>-289481985.18540674</v>
      </c>
      <c r="I4346" s="112">
        <v>29048716.68517356</v>
      </c>
      <c r="J4346" s="112">
        <v>121080338.62322426</v>
      </c>
      <c r="K4346" s="112">
        <f>I4346-J4346-(0.38*'Recalled prostheses cost'!$F$23)</f>
        <v>-101057315.23546934</v>
      </c>
      <c r="L4346" s="11">
        <f t="shared" si="138"/>
        <v>1</v>
      </c>
    </row>
    <row r="4347" spans="1:12" x14ac:dyDescent="0.25">
      <c r="A4347">
        <f t="shared" si="139"/>
        <v>4342</v>
      </c>
      <c r="C4347">
        <v>58678.242914284725</v>
      </c>
      <c r="D4347">
        <v>60920.726199146258</v>
      </c>
      <c r="E4347">
        <v>38351748.507705659</v>
      </c>
      <c r="F4347">
        <v>2242.4832848615333</v>
      </c>
      <c r="G4347">
        <v>295875236.7721498</v>
      </c>
      <c r="H4347" s="6">
        <f>E4347-G4347-'Recalled prostheses cost'!$F$23</f>
        <v>-281275312.73133534</v>
      </c>
      <c r="I4347" s="112">
        <v>21086129.480678398</v>
      </c>
      <c r="J4347" s="112">
        <v>112432589.97341692</v>
      </c>
      <c r="K4347" s="112">
        <f>I4347-J4347-(0.38*'Recalled prostheses cost'!$F$23)</f>
        <v>-100372153.79015717</v>
      </c>
      <c r="L4347" s="11">
        <f t="shared" si="138"/>
        <v>1</v>
      </c>
    </row>
    <row r="4348" spans="1:12" x14ac:dyDescent="0.25">
      <c r="A4348">
        <f t="shared" si="139"/>
        <v>4343</v>
      </c>
      <c r="C4348">
        <v>56707.649188373143</v>
      </c>
      <c r="D4348">
        <v>58006.796309042467</v>
      </c>
      <c r="E4348">
        <v>59234901.745577432</v>
      </c>
      <c r="F4348">
        <v>1299.1471206693241</v>
      </c>
      <c r="G4348">
        <v>295126328.21397877</v>
      </c>
      <c r="H4348" s="6">
        <f>E4348-G4348-'Recalled prostheses cost'!$F$23</f>
        <v>-259643250.93529251</v>
      </c>
      <c r="I4348" s="112">
        <v>32857013.653664567</v>
      </c>
      <c r="J4348" s="112">
        <v>112148004.72131193</v>
      </c>
      <c r="K4348" s="112">
        <f>I4348-J4348-(0.38*'Recalled prostheses cost'!$F$23)</f>
        <v>-88316684.365066022</v>
      </c>
      <c r="L4348" s="11">
        <f t="shared" si="138"/>
        <v>1</v>
      </c>
    </row>
    <row r="4349" spans="1:12" x14ac:dyDescent="0.25">
      <c r="A4349">
        <f t="shared" si="139"/>
        <v>4344</v>
      </c>
      <c r="C4349">
        <v>58240.12680500323</v>
      </c>
      <c r="D4349">
        <v>59740.491985236666</v>
      </c>
      <c r="E4349">
        <v>47128790.29354386</v>
      </c>
      <c r="F4349">
        <v>1500.3651802334352</v>
      </c>
      <c r="G4349">
        <v>262284966.06534106</v>
      </c>
      <c r="H4349" s="6">
        <f>E4349-G4349-'Recalled prostheses cost'!$F$23</f>
        <v>-238908000.23868835</v>
      </c>
      <c r="I4349" s="112">
        <v>26267201.629093852</v>
      </c>
      <c r="J4349" s="112">
        <v>99668287.104829609</v>
      </c>
      <c r="K4349" s="112">
        <f>I4349-J4349-(0.38*'Recalled prostheses cost'!$F$23)</f>
        <v>-82426778.773154408</v>
      </c>
      <c r="L4349" s="11">
        <f t="shared" si="138"/>
        <v>1</v>
      </c>
    </row>
    <row r="4350" spans="1:12" x14ac:dyDescent="0.25">
      <c r="A4350">
        <f t="shared" si="139"/>
        <v>4345</v>
      </c>
      <c r="C4350">
        <v>58200.817616238674</v>
      </c>
      <c r="D4350">
        <v>59989.40504577916</v>
      </c>
      <c r="E4350">
        <v>54846860.492624164</v>
      </c>
      <c r="F4350">
        <v>1788.5874295404865</v>
      </c>
      <c r="G4350">
        <v>365242950.9329707</v>
      </c>
      <c r="H4350" s="6">
        <f>E4350-G4350-'Recalled prostheses cost'!$F$23</f>
        <v>-334147914.90723771</v>
      </c>
      <c r="I4350" s="112">
        <v>30722879.680841696</v>
      </c>
      <c r="J4350" s="112">
        <v>138792321.3545289</v>
      </c>
      <c r="K4350" s="112">
        <f>I4350-J4350-(0.38*'Recalled prostheses cost'!$F$23)</f>
        <v>-117095134.97110584</v>
      </c>
      <c r="L4350" s="11">
        <f t="shared" si="138"/>
        <v>1</v>
      </c>
    </row>
    <row r="4351" spans="1:12" x14ac:dyDescent="0.25">
      <c r="A4351">
        <f t="shared" si="139"/>
        <v>4346</v>
      </c>
      <c r="C4351">
        <v>52234.000954026335</v>
      </c>
      <c r="D4351">
        <v>53704.92115165374</v>
      </c>
      <c r="E4351">
        <v>53656536.31047532</v>
      </c>
      <c r="F4351">
        <v>1470.9201976274053</v>
      </c>
      <c r="G4351">
        <v>413881928.5721485</v>
      </c>
      <c r="H4351" s="6">
        <f>E4351-G4351-'Recalled prostheses cost'!$F$23</f>
        <v>-383977216.72856438</v>
      </c>
      <c r="I4351" s="112">
        <v>29426919.120250318</v>
      </c>
      <c r="J4351" s="112">
        <v>157275132.85741645</v>
      </c>
      <c r="K4351" s="112">
        <f>I4351-J4351-(0.38*'Recalled prostheses cost'!$F$23)</f>
        <v>-136873907.03458479</v>
      </c>
      <c r="L4351" s="11">
        <f t="shared" si="138"/>
        <v>1</v>
      </c>
    </row>
    <row r="4352" spans="1:12" x14ac:dyDescent="0.25">
      <c r="A4352">
        <f t="shared" si="139"/>
        <v>4347</v>
      </c>
      <c r="C4352">
        <v>51068.554142334651</v>
      </c>
      <c r="D4352">
        <v>52769.938124359163</v>
      </c>
      <c r="E4352">
        <v>43966828.496413521</v>
      </c>
      <c r="F4352">
        <v>1701.3839820245121</v>
      </c>
      <c r="G4352">
        <v>314250759.59588909</v>
      </c>
      <c r="H4352" s="6">
        <f>E4352-G4352-'Recalled prostheses cost'!$F$23</f>
        <v>-294035755.56636673</v>
      </c>
      <c r="I4352" s="112">
        <v>24606832.660014383</v>
      </c>
      <c r="J4352" s="112">
        <v>119415288.64643787</v>
      </c>
      <c r="K4352" s="112">
        <f>I4352-J4352-(0.38*'Recalled prostheses cost'!$F$23)</f>
        <v>-103834149.28384215</v>
      </c>
      <c r="L4352" s="11">
        <f t="shared" si="138"/>
        <v>1</v>
      </c>
    </row>
    <row r="4353" spans="1:12" x14ac:dyDescent="0.25">
      <c r="A4353">
        <f t="shared" si="139"/>
        <v>4348</v>
      </c>
      <c r="C4353">
        <v>50528.637719588864</v>
      </c>
      <c r="D4353">
        <v>51730.348853445372</v>
      </c>
      <c r="E4353">
        <v>56676974.295039319</v>
      </c>
      <c r="F4353">
        <v>1201.7111338565082</v>
      </c>
      <c r="G4353">
        <v>395420058.69265491</v>
      </c>
      <c r="H4353" s="6">
        <f>E4353-G4353-'Recalled prostheses cost'!$F$23</f>
        <v>-362494908.86450678</v>
      </c>
      <c r="I4353" s="112">
        <v>31166178.446753055</v>
      </c>
      <c r="J4353" s="112">
        <v>150259622.30320886</v>
      </c>
      <c r="K4353" s="112">
        <f>I4353-J4353-(0.38*'Recalled prostheses cost'!$F$23)</f>
        <v>-128119137.15387446</v>
      </c>
      <c r="L4353" s="11">
        <f t="shared" si="138"/>
        <v>1</v>
      </c>
    </row>
    <row r="4354" spans="1:12" x14ac:dyDescent="0.25">
      <c r="A4354">
        <f t="shared" si="139"/>
        <v>4349</v>
      </c>
      <c r="C4354">
        <v>54198.965015811416</v>
      </c>
      <c r="D4354">
        <v>55731.744000256185</v>
      </c>
      <c r="E4354">
        <v>41159054.957852878</v>
      </c>
      <c r="F4354">
        <v>1532.7789844447689</v>
      </c>
      <c r="G4354">
        <v>245210825.39357784</v>
      </c>
      <c r="H4354" s="6">
        <f>E4354-G4354-'Recalled prostheses cost'!$F$23</f>
        <v>-227803594.90261614</v>
      </c>
      <c r="I4354" s="112">
        <v>23205790.985109907</v>
      </c>
      <c r="J4354" s="112">
        <v>93180113.649559572</v>
      </c>
      <c r="K4354" s="112">
        <f>I4354-J4354-(0.38*'Recalled prostheses cost'!$F$23)</f>
        <v>-79000015.961868316</v>
      </c>
      <c r="L4354" s="11">
        <f t="shared" si="138"/>
        <v>1</v>
      </c>
    </row>
    <row r="4355" spans="1:12" x14ac:dyDescent="0.25">
      <c r="A4355">
        <f t="shared" si="139"/>
        <v>4350</v>
      </c>
      <c r="C4355">
        <v>80239.969528604284</v>
      </c>
      <c r="D4355">
        <v>84274.751091741564</v>
      </c>
      <c r="E4355">
        <v>49854446.469601937</v>
      </c>
      <c r="F4355">
        <v>4034.7815631372796</v>
      </c>
      <c r="G4355">
        <v>576442925.46538067</v>
      </c>
      <c r="H4355" s="6">
        <f>E4355-G4355-'Recalled prostheses cost'!$F$23</f>
        <v>-550340303.46266997</v>
      </c>
      <c r="I4355" s="112">
        <v>27690926.860369187</v>
      </c>
      <c r="J4355" s="112">
        <v>219048311.6768446</v>
      </c>
      <c r="K4355" s="112">
        <f>I4355-J4355-(0.38*'Recalled prostheses cost'!$F$23)</f>
        <v>-200383078.11389408</v>
      </c>
      <c r="L4355" s="11">
        <f t="shared" si="138"/>
        <v>1</v>
      </c>
    </row>
    <row r="4356" spans="1:12" x14ac:dyDescent="0.25">
      <c r="A4356">
        <f t="shared" si="139"/>
        <v>4351</v>
      </c>
      <c r="C4356">
        <v>59421.503120036345</v>
      </c>
      <c r="D4356">
        <v>61599.081413409622</v>
      </c>
      <c r="E4356">
        <v>47279553.74794583</v>
      </c>
      <c r="F4356">
        <v>2177.5782933732771</v>
      </c>
      <c r="G4356">
        <v>390245572.96554923</v>
      </c>
      <c r="H4356" s="6">
        <f>E4356-G4356-'Recalled prostheses cost'!$F$23</f>
        <v>-366717843.68449455</v>
      </c>
      <c r="I4356" s="112">
        <v>26764464.16501477</v>
      </c>
      <c r="J4356" s="112">
        <v>148293317.72690877</v>
      </c>
      <c r="K4356" s="112">
        <f>I4356-J4356-(0.38*'Recalled prostheses cost'!$F$23)</f>
        <v>-130554546.85931265</v>
      </c>
      <c r="L4356" s="11">
        <f t="shared" si="138"/>
        <v>1</v>
      </c>
    </row>
    <row r="4357" spans="1:12" x14ac:dyDescent="0.25">
      <c r="A4357">
        <f t="shared" si="139"/>
        <v>4352</v>
      </c>
      <c r="C4357">
        <v>66270.072644943109</v>
      </c>
      <c r="D4357">
        <v>67650.492600615689</v>
      </c>
      <c r="E4357">
        <v>43513114.774187177</v>
      </c>
      <c r="F4357">
        <v>1380.4199556725798</v>
      </c>
      <c r="G4357">
        <v>171111967.01209593</v>
      </c>
      <c r="H4357" s="6">
        <f>E4357-G4357-'Recalled prostheses cost'!$F$23</f>
        <v>-151350676.70479992</v>
      </c>
      <c r="I4357" s="112">
        <v>23722049.902579818</v>
      </c>
      <c r="J4357" s="112">
        <v>65022547.46459645</v>
      </c>
      <c r="K4357" s="112">
        <f>I4357-J4357-(0.38*'Recalled prostheses cost'!$F$23)</f>
        <v>-50326190.859435283</v>
      </c>
      <c r="L4357" s="11">
        <f t="shared" si="138"/>
        <v>1</v>
      </c>
    </row>
    <row r="4358" spans="1:12" x14ac:dyDescent="0.25">
      <c r="A4358">
        <f t="shared" si="139"/>
        <v>4353</v>
      </c>
      <c r="C4358">
        <v>51535.492075284172</v>
      </c>
      <c r="D4358">
        <v>52874.005244464388</v>
      </c>
      <c r="E4358">
        <v>63099979.054668635</v>
      </c>
      <c r="F4358">
        <v>1338.5131691802162</v>
      </c>
      <c r="G4358">
        <v>409892311.09821594</v>
      </c>
      <c r="H4358" s="6">
        <f>E4358-G4358-'Recalled prostheses cost'!$F$23</f>
        <v>-370544156.51043844</v>
      </c>
      <c r="I4358" s="112">
        <v>35076165.724583827</v>
      </c>
      <c r="J4358" s="112">
        <v>155759078.21732208</v>
      </c>
      <c r="K4358" s="112">
        <f>I4358-J4358-(0.38*'Recalled prostheses cost'!$F$23)</f>
        <v>-129708605.7901569</v>
      </c>
      <c r="L4358" s="11">
        <f t="shared" ref="L4358:L4421" si="140">IF(H4358/$H$1&lt;=F4358,1,0)</f>
        <v>1</v>
      </c>
    </row>
    <row r="4359" spans="1:12" x14ac:dyDescent="0.25">
      <c r="A4359">
        <f t="shared" si="139"/>
        <v>4354</v>
      </c>
      <c r="C4359">
        <v>61443.039632560169</v>
      </c>
      <c r="D4359">
        <v>63473.390635159383</v>
      </c>
      <c r="E4359">
        <v>45293187.714212842</v>
      </c>
      <c r="F4359">
        <v>2030.3510025992146</v>
      </c>
      <c r="G4359">
        <v>281013106.09838945</v>
      </c>
      <c r="H4359" s="6">
        <f>E4359-G4359-'Recalled prostheses cost'!$F$23</f>
        <v>-259471742.85106778</v>
      </c>
      <c r="I4359" s="112">
        <v>25054071.551582381</v>
      </c>
      <c r="J4359" s="112">
        <v>106784980.31738798</v>
      </c>
      <c r="K4359" s="112">
        <f>I4359-J4359-(0.38*'Recalled prostheses cost'!$F$23)</f>
        <v>-90756602.063224256</v>
      </c>
      <c r="L4359" s="11">
        <f t="shared" si="140"/>
        <v>1</v>
      </c>
    </row>
    <row r="4360" spans="1:12" x14ac:dyDescent="0.25">
      <c r="A4360">
        <f t="shared" ref="A4360:A4423" si="141">1+A4359</f>
        <v>4355</v>
      </c>
      <c r="C4360">
        <v>63420.938356806699</v>
      </c>
      <c r="D4360">
        <v>65579.266647861048</v>
      </c>
      <c r="E4360">
        <v>47332832.30387149</v>
      </c>
      <c r="F4360">
        <v>2158.3282910543494</v>
      </c>
      <c r="G4360">
        <v>308713166.21393865</v>
      </c>
      <c r="H4360" s="6">
        <f>E4360-G4360-'Recalled prostheses cost'!$F$23</f>
        <v>-285132158.37695837</v>
      </c>
      <c r="I4360" s="112">
        <v>26472138.947500512</v>
      </c>
      <c r="J4360" s="112">
        <v>117311003.16129673</v>
      </c>
      <c r="K4360" s="112">
        <f>I4360-J4360-(0.38*'Recalled prostheses cost'!$F$23)</f>
        <v>-99864557.511214852</v>
      </c>
      <c r="L4360" s="11">
        <f t="shared" si="140"/>
        <v>1</v>
      </c>
    </row>
    <row r="4361" spans="1:12" x14ac:dyDescent="0.25">
      <c r="A4361">
        <f t="shared" si="141"/>
        <v>4356</v>
      </c>
      <c r="C4361">
        <v>79350.951341725202</v>
      </c>
      <c r="D4361">
        <v>82057.187194141574</v>
      </c>
      <c r="E4361">
        <v>49879771.264532134</v>
      </c>
      <c r="F4361">
        <v>2706.2358524163719</v>
      </c>
      <c r="G4361">
        <v>384509570.1078527</v>
      </c>
      <c r="H4361" s="6">
        <f>E4361-G4361-'Recalled prostheses cost'!$F$23</f>
        <v>-358381623.31021172</v>
      </c>
      <c r="I4361" s="112">
        <v>27937334.961713463</v>
      </c>
      <c r="J4361" s="112">
        <v>146113636.640984</v>
      </c>
      <c r="K4361" s="112">
        <f>I4361-J4361-(0.38*'Recalled prostheses cost'!$F$23)</f>
        <v>-127201994.97668919</v>
      </c>
      <c r="L4361" s="11">
        <f t="shared" si="140"/>
        <v>1</v>
      </c>
    </row>
    <row r="4362" spans="1:12" x14ac:dyDescent="0.25">
      <c r="A4362">
        <f t="shared" si="141"/>
        <v>4357</v>
      </c>
      <c r="C4362">
        <v>64110.5417505941</v>
      </c>
      <c r="D4362">
        <v>66525.669535301684</v>
      </c>
      <c r="E4362">
        <v>43427847.568605654</v>
      </c>
      <c r="F4362">
        <v>2415.1277847075835</v>
      </c>
      <c r="G4362">
        <v>381632549.49584305</v>
      </c>
      <c r="H4362" s="6">
        <f>E4362-G4362-'Recalled prostheses cost'!$F$23</f>
        <v>-361956526.39412856</v>
      </c>
      <c r="I4362" s="112">
        <v>24457281.565680046</v>
      </c>
      <c r="J4362" s="112">
        <v>145020368.80842033</v>
      </c>
      <c r="K4362" s="112">
        <f>I4362-J4362-(0.38*'Recalled prostheses cost'!$F$23)</f>
        <v>-129588780.54015893</v>
      </c>
      <c r="L4362" s="11">
        <f t="shared" si="140"/>
        <v>1</v>
      </c>
    </row>
    <row r="4363" spans="1:12" x14ac:dyDescent="0.25">
      <c r="A4363">
        <f t="shared" si="141"/>
        <v>4358</v>
      </c>
      <c r="C4363">
        <v>82718.937210518707</v>
      </c>
      <c r="D4363">
        <v>85605.353982177214</v>
      </c>
      <c r="E4363">
        <v>48597997.488903537</v>
      </c>
      <c r="F4363">
        <v>2886.4167716585071</v>
      </c>
      <c r="G4363">
        <v>337772154.17889816</v>
      </c>
      <c r="H4363" s="6">
        <f>E4363-G4363-'Recalled prostheses cost'!$F$23</f>
        <v>-312925981.1568858</v>
      </c>
      <c r="I4363" s="112">
        <v>26639147.380844787</v>
      </c>
      <c r="J4363" s="112">
        <v>128353418.5879813</v>
      </c>
      <c r="K4363" s="112">
        <f>I4363-J4363-(0.38*'Recalled prostheses cost'!$F$23)</f>
        <v>-110739964.50455517</v>
      </c>
      <c r="L4363" s="11">
        <f t="shared" si="140"/>
        <v>1</v>
      </c>
    </row>
    <row r="4364" spans="1:12" x14ac:dyDescent="0.25">
      <c r="A4364">
        <f t="shared" si="141"/>
        <v>4359</v>
      </c>
      <c r="C4364">
        <v>60443.644859648208</v>
      </c>
      <c r="D4364">
        <v>62371.010548822167</v>
      </c>
      <c r="E4364">
        <v>50416959.213878728</v>
      </c>
      <c r="F4364">
        <v>1927.3656891739593</v>
      </c>
      <c r="G4364">
        <v>427633213.9281776</v>
      </c>
      <c r="H4364" s="6">
        <f>E4364-G4364-'Recalled prostheses cost'!$F$23</f>
        <v>-400968079.18119001</v>
      </c>
      <c r="I4364" s="112">
        <v>28104302.190621007</v>
      </c>
      <c r="J4364" s="112">
        <v>162500621.29270747</v>
      </c>
      <c r="K4364" s="112">
        <f>I4364-J4364-(0.38*'Recalled prostheses cost'!$F$23)</f>
        <v>-143422012.39950511</v>
      </c>
      <c r="L4364" s="11">
        <f t="shared" si="140"/>
        <v>1</v>
      </c>
    </row>
    <row r="4365" spans="1:12" x14ac:dyDescent="0.25">
      <c r="A4365">
        <f t="shared" si="141"/>
        <v>4360</v>
      </c>
      <c r="C4365">
        <v>85454.532948942709</v>
      </c>
      <c r="D4365">
        <v>88115.864863381241</v>
      </c>
      <c r="E4365">
        <v>41140054.282362707</v>
      </c>
      <c r="F4365">
        <v>2661.3319144385314</v>
      </c>
      <c r="G4365">
        <v>265932976.09463453</v>
      </c>
      <c r="H4365" s="6">
        <f>E4365-G4365-'Recalled prostheses cost'!$F$23</f>
        <v>-248544746.279163</v>
      </c>
      <c r="I4365" s="112">
        <v>22852018.882893868</v>
      </c>
      <c r="J4365" s="112">
        <v>101054530.91596113</v>
      </c>
      <c r="K4365" s="112">
        <f>I4365-J4365-(0.38*'Recalled prostheses cost'!$F$23)</f>
        <v>-87228205.33048591</v>
      </c>
      <c r="L4365" s="11">
        <f t="shared" si="140"/>
        <v>1</v>
      </c>
    </row>
    <row r="4366" spans="1:12" x14ac:dyDescent="0.25">
      <c r="A4366">
        <f t="shared" si="141"/>
        <v>4361</v>
      </c>
      <c r="C4366">
        <v>70383.612414735806</v>
      </c>
      <c r="D4366">
        <v>72148.921258389295</v>
      </c>
      <c r="E4366">
        <v>46476865.066446915</v>
      </c>
      <c r="F4366">
        <v>1765.308843653489</v>
      </c>
      <c r="G4366">
        <v>185224927.12595811</v>
      </c>
      <c r="H4366" s="6">
        <f>E4366-G4366-'Recalled prostheses cost'!$F$23</f>
        <v>-162499886.52640235</v>
      </c>
      <c r="I4366" s="112">
        <v>25736315.925440196</v>
      </c>
      <c r="J4366" s="112">
        <v>70385472.307864085</v>
      </c>
      <c r="K4366" s="112">
        <f>I4366-J4366-(0.38*'Recalled prostheses cost'!$F$23)</f>
        <v>-53674849.679842539</v>
      </c>
      <c r="L4366" s="11">
        <f t="shared" si="140"/>
        <v>1</v>
      </c>
    </row>
    <row r="4367" spans="1:12" x14ac:dyDescent="0.25">
      <c r="A4367">
        <f t="shared" si="141"/>
        <v>4362</v>
      </c>
      <c r="C4367">
        <v>49654.915830235026</v>
      </c>
      <c r="D4367">
        <v>50888.277543947115</v>
      </c>
      <c r="E4367">
        <v>47821165.49445802</v>
      </c>
      <c r="F4367">
        <v>1233.3617137120891</v>
      </c>
      <c r="G4367">
        <v>263584870.8562336</v>
      </c>
      <c r="H4367" s="6">
        <f>E4367-G4367-'Recalled prostheses cost'!$F$23</f>
        <v>-239515529.82866675</v>
      </c>
      <c r="I4367" s="112">
        <v>26642220.953150883</v>
      </c>
      <c r="J4367" s="112">
        <v>100162250.92536876</v>
      </c>
      <c r="K4367" s="112">
        <f>I4367-J4367-(0.38*'Recalled prostheses cost'!$F$23)</f>
        <v>-82545723.269636512</v>
      </c>
      <c r="L4367" s="11">
        <f t="shared" si="140"/>
        <v>1</v>
      </c>
    </row>
    <row r="4368" spans="1:12" x14ac:dyDescent="0.25">
      <c r="A4368">
        <f t="shared" si="141"/>
        <v>4363</v>
      </c>
      <c r="C4368">
        <v>58575.930392562899</v>
      </c>
      <c r="D4368">
        <v>60620.343195729991</v>
      </c>
      <c r="E4368">
        <v>59472099.646835119</v>
      </c>
      <c r="F4368">
        <v>2044.4128031670916</v>
      </c>
      <c r="G4368">
        <v>507808757.33664668</v>
      </c>
      <c r="H4368" s="6">
        <f>E4368-G4368-'Recalled prostheses cost'!$F$23</f>
        <v>-472088482.15670276</v>
      </c>
      <c r="I4368" s="112">
        <v>32791695.917783443</v>
      </c>
      <c r="J4368" s="112">
        <v>192967327.78792575</v>
      </c>
      <c r="K4368" s="112">
        <f>I4368-J4368-(0.38*'Recalled prostheses cost'!$F$23)</f>
        <v>-169201325.16756096</v>
      </c>
      <c r="L4368" s="11">
        <f t="shared" si="140"/>
        <v>1</v>
      </c>
    </row>
    <row r="4369" spans="1:12" x14ac:dyDescent="0.25">
      <c r="A4369">
        <f t="shared" si="141"/>
        <v>4364</v>
      </c>
      <c r="C4369">
        <v>56710.127733665497</v>
      </c>
      <c r="D4369">
        <v>58505.617267911133</v>
      </c>
      <c r="E4369">
        <v>54602658.598009855</v>
      </c>
      <c r="F4369">
        <v>1795.4895342456366</v>
      </c>
      <c r="G4369">
        <v>457268048.94907206</v>
      </c>
      <c r="H4369" s="6">
        <f>E4369-G4369-'Recalled prostheses cost'!$F$23</f>
        <v>-426417214.81795335</v>
      </c>
      <c r="I4369" s="112">
        <v>30283994.126151983</v>
      </c>
      <c r="J4369" s="112">
        <v>173761858.60064739</v>
      </c>
      <c r="K4369" s="112">
        <f>I4369-J4369-(0.38*'Recalled prostheses cost'!$F$23)</f>
        <v>-152503557.77191406</v>
      </c>
      <c r="L4369" s="11">
        <f t="shared" si="140"/>
        <v>1</v>
      </c>
    </row>
    <row r="4370" spans="1:12" x14ac:dyDescent="0.25">
      <c r="A4370">
        <f t="shared" si="141"/>
        <v>4365</v>
      </c>
      <c r="C4370">
        <v>59358.223246744921</v>
      </c>
      <c r="D4370">
        <v>61963.904316241133</v>
      </c>
      <c r="E4370">
        <v>38279054.043499835</v>
      </c>
      <c r="F4370">
        <v>2605.6810694962114</v>
      </c>
      <c r="G4370">
        <v>369611567.88343436</v>
      </c>
      <c r="H4370" s="6">
        <f>E4370-G4370-'Recalled prostheses cost'!$F$23</f>
        <v>-355084338.3068257</v>
      </c>
      <c r="I4370" s="112">
        <v>21112766.879656915</v>
      </c>
      <c r="J4370" s="112">
        <v>140452395.79570508</v>
      </c>
      <c r="K4370" s="112">
        <f>I4370-J4370-(0.38*'Recalled prostheses cost'!$F$23)</f>
        <v>-128365322.21346682</v>
      </c>
      <c r="L4370" s="11">
        <f t="shared" si="140"/>
        <v>1</v>
      </c>
    </row>
    <row r="4371" spans="1:12" x14ac:dyDescent="0.25">
      <c r="A4371">
        <f t="shared" si="141"/>
        <v>4366</v>
      </c>
      <c r="C4371">
        <v>51204.979539510845</v>
      </c>
      <c r="D4371">
        <v>53204.802920307724</v>
      </c>
      <c r="E4371">
        <v>49065959.536914729</v>
      </c>
      <c r="F4371">
        <v>1999.8233807968791</v>
      </c>
      <c r="G4371">
        <v>445988445.1032232</v>
      </c>
      <c r="H4371" s="6">
        <f>E4371-G4371-'Recalled prostheses cost'!$F$23</f>
        <v>-420674310.03319967</v>
      </c>
      <c r="I4371" s="112">
        <v>27300482.834348857</v>
      </c>
      <c r="J4371" s="112">
        <v>169475609.1392248</v>
      </c>
      <c r="K4371" s="112">
        <f>I4371-J4371-(0.38*'Recalled prostheses cost'!$F$23)</f>
        <v>-151200819.60229459</v>
      </c>
      <c r="L4371" s="11">
        <f t="shared" si="140"/>
        <v>1</v>
      </c>
    </row>
    <row r="4372" spans="1:12" x14ac:dyDescent="0.25">
      <c r="A4372">
        <f t="shared" si="141"/>
        <v>4367</v>
      </c>
      <c r="C4372">
        <v>58940.139027325306</v>
      </c>
      <c r="D4372">
        <v>60374.151661325974</v>
      </c>
      <c r="E4372">
        <v>49649948.834161356</v>
      </c>
      <c r="F4372">
        <v>1434.0126340006682</v>
      </c>
      <c r="G4372">
        <v>224995365.80028531</v>
      </c>
      <c r="H4372" s="6">
        <f>E4372-G4372-'Recalled prostheses cost'!$F$23</f>
        <v>-199097241.43301511</v>
      </c>
      <c r="I4372" s="112">
        <v>27843426.00561396</v>
      </c>
      <c r="J4372" s="112">
        <v>85498239.004108414</v>
      </c>
      <c r="K4372" s="112">
        <f>I4372-J4372-(0.38*'Recalled prostheses cost'!$F$23)</f>
        <v>-66680506.2959131</v>
      </c>
      <c r="L4372" s="11">
        <f t="shared" si="140"/>
        <v>1</v>
      </c>
    </row>
    <row r="4373" spans="1:12" x14ac:dyDescent="0.25">
      <c r="A4373">
        <f t="shared" si="141"/>
        <v>4368</v>
      </c>
      <c r="C4373">
        <v>53237.746836081904</v>
      </c>
      <c r="D4373">
        <v>54996.216958355406</v>
      </c>
      <c r="E4373">
        <v>55809502.25328505</v>
      </c>
      <c r="F4373">
        <v>1758.4701222735021</v>
      </c>
      <c r="G4373">
        <v>454381435.34550995</v>
      </c>
      <c r="H4373" s="6">
        <f>E4373-G4373-'Recalled prostheses cost'!$F$23</f>
        <v>-422323757.55911607</v>
      </c>
      <c r="I4373" s="112">
        <v>31007500.11360855</v>
      </c>
      <c r="J4373" s="112">
        <v>172664945.43129376</v>
      </c>
      <c r="K4373" s="112">
        <f>I4373-J4373-(0.38*'Recalled prostheses cost'!$F$23)</f>
        <v>-150683138.61510387</v>
      </c>
      <c r="L4373" s="11">
        <f t="shared" si="140"/>
        <v>1</v>
      </c>
    </row>
    <row r="4374" spans="1:12" x14ac:dyDescent="0.25">
      <c r="A4374">
        <f t="shared" si="141"/>
        <v>4369</v>
      </c>
      <c r="C4374">
        <v>56857.466730464454</v>
      </c>
      <c r="D4374">
        <v>59132.241960739142</v>
      </c>
      <c r="E4374">
        <v>55722008.14497114</v>
      </c>
      <c r="F4374">
        <v>2274.7752302746885</v>
      </c>
      <c r="G4374">
        <v>574410027.60284364</v>
      </c>
      <c r="H4374" s="6">
        <f>E4374-G4374-'Recalled prostheses cost'!$F$23</f>
        <v>-542439843.92476368</v>
      </c>
      <c r="I4374" s="112">
        <v>30508704.241141658</v>
      </c>
      <c r="J4374" s="112">
        <v>218275810.48908061</v>
      </c>
      <c r="K4374" s="112">
        <f>I4374-J4374-(0.38*'Recalled prostheses cost'!$F$23)</f>
        <v>-196792799.54535761</v>
      </c>
      <c r="L4374" s="11">
        <f t="shared" si="140"/>
        <v>1</v>
      </c>
    </row>
    <row r="4375" spans="1:12" x14ac:dyDescent="0.25">
      <c r="A4375">
        <f t="shared" si="141"/>
        <v>4370</v>
      </c>
      <c r="C4375">
        <v>69526.984901217613</v>
      </c>
      <c r="D4375">
        <v>71214.413548949437</v>
      </c>
      <c r="E4375">
        <v>53488261.912071601</v>
      </c>
      <c r="F4375">
        <v>1687.4286477318237</v>
      </c>
      <c r="G4375">
        <v>264763061.87766173</v>
      </c>
      <c r="H4375" s="6">
        <f>E4375-G4375-'Recalled prostheses cost'!$F$23</f>
        <v>-235026624.43248129</v>
      </c>
      <c r="I4375" s="112">
        <v>29953333.368849136</v>
      </c>
      <c r="J4375" s="112">
        <v>100609963.51351146</v>
      </c>
      <c r="K4375" s="112">
        <f>I4375-J4375-(0.38*'Recalled prostheses cost'!$F$23)</f>
        <v>-79682323.442080975</v>
      </c>
      <c r="L4375" s="11">
        <f t="shared" si="140"/>
        <v>1</v>
      </c>
    </row>
    <row r="4376" spans="1:12" x14ac:dyDescent="0.25">
      <c r="A4376">
        <f t="shared" si="141"/>
        <v>4371</v>
      </c>
      <c r="C4376">
        <v>73954.601636503328</v>
      </c>
      <c r="D4376">
        <v>76085.726928443721</v>
      </c>
      <c r="E4376">
        <v>49259931.049883731</v>
      </c>
      <c r="F4376">
        <v>2131.1252919403923</v>
      </c>
      <c r="G4376">
        <v>223587849.03524512</v>
      </c>
      <c r="H4376" s="6">
        <f>E4376-G4376-'Recalled prostheses cost'!$F$23</f>
        <v>-198079742.45225257</v>
      </c>
      <c r="I4376" s="112">
        <v>27307417.755286936</v>
      </c>
      <c r="J4376" s="112">
        <v>84963382.633393154</v>
      </c>
      <c r="K4376" s="112">
        <f>I4376-J4376-(0.38*'Recalled prostheses cost'!$F$23)</f>
        <v>-66681658.175524868</v>
      </c>
      <c r="L4376" s="11">
        <f t="shared" si="140"/>
        <v>1</v>
      </c>
    </row>
    <row r="4377" spans="1:12" x14ac:dyDescent="0.25">
      <c r="A4377">
        <f t="shared" si="141"/>
        <v>4372</v>
      </c>
      <c r="C4377">
        <v>51230.428892544878</v>
      </c>
      <c r="D4377">
        <v>52824.532215449719</v>
      </c>
      <c r="E4377">
        <v>63707545.238885514</v>
      </c>
      <c r="F4377">
        <v>1594.1033229048408</v>
      </c>
      <c r="G4377">
        <v>487580069.61557657</v>
      </c>
      <c r="H4377" s="6">
        <f>E4377-G4377-'Recalled prostheses cost'!$F$23</f>
        <v>-447624348.84358221</v>
      </c>
      <c r="I4377" s="112">
        <v>34989178.942294396</v>
      </c>
      <c r="J4377" s="112">
        <v>185280426.45391908</v>
      </c>
      <c r="K4377" s="112">
        <f>I4377-J4377-(0.38*'Recalled prostheses cost'!$F$23)</f>
        <v>-159316940.80904335</v>
      </c>
      <c r="L4377" s="11">
        <f t="shared" si="140"/>
        <v>1</v>
      </c>
    </row>
    <row r="4378" spans="1:12" x14ac:dyDescent="0.25">
      <c r="A4378">
        <f t="shared" si="141"/>
        <v>4373</v>
      </c>
      <c r="C4378">
        <v>49144.845360060433</v>
      </c>
      <c r="D4378">
        <v>50384.871012640819</v>
      </c>
      <c r="E4378">
        <v>66487752.365136109</v>
      </c>
      <c r="F4378">
        <v>1240.0256525803852</v>
      </c>
      <c r="G4378">
        <v>378749389.15864503</v>
      </c>
      <c r="H4378" s="6">
        <f>E4378-G4378-'Recalled prostheses cost'!$F$23</f>
        <v>-336013461.26040012</v>
      </c>
      <c r="I4378" s="112">
        <v>36664969.207601421</v>
      </c>
      <c r="J4378" s="112">
        <v>143924767.88028511</v>
      </c>
      <c r="K4378" s="112">
        <f>I4378-J4378-(0.38*'Recalled prostheses cost'!$F$23)</f>
        <v>-116285491.97010234</v>
      </c>
      <c r="L4378" s="11">
        <f t="shared" si="140"/>
        <v>1</v>
      </c>
    </row>
    <row r="4379" spans="1:12" x14ac:dyDescent="0.25">
      <c r="A4379">
        <f t="shared" si="141"/>
        <v>4374</v>
      </c>
      <c r="C4379">
        <v>51686.256891341458</v>
      </c>
      <c r="D4379">
        <v>53009.26220356088</v>
      </c>
      <c r="E4379">
        <v>46477888.221873187</v>
      </c>
      <c r="F4379">
        <v>1323.0053122194222</v>
      </c>
      <c r="G4379">
        <v>247693179.40894246</v>
      </c>
      <c r="H4379" s="6">
        <f>E4379-G4379-'Recalled prostheses cost'!$F$23</f>
        <v>-224967115.65396044</v>
      </c>
      <c r="I4379" s="112">
        <v>25579631.892787106</v>
      </c>
      <c r="J4379" s="112">
        <v>94123408.175398141</v>
      </c>
      <c r="K4379" s="112">
        <f>I4379-J4379-(0.38*'Recalled prostheses cost'!$F$23)</f>
        <v>-77569469.580029696</v>
      </c>
      <c r="L4379" s="11">
        <f t="shared" si="140"/>
        <v>1</v>
      </c>
    </row>
    <row r="4380" spans="1:12" x14ac:dyDescent="0.25">
      <c r="A4380">
        <f t="shared" si="141"/>
        <v>4375</v>
      </c>
      <c r="C4380">
        <v>76696.775511661399</v>
      </c>
      <c r="D4380">
        <v>78980.663175379887</v>
      </c>
      <c r="E4380">
        <v>55062840.493608624</v>
      </c>
      <c r="F4380">
        <v>2283.8876637184876</v>
      </c>
      <c r="G4380">
        <v>358942521.78460354</v>
      </c>
      <c r="H4380" s="6">
        <f>E4380-G4380-'Recalled prostheses cost'!$F$23</f>
        <v>-327631505.75788605</v>
      </c>
      <c r="I4380" s="112">
        <v>30558845.07156169</v>
      </c>
      <c r="J4380" s="112">
        <v>136398158.27814937</v>
      </c>
      <c r="K4380" s="112">
        <f>I4380-J4380-(0.38*'Recalled prostheses cost'!$F$23)</f>
        <v>-114865006.50400633</v>
      </c>
      <c r="L4380" s="11">
        <f t="shared" si="140"/>
        <v>1</v>
      </c>
    </row>
    <row r="4381" spans="1:12" x14ac:dyDescent="0.25">
      <c r="A4381">
        <f t="shared" si="141"/>
        <v>4376</v>
      </c>
      <c r="C4381">
        <v>59733.48334401373</v>
      </c>
      <c r="D4381">
        <v>61882.259158246168</v>
      </c>
      <c r="E4381">
        <v>66551467.036324367</v>
      </c>
      <c r="F4381">
        <v>2148.7758142324383</v>
      </c>
      <c r="G4381">
        <v>531403347.59760571</v>
      </c>
      <c r="H4381" s="6">
        <f>E4381-G4381-'Recalled prostheses cost'!$F$23</f>
        <v>-488603705.02817249</v>
      </c>
      <c r="I4381" s="112">
        <v>36671916.68998117</v>
      </c>
      <c r="J4381" s="112">
        <v>201933272.08709022</v>
      </c>
      <c r="K4381" s="112">
        <f>I4381-J4381-(0.38*'Recalled prostheses cost'!$F$23)</f>
        <v>-174287048.69452772</v>
      </c>
      <c r="L4381" s="11">
        <f t="shared" si="140"/>
        <v>1</v>
      </c>
    </row>
    <row r="4382" spans="1:12" x14ac:dyDescent="0.25">
      <c r="A4382">
        <f t="shared" si="141"/>
        <v>4377</v>
      </c>
      <c r="C4382">
        <v>63217.118362829729</v>
      </c>
      <c r="D4382">
        <v>65306.057691314774</v>
      </c>
      <c r="E4382">
        <v>55659960.819177382</v>
      </c>
      <c r="F4382">
        <v>2088.9393284850448</v>
      </c>
      <c r="G4382">
        <v>431585221.66346306</v>
      </c>
      <c r="H4382" s="6">
        <f>E4382-G4382-'Recalled prostheses cost'!$F$23</f>
        <v>-399677085.31117684</v>
      </c>
      <c r="I4382" s="112">
        <v>30651969.176721033</v>
      </c>
      <c r="J4382" s="112">
        <v>164002384.23211595</v>
      </c>
      <c r="K4382" s="112">
        <f>I4382-J4382-(0.38*'Recalled prostheses cost'!$F$23)</f>
        <v>-142376108.35281357</v>
      </c>
      <c r="L4382" s="11">
        <f t="shared" si="140"/>
        <v>1</v>
      </c>
    </row>
    <row r="4383" spans="1:12" x14ac:dyDescent="0.25">
      <c r="A4383">
        <f t="shared" si="141"/>
        <v>4378</v>
      </c>
      <c r="C4383">
        <v>56279.906968739626</v>
      </c>
      <c r="D4383">
        <v>58079.300799890545</v>
      </c>
      <c r="E4383">
        <v>48515008.771504283</v>
      </c>
      <c r="F4383">
        <v>1799.3938311509191</v>
      </c>
      <c r="G4383">
        <v>389897037.265984</v>
      </c>
      <c r="H4383" s="6">
        <f>E4383-G4383-'Recalled prostheses cost'!$F$23</f>
        <v>-365133852.96137089</v>
      </c>
      <c r="I4383" s="112">
        <v>26940124.557239369</v>
      </c>
      <c r="J4383" s="112">
        <v>148160874.16107395</v>
      </c>
      <c r="K4383" s="112">
        <f>I4383-J4383-(0.38*'Recalled prostheses cost'!$F$23)</f>
        <v>-130246442.90125322</v>
      </c>
      <c r="L4383" s="11">
        <f t="shared" si="140"/>
        <v>1</v>
      </c>
    </row>
    <row r="4384" spans="1:12" x14ac:dyDescent="0.25">
      <c r="A4384">
        <f t="shared" si="141"/>
        <v>4379</v>
      </c>
      <c r="C4384">
        <v>80942.630924788493</v>
      </c>
      <c r="D4384">
        <v>84351.237750169341</v>
      </c>
      <c r="E4384">
        <v>59677456.315271392</v>
      </c>
      <c r="F4384">
        <v>3408.606825380848</v>
      </c>
      <c r="G4384">
        <v>448102857.91172278</v>
      </c>
      <c r="H4384" s="6">
        <f>E4384-G4384-'Recalled prostheses cost'!$F$23</f>
        <v>-412177226.06334257</v>
      </c>
      <c r="I4384" s="112">
        <v>33336076.878049005</v>
      </c>
      <c r="J4384" s="112">
        <v>170279086.00645468</v>
      </c>
      <c r="K4384" s="112">
        <f>I4384-J4384-(0.38*'Recalled prostheses cost'!$F$23)</f>
        <v>-145968702.42582431</v>
      </c>
      <c r="L4384" s="11">
        <f t="shared" si="140"/>
        <v>1</v>
      </c>
    </row>
    <row r="4385" spans="1:12" x14ac:dyDescent="0.25">
      <c r="A4385">
        <f t="shared" si="141"/>
        <v>4380</v>
      </c>
      <c r="C4385">
        <v>65209.530818371044</v>
      </c>
      <c r="D4385">
        <v>67928.775897908941</v>
      </c>
      <c r="E4385">
        <v>40402210.761341929</v>
      </c>
      <c r="F4385">
        <v>2719.2450795378973</v>
      </c>
      <c r="G4385">
        <v>387368624.47063816</v>
      </c>
      <c r="H4385" s="6">
        <f>E4385-G4385-'Recalled prostheses cost'!$F$23</f>
        <v>-370718238.1761874</v>
      </c>
      <c r="I4385" s="112">
        <v>22536086.251717761</v>
      </c>
      <c r="J4385" s="112">
        <v>147200077.29884252</v>
      </c>
      <c r="K4385" s="112">
        <f>I4385-J4385-(0.38*'Recalled prostheses cost'!$F$23)</f>
        <v>-133689684.3445434</v>
      </c>
      <c r="L4385" s="11">
        <f t="shared" si="140"/>
        <v>1</v>
      </c>
    </row>
    <row r="4386" spans="1:12" x14ac:dyDescent="0.25">
      <c r="A4386">
        <f t="shared" si="141"/>
        <v>4381</v>
      </c>
      <c r="C4386">
        <v>68443.827190283002</v>
      </c>
      <c r="D4386">
        <v>72072.027198177384</v>
      </c>
      <c r="E4386">
        <v>65973736.781136692</v>
      </c>
      <c r="F4386">
        <v>3628.200007894382</v>
      </c>
      <c r="G4386">
        <v>854227284.52691197</v>
      </c>
      <c r="H4386" s="6">
        <f>E4386-G4386-'Recalled prostheses cost'!$F$23</f>
        <v>-812005372.21266639</v>
      </c>
      <c r="I4386" s="112">
        <v>36360283.436727613</v>
      </c>
      <c r="J4386" s="112">
        <v>324606368.12022644</v>
      </c>
      <c r="K4386" s="112">
        <f>I4386-J4386-(0.38*'Recalled prostheses cost'!$F$23)</f>
        <v>-297271777.98091751</v>
      </c>
      <c r="L4386" s="11">
        <f t="shared" si="140"/>
        <v>1</v>
      </c>
    </row>
    <row r="4387" spans="1:12" x14ac:dyDescent="0.25">
      <c r="A4387">
        <f t="shared" si="141"/>
        <v>4382</v>
      </c>
      <c r="C4387">
        <v>67451.479346071908</v>
      </c>
      <c r="D4387">
        <v>70057.06351572556</v>
      </c>
      <c r="E4387">
        <v>59852368.250818938</v>
      </c>
      <c r="F4387">
        <v>2605.5841696536518</v>
      </c>
      <c r="G4387">
        <v>497778038.5284639</v>
      </c>
      <c r="H4387" s="6">
        <f>E4387-G4387-'Recalled prostheses cost'!$F$23</f>
        <v>-461677494.74453616</v>
      </c>
      <c r="I4387" s="112">
        <v>33349705.260102298</v>
      </c>
      <c r="J4387" s="112">
        <v>189155654.64081627</v>
      </c>
      <c r="K4387" s="112">
        <f>I4387-J4387-(0.38*'Recalled prostheses cost'!$F$23)</f>
        <v>-164831642.67813262</v>
      </c>
      <c r="L4387" s="11">
        <f t="shared" si="140"/>
        <v>1</v>
      </c>
    </row>
    <row r="4388" spans="1:12" x14ac:dyDescent="0.25">
      <c r="A4388">
        <f t="shared" si="141"/>
        <v>4383</v>
      </c>
      <c r="C4388">
        <v>57279.477522072077</v>
      </c>
      <c r="D4388">
        <v>58990.391212883689</v>
      </c>
      <c r="E4388">
        <v>47467271.823478773</v>
      </c>
      <c r="F4388">
        <v>1710.9136908116125</v>
      </c>
      <c r="G4388">
        <v>264650959.52643275</v>
      </c>
      <c r="H4388" s="6">
        <f>E4388-G4388-'Recalled prostheses cost'!$F$23</f>
        <v>-240935512.16984516</v>
      </c>
      <c r="I4388" s="112">
        <v>26518249.823052477</v>
      </c>
      <c r="J4388" s="112">
        <v>100567364.62004443</v>
      </c>
      <c r="K4388" s="112">
        <f>I4388-J4388-(0.38*'Recalled prostheses cost'!$F$23)</f>
        <v>-83074808.094410598</v>
      </c>
      <c r="L4388" s="11">
        <f t="shared" si="140"/>
        <v>1</v>
      </c>
    </row>
    <row r="4389" spans="1:12" x14ac:dyDescent="0.25">
      <c r="A4389">
        <f t="shared" si="141"/>
        <v>4384</v>
      </c>
      <c r="C4389">
        <v>79088.609447694733</v>
      </c>
      <c r="D4389">
        <v>81876.123227208809</v>
      </c>
      <c r="E4389">
        <v>42545846.033589534</v>
      </c>
      <c r="F4389">
        <v>2787.5137795140763</v>
      </c>
      <c r="G4389">
        <v>270787994.71991062</v>
      </c>
      <c r="H4389" s="6">
        <f>E4389-G4389-'Recalled prostheses cost'!$F$23</f>
        <v>-251993973.15321225</v>
      </c>
      <c r="I4389" s="112">
        <v>23688548.720314462</v>
      </c>
      <c r="J4389" s="112">
        <v>102899437.99356605</v>
      </c>
      <c r="K4389" s="112">
        <f>I4389-J4389-(0.38*'Recalled prostheses cost'!$F$23)</f>
        <v>-88236582.570670247</v>
      </c>
      <c r="L4389" s="11">
        <f t="shared" si="140"/>
        <v>1</v>
      </c>
    </row>
    <row r="4390" spans="1:12" x14ac:dyDescent="0.25">
      <c r="A4390">
        <f t="shared" si="141"/>
        <v>4385</v>
      </c>
      <c r="C4390">
        <v>48187.386333408176</v>
      </c>
      <c r="D4390">
        <v>49924.872572105589</v>
      </c>
      <c r="E4390">
        <v>42647159.451199479</v>
      </c>
      <c r="F4390">
        <v>1737.4862386974128</v>
      </c>
      <c r="G4390">
        <v>315144553.73877227</v>
      </c>
      <c r="H4390" s="6">
        <f>E4390-G4390-'Recalled prostheses cost'!$F$23</f>
        <v>-296249218.75446397</v>
      </c>
      <c r="I4390" s="112">
        <v>23483050.362090807</v>
      </c>
      <c r="J4390" s="112">
        <v>119754930.42073345</v>
      </c>
      <c r="K4390" s="112">
        <f>I4390-J4390-(0.38*'Recalled prostheses cost'!$F$23)</f>
        <v>-105297573.35606128</v>
      </c>
      <c r="L4390" s="11">
        <f t="shared" si="140"/>
        <v>1</v>
      </c>
    </row>
    <row r="4391" spans="1:12" x14ac:dyDescent="0.25">
      <c r="A4391">
        <f t="shared" si="141"/>
        <v>4386</v>
      </c>
      <c r="C4391">
        <v>48991.605873596382</v>
      </c>
      <c r="D4391">
        <v>50201.023450104403</v>
      </c>
      <c r="E4391">
        <v>62919536.191995427</v>
      </c>
      <c r="F4391">
        <v>1209.4175765080217</v>
      </c>
      <c r="G4391">
        <v>469478463.74959046</v>
      </c>
      <c r="H4391" s="6">
        <f>E4391-G4391-'Recalled prostheses cost'!$F$23</f>
        <v>-430310752.02448618</v>
      </c>
      <c r="I4391" s="112">
        <v>34825039.240800269</v>
      </c>
      <c r="J4391" s="112">
        <v>178401816.2248444</v>
      </c>
      <c r="K4391" s="112">
        <f>I4391-J4391-(0.38*'Recalled prostheses cost'!$F$23)</f>
        <v>-152602470.28146279</v>
      </c>
      <c r="L4391" s="11">
        <f t="shared" si="140"/>
        <v>1</v>
      </c>
    </row>
    <row r="4392" spans="1:12" x14ac:dyDescent="0.25">
      <c r="A4392">
        <f t="shared" si="141"/>
        <v>4387</v>
      </c>
      <c r="C4392">
        <v>50778.318229013043</v>
      </c>
      <c r="D4392">
        <v>51771.510958742103</v>
      </c>
      <c r="E4392">
        <v>53747832.082355522</v>
      </c>
      <c r="F4392">
        <v>993.19272972906037</v>
      </c>
      <c r="G4392">
        <v>219961399.1293886</v>
      </c>
      <c r="H4392" s="6">
        <f>E4392-G4392-'Recalled prostheses cost'!$F$23</f>
        <v>-189965391.51392424</v>
      </c>
      <c r="I4392" s="112">
        <v>29854456.261882272</v>
      </c>
      <c r="J4392" s="112">
        <v>83585331.669167668</v>
      </c>
      <c r="K4392" s="112">
        <f>I4392-J4392-(0.38*'Recalled prostheses cost'!$F$23)</f>
        <v>-62756568.704704039</v>
      </c>
      <c r="L4392" s="11">
        <f t="shared" si="140"/>
        <v>1</v>
      </c>
    </row>
    <row r="4393" spans="1:12" x14ac:dyDescent="0.25">
      <c r="A4393">
        <f t="shared" si="141"/>
        <v>4388</v>
      </c>
      <c r="C4393">
        <v>56228.060400252776</v>
      </c>
      <c r="D4393">
        <v>57407.209484851264</v>
      </c>
      <c r="E4393">
        <v>54290813.802002653</v>
      </c>
      <c r="F4393">
        <v>1179.1490845984881</v>
      </c>
      <c r="G4393">
        <v>247411298.47984055</v>
      </c>
      <c r="H4393" s="6">
        <f>E4393-G4393-'Recalled prostheses cost'!$F$23</f>
        <v>-216872309.14472908</v>
      </c>
      <c r="I4393" s="112">
        <v>29854547.419805177</v>
      </c>
      <c r="J4393" s="112">
        <v>94016293.42233941</v>
      </c>
      <c r="K4393" s="112">
        <f>I4393-J4393-(0.38*'Recalled prostheses cost'!$F$23)</f>
        <v>-73187439.29995288</v>
      </c>
      <c r="L4393" s="11">
        <f t="shared" si="140"/>
        <v>1</v>
      </c>
    </row>
    <row r="4394" spans="1:12" x14ac:dyDescent="0.25">
      <c r="A4394">
        <f t="shared" si="141"/>
        <v>4389</v>
      </c>
      <c r="C4394">
        <v>79340.196045020944</v>
      </c>
      <c r="D4394">
        <v>82226.602767425982</v>
      </c>
      <c r="E4394">
        <v>40219307.932638355</v>
      </c>
      <c r="F4394">
        <v>2886.4067224050377</v>
      </c>
      <c r="G4394">
        <v>307597925.85190862</v>
      </c>
      <c r="H4394" s="6">
        <f>E4394-G4394-'Recalled prostheses cost'!$F$23</f>
        <v>-291130442.38616145</v>
      </c>
      <c r="I4394" s="112">
        <v>21968738.86197025</v>
      </c>
      <c r="J4394" s="112">
        <v>116887211.82372528</v>
      </c>
      <c r="K4394" s="112">
        <f>I4394-J4394-(0.38*'Recalled prostheses cost'!$F$23)</f>
        <v>-103944166.25917369</v>
      </c>
      <c r="L4394" s="11">
        <f t="shared" si="140"/>
        <v>1</v>
      </c>
    </row>
    <row r="4395" spans="1:12" x14ac:dyDescent="0.25">
      <c r="A4395">
        <f t="shared" si="141"/>
        <v>4390</v>
      </c>
      <c r="C4395">
        <v>54831.057940388986</v>
      </c>
      <c r="D4395">
        <v>57071.810374209657</v>
      </c>
      <c r="E4395">
        <v>45022160.928215832</v>
      </c>
      <c r="F4395">
        <v>2240.7524338206713</v>
      </c>
      <c r="G4395">
        <v>395300208.84728473</v>
      </c>
      <c r="H4395" s="6">
        <f>E4395-G4395-'Recalled prostheses cost'!$F$23</f>
        <v>-374029872.3859601</v>
      </c>
      <c r="I4395" s="112">
        <v>25206855.403575614</v>
      </c>
      <c r="J4395" s="112">
        <v>150214079.36196822</v>
      </c>
      <c r="K4395" s="112">
        <f>I4395-J4395-(0.38*'Recalled prostheses cost'!$F$23)</f>
        <v>-134032917.25581124</v>
      </c>
      <c r="L4395" s="11">
        <f t="shared" si="140"/>
        <v>1</v>
      </c>
    </row>
    <row r="4396" spans="1:12" x14ac:dyDescent="0.25">
      <c r="A4396">
        <f t="shared" si="141"/>
        <v>4391</v>
      </c>
      <c r="C4396">
        <v>55938.812248192597</v>
      </c>
      <c r="D4396">
        <v>57523.543114882552</v>
      </c>
      <c r="E4396">
        <v>59829360.962580532</v>
      </c>
      <c r="F4396">
        <v>1584.7308666899553</v>
      </c>
      <c r="G4396">
        <v>379003136.17818105</v>
      </c>
      <c r="H4396" s="6">
        <f>E4396-G4396-'Recalled prostheses cost'!$F$23</f>
        <v>-342925599.68249166</v>
      </c>
      <c r="I4396" s="112">
        <v>33288631.651257649</v>
      </c>
      <c r="J4396" s="112">
        <v>144021191.74770883</v>
      </c>
      <c r="K4396" s="112">
        <f>I4396-J4396-(0.38*'Recalled prostheses cost'!$F$23)</f>
        <v>-119758253.39386982</v>
      </c>
      <c r="L4396" s="11">
        <f t="shared" si="140"/>
        <v>1</v>
      </c>
    </row>
    <row r="4397" spans="1:12" x14ac:dyDescent="0.25">
      <c r="A4397">
        <f t="shared" si="141"/>
        <v>4392</v>
      </c>
      <c r="C4397">
        <v>62698.240172582147</v>
      </c>
      <c r="D4397">
        <v>64585.018907400037</v>
      </c>
      <c r="E4397">
        <v>47282310.913276754</v>
      </c>
      <c r="F4397">
        <v>1886.7787348178899</v>
      </c>
      <c r="G4397">
        <v>310940110.76113975</v>
      </c>
      <c r="H4397" s="6">
        <f>E4397-G4397-'Recalled prostheses cost'!$F$23</f>
        <v>-287409624.31475419</v>
      </c>
      <c r="I4397" s="112">
        <v>26235316.433265977</v>
      </c>
      <c r="J4397" s="112">
        <v>118157242.08923312</v>
      </c>
      <c r="K4397" s="112">
        <f>I4397-J4397-(0.38*'Recalled prostheses cost'!$F$23)</f>
        <v>-100947618.9533858</v>
      </c>
      <c r="L4397" s="11">
        <f t="shared" si="140"/>
        <v>1</v>
      </c>
    </row>
    <row r="4398" spans="1:12" x14ac:dyDescent="0.25">
      <c r="A4398">
        <f t="shared" si="141"/>
        <v>4393</v>
      </c>
      <c r="C4398">
        <v>47233.643007258892</v>
      </c>
      <c r="D4398">
        <v>48205.327102956711</v>
      </c>
      <c r="E4398">
        <v>58120083.735216141</v>
      </c>
      <c r="F4398">
        <v>971.68409569781943</v>
      </c>
      <c r="G4398">
        <v>330416966.33627605</v>
      </c>
      <c r="H4398" s="6">
        <f>E4398-G4398-'Recalled prostheses cost'!$F$23</f>
        <v>-296048707.06795108</v>
      </c>
      <c r="I4398" s="112">
        <v>31994899.670664728</v>
      </c>
      <c r="J4398" s="112">
        <v>125558447.20778491</v>
      </c>
      <c r="K4398" s="112">
        <f>I4398-J4398-(0.38*'Recalled prostheses cost'!$F$23)</f>
        <v>-102589240.83453882</v>
      </c>
      <c r="L4398" s="11">
        <f t="shared" si="140"/>
        <v>1</v>
      </c>
    </row>
    <row r="4399" spans="1:12" x14ac:dyDescent="0.25">
      <c r="A4399">
        <f t="shared" si="141"/>
        <v>4394</v>
      </c>
      <c r="C4399">
        <v>51592.975727112724</v>
      </c>
      <c r="D4399">
        <v>52983.510215021655</v>
      </c>
      <c r="E4399">
        <v>58951277.717070632</v>
      </c>
      <c r="F4399">
        <v>1390.5344879089316</v>
      </c>
      <c r="G4399">
        <v>422968288.25542867</v>
      </c>
      <c r="H4399" s="6">
        <f>E4399-G4399-'Recalled prostheses cost'!$F$23</f>
        <v>-387768835.0052492</v>
      </c>
      <c r="I4399" s="112">
        <v>32814208.934841286</v>
      </c>
      <c r="J4399" s="112">
        <v>160727949.53706288</v>
      </c>
      <c r="K4399" s="112">
        <f>I4399-J4399-(0.38*'Recalled prostheses cost'!$F$23)</f>
        <v>-136939433.89964023</v>
      </c>
      <c r="L4399" s="11">
        <f t="shared" si="140"/>
        <v>1</v>
      </c>
    </row>
    <row r="4400" spans="1:12" x14ac:dyDescent="0.25">
      <c r="A4400">
        <f t="shared" si="141"/>
        <v>4395</v>
      </c>
      <c r="C4400">
        <v>54811.561550199294</v>
      </c>
      <c r="D4400">
        <v>57011.823195899517</v>
      </c>
      <c r="E4400">
        <v>39181514.263795212</v>
      </c>
      <c r="F4400">
        <v>2200.2616457002223</v>
      </c>
      <c r="G4400">
        <v>388468027.41995269</v>
      </c>
      <c r="H4400" s="6">
        <f>E4400-G4400-'Recalled prostheses cost'!$F$23</f>
        <v>-373038337.62304866</v>
      </c>
      <c r="I4400" s="112">
        <v>21665187.633947041</v>
      </c>
      <c r="J4400" s="112">
        <v>147617850.41958207</v>
      </c>
      <c r="K4400" s="112">
        <f>I4400-J4400-(0.38*'Recalled prostheses cost'!$F$23)</f>
        <v>-134978356.08305368</v>
      </c>
      <c r="L4400" s="11">
        <f t="shared" si="140"/>
        <v>1</v>
      </c>
    </row>
    <row r="4401" spans="1:12" x14ac:dyDescent="0.25">
      <c r="A4401">
        <f t="shared" si="141"/>
        <v>4396</v>
      </c>
      <c r="C4401">
        <v>57300.806687514785</v>
      </c>
      <c r="D4401">
        <v>59515.678328147325</v>
      </c>
      <c r="E4401">
        <v>44573970.730795272</v>
      </c>
      <c r="F4401">
        <v>2214.8716406325402</v>
      </c>
      <c r="G4401">
        <v>314858413.81705159</v>
      </c>
      <c r="H4401" s="6">
        <f>E4401-G4401-'Recalled prostheses cost'!$F$23</f>
        <v>-294036267.55314749</v>
      </c>
      <c r="I4401" s="112">
        <v>24656229.66723286</v>
      </c>
      <c r="J4401" s="112">
        <v>119646197.25047961</v>
      </c>
      <c r="K4401" s="112">
        <f>I4401-J4401-(0.38*'Recalled prostheses cost'!$F$23)</f>
        <v>-104015660.88066539</v>
      </c>
      <c r="L4401" s="11">
        <f t="shared" si="140"/>
        <v>1</v>
      </c>
    </row>
    <row r="4402" spans="1:12" x14ac:dyDescent="0.25">
      <c r="A4402">
        <f t="shared" si="141"/>
        <v>4397</v>
      </c>
      <c r="C4402">
        <v>77020.662387901946</v>
      </c>
      <c r="D4402">
        <v>80496.365242390966</v>
      </c>
      <c r="E4402">
        <v>55881034.70772747</v>
      </c>
      <c r="F4402">
        <v>3475.70285448902</v>
      </c>
      <c r="G4402">
        <v>617629569.39003515</v>
      </c>
      <c r="H4402" s="6">
        <f>E4402-G4402-'Recalled prostheses cost'!$F$23</f>
        <v>-585500359.14919889</v>
      </c>
      <c r="I4402" s="112">
        <v>31094365.873012189</v>
      </c>
      <c r="J4402" s="112">
        <v>234699236.36821336</v>
      </c>
      <c r="K4402" s="112">
        <f>I4402-J4402-(0.38*'Recalled prostheses cost'!$F$23)</f>
        <v>-212630563.79261982</v>
      </c>
      <c r="L4402" s="11">
        <f t="shared" si="140"/>
        <v>1</v>
      </c>
    </row>
    <row r="4403" spans="1:12" x14ac:dyDescent="0.25">
      <c r="A4403">
        <f t="shared" si="141"/>
        <v>4398</v>
      </c>
      <c r="C4403">
        <v>56163.772101655013</v>
      </c>
      <c r="D4403">
        <v>57533.907748687343</v>
      </c>
      <c r="E4403">
        <v>48488717.60814549</v>
      </c>
      <c r="F4403">
        <v>1370.1356470323299</v>
      </c>
      <c r="G4403">
        <v>252655767.46128672</v>
      </c>
      <c r="H4403" s="6">
        <f>E4403-G4403-'Recalled prostheses cost'!$F$23</f>
        <v>-227918874.32003242</v>
      </c>
      <c r="I4403" s="112">
        <v>27128572.1723557</v>
      </c>
      <c r="J4403" s="112">
        <v>96009191.635288969</v>
      </c>
      <c r="K4403" s="112">
        <f>I4403-J4403-(0.38*'Recalled prostheses cost'!$F$23)</f>
        <v>-77906312.760351926</v>
      </c>
      <c r="L4403" s="11">
        <f t="shared" si="140"/>
        <v>1</v>
      </c>
    </row>
    <row r="4404" spans="1:12" x14ac:dyDescent="0.25">
      <c r="A4404">
        <f t="shared" si="141"/>
        <v>4399</v>
      </c>
      <c r="C4404">
        <v>60740.3791048489</v>
      </c>
      <c r="D4404">
        <v>62736.919622235786</v>
      </c>
      <c r="E4404">
        <v>50981013.180493645</v>
      </c>
      <c r="F4404">
        <v>1996.5405173868858</v>
      </c>
      <c r="G4404">
        <v>333130829.26975965</v>
      </c>
      <c r="H4404" s="6">
        <f>E4404-G4404-'Recalled prostheses cost'!$F$23</f>
        <v>-305901640.55615717</v>
      </c>
      <c r="I4404" s="112">
        <v>28117297.844068602</v>
      </c>
      <c r="J4404" s="112">
        <v>126589715.12250867</v>
      </c>
      <c r="K4404" s="112">
        <f>I4404-J4404-(0.38*'Recalled prostheses cost'!$F$23)</f>
        <v>-107498110.57585871</v>
      </c>
      <c r="L4404" s="11">
        <f t="shared" si="140"/>
        <v>1</v>
      </c>
    </row>
    <row r="4405" spans="1:12" x14ac:dyDescent="0.25">
      <c r="A4405">
        <f t="shared" si="141"/>
        <v>4400</v>
      </c>
      <c r="C4405">
        <v>53192.073376233333</v>
      </c>
      <c r="D4405">
        <v>53954.9276296631</v>
      </c>
      <c r="E4405">
        <v>49366518.735551491</v>
      </c>
      <c r="F4405">
        <v>762.85425342976669</v>
      </c>
      <c r="G4405">
        <v>142735677.76852408</v>
      </c>
      <c r="H4405" s="6">
        <f>E4405-G4405-'Recalled prostheses cost'!$F$23</f>
        <v>-117120983.49986376</v>
      </c>
      <c r="I4405" s="112">
        <v>26833559.948622148</v>
      </c>
      <c r="J4405" s="112">
        <v>54239557.552039154</v>
      </c>
      <c r="K4405" s="112">
        <f>I4405-J4405-(0.38*'Recalled prostheses cost'!$F$23)</f>
        <v>-36431690.900835648</v>
      </c>
      <c r="L4405" s="11">
        <f t="shared" si="140"/>
        <v>1</v>
      </c>
    </row>
    <row r="4406" spans="1:12" x14ac:dyDescent="0.25">
      <c r="A4406">
        <f t="shared" si="141"/>
        <v>4401</v>
      </c>
      <c r="C4406">
        <v>66907.619767701239</v>
      </c>
      <c r="D4406">
        <v>69148.816150710714</v>
      </c>
      <c r="E4406">
        <v>42094398.893310159</v>
      </c>
      <c r="F4406">
        <v>2241.1963830094755</v>
      </c>
      <c r="G4406">
        <v>323504057.30590975</v>
      </c>
      <c r="H4406" s="6">
        <f>E4406-G4406-'Recalled prostheses cost'!$F$23</f>
        <v>-305161482.87949073</v>
      </c>
      <c r="I4406" s="112">
        <v>23162215.125599995</v>
      </c>
      <c r="J4406" s="112">
        <v>122931541.7762457</v>
      </c>
      <c r="K4406" s="112">
        <f>I4406-J4406-(0.38*'Recalled prostheses cost'!$F$23)</f>
        <v>-108795019.94806436</v>
      </c>
      <c r="L4406" s="11">
        <f t="shared" si="140"/>
        <v>1</v>
      </c>
    </row>
    <row r="4407" spans="1:12" x14ac:dyDescent="0.25">
      <c r="A4407">
        <f t="shared" si="141"/>
        <v>4402</v>
      </c>
      <c r="C4407">
        <v>53199.225717658279</v>
      </c>
      <c r="D4407">
        <v>54830.105800848156</v>
      </c>
      <c r="E4407">
        <v>52176622.346993446</v>
      </c>
      <c r="F4407">
        <v>1630.880083189877</v>
      </c>
      <c r="G4407">
        <v>424443717.32588965</v>
      </c>
      <c r="H4407" s="6">
        <f>E4407-G4407-'Recalled prostheses cost'!$F$23</f>
        <v>-396018919.44578737</v>
      </c>
      <c r="I4407" s="112">
        <v>29364674.1392731</v>
      </c>
      <c r="J4407" s="112">
        <v>161288612.58383808</v>
      </c>
      <c r="K4407" s="112">
        <f>I4407-J4407-(0.38*'Recalled prostheses cost'!$F$23)</f>
        <v>-140949631.74198362</v>
      </c>
      <c r="L4407" s="11">
        <f t="shared" si="140"/>
        <v>1</v>
      </c>
    </row>
    <row r="4408" spans="1:12" x14ac:dyDescent="0.25">
      <c r="A4408">
        <f t="shared" si="141"/>
        <v>4403</v>
      </c>
      <c r="C4408">
        <v>53717.584221245008</v>
      </c>
      <c r="D4408">
        <v>54825.544313037703</v>
      </c>
      <c r="E4408">
        <v>55623647.10944137</v>
      </c>
      <c r="F4408">
        <v>1107.9600917926946</v>
      </c>
      <c r="G4408">
        <v>271777294.56382829</v>
      </c>
      <c r="H4408" s="6">
        <f>E4408-G4408-'Recalled prostheses cost'!$F$23</f>
        <v>-239905471.92127809</v>
      </c>
      <c r="I4408" s="112">
        <v>31076856.726337422</v>
      </c>
      <c r="J4408" s="112">
        <v>103275371.93425474</v>
      </c>
      <c r="K4408" s="112">
        <f>I4408-J4408-(0.38*'Recalled prostheses cost'!$F$23)</f>
        <v>-81224208.505335957</v>
      </c>
      <c r="L4408" s="11">
        <f t="shared" si="140"/>
        <v>1</v>
      </c>
    </row>
    <row r="4409" spans="1:12" x14ac:dyDescent="0.25">
      <c r="A4409">
        <f t="shared" si="141"/>
        <v>4404</v>
      </c>
      <c r="C4409">
        <v>55602.988007647436</v>
      </c>
      <c r="D4409">
        <v>57329.660420820139</v>
      </c>
      <c r="E4409">
        <v>41057185.435535707</v>
      </c>
      <c r="F4409">
        <v>1726.6724131727024</v>
      </c>
      <c r="G4409">
        <v>252761095.50847104</v>
      </c>
      <c r="H4409" s="6">
        <f>E4409-G4409-'Recalled prostheses cost'!$F$23</f>
        <v>-235455734.53982651</v>
      </c>
      <c r="I4409" s="112">
        <v>22459679.540309444</v>
      </c>
      <c r="J4409" s="112">
        <v>96049216.293218985</v>
      </c>
      <c r="K4409" s="112">
        <f>I4409-J4409-(0.38*'Recalled prostheses cost'!$F$23)</f>
        <v>-82615230.050328195</v>
      </c>
      <c r="L4409" s="11">
        <f t="shared" si="140"/>
        <v>1</v>
      </c>
    </row>
    <row r="4410" spans="1:12" x14ac:dyDescent="0.25">
      <c r="A4410">
        <f t="shared" si="141"/>
        <v>4405</v>
      </c>
      <c r="C4410">
        <v>77212.816353603412</v>
      </c>
      <c r="D4410">
        <v>78763.571694071667</v>
      </c>
      <c r="E4410">
        <v>45603079.131749183</v>
      </c>
      <c r="F4410">
        <v>1550.7553404682549</v>
      </c>
      <c r="G4410">
        <v>187279093.27626589</v>
      </c>
      <c r="H4410" s="6">
        <f>E4410-G4410-'Recalled prostheses cost'!$F$23</f>
        <v>-165427838.61140788</v>
      </c>
      <c r="I4410" s="112">
        <v>25438548.759818181</v>
      </c>
      <c r="J4410" s="112">
        <v>71166055.444981053</v>
      </c>
      <c r="K4410" s="112">
        <f>I4410-J4410-(0.38*'Recalled prostheses cost'!$F$23)</f>
        <v>-54753199.982581519</v>
      </c>
      <c r="L4410" s="11">
        <f t="shared" si="140"/>
        <v>1</v>
      </c>
    </row>
    <row r="4411" spans="1:12" x14ac:dyDescent="0.25">
      <c r="A4411">
        <f t="shared" si="141"/>
        <v>4406</v>
      </c>
      <c r="C4411">
        <v>56256.403112566528</v>
      </c>
      <c r="D4411">
        <v>57682.388348595159</v>
      </c>
      <c r="E4411">
        <v>42858701.786816023</v>
      </c>
      <c r="F4411">
        <v>1425.9852360286313</v>
      </c>
      <c r="G4411">
        <v>309193073.19896621</v>
      </c>
      <c r="H4411" s="6">
        <f>E4411-G4411-'Recalled prostheses cost'!$F$23</f>
        <v>-290086195.87904137</v>
      </c>
      <c r="I4411" s="112">
        <v>23655124.737821974</v>
      </c>
      <c r="J4411" s="112">
        <v>117493367.81560718</v>
      </c>
      <c r="K4411" s="112">
        <f>I4411-J4411-(0.38*'Recalled prostheses cost'!$F$23)</f>
        <v>-102863936.37520385</v>
      </c>
      <c r="L4411" s="11">
        <f t="shared" si="140"/>
        <v>1</v>
      </c>
    </row>
    <row r="4412" spans="1:12" x14ac:dyDescent="0.25">
      <c r="A4412">
        <f t="shared" si="141"/>
        <v>4407</v>
      </c>
      <c r="C4412">
        <v>76748.93811219385</v>
      </c>
      <c r="D4412">
        <v>79530.237913517922</v>
      </c>
      <c r="E4412">
        <v>38240774.765022039</v>
      </c>
      <c r="F4412">
        <v>2781.2998013240722</v>
      </c>
      <c r="G4412">
        <v>272314774.52839118</v>
      </c>
      <c r="H4412" s="6">
        <f>E4412-G4412-'Recalled prostheses cost'!$F$23</f>
        <v>-257825824.23026031</v>
      </c>
      <c r="I4412" s="112">
        <v>21289861.985973656</v>
      </c>
      <c r="J4412" s="112">
        <v>103479614.32078868</v>
      </c>
      <c r="K4412" s="112">
        <f>I4412-J4412-(0.38*'Recalled prostheses cost'!$F$23)</f>
        <v>-91215445.632233679</v>
      </c>
      <c r="L4412" s="11">
        <f t="shared" si="140"/>
        <v>1</v>
      </c>
    </row>
    <row r="4413" spans="1:12" x14ac:dyDescent="0.25">
      <c r="A4413">
        <f t="shared" si="141"/>
        <v>4408</v>
      </c>
      <c r="C4413">
        <v>60856.76491432522</v>
      </c>
      <c r="D4413">
        <v>63191.638335987016</v>
      </c>
      <c r="E4413">
        <v>47351563.155496836</v>
      </c>
      <c r="F4413">
        <v>2334.8734216617959</v>
      </c>
      <c r="G4413">
        <v>458986358.43072343</v>
      </c>
      <c r="H4413" s="6">
        <f>E4413-G4413-'Recalled prostheses cost'!$F$23</f>
        <v>-435386619.74211776</v>
      </c>
      <c r="I4413" s="112">
        <v>26277934.287054379</v>
      </c>
      <c r="J4413" s="112">
        <v>174414816.20367488</v>
      </c>
      <c r="K4413" s="112">
        <f>I4413-J4413-(0.38*'Recalled prostheses cost'!$F$23)</f>
        <v>-157162575.21403915</v>
      </c>
      <c r="L4413" s="11">
        <f t="shared" si="140"/>
        <v>1</v>
      </c>
    </row>
    <row r="4414" spans="1:12" x14ac:dyDescent="0.25">
      <c r="A4414">
        <f t="shared" si="141"/>
        <v>4409</v>
      </c>
      <c r="C4414">
        <v>61491.485902766857</v>
      </c>
      <c r="D4414">
        <v>63919.855785357708</v>
      </c>
      <c r="E4414">
        <v>60622352.579327226</v>
      </c>
      <c r="F4414">
        <v>2428.3698825908505</v>
      </c>
      <c r="G4414">
        <v>556327748.83101511</v>
      </c>
      <c r="H4414" s="6">
        <f>E4414-G4414-'Recalled prostheses cost'!$F$23</f>
        <v>-519457220.71857905</v>
      </c>
      <c r="I4414" s="112">
        <v>33082729.397269484</v>
      </c>
      <c r="J4414" s="112">
        <v>211404544.55578578</v>
      </c>
      <c r="K4414" s="112">
        <f>I4414-J4414-(0.38*'Recalled prostheses cost'!$F$23)</f>
        <v>-187347508.45593494</v>
      </c>
      <c r="L4414" s="11">
        <f t="shared" si="140"/>
        <v>1</v>
      </c>
    </row>
    <row r="4415" spans="1:12" x14ac:dyDescent="0.25">
      <c r="A4415">
        <f t="shared" si="141"/>
        <v>4410</v>
      </c>
      <c r="C4415">
        <v>63197.939896014905</v>
      </c>
      <c r="D4415">
        <v>65925.851001172981</v>
      </c>
      <c r="E4415">
        <v>43432688.889730036</v>
      </c>
      <c r="F4415">
        <v>2727.9111051580767</v>
      </c>
      <c r="G4415">
        <v>401464020.80954039</v>
      </c>
      <c r="H4415" s="6">
        <f>E4415-G4415-'Recalled prostheses cost'!$F$23</f>
        <v>-381783156.38670152</v>
      </c>
      <c r="I4415" s="112">
        <v>24370358.415167052</v>
      </c>
      <c r="J4415" s="112">
        <v>152556327.90762535</v>
      </c>
      <c r="K4415" s="112">
        <f>I4415-J4415-(0.38*'Recalled prostheses cost'!$F$23)</f>
        <v>-137211662.78987694</v>
      </c>
      <c r="L4415" s="11">
        <f t="shared" si="140"/>
        <v>1</v>
      </c>
    </row>
    <row r="4416" spans="1:12" x14ac:dyDescent="0.25">
      <c r="A4416">
        <f t="shared" si="141"/>
        <v>4411</v>
      </c>
      <c r="C4416">
        <v>52252.966380243481</v>
      </c>
      <c r="D4416">
        <v>53892.144133739872</v>
      </c>
      <c r="E4416">
        <v>66296189.176304646</v>
      </c>
      <c r="F4416">
        <v>1639.1777534963912</v>
      </c>
      <c r="G4416">
        <v>572228572.19780064</v>
      </c>
      <c r="H4416" s="6">
        <f>E4416-G4416-'Recalled prostheses cost'!$F$23</f>
        <v>-529684207.48838717</v>
      </c>
      <c r="I4416" s="112">
        <v>36333428.576167859</v>
      </c>
      <c r="J4416" s="112">
        <v>217446857.43516424</v>
      </c>
      <c r="K4416" s="112">
        <f>I4416-J4416-(0.38*'Recalled prostheses cost'!$F$23)</f>
        <v>-190139122.15641505</v>
      </c>
      <c r="L4416" s="11">
        <f t="shared" si="140"/>
        <v>1</v>
      </c>
    </row>
    <row r="4417" spans="1:12" x14ac:dyDescent="0.25">
      <c r="A4417">
        <f t="shared" si="141"/>
        <v>4412</v>
      </c>
      <c r="C4417">
        <v>51979.277514045498</v>
      </c>
      <c r="D4417">
        <v>53479.282470505481</v>
      </c>
      <c r="E4417">
        <v>57465226.431404509</v>
      </c>
      <c r="F4417">
        <v>1500.0049564599831</v>
      </c>
      <c r="G4417">
        <v>450283963.20933634</v>
      </c>
      <c r="H4417" s="6">
        <f>E4417-G4417-'Recalled prostheses cost'!$F$23</f>
        <v>-416570561.24482298</v>
      </c>
      <c r="I4417" s="112">
        <v>31771663.774223212</v>
      </c>
      <c r="J4417" s="112">
        <v>171107906.01954782</v>
      </c>
      <c r="K4417" s="112">
        <f>I4417-J4417-(0.38*'Recalled prostheses cost'!$F$23)</f>
        <v>-148361935.54274327</v>
      </c>
      <c r="L4417" s="11">
        <f t="shared" si="140"/>
        <v>1</v>
      </c>
    </row>
    <row r="4418" spans="1:12" x14ac:dyDescent="0.25">
      <c r="A4418">
        <f t="shared" si="141"/>
        <v>4413</v>
      </c>
      <c r="C4418">
        <v>49556.679189672061</v>
      </c>
      <c r="D4418">
        <v>50889.437404849283</v>
      </c>
      <c r="E4418">
        <v>50316517.998795748</v>
      </c>
      <c r="F4418">
        <v>1332.7582151772222</v>
      </c>
      <c r="G4418">
        <v>305790490.78034616</v>
      </c>
      <c r="H4418" s="6">
        <f>E4418-G4418-'Recalled prostheses cost'!$F$23</f>
        <v>-279225797.24844158</v>
      </c>
      <c r="I4418" s="112">
        <v>27686794.403704323</v>
      </c>
      <c r="J4418" s="112">
        <v>116200386.49653152</v>
      </c>
      <c r="K4418" s="112">
        <f>I4418-J4418-(0.38*'Recalled prostheses cost'!$F$23)</f>
        <v>-97539285.390245855</v>
      </c>
      <c r="L4418" s="11">
        <f t="shared" si="140"/>
        <v>1</v>
      </c>
    </row>
    <row r="4419" spans="1:12" x14ac:dyDescent="0.25">
      <c r="A4419">
        <f t="shared" si="141"/>
        <v>4414</v>
      </c>
      <c r="C4419">
        <v>52106.886630290668</v>
      </c>
      <c r="D4419">
        <v>53112.744762776099</v>
      </c>
      <c r="E4419">
        <v>57921895.043125801</v>
      </c>
      <c r="F4419">
        <v>1005.8581324854313</v>
      </c>
      <c r="G4419">
        <v>298794280.93400866</v>
      </c>
      <c r="H4419" s="6">
        <f>E4419-G4419-'Recalled prostheses cost'!$F$23</f>
        <v>-264624210.35777402</v>
      </c>
      <c r="I4419" s="112">
        <v>31927615.62775569</v>
      </c>
      <c r="J4419" s="112">
        <v>113541826.7549233</v>
      </c>
      <c r="K4419" s="112">
        <f>I4419-J4419-(0.38*'Recalled prostheses cost'!$F$23)</f>
        <v>-90639904.424586266</v>
      </c>
      <c r="L4419" s="11">
        <f t="shared" si="140"/>
        <v>1</v>
      </c>
    </row>
    <row r="4420" spans="1:12" x14ac:dyDescent="0.25">
      <c r="A4420">
        <f t="shared" si="141"/>
        <v>4415</v>
      </c>
      <c r="C4420">
        <v>64971.585689562147</v>
      </c>
      <c r="D4420">
        <v>67704.968706876156</v>
      </c>
      <c r="E4420">
        <v>40477397.060199969</v>
      </c>
      <c r="F4420">
        <v>2733.3830173140086</v>
      </c>
      <c r="G4420">
        <v>358292140.79726791</v>
      </c>
      <c r="H4420" s="6">
        <f>E4420-G4420-'Recalled prostheses cost'!$F$23</f>
        <v>-341566568.20395911</v>
      </c>
      <c r="I4420" s="112">
        <v>22643539.332858913</v>
      </c>
      <c r="J4420" s="112">
        <v>136151013.50296184</v>
      </c>
      <c r="K4420" s="112">
        <f>I4420-J4420-(0.38*'Recalled prostheses cost'!$F$23)</f>
        <v>-122533167.46752158</v>
      </c>
      <c r="L4420" s="11">
        <f t="shared" si="140"/>
        <v>1</v>
      </c>
    </row>
    <row r="4421" spans="1:12" x14ac:dyDescent="0.25">
      <c r="A4421">
        <f t="shared" si="141"/>
        <v>4416</v>
      </c>
      <c r="C4421">
        <v>59332.822558907937</v>
      </c>
      <c r="D4421">
        <v>60715.043519477367</v>
      </c>
      <c r="E4421">
        <v>53447884.586312495</v>
      </c>
      <c r="F4421">
        <v>1382.2209605694297</v>
      </c>
      <c r="G4421">
        <v>296218191.0019809</v>
      </c>
      <c r="H4421" s="6">
        <f>E4421-G4421-'Recalled prostheses cost'!$F$23</f>
        <v>-266522130.88255957</v>
      </c>
      <c r="I4421" s="112">
        <v>29224556.159415014</v>
      </c>
      <c r="J4421" s="112">
        <v>112562912.58075276</v>
      </c>
      <c r="K4421" s="112">
        <f>I4421-J4421-(0.38*'Recalled prostheses cost'!$F$23)</f>
        <v>-92364049.718756407</v>
      </c>
      <c r="L4421" s="11">
        <f t="shared" si="140"/>
        <v>1</v>
      </c>
    </row>
    <row r="4422" spans="1:12" x14ac:dyDescent="0.25">
      <c r="A4422">
        <f t="shared" si="141"/>
        <v>4417</v>
      </c>
      <c r="C4422">
        <v>78716.337048562258</v>
      </c>
      <c r="D4422">
        <v>81692.971311479065</v>
      </c>
      <c r="E4422">
        <v>45684692.305527873</v>
      </c>
      <c r="F4422">
        <v>2976.6342629168066</v>
      </c>
      <c r="G4422">
        <v>341650708.67059588</v>
      </c>
      <c r="H4422" s="6">
        <f>E4422-G4422-'Recalled prostheses cost'!$F$23</f>
        <v>-319717840.83195919</v>
      </c>
      <c r="I4422" s="112">
        <v>25244205.148588397</v>
      </c>
      <c r="J4422" s="112">
        <v>129827269.29482645</v>
      </c>
      <c r="K4422" s="112">
        <f>I4422-J4422-(0.38*'Recalled prostheses cost'!$F$23)</f>
        <v>-113608757.44365671</v>
      </c>
      <c r="L4422" s="11">
        <f t="shared" ref="L4422:L4485" si="142">IF(H4422/$H$1&lt;=F4422,1,0)</f>
        <v>1</v>
      </c>
    </row>
    <row r="4423" spans="1:12" x14ac:dyDescent="0.25">
      <c r="A4423">
        <f t="shared" si="141"/>
        <v>4418</v>
      </c>
      <c r="C4423">
        <v>61538.860767280959</v>
      </c>
      <c r="D4423">
        <v>63453.838718529143</v>
      </c>
      <c r="E4423">
        <v>42892303.212459415</v>
      </c>
      <c r="F4423">
        <v>1914.9779512481837</v>
      </c>
      <c r="G4423">
        <v>288639584.65332258</v>
      </c>
      <c r="H4423" s="6">
        <f>E4423-G4423-'Recalled prostheses cost'!$F$23</f>
        <v>-269499105.90775436</v>
      </c>
      <c r="I4423" s="112">
        <v>24063675.785296362</v>
      </c>
      <c r="J4423" s="112">
        <v>109683042.16826259</v>
      </c>
      <c r="K4423" s="112">
        <f>I4423-J4423-(0.38*'Recalled prostheses cost'!$F$23)</f>
        <v>-94645059.680384874</v>
      </c>
      <c r="L4423" s="11">
        <f t="shared" si="142"/>
        <v>1</v>
      </c>
    </row>
    <row r="4424" spans="1:12" x14ac:dyDescent="0.25">
      <c r="A4424">
        <f t="shared" ref="A4424:A4487" si="143">1+A4423</f>
        <v>4419</v>
      </c>
      <c r="C4424">
        <v>56713.797214378523</v>
      </c>
      <c r="D4424">
        <v>58333.345288214616</v>
      </c>
      <c r="E4424">
        <v>39418480.843652651</v>
      </c>
      <c r="F4424">
        <v>1619.548073836093</v>
      </c>
      <c r="G4424">
        <v>194384911.01571247</v>
      </c>
      <c r="H4424" s="6">
        <f>E4424-G4424-'Recalled prostheses cost'!$F$23</f>
        <v>-178718254.638951</v>
      </c>
      <c r="I4424" s="112">
        <v>21811613.777373027</v>
      </c>
      <c r="J4424" s="112">
        <v>73866266.185970753</v>
      </c>
      <c r="K4424" s="112">
        <f>I4424-J4424-(0.38*'Recalled prostheses cost'!$F$23)</f>
        <v>-61080345.706016369</v>
      </c>
      <c r="L4424" s="11">
        <f t="shared" si="142"/>
        <v>1</v>
      </c>
    </row>
    <row r="4425" spans="1:12" x14ac:dyDescent="0.25">
      <c r="A4425">
        <f t="shared" si="143"/>
        <v>4420</v>
      </c>
      <c r="C4425">
        <v>62009.233442275625</v>
      </c>
      <c r="D4425">
        <v>63644.486296346222</v>
      </c>
      <c r="E4425">
        <v>52269352.034418598</v>
      </c>
      <c r="F4425">
        <v>1635.2528540705971</v>
      </c>
      <c r="G4425">
        <v>312276032.22985446</v>
      </c>
      <c r="H4425" s="6">
        <f>E4425-G4425-'Recalled prostheses cost'!$F$23</f>
        <v>-283758504.66232705</v>
      </c>
      <c r="I4425" s="112">
        <v>28976082.871976219</v>
      </c>
      <c r="J4425" s="112">
        <v>118664892.24734472</v>
      </c>
      <c r="K4425" s="112">
        <f>I4425-J4425-(0.38*'Recalled prostheses cost'!$F$23)</f>
        <v>-98714502.67278716</v>
      </c>
      <c r="L4425" s="11">
        <f t="shared" si="142"/>
        <v>1</v>
      </c>
    </row>
    <row r="4426" spans="1:12" x14ac:dyDescent="0.25">
      <c r="A4426">
        <f t="shared" si="143"/>
        <v>4421</v>
      </c>
      <c r="C4426">
        <v>80427.820302821172</v>
      </c>
      <c r="D4426">
        <v>83380.840001894743</v>
      </c>
      <c r="E4426">
        <v>64029844.374607116</v>
      </c>
      <c r="F4426">
        <v>2953.0196990735712</v>
      </c>
      <c r="G4426">
        <v>443590661.13779992</v>
      </c>
      <c r="H4426" s="6">
        <f>E4426-G4426-'Recalled prostheses cost'!$F$23</f>
        <v>-403312641.23008394</v>
      </c>
      <c r="I4426" s="112">
        <v>35491256.318164691</v>
      </c>
      <c r="J4426" s="112">
        <v>168564451.23236394</v>
      </c>
      <c r="K4426" s="112">
        <f>I4426-J4426-(0.38*'Recalled prostheses cost'!$F$23)</f>
        <v>-142098888.21161789</v>
      </c>
      <c r="L4426" s="11">
        <f t="shared" si="142"/>
        <v>1</v>
      </c>
    </row>
    <row r="4427" spans="1:12" x14ac:dyDescent="0.25">
      <c r="A4427">
        <f t="shared" si="143"/>
        <v>4422</v>
      </c>
      <c r="C4427">
        <v>59088.819948146789</v>
      </c>
      <c r="D4427">
        <v>60878.455529537117</v>
      </c>
      <c r="E4427">
        <v>68787931.998116329</v>
      </c>
      <c r="F4427">
        <v>1789.6355813903283</v>
      </c>
      <c r="G4427">
        <v>480535597.52834678</v>
      </c>
      <c r="H4427" s="6">
        <f>E4427-G4427-'Recalled prostheses cost'!$F$23</f>
        <v>-435499489.99712163</v>
      </c>
      <c r="I4427" s="112">
        <v>38279893.872083902</v>
      </c>
      <c r="J4427" s="112">
        <v>182603527.06077179</v>
      </c>
      <c r="K4427" s="112">
        <f>I4427-J4427-(0.38*'Recalled prostheses cost'!$F$23)</f>
        <v>-153349326.48610654</v>
      </c>
      <c r="L4427" s="11">
        <f t="shared" si="142"/>
        <v>1</v>
      </c>
    </row>
    <row r="4428" spans="1:12" x14ac:dyDescent="0.25">
      <c r="A4428">
        <f t="shared" si="143"/>
        <v>4423</v>
      </c>
      <c r="C4428">
        <v>54253.142049008267</v>
      </c>
      <c r="D4428">
        <v>55545.927308799364</v>
      </c>
      <c r="E4428">
        <v>42075586.640151136</v>
      </c>
      <c r="F4428">
        <v>1292.7852597910969</v>
      </c>
      <c r="G4428">
        <v>200698364.75399688</v>
      </c>
      <c r="H4428" s="6">
        <f>E4428-G4428-'Recalled prostheses cost'!$F$23</f>
        <v>-182374602.58073691</v>
      </c>
      <c r="I4428" s="112">
        <v>23226190.955178615</v>
      </c>
      <c r="J4428" s="112">
        <v>76265378.606518805</v>
      </c>
      <c r="K4428" s="112">
        <f>I4428-J4428-(0.38*'Recalled prostheses cost'!$F$23)</f>
        <v>-62064880.948758833</v>
      </c>
      <c r="L4428" s="11">
        <f t="shared" si="142"/>
        <v>1</v>
      </c>
    </row>
    <row r="4429" spans="1:12" x14ac:dyDescent="0.25">
      <c r="A4429">
        <f t="shared" si="143"/>
        <v>4424</v>
      </c>
      <c r="C4429">
        <v>74165.622705236514</v>
      </c>
      <c r="D4429">
        <v>76256.650099840466</v>
      </c>
      <c r="E4429">
        <v>44912001.692142338</v>
      </c>
      <c r="F4429">
        <v>2091.0273946039524</v>
      </c>
      <c r="G4429">
        <v>267708801.18192577</v>
      </c>
      <c r="H4429" s="6">
        <f>E4429-G4429-'Recalled prostheses cost'!$F$23</f>
        <v>-246548623.95667461</v>
      </c>
      <c r="I4429" s="112">
        <v>25028340.068844534</v>
      </c>
      <c r="J4429" s="112">
        <v>101729344.44913177</v>
      </c>
      <c r="K4429" s="112">
        <f>I4429-J4429-(0.38*'Recalled prostheses cost'!$F$23)</f>
        <v>-85726697.677705884</v>
      </c>
      <c r="L4429" s="11">
        <f t="shared" si="142"/>
        <v>1</v>
      </c>
    </row>
    <row r="4430" spans="1:12" x14ac:dyDescent="0.25">
      <c r="A4430">
        <f t="shared" si="143"/>
        <v>4425</v>
      </c>
      <c r="C4430">
        <v>53709.025216630005</v>
      </c>
      <c r="D4430">
        <v>55792.352044862069</v>
      </c>
      <c r="E4430">
        <v>48891360.132307149</v>
      </c>
      <c r="F4430">
        <v>2083.3268282320641</v>
      </c>
      <c r="G4430">
        <v>534423227.1995644</v>
      </c>
      <c r="H4430" s="6">
        <f>E4430-G4430-'Recalled prostheses cost'!$F$23</f>
        <v>-509283691.5341484</v>
      </c>
      <c r="I4430" s="112">
        <v>26967589.800371028</v>
      </c>
      <c r="J4430" s="112">
        <v>203080826.33583444</v>
      </c>
      <c r="K4430" s="112">
        <f>I4430-J4430-(0.38*'Recalled prostheses cost'!$F$23)</f>
        <v>-185138929.83288208</v>
      </c>
      <c r="L4430" s="11">
        <f t="shared" si="142"/>
        <v>1</v>
      </c>
    </row>
    <row r="4431" spans="1:12" x14ac:dyDescent="0.25">
      <c r="A4431">
        <f t="shared" si="143"/>
        <v>4426</v>
      </c>
      <c r="C4431">
        <v>55628.757812685035</v>
      </c>
      <c r="D4431">
        <v>57180.418275760974</v>
      </c>
      <c r="E4431">
        <v>54774701.048058316</v>
      </c>
      <c r="F4431">
        <v>1551.6604630759393</v>
      </c>
      <c r="G4431">
        <v>360146160.11411941</v>
      </c>
      <c r="H4431" s="6">
        <f>E4431-G4431-'Recalled prostheses cost'!$F$23</f>
        <v>-329123283.53295225</v>
      </c>
      <c r="I4431" s="112">
        <v>30505078.334970389</v>
      </c>
      <c r="J4431" s="112">
        <v>136855540.84336537</v>
      </c>
      <c r="K4431" s="112">
        <f>I4431-J4431-(0.38*'Recalled prostheses cost'!$F$23)</f>
        <v>-115376155.80581364</v>
      </c>
      <c r="L4431" s="11">
        <f t="shared" si="142"/>
        <v>1</v>
      </c>
    </row>
    <row r="4432" spans="1:12" x14ac:dyDescent="0.25">
      <c r="A4432">
        <f t="shared" si="143"/>
        <v>4427</v>
      </c>
      <c r="C4432">
        <v>66122.672325384119</v>
      </c>
      <c r="D4432">
        <v>67573.635946946713</v>
      </c>
      <c r="E4432">
        <v>47345442.590370543</v>
      </c>
      <c r="F4432">
        <v>1450.9636215625942</v>
      </c>
      <c r="G4432">
        <v>208187321.76320586</v>
      </c>
      <c r="H4432" s="6">
        <f>E4432-G4432-'Recalled prostheses cost'!$F$23</f>
        <v>-184593703.63972649</v>
      </c>
      <c r="I4432" s="112">
        <v>26807592.013183184</v>
      </c>
      <c r="J4432" s="112">
        <v>79111182.270018235</v>
      </c>
      <c r="K4432" s="112">
        <f>I4432-J4432-(0.38*'Recalled prostheses cost'!$F$23)</f>
        <v>-61329283.554253697</v>
      </c>
      <c r="L4432" s="11">
        <f t="shared" si="142"/>
        <v>1</v>
      </c>
    </row>
    <row r="4433" spans="1:12" x14ac:dyDescent="0.25">
      <c r="A4433">
        <f t="shared" si="143"/>
        <v>4428</v>
      </c>
      <c r="C4433">
        <v>61319.881987944238</v>
      </c>
      <c r="D4433">
        <v>63317.691463978867</v>
      </c>
      <c r="E4433">
        <v>42220208.628180258</v>
      </c>
      <c r="F4433">
        <v>1997.8094760346285</v>
      </c>
      <c r="G4433">
        <v>258526790.17244616</v>
      </c>
      <c r="H4433" s="6">
        <f>E4433-G4433-'Recalled prostheses cost'!$F$23</f>
        <v>-240058406.01115707</v>
      </c>
      <c r="I4433" s="112">
        <v>23103381.386077642</v>
      </c>
      <c r="J4433" s="112">
        <v>98240180.265529543</v>
      </c>
      <c r="K4433" s="112">
        <f>I4433-J4433-(0.38*'Recalled prostheses cost'!$F$23)</f>
        <v>-84162492.176870555</v>
      </c>
      <c r="L4433" s="11">
        <f t="shared" si="142"/>
        <v>1</v>
      </c>
    </row>
    <row r="4434" spans="1:12" x14ac:dyDescent="0.25">
      <c r="A4434">
        <f t="shared" si="143"/>
        <v>4429</v>
      </c>
      <c r="C4434">
        <v>58053.8944747887</v>
      </c>
      <c r="D4434">
        <v>59251.949589942393</v>
      </c>
      <c r="E4434">
        <v>43187414.70465757</v>
      </c>
      <c r="F4434">
        <v>1198.0551151536929</v>
      </c>
      <c r="G4434">
        <v>203185213.44091624</v>
      </c>
      <c r="H4434" s="6">
        <f>E4434-G4434-'Recalled prostheses cost'!$F$23</f>
        <v>-183749623.20314986</v>
      </c>
      <c r="I4434" s="112">
        <v>23865827.416639313</v>
      </c>
      <c r="J4434" s="112">
        <v>77210381.107548177</v>
      </c>
      <c r="K4434" s="112">
        <f>I4434-J4434-(0.38*'Recalled prostheses cost'!$F$23)</f>
        <v>-62370246.988327511</v>
      </c>
      <c r="L4434" s="11">
        <f t="shared" si="142"/>
        <v>1</v>
      </c>
    </row>
    <row r="4435" spans="1:12" x14ac:dyDescent="0.25">
      <c r="A4435">
        <f t="shared" si="143"/>
        <v>4430</v>
      </c>
      <c r="C4435">
        <v>76753.910639796144</v>
      </c>
      <c r="D4435">
        <v>80835.745567758262</v>
      </c>
      <c r="E4435">
        <v>63224546.504512236</v>
      </c>
      <c r="F4435">
        <v>4081.8349279621179</v>
      </c>
      <c r="G4435">
        <v>905997355.10010326</v>
      </c>
      <c r="H4435" s="6">
        <f>E4435-G4435-'Recalled prostheses cost'!$F$23</f>
        <v>-866524633.06248224</v>
      </c>
      <c r="I4435" s="112">
        <v>34940675.804268278</v>
      </c>
      <c r="J4435" s="112">
        <v>344278994.93803924</v>
      </c>
      <c r="K4435" s="112">
        <f>I4435-J4435-(0.38*'Recalled prostheses cost'!$F$23)</f>
        <v>-318364012.4311896</v>
      </c>
      <c r="L4435" s="11">
        <f t="shared" si="142"/>
        <v>1</v>
      </c>
    </row>
    <row r="4436" spans="1:12" x14ac:dyDescent="0.25">
      <c r="A4436">
        <f t="shared" si="143"/>
        <v>4431</v>
      </c>
      <c r="C4436">
        <v>63130.300719169914</v>
      </c>
      <c r="D4436">
        <v>65045.685835091885</v>
      </c>
      <c r="E4436">
        <v>40585882.226599768</v>
      </c>
      <c r="F4436">
        <v>1915.3851159219703</v>
      </c>
      <c r="G4436">
        <v>243783735.51840976</v>
      </c>
      <c r="H4436" s="6">
        <f>E4436-G4436-'Recalled prostheses cost'!$F$23</f>
        <v>-226949677.75870115</v>
      </c>
      <c r="I4436" s="112">
        <v>22523949.812818568</v>
      </c>
      <c r="J4436" s="112">
        <v>92637819.496995702</v>
      </c>
      <c r="K4436" s="112">
        <f>I4436-J4436-(0.38*'Recalled prostheses cost'!$F$23)</f>
        <v>-79139562.981595784</v>
      </c>
      <c r="L4436" s="11">
        <f t="shared" si="142"/>
        <v>1</v>
      </c>
    </row>
    <row r="4437" spans="1:12" x14ac:dyDescent="0.25">
      <c r="A4437">
        <f t="shared" si="143"/>
        <v>4432</v>
      </c>
      <c r="C4437">
        <v>67525.435935492656</v>
      </c>
      <c r="D4437">
        <v>70187.252744886107</v>
      </c>
      <c r="E4437">
        <v>39459078.571234107</v>
      </c>
      <c r="F4437">
        <v>2661.816809393451</v>
      </c>
      <c r="G4437">
        <v>319759421.66517472</v>
      </c>
      <c r="H4437" s="6">
        <f>E4437-G4437-'Recalled prostheses cost'!$F$23</f>
        <v>-304052167.56083179</v>
      </c>
      <c r="I4437" s="112">
        <v>21782333.468447745</v>
      </c>
      <c r="J4437" s="112">
        <v>121508580.23276639</v>
      </c>
      <c r="K4437" s="112">
        <f>I4437-J4437-(0.38*'Recalled prostheses cost'!$F$23)</f>
        <v>-108751940.0617373</v>
      </c>
      <c r="L4437" s="11">
        <f t="shared" si="142"/>
        <v>1</v>
      </c>
    </row>
    <row r="4438" spans="1:12" x14ac:dyDescent="0.25">
      <c r="A4438">
        <f t="shared" si="143"/>
        <v>4433</v>
      </c>
      <c r="C4438">
        <v>58322.956012418566</v>
      </c>
      <c r="D4438">
        <v>60372.369021346174</v>
      </c>
      <c r="E4438">
        <v>62460549.095680773</v>
      </c>
      <c r="F4438">
        <v>2049.4130089276077</v>
      </c>
      <c r="G4438">
        <v>519634221.37928796</v>
      </c>
      <c r="H4438" s="6">
        <f>E4438-G4438-'Recalled prostheses cost'!$F$23</f>
        <v>-480925496.75049835</v>
      </c>
      <c r="I4438" s="112">
        <v>34810462.932717726</v>
      </c>
      <c r="J4438" s="112">
        <v>197461004.12412944</v>
      </c>
      <c r="K4438" s="112">
        <f>I4438-J4438-(0.38*'Recalled prostheses cost'!$F$23)</f>
        <v>-171676234.48883039</v>
      </c>
      <c r="L4438" s="11">
        <f t="shared" si="142"/>
        <v>1</v>
      </c>
    </row>
    <row r="4439" spans="1:12" x14ac:dyDescent="0.25">
      <c r="A4439">
        <f t="shared" si="143"/>
        <v>4434</v>
      </c>
      <c r="C4439">
        <v>55653.802869518913</v>
      </c>
      <c r="D4439">
        <v>57352.720748620522</v>
      </c>
      <c r="E4439">
        <v>47312189.012078039</v>
      </c>
      <c r="F4439">
        <v>1698.9178791016093</v>
      </c>
      <c r="G4439">
        <v>285503561.47186619</v>
      </c>
      <c r="H4439" s="6">
        <f>E4439-G4439-'Recalled prostheses cost'!$F$23</f>
        <v>-261943196.92667931</v>
      </c>
      <c r="I4439" s="112">
        <v>26281592.217803273</v>
      </c>
      <c r="J4439" s="112">
        <v>108491353.35930915</v>
      </c>
      <c r="K4439" s="112">
        <f>I4439-J4439-(0.38*'Recalled prostheses cost'!$F$23)</f>
        <v>-91235454.438924521</v>
      </c>
      <c r="L4439" s="11">
        <f t="shared" si="142"/>
        <v>1</v>
      </c>
    </row>
    <row r="4440" spans="1:12" x14ac:dyDescent="0.25">
      <c r="A4440">
        <f t="shared" si="143"/>
        <v>4435</v>
      </c>
      <c r="C4440">
        <v>52598.931881936136</v>
      </c>
      <c r="D4440">
        <v>54380.203719812831</v>
      </c>
      <c r="E4440">
        <v>53643174.918230519</v>
      </c>
      <c r="F4440">
        <v>1781.2718378766949</v>
      </c>
      <c r="G4440">
        <v>497285273.72869051</v>
      </c>
      <c r="H4440" s="6">
        <f>E4440-G4440-'Recalled prostheses cost'!$F$23</f>
        <v>-467393923.27735114</v>
      </c>
      <c r="I4440" s="112">
        <v>29460180.778320394</v>
      </c>
      <c r="J4440" s="112">
        <v>188968404.01690242</v>
      </c>
      <c r="K4440" s="112">
        <f>I4440-J4440-(0.38*'Recalled prostheses cost'!$F$23)</f>
        <v>-168533916.53600067</v>
      </c>
      <c r="L4440" s="11">
        <f t="shared" si="142"/>
        <v>1</v>
      </c>
    </row>
    <row r="4441" spans="1:12" x14ac:dyDescent="0.25">
      <c r="A4441">
        <f t="shared" si="143"/>
        <v>4436</v>
      </c>
      <c r="C4441">
        <v>75691.455611801546</v>
      </c>
      <c r="D4441">
        <v>78808.201270936683</v>
      </c>
      <c r="E4441">
        <v>49102897.333175972</v>
      </c>
      <c r="F4441">
        <v>3116.7456591351365</v>
      </c>
      <c r="G4441">
        <v>456146240.70428687</v>
      </c>
      <c r="H4441" s="6">
        <f>E4441-G4441-'Recalled prostheses cost'!$F$23</f>
        <v>-430795167.83800209</v>
      </c>
      <c r="I4441" s="112">
        <v>27792676.590728939</v>
      </c>
      <c r="J4441" s="112">
        <v>173335571.46762902</v>
      </c>
      <c r="K4441" s="112">
        <f>I4441-J4441-(0.38*'Recalled prostheses cost'!$F$23)</f>
        <v>-154568588.17431873</v>
      </c>
      <c r="L4441" s="11">
        <f t="shared" si="142"/>
        <v>1</v>
      </c>
    </row>
    <row r="4442" spans="1:12" x14ac:dyDescent="0.25">
      <c r="A4442">
        <f t="shared" si="143"/>
        <v>4437</v>
      </c>
      <c r="C4442">
        <v>81898.894634076249</v>
      </c>
      <c r="D4442">
        <v>85349.692061888738</v>
      </c>
      <c r="E4442">
        <v>54912242.815413572</v>
      </c>
      <c r="F4442">
        <v>3450.7974278124893</v>
      </c>
      <c r="G4442">
        <v>634084070.09239411</v>
      </c>
      <c r="H4442" s="6">
        <f>E4442-G4442-'Recalled prostheses cost'!$F$23</f>
        <v>-602923651.74387169</v>
      </c>
      <c r="I4442" s="112">
        <v>30268601.087197874</v>
      </c>
      <c r="J4442" s="112">
        <v>240951946.63510972</v>
      </c>
      <c r="K4442" s="112">
        <f>I4442-J4442-(0.38*'Recalled prostheses cost'!$F$23)</f>
        <v>-219709038.84533051</v>
      </c>
      <c r="L4442" s="11">
        <f t="shared" si="142"/>
        <v>1</v>
      </c>
    </row>
    <row r="4443" spans="1:12" x14ac:dyDescent="0.25">
      <c r="A4443">
        <f t="shared" si="143"/>
        <v>4438</v>
      </c>
      <c r="C4443">
        <v>78100.983409641893</v>
      </c>
      <c r="D4443">
        <v>80983.280938750177</v>
      </c>
      <c r="E4443">
        <v>45827925.676782139</v>
      </c>
      <c r="F4443">
        <v>2882.2975291082839</v>
      </c>
      <c r="G4443">
        <v>316791618.05708039</v>
      </c>
      <c r="H4443" s="6">
        <f>E4443-G4443-'Recalled prostheses cost'!$F$23</f>
        <v>-294715516.84718943</v>
      </c>
      <c r="I4443" s="112">
        <v>25468200.538969908</v>
      </c>
      <c r="J4443" s="112">
        <v>120380814.86169054</v>
      </c>
      <c r="K4443" s="112">
        <f>I4443-J4443-(0.38*'Recalled prostheses cost'!$F$23)</f>
        <v>-103938307.62013927</v>
      </c>
      <c r="L4443" s="11">
        <f t="shared" si="142"/>
        <v>1</v>
      </c>
    </row>
    <row r="4444" spans="1:12" x14ac:dyDescent="0.25">
      <c r="A4444">
        <f t="shared" si="143"/>
        <v>4439</v>
      </c>
      <c r="C4444">
        <v>56669.045504929847</v>
      </c>
      <c r="D4444">
        <v>58169.390379196797</v>
      </c>
      <c r="E4444">
        <v>40698765.595558807</v>
      </c>
      <c r="F4444">
        <v>1500.3448742669498</v>
      </c>
      <c r="G4444">
        <v>208416417.82511869</v>
      </c>
      <c r="H4444" s="6">
        <f>E4444-G4444-'Recalled prostheses cost'!$F$23</f>
        <v>-191469476.69645107</v>
      </c>
      <c r="I4444" s="112">
        <v>22892373.087058458</v>
      </c>
      <c r="J4444" s="112">
        <v>79198238.773545101</v>
      </c>
      <c r="K4444" s="112">
        <f>I4444-J4444-(0.38*'Recalled prostheses cost'!$F$23)</f>
        <v>-65331558.983905293</v>
      </c>
      <c r="L4444" s="11">
        <f t="shared" si="142"/>
        <v>1</v>
      </c>
    </row>
    <row r="4445" spans="1:12" x14ac:dyDescent="0.25">
      <c r="A4445">
        <f t="shared" si="143"/>
        <v>4440</v>
      </c>
      <c r="C4445">
        <v>53945.121354970579</v>
      </c>
      <c r="D4445">
        <v>55735.520093796906</v>
      </c>
      <c r="E4445">
        <v>57405110.774443366</v>
      </c>
      <c r="F4445">
        <v>1790.3987388263267</v>
      </c>
      <c r="G4445">
        <v>481383185.27033216</v>
      </c>
      <c r="H4445" s="6">
        <f>E4445-G4445-'Recalled prostheses cost'!$F$23</f>
        <v>-447729898.96277994</v>
      </c>
      <c r="I4445" s="112">
        <v>32017591.080463037</v>
      </c>
      <c r="J4445" s="112">
        <v>182925610.40272617</v>
      </c>
      <c r="K4445" s="112">
        <f>I4445-J4445-(0.38*'Recalled prostheses cost'!$F$23)</f>
        <v>-159933712.61968178</v>
      </c>
      <c r="L4445" s="11">
        <f t="shared" si="142"/>
        <v>1</v>
      </c>
    </row>
    <row r="4446" spans="1:12" x14ac:dyDescent="0.25">
      <c r="A4446">
        <f t="shared" si="143"/>
        <v>4441</v>
      </c>
      <c r="C4446">
        <v>53921.250097172313</v>
      </c>
      <c r="D4446">
        <v>55579.964722187942</v>
      </c>
      <c r="E4446">
        <v>40055505.101399429</v>
      </c>
      <c r="F4446">
        <v>1658.7146250156293</v>
      </c>
      <c r="G4446">
        <v>303917767.80842251</v>
      </c>
      <c r="H4446" s="6">
        <f>E4446-G4446-'Recalled prostheses cost'!$F$23</f>
        <v>-287614087.17391425</v>
      </c>
      <c r="I4446" s="112">
        <v>22137337.041011583</v>
      </c>
      <c r="J4446" s="112">
        <v>115488751.76720056</v>
      </c>
      <c r="K4446" s="112">
        <f>I4446-J4446-(0.38*'Recalled prostheses cost'!$F$23)</f>
        <v>-102377108.02360761</v>
      </c>
      <c r="L4446" s="11">
        <f t="shared" si="142"/>
        <v>1</v>
      </c>
    </row>
    <row r="4447" spans="1:12" x14ac:dyDescent="0.25">
      <c r="A4447">
        <f t="shared" si="143"/>
        <v>4442</v>
      </c>
      <c r="C4447">
        <v>74313.03179444038</v>
      </c>
      <c r="D4447">
        <v>77285.169580890375</v>
      </c>
      <c r="E4447">
        <v>48310479.26428692</v>
      </c>
      <c r="F4447">
        <v>2972.1377864499955</v>
      </c>
      <c r="G4447">
        <v>414027265.01349109</v>
      </c>
      <c r="H4447" s="6">
        <f>E4447-G4447-'Recalled prostheses cost'!$F$23</f>
        <v>-389468610.21609533</v>
      </c>
      <c r="I4447" s="112">
        <v>26918917.350612491</v>
      </c>
      <c r="J4447" s="112">
        <v>157330360.70512661</v>
      </c>
      <c r="K4447" s="112">
        <f>I4447-J4447-(0.38*'Recalled prostheses cost'!$F$23)</f>
        <v>-139437136.65193278</v>
      </c>
      <c r="L4447" s="11">
        <f t="shared" si="142"/>
        <v>1</v>
      </c>
    </row>
    <row r="4448" spans="1:12" x14ac:dyDescent="0.25">
      <c r="A4448">
        <f t="shared" si="143"/>
        <v>4443</v>
      </c>
      <c r="C4448">
        <v>49405.167897223306</v>
      </c>
      <c r="D4448">
        <v>51011.056453165656</v>
      </c>
      <c r="E4448">
        <v>62308430.614908881</v>
      </c>
      <c r="F4448">
        <v>1605.8885559423506</v>
      </c>
      <c r="G4448">
        <v>487804931.61911142</v>
      </c>
      <c r="H4448" s="6">
        <f>E4448-G4448-'Recalled prostheses cost'!$F$23</f>
        <v>-449248325.47109371</v>
      </c>
      <c r="I4448" s="112">
        <v>34761765.446834855</v>
      </c>
      <c r="J4448" s="112">
        <v>185365874.01526237</v>
      </c>
      <c r="K4448" s="112">
        <f>I4448-J4448-(0.38*'Recalled prostheses cost'!$F$23)</f>
        <v>-159629801.86584616</v>
      </c>
      <c r="L4448" s="11">
        <f t="shared" si="142"/>
        <v>1</v>
      </c>
    </row>
    <row r="4449" spans="1:12" x14ac:dyDescent="0.25">
      <c r="A4449">
        <f t="shared" si="143"/>
        <v>4444</v>
      </c>
      <c r="C4449">
        <v>56526.247410113523</v>
      </c>
      <c r="D4449">
        <v>58593.831632779336</v>
      </c>
      <c r="E4449">
        <v>48357385.980323508</v>
      </c>
      <c r="F4449">
        <v>2067.5842226658133</v>
      </c>
      <c r="G4449">
        <v>373118621.73180634</v>
      </c>
      <c r="H4449" s="6">
        <f>E4449-G4449-'Recalled prostheses cost'!$F$23</f>
        <v>-348513060.21837401</v>
      </c>
      <c r="I4449" s="112">
        <v>26572063.612369582</v>
      </c>
      <c r="J4449" s="112">
        <v>141785076.25808641</v>
      </c>
      <c r="K4449" s="112">
        <f>I4449-J4449-(0.38*'Recalled prostheses cost'!$F$23)</f>
        <v>-124238705.94313547</v>
      </c>
      <c r="L4449" s="11">
        <f t="shared" si="142"/>
        <v>1</v>
      </c>
    </row>
    <row r="4450" spans="1:12" x14ac:dyDescent="0.25">
      <c r="A4450">
        <f t="shared" si="143"/>
        <v>4445</v>
      </c>
      <c r="C4450">
        <v>56807.284336264245</v>
      </c>
      <c r="D4450">
        <v>58735.308797538077</v>
      </c>
      <c r="E4450">
        <v>47227133.244903259</v>
      </c>
      <c r="F4450">
        <v>1928.0244612738315</v>
      </c>
      <c r="G4450">
        <v>340183519.27508324</v>
      </c>
      <c r="H4450" s="6">
        <f>E4450-G4450-'Recalled prostheses cost'!$F$23</f>
        <v>-316708210.49707115</v>
      </c>
      <c r="I4450" s="112">
        <v>26566503.89350779</v>
      </c>
      <c r="J4450" s="112">
        <v>129269737.32453164</v>
      </c>
      <c r="K4450" s="112">
        <f>I4450-J4450-(0.38*'Recalled prostheses cost'!$F$23)</f>
        <v>-111728926.72844249</v>
      </c>
      <c r="L4450" s="11">
        <f t="shared" si="142"/>
        <v>1</v>
      </c>
    </row>
    <row r="4451" spans="1:12" x14ac:dyDescent="0.25">
      <c r="A4451">
        <f t="shared" si="143"/>
        <v>4446</v>
      </c>
      <c r="C4451">
        <v>63606.328053857716</v>
      </c>
      <c r="D4451">
        <v>65312.09676568384</v>
      </c>
      <c r="E4451">
        <v>52172124.377453312</v>
      </c>
      <c r="F4451">
        <v>1705.7687118261238</v>
      </c>
      <c r="G4451">
        <v>360292860.90986329</v>
      </c>
      <c r="H4451" s="6">
        <f>E4451-G4451-'Recalled prostheses cost'!$F$23</f>
        <v>-331872560.99930114</v>
      </c>
      <c r="I4451" s="112">
        <v>29004411.730488744</v>
      </c>
      <c r="J4451" s="112">
        <v>136911287.14574805</v>
      </c>
      <c r="K4451" s="112">
        <f>I4451-J4451-(0.38*'Recalled prostheses cost'!$F$23)</f>
        <v>-116932568.71267796</v>
      </c>
      <c r="L4451" s="11">
        <f t="shared" si="142"/>
        <v>1</v>
      </c>
    </row>
    <row r="4452" spans="1:12" x14ac:dyDescent="0.25">
      <c r="A4452">
        <f t="shared" si="143"/>
        <v>4447</v>
      </c>
      <c r="C4452">
        <v>68036.638054296971</v>
      </c>
      <c r="D4452">
        <v>70747.255284853949</v>
      </c>
      <c r="E4452">
        <v>59473167.894414634</v>
      </c>
      <c r="F4452">
        <v>2710.617230556978</v>
      </c>
      <c r="G4452">
        <v>480008203.2859118</v>
      </c>
      <c r="H4452" s="6">
        <f>E4452-G4452-'Recalled prostheses cost'!$F$23</f>
        <v>-444286859.8583883</v>
      </c>
      <c r="I4452" s="112">
        <v>32730371.188346937</v>
      </c>
      <c r="J4452" s="112">
        <v>182403117.2486465</v>
      </c>
      <c r="K4452" s="112">
        <f>I4452-J4452-(0.38*'Recalled prostheses cost'!$F$23)</f>
        <v>-158698439.35771823</v>
      </c>
      <c r="L4452" s="11">
        <f t="shared" si="142"/>
        <v>1</v>
      </c>
    </row>
    <row r="4453" spans="1:12" x14ac:dyDescent="0.25">
      <c r="A4453">
        <f t="shared" si="143"/>
        <v>4448</v>
      </c>
      <c r="C4453">
        <v>57050.585997446971</v>
      </c>
      <c r="D4453">
        <v>58644.335303258551</v>
      </c>
      <c r="E4453">
        <v>52547101.160130337</v>
      </c>
      <c r="F4453">
        <v>1593.7493058115797</v>
      </c>
      <c r="G4453">
        <v>345242027.44183487</v>
      </c>
      <c r="H4453" s="6">
        <f>E4453-G4453-'Recalled prostheses cost'!$F$23</f>
        <v>-316446750.74859571</v>
      </c>
      <c r="I4453" s="112">
        <v>29007775.85033571</v>
      </c>
      <c r="J4453" s="112">
        <v>131191970.42789724</v>
      </c>
      <c r="K4453" s="112">
        <f>I4453-J4453-(0.38*'Recalled prostheses cost'!$F$23)</f>
        <v>-111209887.87498018</v>
      </c>
      <c r="L4453" s="11">
        <f t="shared" si="142"/>
        <v>1</v>
      </c>
    </row>
    <row r="4454" spans="1:12" x14ac:dyDescent="0.25">
      <c r="A4454">
        <f t="shared" si="143"/>
        <v>4449</v>
      </c>
      <c r="C4454">
        <v>58305.071089821511</v>
      </c>
      <c r="D4454">
        <v>60349.809671214069</v>
      </c>
      <c r="E4454">
        <v>45532888.990231767</v>
      </c>
      <c r="F4454">
        <v>2044.7385813925575</v>
      </c>
      <c r="G4454">
        <v>296315873.44607574</v>
      </c>
      <c r="H4454" s="6">
        <f>E4454-G4454-'Recalled prostheses cost'!$F$23</f>
        <v>-274534808.92273515</v>
      </c>
      <c r="I4454" s="112">
        <v>25698734.009079766</v>
      </c>
      <c r="J4454" s="112">
        <v>112600031.90950879</v>
      </c>
      <c r="K4454" s="112">
        <f>I4454-J4454-(0.38*'Recalled prostheses cost'!$F$23)</f>
        <v>-95926991.197847664</v>
      </c>
      <c r="L4454" s="11">
        <f t="shared" si="142"/>
        <v>1</v>
      </c>
    </row>
    <row r="4455" spans="1:12" x14ac:dyDescent="0.25">
      <c r="A4455">
        <f t="shared" si="143"/>
        <v>4450</v>
      </c>
      <c r="C4455">
        <v>53328.863390517719</v>
      </c>
      <c r="D4455">
        <v>54607.050658237269</v>
      </c>
      <c r="E4455">
        <v>45367365.580264851</v>
      </c>
      <c r="F4455">
        <v>1278.1872677195497</v>
      </c>
      <c r="G4455">
        <v>215917921.95476651</v>
      </c>
      <c r="H4455" s="6">
        <f>E4455-G4455-'Recalled prostheses cost'!$F$23</f>
        <v>-194302380.84139282</v>
      </c>
      <c r="I4455" s="112">
        <v>25714879.197516188</v>
      </c>
      <c r="J4455" s="112">
        <v>82048810.342811257</v>
      </c>
      <c r="K4455" s="112">
        <f>I4455-J4455-(0.38*'Recalled prostheses cost'!$F$23)</f>
        <v>-65359624.442713715</v>
      </c>
      <c r="L4455" s="11">
        <f t="shared" si="142"/>
        <v>1</v>
      </c>
    </row>
    <row r="4456" spans="1:12" x14ac:dyDescent="0.25">
      <c r="A4456">
        <f t="shared" si="143"/>
        <v>4451</v>
      </c>
      <c r="C4456">
        <v>66964.179884285928</v>
      </c>
      <c r="D4456">
        <v>68491.808384918782</v>
      </c>
      <c r="E4456">
        <v>59868173.697767287</v>
      </c>
      <c r="F4456">
        <v>1527.6285006328544</v>
      </c>
      <c r="G4456">
        <v>315440631.77223474</v>
      </c>
      <c r="H4456" s="6">
        <f>E4456-G4456-'Recalled prostheses cost'!$F$23</f>
        <v>-279324282.54135865</v>
      </c>
      <c r="I4456" s="112">
        <v>33055427.100187086</v>
      </c>
      <c r="J4456" s="112">
        <v>119867440.07344922</v>
      </c>
      <c r="K4456" s="112">
        <f>I4456-J4456-(0.38*'Recalled prostheses cost'!$F$23)</f>
        <v>-95837706.270680785</v>
      </c>
      <c r="L4456" s="11">
        <f t="shared" si="142"/>
        <v>1</v>
      </c>
    </row>
    <row r="4457" spans="1:12" x14ac:dyDescent="0.25">
      <c r="A4457">
        <f t="shared" si="143"/>
        <v>4452</v>
      </c>
      <c r="C4457">
        <v>48782.593903446003</v>
      </c>
      <c r="D4457">
        <v>49798.416151957477</v>
      </c>
      <c r="E4457">
        <v>45309152.420205072</v>
      </c>
      <c r="F4457">
        <v>1015.8222485114748</v>
      </c>
      <c r="G4457">
        <v>232078024.44601607</v>
      </c>
      <c r="H4457" s="6">
        <f>E4457-G4457-'Recalled prostheses cost'!$F$23</f>
        <v>-210520696.49270219</v>
      </c>
      <c r="I4457" s="112">
        <v>25016280.920413502</v>
      </c>
      <c r="J4457" s="112">
        <v>88189649.28948611</v>
      </c>
      <c r="K4457" s="112">
        <f>I4457-J4457-(0.38*'Recalled prostheses cost'!$F$23)</f>
        <v>-72199061.666491255</v>
      </c>
      <c r="L4457" s="11">
        <f t="shared" si="142"/>
        <v>1</v>
      </c>
    </row>
    <row r="4458" spans="1:12" x14ac:dyDescent="0.25">
      <c r="A4458">
        <f t="shared" si="143"/>
        <v>4453</v>
      </c>
      <c r="C4458">
        <v>62100.063214855458</v>
      </c>
      <c r="D4458">
        <v>64617.575741726425</v>
      </c>
      <c r="E4458">
        <v>45173558.735299855</v>
      </c>
      <c r="F4458">
        <v>2517.5125268709671</v>
      </c>
      <c r="G4458">
        <v>398864478.23089725</v>
      </c>
      <c r="H4458" s="6">
        <f>E4458-G4458-'Recalled prostheses cost'!$F$23</f>
        <v>-377442743.96248853</v>
      </c>
      <c r="I4458" s="112">
        <v>24708832.450245883</v>
      </c>
      <c r="J4458" s="112">
        <v>151568501.72774097</v>
      </c>
      <c r="K4458" s="112">
        <f>I4458-J4458-(0.38*'Recalled prostheses cost'!$F$23)</f>
        <v>-135885362.57491374</v>
      </c>
      <c r="L4458" s="11">
        <f t="shared" si="142"/>
        <v>1</v>
      </c>
    </row>
    <row r="4459" spans="1:12" x14ac:dyDescent="0.25">
      <c r="A4459">
        <f t="shared" si="143"/>
        <v>4454</v>
      </c>
      <c r="C4459">
        <v>56910.437796104125</v>
      </c>
      <c r="D4459">
        <v>58649.213674090366</v>
      </c>
      <c r="E4459">
        <v>41185074.202683695</v>
      </c>
      <c r="F4459">
        <v>1738.7758779862415</v>
      </c>
      <c r="G4459">
        <v>284196134.0419243</v>
      </c>
      <c r="H4459" s="6">
        <f>E4459-G4459-'Recalled prostheses cost'!$F$23</f>
        <v>-266762884.30613178</v>
      </c>
      <c r="I4459" s="112">
        <v>22678385.507549889</v>
      </c>
      <c r="J4459" s="112">
        <v>107994530.93593124</v>
      </c>
      <c r="K4459" s="112">
        <f>I4459-J4459-(0.38*'Recalled prostheses cost'!$F$23)</f>
        <v>-94341838.725800008</v>
      </c>
      <c r="L4459" s="11">
        <f t="shared" si="142"/>
        <v>1</v>
      </c>
    </row>
    <row r="4460" spans="1:12" x14ac:dyDescent="0.25">
      <c r="A4460">
        <f t="shared" si="143"/>
        <v>4455</v>
      </c>
      <c r="C4460">
        <v>63358.412608197679</v>
      </c>
      <c r="D4460">
        <v>65353.212268733085</v>
      </c>
      <c r="E4460">
        <v>49821636.5891665</v>
      </c>
      <c r="F4460">
        <v>1994.7996605354056</v>
      </c>
      <c r="G4460">
        <v>343074181.55858785</v>
      </c>
      <c r="H4460" s="6">
        <f>E4460-G4460-'Recalled prostheses cost'!$F$23</f>
        <v>-317004369.4363125</v>
      </c>
      <c r="I4460" s="112">
        <v>27513739.7383065</v>
      </c>
      <c r="J4460" s="112">
        <v>130368188.99226338</v>
      </c>
      <c r="K4460" s="112">
        <f>I4460-J4460-(0.38*'Recalled prostheses cost'!$F$23)</f>
        <v>-111880142.55137554</v>
      </c>
      <c r="L4460" s="11">
        <f t="shared" si="142"/>
        <v>1</v>
      </c>
    </row>
    <row r="4461" spans="1:12" x14ac:dyDescent="0.25">
      <c r="A4461">
        <f t="shared" si="143"/>
        <v>4456</v>
      </c>
      <c r="C4461">
        <v>67207.875547433112</v>
      </c>
      <c r="D4461">
        <v>70159.528875998512</v>
      </c>
      <c r="E4461">
        <v>71748644.299195781</v>
      </c>
      <c r="F4461">
        <v>2951.6533285654004</v>
      </c>
      <c r="G4461">
        <v>843356831.26143527</v>
      </c>
      <c r="H4461" s="6">
        <f>E4461-G4461-'Recalled prostheses cost'!$F$23</f>
        <v>-795360011.42913067</v>
      </c>
      <c r="I4461" s="112">
        <v>39596919.080882117</v>
      </c>
      <c r="J4461" s="112">
        <v>320475595.87934536</v>
      </c>
      <c r="K4461" s="112">
        <f>I4461-J4461-(0.38*'Recalled prostheses cost'!$F$23)</f>
        <v>-289904370.09588188</v>
      </c>
      <c r="L4461" s="11">
        <f t="shared" si="142"/>
        <v>1</v>
      </c>
    </row>
    <row r="4462" spans="1:12" x14ac:dyDescent="0.25">
      <c r="A4462">
        <f t="shared" si="143"/>
        <v>4457</v>
      </c>
      <c r="C4462">
        <v>60162.440787226449</v>
      </c>
      <c r="D4462">
        <v>61654.922483422022</v>
      </c>
      <c r="E4462">
        <v>60483910.025311701</v>
      </c>
      <c r="F4462">
        <v>1492.481696195573</v>
      </c>
      <c r="G4462">
        <v>385084763.45243335</v>
      </c>
      <c r="H4462" s="6">
        <f>E4462-G4462-'Recalled prostheses cost'!$F$23</f>
        <v>-348352677.89401281</v>
      </c>
      <c r="I4462" s="112">
        <v>33107773.747511223</v>
      </c>
      <c r="J4462" s="112">
        <v>146332210.11192465</v>
      </c>
      <c r="K4462" s="112">
        <f>I4462-J4462-(0.38*'Recalled prostheses cost'!$F$23)</f>
        <v>-122250129.66183206</v>
      </c>
      <c r="L4462" s="11">
        <f t="shared" si="142"/>
        <v>1</v>
      </c>
    </row>
    <row r="4463" spans="1:12" x14ac:dyDescent="0.25">
      <c r="A4463">
        <f t="shared" si="143"/>
        <v>4458</v>
      </c>
      <c r="C4463">
        <v>72907.393463615183</v>
      </c>
      <c r="D4463">
        <v>75093.123646699562</v>
      </c>
      <c r="E4463">
        <v>63205658.702919029</v>
      </c>
      <c r="F4463">
        <v>2185.730183084379</v>
      </c>
      <c r="G4463">
        <v>484207892.4293977</v>
      </c>
      <c r="H4463" s="6">
        <f>E4463-G4463-'Recalled prostheses cost'!$F$23</f>
        <v>-444754058.19336987</v>
      </c>
      <c r="I4463" s="112">
        <v>34683864.095354073</v>
      </c>
      <c r="J4463" s="112">
        <v>183998999.12317112</v>
      </c>
      <c r="K4463" s="112">
        <f>I4463-J4463-(0.38*'Recalled prostheses cost'!$F$23)</f>
        <v>-158340828.32523569</v>
      </c>
      <c r="L4463" s="11">
        <f t="shared" si="142"/>
        <v>1</v>
      </c>
    </row>
    <row r="4464" spans="1:12" x14ac:dyDescent="0.25">
      <c r="A4464">
        <f t="shared" si="143"/>
        <v>4459</v>
      </c>
      <c r="C4464">
        <v>53932.819307329759</v>
      </c>
      <c r="D4464">
        <v>55462.080366939452</v>
      </c>
      <c r="E4464">
        <v>43980960.018762477</v>
      </c>
      <c r="F4464">
        <v>1529.2610596096929</v>
      </c>
      <c r="G4464">
        <v>262484333.56031832</v>
      </c>
      <c r="H4464" s="6">
        <f>E4464-G4464-'Recalled prostheses cost'!$F$23</f>
        <v>-242255198.00844702</v>
      </c>
      <c r="I4464" s="112">
        <v>24433653.94663975</v>
      </c>
      <c r="J4464" s="112">
        <v>99744046.752920941</v>
      </c>
      <c r="K4464" s="112">
        <f>I4464-J4464-(0.38*'Recalled prostheses cost'!$F$23)</f>
        <v>-84336086.103699833</v>
      </c>
      <c r="L4464" s="11">
        <f t="shared" si="142"/>
        <v>1</v>
      </c>
    </row>
    <row r="4465" spans="1:12" x14ac:dyDescent="0.25">
      <c r="A4465">
        <f t="shared" si="143"/>
        <v>4460</v>
      </c>
      <c r="C4465">
        <v>61865.56038349092</v>
      </c>
      <c r="D4465">
        <v>65070.726726819914</v>
      </c>
      <c r="E4465">
        <v>70700414.013072163</v>
      </c>
      <c r="F4465">
        <v>3205.1663433289941</v>
      </c>
      <c r="G4465">
        <v>976534635.61287618</v>
      </c>
      <c r="H4465" s="6">
        <f>E4465-G4465-'Recalled prostheses cost'!$F$23</f>
        <v>-929586046.06669521</v>
      </c>
      <c r="I4465" s="112">
        <v>39417861.731680408</v>
      </c>
      <c r="J4465" s="112">
        <v>371083161.532893</v>
      </c>
      <c r="K4465" s="112">
        <f>I4465-J4465-(0.38*'Recalled prostheses cost'!$F$23)</f>
        <v>-340690993.09863126</v>
      </c>
      <c r="L4465" s="11">
        <f t="shared" si="142"/>
        <v>1</v>
      </c>
    </row>
    <row r="4466" spans="1:12" x14ac:dyDescent="0.25">
      <c r="A4466">
        <f t="shared" si="143"/>
        <v>4461</v>
      </c>
      <c r="C4466">
        <v>53472.044045896771</v>
      </c>
      <c r="D4466">
        <v>54791.99455001056</v>
      </c>
      <c r="E4466">
        <v>48866426.711010352</v>
      </c>
      <c r="F4466">
        <v>1319.9505041137891</v>
      </c>
      <c r="G4466">
        <v>283982107.59414434</v>
      </c>
      <c r="H4466" s="6">
        <f>E4466-G4466-'Recalled prostheses cost'!$F$23</f>
        <v>-258867505.35002518</v>
      </c>
      <c r="I4466" s="112">
        <v>26888984.655826818</v>
      </c>
      <c r="J4466" s="112">
        <v>107913200.88577487</v>
      </c>
      <c r="K4466" s="112">
        <f>I4466-J4466-(0.38*'Recalled prostheses cost'!$F$23)</f>
        <v>-90049909.527366698</v>
      </c>
      <c r="L4466" s="11">
        <f t="shared" si="142"/>
        <v>1</v>
      </c>
    </row>
    <row r="4467" spans="1:12" x14ac:dyDescent="0.25">
      <c r="A4467">
        <f t="shared" si="143"/>
        <v>4462</v>
      </c>
      <c r="C4467">
        <v>49142.56825999837</v>
      </c>
      <c r="D4467">
        <v>50321.98303106345</v>
      </c>
      <c r="E4467">
        <v>45244915.286260754</v>
      </c>
      <c r="F4467">
        <v>1179.4147710650795</v>
      </c>
      <c r="G4467">
        <v>275298846.16049272</v>
      </c>
      <c r="H4467" s="6">
        <f>E4467-G4467-'Recalled prostheses cost'!$F$23</f>
        <v>-253805755.34112313</v>
      </c>
      <c r="I4467" s="112">
        <v>25018725.968278747</v>
      </c>
      <c r="J4467" s="112">
        <v>104613561.54098722</v>
      </c>
      <c r="K4467" s="112">
        <f>I4467-J4467-(0.38*'Recalled prostheses cost'!$F$23)</f>
        <v>-88620528.870127112</v>
      </c>
      <c r="L4467" s="11">
        <f t="shared" si="142"/>
        <v>1</v>
      </c>
    </row>
    <row r="4468" spans="1:12" x14ac:dyDescent="0.25">
      <c r="A4468">
        <f t="shared" si="143"/>
        <v>4463</v>
      </c>
      <c r="C4468">
        <v>57232.72405112585</v>
      </c>
      <c r="D4468">
        <v>59039.338648040473</v>
      </c>
      <c r="E4468">
        <v>47800850.066468388</v>
      </c>
      <c r="F4468">
        <v>1806.6145969146237</v>
      </c>
      <c r="G4468">
        <v>359341599.64598882</v>
      </c>
      <c r="H4468" s="6">
        <f>E4468-G4468-'Recalled prostheses cost'!$F$23</f>
        <v>-335292574.04641163</v>
      </c>
      <c r="I4468" s="112">
        <v>27030407.609464716</v>
      </c>
      <c r="J4468" s="112">
        <v>136549807.86547571</v>
      </c>
      <c r="K4468" s="112">
        <f>I4468-J4468-(0.38*'Recalled prostheses cost'!$F$23)</f>
        <v>-118545093.55342963</v>
      </c>
      <c r="L4468" s="11">
        <f t="shared" si="142"/>
        <v>1</v>
      </c>
    </row>
    <row r="4469" spans="1:12" x14ac:dyDescent="0.25">
      <c r="A4469">
        <f t="shared" si="143"/>
        <v>4464</v>
      </c>
      <c r="C4469">
        <v>68946.009923011297</v>
      </c>
      <c r="D4469">
        <v>71681.402088377581</v>
      </c>
      <c r="E4469">
        <v>44024635.750931457</v>
      </c>
      <c r="F4469">
        <v>2735.3921653662837</v>
      </c>
      <c r="G4469">
        <v>361973781.85174745</v>
      </c>
      <c r="H4469" s="6">
        <f>E4469-G4469-'Recalled prostheses cost'!$F$23</f>
        <v>-341700970.56770718</v>
      </c>
      <c r="I4469" s="112">
        <v>24507024.362044308</v>
      </c>
      <c r="J4469" s="112">
        <v>137550037.10366404</v>
      </c>
      <c r="K4469" s="112">
        <f>I4469-J4469-(0.38*'Recalled prostheses cost'!$F$23)</f>
        <v>-122068706.03903839</v>
      </c>
      <c r="L4469" s="11">
        <f t="shared" si="142"/>
        <v>1</v>
      </c>
    </row>
    <row r="4470" spans="1:12" x14ac:dyDescent="0.25">
      <c r="A4470">
        <f t="shared" si="143"/>
        <v>4465</v>
      </c>
      <c r="C4470">
        <v>50866.759480045977</v>
      </c>
      <c r="D4470">
        <v>52224.111263130319</v>
      </c>
      <c r="E4470">
        <v>56129120.259109817</v>
      </c>
      <c r="F4470">
        <v>1357.3517830843412</v>
      </c>
      <c r="G4470">
        <v>335842876.61192268</v>
      </c>
      <c r="H4470" s="6">
        <f>E4470-G4470-'Recalled prostheses cost'!$F$23</f>
        <v>-303465580.81970406</v>
      </c>
      <c r="I4470" s="112">
        <v>31066557.531757541</v>
      </c>
      <c r="J4470" s="112">
        <v>127620293.11253065</v>
      </c>
      <c r="K4470" s="112">
        <f>I4470-J4470-(0.38*'Recalled prostheses cost'!$F$23)</f>
        <v>-105579428.87819177</v>
      </c>
      <c r="L4470" s="11">
        <f t="shared" si="142"/>
        <v>1</v>
      </c>
    </row>
    <row r="4471" spans="1:12" x14ac:dyDescent="0.25">
      <c r="A4471">
        <f t="shared" si="143"/>
        <v>4466</v>
      </c>
      <c r="C4471">
        <v>58372.518730960917</v>
      </c>
      <c r="D4471">
        <v>60582.611232530442</v>
      </c>
      <c r="E4471">
        <v>40545168.277280055</v>
      </c>
      <c r="F4471">
        <v>2210.0925015695248</v>
      </c>
      <c r="G4471">
        <v>349102437.57513911</v>
      </c>
      <c r="H4471" s="6">
        <f>E4471-G4471-'Recalled prostheses cost'!$F$23</f>
        <v>-332309093.76475024</v>
      </c>
      <c r="I4471" s="112">
        <v>22609809.075546522</v>
      </c>
      <c r="J4471" s="112">
        <v>132658926.27855285</v>
      </c>
      <c r="K4471" s="112">
        <f>I4471-J4471-(0.38*'Recalled prostheses cost'!$F$23)</f>
        <v>-119074810.50042498</v>
      </c>
      <c r="L4471" s="11">
        <f t="shared" si="142"/>
        <v>1</v>
      </c>
    </row>
    <row r="4472" spans="1:12" x14ac:dyDescent="0.25">
      <c r="A4472">
        <f t="shared" si="143"/>
        <v>4467</v>
      </c>
      <c r="C4472">
        <v>56089.128757282087</v>
      </c>
      <c r="D4472">
        <v>57572.204917750591</v>
      </c>
      <c r="E4472">
        <v>43755814.009223089</v>
      </c>
      <c r="F4472">
        <v>1483.0761604685031</v>
      </c>
      <c r="G4472">
        <v>286567597.72416645</v>
      </c>
      <c r="H4472" s="6">
        <f>E4472-G4472-'Recalled prostheses cost'!$F$23</f>
        <v>-266563608.18183452</v>
      </c>
      <c r="I4472" s="112">
        <v>24196821.689997721</v>
      </c>
      <c r="J4472" s="112">
        <v>108895687.13518324</v>
      </c>
      <c r="K4472" s="112">
        <f>I4472-J4472-(0.38*'Recalled prostheses cost'!$F$23)</f>
        <v>-93724558.742604166</v>
      </c>
      <c r="L4472" s="11">
        <f t="shared" si="142"/>
        <v>1</v>
      </c>
    </row>
    <row r="4473" spans="1:12" x14ac:dyDescent="0.25">
      <c r="A4473">
        <f t="shared" si="143"/>
        <v>4468</v>
      </c>
      <c r="C4473">
        <v>58344.35076659498</v>
      </c>
      <c r="D4473">
        <v>59443.446896189736</v>
      </c>
      <c r="E4473">
        <v>47260649.134348504</v>
      </c>
      <c r="F4473">
        <v>1099.0961295947563</v>
      </c>
      <c r="G4473">
        <v>160429284.81132945</v>
      </c>
      <c r="H4473" s="6">
        <f>E4473-G4473-'Recalled prostheses cost'!$F$23</f>
        <v>-136920460.14387211</v>
      </c>
      <c r="I4473" s="112">
        <v>26152921.979179692</v>
      </c>
      <c r="J4473" s="112">
        <v>60963128.228305198</v>
      </c>
      <c r="K4473" s="112">
        <f>I4473-J4473-(0.38*'Recalled prostheses cost'!$F$23)</f>
        <v>-43835899.546544157</v>
      </c>
      <c r="L4473" s="11">
        <f t="shared" si="142"/>
        <v>1</v>
      </c>
    </row>
    <row r="4474" spans="1:12" x14ac:dyDescent="0.25">
      <c r="A4474">
        <f t="shared" si="143"/>
        <v>4469</v>
      </c>
      <c r="C4474">
        <v>64231.059924509929</v>
      </c>
      <c r="D4474">
        <v>67173.583466669486</v>
      </c>
      <c r="E4474">
        <v>62594999.251176506</v>
      </c>
      <c r="F4474">
        <v>2942.5235421595571</v>
      </c>
      <c r="G4474">
        <v>750088181.72742414</v>
      </c>
      <c r="H4474" s="6">
        <f>E4474-G4474-'Recalled prostheses cost'!$F$23</f>
        <v>-711245006.94313884</v>
      </c>
      <c r="I4474" s="112">
        <v>34672961.731606983</v>
      </c>
      <c r="J4474" s="112">
        <v>285033509.0564211</v>
      </c>
      <c r="K4474" s="112">
        <f>I4474-J4474-(0.38*'Recalled prostheses cost'!$F$23)</f>
        <v>-259386240.62223276</v>
      </c>
      <c r="L4474" s="11">
        <f t="shared" si="142"/>
        <v>1</v>
      </c>
    </row>
    <row r="4475" spans="1:12" x14ac:dyDescent="0.25">
      <c r="A4475">
        <f t="shared" si="143"/>
        <v>4470</v>
      </c>
      <c r="C4475">
        <v>73969.470512783431</v>
      </c>
      <c r="D4475">
        <v>77226.961353657316</v>
      </c>
      <c r="E4475">
        <v>41459980.703483947</v>
      </c>
      <c r="F4475">
        <v>3257.4908408738847</v>
      </c>
      <c r="G4475">
        <v>433662056.04569113</v>
      </c>
      <c r="H4475" s="6">
        <f>E4475-G4475-'Recalled prostheses cost'!$F$23</f>
        <v>-415953899.80909836</v>
      </c>
      <c r="I4475" s="112">
        <v>22814101.345916275</v>
      </c>
      <c r="J4475" s="112">
        <v>164791581.2973626</v>
      </c>
      <c r="K4475" s="112">
        <f>I4475-J4475-(0.38*'Recalled prostheses cost'!$F$23)</f>
        <v>-151003173.24886498</v>
      </c>
      <c r="L4475" s="11">
        <f t="shared" si="142"/>
        <v>1</v>
      </c>
    </row>
    <row r="4476" spans="1:12" x14ac:dyDescent="0.25">
      <c r="A4476">
        <f t="shared" si="143"/>
        <v>4471</v>
      </c>
      <c r="C4476">
        <v>65170.392911570154</v>
      </c>
      <c r="D4476">
        <v>66808.796865570956</v>
      </c>
      <c r="E4476">
        <v>65349617.738244988</v>
      </c>
      <c r="F4476">
        <v>1638.4039540008016</v>
      </c>
      <c r="G4476">
        <v>362540674.53721273</v>
      </c>
      <c r="H4476" s="6">
        <f>E4476-G4476-'Recalled prostheses cost'!$F$23</f>
        <v>-320942881.26585889</v>
      </c>
      <c r="I4476" s="112">
        <v>36284762.401270688</v>
      </c>
      <c r="J4476" s="112">
        <v>137765456.32414082</v>
      </c>
      <c r="K4476" s="112">
        <f>I4476-J4476-(0.38*'Recalled prostheses cost'!$F$23)</f>
        <v>-110506387.22028878</v>
      </c>
      <c r="L4476" s="11">
        <f t="shared" si="142"/>
        <v>1</v>
      </c>
    </row>
    <row r="4477" spans="1:12" x14ac:dyDescent="0.25">
      <c r="A4477">
        <f t="shared" si="143"/>
        <v>4472</v>
      </c>
      <c r="C4477">
        <v>64024.854460053764</v>
      </c>
      <c r="D4477">
        <v>65415.249552611102</v>
      </c>
      <c r="E4477">
        <v>39343393.095746934</v>
      </c>
      <c r="F4477">
        <v>1390.3950925573372</v>
      </c>
      <c r="G4477">
        <v>143895276.34487599</v>
      </c>
      <c r="H4477" s="6">
        <f>E4477-G4477-'Recalled prostheses cost'!$F$23</f>
        <v>-128303707.71602023</v>
      </c>
      <c r="I4477" s="112">
        <v>21926009.626314737</v>
      </c>
      <c r="J4477" s="112">
        <v>54680205.011052884</v>
      </c>
      <c r="K4477" s="112">
        <f>I4477-J4477-(0.38*'Recalled prostheses cost'!$F$23)</f>
        <v>-41779888.682156794</v>
      </c>
      <c r="L4477" s="11">
        <f t="shared" si="142"/>
        <v>1</v>
      </c>
    </row>
    <row r="4478" spans="1:12" x14ac:dyDescent="0.25">
      <c r="A4478">
        <f t="shared" si="143"/>
        <v>4473</v>
      </c>
      <c r="C4478">
        <v>62777.364932896358</v>
      </c>
      <c r="D4478">
        <v>64194.283114724778</v>
      </c>
      <c r="E4478">
        <v>48897245.915323891</v>
      </c>
      <c r="F4478">
        <v>1416.9181818284196</v>
      </c>
      <c r="G4478">
        <v>270264632.6352967</v>
      </c>
      <c r="H4478" s="6">
        <f>E4478-G4478-'Recalled prostheses cost'!$F$23</f>
        <v>-245119211.18686399</v>
      </c>
      <c r="I4478" s="112">
        <v>27637617.46654604</v>
      </c>
      <c r="J4478" s="112">
        <v>102700560.40141276</v>
      </c>
      <c r="K4478" s="112">
        <f>I4478-J4478-(0.38*'Recalled prostheses cost'!$F$23)</f>
        <v>-84088636.232285351</v>
      </c>
      <c r="L4478" s="11">
        <f t="shared" si="142"/>
        <v>1</v>
      </c>
    </row>
    <row r="4479" spans="1:12" x14ac:dyDescent="0.25">
      <c r="A4479">
        <f t="shared" si="143"/>
        <v>4474</v>
      </c>
      <c r="C4479">
        <v>66722.074725463899</v>
      </c>
      <c r="D4479">
        <v>69729.744401988224</v>
      </c>
      <c r="E4479">
        <v>49063087.863146856</v>
      </c>
      <c r="F4479">
        <v>3007.669676524325</v>
      </c>
      <c r="G4479">
        <v>459819317.84471297</v>
      </c>
      <c r="H4479" s="6">
        <f>E4479-G4479-'Recalled prostheses cost'!$F$23</f>
        <v>-434508054.4484573</v>
      </c>
      <c r="I4479" s="112">
        <v>27166697.543074369</v>
      </c>
      <c r="J4479" s="112">
        <v>174731340.78099093</v>
      </c>
      <c r="K4479" s="112">
        <f>I4479-J4479-(0.38*'Recalled prostheses cost'!$F$23)</f>
        <v>-156590336.53533521</v>
      </c>
      <c r="L4479" s="11">
        <f t="shared" si="142"/>
        <v>1</v>
      </c>
    </row>
    <row r="4480" spans="1:12" x14ac:dyDescent="0.25">
      <c r="A4480">
        <f t="shared" si="143"/>
        <v>4475</v>
      </c>
      <c r="C4480">
        <v>69516.451597726715</v>
      </c>
      <c r="D4480">
        <v>71904.83722635037</v>
      </c>
      <c r="E4480">
        <v>42922076.513477467</v>
      </c>
      <c r="F4480">
        <v>2388.3856286236551</v>
      </c>
      <c r="G4480">
        <v>325548233.46386045</v>
      </c>
      <c r="H4480" s="6">
        <f>E4480-G4480-'Recalled prostheses cost'!$F$23</f>
        <v>-306377981.41727418</v>
      </c>
      <c r="I4480" s="112">
        <v>23972968.500925072</v>
      </c>
      <c r="J4480" s="112">
        <v>123708328.71626697</v>
      </c>
      <c r="K4480" s="112">
        <f>I4480-J4480-(0.38*'Recalled prostheses cost'!$F$23)</f>
        <v>-108761053.51276055</v>
      </c>
      <c r="L4480" s="11">
        <f t="shared" si="142"/>
        <v>1</v>
      </c>
    </row>
    <row r="4481" spans="1:12" x14ac:dyDescent="0.25">
      <c r="A4481">
        <f t="shared" si="143"/>
        <v>4476</v>
      </c>
      <c r="C4481">
        <v>63276.562119465598</v>
      </c>
      <c r="D4481">
        <v>65781.732463182067</v>
      </c>
      <c r="E4481">
        <v>55614072.592705667</v>
      </c>
      <c r="F4481">
        <v>2505.1703437164688</v>
      </c>
      <c r="G4481">
        <v>425389251.43018878</v>
      </c>
      <c r="H4481" s="6">
        <f>E4481-G4481-'Recalled prostheses cost'!$F$23</f>
        <v>-393527003.30437428</v>
      </c>
      <c r="I4481" s="112">
        <v>31026069.07868645</v>
      </c>
      <c r="J4481" s="112">
        <v>161647915.54347172</v>
      </c>
      <c r="K4481" s="112">
        <f>I4481-J4481-(0.38*'Recalled prostheses cost'!$F$23)</f>
        <v>-139647539.76220393</v>
      </c>
      <c r="L4481" s="11">
        <f t="shared" si="142"/>
        <v>1</v>
      </c>
    </row>
    <row r="4482" spans="1:12" x14ac:dyDescent="0.25">
      <c r="A4482">
        <f t="shared" si="143"/>
        <v>4477</v>
      </c>
      <c r="C4482">
        <v>63131.791592948095</v>
      </c>
      <c r="D4482">
        <v>65054.62623765257</v>
      </c>
      <c r="E4482">
        <v>52175068.563403308</v>
      </c>
      <c r="F4482">
        <v>1922.8346447044751</v>
      </c>
      <c r="G4482">
        <v>289047285.31199014</v>
      </c>
      <c r="H4482" s="6">
        <f>E4482-G4482-'Recalled prostheses cost'!$F$23</f>
        <v>-260624041.215478</v>
      </c>
      <c r="I4482" s="112">
        <v>29246016.437182765</v>
      </c>
      <c r="J4482" s="112">
        <v>109837968.41855624</v>
      </c>
      <c r="K4482" s="112">
        <f>I4482-J4482-(0.38*'Recalled prostheses cost'!$F$23)</f>
        <v>-89617645.278792113</v>
      </c>
      <c r="L4482" s="11">
        <f t="shared" si="142"/>
        <v>1</v>
      </c>
    </row>
    <row r="4483" spans="1:12" x14ac:dyDescent="0.25">
      <c r="A4483">
        <f t="shared" si="143"/>
        <v>4478</v>
      </c>
      <c r="C4483">
        <v>75152.76329706797</v>
      </c>
      <c r="D4483">
        <v>77091.342902750897</v>
      </c>
      <c r="E4483">
        <v>64295358.009472102</v>
      </c>
      <c r="F4483">
        <v>1938.5796056829276</v>
      </c>
      <c r="G4483">
        <v>302852339.75954098</v>
      </c>
      <c r="H4483" s="6">
        <f>E4483-G4483-'Recalled prostheses cost'!$F$23</f>
        <v>-262308806.21696004</v>
      </c>
      <c r="I4483" s="112">
        <v>35989381.344297893</v>
      </c>
      <c r="J4483" s="112">
        <v>115083889.10862556</v>
      </c>
      <c r="K4483" s="112">
        <f>I4483-J4483-(0.38*'Recalled prostheses cost'!$F$23)</f>
        <v>-88120201.061746329</v>
      </c>
      <c r="L4483" s="11">
        <f t="shared" si="142"/>
        <v>1</v>
      </c>
    </row>
    <row r="4484" spans="1:12" x14ac:dyDescent="0.25">
      <c r="A4484">
        <f t="shared" si="143"/>
        <v>4479</v>
      </c>
      <c r="C4484">
        <v>79026.02286005186</v>
      </c>
      <c r="D4484">
        <v>81905.37197435023</v>
      </c>
      <c r="E4484">
        <v>43165397.960367888</v>
      </c>
      <c r="F4484">
        <v>2879.3491142983694</v>
      </c>
      <c r="G4484">
        <v>307859359.68254685</v>
      </c>
      <c r="H4484" s="6">
        <f>E4484-G4484-'Recalled prostheses cost'!$F$23</f>
        <v>-288445786.18907017</v>
      </c>
      <c r="I4484" s="112">
        <v>23934898.519920722</v>
      </c>
      <c r="J4484" s="112">
        <v>116986556.67936781</v>
      </c>
      <c r="K4484" s="112">
        <f>I4484-J4484-(0.38*'Recalled prostheses cost'!$F$23)</f>
        <v>-102077351.45686573</v>
      </c>
      <c r="L4484" s="11">
        <f t="shared" si="142"/>
        <v>1</v>
      </c>
    </row>
    <row r="4485" spans="1:12" x14ac:dyDescent="0.25">
      <c r="A4485">
        <f t="shared" si="143"/>
        <v>4480</v>
      </c>
      <c r="C4485">
        <v>82385.996810771743</v>
      </c>
      <c r="D4485">
        <v>84586.192389484684</v>
      </c>
      <c r="E4485">
        <v>54831351.980165809</v>
      </c>
      <c r="F4485">
        <v>2200.1955787129409</v>
      </c>
      <c r="G4485">
        <v>310543074.89740908</v>
      </c>
      <c r="H4485" s="6">
        <f>E4485-G4485-'Recalled prostheses cost'!$F$23</f>
        <v>-279463547.38413447</v>
      </c>
      <c r="I4485" s="112">
        <v>30235738.183691002</v>
      </c>
      <c r="J4485" s="112">
        <v>118006368.46101546</v>
      </c>
      <c r="K4485" s="112">
        <f>I4485-J4485-(0.38*'Recalled prostheses cost'!$F$23)</f>
        <v>-96796323.574743122</v>
      </c>
      <c r="L4485" s="11">
        <f t="shared" si="142"/>
        <v>1</v>
      </c>
    </row>
    <row r="4486" spans="1:12" x14ac:dyDescent="0.25">
      <c r="A4486">
        <f t="shared" si="143"/>
        <v>4481</v>
      </c>
      <c r="C4486">
        <v>57816.298371395256</v>
      </c>
      <c r="D4486">
        <v>59997.552227226777</v>
      </c>
      <c r="E4486">
        <v>47476720.312596411</v>
      </c>
      <c r="F4486">
        <v>2181.2538558315209</v>
      </c>
      <c r="G4486">
        <v>459302834.65723073</v>
      </c>
      <c r="H4486" s="6">
        <f>E4486-G4486-'Recalled prostheses cost'!$F$23</f>
        <v>-435577938.81152546</v>
      </c>
      <c r="I4486" s="112">
        <v>26124268.010129664</v>
      </c>
      <c r="J4486" s="112">
        <v>174535077.16974771</v>
      </c>
      <c r="K4486" s="112">
        <f>I4486-J4486-(0.38*'Recalled prostheses cost'!$F$23)</f>
        <v>-157436502.4570367</v>
      </c>
      <c r="L4486" s="11">
        <f t="shared" ref="L4486:L4549" si="144">IF(H4486/$H$1&lt;=F4486,1,0)</f>
        <v>1</v>
      </c>
    </row>
    <row r="4487" spans="1:12" x14ac:dyDescent="0.25">
      <c r="A4487">
        <f t="shared" si="143"/>
        <v>4482</v>
      </c>
      <c r="C4487">
        <v>58118.298094345526</v>
      </c>
      <c r="D4487">
        <v>59510.578199685326</v>
      </c>
      <c r="E4487">
        <v>48887425.531394958</v>
      </c>
      <c r="F4487">
        <v>1392.2801053397998</v>
      </c>
      <c r="G4487">
        <v>271717016.42270666</v>
      </c>
      <c r="H4487" s="6">
        <f>E4487-G4487-'Recalled prostheses cost'!$F$23</f>
        <v>-246581415.35820287</v>
      </c>
      <c r="I4487" s="112">
        <v>26907113.403578997</v>
      </c>
      <c r="J4487" s="112">
        <v>103252466.24062853</v>
      </c>
      <c r="K4487" s="112">
        <f>I4487-J4487-(0.38*'Recalled prostheses cost'!$F$23)</f>
        <v>-85371046.134468168</v>
      </c>
      <c r="L4487" s="11">
        <f t="shared" si="144"/>
        <v>1</v>
      </c>
    </row>
    <row r="4488" spans="1:12" x14ac:dyDescent="0.25">
      <c r="A4488">
        <f t="shared" ref="A4488:A4551" si="145">1+A4487</f>
        <v>4483</v>
      </c>
      <c r="C4488">
        <v>60763.831927557214</v>
      </c>
      <c r="D4488">
        <v>62749.21209763307</v>
      </c>
      <c r="E4488">
        <v>42423022.701149665</v>
      </c>
      <c r="F4488">
        <v>1985.3801700758559</v>
      </c>
      <c r="G4488">
        <v>308225326.79546106</v>
      </c>
      <c r="H4488" s="6">
        <f>E4488-G4488-'Recalled prostheses cost'!$F$23</f>
        <v>-289554128.56120259</v>
      </c>
      <c r="I4488" s="112">
        <v>23799287.565542653</v>
      </c>
      <c r="J4488" s="112">
        <v>117125624.18227521</v>
      </c>
      <c r="K4488" s="112">
        <f>I4488-J4488-(0.38*'Recalled prostheses cost'!$F$23)</f>
        <v>-102352029.91415119</v>
      </c>
      <c r="L4488" s="11">
        <f t="shared" si="144"/>
        <v>1</v>
      </c>
    </row>
    <row r="4489" spans="1:12" x14ac:dyDescent="0.25">
      <c r="A4489">
        <f t="shared" si="145"/>
        <v>4484</v>
      </c>
      <c r="C4489">
        <v>59333.780114470181</v>
      </c>
      <c r="D4489">
        <v>62164.854125901424</v>
      </c>
      <c r="E4489">
        <v>47205839.720045328</v>
      </c>
      <c r="F4489">
        <v>2831.074011431243</v>
      </c>
      <c r="G4489">
        <v>636824596.81263661</v>
      </c>
      <c r="H4489" s="6">
        <f>E4489-G4489-'Recalled prostheses cost'!$F$23</f>
        <v>-613370581.55948246</v>
      </c>
      <c r="I4489" s="112">
        <v>26484033.025163762</v>
      </c>
      <c r="J4489" s="112">
        <v>241993346.78880194</v>
      </c>
      <c r="K4489" s="112">
        <f>I4489-J4489-(0.38*'Recalled prostheses cost'!$F$23)</f>
        <v>-224535007.06105682</v>
      </c>
      <c r="L4489" s="11">
        <f t="shared" si="144"/>
        <v>1</v>
      </c>
    </row>
    <row r="4490" spans="1:12" x14ac:dyDescent="0.25">
      <c r="A4490">
        <f t="shared" si="145"/>
        <v>4485</v>
      </c>
      <c r="C4490">
        <v>52720.290066754882</v>
      </c>
      <c r="D4490">
        <v>54038.850265782763</v>
      </c>
      <c r="E4490">
        <v>45088937.605866164</v>
      </c>
      <c r="F4490">
        <v>1318.560199027881</v>
      </c>
      <c r="G4490">
        <v>226629529.07553849</v>
      </c>
      <c r="H4490" s="6">
        <f>E4490-G4490-'Recalled prostheses cost'!$F$23</f>
        <v>-205292415.93656349</v>
      </c>
      <c r="I4490" s="112">
        <v>25085847.505445462</v>
      </c>
      <c r="J4490" s="112">
        <v>86119221.048704639</v>
      </c>
      <c r="K4490" s="112">
        <f>I4490-J4490-(0.38*'Recalled prostheses cost'!$F$23)</f>
        <v>-70059066.840677828</v>
      </c>
      <c r="L4490" s="11">
        <f t="shared" si="144"/>
        <v>1</v>
      </c>
    </row>
    <row r="4491" spans="1:12" x14ac:dyDescent="0.25">
      <c r="A4491">
        <f t="shared" si="145"/>
        <v>4486</v>
      </c>
      <c r="C4491">
        <v>72437.305632572257</v>
      </c>
      <c r="D4491">
        <v>75199.307805388715</v>
      </c>
      <c r="E4491">
        <v>41286097.46759703</v>
      </c>
      <c r="F4491">
        <v>2762.0021728164575</v>
      </c>
      <c r="G4491">
        <v>362788025.28223467</v>
      </c>
      <c r="H4491" s="6">
        <f>E4491-G4491-'Recalled prostheses cost'!$F$23</f>
        <v>-345253752.28152883</v>
      </c>
      <c r="I4491" s="112">
        <v>22671775.180319302</v>
      </c>
      <c r="J4491" s="112">
        <v>137859449.60724917</v>
      </c>
      <c r="K4491" s="112">
        <f>I4491-J4491-(0.38*'Recalled prostheses cost'!$F$23)</f>
        <v>-124213367.72434852</v>
      </c>
      <c r="L4491" s="11">
        <f t="shared" si="144"/>
        <v>1</v>
      </c>
    </row>
    <row r="4492" spans="1:12" x14ac:dyDescent="0.25">
      <c r="A4492">
        <f t="shared" si="145"/>
        <v>4487</v>
      </c>
      <c r="C4492">
        <v>55088.206319053344</v>
      </c>
      <c r="D4492">
        <v>56571.925671912388</v>
      </c>
      <c r="E4492">
        <v>46413038.089258157</v>
      </c>
      <c r="F4492">
        <v>1483.7193528590433</v>
      </c>
      <c r="G4492">
        <v>262950015.69574127</v>
      </c>
      <c r="H4492" s="6">
        <f>E4492-G4492-'Recalled prostheses cost'!$F$23</f>
        <v>-240288802.07337427</v>
      </c>
      <c r="I4492" s="112">
        <v>25949575.305320121</v>
      </c>
      <c r="J4492" s="112">
        <v>99921005.964381665</v>
      </c>
      <c r="K4492" s="112">
        <f>I4492-J4492-(0.38*'Recalled prostheses cost'!$F$23)</f>
        <v>-82997123.956480205</v>
      </c>
      <c r="L4492" s="11">
        <f t="shared" si="144"/>
        <v>1</v>
      </c>
    </row>
    <row r="4493" spans="1:12" x14ac:dyDescent="0.25">
      <c r="A4493">
        <f t="shared" si="145"/>
        <v>4488</v>
      </c>
      <c r="C4493">
        <v>68618.622344216594</v>
      </c>
      <c r="D4493">
        <v>71826.091179508236</v>
      </c>
      <c r="E4493">
        <v>47791065.119589791</v>
      </c>
      <c r="F4493">
        <v>3207.4688352916419</v>
      </c>
      <c r="G4493">
        <v>478151870.64253545</v>
      </c>
      <c r="H4493" s="6">
        <f>E4493-G4493-'Recalled prostheses cost'!$F$23</f>
        <v>-454112629.98983681</v>
      </c>
      <c r="I4493" s="112">
        <v>26508585.894739456</v>
      </c>
      <c r="J4493" s="112">
        <v>181697710.84416351</v>
      </c>
      <c r="K4493" s="112">
        <f>I4493-J4493-(0.38*'Recalled prostheses cost'!$F$23)</f>
        <v>-164214818.24684271</v>
      </c>
      <c r="L4493" s="11">
        <f t="shared" si="144"/>
        <v>1</v>
      </c>
    </row>
    <row r="4494" spans="1:12" x14ac:dyDescent="0.25">
      <c r="A4494">
        <f t="shared" si="145"/>
        <v>4489</v>
      </c>
      <c r="C4494">
        <v>51596.017199305796</v>
      </c>
      <c r="D4494">
        <v>52495.506197220508</v>
      </c>
      <c r="E4494">
        <v>59151762.790468514</v>
      </c>
      <c r="F4494">
        <v>899.48899791471194</v>
      </c>
      <c r="G4494">
        <v>257320256.47477153</v>
      </c>
      <c r="H4494" s="6">
        <f>E4494-G4494-'Recalled prostheses cost'!$F$23</f>
        <v>-221920318.15119419</v>
      </c>
      <c r="I4494" s="112">
        <v>32388737.263657276</v>
      </c>
      <c r="J4494" s="112">
        <v>97781697.460413188</v>
      </c>
      <c r="K4494" s="112">
        <f>I4494-J4494-(0.38*'Recalled prostheses cost'!$F$23)</f>
        <v>-74418653.49417457</v>
      </c>
      <c r="L4494" s="11">
        <f t="shared" si="144"/>
        <v>1</v>
      </c>
    </row>
    <row r="4495" spans="1:12" x14ac:dyDescent="0.25">
      <c r="A4495">
        <f t="shared" si="145"/>
        <v>4490</v>
      </c>
      <c r="C4495">
        <v>69459.163738585863</v>
      </c>
      <c r="D4495">
        <v>71564.002359608741</v>
      </c>
      <c r="E4495">
        <v>43035975.967963688</v>
      </c>
      <c r="F4495">
        <v>2104.8386210228782</v>
      </c>
      <c r="G4495">
        <v>253697800.43500325</v>
      </c>
      <c r="H4495" s="6">
        <f>E4495-G4495-'Recalled prostheses cost'!$F$23</f>
        <v>-234413648.93393072</v>
      </c>
      <c r="I4495" s="112">
        <v>23782753.42908388</v>
      </c>
      <c r="J4495" s="112">
        <v>96405164.165301219</v>
      </c>
      <c r="K4495" s="112">
        <f>I4495-J4495-(0.38*'Recalled prostheses cost'!$F$23)</f>
        <v>-81648104.033635974</v>
      </c>
      <c r="L4495" s="11">
        <f t="shared" si="144"/>
        <v>1</v>
      </c>
    </row>
    <row r="4496" spans="1:12" x14ac:dyDescent="0.25">
      <c r="A4496">
        <f t="shared" si="145"/>
        <v>4491</v>
      </c>
      <c r="C4496">
        <v>54792.127370952352</v>
      </c>
      <c r="D4496">
        <v>56220.407169773214</v>
      </c>
      <c r="E4496">
        <v>54194438.628941275</v>
      </c>
      <c r="F4496">
        <v>1428.2797988208622</v>
      </c>
      <c r="G4496">
        <v>385233241.45222199</v>
      </c>
      <c r="H4496" s="6">
        <f>E4496-G4496-'Recalled prostheses cost'!$F$23</f>
        <v>-354790627.29017186</v>
      </c>
      <c r="I4496" s="112">
        <v>29633020.559344918</v>
      </c>
      <c r="J4496" s="112">
        <v>146388631.75184438</v>
      </c>
      <c r="K4496" s="112">
        <f>I4496-J4496-(0.38*'Recalled prostheses cost'!$F$23)</f>
        <v>-125781304.48991811</v>
      </c>
      <c r="L4496" s="11">
        <f t="shared" si="144"/>
        <v>1</v>
      </c>
    </row>
    <row r="4497" spans="1:12" x14ac:dyDescent="0.25">
      <c r="A4497">
        <f t="shared" si="145"/>
        <v>4492</v>
      </c>
      <c r="C4497">
        <v>54693.160613890621</v>
      </c>
      <c r="D4497">
        <v>56284.480368079894</v>
      </c>
      <c r="E4497">
        <v>63459576.009200118</v>
      </c>
      <c r="F4497">
        <v>1591.3197541892732</v>
      </c>
      <c r="G4497">
        <v>525812602.19352651</v>
      </c>
      <c r="H4497" s="6">
        <f>E4497-G4497-'Recalled prostheses cost'!$F$23</f>
        <v>-486104850.65121758</v>
      </c>
      <c r="I4497" s="112">
        <v>35222482.892518342</v>
      </c>
      <c r="J4497" s="112">
        <v>199808788.83354005</v>
      </c>
      <c r="K4497" s="112">
        <f>I4497-J4497-(0.38*'Recalled prostheses cost'!$F$23)</f>
        <v>-173611999.23844036</v>
      </c>
      <c r="L4497" s="11">
        <f t="shared" si="144"/>
        <v>1</v>
      </c>
    </row>
    <row r="4498" spans="1:12" x14ac:dyDescent="0.25">
      <c r="A4498">
        <f t="shared" si="145"/>
        <v>4493</v>
      </c>
      <c r="C4498">
        <v>52120.365332606962</v>
      </c>
      <c r="D4498">
        <v>53677.967751400742</v>
      </c>
      <c r="E4498">
        <v>55371126.97416503</v>
      </c>
      <c r="F4498">
        <v>1557.6024187937801</v>
      </c>
      <c r="G4498">
        <v>458548281.34804344</v>
      </c>
      <c r="H4498" s="6">
        <f>E4498-G4498-'Recalled prostheses cost'!$F$23</f>
        <v>-426928978.84076959</v>
      </c>
      <c r="I4498" s="112">
        <v>30681361.235485598</v>
      </c>
      <c r="J4498" s="112">
        <v>174248346.91225651</v>
      </c>
      <c r="K4498" s="112">
        <f>I4498-J4498-(0.38*'Recalled prostheses cost'!$F$23)</f>
        <v>-152592678.97418958</v>
      </c>
      <c r="L4498" s="11">
        <f t="shared" si="144"/>
        <v>1</v>
      </c>
    </row>
    <row r="4499" spans="1:12" x14ac:dyDescent="0.25">
      <c r="A4499">
        <f t="shared" si="145"/>
        <v>4494</v>
      </c>
      <c r="C4499">
        <v>57035.703857049593</v>
      </c>
      <c r="D4499">
        <v>58600.326760243697</v>
      </c>
      <c r="E4499">
        <v>48588185.49656523</v>
      </c>
      <c r="F4499">
        <v>1564.6229031941039</v>
      </c>
      <c r="G4499">
        <v>326065597.20678985</v>
      </c>
      <c r="H4499" s="6">
        <f>E4499-G4499-'Recalled prostheses cost'!$F$23</f>
        <v>-301229236.1771158</v>
      </c>
      <c r="I4499" s="112">
        <v>26714664.711324107</v>
      </c>
      <c r="J4499" s="112">
        <v>123904926.93858016</v>
      </c>
      <c r="K4499" s="112">
        <f>I4499-J4499-(0.38*'Recalled prostheses cost'!$F$23)</f>
        <v>-106215955.52467468</v>
      </c>
      <c r="L4499" s="11">
        <f t="shared" si="144"/>
        <v>1</v>
      </c>
    </row>
    <row r="4500" spans="1:12" x14ac:dyDescent="0.25">
      <c r="A4500">
        <f t="shared" si="145"/>
        <v>4495</v>
      </c>
      <c r="C4500">
        <v>53922.537268071377</v>
      </c>
      <c r="D4500">
        <v>55449.01808970917</v>
      </c>
      <c r="E4500">
        <v>49380613.485990837</v>
      </c>
      <c r="F4500">
        <v>1526.4808216377933</v>
      </c>
      <c r="G4500">
        <v>313611240.4168613</v>
      </c>
      <c r="H4500" s="6">
        <f>E4500-G4500-'Recalled prostheses cost'!$F$23</f>
        <v>-287982451.39776164</v>
      </c>
      <c r="I4500" s="112">
        <v>27343188.397883587</v>
      </c>
      <c r="J4500" s="112">
        <v>119172271.35840729</v>
      </c>
      <c r="K4500" s="112">
        <f>I4500-J4500-(0.38*'Recalled prostheses cost'!$F$23)</f>
        <v>-100854776.25794235</v>
      </c>
      <c r="L4500" s="11">
        <f t="shared" si="144"/>
        <v>1</v>
      </c>
    </row>
    <row r="4501" spans="1:12" x14ac:dyDescent="0.25">
      <c r="A4501">
        <f t="shared" si="145"/>
        <v>4496</v>
      </c>
      <c r="C4501">
        <v>56399.343927801732</v>
      </c>
      <c r="D4501">
        <v>58302.041862570964</v>
      </c>
      <c r="E4501">
        <v>56582311.912744552</v>
      </c>
      <c r="F4501">
        <v>1902.6979347692322</v>
      </c>
      <c r="G4501">
        <v>521838083.96739334</v>
      </c>
      <c r="H4501" s="6">
        <f>E4501-G4501-'Recalled prostheses cost'!$F$23</f>
        <v>-489007596.52153993</v>
      </c>
      <c r="I4501" s="112">
        <v>31625142.60312463</v>
      </c>
      <c r="J4501" s="112">
        <v>198298471.90760952</v>
      </c>
      <c r="K4501" s="112">
        <f>I4501-J4501-(0.38*'Recalled prostheses cost'!$F$23)</f>
        <v>-175699022.60190356</v>
      </c>
      <c r="L4501" s="11">
        <f t="shared" si="144"/>
        <v>1</v>
      </c>
    </row>
    <row r="4502" spans="1:12" x14ac:dyDescent="0.25">
      <c r="A4502">
        <f t="shared" si="145"/>
        <v>4497</v>
      </c>
      <c r="C4502">
        <v>72970.617101378506</v>
      </c>
      <c r="D4502">
        <v>75370.098132617073</v>
      </c>
      <c r="E4502">
        <v>49822644.420330934</v>
      </c>
      <c r="F4502">
        <v>2399.4810312385671</v>
      </c>
      <c r="G4502">
        <v>388673867.58768207</v>
      </c>
      <c r="H4502" s="6">
        <f>E4502-G4502-'Recalled prostheses cost'!$F$23</f>
        <v>-362603047.6342423</v>
      </c>
      <c r="I4502" s="112">
        <v>27301360.83964093</v>
      </c>
      <c r="J4502" s="112">
        <v>147696069.68331918</v>
      </c>
      <c r="K4502" s="112">
        <f>I4502-J4502-(0.38*'Recalled prostheses cost'!$F$23)</f>
        <v>-129420402.14109689</v>
      </c>
      <c r="L4502" s="11">
        <f t="shared" si="144"/>
        <v>1</v>
      </c>
    </row>
    <row r="4503" spans="1:12" x14ac:dyDescent="0.25">
      <c r="A4503">
        <f t="shared" si="145"/>
        <v>4498</v>
      </c>
      <c r="C4503">
        <v>54045.270784143759</v>
      </c>
      <c r="D4503">
        <v>55832.901295157302</v>
      </c>
      <c r="E4503">
        <v>50316483.101350576</v>
      </c>
      <c r="F4503">
        <v>1787.6305110135436</v>
      </c>
      <c r="G4503">
        <v>413972066.56610519</v>
      </c>
      <c r="H4503" s="6">
        <f>E4503-G4503-'Recalled prostheses cost'!$F$23</f>
        <v>-387407407.93164575</v>
      </c>
      <c r="I4503" s="112">
        <v>28009484.105547924</v>
      </c>
      <c r="J4503" s="112">
        <v>157309385.29511994</v>
      </c>
      <c r="K4503" s="112">
        <f>I4503-J4503-(0.38*'Recalled prostheses cost'!$F$23)</f>
        <v>-138325594.48699066</v>
      </c>
      <c r="L4503" s="11">
        <f t="shared" si="144"/>
        <v>1</v>
      </c>
    </row>
    <row r="4504" spans="1:12" x14ac:dyDescent="0.25">
      <c r="A4504">
        <f t="shared" si="145"/>
        <v>4499</v>
      </c>
      <c r="C4504">
        <v>52397.978577533409</v>
      </c>
      <c r="D4504">
        <v>53497.554252372036</v>
      </c>
      <c r="E4504">
        <v>44860479.278058253</v>
      </c>
      <c r="F4504">
        <v>1099.5756748386266</v>
      </c>
      <c r="G4504">
        <v>254020744.75371221</v>
      </c>
      <c r="H4504" s="6">
        <f>E4504-G4504-'Recalled prostheses cost'!$F$23</f>
        <v>-232912089.94254512</v>
      </c>
      <c r="I4504" s="112">
        <v>25173687.618859015</v>
      </c>
      <c r="J4504" s="112">
        <v>96527883.006410658</v>
      </c>
      <c r="K4504" s="112">
        <f>I4504-J4504-(0.38*'Recalled prostheses cost'!$F$23)</f>
        <v>-80379888.684970289</v>
      </c>
      <c r="L4504" s="11">
        <f t="shared" si="144"/>
        <v>1</v>
      </c>
    </row>
    <row r="4505" spans="1:12" x14ac:dyDescent="0.25">
      <c r="A4505">
        <f t="shared" si="145"/>
        <v>4500</v>
      </c>
      <c r="C4505">
        <v>52062.760767051426</v>
      </c>
      <c r="D4505">
        <v>53845.209990708856</v>
      </c>
      <c r="E4505">
        <v>46323592.781762406</v>
      </c>
      <c r="F4505">
        <v>1782.4492236574297</v>
      </c>
      <c r="G4505">
        <v>426663976.62508398</v>
      </c>
      <c r="H4505" s="6">
        <f>E4505-G4505-'Recalled prostheses cost'!$F$23</f>
        <v>-404092208.31021273</v>
      </c>
      <c r="I4505" s="112">
        <v>25509704.856158119</v>
      </c>
      <c r="J4505" s="112">
        <v>162132311.11753193</v>
      </c>
      <c r="K4505" s="112">
        <f>I4505-J4505-(0.38*'Recalled prostheses cost'!$F$23)</f>
        <v>-145648299.55879247</v>
      </c>
      <c r="L4505" s="11">
        <f t="shared" si="144"/>
        <v>1</v>
      </c>
    </row>
    <row r="4506" spans="1:12" x14ac:dyDescent="0.25">
      <c r="A4506">
        <f t="shared" si="145"/>
        <v>4501</v>
      </c>
      <c r="C4506">
        <v>51667.088003583522</v>
      </c>
      <c r="D4506">
        <v>53200.963931915838</v>
      </c>
      <c r="E4506">
        <v>43054975.51946485</v>
      </c>
      <c r="F4506">
        <v>1533.8759283323161</v>
      </c>
      <c r="G4506">
        <v>292161985.11178792</v>
      </c>
      <c r="H4506" s="6">
        <f>E4506-G4506-'Recalled prostheses cost'!$F$23</f>
        <v>-272858834.05921423</v>
      </c>
      <c r="I4506" s="112">
        <v>23679485.434109882</v>
      </c>
      <c r="J4506" s="112">
        <v>111021554.34247939</v>
      </c>
      <c r="K4506" s="112">
        <f>I4506-J4506-(0.38*'Recalled prostheses cost'!$F$23)</f>
        <v>-96367762.205788165</v>
      </c>
      <c r="L4506" s="11">
        <f t="shared" si="144"/>
        <v>1</v>
      </c>
    </row>
    <row r="4507" spans="1:12" x14ac:dyDescent="0.25">
      <c r="A4507">
        <f t="shared" si="145"/>
        <v>4502</v>
      </c>
      <c r="C4507">
        <v>54483.450645429511</v>
      </c>
      <c r="D4507">
        <v>56302.594643557051</v>
      </c>
      <c r="E4507">
        <v>65309609.919874564</v>
      </c>
      <c r="F4507">
        <v>1819.1439981275398</v>
      </c>
      <c r="G4507">
        <v>505880445.94672924</v>
      </c>
      <c r="H4507" s="6">
        <f>E4507-G4507-'Recalled prostheses cost'!$F$23</f>
        <v>-464322660.49374586</v>
      </c>
      <c r="I4507" s="112">
        <v>36368198.990475215</v>
      </c>
      <c r="J4507" s="112">
        <v>192234569.45975712</v>
      </c>
      <c r="K4507" s="112">
        <f>I4507-J4507-(0.38*'Recalled prostheses cost'!$F$23)</f>
        <v>-164892063.76670057</v>
      </c>
      <c r="L4507" s="11">
        <f t="shared" si="144"/>
        <v>1</v>
      </c>
    </row>
    <row r="4508" spans="1:12" x14ac:dyDescent="0.25">
      <c r="A4508">
        <f t="shared" si="145"/>
        <v>4503</v>
      </c>
      <c r="C4508">
        <v>56691.197666152846</v>
      </c>
      <c r="D4508">
        <v>58862.442396609054</v>
      </c>
      <c r="E4508">
        <v>42659914.647367984</v>
      </c>
      <c r="F4508">
        <v>2171.2447304562083</v>
      </c>
      <c r="G4508">
        <v>330791327.2282986</v>
      </c>
      <c r="H4508" s="6">
        <f>E4508-G4508-'Recalled prostheses cost'!$F$23</f>
        <v>-311883237.04782176</v>
      </c>
      <c r="I4508" s="112">
        <v>24118103.229799327</v>
      </c>
      <c r="J4508" s="112">
        <v>125700704.34675348</v>
      </c>
      <c r="K4508" s="112">
        <f>I4508-J4508-(0.38*'Recalled prostheses cost'!$F$23)</f>
        <v>-110608294.4143728</v>
      </c>
      <c r="L4508" s="11">
        <f t="shared" si="144"/>
        <v>1</v>
      </c>
    </row>
    <row r="4509" spans="1:12" x14ac:dyDescent="0.25">
      <c r="A4509">
        <f t="shared" si="145"/>
        <v>4504</v>
      </c>
      <c r="C4509">
        <v>63031.955216761962</v>
      </c>
      <c r="D4509">
        <v>64299.625933559095</v>
      </c>
      <c r="E4509">
        <v>55868065.317152895</v>
      </c>
      <c r="F4509">
        <v>1267.6707167971326</v>
      </c>
      <c r="G4509">
        <v>246665784.33999214</v>
      </c>
      <c r="H4509" s="6">
        <f>E4509-G4509-'Recalled prostheses cost'!$F$23</f>
        <v>-214549543.48973042</v>
      </c>
      <c r="I4509" s="112">
        <v>31167438.068909947</v>
      </c>
      <c r="J4509" s="112">
        <v>93732998.049197003</v>
      </c>
      <c r="K4509" s="112">
        <f>I4509-J4509-(0.38*'Recalled prostheses cost'!$F$23)</f>
        <v>-71591253.277705699</v>
      </c>
      <c r="L4509" s="11">
        <f t="shared" si="144"/>
        <v>1</v>
      </c>
    </row>
    <row r="4510" spans="1:12" x14ac:dyDescent="0.25">
      <c r="A4510">
        <f t="shared" si="145"/>
        <v>4505</v>
      </c>
      <c r="C4510">
        <v>61394.304807935216</v>
      </c>
      <c r="D4510">
        <v>62794.670816211277</v>
      </c>
      <c r="E4510">
        <v>60674215.829079203</v>
      </c>
      <c r="F4510">
        <v>1400.3660082760616</v>
      </c>
      <c r="G4510">
        <v>341496310.79859811</v>
      </c>
      <c r="H4510" s="6">
        <f>E4510-G4510-'Recalled prostheses cost'!$F$23</f>
        <v>-304573919.43641007</v>
      </c>
      <c r="I4510" s="112">
        <v>33520904.722624164</v>
      </c>
      <c r="J4510" s="112">
        <v>129768598.10346732</v>
      </c>
      <c r="K4510" s="112">
        <f>I4510-J4510-(0.38*'Recalled prostheses cost'!$F$23)</f>
        <v>-105273386.67826179</v>
      </c>
      <c r="L4510" s="11">
        <f t="shared" si="144"/>
        <v>1</v>
      </c>
    </row>
    <row r="4511" spans="1:12" x14ac:dyDescent="0.25">
      <c r="A4511">
        <f t="shared" si="145"/>
        <v>4506</v>
      </c>
      <c r="C4511">
        <v>61673.907634398151</v>
      </c>
      <c r="D4511">
        <v>63257.152102579967</v>
      </c>
      <c r="E4511">
        <v>67648190.870353013</v>
      </c>
      <c r="F4511">
        <v>1583.244468181816</v>
      </c>
      <c r="G4511">
        <v>460391298.48090118</v>
      </c>
      <c r="H4511" s="6">
        <f>E4511-G4511-'Recalled prostheses cost'!$F$23</f>
        <v>-416494932.07743931</v>
      </c>
      <c r="I4511" s="112">
        <v>37183794.940491021</v>
      </c>
      <c r="J4511" s="112">
        <v>174948693.42274246</v>
      </c>
      <c r="K4511" s="112">
        <f>I4511-J4511-(0.38*'Recalled prostheses cost'!$F$23)</f>
        <v>-146790591.77967009</v>
      </c>
      <c r="L4511" s="11">
        <f t="shared" si="144"/>
        <v>1</v>
      </c>
    </row>
    <row r="4512" spans="1:12" x14ac:dyDescent="0.25">
      <c r="A4512">
        <f t="shared" si="145"/>
        <v>4507</v>
      </c>
      <c r="C4512">
        <v>53169.399291561218</v>
      </c>
      <c r="D4512">
        <v>54561.18935559642</v>
      </c>
      <c r="E4512">
        <v>45742993.303900674</v>
      </c>
      <c r="F4512">
        <v>1391.7900640352018</v>
      </c>
      <c r="G4512">
        <v>279040268.87381327</v>
      </c>
      <c r="H4512" s="6">
        <f>E4512-G4512-'Recalled prostheses cost'!$F$23</f>
        <v>-257049100.03680378</v>
      </c>
      <c r="I4512" s="112">
        <v>25401016.603651896</v>
      </c>
      <c r="J4512" s="112">
        <v>106035302.17204905</v>
      </c>
      <c r="K4512" s="112">
        <f>I4512-J4512-(0.38*'Recalled prostheses cost'!$F$23)</f>
        <v>-89659978.865815789</v>
      </c>
      <c r="L4512" s="11">
        <f t="shared" si="144"/>
        <v>1</v>
      </c>
    </row>
    <row r="4513" spans="1:12" x14ac:dyDescent="0.25">
      <c r="A4513">
        <f t="shared" si="145"/>
        <v>4508</v>
      </c>
      <c r="C4513">
        <v>54247.629567354401</v>
      </c>
      <c r="D4513">
        <v>55892.220985601773</v>
      </c>
      <c r="E4513">
        <v>43424627.897475235</v>
      </c>
      <c r="F4513">
        <v>1644.5914182473716</v>
      </c>
      <c r="G4513">
        <v>305057778.01961911</v>
      </c>
      <c r="H4513" s="6">
        <f>E4513-G4513-'Recalled prostheses cost'!$F$23</f>
        <v>-285384974.58903503</v>
      </c>
      <c r="I4513" s="112">
        <v>23827392.617191106</v>
      </c>
      <c r="J4513" s="112">
        <v>115921955.64745526</v>
      </c>
      <c r="K4513" s="112">
        <f>I4513-J4513-(0.38*'Recalled prostheses cost'!$F$23)</f>
        <v>-101120256.32768279</v>
      </c>
      <c r="L4513" s="11">
        <f t="shared" si="144"/>
        <v>1</v>
      </c>
    </row>
    <row r="4514" spans="1:12" x14ac:dyDescent="0.25">
      <c r="A4514">
        <f t="shared" si="145"/>
        <v>4509</v>
      </c>
      <c r="C4514">
        <v>63504.770029445819</v>
      </c>
      <c r="D4514">
        <v>65193.21496068751</v>
      </c>
      <c r="E4514">
        <v>39601678.975495093</v>
      </c>
      <c r="F4514">
        <v>1688.4449312416909</v>
      </c>
      <c r="G4514">
        <v>181637525.83026576</v>
      </c>
      <c r="H4514" s="6">
        <f>E4514-G4514-'Recalled prostheses cost'!$F$23</f>
        <v>-165787671.32166183</v>
      </c>
      <c r="I4514" s="112">
        <v>22393220.076815691</v>
      </c>
      <c r="J4514" s="112">
        <v>69022259.815500975</v>
      </c>
      <c r="K4514" s="112">
        <f>I4514-J4514-(0.38*'Recalled prostheses cost'!$F$23)</f>
        <v>-55654733.036103927</v>
      </c>
      <c r="L4514" s="11">
        <f t="shared" si="144"/>
        <v>1</v>
      </c>
    </row>
    <row r="4515" spans="1:12" x14ac:dyDescent="0.25">
      <c r="A4515">
        <f t="shared" si="145"/>
        <v>4510</v>
      </c>
      <c r="C4515">
        <v>78078.378742209155</v>
      </c>
      <c r="D4515">
        <v>82652.247804887185</v>
      </c>
      <c r="E4515">
        <v>51682108.368192643</v>
      </c>
      <c r="F4515">
        <v>4573.8690626780299</v>
      </c>
      <c r="G4515">
        <v>866161934.82414162</v>
      </c>
      <c r="H4515" s="6">
        <f>E4515-G4515-'Recalled prostheses cost'!$F$23</f>
        <v>-838231650.92284012</v>
      </c>
      <c r="I4515" s="112">
        <v>28721223.117464565</v>
      </c>
      <c r="J4515" s="112">
        <v>329141535.23317379</v>
      </c>
      <c r="K4515" s="112">
        <f>I4515-J4515-(0.38*'Recalled prostheses cost'!$F$23)</f>
        <v>-309446005.4131279</v>
      </c>
      <c r="L4515" s="11">
        <f t="shared" si="144"/>
        <v>1</v>
      </c>
    </row>
    <row r="4516" spans="1:12" x14ac:dyDescent="0.25">
      <c r="A4516">
        <f t="shared" si="145"/>
        <v>4511</v>
      </c>
      <c r="C4516">
        <v>52498.603298206057</v>
      </c>
      <c r="D4516">
        <v>54133.896482262426</v>
      </c>
      <c r="E4516">
        <v>42822705.762120739</v>
      </c>
      <c r="F4516">
        <v>1635.2931840563688</v>
      </c>
      <c r="G4516">
        <v>285604971.51111513</v>
      </c>
      <c r="H4516" s="6">
        <f>E4516-G4516-'Recalled prostheses cost'!$F$23</f>
        <v>-266534090.21588558</v>
      </c>
      <c r="I4516" s="112">
        <v>23627818.423513416</v>
      </c>
      <c r="J4516" s="112">
        <v>108529889.17422374</v>
      </c>
      <c r="K4516" s="112">
        <f>I4516-J4516-(0.38*'Recalled prostheses cost'!$F$23)</f>
        <v>-93927764.048128963</v>
      </c>
      <c r="L4516" s="11">
        <f t="shared" si="144"/>
        <v>1</v>
      </c>
    </row>
    <row r="4517" spans="1:12" x14ac:dyDescent="0.25">
      <c r="A4517">
        <f t="shared" si="145"/>
        <v>4512</v>
      </c>
      <c r="C4517">
        <v>50740.351667956311</v>
      </c>
      <c r="D4517">
        <v>51871.310537872225</v>
      </c>
      <c r="E4517">
        <v>47401377.171272837</v>
      </c>
      <c r="F4517">
        <v>1130.958869915914</v>
      </c>
      <c r="G4517">
        <v>238606088.62305033</v>
      </c>
      <c r="H4517" s="6">
        <f>E4517-G4517-'Recalled prostheses cost'!$F$23</f>
        <v>-214956535.91866866</v>
      </c>
      <c r="I4517" s="112">
        <v>26284856.517628178</v>
      </c>
      <c r="J4517" s="112">
        <v>90670313.676759139</v>
      </c>
      <c r="K4517" s="112">
        <f>I4517-J4517-(0.38*'Recalled prostheses cost'!$F$23)</f>
        <v>-73411150.456549615</v>
      </c>
      <c r="L4517" s="11">
        <f t="shared" si="144"/>
        <v>1</v>
      </c>
    </row>
    <row r="4518" spans="1:12" x14ac:dyDescent="0.25">
      <c r="A4518">
        <f t="shared" si="145"/>
        <v>4513</v>
      </c>
      <c r="C4518">
        <v>52212.537371543935</v>
      </c>
      <c r="D4518">
        <v>53296.259011211543</v>
      </c>
      <c r="E4518">
        <v>46461510.889839277</v>
      </c>
      <c r="F4518">
        <v>1083.7216396676085</v>
      </c>
      <c r="G4518">
        <v>188089023.60222244</v>
      </c>
      <c r="H4518" s="6">
        <f>E4518-G4518-'Recalled prostheses cost'!$F$23</f>
        <v>-165379337.17927432</v>
      </c>
      <c r="I4518" s="112">
        <v>25979693.81626717</v>
      </c>
      <c r="J4518" s="112">
        <v>71473828.968844548</v>
      </c>
      <c r="K4518" s="112">
        <f>I4518-J4518-(0.38*'Recalled prostheses cost'!$F$23)</f>
        <v>-54519828.449996024</v>
      </c>
      <c r="L4518" s="11">
        <f t="shared" si="144"/>
        <v>1</v>
      </c>
    </row>
    <row r="4519" spans="1:12" x14ac:dyDescent="0.25">
      <c r="A4519">
        <f t="shared" si="145"/>
        <v>4514</v>
      </c>
      <c r="C4519">
        <v>67416.951225416007</v>
      </c>
      <c r="D4519">
        <v>69326.31482291584</v>
      </c>
      <c r="E4519">
        <v>43487850.483628109</v>
      </c>
      <c r="F4519">
        <v>1909.3635974998324</v>
      </c>
      <c r="G4519">
        <v>240385929.64272821</v>
      </c>
      <c r="H4519" s="6">
        <f>E4519-G4519-'Recalled prostheses cost'!$F$23</f>
        <v>-220649903.62599128</v>
      </c>
      <c r="I4519" s="112">
        <v>24371544.392209705</v>
      </c>
      <c r="J4519" s="112">
        <v>91346653.264236733</v>
      </c>
      <c r="K4519" s="112">
        <f>I4519-J4519-(0.38*'Recalled prostheses cost'!$F$23)</f>
        <v>-76000802.169445664</v>
      </c>
      <c r="L4519" s="11">
        <f t="shared" si="144"/>
        <v>1</v>
      </c>
    </row>
    <row r="4520" spans="1:12" x14ac:dyDescent="0.25">
      <c r="A4520">
        <f t="shared" si="145"/>
        <v>4515</v>
      </c>
      <c r="C4520">
        <v>72812.132610341461</v>
      </c>
      <c r="D4520">
        <v>75674.099425876353</v>
      </c>
      <c r="E4520">
        <v>49445050.910108812</v>
      </c>
      <c r="F4520">
        <v>2861.9668155348918</v>
      </c>
      <c r="G4520">
        <v>446930641.80501032</v>
      </c>
      <c r="H4520" s="6">
        <f>E4520-G4520-'Recalled prostheses cost'!$F$23</f>
        <v>-421237415.36179268</v>
      </c>
      <c r="I4520" s="112">
        <v>27473051.138592314</v>
      </c>
      <c r="J4520" s="112">
        <v>169833643.88590392</v>
      </c>
      <c r="K4520" s="112">
        <f>I4520-J4520-(0.38*'Recalled prostheses cost'!$F$23)</f>
        <v>-151386286.04473028</v>
      </c>
      <c r="L4520" s="11">
        <f t="shared" si="144"/>
        <v>1</v>
      </c>
    </row>
    <row r="4521" spans="1:12" x14ac:dyDescent="0.25">
      <c r="A4521">
        <f t="shared" si="145"/>
        <v>4516</v>
      </c>
      <c r="C4521">
        <v>56798.351369487762</v>
      </c>
      <c r="D4521">
        <v>58687.144632469848</v>
      </c>
      <c r="E4521">
        <v>51155317.606080703</v>
      </c>
      <c r="F4521">
        <v>1888.7932629820862</v>
      </c>
      <c r="G4521">
        <v>332351695.64154142</v>
      </c>
      <c r="H4521" s="6">
        <f>E4521-G4521-'Recalled prostheses cost'!$F$23</f>
        <v>-304948202.50235188</v>
      </c>
      <c r="I4521" s="112">
        <v>28454498.266861763</v>
      </c>
      <c r="J4521" s="112">
        <v>126293644.34378576</v>
      </c>
      <c r="K4521" s="112">
        <f>I4521-J4521-(0.38*'Recalled prostheses cost'!$F$23)</f>
        <v>-106864839.37434265</v>
      </c>
      <c r="L4521" s="11">
        <f t="shared" si="144"/>
        <v>1</v>
      </c>
    </row>
    <row r="4522" spans="1:12" x14ac:dyDescent="0.25">
      <c r="A4522">
        <f t="shared" si="145"/>
        <v>4517</v>
      </c>
      <c r="C4522">
        <v>74320.060782235654</v>
      </c>
      <c r="D4522">
        <v>76412.708120293435</v>
      </c>
      <c r="E4522">
        <v>61775778.543814071</v>
      </c>
      <c r="F4522">
        <v>2092.6473380577809</v>
      </c>
      <c r="G4522">
        <v>415074083.47391987</v>
      </c>
      <c r="H4522" s="6">
        <f>E4522-G4522-'Recalled prostheses cost'!$F$23</f>
        <v>-377050129.39699697</v>
      </c>
      <c r="I4522" s="112">
        <v>34031763.570523337</v>
      </c>
      <c r="J4522" s="112">
        <v>157728151.72008955</v>
      </c>
      <c r="K4522" s="112">
        <f>I4522-J4522-(0.38*'Recalled prostheses cost'!$F$23)</f>
        <v>-132722081.44698486</v>
      </c>
      <c r="L4522" s="11">
        <f t="shared" si="144"/>
        <v>1</v>
      </c>
    </row>
    <row r="4523" spans="1:12" x14ac:dyDescent="0.25">
      <c r="A4523">
        <f t="shared" si="145"/>
        <v>4518</v>
      </c>
      <c r="C4523">
        <v>58253.083267016606</v>
      </c>
      <c r="D4523">
        <v>60008.791834695323</v>
      </c>
      <c r="E4523">
        <v>42285215.484468289</v>
      </c>
      <c r="F4523">
        <v>1755.7085676787174</v>
      </c>
      <c r="G4523">
        <v>293679958.87423122</v>
      </c>
      <c r="H4523" s="6">
        <f>E4523-G4523-'Recalled prostheses cost'!$F$23</f>
        <v>-275146567.85665411</v>
      </c>
      <c r="I4523" s="112">
        <v>23019093.471837077</v>
      </c>
      <c r="J4523" s="112">
        <v>111598384.37220787</v>
      </c>
      <c r="K4523" s="112">
        <f>I4523-J4523-(0.38*'Recalled prostheses cost'!$F$23)</f>
        <v>-97604984.197789431</v>
      </c>
      <c r="L4523" s="11">
        <f t="shared" si="144"/>
        <v>1</v>
      </c>
    </row>
    <row r="4524" spans="1:12" x14ac:dyDescent="0.25">
      <c r="A4524">
        <f t="shared" si="145"/>
        <v>4519</v>
      </c>
      <c r="C4524">
        <v>56603.235056287449</v>
      </c>
      <c r="D4524">
        <v>58951.248801203372</v>
      </c>
      <c r="E4524">
        <v>42539607.235825144</v>
      </c>
      <c r="F4524">
        <v>2348.0137449159229</v>
      </c>
      <c r="G4524">
        <v>399153073.74801981</v>
      </c>
      <c r="H4524" s="6">
        <f>E4524-G4524-'Recalled prostheses cost'!$F$23</f>
        <v>-380365290.97908586</v>
      </c>
      <c r="I4524" s="112">
        <v>23588817.987729978</v>
      </c>
      <c r="J4524" s="112">
        <v>151678168.02424753</v>
      </c>
      <c r="K4524" s="112">
        <f>I4524-J4524-(0.38*'Recalled prostheses cost'!$F$23)</f>
        <v>-137115043.33393618</v>
      </c>
      <c r="L4524" s="11">
        <f t="shared" si="144"/>
        <v>1</v>
      </c>
    </row>
    <row r="4525" spans="1:12" x14ac:dyDescent="0.25">
      <c r="A4525">
        <f t="shared" si="145"/>
        <v>4520</v>
      </c>
      <c r="C4525">
        <v>67063.809707593959</v>
      </c>
      <c r="D4525">
        <v>70197.54906109962</v>
      </c>
      <c r="E4525">
        <v>52786104.968152158</v>
      </c>
      <c r="F4525">
        <v>3133.7393535056617</v>
      </c>
      <c r="G4525">
        <v>591407892.86762595</v>
      </c>
      <c r="H4525" s="6">
        <f>E4525-G4525-'Recalled prostheses cost'!$F$23</f>
        <v>-562373612.36636496</v>
      </c>
      <c r="I4525" s="112">
        <v>29837004.641391687</v>
      </c>
      <c r="J4525" s="112">
        <v>224734999.28969783</v>
      </c>
      <c r="K4525" s="112">
        <f>I4525-J4525-(0.38*'Recalled prostheses cost'!$F$23)</f>
        <v>-203923687.94572479</v>
      </c>
      <c r="L4525" s="11">
        <f t="shared" si="144"/>
        <v>1</v>
      </c>
    </row>
    <row r="4526" spans="1:12" x14ac:dyDescent="0.25">
      <c r="A4526">
        <f t="shared" si="145"/>
        <v>4521</v>
      </c>
      <c r="C4526">
        <v>85128.200859342702</v>
      </c>
      <c r="D4526">
        <v>89807.415402422921</v>
      </c>
      <c r="E4526">
        <v>40261871.709583372</v>
      </c>
      <c r="F4526">
        <v>4679.2145430802193</v>
      </c>
      <c r="G4526">
        <v>426388521.76412642</v>
      </c>
      <c r="H4526" s="6">
        <f>E4526-G4526-'Recalled prostheses cost'!$F$23</f>
        <v>-409878474.52143419</v>
      </c>
      <c r="I4526" s="112">
        <v>22328818.159283727</v>
      </c>
      <c r="J4526" s="112">
        <v>162027638.27036804</v>
      </c>
      <c r="K4526" s="112">
        <f>I4526-J4526-(0.38*'Recalled prostheses cost'!$F$23)</f>
        <v>-148724513.40850297</v>
      </c>
      <c r="L4526" s="11">
        <f t="shared" si="144"/>
        <v>1</v>
      </c>
    </row>
    <row r="4527" spans="1:12" x14ac:dyDescent="0.25">
      <c r="A4527">
        <f t="shared" si="145"/>
        <v>4522</v>
      </c>
      <c r="C4527">
        <v>51805.305972260096</v>
      </c>
      <c r="D4527">
        <v>53248.221081883486</v>
      </c>
      <c r="E4527">
        <v>50871548.762733422</v>
      </c>
      <c r="F4527">
        <v>1442.9151096233909</v>
      </c>
      <c r="G4527">
        <v>291044727.56406009</v>
      </c>
      <c r="H4527" s="6">
        <f>E4527-G4527-'Recalled prostheses cost'!$F$23</f>
        <v>-263925003.26821783</v>
      </c>
      <c r="I4527" s="112">
        <v>27916805.048145186</v>
      </c>
      <c r="J4527" s="112">
        <v>110596996.47434285</v>
      </c>
      <c r="K4527" s="112">
        <f>I4527-J4527-(0.38*'Recalled prostheses cost'!$F$23)</f>
        <v>-91705884.723616302</v>
      </c>
      <c r="L4527" s="11">
        <f t="shared" si="144"/>
        <v>1</v>
      </c>
    </row>
    <row r="4528" spans="1:12" x14ac:dyDescent="0.25">
      <c r="A4528">
        <f t="shared" si="145"/>
        <v>4523</v>
      </c>
      <c r="C4528">
        <v>51532.340436216917</v>
      </c>
      <c r="D4528">
        <v>53027.350101365431</v>
      </c>
      <c r="E4528">
        <v>47369600.685403578</v>
      </c>
      <c r="F4528">
        <v>1495.0096651485146</v>
      </c>
      <c r="G4528">
        <v>378857615.10337996</v>
      </c>
      <c r="H4528" s="6">
        <f>E4528-G4528-'Recalled prostheses cost'!$F$23</f>
        <v>-355239838.88486755</v>
      </c>
      <c r="I4528" s="112">
        <v>26177748.574128643</v>
      </c>
      <c r="J4528" s="112">
        <v>143965893.73928437</v>
      </c>
      <c r="K4528" s="112">
        <f>I4528-J4528-(0.38*'Recalled prostheses cost'!$F$23)</f>
        <v>-126813838.46257436</v>
      </c>
      <c r="L4528" s="11">
        <f t="shared" si="144"/>
        <v>1</v>
      </c>
    </row>
    <row r="4529" spans="1:12" x14ac:dyDescent="0.25">
      <c r="A4529">
        <f t="shared" si="145"/>
        <v>4524</v>
      </c>
      <c r="C4529">
        <v>71585.78335516942</v>
      </c>
      <c r="D4529">
        <v>74618.692995169142</v>
      </c>
      <c r="E4529">
        <v>59657581.320771366</v>
      </c>
      <c r="F4529">
        <v>3032.9096399997215</v>
      </c>
      <c r="G4529">
        <v>480601218.03745222</v>
      </c>
      <c r="H4529" s="6">
        <f>E4529-G4529-'Recalled prostheses cost'!$F$23</f>
        <v>-444695461.18357205</v>
      </c>
      <c r="I4529" s="112">
        <v>33484613.622816812</v>
      </c>
      <c r="J4529" s="112">
        <v>182628462.85423183</v>
      </c>
      <c r="K4529" s="112">
        <f>I4529-J4529-(0.38*'Recalled prostheses cost'!$F$23)</f>
        <v>-158169542.52883369</v>
      </c>
      <c r="L4529" s="11">
        <f t="shared" si="144"/>
        <v>1</v>
      </c>
    </row>
    <row r="4530" spans="1:12" x14ac:dyDescent="0.25">
      <c r="A4530">
        <f t="shared" si="145"/>
        <v>4525</v>
      </c>
      <c r="C4530">
        <v>48582.226793666676</v>
      </c>
      <c r="D4530">
        <v>49752.207343023874</v>
      </c>
      <c r="E4530">
        <v>43468076.386526085</v>
      </c>
      <c r="F4530">
        <v>1169.9805493571985</v>
      </c>
      <c r="G4530">
        <v>232687485.85079268</v>
      </c>
      <c r="H4530" s="6">
        <f>E4530-G4530-'Recalled prostheses cost'!$F$23</f>
        <v>-212971233.93115777</v>
      </c>
      <c r="I4530" s="112">
        <v>24032698.281026836</v>
      </c>
      <c r="J4530" s="112">
        <v>88421244.623301193</v>
      </c>
      <c r="K4530" s="112">
        <f>I4530-J4530-(0.38*'Recalled prostheses cost'!$F$23)</f>
        <v>-73414239.639692992</v>
      </c>
      <c r="L4530" s="11">
        <f t="shared" si="144"/>
        <v>1</v>
      </c>
    </row>
    <row r="4531" spans="1:12" x14ac:dyDescent="0.25">
      <c r="A4531">
        <f t="shared" si="145"/>
        <v>4526</v>
      </c>
      <c r="C4531">
        <v>58374.602901211605</v>
      </c>
      <c r="D4531">
        <v>60443.483374823853</v>
      </c>
      <c r="E4531">
        <v>54073313.438330881</v>
      </c>
      <c r="F4531">
        <v>2068.8804736122474</v>
      </c>
      <c r="G4531">
        <v>429499462.53746277</v>
      </c>
      <c r="H4531" s="6">
        <f>E4531-G4531-'Recalled prostheses cost'!$F$23</f>
        <v>-399177973.56602305</v>
      </c>
      <c r="I4531" s="112">
        <v>29824430.758222133</v>
      </c>
      <c r="J4531" s="112">
        <v>163209795.76423588</v>
      </c>
      <c r="K4531" s="112">
        <f>I4531-J4531-(0.38*'Recalled prostheses cost'!$F$23)</f>
        <v>-142411058.3034324</v>
      </c>
      <c r="L4531" s="11">
        <f t="shared" si="144"/>
        <v>1</v>
      </c>
    </row>
    <row r="4532" spans="1:12" x14ac:dyDescent="0.25">
      <c r="A4532">
        <f t="shared" si="145"/>
        <v>4527</v>
      </c>
      <c r="C4532">
        <v>62142.859617172304</v>
      </c>
      <c r="D4532">
        <v>64517.356199410402</v>
      </c>
      <c r="E4532">
        <v>62237361.314987466</v>
      </c>
      <c r="F4532">
        <v>2374.4965822380982</v>
      </c>
      <c r="G4532">
        <v>592542726.90595686</v>
      </c>
      <c r="H4532" s="6">
        <f>E4532-G4532-'Recalled prostheses cost'!$F$23</f>
        <v>-554057190.05786061</v>
      </c>
      <c r="I4532" s="112">
        <v>34330904.935285836</v>
      </c>
      <c r="J4532" s="112">
        <v>225166236.22426364</v>
      </c>
      <c r="K4532" s="112">
        <f>I4532-J4532-(0.38*'Recalled prostheses cost'!$F$23)</f>
        <v>-199861024.58639646</v>
      </c>
      <c r="L4532" s="11">
        <f t="shared" si="144"/>
        <v>1</v>
      </c>
    </row>
    <row r="4533" spans="1:12" x14ac:dyDescent="0.25">
      <c r="A4533">
        <f t="shared" si="145"/>
        <v>4528</v>
      </c>
      <c r="C4533">
        <v>57453.183343805824</v>
      </c>
      <c r="D4533">
        <v>59589.459397803228</v>
      </c>
      <c r="E4533">
        <v>47455641.727564491</v>
      </c>
      <c r="F4533">
        <v>2136.2760539974042</v>
      </c>
      <c r="G4533">
        <v>411588260.30602658</v>
      </c>
      <c r="H4533" s="6">
        <f>E4533-G4533-'Recalled prostheses cost'!$F$23</f>
        <v>-387884443.04535323</v>
      </c>
      <c r="I4533" s="112">
        <v>26227860.616257969</v>
      </c>
      <c r="J4533" s="112">
        <v>156403538.91629007</v>
      </c>
      <c r="K4533" s="112">
        <f>I4533-J4533-(0.38*'Recalled prostheses cost'!$F$23)</f>
        <v>-139201371.59745076</v>
      </c>
      <c r="L4533" s="11">
        <f t="shared" si="144"/>
        <v>1</v>
      </c>
    </row>
    <row r="4534" spans="1:12" x14ac:dyDescent="0.25">
      <c r="A4534">
        <f t="shared" si="145"/>
        <v>4529</v>
      </c>
      <c r="C4534">
        <v>76581.239275816231</v>
      </c>
      <c r="D4534">
        <v>78347.155764923096</v>
      </c>
      <c r="E4534">
        <v>52892388.122696437</v>
      </c>
      <c r="F4534">
        <v>1765.9164891068649</v>
      </c>
      <c r="G4534">
        <v>254254690.63791952</v>
      </c>
      <c r="H4534" s="6">
        <f>E4534-G4534-'Recalled prostheses cost'!$F$23</f>
        <v>-225114126.98211426</v>
      </c>
      <c r="I4534" s="112">
        <v>29407373.884655524</v>
      </c>
      <c r="J4534" s="112">
        <v>96616782.442409411</v>
      </c>
      <c r="K4534" s="112">
        <f>I4534-J4534-(0.38*'Recalled prostheses cost'!$F$23)</f>
        <v>-76235101.855172545</v>
      </c>
      <c r="L4534" s="11">
        <f t="shared" si="144"/>
        <v>1</v>
      </c>
    </row>
    <row r="4535" spans="1:12" x14ac:dyDescent="0.25">
      <c r="A4535">
        <f t="shared" si="145"/>
        <v>4530</v>
      </c>
      <c r="C4535">
        <v>56938.69105131556</v>
      </c>
      <c r="D4535">
        <v>58591.531939179476</v>
      </c>
      <c r="E4535">
        <v>59705030.609051779</v>
      </c>
      <c r="F4535">
        <v>1652.8408878639166</v>
      </c>
      <c r="G4535">
        <v>376270367.34516841</v>
      </c>
      <c r="H4535" s="6">
        <f>E4535-G4535-'Recalled prostheses cost'!$F$23</f>
        <v>-340317161.20300782</v>
      </c>
      <c r="I4535" s="112">
        <v>33218502.09373213</v>
      </c>
      <c r="J4535" s="112">
        <v>142982739.59116402</v>
      </c>
      <c r="K4535" s="112">
        <f>I4535-J4535-(0.38*'Recalled prostheses cost'!$F$23)</f>
        <v>-118789930.79485053</v>
      </c>
      <c r="L4535" s="11">
        <f t="shared" si="144"/>
        <v>1</v>
      </c>
    </row>
    <row r="4536" spans="1:12" x14ac:dyDescent="0.25">
      <c r="A4536">
        <f t="shared" si="145"/>
        <v>4531</v>
      </c>
      <c r="C4536">
        <v>58592.113998974426</v>
      </c>
      <c r="D4536">
        <v>60890.966502833646</v>
      </c>
      <c r="E4536">
        <v>47637651.857789077</v>
      </c>
      <c r="F4536">
        <v>2298.8525038592197</v>
      </c>
      <c r="G4536">
        <v>376530825.28616583</v>
      </c>
      <c r="H4536" s="6">
        <f>E4536-G4536-'Recalled prostheses cost'!$F$23</f>
        <v>-352644997.8952679</v>
      </c>
      <c r="I4536" s="112">
        <v>26565463.947879221</v>
      </c>
      <c r="J4536" s="112">
        <v>143081713.60874301</v>
      </c>
      <c r="K4536" s="112">
        <f>I4536-J4536-(0.38*'Recalled prostheses cost'!$F$23)</f>
        <v>-125541942.95828244</v>
      </c>
      <c r="L4536" s="11">
        <f t="shared" si="144"/>
        <v>1</v>
      </c>
    </row>
    <row r="4537" spans="1:12" x14ac:dyDescent="0.25">
      <c r="A4537">
        <f t="shared" si="145"/>
        <v>4532</v>
      </c>
      <c r="C4537">
        <v>73190.957335498344</v>
      </c>
      <c r="D4537">
        <v>75889.727478292072</v>
      </c>
      <c r="E4537">
        <v>49640871.638361625</v>
      </c>
      <c r="F4537">
        <v>2698.7701427937282</v>
      </c>
      <c r="G4537">
        <v>422388903.27184802</v>
      </c>
      <c r="H4537" s="6">
        <f>E4537-G4537-'Recalled prostheses cost'!$F$23</f>
        <v>-396499856.10037756</v>
      </c>
      <c r="I4537" s="112">
        <v>27425768.425289813</v>
      </c>
      <c r="J4537" s="112">
        <v>160507783.24330223</v>
      </c>
      <c r="K4537" s="112">
        <f>I4537-J4537-(0.38*'Recalled prostheses cost'!$F$23)</f>
        <v>-142107708.11543107</v>
      </c>
      <c r="L4537" s="11">
        <f t="shared" si="144"/>
        <v>1</v>
      </c>
    </row>
    <row r="4538" spans="1:12" x14ac:dyDescent="0.25">
      <c r="A4538">
        <f t="shared" si="145"/>
        <v>4533</v>
      </c>
      <c r="C4538">
        <v>70836.590265831444</v>
      </c>
      <c r="D4538">
        <v>74378.285082581016</v>
      </c>
      <c r="E4538">
        <v>49387018.757009342</v>
      </c>
      <c r="F4538">
        <v>3541.6948167495721</v>
      </c>
      <c r="G4538">
        <v>571469860.26467109</v>
      </c>
      <c r="H4538" s="6">
        <f>E4538-G4538-'Recalled prostheses cost'!$F$23</f>
        <v>-545834665.97455299</v>
      </c>
      <c r="I4538" s="112">
        <v>27492284.701566517</v>
      </c>
      <c r="J4538" s="112">
        <v>217158546.90057501</v>
      </c>
      <c r="K4538" s="112">
        <f>I4538-J4538-(0.38*'Recalled prostheses cost'!$F$23)</f>
        <v>-198691955.49642715</v>
      </c>
      <c r="L4538" s="11">
        <f t="shared" si="144"/>
        <v>1</v>
      </c>
    </row>
    <row r="4539" spans="1:12" x14ac:dyDescent="0.25">
      <c r="A4539">
        <f t="shared" si="145"/>
        <v>4534</v>
      </c>
      <c r="C4539">
        <v>81505.27634128512</v>
      </c>
      <c r="D4539">
        <v>86009.132297045653</v>
      </c>
      <c r="E4539">
        <v>61654743.320380904</v>
      </c>
      <c r="F4539">
        <v>4503.8559557605331</v>
      </c>
      <c r="G4539">
        <v>746610540.50585127</v>
      </c>
      <c r="H4539" s="6">
        <f>E4539-G4539-'Recalled prostheses cost'!$F$23</f>
        <v>-708707621.65236151</v>
      </c>
      <c r="I4539" s="112">
        <v>34326942.767622679</v>
      </c>
      <c r="J4539" s="112">
        <v>283712005.39222348</v>
      </c>
      <c r="K4539" s="112">
        <f>I4539-J4539-(0.38*'Recalled prostheses cost'!$F$23)</f>
        <v>-258410755.92201945</v>
      </c>
      <c r="L4539" s="11">
        <f t="shared" si="144"/>
        <v>1</v>
      </c>
    </row>
    <row r="4540" spans="1:12" x14ac:dyDescent="0.25">
      <c r="A4540">
        <f t="shared" si="145"/>
        <v>4535</v>
      </c>
      <c r="C4540">
        <v>50598.885854789878</v>
      </c>
      <c r="D4540">
        <v>51992.452626167833</v>
      </c>
      <c r="E4540">
        <v>40135289.560371608</v>
      </c>
      <c r="F4540">
        <v>1393.5667713779549</v>
      </c>
      <c r="G4540">
        <v>270334065.43731904</v>
      </c>
      <c r="H4540" s="6">
        <f>E4540-G4540-'Recalled prostheses cost'!$F$23</f>
        <v>-253950600.3438386</v>
      </c>
      <c r="I4540" s="112">
        <v>22403016.435640562</v>
      </c>
      <c r="J4540" s="112">
        <v>102726944.86618124</v>
      </c>
      <c r="K4540" s="112">
        <f>I4540-J4540-(0.38*'Recalled prostheses cost'!$F$23)</f>
        <v>-89349621.727959335</v>
      </c>
      <c r="L4540" s="11">
        <f t="shared" si="144"/>
        <v>1</v>
      </c>
    </row>
    <row r="4541" spans="1:12" x14ac:dyDescent="0.25">
      <c r="A4541">
        <f t="shared" si="145"/>
        <v>4536</v>
      </c>
      <c r="C4541">
        <v>54590.543229535149</v>
      </c>
      <c r="D4541">
        <v>56209.490954914487</v>
      </c>
      <c r="E4541">
        <v>47689182.143423237</v>
      </c>
      <c r="F4541">
        <v>1618.9477253793375</v>
      </c>
      <c r="G4541">
        <v>290580498.06715512</v>
      </c>
      <c r="H4541" s="6">
        <f>E4541-G4541-'Recalled prostheses cost'!$F$23</f>
        <v>-266643140.39062306</v>
      </c>
      <c r="I4541" s="112">
        <v>26899814.060006823</v>
      </c>
      <c r="J4541" s="112">
        <v>110420589.26551893</v>
      </c>
      <c r="K4541" s="112">
        <f>I4541-J4541-(0.38*'Recalled prostheses cost'!$F$23)</f>
        <v>-92546468.50293076</v>
      </c>
      <c r="L4541" s="11">
        <f t="shared" si="144"/>
        <v>1</v>
      </c>
    </row>
    <row r="4542" spans="1:12" x14ac:dyDescent="0.25">
      <c r="A4542">
        <f t="shared" si="145"/>
        <v>4537</v>
      </c>
      <c r="C4542">
        <v>50552.317652754195</v>
      </c>
      <c r="D4542">
        <v>52305.15489499666</v>
      </c>
      <c r="E4542">
        <v>42435738.617815144</v>
      </c>
      <c r="F4542">
        <v>1752.8372422424654</v>
      </c>
      <c r="G4542">
        <v>334831646.46677357</v>
      </c>
      <c r="H4542" s="6">
        <f>E4542-G4542-'Recalled prostheses cost'!$F$23</f>
        <v>-316147732.3158496</v>
      </c>
      <c r="I4542" s="112">
        <v>23423627.844874877</v>
      </c>
      <c r="J4542" s="112">
        <v>127236025.65737392</v>
      </c>
      <c r="K4542" s="112">
        <f>I4542-J4542-(0.38*'Recalled prostheses cost'!$F$23)</f>
        <v>-112838091.1099177</v>
      </c>
      <c r="L4542" s="11">
        <f t="shared" si="144"/>
        <v>1</v>
      </c>
    </row>
    <row r="4543" spans="1:12" x14ac:dyDescent="0.25">
      <c r="A4543">
        <f t="shared" si="145"/>
        <v>4538</v>
      </c>
      <c r="C4543">
        <v>52768.522817815014</v>
      </c>
      <c r="D4543">
        <v>54180.23310400312</v>
      </c>
      <c r="E4543">
        <v>39090793.553501949</v>
      </c>
      <c r="F4543">
        <v>1411.7102861881067</v>
      </c>
      <c r="G4543">
        <v>275655295.99059612</v>
      </c>
      <c r="H4543" s="6">
        <f>E4543-G4543-'Recalled prostheses cost'!$F$23</f>
        <v>-260316326.90398532</v>
      </c>
      <c r="I4543" s="112">
        <v>21559318.645297032</v>
      </c>
      <c r="J4543" s="112">
        <v>104749012.47642656</v>
      </c>
      <c r="K4543" s="112">
        <f>I4543-J4543-(0.38*'Recalled prostheses cost'!$F$23)</f>
        <v>-92215387.128548175</v>
      </c>
      <c r="L4543" s="11">
        <f t="shared" si="144"/>
        <v>1</v>
      </c>
    </row>
    <row r="4544" spans="1:12" x14ac:dyDescent="0.25">
      <c r="A4544">
        <f t="shared" si="145"/>
        <v>4539</v>
      </c>
      <c r="C4544">
        <v>54882.607886459649</v>
      </c>
      <c r="D4544">
        <v>56436.161921263585</v>
      </c>
      <c r="E4544">
        <v>56053438.152203046</v>
      </c>
      <c r="F4544">
        <v>1553.5540348039358</v>
      </c>
      <c r="G4544">
        <v>405962495.19658399</v>
      </c>
      <c r="H4544" s="6">
        <f>E4544-G4544-'Recalled prostheses cost'!$F$23</f>
        <v>-373660881.51127213</v>
      </c>
      <c r="I4544" s="112">
        <v>31010142.006810468</v>
      </c>
      <c r="J4544" s="112">
        <v>154265748.17470193</v>
      </c>
      <c r="K4544" s="112">
        <f>I4544-J4544-(0.38*'Recalled prostheses cost'!$F$23)</f>
        <v>-132281299.4653101</v>
      </c>
      <c r="L4544" s="11">
        <f t="shared" si="144"/>
        <v>1</v>
      </c>
    </row>
    <row r="4545" spans="1:12" x14ac:dyDescent="0.25">
      <c r="A4545">
        <f t="shared" si="145"/>
        <v>4540</v>
      </c>
      <c r="C4545">
        <v>72797.519476711197</v>
      </c>
      <c r="D4545">
        <v>76228.792616014005</v>
      </c>
      <c r="E4545">
        <v>44544562.663366728</v>
      </c>
      <c r="F4545">
        <v>3431.273139302808</v>
      </c>
      <c r="G4545">
        <v>486706930.18675202</v>
      </c>
      <c r="H4545" s="6">
        <f>E4545-G4545-'Recalled prostheses cost'!$F$23</f>
        <v>-465914191.99027646</v>
      </c>
      <c r="I4545" s="112">
        <v>24399708.513040602</v>
      </c>
      <c r="J4545" s="112">
        <v>184948633.47096574</v>
      </c>
      <c r="K4545" s="112">
        <f>I4545-J4545-(0.38*'Recalled prostheses cost'!$F$23)</f>
        <v>-169574618.25534379</v>
      </c>
      <c r="L4545" s="11">
        <f t="shared" si="144"/>
        <v>1</v>
      </c>
    </row>
    <row r="4546" spans="1:12" x14ac:dyDescent="0.25">
      <c r="A4546">
        <f t="shared" si="145"/>
        <v>4541</v>
      </c>
      <c r="C4546">
        <v>60013.442406235306</v>
      </c>
      <c r="D4546">
        <v>61713.622639330591</v>
      </c>
      <c r="E4546">
        <v>40100333.887515955</v>
      </c>
      <c r="F4546">
        <v>1700.1802330952851</v>
      </c>
      <c r="G4546">
        <v>298061981.50936699</v>
      </c>
      <c r="H4546" s="6">
        <f>E4546-G4546-'Recalled prostheses cost'!$F$23</f>
        <v>-281713472.0887422</v>
      </c>
      <c r="I4546" s="112">
        <v>22116656.06532</v>
      </c>
      <c r="J4546" s="112">
        <v>113263552.97355945</v>
      </c>
      <c r="K4546" s="112">
        <f>I4546-J4546-(0.38*'Recalled prostheses cost'!$F$23)</f>
        <v>-100172590.20565811</v>
      </c>
      <c r="L4546" s="11">
        <f t="shared" si="144"/>
        <v>1</v>
      </c>
    </row>
    <row r="4547" spans="1:12" x14ac:dyDescent="0.25">
      <c r="A4547">
        <f t="shared" si="145"/>
        <v>4542</v>
      </c>
      <c r="C4547">
        <v>60488.569903220545</v>
      </c>
      <c r="D4547">
        <v>62025.498382161582</v>
      </c>
      <c r="E4547">
        <v>42073450.500575244</v>
      </c>
      <c r="F4547">
        <v>1536.9284789410376</v>
      </c>
      <c r="G4547">
        <v>243667225.30226707</v>
      </c>
      <c r="H4547" s="6">
        <f>E4547-G4547-'Recalled prostheses cost'!$F$23</f>
        <v>-225345599.268583</v>
      </c>
      <c r="I4547" s="112">
        <v>23131023.238186784</v>
      </c>
      <c r="J4547" s="112">
        <v>92593545.614861488</v>
      </c>
      <c r="K4547" s="112">
        <f>I4547-J4547-(0.38*'Recalled prostheses cost'!$F$23)</f>
        <v>-78488215.674093366</v>
      </c>
      <c r="L4547" s="11">
        <f t="shared" si="144"/>
        <v>1</v>
      </c>
    </row>
    <row r="4548" spans="1:12" x14ac:dyDescent="0.25">
      <c r="A4548">
        <f t="shared" si="145"/>
        <v>4543</v>
      </c>
      <c r="C4548">
        <v>52232.666016961492</v>
      </c>
      <c r="D4548">
        <v>53897.134539847066</v>
      </c>
      <c r="E4548">
        <v>60433212.655128263</v>
      </c>
      <c r="F4548">
        <v>1664.4685228855742</v>
      </c>
      <c r="G4548">
        <v>514488808.67290348</v>
      </c>
      <c r="H4548" s="6">
        <f>E4548-G4548-'Recalled prostheses cost'!$F$23</f>
        <v>-477807420.48466641</v>
      </c>
      <c r="I4548" s="112">
        <v>33242132.910555046</v>
      </c>
      <c r="J4548" s="112">
        <v>195505747.29570335</v>
      </c>
      <c r="K4548" s="112">
        <f>I4548-J4548-(0.38*'Recalled prostheses cost'!$F$23)</f>
        <v>-171289307.68256697</v>
      </c>
      <c r="L4548" s="11">
        <f t="shared" si="144"/>
        <v>1</v>
      </c>
    </row>
    <row r="4549" spans="1:12" x14ac:dyDescent="0.25">
      <c r="A4549">
        <f t="shared" si="145"/>
        <v>4544</v>
      </c>
      <c r="C4549">
        <v>78310.583241737491</v>
      </c>
      <c r="D4549">
        <v>80148.104717225957</v>
      </c>
      <c r="E4549">
        <v>48015194.024781622</v>
      </c>
      <c r="F4549">
        <v>1837.5214754884655</v>
      </c>
      <c r="G4549">
        <v>197530697.93847311</v>
      </c>
      <c r="H4549" s="6">
        <f>E4549-G4549-'Recalled prostheses cost'!$F$23</f>
        <v>-173267328.38058266</v>
      </c>
      <c r="I4549" s="112">
        <v>26688968.303303711</v>
      </c>
      <c r="J4549" s="112">
        <v>75061665.21661976</v>
      </c>
      <c r="K4549" s="112">
        <f>I4549-J4549-(0.38*'Recalled prostheses cost'!$F$23)</f>
        <v>-57398390.210734695</v>
      </c>
      <c r="L4549" s="11">
        <f t="shared" si="144"/>
        <v>1</v>
      </c>
    </row>
    <row r="4550" spans="1:12" x14ac:dyDescent="0.25">
      <c r="A4550">
        <f t="shared" si="145"/>
        <v>4545</v>
      </c>
      <c r="C4550">
        <v>53886.418307938322</v>
      </c>
      <c r="D4550">
        <v>56074.613340725271</v>
      </c>
      <c r="E4550">
        <v>58474195.18890243</v>
      </c>
      <c r="F4550">
        <v>2188.195032786949</v>
      </c>
      <c r="G4550">
        <v>560193403.46447992</v>
      </c>
      <c r="H4550" s="6">
        <f>E4550-G4550-'Recalled prostheses cost'!$F$23</f>
        <v>-525471032.74246866</v>
      </c>
      <c r="I4550" s="112">
        <v>32697178.991777033</v>
      </c>
      <c r="J4550" s="112">
        <v>212873493.31650233</v>
      </c>
      <c r="K4550" s="112">
        <f>I4550-J4550-(0.38*'Recalled prostheses cost'!$F$23)</f>
        <v>-189202007.62214395</v>
      </c>
      <c r="L4550" s="11">
        <f t="shared" ref="L4550:L4613" si="146">IF(H4550/$H$1&lt;=F4550,1,0)</f>
        <v>1</v>
      </c>
    </row>
    <row r="4551" spans="1:12" x14ac:dyDescent="0.25">
      <c r="A4551">
        <f t="shared" si="145"/>
        <v>4546</v>
      </c>
      <c r="C4551">
        <v>59370.200127155716</v>
      </c>
      <c r="D4551">
        <v>60967.602215153704</v>
      </c>
      <c r="E4551">
        <v>45088412.892762601</v>
      </c>
      <c r="F4551">
        <v>1597.4020879979871</v>
      </c>
      <c r="G4551">
        <v>269293679.90301996</v>
      </c>
      <c r="H4551" s="6">
        <f>E4551-G4551-'Recalled prostheses cost'!$F$23</f>
        <v>-247957091.47714853</v>
      </c>
      <c r="I4551" s="112">
        <v>24981771.077820532</v>
      </c>
      <c r="J4551" s="112">
        <v>102331598.36314756</v>
      </c>
      <c r="K4551" s="112">
        <f>I4551-J4551-(0.38*'Recalled prostheses cost'!$F$23)</f>
        <v>-86375520.582745671</v>
      </c>
      <c r="L4551" s="11">
        <f t="shared" si="146"/>
        <v>1</v>
      </c>
    </row>
    <row r="4552" spans="1:12" x14ac:dyDescent="0.25">
      <c r="A4552">
        <f t="shared" ref="A4552:A4615" si="147">1+A4551</f>
        <v>4547</v>
      </c>
      <c r="C4552">
        <v>53715.810084724559</v>
      </c>
      <c r="D4552">
        <v>55813.534739967239</v>
      </c>
      <c r="E4552">
        <v>50472252.459375888</v>
      </c>
      <c r="F4552">
        <v>2097.7246552426805</v>
      </c>
      <c r="G4552">
        <v>449228576.93480623</v>
      </c>
      <c r="H4552" s="6">
        <f>E4552-G4552-'Recalled prostheses cost'!$F$23</f>
        <v>-422508148.94232154</v>
      </c>
      <c r="I4552" s="112">
        <v>28245754.598321889</v>
      </c>
      <c r="J4552" s="112">
        <v>170706859.23522639</v>
      </c>
      <c r="K4552" s="112">
        <f>I4552-J4552-(0.38*'Recalled prostheses cost'!$F$23)</f>
        <v>-151486797.93432316</v>
      </c>
      <c r="L4552" s="11">
        <f t="shared" si="146"/>
        <v>1</v>
      </c>
    </row>
    <row r="4553" spans="1:12" x14ac:dyDescent="0.25">
      <c r="A4553">
        <f t="shared" si="147"/>
        <v>4548</v>
      </c>
      <c r="C4553">
        <v>60214.52919986609</v>
      </c>
      <c r="D4553">
        <v>62390.360049918709</v>
      </c>
      <c r="E4553">
        <v>45741750.409337394</v>
      </c>
      <c r="F4553">
        <v>2175.8308500526182</v>
      </c>
      <c r="G4553">
        <v>325659106.4326399</v>
      </c>
      <c r="H4553" s="6">
        <f>E4553-G4553-'Recalled prostheses cost'!$F$23</f>
        <v>-303669180.49019367</v>
      </c>
      <c r="I4553" s="112">
        <v>25909926.964455202</v>
      </c>
      <c r="J4553" s="112">
        <v>123750460.44440313</v>
      </c>
      <c r="K4553" s="112">
        <f>I4553-J4553-(0.38*'Recalled prostheses cost'!$F$23)</f>
        <v>-106866226.77736658</v>
      </c>
      <c r="L4553" s="11">
        <f t="shared" si="146"/>
        <v>1</v>
      </c>
    </row>
    <row r="4554" spans="1:12" x14ac:dyDescent="0.25">
      <c r="A4554">
        <f t="shared" si="147"/>
        <v>4549</v>
      </c>
      <c r="C4554">
        <v>66414.561518084054</v>
      </c>
      <c r="D4554">
        <v>68806.715185308742</v>
      </c>
      <c r="E4554">
        <v>52502124.584626123</v>
      </c>
      <c r="F4554">
        <v>2392.1536672246875</v>
      </c>
      <c r="G4554">
        <v>470535362.34905547</v>
      </c>
      <c r="H4554" s="6">
        <f>E4554-G4554-'Recalled prostheses cost'!$F$23</f>
        <v>-441785062.2313205</v>
      </c>
      <c r="I4554" s="112">
        <v>29059878.992681</v>
      </c>
      <c r="J4554" s="112">
        <v>178803437.69264108</v>
      </c>
      <c r="K4554" s="112">
        <f>I4554-J4554-(0.38*'Recalled prostheses cost'!$F$23)</f>
        <v>-158769251.99737874</v>
      </c>
      <c r="L4554" s="11">
        <f t="shared" si="146"/>
        <v>1</v>
      </c>
    </row>
    <row r="4555" spans="1:12" x14ac:dyDescent="0.25">
      <c r="A4555">
        <f t="shared" si="147"/>
        <v>4550</v>
      </c>
      <c r="C4555">
        <v>74226.555823719056</v>
      </c>
      <c r="D4555">
        <v>77288.702942950884</v>
      </c>
      <c r="E4555">
        <v>47521738.324512281</v>
      </c>
      <c r="F4555">
        <v>3062.1471192318277</v>
      </c>
      <c r="G4555">
        <v>427074973.96473706</v>
      </c>
      <c r="H4555" s="6">
        <f>E4555-G4555-'Recalled prostheses cost'!$F$23</f>
        <v>-403305060.10711592</v>
      </c>
      <c r="I4555" s="112">
        <v>26250791.440135714</v>
      </c>
      <c r="J4555" s="112">
        <v>162288490.10660008</v>
      </c>
      <c r="K4555" s="112">
        <f>I4555-J4555-(0.38*'Recalled prostheses cost'!$F$23)</f>
        <v>-145063391.96388301</v>
      </c>
      <c r="L4555" s="11">
        <f t="shared" si="146"/>
        <v>1</v>
      </c>
    </row>
    <row r="4556" spans="1:12" x14ac:dyDescent="0.25">
      <c r="A4556">
        <f t="shared" si="147"/>
        <v>4551</v>
      </c>
      <c r="C4556">
        <v>68687.035349804297</v>
      </c>
      <c r="D4556">
        <v>70638.048596997323</v>
      </c>
      <c r="E4556">
        <v>40255976.837183803</v>
      </c>
      <c r="F4556">
        <v>1951.0132471930265</v>
      </c>
      <c r="G4556">
        <v>198685867.33455616</v>
      </c>
      <c r="H4556" s="6">
        <f>E4556-G4556-'Recalled prostheses cost'!$F$23</f>
        <v>-182181714.96426353</v>
      </c>
      <c r="I4556" s="112">
        <v>22199217.566042725</v>
      </c>
      <c r="J4556" s="112">
        <v>75500629.587131351</v>
      </c>
      <c r="K4556" s="112">
        <f>I4556-J4556-(0.38*'Recalled prostheses cost'!$F$23)</f>
        <v>-62327105.318507276</v>
      </c>
      <c r="L4556" s="11">
        <f t="shared" si="146"/>
        <v>1</v>
      </c>
    </row>
    <row r="4557" spans="1:12" x14ac:dyDescent="0.25">
      <c r="A4557">
        <f t="shared" si="147"/>
        <v>4552</v>
      </c>
      <c r="C4557">
        <v>49766.147245831286</v>
      </c>
      <c r="D4557">
        <v>50949.322992976297</v>
      </c>
      <c r="E4557">
        <v>43280204.562716946</v>
      </c>
      <c r="F4557">
        <v>1183.175747145011</v>
      </c>
      <c r="G4557">
        <v>276672807.80053216</v>
      </c>
      <c r="H4557" s="6">
        <f>E4557-G4557-'Recalled prostheses cost'!$F$23</f>
        <v>-257144427.70470637</v>
      </c>
      <c r="I4557" s="112">
        <v>24178646.056841243</v>
      </c>
      <c r="J4557" s="112">
        <v>105135666.96420221</v>
      </c>
      <c r="K4557" s="112">
        <f>I4557-J4557-(0.38*'Recalled prostheses cost'!$F$23)</f>
        <v>-89982714.204779625</v>
      </c>
      <c r="L4557" s="11">
        <f t="shared" si="146"/>
        <v>1</v>
      </c>
    </row>
    <row r="4558" spans="1:12" x14ac:dyDescent="0.25">
      <c r="A4558">
        <f t="shared" si="147"/>
        <v>4553</v>
      </c>
      <c r="C4558">
        <v>56101.316653416652</v>
      </c>
      <c r="D4558">
        <v>57526.886055372932</v>
      </c>
      <c r="E4558">
        <v>46831033.148101866</v>
      </c>
      <c r="F4558">
        <v>1425.5694019562798</v>
      </c>
      <c r="G4558">
        <v>251653739.91149101</v>
      </c>
      <c r="H4558" s="6">
        <f>E4558-G4558-'Recalled prostheses cost'!$F$23</f>
        <v>-228574531.23028031</v>
      </c>
      <c r="I4558" s="112">
        <v>26480743.126865935</v>
      </c>
      <c r="J4558" s="112">
        <v>95628421.166366577</v>
      </c>
      <c r="K4558" s="112">
        <f>I4558-J4558-(0.38*'Recalled prostheses cost'!$F$23)</f>
        <v>-78173371.336919278</v>
      </c>
      <c r="L4558" s="11">
        <f t="shared" si="146"/>
        <v>1</v>
      </c>
    </row>
    <row r="4559" spans="1:12" x14ac:dyDescent="0.25">
      <c r="A4559">
        <f t="shared" si="147"/>
        <v>4554</v>
      </c>
      <c r="C4559">
        <v>60210.1105975666</v>
      </c>
      <c r="D4559">
        <v>61546.6261230772</v>
      </c>
      <c r="E4559">
        <v>42985688.050778709</v>
      </c>
      <c r="F4559">
        <v>1336.5155255106001</v>
      </c>
      <c r="G4559">
        <v>182514446.87755334</v>
      </c>
      <c r="H4559" s="6">
        <f>E4559-G4559-'Recalled prostheses cost'!$F$23</f>
        <v>-163280583.2936658</v>
      </c>
      <c r="I4559" s="112">
        <v>24031388.491074976</v>
      </c>
      <c r="J4559" s="112">
        <v>69355489.813470274</v>
      </c>
      <c r="K4559" s="112">
        <f>I4559-J4559-(0.38*'Recalled prostheses cost'!$F$23)</f>
        <v>-54349794.619813941</v>
      </c>
      <c r="L4559" s="11">
        <f t="shared" si="146"/>
        <v>1</v>
      </c>
    </row>
    <row r="4560" spans="1:12" x14ac:dyDescent="0.25">
      <c r="A4560">
        <f t="shared" si="147"/>
        <v>4555</v>
      </c>
      <c r="C4560">
        <v>64467.083487904754</v>
      </c>
      <c r="D4560">
        <v>66803.674763330317</v>
      </c>
      <c r="E4560">
        <v>45711554.200284973</v>
      </c>
      <c r="F4560">
        <v>2336.5912754255623</v>
      </c>
      <c r="G4560">
        <v>394946622.54985058</v>
      </c>
      <c r="H4560" s="6">
        <f>E4560-G4560-'Recalled prostheses cost'!$F$23</f>
        <v>-372986892.81645679</v>
      </c>
      <c r="I4560" s="112">
        <v>25240731.283460058</v>
      </c>
      <c r="J4560" s="112">
        <v>150079716.56894317</v>
      </c>
      <c r="K4560" s="112">
        <f>I4560-J4560-(0.38*'Recalled prostheses cost'!$F$23)</f>
        <v>-133864678.58290178</v>
      </c>
      <c r="L4560" s="11">
        <f t="shared" si="146"/>
        <v>1</v>
      </c>
    </row>
    <row r="4561" spans="1:12" x14ac:dyDescent="0.25">
      <c r="A4561">
        <f t="shared" si="147"/>
        <v>4556</v>
      </c>
      <c r="C4561">
        <v>57422.121456578912</v>
      </c>
      <c r="D4561">
        <v>58377.776113494896</v>
      </c>
      <c r="E4561">
        <v>53392889.363354445</v>
      </c>
      <c r="F4561">
        <v>955.65465691598365</v>
      </c>
      <c r="G4561">
        <v>228058570.82699031</v>
      </c>
      <c r="H4561" s="6">
        <f>E4561-G4561-'Recalled prostheses cost'!$F$23</f>
        <v>-198417505.93052703</v>
      </c>
      <c r="I4561" s="112">
        <v>29412588.610539243</v>
      </c>
      <c r="J4561" s="112">
        <v>86662256.91425629</v>
      </c>
      <c r="K4561" s="112">
        <f>I4561-J4561-(0.38*'Recalled prostheses cost'!$F$23)</f>
        <v>-66275361.601135693</v>
      </c>
      <c r="L4561" s="11">
        <f t="shared" si="146"/>
        <v>1</v>
      </c>
    </row>
    <row r="4562" spans="1:12" x14ac:dyDescent="0.25">
      <c r="A4562">
        <f t="shared" si="147"/>
        <v>4557</v>
      </c>
      <c r="C4562">
        <v>52890.004362799147</v>
      </c>
      <c r="D4562">
        <v>54360.943647740532</v>
      </c>
      <c r="E4562">
        <v>47642441.777361877</v>
      </c>
      <c r="F4562">
        <v>1470.9392849413853</v>
      </c>
      <c r="G4562">
        <v>316318162.57632411</v>
      </c>
      <c r="H4562" s="6">
        <f>E4562-G4562-'Recalled prostheses cost'!$F$23</f>
        <v>-292427545.2658534</v>
      </c>
      <c r="I4562" s="112">
        <v>26330925.510494005</v>
      </c>
      <c r="J4562" s="112">
        <v>120200901.77900317</v>
      </c>
      <c r="K4562" s="112">
        <f>I4562-J4562-(0.38*'Recalled prostheses cost'!$F$23)</f>
        <v>-102895669.5659278</v>
      </c>
      <c r="L4562" s="11">
        <f t="shared" si="146"/>
        <v>1</v>
      </c>
    </row>
    <row r="4563" spans="1:12" x14ac:dyDescent="0.25">
      <c r="A4563">
        <f t="shared" si="147"/>
        <v>4558</v>
      </c>
      <c r="C4563">
        <v>58724.565397696977</v>
      </c>
      <c r="D4563">
        <v>60473.068301712105</v>
      </c>
      <c r="E4563">
        <v>66149019.113330714</v>
      </c>
      <c r="F4563">
        <v>1748.5029040151276</v>
      </c>
      <c r="G4563">
        <v>502915148.10438979</v>
      </c>
      <c r="H4563" s="6">
        <f>E4563-G4563-'Recalled prostheses cost'!$F$23</f>
        <v>-460517953.45795023</v>
      </c>
      <c r="I4563" s="112">
        <v>36581592.27204828</v>
      </c>
      <c r="J4563" s="112">
        <v>191107756.27966809</v>
      </c>
      <c r="K4563" s="112">
        <f>I4563-J4563-(0.38*'Recalled prostheses cost'!$F$23)</f>
        <v>-163551857.30503845</v>
      </c>
      <c r="L4563" s="11">
        <f t="shared" si="146"/>
        <v>1</v>
      </c>
    </row>
    <row r="4564" spans="1:12" x14ac:dyDescent="0.25">
      <c r="A4564">
        <f t="shared" si="147"/>
        <v>4559</v>
      </c>
      <c r="C4564">
        <v>49615.873390412293</v>
      </c>
      <c r="D4564">
        <v>50666.846807010603</v>
      </c>
      <c r="E4564">
        <v>62508543.184476949</v>
      </c>
      <c r="F4564">
        <v>1050.97341659831</v>
      </c>
      <c r="G4564">
        <v>345465248.72020787</v>
      </c>
      <c r="H4564" s="6">
        <f>E4564-G4564-'Recalled prostheses cost'!$F$23</f>
        <v>-306708530.00262207</v>
      </c>
      <c r="I4564" s="112">
        <v>34337868.368469514</v>
      </c>
      <c r="J4564" s="112">
        <v>131276794.513679</v>
      </c>
      <c r="K4564" s="112">
        <f>I4564-J4564-(0.38*'Recalled prostheses cost'!$F$23)</f>
        <v>-105964619.44262815</v>
      </c>
      <c r="L4564" s="11">
        <f t="shared" si="146"/>
        <v>1</v>
      </c>
    </row>
    <row r="4565" spans="1:12" x14ac:dyDescent="0.25">
      <c r="A4565">
        <f t="shared" si="147"/>
        <v>4560</v>
      </c>
      <c r="C4565">
        <v>56552.192315295571</v>
      </c>
      <c r="D4565">
        <v>57811.601124855733</v>
      </c>
      <c r="E4565">
        <v>48296641.938339636</v>
      </c>
      <c r="F4565">
        <v>1259.4088095601619</v>
      </c>
      <c r="G4565">
        <v>181708778.58009183</v>
      </c>
      <c r="H4565" s="6">
        <f>E4565-G4565-'Recalled prostheses cost'!$F$23</f>
        <v>-157163961.10864338</v>
      </c>
      <c r="I4565" s="112">
        <v>26764601.069567494</v>
      </c>
      <c r="J4565" s="112">
        <v>69049335.86043489</v>
      </c>
      <c r="K4565" s="112">
        <f>I4565-J4565-(0.38*'Recalled prostheses cost'!$F$23)</f>
        <v>-51310428.088286042</v>
      </c>
      <c r="L4565" s="11">
        <f t="shared" si="146"/>
        <v>1</v>
      </c>
    </row>
    <row r="4566" spans="1:12" x14ac:dyDescent="0.25">
      <c r="A4566">
        <f t="shared" si="147"/>
        <v>4561</v>
      </c>
      <c r="C4566">
        <v>53424.253119179957</v>
      </c>
      <c r="D4566">
        <v>55164.837945635991</v>
      </c>
      <c r="E4566">
        <v>66160221.698668696</v>
      </c>
      <c r="F4566">
        <v>1740.5848264560336</v>
      </c>
      <c r="G4566">
        <v>561600000.42147362</v>
      </c>
      <c r="H4566" s="6">
        <f>E4566-G4566-'Recalled prostheses cost'!$F$23</f>
        <v>-519191603.18969607</v>
      </c>
      <c r="I4566" s="112">
        <v>36967829.151556663</v>
      </c>
      <c r="J4566" s="112">
        <v>213408000.16016001</v>
      </c>
      <c r="K4566" s="112">
        <f>I4566-J4566-(0.38*'Recalled prostheses cost'!$F$23)</f>
        <v>-185465864.30602199</v>
      </c>
      <c r="L4566" s="11">
        <f t="shared" si="146"/>
        <v>1</v>
      </c>
    </row>
    <row r="4567" spans="1:12" x14ac:dyDescent="0.25">
      <c r="A4567">
        <f t="shared" si="147"/>
        <v>4562</v>
      </c>
      <c r="C4567">
        <v>53058.390615967975</v>
      </c>
      <c r="D4567">
        <v>54977.121453183041</v>
      </c>
      <c r="E4567">
        <v>42051663.85544911</v>
      </c>
      <c r="F4567">
        <v>1918.7308372150655</v>
      </c>
      <c r="G4567">
        <v>392014556.01867402</v>
      </c>
      <c r="H4567" s="6">
        <f>E4567-G4567-'Recalled prostheses cost'!$F$23</f>
        <v>-373714716.63011611</v>
      </c>
      <c r="I4567" s="112">
        <v>23422402.198444959</v>
      </c>
      <c r="J4567" s="112">
        <v>148965531.28709611</v>
      </c>
      <c r="K4567" s="112">
        <f>I4567-J4567-(0.38*'Recalled prostheses cost'!$F$23)</f>
        <v>-134568822.3860698</v>
      </c>
      <c r="L4567" s="11">
        <f t="shared" si="146"/>
        <v>1</v>
      </c>
    </row>
    <row r="4568" spans="1:12" x14ac:dyDescent="0.25">
      <c r="A4568">
        <f t="shared" si="147"/>
        <v>4563</v>
      </c>
      <c r="C4568">
        <v>53438.236765987058</v>
      </c>
      <c r="D4568">
        <v>56009.501596903538</v>
      </c>
      <c r="E4568">
        <v>54721611.886709847</v>
      </c>
      <c r="F4568">
        <v>2571.2648309164797</v>
      </c>
      <c r="G4568">
        <v>645686773.77020013</v>
      </c>
      <c r="H4568" s="6">
        <f>E4568-G4568-'Recalled prostheses cost'!$F$23</f>
        <v>-614716986.35038149</v>
      </c>
      <c r="I4568" s="112">
        <v>30516772.430984098</v>
      </c>
      <c r="J4568" s="112">
        <v>245360974.03267613</v>
      </c>
      <c r="K4568" s="112">
        <f>I4568-J4568-(0.38*'Recalled prostheses cost'!$F$23)</f>
        <v>-223869894.89911067</v>
      </c>
      <c r="L4568" s="11">
        <f t="shared" si="146"/>
        <v>1</v>
      </c>
    </row>
    <row r="4569" spans="1:12" x14ac:dyDescent="0.25">
      <c r="A4569">
        <f t="shared" si="147"/>
        <v>4564</v>
      </c>
      <c r="C4569">
        <v>52630.990563198662</v>
      </c>
      <c r="D4569">
        <v>54236.395776960198</v>
      </c>
      <c r="E4569">
        <v>44000464.164444536</v>
      </c>
      <c r="F4569">
        <v>1605.4052137615363</v>
      </c>
      <c r="G4569">
        <v>276811930.33680111</v>
      </c>
      <c r="H4569" s="6">
        <f>E4569-G4569-'Recalled prostheses cost'!$F$23</f>
        <v>-256563290.63924775</v>
      </c>
      <c r="I4569" s="112">
        <v>24376730.478817943</v>
      </c>
      <c r="J4569" s="112">
        <v>105188533.52798444</v>
      </c>
      <c r="K4569" s="112">
        <f>I4569-J4569-(0.38*'Recalled prostheses cost'!$F$23)</f>
        <v>-89837496.346585155</v>
      </c>
      <c r="L4569" s="11">
        <f t="shared" si="146"/>
        <v>1</v>
      </c>
    </row>
    <row r="4570" spans="1:12" x14ac:dyDescent="0.25">
      <c r="A4570">
        <f t="shared" si="147"/>
        <v>4565</v>
      </c>
      <c r="C4570">
        <v>66693.454323508253</v>
      </c>
      <c r="D4570">
        <v>68394.829260646598</v>
      </c>
      <c r="E4570">
        <v>53405371.562249362</v>
      </c>
      <c r="F4570">
        <v>1701.3749371383456</v>
      </c>
      <c r="G4570">
        <v>288689460.42391866</v>
      </c>
      <c r="H4570" s="6">
        <f>E4570-G4570-'Recalled prostheses cost'!$F$23</f>
        <v>-259035913.32856047</v>
      </c>
      <c r="I4570" s="112">
        <v>29208791.477656055</v>
      </c>
      <c r="J4570" s="112">
        <v>109701994.9610891</v>
      </c>
      <c r="K4570" s="112">
        <f>I4570-J4570-(0.38*'Recalled prostheses cost'!$F$23)</f>
        <v>-89518896.780851692</v>
      </c>
      <c r="L4570" s="11">
        <f t="shared" si="146"/>
        <v>1</v>
      </c>
    </row>
    <row r="4571" spans="1:12" x14ac:dyDescent="0.25">
      <c r="A4571">
        <f t="shared" si="147"/>
        <v>4566</v>
      </c>
      <c r="C4571">
        <v>77497.186869870027</v>
      </c>
      <c r="D4571">
        <v>79543.83827089268</v>
      </c>
      <c r="E4571">
        <v>47998799.840625696</v>
      </c>
      <c r="F4571">
        <v>2046.6514010226529</v>
      </c>
      <c r="G4571">
        <v>267105043.25024462</v>
      </c>
      <c r="H4571" s="6">
        <f>E4571-G4571-'Recalled prostheses cost'!$F$23</f>
        <v>-242858067.87651008</v>
      </c>
      <c r="I4571" s="112">
        <v>26539564.128282472</v>
      </c>
      <c r="J4571" s="112">
        <v>101499916.43509296</v>
      </c>
      <c r="K4571" s="112">
        <f>I4571-J4571-(0.38*'Recalled prostheses cost'!$F$23)</f>
        <v>-83986045.604229122</v>
      </c>
      <c r="L4571" s="11">
        <f t="shared" si="146"/>
        <v>1</v>
      </c>
    </row>
    <row r="4572" spans="1:12" x14ac:dyDescent="0.25">
      <c r="A4572">
        <f t="shared" si="147"/>
        <v>4567</v>
      </c>
      <c r="C4572">
        <v>58467.769420122226</v>
      </c>
      <c r="D4572">
        <v>59866.77666146266</v>
      </c>
      <c r="E4572">
        <v>45151715.090089284</v>
      </c>
      <c r="F4572">
        <v>1399.0072413404341</v>
      </c>
      <c r="G4572">
        <v>204604298.76263392</v>
      </c>
      <c r="H4572" s="6">
        <f>E4572-G4572-'Recalled prostheses cost'!$F$23</f>
        <v>-183204408.1394358</v>
      </c>
      <c r="I4572" s="112">
        <v>24750893.792548951</v>
      </c>
      <c r="J4572" s="112">
        <v>77749633.529800892</v>
      </c>
      <c r="K4572" s="112">
        <f>I4572-J4572-(0.38*'Recalled prostheses cost'!$F$23)</f>
        <v>-62024433.034670584</v>
      </c>
      <c r="L4572" s="11">
        <f t="shared" si="146"/>
        <v>1</v>
      </c>
    </row>
    <row r="4573" spans="1:12" x14ac:dyDescent="0.25">
      <c r="A4573">
        <f t="shared" si="147"/>
        <v>4568</v>
      </c>
      <c r="C4573">
        <v>53277.69353893205</v>
      </c>
      <c r="D4573">
        <v>54998.434355815305</v>
      </c>
      <c r="E4573">
        <v>44201371.84151087</v>
      </c>
      <c r="F4573">
        <v>1720.7408168832553</v>
      </c>
      <c r="G4573">
        <v>384746837.19366777</v>
      </c>
      <c r="H4573" s="6">
        <f>E4573-G4573-'Recalled prostheses cost'!$F$23</f>
        <v>-364297289.81904805</v>
      </c>
      <c r="I4573" s="112">
        <v>24647709.079495955</v>
      </c>
      <c r="J4573" s="112">
        <v>146203798.13359374</v>
      </c>
      <c r="K4573" s="112">
        <f>I4573-J4573-(0.38*'Recalled prostheses cost'!$F$23)</f>
        <v>-130581782.35151643</v>
      </c>
      <c r="L4573" s="11">
        <f t="shared" si="146"/>
        <v>1</v>
      </c>
    </row>
    <row r="4574" spans="1:12" x14ac:dyDescent="0.25">
      <c r="A4574">
        <f t="shared" si="147"/>
        <v>4569</v>
      </c>
      <c r="C4574">
        <v>52942.869477672342</v>
      </c>
      <c r="D4574">
        <v>53926.793739602785</v>
      </c>
      <c r="E4574">
        <v>44015415.374010883</v>
      </c>
      <c r="F4574">
        <v>983.9242619304423</v>
      </c>
      <c r="G4574">
        <v>223576536.82502231</v>
      </c>
      <c r="H4574" s="6">
        <f>E4574-G4574-'Recalled prostheses cost'!$F$23</f>
        <v>-203312945.91790259</v>
      </c>
      <c r="I4574" s="112">
        <v>24458573.748491604</v>
      </c>
      <c r="J4574" s="112">
        <v>84959083.993508473</v>
      </c>
      <c r="K4574" s="112">
        <f>I4574-J4574-(0.38*'Recalled prostheses cost'!$F$23)</f>
        <v>-69526203.542435527</v>
      </c>
      <c r="L4574" s="11">
        <f t="shared" si="146"/>
        <v>1</v>
      </c>
    </row>
    <row r="4575" spans="1:12" x14ac:dyDescent="0.25">
      <c r="A4575">
        <f t="shared" si="147"/>
        <v>4570</v>
      </c>
      <c r="C4575">
        <v>62498.080258647373</v>
      </c>
      <c r="D4575">
        <v>64857.551319928629</v>
      </c>
      <c r="E4575">
        <v>50959278.947911516</v>
      </c>
      <c r="F4575">
        <v>2359.471061281256</v>
      </c>
      <c r="G4575">
        <v>379160075.15059364</v>
      </c>
      <c r="H4575" s="6">
        <f>E4575-G4575-'Recalled prostheses cost'!$F$23</f>
        <v>-351952620.66957331</v>
      </c>
      <c r="I4575" s="112">
        <v>28550278.169189163</v>
      </c>
      <c r="J4575" s="112">
        <v>144080828.55722561</v>
      </c>
      <c r="K4575" s="112">
        <f>I4575-J4575-(0.38*'Recalled prostheses cost'!$F$23)</f>
        <v>-124556243.68545511</v>
      </c>
      <c r="L4575" s="11">
        <f t="shared" si="146"/>
        <v>1</v>
      </c>
    </row>
    <row r="4576" spans="1:12" x14ac:dyDescent="0.25">
      <c r="A4576">
        <f t="shared" si="147"/>
        <v>4571</v>
      </c>
      <c r="C4576">
        <v>52627.59822050135</v>
      </c>
      <c r="D4576">
        <v>53712.919442623679</v>
      </c>
      <c r="E4576">
        <v>42342383.611921161</v>
      </c>
      <c r="F4576">
        <v>1085.3212221223293</v>
      </c>
      <c r="G4576">
        <v>195469222.67031607</v>
      </c>
      <c r="H4576" s="6">
        <f>E4576-G4576-'Recalled prostheses cost'!$F$23</f>
        <v>-176878663.52528608</v>
      </c>
      <c r="I4576" s="112">
        <v>23612912.203416582</v>
      </c>
      <c r="J4576" s="112">
        <v>74278304.614720106</v>
      </c>
      <c r="K4576" s="112">
        <f>I4576-J4576-(0.38*'Recalled prostheses cost'!$F$23)</f>
        <v>-59691085.708722167</v>
      </c>
      <c r="L4576" s="11">
        <f t="shared" si="146"/>
        <v>1</v>
      </c>
    </row>
    <row r="4577" spans="1:12" x14ac:dyDescent="0.25">
      <c r="A4577">
        <f t="shared" si="147"/>
        <v>4572</v>
      </c>
      <c r="C4577">
        <v>59148.620185271335</v>
      </c>
      <c r="D4577">
        <v>61338.836631696184</v>
      </c>
      <c r="E4577">
        <v>45618104.929904282</v>
      </c>
      <c r="F4577">
        <v>2190.216446424849</v>
      </c>
      <c r="G4577">
        <v>427554200.15179849</v>
      </c>
      <c r="H4577" s="6">
        <f>E4577-G4577-'Recalled prostheses cost'!$F$23</f>
        <v>-405687919.68878537</v>
      </c>
      <c r="I4577" s="112">
        <v>25522283.84049743</v>
      </c>
      <c r="J4577" s="112">
        <v>162470596.05768338</v>
      </c>
      <c r="K4577" s="112">
        <f>I4577-J4577-(0.38*'Recalled prostheses cost'!$F$23)</f>
        <v>-145974005.5146046</v>
      </c>
      <c r="L4577" s="11">
        <f t="shared" si="146"/>
        <v>1</v>
      </c>
    </row>
    <row r="4578" spans="1:12" x14ac:dyDescent="0.25">
      <c r="A4578">
        <f t="shared" si="147"/>
        <v>4573</v>
      </c>
      <c r="C4578">
        <v>54711.354863756656</v>
      </c>
      <c r="D4578">
        <v>56331.634063452308</v>
      </c>
      <c r="E4578">
        <v>51629274.11096406</v>
      </c>
      <c r="F4578">
        <v>1620.2791996956512</v>
      </c>
      <c r="G4578">
        <v>389184540.71637285</v>
      </c>
      <c r="H4578" s="6">
        <f>E4578-G4578-'Recalled prostheses cost'!$F$23</f>
        <v>-361307091.07229996</v>
      </c>
      <c r="I4578" s="112">
        <v>28578074.781731389</v>
      </c>
      <c r="J4578" s="112">
        <v>147890125.47222167</v>
      </c>
      <c r="K4578" s="112">
        <f>I4578-J4578-(0.38*'Recalled prostheses cost'!$F$23)</f>
        <v>-128337743.98790893</v>
      </c>
      <c r="L4578" s="11">
        <f t="shared" si="146"/>
        <v>1</v>
      </c>
    </row>
    <row r="4579" spans="1:12" x14ac:dyDescent="0.25">
      <c r="A4579">
        <f t="shared" si="147"/>
        <v>4574</v>
      </c>
      <c r="C4579">
        <v>62581.446120357214</v>
      </c>
      <c r="D4579">
        <v>64447.944954579551</v>
      </c>
      <c r="E4579">
        <v>40480505.028271511</v>
      </c>
      <c r="F4579">
        <v>1866.4988342223369</v>
      </c>
      <c r="G4579">
        <v>247379096.28939191</v>
      </c>
      <c r="H4579" s="6">
        <f>E4579-G4579-'Recalled prostheses cost'!$F$23</f>
        <v>-230650415.72801155</v>
      </c>
      <c r="I4579" s="112">
        <v>22371647.558520295</v>
      </c>
      <c r="J4579" s="112">
        <v>94004056.58996892</v>
      </c>
      <c r="K4579" s="112">
        <f>I4579-J4579-(0.38*'Recalled prostheses cost'!$F$23)</f>
        <v>-80658102.328867286</v>
      </c>
      <c r="L4579" s="11">
        <f t="shared" si="146"/>
        <v>1</v>
      </c>
    </row>
    <row r="4580" spans="1:12" x14ac:dyDescent="0.25">
      <c r="A4580">
        <f t="shared" si="147"/>
        <v>4575</v>
      </c>
      <c r="C4580">
        <v>78760.164287546257</v>
      </c>
      <c r="D4580">
        <v>81593.790860656212</v>
      </c>
      <c r="E4580">
        <v>53767932.289386794</v>
      </c>
      <c r="F4580">
        <v>2833.6265731099556</v>
      </c>
      <c r="G4580">
        <v>375257973.52675134</v>
      </c>
      <c r="H4580" s="6">
        <f>E4580-G4580-'Recalled prostheses cost'!$F$23</f>
        <v>-345241865.7042557</v>
      </c>
      <c r="I4580" s="112">
        <v>30216423.897465345</v>
      </c>
      <c r="J4580" s="112">
        <v>142598029.94016552</v>
      </c>
      <c r="K4580" s="112">
        <f>I4580-J4580-(0.38*'Recalled prostheses cost'!$F$23)</f>
        <v>-121407299.34011883</v>
      </c>
      <c r="L4580" s="11">
        <f t="shared" si="146"/>
        <v>1</v>
      </c>
    </row>
    <row r="4581" spans="1:12" x14ac:dyDescent="0.25">
      <c r="A4581">
        <f t="shared" si="147"/>
        <v>4576</v>
      </c>
      <c r="C4581">
        <v>56920.48575174225</v>
      </c>
      <c r="D4581">
        <v>58851.143510460279</v>
      </c>
      <c r="E4581">
        <v>68512454.806269646</v>
      </c>
      <c r="F4581">
        <v>1930.6577587180291</v>
      </c>
      <c r="G4581">
        <v>459913738.11061275</v>
      </c>
      <c r="H4581" s="6">
        <f>E4581-G4581-'Recalled prostheses cost'!$F$23</f>
        <v>-415153107.77123427</v>
      </c>
      <c r="I4581" s="112">
        <v>38272306.605985135</v>
      </c>
      <c r="J4581" s="112">
        <v>174767220.48203281</v>
      </c>
      <c r="K4581" s="112">
        <f>I4581-J4581-(0.38*'Recalled prostheses cost'!$F$23)</f>
        <v>-145520607.17346632</v>
      </c>
      <c r="L4581" s="11">
        <f t="shared" si="146"/>
        <v>1</v>
      </c>
    </row>
    <row r="4582" spans="1:12" x14ac:dyDescent="0.25">
      <c r="A4582">
        <f t="shared" si="147"/>
        <v>4577</v>
      </c>
      <c r="C4582">
        <v>56801.738128096949</v>
      </c>
      <c r="D4582">
        <v>58089.930566759889</v>
      </c>
      <c r="E4582">
        <v>61523425.126489274</v>
      </c>
      <c r="F4582">
        <v>1288.1924386629398</v>
      </c>
      <c r="G4582">
        <v>397760665.56092411</v>
      </c>
      <c r="H4582" s="6">
        <f>E4582-G4582-'Recalled prostheses cost'!$F$23</f>
        <v>-359989064.901326</v>
      </c>
      <c r="I4582" s="112">
        <v>34254285.00001581</v>
      </c>
      <c r="J4582" s="112">
        <v>151149052.91315117</v>
      </c>
      <c r="K4582" s="112">
        <f>I4582-J4582-(0.38*'Recalled prostheses cost'!$F$23)</f>
        <v>-125920461.210554</v>
      </c>
      <c r="L4582" s="11">
        <f t="shared" si="146"/>
        <v>1</v>
      </c>
    </row>
    <row r="4583" spans="1:12" x14ac:dyDescent="0.25">
      <c r="A4583">
        <f t="shared" si="147"/>
        <v>4578</v>
      </c>
      <c r="C4583">
        <v>59004.186841461029</v>
      </c>
      <c r="D4583">
        <v>60866.165053303601</v>
      </c>
      <c r="E4583">
        <v>53373591.059627436</v>
      </c>
      <c r="F4583">
        <v>1861.9782118425719</v>
      </c>
      <c r="G4583">
        <v>386243153.0265187</v>
      </c>
      <c r="H4583" s="6">
        <f>E4583-G4583-'Recalled prostheses cost'!$F$23</f>
        <v>-356621386.43378246</v>
      </c>
      <c r="I4583" s="112">
        <v>29456821.187590316</v>
      </c>
      <c r="J4583" s="112">
        <v>146772398.15007713</v>
      </c>
      <c r="K4583" s="112">
        <f>I4583-J4583-(0.38*'Recalled prostheses cost'!$F$23)</f>
        <v>-126341270.25990546</v>
      </c>
      <c r="L4583" s="11">
        <f t="shared" si="146"/>
        <v>1</v>
      </c>
    </row>
    <row r="4584" spans="1:12" x14ac:dyDescent="0.25">
      <c r="A4584">
        <f t="shared" si="147"/>
        <v>4579</v>
      </c>
      <c r="C4584">
        <v>51024.251674310435</v>
      </c>
      <c r="D4584">
        <v>53043.897476073405</v>
      </c>
      <c r="E4584">
        <v>46502785.797182575</v>
      </c>
      <c r="F4584">
        <v>2019.6458017629702</v>
      </c>
      <c r="G4584">
        <v>428198729.1493389</v>
      </c>
      <c r="H4584" s="6">
        <f>E4584-G4584-'Recalled prostheses cost'!$F$23</f>
        <v>-405447767.81904751</v>
      </c>
      <c r="I4584" s="112">
        <v>26053774.288389307</v>
      </c>
      <c r="J4584" s="112">
        <v>162715517.07674879</v>
      </c>
      <c r="K4584" s="112">
        <f>I4584-J4584-(0.38*'Recalled prostheses cost'!$F$23)</f>
        <v>-145687436.08577815</v>
      </c>
      <c r="L4584" s="11">
        <f t="shared" si="146"/>
        <v>1</v>
      </c>
    </row>
    <row r="4585" spans="1:12" x14ac:dyDescent="0.25">
      <c r="A4585">
        <f t="shared" si="147"/>
        <v>4580</v>
      </c>
      <c r="C4585">
        <v>65640.846677220674</v>
      </c>
      <c r="D4585">
        <v>67868.285963179587</v>
      </c>
      <c r="E4585">
        <v>46561267.084446281</v>
      </c>
      <c r="F4585">
        <v>2227.4392859589134</v>
      </c>
      <c r="G4585">
        <v>350598104.38895428</v>
      </c>
      <c r="H4585" s="6">
        <f>E4585-G4585-'Recalled prostheses cost'!$F$23</f>
        <v>-327788661.77139914</v>
      </c>
      <c r="I4585" s="112">
        <v>25841520.502224542</v>
      </c>
      <c r="J4585" s="112">
        <v>133227279.66780265</v>
      </c>
      <c r="K4585" s="112">
        <f>I4585-J4585-(0.38*'Recalled prostheses cost'!$F$23)</f>
        <v>-116411452.46299675</v>
      </c>
      <c r="L4585" s="11">
        <f t="shared" si="146"/>
        <v>1</v>
      </c>
    </row>
    <row r="4586" spans="1:12" x14ac:dyDescent="0.25">
      <c r="A4586">
        <f t="shared" si="147"/>
        <v>4581</v>
      </c>
      <c r="C4586">
        <v>63577.618070372373</v>
      </c>
      <c r="D4586">
        <v>65652.076424363913</v>
      </c>
      <c r="E4586">
        <v>48614039.839209199</v>
      </c>
      <c r="F4586">
        <v>2074.4583539915402</v>
      </c>
      <c r="G4586">
        <v>301916899.07408905</v>
      </c>
      <c r="H4586" s="6">
        <f>E4586-G4586-'Recalled prostheses cost'!$F$23</f>
        <v>-277054683.70177102</v>
      </c>
      <c r="I4586" s="112">
        <v>26572388.926392946</v>
      </c>
      <c r="J4586" s="112">
        <v>114728421.64815384</v>
      </c>
      <c r="K4586" s="112">
        <f>I4586-J4586-(0.38*'Recalled prostheses cost'!$F$23)</f>
        <v>-97181726.019179553</v>
      </c>
      <c r="L4586" s="11">
        <f t="shared" si="146"/>
        <v>1</v>
      </c>
    </row>
    <row r="4587" spans="1:12" x14ac:dyDescent="0.25">
      <c r="A4587">
        <f t="shared" si="147"/>
        <v>4582</v>
      </c>
      <c r="C4587">
        <v>56399.307381883133</v>
      </c>
      <c r="D4587">
        <v>58014.928296269427</v>
      </c>
      <c r="E4587">
        <v>51368227.124880418</v>
      </c>
      <c r="F4587">
        <v>1615.6209143862943</v>
      </c>
      <c r="G4587">
        <v>373719319.42010343</v>
      </c>
      <c r="H4587" s="6">
        <f>E4587-G4587-'Recalled prostheses cost'!$F$23</f>
        <v>-346102916.76211417</v>
      </c>
      <c r="I4587" s="112">
        <v>28698291.190609876</v>
      </c>
      <c r="J4587" s="112">
        <v>142013341.37963933</v>
      </c>
      <c r="K4587" s="112">
        <f>I4587-J4587-(0.38*'Recalled prostheses cost'!$F$23)</f>
        <v>-122340743.48644811</v>
      </c>
      <c r="L4587" s="11">
        <f t="shared" si="146"/>
        <v>1</v>
      </c>
    </row>
    <row r="4588" spans="1:12" x14ac:dyDescent="0.25">
      <c r="A4588">
        <f t="shared" si="147"/>
        <v>4583</v>
      </c>
      <c r="C4588">
        <v>52694.736348111765</v>
      </c>
      <c r="D4588">
        <v>54510.573608299666</v>
      </c>
      <c r="E4588">
        <v>50114022.275740415</v>
      </c>
      <c r="F4588">
        <v>1815.8372601879018</v>
      </c>
      <c r="G4588">
        <v>414709828.86973482</v>
      </c>
      <c r="H4588" s="6">
        <f>E4588-G4588-'Recalled prostheses cost'!$F$23</f>
        <v>-388347631.06088555</v>
      </c>
      <c r="I4588" s="112">
        <v>28036143.766942333</v>
      </c>
      <c r="J4588" s="112">
        <v>157589734.97049919</v>
      </c>
      <c r="K4588" s="112">
        <f>I4588-J4588-(0.38*'Recalled prostheses cost'!$F$23)</f>
        <v>-138579284.50097549</v>
      </c>
      <c r="L4588" s="11">
        <f t="shared" si="146"/>
        <v>1</v>
      </c>
    </row>
    <row r="4589" spans="1:12" x14ac:dyDescent="0.25">
      <c r="A4589">
        <f t="shared" si="147"/>
        <v>4584</v>
      </c>
      <c r="C4589">
        <v>82044.482230950511</v>
      </c>
      <c r="D4589">
        <v>86077.379793896733</v>
      </c>
      <c r="E4589">
        <v>42933186.733646989</v>
      </c>
      <c r="F4589">
        <v>4032.897562946222</v>
      </c>
      <c r="G4589">
        <v>400939389.57499123</v>
      </c>
      <c r="H4589" s="6">
        <f>E4589-G4589-'Recalled prostheses cost'!$F$23</f>
        <v>-381758027.30823541</v>
      </c>
      <c r="I4589" s="112">
        <v>24098110.262541663</v>
      </c>
      <c r="J4589" s="112">
        <v>152356968.03849667</v>
      </c>
      <c r="K4589" s="112">
        <f>I4589-J4589-(0.38*'Recalled prostheses cost'!$F$23)</f>
        <v>-137284551.07337365</v>
      </c>
      <c r="L4589" s="11">
        <f t="shared" si="146"/>
        <v>1</v>
      </c>
    </row>
    <row r="4590" spans="1:12" x14ac:dyDescent="0.25">
      <c r="A4590">
        <f t="shared" si="147"/>
        <v>4585</v>
      </c>
      <c r="C4590">
        <v>66992.981101076803</v>
      </c>
      <c r="D4590">
        <v>69518.752903839966</v>
      </c>
      <c r="E4590">
        <v>59054737.457708448</v>
      </c>
      <c r="F4590">
        <v>2525.7718027631636</v>
      </c>
      <c r="G4590">
        <v>484404523.86611134</v>
      </c>
      <c r="H4590" s="6">
        <f>E4590-G4590-'Recalled prostheses cost'!$F$23</f>
        <v>-449101610.87529409</v>
      </c>
      <c r="I4590" s="112">
        <v>32677620.655088775</v>
      </c>
      <c r="J4590" s="112">
        <v>184073719.06912234</v>
      </c>
      <c r="K4590" s="112">
        <f>I4590-J4590-(0.38*'Recalled prostheses cost'!$F$23)</f>
        <v>-160421791.71145222</v>
      </c>
      <c r="L4590" s="11">
        <f t="shared" si="146"/>
        <v>1</v>
      </c>
    </row>
    <row r="4591" spans="1:12" x14ac:dyDescent="0.25">
      <c r="A4591">
        <f t="shared" si="147"/>
        <v>4586</v>
      </c>
      <c r="C4591">
        <v>67559.662382189737</v>
      </c>
      <c r="D4591">
        <v>69741.23639037773</v>
      </c>
      <c r="E4591">
        <v>48897991.538950309</v>
      </c>
      <c r="F4591">
        <v>2181.5740081879921</v>
      </c>
      <c r="G4591">
        <v>388385702.77841389</v>
      </c>
      <c r="H4591" s="6">
        <f>E4591-G4591-'Recalled prostheses cost'!$F$23</f>
        <v>-363239535.70635474</v>
      </c>
      <c r="I4591" s="112">
        <v>27070304.501208276</v>
      </c>
      <c r="J4591" s="112">
        <v>147586567.05579728</v>
      </c>
      <c r="K4591" s="112">
        <f>I4591-J4591-(0.38*'Recalled prostheses cost'!$F$23)</f>
        <v>-129541955.85200766</v>
      </c>
      <c r="L4591" s="11">
        <f t="shared" si="146"/>
        <v>1</v>
      </c>
    </row>
    <row r="4592" spans="1:12" x14ac:dyDescent="0.25">
      <c r="A4592">
        <f t="shared" si="147"/>
        <v>4587</v>
      </c>
      <c r="C4592">
        <v>68637.317572244865</v>
      </c>
      <c r="D4592">
        <v>70869.776477791034</v>
      </c>
      <c r="E4592">
        <v>50609250.849394612</v>
      </c>
      <c r="F4592">
        <v>2232.4589055461693</v>
      </c>
      <c r="G4592">
        <v>398171288.0212248</v>
      </c>
      <c r="H4592" s="6">
        <f>E4592-G4592-'Recalled prostheses cost'!$F$23</f>
        <v>-371313861.63872135</v>
      </c>
      <c r="I4592" s="112">
        <v>28274634.575191054</v>
      </c>
      <c r="J4592" s="112">
        <v>151305089.44806546</v>
      </c>
      <c r="K4592" s="112">
        <f>I4592-J4592-(0.38*'Recalled prostheses cost'!$F$23)</f>
        <v>-132056148.17029306</v>
      </c>
      <c r="L4592" s="11">
        <f t="shared" si="146"/>
        <v>1</v>
      </c>
    </row>
    <row r="4593" spans="1:12" x14ac:dyDescent="0.25">
      <c r="A4593">
        <f t="shared" si="147"/>
        <v>4588</v>
      </c>
      <c r="C4593">
        <v>61054.906862226955</v>
      </c>
      <c r="D4593">
        <v>62691.286702915786</v>
      </c>
      <c r="E4593">
        <v>50838104.217652291</v>
      </c>
      <c r="F4593">
        <v>1636.3798406888309</v>
      </c>
      <c r="G4593">
        <v>341999530.83096033</v>
      </c>
      <c r="H4593" s="6">
        <f>E4593-G4593-'Recalled prostheses cost'!$F$23</f>
        <v>-314913251.08019924</v>
      </c>
      <c r="I4593" s="112">
        <v>28058177.855867013</v>
      </c>
      <c r="J4593" s="112">
        <v>129959821.71576497</v>
      </c>
      <c r="K4593" s="112">
        <f>I4593-J4593-(0.38*'Recalled prostheses cost'!$F$23)</f>
        <v>-110927337.1573166</v>
      </c>
      <c r="L4593" s="11">
        <f t="shared" si="146"/>
        <v>1</v>
      </c>
    </row>
    <row r="4594" spans="1:12" x14ac:dyDescent="0.25">
      <c r="A4594">
        <f t="shared" si="147"/>
        <v>4589</v>
      </c>
      <c r="C4594">
        <v>66652.636273514217</v>
      </c>
      <c r="D4594">
        <v>67645.0019132413</v>
      </c>
      <c r="E4594">
        <v>65247764.145182744</v>
      </c>
      <c r="F4594">
        <v>992.36563972708245</v>
      </c>
      <c r="G4594">
        <v>217236611.15640581</v>
      </c>
      <c r="H4594" s="6">
        <f>E4594-G4594-'Recalled prostheses cost'!$F$23</f>
        <v>-175740671.47811425</v>
      </c>
      <c r="I4594" s="112">
        <v>36341639.326655194</v>
      </c>
      <c r="J4594" s="112">
        <v>82549912.239434212</v>
      </c>
      <c r="K4594" s="112">
        <f>I4594-J4594-(0.38*'Recalled prostheses cost'!$F$23)</f>
        <v>-55233966.210197665</v>
      </c>
      <c r="L4594" s="11">
        <f t="shared" si="146"/>
        <v>1</v>
      </c>
    </row>
    <row r="4595" spans="1:12" x14ac:dyDescent="0.25">
      <c r="A4595">
        <f t="shared" si="147"/>
        <v>4590</v>
      </c>
      <c r="C4595">
        <v>51102.686798049406</v>
      </c>
      <c r="D4595">
        <v>52696.796781663092</v>
      </c>
      <c r="E4595">
        <v>54567016.001106545</v>
      </c>
      <c r="F4595">
        <v>1594.1099836136855</v>
      </c>
      <c r="G4595">
        <v>387254711.30845064</v>
      </c>
      <c r="H4595" s="6">
        <f>E4595-G4595-'Recalled prostheses cost'!$F$23</f>
        <v>-356439519.77423525</v>
      </c>
      <c r="I4595" s="112">
        <v>30333594.499159653</v>
      </c>
      <c r="J4595" s="112">
        <v>147156790.29721126</v>
      </c>
      <c r="K4595" s="112">
        <f>I4595-J4595-(0.38*'Recalled prostheses cost'!$F$23)</f>
        <v>-125848889.09547025</v>
      </c>
      <c r="L4595" s="11">
        <f t="shared" si="146"/>
        <v>1</v>
      </c>
    </row>
    <row r="4596" spans="1:12" x14ac:dyDescent="0.25">
      <c r="A4596">
        <f t="shared" si="147"/>
        <v>4591</v>
      </c>
      <c r="C4596">
        <v>59248.921206001301</v>
      </c>
      <c r="D4596">
        <v>60936.090654054758</v>
      </c>
      <c r="E4596">
        <v>40191875.465802342</v>
      </c>
      <c r="F4596">
        <v>1687.169448053457</v>
      </c>
      <c r="G4596">
        <v>223699420.98725706</v>
      </c>
      <c r="H4596" s="6">
        <f>E4596-G4596-'Recalled prostheses cost'!$F$23</f>
        <v>-207259369.98834589</v>
      </c>
      <c r="I4596" s="112">
        <v>22301745.626787204</v>
      </c>
      <c r="J4596" s="112">
        <v>85005779.975157678</v>
      </c>
      <c r="K4596" s="112">
        <f>I4596-J4596-(0.38*'Recalled prostheses cost'!$F$23)</f>
        <v>-71729727.645789117</v>
      </c>
      <c r="L4596" s="11">
        <f t="shared" si="146"/>
        <v>1</v>
      </c>
    </row>
    <row r="4597" spans="1:12" x14ac:dyDescent="0.25">
      <c r="A4597">
        <f t="shared" si="147"/>
        <v>4592</v>
      </c>
      <c r="C4597">
        <v>54025.205234023226</v>
      </c>
      <c r="D4597">
        <v>55710.660569127736</v>
      </c>
      <c r="E4597">
        <v>50937664.374608673</v>
      </c>
      <c r="F4597">
        <v>1685.4553351045106</v>
      </c>
      <c r="G4597">
        <v>340848095.45209044</v>
      </c>
      <c r="H4597" s="6">
        <f>E4597-G4597-'Recalled prostheses cost'!$F$23</f>
        <v>-313662255.54437292</v>
      </c>
      <c r="I4597" s="112">
        <v>28630136.095857114</v>
      </c>
      <c r="J4597" s="112">
        <v>129522276.27179435</v>
      </c>
      <c r="K4597" s="112">
        <f>I4597-J4597-(0.38*'Recalled prostheses cost'!$F$23)</f>
        <v>-109917833.47335589</v>
      </c>
      <c r="L4597" s="11">
        <f t="shared" si="146"/>
        <v>1</v>
      </c>
    </row>
    <row r="4598" spans="1:12" x14ac:dyDescent="0.25">
      <c r="A4598">
        <f t="shared" si="147"/>
        <v>4593</v>
      </c>
      <c r="C4598">
        <v>66526.712699801748</v>
      </c>
      <c r="D4598">
        <v>68187.569213087438</v>
      </c>
      <c r="E4598">
        <v>42569480.073355064</v>
      </c>
      <c r="F4598">
        <v>1660.8565132856893</v>
      </c>
      <c r="G4598">
        <v>237048939.83393931</v>
      </c>
      <c r="H4598" s="6">
        <f>E4598-G4598-'Recalled prostheses cost'!$F$23</f>
        <v>-218231284.2274754</v>
      </c>
      <c r="I4598" s="112">
        <v>23800191.99614574</v>
      </c>
      <c r="J4598" s="112">
        <v>90078597.136896938</v>
      </c>
      <c r="K4598" s="112">
        <f>I4598-J4598-(0.38*'Recalled prostheses cost'!$F$23)</f>
        <v>-75304098.438169837</v>
      </c>
      <c r="L4598" s="11">
        <f t="shared" si="146"/>
        <v>1</v>
      </c>
    </row>
    <row r="4599" spans="1:12" x14ac:dyDescent="0.25">
      <c r="A4599">
        <f t="shared" si="147"/>
        <v>4594</v>
      </c>
      <c r="C4599">
        <v>55899.889918155917</v>
      </c>
      <c r="D4599">
        <v>57248.761676395327</v>
      </c>
      <c r="E4599">
        <v>43226351.454498477</v>
      </c>
      <c r="F4599">
        <v>1348.8717582394092</v>
      </c>
      <c r="G4599">
        <v>237273730.01480132</v>
      </c>
      <c r="H4599" s="6">
        <f>E4599-G4599-'Recalled prostheses cost'!$F$23</f>
        <v>-217799203.02719402</v>
      </c>
      <c r="I4599" s="112">
        <v>23558981.868582584</v>
      </c>
      <c r="J4599" s="112">
        <v>90164017.405624509</v>
      </c>
      <c r="K4599" s="112">
        <f>I4599-J4599-(0.38*'Recalled prostheses cost'!$F$23)</f>
        <v>-75630728.834460571</v>
      </c>
      <c r="L4599" s="11">
        <f t="shared" si="146"/>
        <v>1</v>
      </c>
    </row>
    <row r="4600" spans="1:12" x14ac:dyDescent="0.25">
      <c r="A4600">
        <f t="shared" si="147"/>
        <v>4595</v>
      </c>
      <c r="C4600">
        <v>49551.554060390707</v>
      </c>
      <c r="D4600">
        <v>50838.383120878585</v>
      </c>
      <c r="E4600">
        <v>50060509.714529067</v>
      </c>
      <c r="F4600">
        <v>1286.8290604878785</v>
      </c>
      <c r="G4600">
        <v>324819654.6890521</v>
      </c>
      <c r="H4600" s="6">
        <f>E4600-G4600-'Recalled prostheses cost'!$F$23</f>
        <v>-298510969.44141424</v>
      </c>
      <c r="I4600" s="112">
        <v>28147169.978257343</v>
      </c>
      <c r="J4600" s="112">
        <v>123431468.78183979</v>
      </c>
      <c r="K4600" s="112">
        <f>I4600-J4600-(0.38*'Recalled prostheses cost'!$F$23)</f>
        <v>-104309992.10100108</v>
      </c>
      <c r="L4600" s="11">
        <f t="shared" si="146"/>
        <v>1</v>
      </c>
    </row>
    <row r="4601" spans="1:12" x14ac:dyDescent="0.25">
      <c r="A4601">
        <f t="shared" si="147"/>
        <v>4596</v>
      </c>
      <c r="C4601">
        <v>74870.593503400523</v>
      </c>
      <c r="D4601">
        <v>76669.652592252314</v>
      </c>
      <c r="E4601">
        <v>55631573.420307942</v>
      </c>
      <c r="F4601">
        <v>1799.0590888517909</v>
      </c>
      <c r="G4601">
        <v>351777105.3976928</v>
      </c>
      <c r="H4601" s="6">
        <f>E4601-G4601-'Recalled prostheses cost'!$F$23</f>
        <v>-319897356.44427603</v>
      </c>
      <c r="I4601" s="112">
        <v>30628542.88690725</v>
      </c>
      <c r="J4601" s="112">
        <v>133675300.05112325</v>
      </c>
      <c r="K4601" s="112">
        <f>I4601-J4601-(0.38*'Recalled prostheses cost'!$F$23)</f>
        <v>-112072450.46163464</v>
      </c>
      <c r="L4601" s="11">
        <f t="shared" si="146"/>
        <v>1</v>
      </c>
    </row>
    <row r="4602" spans="1:12" x14ac:dyDescent="0.25">
      <c r="A4602">
        <f t="shared" si="147"/>
        <v>4597</v>
      </c>
      <c r="C4602">
        <v>54797.111668549063</v>
      </c>
      <c r="D4602">
        <v>56393.322629758877</v>
      </c>
      <c r="E4602">
        <v>58283738.786254913</v>
      </c>
      <c r="F4602">
        <v>1596.2109612098138</v>
      </c>
      <c r="G4602">
        <v>392687579.48732948</v>
      </c>
      <c r="H4602" s="6">
        <f>E4602-G4602-'Recalled prostheses cost'!$F$23</f>
        <v>-358155665.16796577</v>
      </c>
      <c r="I4602" s="112">
        <v>32526182.737866908</v>
      </c>
      <c r="J4602" s="112">
        <v>149221280.20518523</v>
      </c>
      <c r="K4602" s="112">
        <f>I4602-J4602-(0.38*'Recalled prostheses cost'!$F$23)</f>
        <v>-125720790.76473698</v>
      </c>
      <c r="L4602" s="11">
        <f t="shared" si="146"/>
        <v>1</v>
      </c>
    </row>
    <row r="4603" spans="1:12" x14ac:dyDescent="0.25">
      <c r="A4603">
        <f t="shared" si="147"/>
        <v>4598</v>
      </c>
      <c r="C4603">
        <v>88209.86763824978</v>
      </c>
      <c r="D4603">
        <v>90852.098816426398</v>
      </c>
      <c r="E4603">
        <v>40367426.678594217</v>
      </c>
      <c r="F4603">
        <v>2642.2311781766184</v>
      </c>
      <c r="G4603">
        <v>186747563.52171898</v>
      </c>
      <c r="H4603" s="6">
        <f>E4603-G4603-'Recalled prostheses cost'!$F$23</f>
        <v>-170131961.31001592</v>
      </c>
      <c r="I4603" s="112">
        <v>22472900.016059063</v>
      </c>
      <c r="J4603" s="112">
        <v>70964074.138253212</v>
      </c>
      <c r="K4603" s="112">
        <f>I4603-J4603-(0.38*'Recalled prostheses cost'!$F$23)</f>
        <v>-57516867.419612795</v>
      </c>
      <c r="L4603" s="11">
        <f t="shared" si="146"/>
        <v>1</v>
      </c>
    </row>
    <row r="4604" spans="1:12" x14ac:dyDescent="0.25">
      <c r="A4604">
        <f t="shared" si="147"/>
        <v>4599</v>
      </c>
      <c r="C4604">
        <v>80347.576396345481</v>
      </c>
      <c r="D4604">
        <v>82926.005936878777</v>
      </c>
      <c r="E4604">
        <v>43877163.85541486</v>
      </c>
      <c r="F4604">
        <v>2578.4295405332959</v>
      </c>
      <c r="G4604">
        <v>303241219.49027574</v>
      </c>
      <c r="H4604" s="6">
        <f>E4604-G4604-'Recalled prostheses cost'!$F$23</f>
        <v>-283115880.10175204</v>
      </c>
      <c r="I4604" s="112">
        <v>25070465.52460064</v>
      </c>
      <c r="J4604" s="112">
        <v>115231663.40630476</v>
      </c>
      <c r="K4604" s="112">
        <f>I4604-J4604-(0.38*'Recalled prostheses cost'!$F$23)</f>
        <v>-99186891.179122776</v>
      </c>
      <c r="L4604" s="11">
        <f t="shared" si="146"/>
        <v>1</v>
      </c>
    </row>
    <row r="4605" spans="1:12" x14ac:dyDescent="0.25">
      <c r="A4605">
        <f t="shared" si="147"/>
        <v>4600</v>
      </c>
      <c r="C4605">
        <v>54481.628108715442</v>
      </c>
      <c r="D4605">
        <v>55728.093391196155</v>
      </c>
      <c r="E4605">
        <v>40704120.46349135</v>
      </c>
      <c r="F4605">
        <v>1246.4652824807126</v>
      </c>
      <c r="G4605">
        <v>175357559.00746033</v>
      </c>
      <c r="H4605" s="6">
        <f>E4605-G4605-'Recalled prostheses cost'!$F$23</f>
        <v>-158405263.01086015</v>
      </c>
      <c r="I4605" s="112">
        <v>22571256.185993977</v>
      </c>
      <c r="J4605" s="112">
        <v>66635872.42283491</v>
      </c>
      <c r="K4605" s="112">
        <f>I4605-J4605-(0.38*'Recalled prostheses cost'!$F$23)</f>
        <v>-53090309.53425958</v>
      </c>
      <c r="L4605" s="11">
        <f t="shared" si="146"/>
        <v>1</v>
      </c>
    </row>
    <row r="4606" spans="1:12" x14ac:dyDescent="0.25">
      <c r="A4606">
        <f t="shared" si="147"/>
        <v>4601</v>
      </c>
      <c r="C4606">
        <v>51165.785191348165</v>
      </c>
      <c r="D4606">
        <v>52512.162748439376</v>
      </c>
      <c r="E4606">
        <v>43210216.337664112</v>
      </c>
      <c r="F4606">
        <v>1346.3775570912112</v>
      </c>
      <c r="G4606">
        <v>246338990.17321435</v>
      </c>
      <c r="H4606" s="6">
        <f>E4606-G4606-'Recalled prostheses cost'!$F$23</f>
        <v>-226880598.30244142</v>
      </c>
      <c r="I4606" s="112">
        <v>24006401.137921944</v>
      </c>
      <c r="J4606" s="112">
        <v>93608816.265821442</v>
      </c>
      <c r="K4606" s="112">
        <f>I4606-J4606-(0.38*'Recalled prostheses cost'!$F$23)</f>
        <v>-78628108.425318152</v>
      </c>
      <c r="L4606" s="11">
        <f t="shared" si="146"/>
        <v>1</v>
      </c>
    </row>
    <row r="4607" spans="1:12" x14ac:dyDescent="0.25">
      <c r="A4607">
        <f t="shared" si="147"/>
        <v>4602</v>
      </c>
      <c r="C4607">
        <v>66048.750980034049</v>
      </c>
      <c r="D4607">
        <v>68856.306492750053</v>
      </c>
      <c r="E4607">
        <v>43730336.567339495</v>
      </c>
      <c r="F4607">
        <v>2807.5555127160042</v>
      </c>
      <c r="G4607">
        <v>429642485.25584954</v>
      </c>
      <c r="H4607" s="6">
        <f>E4607-G4607-'Recalled prostheses cost'!$F$23</f>
        <v>-409663973.15540123</v>
      </c>
      <c r="I4607" s="112">
        <v>24399982.584523067</v>
      </c>
      <c r="J4607" s="112">
        <v>163264144.39722279</v>
      </c>
      <c r="K4607" s="112">
        <f>I4607-J4607-(0.38*'Recalled prostheses cost'!$F$23)</f>
        <v>-147889855.11011839</v>
      </c>
      <c r="L4607" s="11">
        <f t="shared" si="146"/>
        <v>1</v>
      </c>
    </row>
    <row r="4608" spans="1:12" x14ac:dyDescent="0.25">
      <c r="A4608">
        <f t="shared" si="147"/>
        <v>4603</v>
      </c>
      <c r="C4608">
        <v>70886.896592727499</v>
      </c>
      <c r="D4608">
        <v>73550.357222621838</v>
      </c>
      <c r="E4608">
        <v>39652484.246628135</v>
      </c>
      <c r="F4608">
        <v>2663.4606298943399</v>
      </c>
      <c r="G4608">
        <v>323070370.83901834</v>
      </c>
      <c r="H4608" s="6">
        <f>E4608-G4608-'Recalled prostheses cost'!$F$23</f>
        <v>-307169711.05928135</v>
      </c>
      <c r="I4608" s="112">
        <v>21728320.90560668</v>
      </c>
      <c r="J4608" s="112">
        <v>122766740.918827</v>
      </c>
      <c r="K4608" s="112">
        <f>I4608-J4608-(0.38*'Recalled prostheses cost'!$F$23)</f>
        <v>-110064113.31063896</v>
      </c>
      <c r="L4608" s="11">
        <f t="shared" si="146"/>
        <v>1</v>
      </c>
    </row>
    <row r="4609" spans="1:12" x14ac:dyDescent="0.25">
      <c r="A4609">
        <f t="shared" si="147"/>
        <v>4604</v>
      </c>
      <c r="C4609">
        <v>69632.375760994793</v>
      </c>
      <c r="D4609">
        <v>70757.830475887342</v>
      </c>
      <c r="E4609">
        <v>39969843.684926063</v>
      </c>
      <c r="F4609">
        <v>1125.4547148925485</v>
      </c>
      <c r="G4609">
        <v>103005126.77185307</v>
      </c>
      <c r="H4609" s="6">
        <f>E4609-G4609-'Recalled prostheses cost'!$F$23</f>
        <v>-86787107.553818181</v>
      </c>
      <c r="I4609" s="112">
        <v>22076644.327507813</v>
      </c>
      <c r="J4609" s="112">
        <v>39141948.173304178</v>
      </c>
      <c r="K4609" s="112">
        <f>I4609-J4609-(0.38*'Recalled prostheses cost'!$F$23)</f>
        <v>-26090997.143215012</v>
      </c>
      <c r="L4609" s="11">
        <f t="shared" si="146"/>
        <v>1</v>
      </c>
    </row>
    <row r="4610" spans="1:12" x14ac:dyDescent="0.25">
      <c r="A4610">
        <f t="shared" si="147"/>
        <v>4605</v>
      </c>
      <c r="C4610">
        <v>59814.400913360085</v>
      </c>
      <c r="D4610">
        <v>61150.371652644091</v>
      </c>
      <c r="E4610">
        <v>44706820.406026669</v>
      </c>
      <c r="F4610">
        <v>1335.9707392840064</v>
      </c>
      <c r="G4610">
        <v>186138648.4259083</v>
      </c>
      <c r="H4610" s="6">
        <f>E4610-G4610-'Recalled prostheses cost'!$F$23</f>
        <v>-165183652.48677281</v>
      </c>
      <c r="I4610" s="112">
        <v>24619352.164118439</v>
      </c>
      <c r="J4610" s="112">
        <v>70732686.401845157</v>
      </c>
      <c r="K4610" s="112">
        <f>I4610-J4610-(0.38*'Recalled prostheses cost'!$F$23)</f>
        <v>-55139027.535145365</v>
      </c>
      <c r="L4610" s="11">
        <f t="shared" si="146"/>
        <v>1</v>
      </c>
    </row>
    <row r="4611" spans="1:12" x14ac:dyDescent="0.25">
      <c r="A4611">
        <f t="shared" si="147"/>
        <v>4606</v>
      </c>
      <c r="C4611">
        <v>53400.380527189052</v>
      </c>
      <c r="D4611">
        <v>55071.437891805916</v>
      </c>
      <c r="E4611">
        <v>50608703.695342943</v>
      </c>
      <c r="F4611">
        <v>1671.0573646168632</v>
      </c>
      <c r="G4611">
        <v>376797171.04377472</v>
      </c>
      <c r="H4611" s="6">
        <f>E4611-G4611-'Recalled prostheses cost'!$F$23</f>
        <v>-349940291.81532294</v>
      </c>
      <c r="I4611" s="112">
        <v>27610419.144709546</v>
      </c>
      <c r="J4611" s="112">
        <v>143182924.99663439</v>
      </c>
      <c r="K4611" s="112">
        <f>I4611-J4611-(0.38*'Recalled prostheses cost'!$F$23)</f>
        <v>-124598199.14934349</v>
      </c>
      <c r="L4611" s="11">
        <f t="shared" si="146"/>
        <v>1</v>
      </c>
    </row>
    <row r="4612" spans="1:12" x14ac:dyDescent="0.25">
      <c r="A4612">
        <f t="shared" si="147"/>
        <v>4607</v>
      </c>
      <c r="C4612">
        <v>67024.317416734018</v>
      </c>
      <c r="D4612">
        <v>69976.091928314578</v>
      </c>
      <c r="E4612">
        <v>41110570.338896349</v>
      </c>
      <c r="F4612">
        <v>2951.7745115805592</v>
      </c>
      <c r="G4612">
        <v>303570621.60236388</v>
      </c>
      <c r="H4612" s="6">
        <f>E4612-G4612-'Recalled prostheses cost'!$F$23</f>
        <v>-286211875.73035872</v>
      </c>
      <c r="I4612" s="112">
        <v>23003572.039777249</v>
      </c>
      <c r="J4612" s="112">
        <v>115356836.20889831</v>
      </c>
      <c r="K4612" s="112">
        <f>I4612-J4612-(0.38*'Recalled prostheses cost'!$F$23)</f>
        <v>-101378957.46653971</v>
      </c>
      <c r="L4612" s="11">
        <f t="shared" si="146"/>
        <v>1</v>
      </c>
    </row>
    <row r="4613" spans="1:12" x14ac:dyDescent="0.25">
      <c r="A4613">
        <f t="shared" si="147"/>
        <v>4608</v>
      </c>
      <c r="C4613">
        <v>58495.17429362706</v>
      </c>
      <c r="D4613">
        <v>60892.277908805539</v>
      </c>
      <c r="E4613">
        <v>53473550.984332345</v>
      </c>
      <c r="F4613">
        <v>2397.1036151784792</v>
      </c>
      <c r="G4613">
        <v>611517785.49834096</v>
      </c>
      <c r="H4613" s="6">
        <f>E4613-G4613-'Recalled prostheses cost'!$F$23</f>
        <v>-581796058.98089981</v>
      </c>
      <c r="I4613" s="112">
        <v>29664292.336632505</v>
      </c>
      <c r="J4613" s="112">
        <v>232376758.48936954</v>
      </c>
      <c r="K4613" s="112">
        <f>I4613-J4613-(0.38*'Recalled prostheses cost'!$F$23)</f>
        <v>-211738159.45015568</v>
      </c>
      <c r="L4613" s="11">
        <f t="shared" si="146"/>
        <v>1</v>
      </c>
    </row>
    <row r="4614" spans="1:12" x14ac:dyDescent="0.25">
      <c r="A4614">
        <f t="shared" si="147"/>
        <v>4609</v>
      </c>
      <c r="C4614">
        <v>50067.293279584715</v>
      </c>
      <c r="D4614">
        <v>51401.587471555729</v>
      </c>
      <c r="E4614">
        <v>42706480.67006322</v>
      </c>
      <c r="F4614">
        <v>1334.2941919710138</v>
      </c>
      <c r="G4614">
        <v>279813131.75506914</v>
      </c>
      <c r="H4614" s="6">
        <f>E4614-G4614-'Recalled prostheses cost'!$F$23</f>
        <v>-260858475.55189708</v>
      </c>
      <c r="I4614" s="112">
        <v>23767260.782750335</v>
      </c>
      <c r="J4614" s="112">
        <v>106328990.06692627</v>
      </c>
      <c r="K4614" s="112">
        <f>I4614-J4614-(0.38*'Recalled prostheses cost'!$F$23)</f>
        <v>-91587422.581594586</v>
      </c>
      <c r="L4614" s="11">
        <f t="shared" ref="L4614:L4677" si="148">IF(H4614/$H$1&lt;=F4614,1,0)</f>
        <v>1</v>
      </c>
    </row>
    <row r="4615" spans="1:12" x14ac:dyDescent="0.25">
      <c r="A4615">
        <f t="shared" si="147"/>
        <v>4610</v>
      </c>
      <c r="C4615">
        <v>64910.854092097514</v>
      </c>
      <c r="D4615">
        <v>67388.766391255122</v>
      </c>
      <c r="E4615">
        <v>42591768.252201222</v>
      </c>
      <c r="F4615">
        <v>2477.9122991576078</v>
      </c>
      <c r="G4615">
        <v>351044407.89383018</v>
      </c>
      <c r="H4615" s="6">
        <f>E4615-G4615-'Recalled prostheses cost'!$F$23</f>
        <v>-332204464.10852015</v>
      </c>
      <c r="I4615" s="112">
        <v>23363961.996030536</v>
      </c>
      <c r="J4615" s="112">
        <v>133396874.99965546</v>
      </c>
      <c r="K4615" s="112">
        <f>I4615-J4615-(0.38*'Recalled prostheses cost'!$F$23)</f>
        <v>-119058606.30104357</v>
      </c>
      <c r="L4615" s="11">
        <f t="shared" si="148"/>
        <v>1</v>
      </c>
    </row>
    <row r="4616" spans="1:12" x14ac:dyDescent="0.25">
      <c r="A4616">
        <f t="shared" ref="A4616:A4679" si="149">1+A4615</f>
        <v>4611</v>
      </c>
      <c r="C4616">
        <v>51016.109279189099</v>
      </c>
      <c r="D4616">
        <v>52472.28768810544</v>
      </c>
      <c r="E4616">
        <v>55427383.685793489</v>
      </c>
      <c r="F4616">
        <v>1456.1784089163411</v>
      </c>
      <c r="G4616">
        <v>386238025.43850064</v>
      </c>
      <c r="H4616" s="6">
        <f>E4616-G4616-'Recalled prostheses cost'!$F$23</f>
        <v>-354562466.21959829</v>
      </c>
      <c r="I4616" s="112">
        <v>30946711.893118963</v>
      </c>
      <c r="J4616" s="112">
        <v>146770449.66663027</v>
      </c>
      <c r="K4616" s="112">
        <f>I4616-J4616-(0.38*'Recalled prostheses cost'!$F$23)</f>
        <v>-124849431.07092994</v>
      </c>
      <c r="L4616" s="11">
        <f t="shared" si="148"/>
        <v>1</v>
      </c>
    </row>
    <row r="4617" spans="1:12" x14ac:dyDescent="0.25">
      <c r="A4617">
        <f t="shared" si="149"/>
        <v>4612</v>
      </c>
      <c r="C4617">
        <v>61203.125831568315</v>
      </c>
      <c r="D4617">
        <v>63892.538093810377</v>
      </c>
      <c r="E4617">
        <v>43909683.797631994</v>
      </c>
      <c r="F4617">
        <v>2689.4122622420618</v>
      </c>
      <c r="G4617">
        <v>530376877.14355958</v>
      </c>
      <c r="H4617" s="6">
        <f>E4617-G4617-'Recalled prostheses cost'!$F$23</f>
        <v>-510219017.81281877</v>
      </c>
      <c r="I4617" s="112">
        <v>24482540.552329142</v>
      </c>
      <c r="J4617" s="112">
        <v>201543213.31455263</v>
      </c>
      <c r="K4617" s="112">
        <f>I4617-J4617-(0.38*'Recalled prostheses cost'!$F$23)</f>
        <v>-186086366.05964214</v>
      </c>
      <c r="L4617" s="11">
        <f t="shared" si="148"/>
        <v>1</v>
      </c>
    </row>
    <row r="4618" spans="1:12" x14ac:dyDescent="0.25">
      <c r="A4618">
        <f t="shared" si="149"/>
        <v>4613</v>
      </c>
      <c r="C4618">
        <v>51319.0579655291</v>
      </c>
      <c r="D4618">
        <v>53371.199245618154</v>
      </c>
      <c r="E4618">
        <v>44440579.232831851</v>
      </c>
      <c r="F4618">
        <v>2052.1412800890539</v>
      </c>
      <c r="G4618">
        <v>441232186.57421458</v>
      </c>
      <c r="H4618" s="6">
        <f>E4618-G4618-'Recalled prostheses cost'!$F$23</f>
        <v>-420543431.80827391</v>
      </c>
      <c r="I4618" s="112">
        <v>24239986.656514049</v>
      </c>
      <c r="J4618" s="112">
        <v>167668230.8982015</v>
      </c>
      <c r="K4618" s="112">
        <f>I4618-J4618-(0.38*'Recalled prostheses cost'!$F$23)</f>
        <v>-152453937.5391061</v>
      </c>
      <c r="L4618" s="11">
        <f t="shared" si="148"/>
        <v>1</v>
      </c>
    </row>
    <row r="4619" spans="1:12" x14ac:dyDescent="0.25">
      <c r="A4619">
        <f t="shared" si="149"/>
        <v>4614</v>
      </c>
      <c r="C4619">
        <v>51812.024795114645</v>
      </c>
      <c r="D4619">
        <v>52961.194367550357</v>
      </c>
      <c r="E4619">
        <v>43924934.26470077</v>
      </c>
      <c r="F4619">
        <v>1149.1695724357123</v>
      </c>
      <c r="G4619">
        <v>182575465.84481299</v>
      </c>
      <c r="H4619" s="6">
        <f>E4619-G4619-'Recalled prostheses cost'!$F$23</f>
        <v>-162402356.04700339</v>
      </c>
      <c r="I4619" s="112">
        <v>24807037.056974672</v>
      </c>
      <c r="J4619" s="112">
        <v>69378677.021028921</v>
      </c>
      <c r="K4619" s="112">
        <f>I4619-J4619-(0.38*'Recalled prostheses cost'!$F$23)</f>
        <v>-53597333.261472896</v>
      </c>
      <c r="L4619" s="11">
        <f t="shared" si="148"/>
        <v>1</v>
      </c>
    </row>
    <row r="4620" spans="1:12" x14ac:dyDescent="0.25">
      <c r="A4620">
        <f t="shared" si="149"/>
        <v>4615</v>
      </c>
      <c r="C4620">
        <v>59990.336758731886</v>
      </c>
      <c r="D4620">
        <v>61939.757655578389</v>
      </c>
      <c r="E4620">
        <v>42183977.927028745</v>
      </c>
      <c r="F4620">
        <v>1949.4208968465027</v>
      </c>
      <c r="G4620">
        <v>247013227.72114253</v>
      </c>
      <c r="H4620" s="6">
        <f>E4620-G4620-'Recalled prostheses cost'!$F$23</f>
        <v>-228581074.26100495</v>
      </c>
      <c r="I4620" s="112">
        <v>23497252.724838506</v>
      </c>
      <c r="J4620" s="112">
        <v>93865026.534034163</v>
      </c>
      <c r="K4620" s="112">
        <f>I4620-J4620-(0.38*'Recalled prostheses cost'!$F$23)</f>
        <v>-79393467.106614292</v>
      </c>
      <c r="L4620" s="11">
        <f t="shared" si="148"/>
        <v>1</v>
      </c>
    </row>
    <row r="4621" spans="1:12" x14ac:dyDescent="0.25">
      <c r="A4621">
        <f t="shared" si="149"/>
        <v>4616</v>
      </c>
      <c r="C4621">
        <v>64815.597885962045</v>
      </c>
      <c r="D4621">
        <v>67685.033551687724</v>
      </c>
      <c r="E4621">
        <v>50251841.3439008</v>
      </c>
      <c r="F4621">
        <v>2869.4356657256794</v>
      </c>
      <c r="G4621">
        <v>517299860.28156447</v>
      </c>
      <c r="H4621" s="6">
        <f>E4621-G4621-'Recalled prostheses cost'!$F$23</f>
        <v>-490799843.40455484</v>
      </c>
      <c r="I4621" s="112">
        <v>27648459.738415655</v>
      </c>
      <c r="J4621" s="112">
        <v>196573946.90699452</v>
      </c>
      <c r="K4621" s="112">
        <f>I4621-J4621-(0.38*'Recalled prostheses cost'!$F$23)</f>
        <v>-177951180.46599752</v>
      </c>
      <c r="L4621" s="11">
        <f t="shared" si="148"/>
        <v>1</v>
      </c>
    </row>
    <row r="4622" spans="1:12" x14ac:dyDescent="0.25">
      <c r="A4622">
        <f t="shared" si="149"/>
        <v>4617</v>
      </c>
      <c r="C4622">
        <v>77212.577608041349</v>
      </c>
      <c r="D4622">
        <v>79888.727475513922</v>
      </c>
      <c r="E4622">
        <v>62967319.950431362</v>
      </c>
      <c r="F4622">
        <v>2676.1498674725735</v>
      </c>
      <c r="G4622">
        <v>523605245.0021078</v>
      </c>
      <c r="H4622" s="6">
        <f>E4622-G4622-'Recalled prostheses cost'!$F$23</f>
        <v>-484389749.51856762</v>
      </c>
      <c r="I4622" s="112">
        <v>35235304.096269205</v>
      </c>
      <c r="J4622" s="112">
        <v>198969993.10080099</v>
      </c>
      <c r="K4622" s="112">
        <f>I4622-J4622-(0.38*'Recalled prostheses cost'!$F$23)</f>
        <v>-172760382.30195045</v>
      </c>
      <c r="L4622" s="11">
        <f t="shared" si="148"/>
        <v>1</v>
      </c>
    </row>
    <row r="4623" spans="1:12" x14ac:dyDescent="0.25">
      <c r="A4623">
        <f t="shared" si="149"/>
        <v>4618</v>
      </c>
      <c r="C4623">
        <v>57628.01472908783</v>
      </c>
      <c r="D4623">
        <v>61095.412299868491</v>
      </c>
      <c r="E4623">
        <v>40811908.723398291</v>
      </c>
      <c r="F4623">
        <v>3467.3975707806603</v>
      </c>
      <c r="G4623">
        <v>579499650.57598233</v>
      </c>
      <c r="H4623" s="6">
        <f>E4623-G4623-'Recalled prostheses cost'!$F$23</f>
        <v>-562439566.31947517</v>
      </c>
      <c r="I4623" s="112">
        <v>22527303.517806079</v>
      </c>
      <c r="J4623" s="112">
        <v>220209867.21887323</v>
      </c>
      <c r="K4623" s="112">
        <f>I4623-J4623-(0.38*'Recalled prostheses cost'!$F$23)</f>
        <v>-206708256.9984858</v>
      </c>
      <c r="L4623" s="11">
        <f t="shared" si="148"/>
        <v>1</v>
      </c>
    </row>
    <row r="4624" spans="1:12" x14ac:dyDescent="0.25">
      <c r="A4624">
        <f t="shared" si="149"/>
        <v>4619</v>
      </c>
      <c r="C4624">
        <v>74779.424111861532</v>
      </c>
      <c r="D4624">
        <v>75964.235782606716</v>
      </c>
      <c r="E4624">
        <v>43170913.399910524</v>
      </c>
      <c r="F4624">
        <v>1184.8116707451845</v>
      </c>
      <c r="G4624">
        <v>124176508.00145698</v>
      </c>
      <c r="H4624" s="6">
        <f>E4624-G4624-'Recalled prostheses cost'!$F$23</f>
        <v>-104757419.06843762</v>
      </c>
      <c r="I4624" s="112">
        <v>23954221.822020557</v>
      </c>
      <c r="J4624" s="112">
        <v>47187073.040553652</v>
      </c>
      <c r="K4624" s="112">
        <f>I4624-J4624-(0.38*'Recalled prostheses cost'!$F$23)</f>
        <v>-32258544.515951741</v>
      </c>
      <c r="L4624" s="11">
        <f t="shared" si="148"/>
        <v>1</v>
      </c>
    </row>
    <row r="4625" spans="1:12" x14ac:dyDescent="0.25">
      <c r="A4625">
        <f t="shared" si="149"/>
        <v>4620</v>
      </c>
      <c r="C4625">
        <v>62909.727280439794</v>
      </c>
      <c r="D4625">
        <v>65363.68860510231</v>
      </c>
      <c r="E4625">
        <v>72568916.80036284</v>
      </c>
      <c r="F4625">
        <v>2453.9613246625158</v>
      </c>
      <c r="G4625">
        <v>714828693.62138796</v>
      </c>
      <c r="H4625" s="6">
        <f>E4625-G4625-'Recalled prostheses cost'!$F$23</f>
        <v>-666011601.2879163</v>
      </c>
      <c r="I4625" s="112">
        <v>39923686.651631221</v>
      </c>
      <c r="J4625" s="112">
        <v>271634903.57612741</v>
      </c>
      <c r="K4625" s="112">
        <f>I4625-J4625-(0.38*'Recalled prostheses cost'!$F$23)</f>
        <v>-240736910.22191483</v>
      </c>
      <c r="L4625" s="11">
        <f t="shared" si="148"/>
        <v>1</v>
      </c>
    </row>
    <row r="4626" spans="1:12" x14ac:dyDescent="0.25">
      <c r="A4626">
        <f t="shared" si="149"/>
        <v>4621</v>
      </c>
      <c r="C4626">
        <v>73124.000147162558</v>
      </c>
      <c r="D4626">
        <v>75370.088434429912</v>
      </c>
      <c r="E4626">
        <v>40343098.903370366</v>
      </c>
      <c r="F4626">
        <v>2246.0882872673537</v>
      </c>
      <c r="G4626">
        <v>265074692.81461951</v>
      </c>
      <c r="H4626" s="6">
        <f>E4626-G4626-'Recalled prostheses cost'!$F$23</f>
        <v>-248483418.37814033</v>
      </c>
      <c r="I4626" s="112">
        <v>22088930.965769351</v>
      </c>
      <c r="J4626" s="112">
        <v>100728383.26955542</v>
      </c>
      <c r="K4626" s="112">
        <f>I4626-J4626-(0.38*'Recalled prostheses cost'!$F$23)</f>
        <v>-87665145.601204723</v>
      </c>
      <c r="L4626" s="11">
        <f t="shared" si="148"/>
        <v>1</v>
      </c>
    </row>
    <row r="4627" spans="1:12" x14ac:dyDescent="0.25">
      <c r="A4627">
        <f t="shared" si="149"/>
        <v>4622</v>
      </c>
      <c r="C4627">
        <v>56803.376143169036</v>
      </c>
      <c r="D4627">
        <v>58635.880721668138</v>
      </c>
      <c r="E4627">
        <v>41602566.108266659</v>
      </c>
      <c r="F4627">
        <v>1832.5045784991016</v>
      </c>
      <c r="G4627">
        <v>327524628.96928644</v>
      </c>
      <c r="H4627" s="6">
        <f>E4627-G4627-'Recalled prostheses cost'!$F$23</f>
        <v>-309673887.32791096</v>
      </c>
      <c r="I4627" s="112">
        <v>23067998.027438164</v>
      </c>
      <c r="J4627" s="112">
        <v>124459359.00832887</v>
      </c>
      <c r="K4627" s="112">
        <f>I4627-J4627-(0.38*'Recalled prostheses cost'!$F$23)</f>
        <v>-110417054.27830935</v>
      </c>
      <c r="L4627" s="11">
        <f t="shared" si="148"/>
        <v>1</v>
      </c>
    </row>
    <row r="4628" spans="1:12" x14ac:dyDescent="0.25">
      <c r="A4628">
        <f t="shared" si="149"/>
        <v>4623</v>
      </c>
      <c r="C4628">
        <v>53921.712038918129</v>
      </c>
      <c r="D4628">
        <v>55713.758010724392</v>
      </c>
      <c r="E4628">
        <v>57816360.482431553</v>
      </c>
      <c r="F4628">
        <v>1792.045971806263</v>
      </c>
      <c r="G4628">
        <v>418520476.90094399</v>
      </c>
      <c r="H4628" s="6">
        <f>E4628-G4628-'Recalled prostheses cost'!$F$23</f>
        <v>-384455940.88540363</v>
      </c>
      <c r="I4628" s="112">
        <v>31915670.116242755</v>
      </c>
      <c r="J4628" s="112">
        <v>159037781.22235873</v>
      </c>
      <c r="K4628" s="112">
        <f>I4628-J4628-(0.38*'Recalled prostheses cost'!$F$23)</f>
        <v>-136147804.40353462</v>
      </c>
      <c r="L4628" s="11">
        <f t="shared" si="148"/>
        <v>1</v>
      </c>
    </row>
    <row r="4629" spans="1:12" x14ac:dyDescent="0.25">
      <c r="A4629">
        <f t="shared" si="149"/>
        <v>4624</v>
      </c>
      <c r="C4629">
        <v>57502.08656638908</v>
      </c>
      <c r="D4629">
        <v>59637.353762573432</v>
      </c>
      <c r="E4629">
        <v>49608400.983798854</v>
      </c>
      <c r="F4629">
        <v>2135.2671961843516</v>
      </c>
      <c r="G4629">
        <v>537254126.38150275</v>
      </c>
      <c r="H4629" s="6">
        <f>E4629-G4629-'Recalled prostheses cost'!$F$23</f>
        <v>-511397549.86459506</v>
      </c>
      <c r="I4629" s="112">
        <v>27449010.324143615</v>
      </c>
      <c r="J4629" s="112">
        <v>204156568.02497101</v>
      </c>
      <c r="K4629" s="112">
        <f>I4629-J4629-(0.38*'Recalled prostheses cost'!$F$23)</f>
        <v>-185733250.99824604</v>
      </c>
      <c r="L4629" s="11">
        <f t="shared" si="148"/>
        <v>1</v>
      </c>
    </row>
    <row r="4630" spans="1:12" x14ac:dyDescent="0.25">
      <c r="A4630">
        <f t="shared" si="149"/>
        <v>4625</v>
      </c>
      <c r="C4630">
        <v>69113.446914728818</v>
      </c>
      <c r="D4630">
        <v>71707.397421915259</v>
      </c>
      <c r="E4630">
        <v>43739126.571680106</v>
      </c>
      <c r="F4630">
        <v>2593.9505071864405</v>
      </c>
      <c r="G4630">
        <v>346181221.72586799</v>
      </c>
      <c r="H4630" s="6">
        <f>E4630-G4630-'Recalled prostheses cost'!$F$23</f>
        <v>-326193919.62107903</v>
      </c>
      <c r="I4630" s="112">
        <v>24313674.907983404</v>
      </c>
      <c r="J4630" s="112">
        <v>131548864.25582984</v>
      </c>
      <c r="K4630" s="112">
        <f>I4630-J4630-(0.38*'Recalled prostheses cost'!$F$23)</f>
        <v>-116260882.64526507</v>
      </c>
      <c r="L4630" s="11">
        <f t="shared" si="148"/>
        <v>1</v>
      </c>
    </row>
    <row r="4631" spans="1:12" x14ac:dyDescent="0.25">
      <c r="A4631">
        <f t="shared" si="149"/>
        <v>4626</v>
      </c>
      <c r="C4631">
        <v>64446.90821667789</v>
      </c>
      <c r="D4631">
        <v>66193.281773783747</v>
      </c>
      <c r="E4631">
        <v>44852839.279402465</v>
      </c>
      <c r="F4631">
        <v>1746.3735571058569</v>
      </c>
      <c r="G4631">
        <v>265040485.01380333</v>
      </c>
      <c r="H4631" s="6">
        <f>E4631-G4631-'Recalled prostheses cost'!$F$23</f>
        <v>-243939470.20129204</v>
      </c>
      <c r="I4631" s="112">
        <v>24471940.484018203</v>
      </c>
      <c r="J4631" s="112">
        <v>100715384.30524525</v>
      </c>
      <c r="K4631" s="112">
        <f>I4631-J4631-(0.38*'Recalled prostheses cost'!$F$23)</f>
        <v>-85269137.118645698</v>
      </c>
      <c r="L4631" s="11">
        <f t="shared" si="148"/>
        <v>1</v>
      </c>
    </row>
    <row r="4632" spans="1:12" x14ac:dyDescent="0.25">
      <c r="A4632">
        <f t="shared" si="149"/>
        <v>4627</v>
      </c>
      <c r="C4632">
        <v>53592.728569069091</v>
      </c>
      <c r="D4632">
        <v>55204.593148266424</v>
      </c>
      <c r="E4632">
        <v>56311174.579376429</v>
      </c>
      <c r="F4632">
        <v>1611.8645791973322</v>
      </c>
      <c r="G4632">
        <v>426937314.46009457</v>
      </c>
      <c r="H4632" s="6">
        <f>E4632-G4632-'Recalled prostheses cost'!$F$23</f>
        <v>-394377964.34760928</v>
      </c>
      <c r="I4632" s="112">
        <v>31451804.077526435</v>
      </c>
      <c r="J4632" s="112">
        <v>162236179.49483594</v>
      </c>
      <c r="K4632" s="112">
        <f>I4632-J4632-(0.38*'Recalled prostheses cost'!$F$23)</f>
        <v>-139810068.71472815</v>
      </c>
      <c r="L4632" s="11">
        <f t="shared" si="148"/>
        <v>1</v>
      </c>
    </row>
    <row r="4633" spans="1:12" x14ac:dyDescent="0.25">
      <c r="A4633">
        <f t="shared" si="149"/>
        <v>4628</v>
      </c>
      <c r="C4633">
        <v>52237.947060239974</v>
      </c>
      <c r="D4633">
        <v>54250.835889144342</v>
      </c>
      <c r="E4633">
        <v>49327831.279580489</v>
      </c>
      <c r="F4633">
        <v>2012.888828904368</v>
      </c>
      <c r="G4633">
        <v>462175083.98712647</v>
      </c>
      <c r="H4633" s="6">
        <f>E4633-G4633-'Recalled prostheses cost'!$F$23</f>
        <v>-436599077.17443717</v>
      </c>
      <c r="I4633" s="112">
        <v>27174839.226299368</v>
      </c>
      <c r="J4633" s="112">
        <v>175626531.91510803</v>
      </c>
      <c r="K4633" s="112">
        <f>I4633-J4633-(0.38*'Recalled prostheses cost'!$F$23)</f>
        <v>-157477385.9862273</v>
      </c>
      <c r="L4633" s="11">
        <f t="shared" si="148"/>
        <v>1</v>
      </c>
    </row>
    <row r="4634" spans="1:12" x14ac:dyDescent="0.25">
      <c r="A4634">
        <f t="shared" si="149"/>
        <v>4629</v>
      </c>
      <c r="C4634">
        <v>55144.87869712439</v>
      </c>
      <c r="D4634">
        <v>56626.717094809144</v>
      </c>
      <c r="E4634">
        <v>48058531.98138234</v>
      </c>
      <c r="F4634">
        <v>1481.8383976847545</v>
      </c>
      <c r="G4634">
        <v>285084483.91676992</v>
      </c>
      <c r="H4634" s="6">
        <f>E4634-G4634-'Recalled prostheses cost'!$F$23</f>
        <v>-260777776.40227875</v>
      </c>
      <c r="I4634" s="112">
        <v>26686583.582140099</v>
      </c>
      <c r="J4634" s="112">
        <v>108332103.88837259</v>
      </c>
      <c r="K4634" s="112">
        <f>I4634-J4634-(0.38*'Recalled prostheses cost'!$F$23)</f>
        <v>-90671213.603651136</v>
      </c>
      <c r="L4634" s="11">
        <f t="shared" si="148"/>
        <v>1</v>
      </c>
    </row>
    <row r="4635" spans="1:12" x14ac:dyDescent="0.25">
      <c r="A4635">
        <f t="shared" si="149"/>
        <v>4630</v>
      </c>
      <c r="C4635">
        <v>71050.897771032993</v>
      </c>
      <c r="D4635">
        <v>74435.478502067024</v>
      </c>
      <c r="E4635">
        <v>45832380.848603256</v>
      </c>
      <c r="F4635">
        <v>3384.5807310340315</v>
      </c>
      <c r="G4635">
        <v>465635828.04794419</v>
      </c>
      <c r="H4635" s="6">
        <f>E4635-G4635-'Recalled prostheses cost'!$F$23</f>
        <v>-443555271.66623211</v>
      </c>
      <c r="I4635" s="112">
        <v>25477969.421163406</v>
      </c>
      <c r="J4635" s="112">
        <v>176941614.65821883</v>
      </c>
      <c r="K4635" s="112">
        <f>I4635-J4635-(0.38*'Recalled prostheses cost'!$F$23)</f>
        <v>-160489338.53447407</v>
      </c>
      <c r="L4635" s="11">
        <f t="shared" si="148"/>
        <v>1</v>
      </c>
    </row>
    <row r="4636" spans="1:12" x14ac:dyDescent="0.25">
      <c r="A4636">
        <f t="shared" si="149"/>
        <v>4631</v>
      </c>
      <c r="C4636">
        <v>56410.586774612981</v>
      </c>
      <c r="D4636">
        <v>58339.566139167931</v>
      </c>
      <c r="E4636">
        <v>57010572.21648249</v>
      </c>
      <c r="F4636">
        <v>1928.9793645549507</v>
      </c>
      <c r="G4636">
        <v>475648405.90446132</v>
      </c>
      <c r="H4636" s="6">
        <f>E4636-G4636-'Recalled prostheses cost'!$F$23</f>
        <v>-442389658.15487003</v>
      </c>
      <c r="I4636" s="112">
        <v>31576236.483661696</v>
      </c>
      <c r="J4636" s="112">
        <v>180746394.24369529</v>
      </c>
      <c r="K4636" s="112">
        <f>I4636-J4636-(0.38*'Recalled prostheses cost'!$F$23)</f>
        <v>-158195851.05745226</v>
      </c>
      <c r="L4636" s="11">
        <f t="shared" si="148"/>
        <v>1</v>
      </c>
    </row>
    <row r="4637" spans="1:12" x14ac:dyDescent="0.25">
      <c r="A4637">
        <f t="shared" si="149"/>
        <v>4632</v>
      </c>
      <c r="C4637">
        <v>78994.009843410196</v>
      </c>
      <c r="D4637">
        <v>81587.308211799027</v>
      </c>
      <c r="E4637">
        <v>45004485.503748834</v>
      </c>
      <c r="F4637">
        <v>2593.2983683888306</v>
      </c>
      <c r="G4637">
        <v>266543193.67783192</v>
      </c>
      <c r="H4637" s="6">
        <f>E4637-G4637-'Recalled prostheses cost'!$F$23</f>
        <v>-245290532.64097425</v>
      </c>
      <c r="I4637" s="112">
        <v>25263095.442185696</v>
      </c>
      <c r="J4637" s="112">
        <v>101286413.59757614</v>
      </c>
      <c r="K4637" s="112">
        <f>I4637-J4637-(0.38*'Recalled prostheses cost'!$F$23)</f>
        <v>-85049011.452809095</v>
      </c>
      <c r="L4637" s="11">
        <f t="shared" si="148"/>
        <v>1</v>
      </c>
    </row>
    <row r="4638" spans="1:12" x14ac:dyDescent="0.25">
      <c r="A4638">
        <f t="shared" si="149"/>
        <v>4633</v>
      </c>
      <c r="C4638">
        <v>57811.912210901588</v>
      </c>
      <c r="D4638">
        <v>59788.452115976506</v>
      </c>
      <c r="E4638">
        <v>58486197.411246061</v>
      </c>
      <c r="F4638">
        <v>1976.5399050749184</v>
      </c>
      <c r="G4638">
        <v>453961160.56137216</v>
      </c>
      <c r="H4638" s="6">
        <f>E4638-G4638-'Recalled prostheses cost'!$F$23</f>
        <v>-419226787.61701727</v>
      </c>
      <c r="I4638" s="112">
        <v>32505527.137735628</v>
      </c>
      <c r="J4638" s="112">
        <v>172505241.01332143</v>
      </c>
      <c r="K4638" s="112">
        <f>I4638-J4638-(0.38*'Recalled prostheses cost'!$F$23)</f>
        <v>-149025407.17300445</v>
      </c>
      <c r="L4638" s="11">
        <f t="shared" si="148"/>
        <v>1</v>
      </c>
    </row>
    <row r="4639" spans="1:12" x14ac:dyDescent="0.25">
      <c r="A4639">
        <f t="shared" si="149"/>
        <v>4634</v>
      </c>
      <c r="C4639">
        <v>70358.048564855664</v>
      </c>
      <c r="D4639">
        <v>72941.496256102342</v>
      </c>
      <c r="E4639">
        <v>43215564.402471527</v>
      </c>
      <c r="F4639">
        <v>2583.447691246678</v>
      </c>
      <c r="G4639">
        <v>354509393.22200137</v>
      </c>
      <c r="H4639" s="6">
        <f>E4639-G4639-'Recalled prostheses cost'!$F$23</f>
        <v>-335045653.286421</v>
      </c>
      <c r="I4639" s="112">
        <v>24019350.147594787</v>
      </c>
      <c r="J4639" s="112">
        <v>134713569.42436054</v>
      </c>
      <c r="K4639" s="112">
        <f>I4639-J4639-(0.38*'Recalled prostheses cost'!$F$23)</f>
        <v>-119719912.57418442</v>
      </c>
      <c r="L4639" s="11">
        <f t="shared" si="148"/>
        <v>1</v>
      </c>
    </row>
    <row r="4640" spans="1:12" x14ac:dyDescent="0.25">
      <c r="A4640">
        <f t="shared" si="149"/>
        <v>4635</v>
      </c>
      <c r="C4640">
        <v>71123.619395721966</v>
      </c>
      <c r="D4640">
        <v>73647.127635632933</v>
      </c>
      <c r="E4640">
        <v>41569042.331400365</v>
      </c>
      <c r="F4640">
        <v>2523.5082399109669</v>
      </c>
      <c r="G4640">
        <v>257207630.75891772</v>
      </c>
      <c r="H4640" s="6">
        <f>E4640-G4640-'Recalled prostheses cost'!$F$23</f>
        <v>-239390412.89440852</v>
      </c>
      <c r="I4640" s="112">
        <v>22782940.938666746</v>
      </c>
      <c r="J4640" s="112">
        <v>97738899.688388735</v>
      </c>
      <c r="K4640" s="112">
        <f>I4640-J4640-(0.38*'Recalled prostheses cost'!$F$23)</f>
        <v>-83981652.047140628</v>
      </c>
      <c r="L4640" s="11">
        <f t="shared" si="148"/>
        <v>1</v>
      </c>
    </row>
    <row r="4641" spans="1:12" x14ac:dyDescent="0.25">
      <c r="A4641">
        <f t="shared" si="149"/>
        <v>4636</v>
      </c>
      <c r="C4641">
        <v>52245.914630411462</v>
      </c>
      <c r="D4641">
        <v>53612.28197416311</v>
      </c>
      <c r="E4641">
        <v>57920534.899043418</v>
      </c>
      <c r="F4641">
        <v>1366.3673437516481</v>
      </c>
      <c r="G4641">
        <v>357203076.67868185</v>
      </c>
      <c r="H4641" s="6">
        <f>E4641-G4641-'Recalled prostheses cost'!$F$23</f>
        <v>-323034366.24652958</v>
      </c>
      <c r="I4641" s="112">
        <v>31543362.459592845</v>
      </c>
      <c r="J4641" s="112">
        <v>135737169.13789913</v>
      </c>
      <c r="K4641" s="112">
        <f>I4641-J4641-(0.38*'Recalled prostheses cost'!$F$23)</f>
        <v>-113219499.97572494</v>
      </c>
      <c r="L4641" s="11">
        <f t="shared" si="148"/>
        <v>1</v>
      </c>
    </row>
    <row r="4642" spans="1:12" x14ac:dyDescent="0.25">
      <c r="A4642">
        <f t="shared" si="149"/>
        <v>4637</v>
      </c>
      <c r="C4642">
        <v>66488.814786478659</v>
      </c>
      <c r="D4642">
        <v>69515.890461865158</v>
      </c>
      <c r="E4642">
        <v>56933318.790695257</v>
      </c>
      <c r="F4642">
        <v>3027.0756753864989</v>
      </c>
      <c r="G4642">
        <v>625469177.35730755</v>
      </c>
      <c r="H4642" s="6">
        <f>E4642-G4642-'Recalled prostheses cost'!$F$23</f>
        <v>-592287683.03350341</v>
      </c>
      <c r="I4642" s="112">
        <v>31180627.917978711</v>
      </c>
      <c r="J4642" s="112">
        <v>237678287.3957769</v>
      </c>
      <c r="K4642" s="112">
        <f>I4642-J4642-(0.38*'Recalled prostheses cost'!$F$23)</f>
        <v>-215523352.77521685</v>
      </c>
      <c r="L4642" s="11">
        <f t="shared" si="148"/>
        <v>1</v>
      </c>
    </row>
    <row r="4643" spans="1:12" x14ac:dyDescent="0.25">
      <c r="A4643">
        <f t="shared" si="149"/>
        <v>4638</v>
      </c>
      <c r="C4643">
        <v>56831.099193885493</v>
      </c>
      <c r="D4643">
        <v>59164.385605768533</v>
      </c>
      <c r="E4643">
        <v>42214959.612923294</v>
      </c>
      <c r="F4643">
        <v>2333.2864118830403</v>
      </c>
      <c r="G4643">
        <v>403653807.4325093</v>
      </c>
      <c r="H4643" s="6">
        <f>E4643-G4643-'Recalled prostheses cost'!$F$23</f>
        <v>-385190672.28647721</v>
      </c>
      <c r="I4643" s="112">
        <v>23552093.696103971</v>
      </c>
      <c r="J4643" s="112">
        <v>153388446.82435358</v>
      </c>
      <c r="K4643" s="112">
        <f>I4643-J4643-(0.38*'Recalled prostheses cost'!$F$23)</f>
        <v>-138862046.42566824</v>
      </c>
      <c r="L4643" s="11">
        <f t="shared" si="148"/>
        <v>1</v>
      </c>
    </row>
    <row r="4644" spans="1:12" x14ac:dyDescent="0.25">
      <c r="A4644">
        <f t="shared" si="149"/>
        <v>4639</v>
      </c>
      <c r="C4644">
        <v>58954.33907634925</v>
      </c>
      <c r="D4644">
        <v>60211.338947091572</v>
      </c>
      <c r="E4644">
        <v>57545752.665832855</v>
      </c>
      <c r="F4644">
        <v>1256.9998707423219</v>
      </c>
      <c r="G4644">
        <v>241407958.72581619</v>
      </c>
      <c r="H4644" s="6">
        <f>E4644-G4644-'Recalled prostheses cost'!$F$23</f>
        <v>-207614030.52687451</v>
      </c>
      <c r="I4644" s="112">
        <v>32029043.984681018</v>
      </c>
      <c r="J4644" s="112">
        <v>91735024.315810189</v>
      </c>
      <c r="K4644" s="112">
        <f>I4644-J4644-(0.38*'Recalled prostheses cost'!$F$23)</f>
        <v>-68731673.628547817</v>
      </c>
      <c r="L4644" s="11">
        <f t="shared" si="148"/>
        <v>1</v>
      </c>
    </row>
    <row r="4645" spans="1:12" x14ac:dyDescent="0.25">
      <c r="A4645">
        <f t="shared" si="149"/>
        <v>4640</v>
      </c>
      <c r="C4645">
        <v>55004.941394544338</v>
      </c>
      <c r="D4645">
        <v>55879.375626134926</v>
      </c>
      <c r="E4645">
        <v>60954762.059107803</v>
      </c>
      <c r="F4645">
        <v>874.43423159058875</v>
      </c>
      <c r="G4645">
        <v>211461687.70568949</v>
      </c>
      <c r="H4645" s="6">
        <f>E4645-G4645-'Recalled prostheses cost'!$F$23</f>
        <v>-174258750.11347285</v>
      </c>
      <c r="I4645" s="112">
        <v>33971218.713182323</v>
      </c>
      <c r="J4645" s="112">
        <v>80355441.328162</v>
      </c>
      <c r="K4645" s="112">
        <f>I4645-J4645-(0.38*'Recalled prostheses cost'!$F$23)</f>
        <v>-55409915.912398323</v>
      </c>
      <c r="L4645" s="11">
        <f t="shared" si="148"/>
        <v>1</v>
      </c>
    </row>
    <row r="4646" spans="1:12" x14ac:dyDescent="0.25">
      <c r="A4646">
        <f t="shared" si="149"/>
        <v>4641</v>
      </c>
      <c r="C4646">
        <v>56243.329386865342</v>
      </c>
      <c r="D4646">
        <v>58048.501394964718</v>
      </c>
      <c r="E4646">
        <v>38959670.096954122</v>
      </c>
      <c r="F4646">
        <v>1805.1720080993764</v>
      </c>
      <c r="G4646">
        <v>252247721.80092704</v>
      </c>
      <c r="H4646" s="6">
        <f>E4646-G4646-'Recalled prostheses cost'!$F$23</f>
        <v>-237039876.17086411</v>
      </c>
      <c r="I4646" s="112">
        <v>21715624.866728254</v>
      </c>
      <c r="J4646" s="112">
        <v>95854134.284352273</v>
      </c>
      <c r="K4646" s="112">
        <f>I4646-J4646-(0.38*'Recalled prostheses cost'!$F$23)</f>
        <v>-83164202.715042681</v>
      </c>
      <c r="L4646" s="11">
        <f t="shared" si="148"/>
        <v>1</v>
      </c>
    </row>
    <row r="4647" spans="1:12" x14ac:dyDescent="0.25">
      <c r="A4647">
        <f t="shared" si="149"/>
        <v>4642</v>
      </c>
      <c r="C4647">
        <v>71944.507596045936</v>
      </c>
      <c r="D4647">
        <v>73899.213697558895</v>
      </c>
      <c r="E4647">
        <v>49856597.478035487</v>
      </c>
      <c r="F4647">
        <v>1954.7061015129584</v>
      </c>
      <c r="G4647">
        <v>233017462.22142592</v>
      </c>
      <c r="H4647" s="6">
        <f>E4647-G4647-'Recalled prostheses cost'!$F$23</f>
        <v>-206912689.21028161</v>
      </c>
      <c r="I4647" s="112">
        <v>28294399.296781331</v>
      </c>
      <c r="J4647" s="112">
        <v>88546635.644141868</v>
      </c>
      <c r="K4647" s="112">
        <f>I4647-J4647-(0.38*'Recalled prostheses cost'!$F$23)</f>
        <v>-69277929.644779176</v>
      </c>
      <c r="L4647" s="11">
        <f t="shared" si="148"/>
        <v>1</v>
      </c>
    </row>
    <row r="4648" spans="1:12" x14ac:dyDescent="0.25">
      <c r="A4648">
        <f t="shared" si="149"/>
        <v>4643</v>
      </c>
      <c r="C4648">
        <v>52636.667568013036</v>
      </c>
      <c r="D4648">
        <v>54827.453487214567</v>
      </c>
      <c r="E4648">
        <v>40935928.481126018</v>
      </c>
      <c r="F4648">
        <v>2190.7859192015312</v>
      </c>
      <c r="G4648">
        <v>387097304.99854201</v>
      </c>
      <c r="H4648" s="6">
        <f>E4648-G4648-'Recalled prostheses cost'!$F$23</f>
        <v>-369913200.98430717</v>
      </c>
      <c r="I4648" s="112">
        <v>22677725.076660961</v>
      </c>
      <c r="J4648" s="112">
        <v>147096975.89944595</v>
      </c>
      <c r="K4648" s="112">
        <f>I4648-J4648-(0.38*'Recalled prostheses cost'!$F$23)</f>
        <v>-133444944.12020364</v>
      </c>
      <c r="L4648" s="11">
        <f t="shared" si="148"/>
        <v>1</v>
      </c>
    </row>
    <row r="4649" spans="1:12" x14ac:dyDescent="0.25">
      <c r="A4649">
        <f t="shared" si="149"/>
        <v>4644</v>
      </c>
      <c r="C4649">
        <v>63515.384340051984</v>
      </c>
      <c r="D4649">
        <v>65418.276688628655</v>
      </c>
      <c r="E4649">
        <v>43933086.536101744</v>
      </c>
      <c r="F4649">
        <v>1902.8923485766718</v>
      </c>
      <c r="G4649">
        <v>230408268.29308137</v>
      </c>
      <c r="H4649" s="6">
        <f>E4649-G4649-'Recalled prostheses cost'!$F$23</f>
        <v>-210227006.22387081</v>
      </c>
      <c r="I4649" s="112">
        <v>24487550.241869669</v>
      </c>
      <c r="J4649" s="112">
        <v>87555141.951370925</v>
      </c>
      <c r="K4649" s="112">
        <f>I4649-J4649-(0.38*'Recalled prostheses cost'!$F$23)</f>
        <v>-72093285.006919891</v>
      </c>
      <c r="L4649" s="11">
        <f t="shared" si="148"/>
        <v>1</v>
      </c>
    </row>
    <row r="4650" spans="1:12" x14ac:dyDescent="0.25">
      <c r="A4650">
        <f t="shared" si="149"/>
        <v>4645</v>
      </c>
      <c r="C4650">
        <v>64001.206748723438</v>
      </c>
      <c r="D4650">
        <v>65517.020858631942</v>
      </c>
      <c r="E4650">
        <v>53060901.510904595</v>
      </c>
      <c r="F4650">
        <v>1515.8141099085042</v>
      </c>
      <c r="G4650">
        <v>315715488.67250586</v>
      </c>
      <c r="H4650" s="6">
        <f>E4650-G4650-'Recalled prostheses cost'!$F$23</f>
        <v>-286406411.62849241</v>
      </c>
      <c r="I4650" s="112">
        <v>29145424.258849327</v>
      </c>
      <c r="J4650" s="112">
        <v>119971885.69555226</v>
      </c>
      <c r="K4650" s="112">
        <f>I4650-J4650-(0.38*'Recalled prostheses cost'!$F$23)</f>
        <v>-99852154.734121591</v>
      </c>
      <c r="L4650" s="11">
        <f t="shared" si="148"/>
        <v>1</v>
      </c>
    </row>
    <row r="4651" spans="1:12" x14ac:dyDescent="0.25">
      <c r="A4651">
        <f t="shared" si="149"/>
        <v>4646</v>
      </c>
      <c r="C4651">
        <v>53849.542413709634</v>
      </c>
      <c r="D4651">
        <v>56089.559511058294</v>
      </c>
      <c r="E4651">
        <v>44942597.307006456</v>
      </c>
      <c r="F4651">
        <v>2240.0170973486602</v>
      </c>
      <c r="G4651">
        <v>482639490.05163705</v>
      </c>
      <c r="H4651" s="6">
        <f>E4651-G4651-'Recalled prostheses cost'!$F$23</f>
        <v>-461448717.21152174</v>
      </c>
      <c r="I4651" s="112">
        <v>24487185.393828336</v>
      </c>
      <c r="J4651" s="112">
        <v>183403006.21962211</v>
      </c>
      <c r="K4651" s="112">
        <f>I4651-J4651-(0.38*'Recalled prostheses cost'!$F$23)</f>
        <v>-167941514.12321243</v>
      </c>
      <c r="L4651" s="11">
        <f t="shared" si="148"/>
        <v>1</v>
      </c>
    </row>
    <row r="4652" spans="1:12" x14ac:dyDescent="0.25">
      <c r="A4652">
        <f t="shared" si="149"/>
        <v>4647</v>
      </c>
      <c r="C4652">
        <v>73464.687382336604</v>
      </c>
      <c r="D4652">
        <v>75764.109772651107</v>
      </c>
      <c r="E4652">
        <v>57516152.871637963</v>
      </c>
      <c r="F4652">
        <v>2299.422390314503</v>
      </c>
      <c r="G4652">
        <v>370399425.89163768</v>
      </c>
      <c r="H4652" s="6">
        <f>E4652-G4652-'Recalled prostheses cost'!$F$23</f>
        <v>-336635097.48689091</v>
      </c>
      <c r="I4652" s="112">
        <v>31931223.916823547</v>
      </c>
      <c r="J4652" s="112">
        <v>140751781.83882234</v>
      </c>
      <c r="K4652" s="112">
        <f>I4652-J4652-(0.38*'Recalled prostheses cost'!$F$23)</f>
        <v>-117846251.21941742</v>
      </c>
      <c r="L4652" s="11">
        <f t="shared" si="148"/>
        <v>1</v>
      </c>
    </row>
    <row r="4653" spans="1:12" x14ac:dyDescent="0.25">
      <c r="A4653">
        <f t="shared" si="149"/>
        <v>4648</v>
      </c>
      <c r="C4653">
        <v>60069.574458564006</v>
      </c>
      <c r="D4653">
        <v>61891.799356934636</v>
      </c>
      <c r="E4653">
        <v>58774700.279748857</v>
      </c>
      <c r="F4653">
        <v>1822.2248983706304</v>
      </c>
      <c r="G4653">
        <v>446046115.13386673</v>
      </c>
      <c r="H4653" s="6">
        <f>E4653-G4653-'Recalled prostheses cost'!$F$23</f>
        <v>-411023239.32100904</v>
      </c>
      <c r="I4653" s="112">
        <v>32531996.15240078</v>
      </c>
      <c r="J4653" s="112">
        <v>169497523.75086936</v>
      </c>
      <c r="K4653" s="112">
        <f>I4653-J4653-(0.38*'Recalled prostheses cost'!$F$23)</f>
        <v>-145991220.89588723</v>
      </c>
      <c r="L4653" s="11">
        <f t="shared" si="148"/>
        <v>1</v>
      </c>
    </row>
    <row r="4654" spans="1:12" x14ac:dyDescent="0.25">
      <c r="A4654">
        <f t="shared" si="149"/>
        <v>4649</v>
      </c>
      <c r="C4654">
        <v>68518.917272293387</v>
      </c>
      <c r="D4654">
        <v>71009.308083970987</v>
      </c>
      <c r="E4654">
        <v>39478036.067140423</v>
      </c>
      <c r="F4654">
        <v>2490.3908116776001</v>
      </c>
      <c r="G4654">
        <v>254931518.50923049</v>
      </c>
      <c r="H4654" s="6">
        <f>E4654-G4654-'Recalled prostheses cost'!$F$23</f>
        <v>-239205306.90898123</v>
      </c>
      <c r="I4654" s="112">
        <v>22225192.541702844</v>
      </c>
      <c r="J4654" s="112">
        <v>96873977.033507571</v>
      </c>
      <c r="K4654" s="112">
        <f>I4654-J4654-(0.38*'Recalled prostheses cost'!$F$23)</f>
        <v>-83674477.789223373</v>
      </c>
      <c r="L4654" s="11">
        <f t="shared" si="148"/>
        <v>1</v>
      </c>
    </row>
    <row r="4655" spans="1:12" x14ac:dyDescent="0.25">
      <c r="A4655">
        <f t="shared" si="149"/>
        <v>4650</v>
      </c>
      <c r="C4655">
        <v>68234.49376122083</v>
      </c>
      <c r="D4655">
        <v>70200.029573185369</v>
      </c>
      <c r="E4655">
        <v>45778289.750434048</v>
      </c>
      <c r="F4655">
        <v>1965.5358119645389</v>
      </c>
      <c r="G4655">
        <v>250213614.49679366</v>
      </c>
      <c r="H4655" s="6">
        <f>E4655-G4655-'Recalled prostheses cost'!$F$23</f>
        <v>-228187149.21325079</v>
      </c>
      <c r="I4655" s="112">
        <v>25944990.345187079</v>
      </c>
      <c r="J4655" s="112">
        <v>95081173.508781597</v>
      </c>
      <c r="K4655" s="112">
        <f>I4655-J4655-(0.38*'Recalled prostheses cost'!$F$23)</f>
        <v>-78161876.461013168</v>
      </c>
      <c r="L4655" s="11">
        <f t="shared" si="148"/>
        <v>1</v>
      </c>
    </row>
    <row r="4656" spans="1:12" x14ac:dyDescent="0.25">
      <c r="A4656">
        <f t="shared" si="149"/>
        <v>4651</v>
      </c>
      <c r="C4656">
        <v>83814.269881637985</v>
      </c>
      <c r="D4656">
        <v>86303.198196659068</v>
      </c>
      <c r="E4656">
        <v>43923380.763253622</v>
      </c>
      <c r="F4656">
        <v>2488.9283150210831</v>
      </c>
      <c r="G4656">
        <v>269509460.63249946</v>
      </c>
      <c r="H4656" s="6">
        <f>E4656-G4656-'Recalled prostheses cost'!$F$23</f>
        <v>-249337904.336137</v>
      </c>
      <c r="I4656" s="112">
        <v>24299214.454805963</v>
      </c>
      <c r="J4656" s="112">
        <v>102413595.04034978</v>
      </c>
      <c r="K4656" s="112">
        <f>I4656-J4656-(0.38*'Recalled prostheses cost'!$F$23)</f>
        <v>-87140073.882962465</v>
      </c>
      <c r="L4656" s="11">
        <f t="shared" si="148"/>
        <v>1</v>
      </c>
    </row>
    <row r="4657" spans="1:12" x14ac:dyDescent="0.25">
      <c r="A4657">
        <f t="shared" si="149"/>
        <v>4652</v>
      </c>
      <c r="C4657">
        <v>59706.494428046957</v>
      </c>
      <c r="D4657">
        <v>62103.97205568046</v>
      </c>
      <c r="E4657">
        <v>41746958.577459551</v>
      </c>
      <c r="F4657">
        <v>2397.4776276335033</v>
      </c>
      <c r="G4657">
        <v>329317064.79348934</v>
      </c>
      <c r="H4657" s="6">
        <f>E4657-G4657-'Recalled prostheses cost'!$F$23</f>
        <v>-311321930.68292093</v>
      </c>
      <c r="I4657" s="112">
        <v>23118094.951559287</v>
      </c>
      <c r="J4657" s="112">
        <v>125140484.62152596</v>
      </c>
      <c r="K4657" s="112">
        <f>I4657-J4657-(0.38*'Recalled prostheses cost'!$F$23)</f>
        <v>-111048082.96738532</v>
      </c>
      <c r="L4657" s="11">
        <f t="shared" si="148"/>
        <v>1</v>
      </c>
    </row>
    <row r="4658" spans="1:12" x14ac:dyDescent="0.25">
      <c r="A4658">
        <f t="shared" si="149"/>
        <v>4653</v>
      </c>
      <c r="C4658">
        <v>59255.737240901108</v>
      </c>
      <c r="D4658">
        <v>61335.170911129739</v>
      </c>
      <c r="E4658">
        <v>40258200.655026644</v>
      </c>
      <c r="F4658">
        <v>2079.4336702286309</v>
      </c>
      <c r="G4658">
        <v>279170874.71509188</v>
      </c>
      <c r="H4658" s="6">
        <f>E4658-G4658-'Recalled prostheses cost'!$F$23</f>
        <v>-262664498.52695641</v>
      </c>
      <c r="I4658" s="112">
        <v>22451645.480528619</v>
      </c>
      <c r="J4658" s="112">
        <v>106084932.39173496</v>
      </c>
      <c r="K4658" s="112">
        <f>I4658-J4658-(0.38*'Recalled prostheses cost'!$F$23)</f>
        <v>-92658980.208624989</v>
      </c>
      <c r="L4658" s="11">
        <f t="shared" si="148"/>
        <v>1</v>
      </c>
    </row>
    <row r="4659" spans="1:12" x14ac:dyDescent="0.25">
      <c r="A4659">
        <f t="shared" si="149"/>
        <v>4654</v>
      </c>
      <c r="C4659">
        <v>75602.463521453319</v>
      </c>
      <c r="D4659">
        <v>78041.799642155835</v>
      </c>
      <c r="E4659">
        <v>42617127.52982413</v>
      </c>
      <c r="F4659">
        <v>2439.3361207025155</v>
      </c>
      <c r="G4659">
        <v>267518087.03327858</v>
      </c>
      <c r="H4659" s="6">
        <f>E4659-G4659-'Recalled prostheses cost'!$F$23</f>
        <v>-248652783.97034562</v>
      </c>
      <c r="I4659" s="112">
        <v>23938471.462299976</v>
      </c>
      <c r="J4659" s="112">
        <v>101656873.07264584</v>
      </c>
      <c r="K4659" s="112">
        <f>I4659-J4659-(0.38*'Recalled prostheses cost'!$F$23)</f>
        <v>-86744094.907764524</v>
      </c>
      <c r="L4659" s="11">
        <f t="shared" si="148"/>
        <v>1</v>
      </c>
    </row>
    <row r="4660" spans="1:12" x14ac:dyDescent="0.25">
      <c r="A4660">
        <f t="shared" si="149"/>
        <v>4655</v>
      </c>
      <c r="C4660">
        <v>57153.235663514664</v>
      </c>
      <c r="D4660">
        <v>59316.855710537493</v>
      </c>
      <c r="E4660">
        <v>41027644.911410727</v>
      </c>
      <c r="F4660">
        <v>2163.6200470228287</v>
      </c>
      <c r="G4660">
        <v>351116989.93089199</v>
      </c>
      <c r="H4660" s="6">
        <f>E4660-G4660-'Recalled prostheses cost'!$F$23</f>
        <v>-333841169.48637241</v>
      </c>
      <c r="I4660" s="112">
        <v>23164497.494928878</v>
      </c>
      <c r="J4660" s="112">
        <v>133424456.17373897</v>
      </c>
      <c r="K4660" s="112">
        <f>I4660-J4660-(0.38*'Recalled prostheses cost'!$F$23)</f>
        <v>-119285651.97622874</v>
      </c>
      <c r="L4660" s="11">
        <f t="shared" si="148"/>
        <v>1</v>
      </c>
    </row>
    <row r="4661" spans="1:12" x14ac:dyDescent="0.25">
      <c r="A4661">
        <f t="shared" si="149"/>
        <v>4656</v>
      </c>
      <c r="C4661">
        <v>58466.725389479114</v>
      </c>
      <c r="D4661">
        <v>61465.696369640675</v>
      </c>
      <c r="E4661">
        <v>51669644.346366175</v>
      </c>
      <c r="F4661">
        <v>2998.9709801615609</v>
      </c>
      <c r="G4661">
        <v>646216506.48880553</v>
      </c>
      <c r="H4661" s="6">
        <f>E4661-G4661-'Recalled prostheses cost'!$F$23</f>
        <v>-618298686.60933053</v>
      </c>
      <c r="I4661" s="112">
        <v>28418320.23376352</v>
      </c>
      <c r="J4661" s="112">
        <v>245562272.46574616</v>
      </c>
      <c r="K4661" s="112">
        <f>I4661-J4661-(0.38*'Recalled prostheses cost'!$F$23)</f>
        <v>-226169645.5294013</v>
      </c>
      <c r="L4661" s="11">
        <f t="shared" si="148"/>
        <v>1</v>
      </c>
    </row>
    <row r="4662" spans="1:12" x14ac:dyDescent="0.25">
      <c r="A4662">
        <f t="shared" si="149"/>
        <v>4657</v>
      </c>
      <c r="C4662">
        <v>59852.00928035914</v>
      </c>
      <c r="D4662">
        <v>61282.211106895978</v>
      </c>
      <c r="E4662">
        <v>52118157.699504033</v>
      </c>
      <c r="F4662">
        <v>1430.2018265368388</v>
      </c>
      <c r="G4662">
        <v>259374858.52505198</v>
      </c>
      <c r="H4662" s="6">
        <f>E4662-G4662-'Recalled prostheses cost'!$F$23</f>
        <v>-231008525.2924391</v>
      </c>
      <c r="I4662" s="112">
        <v>28710095.935954977</v>
      </c>
      <c r="J4662" s="112">
        <v>98562446.23951976</v>
      </c>
      <c r="K4662" s="112">
        <f>I4662-J4662-(0.38*'Recalled prostheses cost'!$F$23)</f>
        <v>-78878043.600983441</v>
      </c>
      <c r="L4662" s="11">
        <f t="shared" si="148"/>
        <v>1</v>
      </c>
    </row>
    <row r="4663" spans="1:12" x14ac:dyDescent="0.25">
      <c r="A4663">
        <f t="shared" si="149"/>
        <v>4658</v>
      </c>
      <c r="C4663">
        <v>53112.880358430193</v>
      </c>
      <c r="D4663">
        <v>54604.990572609691</v>
      </c>
      <c r="E4663">
        <v>57923833.976115882</v>
      </c>
      <c r="F4663">
        <v>1492.1102141794981</v>
      </c>
      <c r="G4663">
        <v>375903164.05968201</v>
      </c>
      <c r="H4663" s="6">
        <f>E4663-G4663-'Recalled prostheses cost'!$F$23</f>
        <v>-341731154.5504573</v>
      </c>
      <c r="I4663" s="112">
        <v>31942194.099476289</v>
      </c>
      <c r="J4663" s="112">
        <v>142843202.34267914</v>
      </c>
      <c r="K4663" s="112">
        <f>I4663-J4663-(0.38*'Recalled prostheses cost'!$F$23)</f>
        <v>-119926701.54062149</v>
      </c>
      <c r="L4663" s="11">
        <f t="shared" si="148"/>
        <v>1</v>
      </c>
    </row>
    <row r="4664" spans="1:12" x14ac:dyDescent="0.25">
      <c r="A4664">
        <f t="shared" si="149"/>
        <v>4659</v>
      </c>
      <c r="C4664">
        <v>81781.532359739373</v>
      </c>
      <c r="D4664">
        <v>85567.741421463594</v>
      </c>
      <c r="E4664">
        <v>43570033.476821356</v>
      </c>
      <c r="F4664">
        <v>3786.2090617242211</v>
      </c>
      <c r="G4664">
        <v>362972083.67365259</v>
      </c>
      <c r="H4664" s="6">
        <f>E4664-G4664-'Recalled prostheses cost'!$F$23</f>
        <v>-343153874.6637224</v>
      </c>
      <c r="I4664" s="112">
        <v>24486238.076326761</v>
      </c>
      <c r="J4664" s="112">
        <v>137929391.79598799</v>
      </c>
      <c r="K4664" s="112">
        <f>I4664-J4664-(0.38*'Recalled prostheses cost'!$F$23)</f>
        <v>-122468847.01707989</v>
      </c>
      <c r="L4664" s="11">
        <f t="shared" si="148"/>
        <v>1</v>
      </c>
    </row>
    <row r="4665" spans="1:12" x14ac:dyDescent="0.25">
      <c r="A4665">
        <f t="shared" si="149"/>
        <v>4660</v>
      </c>
      <c r="C4665">
        <v>59401.748887913833</v>
      </c>
      <c r="D4665">
        <v>61181.858101682934</v>
      </c>
      <c r="E4665">
        <v>63184014.259007566</v>
      </c>
      <c r="F4665">
        <v>1780.1092137691012</v>
      </c>
      <c r="G4665">
        <v>501322676.69987941</v>
      </c>
      <c r="H4665" s="6">
        <f>E4665-G4665-'Recalled prostheses cost'!$F$23</f>
        <v>-461890486.907763</v>
      </c>
      <c r="I4665" s="112">
        <v>34875725.085572988</v>
      </c>
      <c r="J4665" s="112">
        <v>190502617.14595419</v>
      </c>
      <c r="K4665" s="112">
        <f>I4665-J4665-(0.38*'Recalled prostheses cost'!$F$23)</f>
        <v>-164652585.35779986</v>
      </c>
      <c r="L4665" s="11">
        <f t="shared" si="148"/>
        <v>1</v>
      </c>
    </row>
    <row r="4666" spans="1:12" x14ac:dyDescent="0.25">
      <c r="A4666">
        <f t="shared" si="149"/>
        <v>4661</v>
      </c>
      <c r="C4666">
        <v>62835.393977427688</v>
      </c>
      <c r="D4666">
        <v>64817.494449888</v>
      </c>
      <c r="E4666">
        <v>58972910.492062092</v>
      </c>
      <c r="F4666">
        <v>1982.1004724603117</v>
      </c>
      <c r="G4666">
        <v>475118955.04678077</v>
      </c>
      <c r="H4666" s="6">
        <f>E4666-G4666-'Recalled prostheses cost'!$F$23</f>
        <v>-439897869.02160984</v>
      </c>
      <c r="I4666" s="112">
        <v>32704460.874793954</v>
      </c>
      <c r="J4666" s="112">
        <v>180545202.91777667</v>
      </c>
      <c r="K4666" s="112">
        <f>I4666-J4666-(0.38*'Recalled prostheses cost'!$F$23)</f>
        <v>-156866435.34040138</v>
      </c>
      <c r="L4666" s="11">
        <f t="shared" si="148"/>
        <v>1</v>
      </c>
    </row>
    <row r="4667" spans="1:12" x14ac:dyDescent="0.25">
      <c r="A4667">
        <f t="shared" si="149"/>
        <v>4662</v>
      </c>
      <c r="C4667">
        <v>59939.041052996312</v>
      </c>
      <c r="D4667">
        <v>61846.5991649516</v>
      </c>
      <c r="E4667">
        <v>38663128.809928119</v>
      </c>
      <c r="F4667">
        <v>1907.558111955288</v>
      </c>
      <c r="G4667">
        <v>248634997.68517619</v>
      </c>
      <c r="H4667" s="6">
        <f>E4667-G4667-'Recalled prostheses cost'!$F$23</f>
        <v>-233723693.34213924</v>
      </c>
      <c r="I4667" s="112">
        <v>21478533.926993214</v>
      </c>
      <c r="J4667" s="112">
        <v>94481299.120366931</v>
      </c>
      <c r="K4667" s="112">
        <f>I4667-J4667-(0.38*'Recalled prostheses cost'!$F$23)</f>
        <v>-82028458.490792364</v>
      </c>
      <c r="L4667" s="11">
        <f t="shared" si="148"/>
        <v>1</v>
      </c>
    </row>
    <row r="4668" spans="1:12" x14ac:dyDescent="0.25">
      <c r="A4668">
        <f t="shared" si="149"/>
        <v>4663</v>
      </c>
      <c r="C4668">
        <v>64209.900173425405</v>
      </c>
      <c r="D4668">
        <v>66050.191506133779</v>
      </c>
      <c r="E4668">
        <v>53513926.37878371</v>
      </c>
      <c r="F4668">
        <v>1840.2913327083734</v>
      </c>
      <c r="G4668">
        <v>335342335.08890295</v>
      </c>
      <c r="H4668" s="6">
        <f>E4668-G4668-'Recalled prostheses cost'!$F$23</f>
        <v>-305580233.17701042</v>
      </c>
      <c r="I4668" s="112">
        <v>29462663.649504311</v>
      </c>
      <c r="J4668" s="112">
        <v>127430087.33378313</v>
      </c>
      <c r="K4668" s="112">
        <f>I4668-J4668-(0.38*'Recalled prostheses cost'!$F$23)</f>
        <v>-106993116.98169747</v>
      </c>
      <c r="L4668" s="11">
        <f t="shared" si="148"/>
        <v>1</v>
      </c>
    </row>
    <row r="4669" spans="1:12" x14ac:dyDescent="0.25">
      <c r="A4669">
        <f t="shared" si="149"/>
        <v>4664</v>
      </c>
      <c r="C4669">
        <v>53323.967343399148</v>
      </c>
      <c r="D4669">
        <v>54525.351562733558</v>
      </c>
      <c r="E4669">
        <v>55064335.000645302</v>
      </c>
      <c r="F4669">
        <v>1201.3842193344099</v>
      </c>
      <c r="G4669">
        <v>259607255.14917815</v>
      </c>
      <c r="H4669" s="6">
        <f>E4669-G4669-'Recalled prostheses cost'!$F$23</f>
        <v>-228294744.61542401</v>
      </c>
      <c r="I4669" s="112">
        <v>30446311.619961523</v>
      </c>
      <c r="J4669" s="112">
        <v>98650756.956687674</v>
      </c>
      <c r="K4669" s="112">
        <f>I4669-J4669-(0.38*'Recalled prostheses cost'!$F$23)</f>
        <v>-77230138.634144813</v>
      </c>
      <c r="L4669" s="11">
        <f t="shared" si="148"/>
        <v>1</v>
      </c>
    </row>
    <row r="4670" spans="1:12" x14ac:dyDescent="0.25">
      <c r="A4670">
        <f t="shared" si="149"/>
        <v>4665</v>
      </c>
      <c r="C4670">
        <v>53646.801497509849</v>
      </c>
      <c r="D4670">
        <v>55692.913765879712</v>
      </c>
      <c r="E4670">
        <v>42438918.524012811</v>
      </c>
      <c r="F4670">
        <v>2046.1122683698632</v>
      </c>
      <c r="G4670">
        <v>324582331.96228635</v>
      </c>
      <c r="H4670" s="6">
        <f>E4670-G4670-'Recalled prostheses cost'!$F$23</f>
        <v>-305895237.90516472</v>
      </c>
      <c r="I4670" s="112">
        <v>23450896.657121271</v>
      </c>
      <c r="J4670" s="112">
        <v>123341286.14566883</v>
      </c>
      <c r="K4670" s="112">
        <f>I4670-J4670-(0.38*'Recalled prostheses cost'!$F$23)</f>
        <v>-108916082.78596622</v>
      </c>
      <c r="L4670" s="11">
        <f t="shared" si="148"/>
        <v>1</v>
      </c>
    </row>
    <row r="4671" spans="1:12" x14ac:dyDescent="0.25">
      <c r="A4671">
        <f t="shared" si="149"/>
        <v>4666</v>
      </c>
      <c r="C4671">
        <v>64201.912884039986</v>
      </c>
      <c r="D4671">
        <v>66923.771929661991</v>
      </c>
      <c r="E4671">
        <v>54588778.049857788</v>
      </c>
      <c r="F4671">
        <v>2721.8590456220045</v>
      </c>
      <c r="G4671">
        <v>490459368.69683242</v>
      </c>
      <c r="H4671" s="6">
        <f>E4671-G4671-'Recalled prostheses cost'!$F$23</f>
        <v>-459622415.11386579</v>
      </c>
      <c r="I4671" s="112">
        <v>30327503.644983742</v>
      </c>
      <c r="J4671" s="112">
        <v>186374560.10479629</v>
      </c>
      <c r="K4671" s="112">
        <f>I4671-J4671-(0.38*'Recalled prostheses cost'!$F$23)</f>
        <v>-165072749.75723121</v>
      </c>
      <c r="L4671" s="11">
        <f t="shared" si="148"/>
        <v>1</v>
      </c>
    </row>
    <row r="4672" spans="1:12" x14ac:dyDescent="0.25">
      <c r="A4672">
        <f t="shared" si="149"/>
        <v>4667</v>
      </c>
      <c r="C4672">
        <v>49297.104834281738</v>
      </c>
      <c r="D4672">
        <v>50901.215347598954</v>
      </c>
      <c r="E4672">
        <v>42725142.021955751</v>
      </c>
      <c r="F4672">
        <v>1604.1105133172168</v>
      </c>
      <c r="G4672">
        <v>335097344.78280705</v>
      </c>
      <c r="H4672" s="6">
        <f>E4672-G4672-'Recalled prostheses cost'!$F$23</f>
        <v>-316124027.22774249</v>
      </c>
      <c r="I4672" s="112">
        <v>24070469.350356836</v>
      </c>
      <c r="J4672" s="112">
        <v>127336991.01746668</v>
      </c>
      <c r="K4672" s="112">
        <f>I4672-J4672-(0.38*'Recalled prostheses cost'!$F$23)</f>
        <v>-112292214.9645285</v>
      </c>
      <c r="L4672" s="11">
        <f t="shared" si="148"/>
        <v>1</v>
      </c>
    </row>
    <row r="4673" spans="1:12" x14ac:dyDescent="0.25">
      <c r="A4673">
        <f t="shared" si="149"/>
        <v>4668</v>
      </c>
      <c r="C4673">
        <v>76907.487055666992</v>
      </c>
      <c r="D4673">
        <v>80770.413636436904</v>
      </c>
      <c r="E4673">
        <v>43541159.738783389</v>
      </c>
      <c r="F4673">
        <v>3862.9265807699121</v>
      </c>
      <c r="G4673">
        <v>425702544.55222952</v>
      </c>
      <c r="H4673" s="6">
        <f>E4673-G4673-'Recalled prostheses cost'!$F$23</f>
        <v>-405913209.28033733</v>
      </c>
      <c r="I4673" s="112">
        <v>23912511.038966179</v>
      </c>
      <c r="J4673" s="112">
        <v>161766966.92984727</v>
      </c>
      <c r="K4673" s="112">
        <f>I4673-J4673-(0.38*'Recalled prostheses cost'!$F$23)</f>
        <v>-146880149.18829975</v>
      </c>
      <c r="L4673" s="11">
        <f t="shared" si="148"/>
        <v>1</v>
      </c>
    </row>
    <row r="4674" spans="1:12" x14ac:dyDescent="0.25">
      <c r="A4674">
        <f t="shared" si="149"/>
        <v>4669</v>
      </c>
      <c r="C4674">
        <v>63326.891811062866</v>
      </c>
      <c r="D4674">
        <v>65105.661632627365</v>
      </c>
      <c r="E4674">
        <v>45725968.485566676</v>
      </c>
      <c r="F4674">
        <v>1778.7698215644996</v>
      </c>
      <c r="G4674">
        <v>251843904.50957894</v>
      </c>
      <c r="H4674" s="6">
        <f>E4674-G4674-'Recalled prostheses cost'!$F$23</f>
        <v>-229869760.49090344</v>
      </c>
      <c r="I4674" s="112">
        <v>25423497.21676071</v>
      </c>
      <c r="J4674" s="112">
        <v>95700683.713639989</v>
      </c>
      <c r="K4674" s="112">
        <f>I4674-J4674-(0.38*'Recalled prostheses cost'!$F$23)</f>
        <v>-79302879.794297934</v>
      </c>
      <c r="L4674" s="11">
        <f t="shared" si="148"/>
        <v>1</v>
      </c>
    </row>
    <row r="4675" spans="1:12" x14ac:dyDescent="0.25">
      <c r="A4675">
        <f t="shared" si="149"/>
        <v>4670</v>
      </c>
      <c r="C4675">
        <v>67045.603049451252</v>
      </c>
      <c r="D4675">
        <v>69113.533903233707</v>
      </c>
      <c r="E4675">
        <v>60594492.915098108</v>
      </c>
      <c r="F4675">
        <v>2067.9308537824545</v>
      </c>
      <c r="G4675">
        <v>453641423.38948202</v>
      </c>
      <c r="H4675" s="6">
        <f>E4675-G4675-'Recalled prostheses cost'!$F$23</f>
        <v>-416798754.94127506</v>
      </c>
      <c r="I4675" s="112">
        <v>33819110.899558097</v>
      </c>
      <c r="J4675" s="112">
        <v>172383740.88800314</v>
      </c>
      <c r="K4675" s="112">
        <f>I4675-J4675-(0.38*'Recalled prostheses cost'!$F$23)</f>
        <v>-147590323.2858637</v>
      </c>
      <c r="L4675" s="11">
        <f t="shared" si="148"/>
        <v>1</v>
      </c>
    </row>
    <row r="4676" spans="1:12" x14ac:dyDescent="0.25">
      <c r="A4676">
        <f t="shared" si="149"/>
        <v>4671</v>
      </c>
      <c r="C4676">
        <v>72010.87096049737</v>
      </c>
      <c r="D4676">
        <v>75102.168447762262</v>
      </c>
      <c r="E4676">
        <v>59938402.712224282</v>
      </c>
      <c r="F4676">
        <v>3091.297487264892</v>
      </c>
      <c r="G4676">
        <v>577354432.61072063</v>
      </c>
      <c r="H4676" s="6">
        <f>E4676-G4676-'Recalled prostheses cost'!$F$23</f>
        <v>-541167854.36538756</v>
      </c>
      <c r="I4676" s="112">
        <v>33678139.245020777</v>
      </c>
      <c r="J4676" s="112">
        <v>219394684.39207384</v>
      </c>
      <c r="K4676" s="112">
        <f>I4676-J4676-(0.38*'Recalled prostheses cost'!$F$23)</f>
        <v>-194742238.44447172</v>
      </c>
      <c r="L4676" s="11">
        <f t="shared" si="148"/>
        <v>1</v>
      </c>
    </row>
    <row r="4677" spans="1:12" x14ac:dyDescent="0.25">
      <c r="A4677">
        <f t="shared" si="149"/>
        <v>4672</v>
      </c>
      <c r="C4677">
        <v>54184.423967445939</v>
      </c>
      <c r="D4677">
        <v>56357.809882909598</v>
      </c>
      <c r="E4677">
        <v>58140836.002970405</v>
      </c>
      <c r="F4677">
        <v>2173.3859154636593</v>
      </c>
      <c r="G4677">
        <v>557552011.2919451</v>
      </c>
      <c r="H4677" s="6">
        <f>E4677-G4677-'Recalled prostheses cost'!$F$23</f>
        <v>-523162999.75586587</v>
      </c>
      <c r="I4677" s="112">
        <v>31497233.762513023</v>
      </c>
      <c r="J4677" s="112">
        <v>211869764.29093915</v>
      </c>
      <c r="K4677" s="112">
        <f>I4677-J4677-(0.38*'Recalled prostheses cost'!$F$23)</f>
        <v>-189398223.82584479</v>
      </c>
      <c r="L4677" s="11">
        <f t="shared" si="148"/>
        <v>1</v>
      </c>
    </row>
    <row r="4678" spans="1:12" x14ac:dyDescent="0.25">
      <c r="A4678">
        <f t="shared" si="149"/>
        <v>4673</v>
      </c>
      <c r="C4678">
        <v>65095.396416496173</v>
      </c>
      <c r="D4678">
        <v>66672.067288046223</v>
      </c>
      <c r="E4678">
        <v>47738478.254904941</v>
      </c>
      <c r="F4678">
        <v>1576.6708715500499</v>
      </c>
      <c r="G4678">
        <v>242587300.89532083</v>
      </c>
      <c r="H4678" s="6">
        <f>E4678-G4678-'Recalled prostheses cost'!$F$23</f>
        <v>-218600647.10730708</v>
      </c>
      <c r="I4678" s="112">
        <v>26752884.816863533</v>
      </c>
      <c r="J4678" s="112">
        <v>92183174.340221912</v>
      </c>
      <c r="K4678" s="112">
        <f>I4678-J4678-(0.38*'Recalled prostheses cost'!$F$23)</f>
        <v>-74455982.820777029</v>
      </c>
      <c r="L4678" s="11">
        <f t="shared" ref="L4678:L4741" si="150">IF(H4678/$H$1&lt;=F4678,1,0)</f>
        <v>1</v>
      </c>
    </row>
    <row r="4679" spans="1:12" x14ac:dyDescent="0.25">
      <c r="A4679">
        <f t="shared" si="149"/>
        <v>4674</v>
      </c>
      <c r="C4679">
        <v>79748.129107691959</v>
      </c>
      <c r="D4679">
        <v>82475.480999720079</v>
      </c>
      <c r="E4679">
        <v>43970625.755770184</v>
      </c>
      <c r="F4679">
        <v>2727.3518920281203</v>
      </c>
      <c r="G4679">
        <v>282515967.89842808</v>
      </c>
      <c r="H4679" s="6">
        <f>E4679-G4679-'Recalled prostheses cost'!$F$23</f>
        <v>-262297166.60954908</v>
      </c>
      <c r="I4679" s="112">
        <v>24682066.993788596</v>
      </c>
      <c r="J4679" s="112">
        <v>107356067.80140264</v>
      </c>
      <c r="K4679" s="112">
        <f>I4679-J4679-(0.38*'Recalled prostheses cost'!$F$23)</f>
        <v>-91699694.105032682</v>
      </c>
      <c r="L4679" s="11">
        <f t="shared" si="150"/>
        <v>1</v>
      </c>
    </row>
    <row r="4680" spans="1:12" x14ac:dyDescent="0.25">
      <c r="A4680">
        <f t="shared" ref="A4680:A4743" si="151">1+A4679</f>
        <v>4675</v>
      </c>
      <c r="C4680">
        <v>65355.46532891284</v>
      </c>
      <c r="D4680">
        <v>67449.835151380699</v>
      </c>
      <c r="E4680">
        <v>43733398.48600363</v>
      </c>
      <c r="F4680">
        <v>2094.3698224678592</v>
      </c>
      <c r="G4680">
        <v>308333664.5240925</v>
      </c>
      <c r="H4680" s="6">
        <f>E4680-G4680-'Recalled prostheses cost'!$F$23</f>
        <v>-288352090.50498003</v>
      </c>
      <c r="I4680" s="112">
        <v>24826160.269987967</v>
      </c>
      <c r="J4680" s="112">
        <v>117166792.5191551</v>
      </c>
      <c r="K4680" s="112">
        <f>I4680-J4680-(0.38*'Recalled prostheses cost'!$F$23)</f>
        <v>-101366325.54658577</v>
      </c>
      <c r="L4680" s="11">
        <f t="shared" si="150"/>
        <v>1</v>
      </c>
    </row>
    <row r="4681" spans="1:12" x14ac:dyDescent="0.25">
      <c r="A4681">
        <f t="shared" si="151"/>
        <v>4676</v>
      </c>
      <c r="C4681">
        <v>66173.737891243814</v>
      </c>
      <c r="D4681">
        <v>68880.540701447855</v>
      </c>
      <c r="E4681">
        <v>64040056.231525511</v>
      </c>
      <c r="F4681">
        <v>2706.8028102040407</v>
      </c>
      <c r="G4681">
        <v>566864209.90242589</v>
      </c>
      <c r="H4681" s="6">
        <f>E4681-G4681-'Recalled prostheses cost'!$F$23</f>
        <v>-526575978.13779151</v>
      </c>
      <c r="I4681" s="112">
        <v>34995542.3471478</v>
      </c>
      <c r="J4681" s="112">
        <v>215408399.76292181</v>
      </c>
      <c r="K4681" s="112">
        <f>I4681-J4681-(0.38*'Recalled prostheses cost'!$F$23)</f>
        <v>-189438550.71319267</v>
      </c>
      <c r="L4681" s="11">
        <f t="shared" si="150"/>
        <v>1</v>
      </c>
    </row>
    <row r="4682" spans="1:12" x14ac:dyDescent="0.25">
      <c r="A4682">
        <f t="shared" si="151"/>
        <v>4677</v>
      </c>
      <c r="C4682">
        <v>56113.758635173799</v>
      </c>
      <c r="D4682">
        <v>57719.811536927031</v>
      </c>
      <c r="E4682">
        <v>54415147.906816639</v>
      </c>
      <c r="F4682">
        <v>1606.0529017532317</v>
      </c>
      <c r="G4682">
        <v>340455394.97596598</v>
      </c>
      <c r="H4682" s="6">
        <f>E4682-G4682-'Recalled prostheses cost'!$F$23</f>
        <v>-309792071.53604048</v>
      </c>
      <c r="I4682" s="112">
        <v>30089392.66051545</v>
      </c>
      <c r="J4682" s="112">
        <v>129373050.09086707</v>
      </c>
      <c r="K4682" s="112">
        <f>I4682-J4682-(0.38*'Recalled prostheses cost'!$F$23)</f>
        <v>-108309350.72777027</v>
      </c>
      <c r="L4682" s="11">
        <f t="shared" si="150"/>
        <v>1</v>
      </c>
    </row>
    <row r="4683" spans="1:12" x14ac:dyDescent="0.25">
      <c r="A4683">
        <f t="shared" si="151"/>
        <v>4678</v>
      </c>
      <c r="C4683">
        <v>56875.563025862342</v>
      </c>
      <c r="D4683">
        <v>58341.770875404472</v>
      </c>
      <c r="E4683">
        <v>65793030.248821273</v>
      </c>
      <c r="F4683">
        <v>1466.2078495421301</v>
      </c>
      <c r="G4683">
        <v>347884877.42792338</v>
      </c>
      <c r="H4683" s="6">
        <f>E4683-G4683-'Recalled prostheses cost'!$F$23</f>
        <v>-305843671.64599329</v>
      </c>
      <c r="I4683" s="112">
        <v>36114233.192811608</v>
      </c>
      <c r="J4683" s="112">
        <v>132196253.42261089</v>
      </c>
      <c r="K4683" s="112">
        <f>I4683-J4683-(0.38*'Recalled prostheses cost'!$F$23)</f>
        <v>-105107713.52721792</v>
      </c>
      <c r="L4683" s="11">
        <f t="shared" si="150"/>
        <v>1</v>
      </c>
    </row>
    <row r="4684" spans="1:12" x14ac:dyDescent="0.25">
      <c r="A4684">
        <f t="shared" si="151"/>
        <v>4679</v>
      </c>
      <c r="C4684">
        <v>62159.248276308346</v>
      </c>
      <c r="D4684">
        <v>64033.46865613135</v>
      </c>
      <c r="E4684">
        <v>69296545.004568115</v>
      </c>
      <c r="F4684">
        <v>1874.2203798230039</v>
      </c>
      <c r="G4684">
        <v>527963626.84977597</v>
      </c>
      <c r="H4684" s="6">
        <f>E4684-G4684-'Recalled prostheses cost'!$F$23</f>
        <v>-482418906.31209904</v>
      </c>
      <c r="I4684" s="112">
        <v>38704839.225751854</v>
      </c>
      <c r="J4684" s="112">
        <v>200626178.20291483</v>
      </c>
      <c r="K4684" s="112">
        <f>I4684-J4684-(0.38*'Recalled prostheses cost'!$F$23)</f>
        <v>-170947032.27458164</v>
      </c>
      <c r="L4684" s="11">
        <f t="shared" si="150"/>
        <v>1</v>
      </c>
    </row>
    <row r="4685" spans="1:12" x14ac:dyDescent="0.25">
      <c r="A4685">
        <f t="shared" si="151"/>
        <v>4680</v>
      </c>
      <c r="C4685">
        <v>88421.918791705437</v>
      </c>
      <c r="D4685">
        <v>91669.749142166926</v>
      </c>
      <c r="E4685">
        <v>64824976.681027293</v>
      </c>
      <c r="F4685">
        <v>3247.8303504614887</v>
      </c>
      <c r="G4685">
        <v>574748049.30140519</v>
      </c>
      <c r="H4685" s="6">
        <f>E4685-G4685-'Recalled prostheses cost'!$F$23</f>
        <v>-533674897.08726907</v>
      </c>
      <c r="I4685" s="112">
        <v>35678597.242393248</v>
      </c>
      <c r="J4685" s="112">
        <v>218404258.73453394</v>
      </c>
      <c r="K4685" s="112">
        <f>I4685-J4685-(0.38*'Recalled prostheses cost'!$F$23)</f>
        <v>-191751354.78955933</v>
      </c>
      <c r="L4685" s="11">
        <f t="shared" si="150"/>
        <v>1</v>
      </c>
    </row>
    <row r="4686" spans="1:12" x14ac:dyDescent="0.25">
      <c r="A4686">
        <f t="shared" si="151"/>
        <v>4681</v>
      </c>
      <c r="C4686">
        <v>55271.872272716741</v>
      </c>
      <c r="D4686">
        <v>57373.273168058025</v>
      </c>
      <c r="E4686">
        <v>46352521.008527547</v>
      </c>
      <c r="F4686">
        <v>2101.4008953412849</v>
      </c>
      <c r="G4686">
        <v>386832199.54702514</v>
      </c>
      <c r="H4686" s="6">
        <f>E4686-G4686-'Recalled prostheses cost'!$F$23</f>
        <v>-364231503.00538874</v>
      </c>
      <c r="I4686" s="112">
        <v>25869590.768834859</v>
      </c>
      <c r="J4686" s="112">
        <v>146996235.82786956</v>
      </c>
      <c r="K4686" s="112">
        <f>I4686-J4686-(0.38*'Recalled prostheses cost'!$F$23)</f>
        <v>-130152338.35645336</v>
      </c>
      <c r="L4686" s="11">
        <f t="shared" si="150"/>
        <v>1</v>
      </c>
    </row>
    <row r="4687" spans="1:12" x14ac:dyDescent="0.25">
      <c r="A4687">
        <f t="shared" si="151"/>
        <v>4682</v>
      </c>
      <c r="C4687">
        <v>66234.754332485158</v>
      </c>
      <c r="D4687">
        <v>68839.251662317372</v>
      </c>
      <c r="E4687">
        <v>55699522.534226999</v>
      </c>
      <c r="F4687">
        <v>2604.4973298322147</v>
      </c>
      <c r="G4687">
        <v>573632077.98727846</v>
      </c>
      <c r="H4687" s="6">
        <f>E4687-G4687-'Recalled prostheses cost'!$F$23</f>
        <v>-541684379.91994262</v>
      </c>
      <c r="I4687" s="112">
        <v>30645545.459001191</v>
      </c>
      <c r="J4687" s="112">
        <v>217980189.63516584</v>
      </c>
      <c r="K4687" s="112">
        <f>I4687-J4687-(0.38*'Recalled prostheses cost'!$F$23)</f>
        <v>-196360337.47358331</v>
      </c>
      <c r="L4687" s="11">
        <f t="shared" si="150"/>
        <v>1</v>
      </c>
    </row>
    <row r="4688" spans="1:12" x14ac:dyDescent="0.25">
      <c r="A4688">
        <f t="shared" si="151"/>
        <v>4683</v>
      </c>
      <c r="C4688">
        <v>59527.772350137246</v>
      </c>
      <c r="D4688">
        <v>60895.13251071985</v>
      </c>
      <c r="E4688">
        <v>47494206.315256298</v>
      </c>
      <c r="F4688">
        <v>1367.3601605826043</v>
      </c>
      <c r="G4688">
        <v>231366148.41323391</v>
      </c>
      <c r="H4688" s="6">
        <f>E4688-G4688-'Recalled prostheses cost'!$F$23</f>
        <v>-207623766.56486878</v>
      </c>
      <c r="I4688" s="112">
        <v>26171245.707957726</v>
      </c>
      <c r="J4688" s="112">
        <v>87919136.397028893</v>
      </c>
      <c r="K4688" s="112">
        <f>I4688-J4688-(0.38*'Recalled prostheses cost'!$F$23)</f>
        <v>-70773583.986489803</v>
      </c>
      <c r="L4688" s="11">
        <f t="shared" si="150"/>
        <v>1</v>
      </c>
    </row>
    <row r="4689" spans="1:12" x14ac:dyDescent="0.25">
      <c r="A4689">
        <f t="shared" si="151"/>
        <v>4684</v>
      </c>
      <c r="C4689">
        <v>63324.250501785493</v>
      </c>
      <c r="D4689">
        <v>65742.022853191404</v>
      </c>
      <c r="E4689">
        <v>44039894.268974558</v>
      </c>
      <c r="F4689">
        <v>2417.7723514059107</v>
      </c>
      <c r="G4689">
        <v>373092913.86069477</v>
      </c>
      <c r="H4689" s="6">
        <f>E4689-G4689-'Recalled prostheses cost'!$F$23</f>
        <v>-352804844.05861139</v>
      </c>
      <c r="I4689" s="112">
        <v>24661553.366344091</v>
      </c>
      <c r="J4689" s="112">
        <v>141775307.26706401</v>
      </c>
      <c r="K4689" s="112">
        <f>I4689-J4689-(0.38*'Recalled prostheses cost'!$F$23)</f>
        <v>-126139447.19813856</v>
      </c>
      <c r="L4689" s="11">
        <f t="shared" si="150"/>
        <v>1</v>
      </c>
    </row>
    <row r="4690" spans="1:12" x14ac:dyDescent="0.25">
      <c r="A4690">
        <f t="shared" si="151"/>
        <v>4685</v>
      </c>
      <c r="C4690">
        <v>53467.739599125081</v>
      </c>
      <c r="D4690">
        <v>55025.257059766343</v>
      </c>
      <c r="E4690">
        <v>39850451.244986914</v>
      </c>
      <c r="F4690">
        <v>1557.517460641262</v>
      </c>
      <c r="G4690">
        <v>248145201.69510922</v>
      </c>
      <c r="H4690" s="6">
        <f>E4690-G4690-'Recalled prostheses cost'!$F$23</f>
        <v>-232046574.91701347</v>
      </c>
      <c r="I4690" s="112">
        <v>22322887.130423874</v>
      </c>
      <c r="J4690" s="112">
        <v>94295176.64414151</v>
      </c>
      <c r="K4690" s="112">
        <f>I4690-J4690-(0.38*'Recalled prostheses cost'!$F$23)</f>
        <v>-80997982.811136276</v>
      </c>
      <c r="L4690" s="11">
        <f t="shared" si="150"/>
        <v>1</v>
      </c>
    </row>
    <row r="4691" spans="1:12" x14ac:dyDescent="0.25">
      <c r="A4691">
        <f t="shared" si="151"/>
        <v>4686</v>
      </c>
      <c r="C4691">
        <v>57727.202813794975</v>
      </c>
      <c r="D4691">
        <v>59856.589399967466</v>
      </c>
      <c r="E4691">
        <v>48499885.73135218</v>
      </c>
      <c r="F4691">
        <v>2129.3865861724917</v>
      </c>
      <c r="G4691">
        <v>475867398.65115249</v>
      </c>
      <c r="H4691" s="6">
        <f>E4691-G4691-'Recalled prostheses cost'!$F$23</f>
        <v>-451119337.38669145</v>
      </c>
      <c r="I4691" s="112">
        <v>26922674.102538865</v>
      </c>
      <c r="J4691" s="112">
        <v>180829611.4874379</v>
      </c>
      <c r="K4691" s="112">
        <f>I4691-J4691-(0.38*'Recalled prostheses cost'!$F$23)</f>
        <v>-162932630.6823177</v>
      </c>
      <c r="L4691" s="11">
        <f t="shared" si="150"/>
        <v>1</v>
      </c>
    </row>
    <row r="4692" spans="1:12" x14ac:dyDescent="0.25">
      <c r="A4692">
        <f t="shared" si="151"/>
        <v>4687</v>
      </c>
      <c r="C4692">
        <v>53207.410900532996</v>
      </c>
      <c r="D4692">
        <v>54744.074165311533</v>
      </c>
      <c r="E4692">
        <v>39627862.518425077</v>
      </c>
      <c r="F4692">
        <v>1536.6632647785373</v>
      </c>
      <c r="G4692">
        <v>239219263.69815946</v>
      </c>
      <c r="H4692" s="6">
        <f>E4692-G4692-'Recalled prostheses cost'!$F$23</f>
        <v>-223343225.64662555</v>
      </c>
      <c r="I4692" s="112">
        <v>21843644.259938132</v>
      </c>
      <c r="J4692" s="112">
        <v>90903320.205300629</v>
      </c>
      <c r="K4692" s="112">
        <f>I4692-J4692-(0.38*'Recalled prostheses cost'!$F$23)</f>
        <v>-78085369.242781132</v>
      </c>
      <c r="L4692" s="11">
        <f t="shared" si="150"/>
        <v>1</v>
      </c>
    </row>
    <row r="4693" spans="1:12" x14ac:dyDescent="0.25">
      <c r="A4693">
        <f t="shared" si="151"/>
        <v>4688</v>
      </c>
      <c r="C4693">
        <v>54974.554608569219</v>
      </c>
      <c r="D4693">
        <v>56848.373614951175</v>
      </c>
      <c r="E4693">
        <v>67549950.189244777</v>
      </c>
      <c r="F4693">
        <v>1873.8190063819566</v>
      </c>
      <c r="G4693">
        <v>534024544.12430954</v>
      </c>
      <c r="H4693" s="6">
        <f>E4693-G4693-'Recalled prostheses cost'!$F$23</f>
        <v>-490226418.40195596</v>
      </c>
      <c r="I4693" s="112">
        <v>37779417.861801185</v>
      </c>
      <c r="J4693" s="112">
        <v>202929326.76723763</v>
      </c>
      <c r="K4693" s="112">
        <f>I4693-J4693-(0.38*'Recalled prostheses cost'!$F$23)</f>
        <v>-174175602.20285511</v>
      </c>
      <c r="L4693" s="11">
        <f t="shared" si="150"/>
        <v>1</v>
      </c>
    </row>
    <row r="4694" spans="1:12" x14ac:dyDescent="0.25">
      <c r="A4694">
        <f t="shared" si="151"/>
        <v>4689</v>
      </c>
      <c r="C4694">
        <v>56375.491358787214</v>
      </c>
      <c r="D4694">
        <v>58532.62583444042</v>
      </c>
      <c r="E4694">
        <v>43376299.442851245</v>
      </c>
      <c r="F4694">
        <v>2157.1344756532053</v>
      </c>
      <c r="G4694">
        <v>365569394.7227695</v>
      </c>
      <c r="H4694" s="6">
        <f>E4694-G4694-'Recalled prostheses cost'!$F$23</f>
        <v>-345944919.74680942</v>
      </c>
      <c r="I4694" s="112">
        <v>23711366.270561583</v>
      </c>
      <c r="J4694" s="112">
        <v>138916369.99465242</v>
      </c>
      <c r="K4694" s="112">
        <f>I4694-J4694-(0.38*'Recalled prostheses cost'!$F$23)</f>
        <v>-124230697.0215095</v>
      </c>
      <c r="L4694" s="11">
        <f t="shared" si="150"/>
        <v>1</v>
      </c>
    </row>
    <row r="4695" spans="1:12" x14ac:dyDescent="0.25">
      <c r="A4695">
        <f t="shared" si="151"/>
        <v>4690</v>
      </c>
      <c r="C4695">
        <v>61596.757011616959</v>
      </c>
      <c r="D4695">
        <v>63894.626588750434</v>
      </c>
      <c r="E4695">
        <v>49832313.778696768</v>
      </c>
      <c r="F4695">
        <v>2297.8695771334751</v>
      </c>
      <c r="G4695">
        <v>426395532.29901791</v>
      </c>
      <c r="H4695" s="6">
        <f>E4695-G4695-'Recalled prostheses cost'!$F$23</f>
        <v>-400315042.9872123</v>
      </c>
      <c r="I4695" s="112">
        <v>27496383.227997106</v>
      </c>
      <c r="J4695" s="112">
        <v>162030302.27362677</v>
      </c>
      <c r="K4695" s="112">
        <f>I4695-J4695-(0.38*'Recalled prostheses cost'!$F$23)</f>
        <v>-143559612.34304833</v>
      </c>
      <c r="L4695" s="11">
        <f t="shared" si="150"/>
        <v>1</v>
      </c>
    </row>
    <row r="4696" spans="1:12" x14ac:dyDescent="0.25">
      <c r="A4696">
        <f t="shared" si="151"/>
        <v>4691</v>
      </c>
      <c r="C4696">
        <v>56954.400137882665</v>
      </c>
      <c r="D4696">
        <v>57981.485196630601</v>
      </c>
      <c r="E4696">
        <v>48534812.606154703</v>
      </c>
      <c r="F4696">
        <v>1027.0850587479363</v>
      </c>
      <c r="G4696">
        <v>219087444.4197478</v>
      </c>
      <c r="H4696" s="6">
        <f>E4696-G4696-'Recalled prostheses cost'!$F$23</f>
        <v>-194304456.28048426</v>
      </c>
      <c r="I4696" s="112">
        <v>26679537.759012934</v>
      </c>
      <c r="J4696" s="112">
        <v>83253228.879504159</v>
      </c>
      <c r="K4696" s="112">
        <f>I4696-J4696-(0.38*'Recalled prostheses cost'!$F$23)</f>
        <v>-65599384.417909868</v>
      </c>
      <c r="L4696" s="11">
        <f t="shared" si="150"/>
        <v>1</v>
      </c>
    </row>
    <row r="4697" spans="1:12" x14ac:dyDescent="0.25">
      <c r="A4697">
        <f t="shared" si="151"/>
        <v>4692</v>
      </c>
      <c r="C4697">
        <v>60459.814808213436</v>
      </c>
      <c r="D4697">
        <v>63464.91699775499</v>
      </c>
      <c r="E4697">
        <v>68516632.646985903</v>
      </c>
      <c r="F4697">
        <v>3005.1021895415543</v>
      </c>
      <c r="G4697">
        <v>981621930.86944413</v>
      </c>
      <c r="H4697" s="6">
        <f>E4697-G4697-'Recalled prostheses cost'!$F$23</f>
        <v>-936857122.68934941</v>
      </c>
      <c r="I4697" s="112">
        <v>38159700.132138446</v>
      </c>
      <c r="J4697" s="112">
        <v>373016333.73038876</v>
      </c>
      <c r="K4697" s="112">
        <f>I4697-J4697-(0.38*'Recalled prostheses cost'!$F$23)</f>
        <v>-343882326.89566898</v>
      </c>
      <c r="L4697" s="11">
        <f t="shared" si="150"/>
        <v>1</v>
      </c>
    </row>
    <row r="4698" spans="1:12" x14ac:dyDescent="0.25">
      <c r="A4698">
        <f t="shared" si="151"/>
        <v>4693</v>
      </c>
      <c r="C4698">
        <v>62490.580774679896</v>
      </c>
      <c r="D4698">
        <v>64408.871490085388</v>
      </c>
      <c r="E4698">
        <v>54235346.710471287</v>
      </c>
      <c r="F4698">
        <v>1918.2907154054919</v>
      </c>
      <c r="G4698">
        <v>334297994.1331991</v>
      </c>
      <c r="H4698" s="6">
        <f>E4698-G4698-'Recalled prostheses cost'!$F$23</f>
        <v>-303814471.88961899</v>
      </c>
      <c r="I4698" s="112">
        <v>29901081.215562761</v>
      </c>
      <c r="J4698" s="112">
        <v>127033237.77061565</v>
      </c>
      <c r="K4698" s="112">
        <f>I4698-J4698-(0.38*'Recalled prostheses cost'!$F$23)</f>
        <v>-106157849.85247153</v>
      </c>
      <c r="L4698" s="11">
        <f t="shared" si="150"/>
        <v>1</v>
      </c>
    </row>
    <row r="4699" spans="1:12" x14ac:dyDescent="0.25">
      <c r="A4699">
        <f t="shared" si="151"/>
        <v>4694</v>
      </c>
      <c r="C4699">
        <v>57293.563936724924</v>
      </c>
      <c r="D4699">
        <v>58835.608819530993</v>
      </c>
      <c r="E4699">
        <v>46166883.651326768</v>
      </c>
      <c r="F4699">
        <v>1542.0448828060689</v>
      </c>
      <c r="G4699">
        <v>246470212.18569791</v>
      </c>
      <c r="H4699" s="6">
        <f>E4699-G4699-'Recalled prostheses cost'!$F$23</f>
        <v>-224055153.00126231</v>
      </c>
      <c r="I4699" s="112">
        <v>25816892.818290442</v>
      </c>
      <c r="J4699" s="112">
        <v>93658680.630565211</v>
      </c>
      <c r="K4699" s="112">
        <f>I4699-J4699-(0.38*'Recalled prostheses cost'!$F$23)</f>
        <v>-76867481.109693408</v>
      </c>
      <c r="L4699" s="11">
        <f t="shared" si="150"/>
        <v>1</v>
      </c>
    </row>
    <row r="4700" spans="1:12" x14ac:dyDescent="0.25">
      <c r="A4700">
        <f t="shared" si="151"/>
        <v>4695</v>
      </c>
      <c r="C4700">
        <v>58074.270794752774</v>
      </c>
      <c r="D4700">
        <v>59354.901642604702</v>
      </c>
      <c r="E4700">
        <v>61117686.352095038</v>
      </c>
      <c r="F4700">
        <v>1280.6308478519277</v>
      </c>
      <c r="G4700">
        <v>317688300.89902174</v>
      </c>
      <c r="H4700" s="6">
        <f>E4700-G4700-'Recalled prostheses cost'!$F$23</f>
        <v>-280322439.01381791</v>
      </c>
      <c r="I4700" s="112">
        <v>34323690.620950207</v>
      </c>
      <c r="J4700" s="112">
        <v>120721554.34162825</v>
      </c>
      <c r="K4700" s="112">
        <f>I4700-J4700-(0.38*'Recalled prostheses cost'!$F$23)</f>
        <v>-95423557.018096685</v>
      </c>
      <c r="L4700" s="11">
        <f t="shared" si="150"/>
        <v>1</v>
      </c>
    </row>
    <row r="4701" spans="1:12" x14ac:dyDescent="0.25">
      <c r="A4701">
        <f t="shared" si="151"/>
        <v>4696</v>
      </c>
      <c r="C4701">
        <v>54851.340210113973</v>
      </c>
      <c r="D4701">
        <v>56428.298933568607</v>
      </c>
      <c r="E4701">
        <v>40686305.458463497</v>
      </c>
      <c r="F4701">
        <v>1576.9587234546343</v>
      </c>
      <c r="G4701">
        <v>226515117.54141963</v>
      </c>
      <c r="H4701" s="6">
        <f>E4701-G4701-'Recalled prostheses cost'!$F$23</f>
        <v>-209580636.5498473</v>
      </c>
      <c r="I4701" s="112">
        <v>22720191.107092023</v>
      </c>
      <c r="J4701" s="112">
        <v>86075744.665739477</v>
      </c>
      <c r="K4701" s="112">
        <f>I4701-J4701-(0.38*'Recalled prostheses cost'!$F$23)</f>
        <v>-72381246.856066108</v>
      </c>
      <c r="L4701" s="11">
        <f t="shared" si="150"/>
        <v>1</v>
      </c>
    </row>
    <row r="4702" spans="1:12" x14ac:dyDescent="0.25">
      <c r="A4702">
        <f t="shared" si="151"/>
        <v>4697</v>
      </c>
      <c r="C4702">
        <v>60916.832945339345</v>
      </c>
      <c r="D4702">
        <v>62906.905923742102</v>
      </c>
      <c r="E4702">
        <v>43421257.14133016</v>
      </c>
      <c r="F4702">
        <v>1990.0729784027571</v>
      </c>
      <c r="G4702">
        <v>289225278.84372026</v>
      </c>
      <c r="H4702" s="6">
        <f>E4702-G4702-'Recalled prostheses cost'!$F$23</f>
        <v>-269555846.1692813</v>
      </c>
      <c r="I4702" s="112">
        <v>24382348.911174875</v>
      </c>
      <c r="J4702" s="112">
        <v>109905605.96061371</v>
      </c>
      <c r="K4702" s="112">
        <f>I4702-J4702-(0.38*'Recalled prostheses cost'!$F$23)</f>
        <v>-94548950.346857488</v>
      </c>
      <c r="L4702" s="11">
        <f t="shared" si="150"/>
        <v>1</v>
      </c>
    </row>
    <row r="4703" spans="1:12" x14ac:dyDescent="0.25">
      <c r="A4703">
        <f t="shared" si="151"/>
        <v>4698</v>
      </c>
      <c r="C4703">
        <v>75763.49558999094</v>
      </c>
      <c r="D4703">
        <v>78337.770847029009</v>
      </c>
      <c r="E4703">
        <v>45711080.383685902</v>
      </c>
      <c r="F4703">
        <v>2574.275257038069</v>
      </c>
      <c r="G4703">
        <v>379118276.36280048</v>
      </c>
      <c r="H4703" s="6">
        <f>E4703-G4703-'Recalled prostheses cost'!$F$23</f>
        <v>-357159020.44600576</v>
      </c>
      <c r="I4703" s="112">
        <v>25514997.393570915</v>
      </c>
      <c r="J4703" s="112">
        <v>144064945.01786417</v>
      </c>
      <c r="K4703" s="112">
        <f>I4703-J4703-(0.38*'Recalled prostheses cost'!$F$23)</f>
        <v>-127575640.92171189</v>
      </c>
      <c r="L4703" s="11">
        <f t="shared" si="150"/>
        <v>1</v>
      </c>
    </row>
    <row r="4704" spans="1:12" x14ac:dyDescent="0.25">
      <c r="A4704">
        <f t="shared" si="151"/>
        <v>4699</v>
      </c>
      <c r="C4704">
        <v>67955.343412607064</v>
      </c>
      <c r="D4704">
        <v>69994.244709624327</v>
      </c>
      <c r="E4704">
        <v>40029864.882818885</v>
      </c>
      <c r="F4704">
        <v>2038.9012970172626</v>
      </c>
      <c r="G4704">
        <v>290426494.00888896</v>
      </c>
      <c r="H4704" s="6">
        <f>E4704-G4704-'Recalled prostheses cost'!$F$23</f>
        <v>-274148453.59296125</v>
      </c>
      <c r="I4704" s="112">
        <v>22048514.876952421</v>
      </c>
      <c r="J4704" s="112">
        <v>110362067.72337778</v>
      </c>
      <c r="K4704" s="112">
        <f>I4704-J4704-(0.38*'Recalled prostheses cost'!$F$23)</f>
        <v>-97339246.143844008</v>
      </c>
      <c r="L4704" s="11">
        <f t="shared" si="150"/>
        <v>1</v>
      </c>
    </row>
    <row r="4705" spans="1:12" x14ac:dyDescent="0.25">
      <c r="A4705">
        <f t="shared" si="151"/>
        <v>4700</v>
      </c>
      <c r="C4705">
        <v>81398.543402997821</v>
      </c>
      <c r="D4705">
        <v>84723.320342117193</v>
      </c>
      <c r="E4705">
        <v>42884134.374426611</v>
      </c>
      <c r="F4705">
        <v>3324.7769391193724</v>
      </c>
      <c r="G4705">
        <v>342731063.32967001</v>
      </c>
      <c r="H4705" s="6">
        <f>E4705-G4705-'Recalled prostheses cost'!$F$23</f>
        <v>-323598753.42213458</v>
      </c>
      <c r="I4705" s="112">
        <v>23698888.332796589</v>
      </c>
      <c r="J4705" s="112">
        <v>130237804.06527457</v>
      </c>
      <c r="K4705" s="112">
        <f>I4705-J4705-(0.38*'Recalled prostheses cost'!$F$23)</f>
        <v>-115564609.02989662</v>
      </c>
      <c r="L4705" s="11">
        <f t="shared" si="150"/>
        <v>1</v>
      </c>
    </row>
    <row r="4706" spans="1:12" x14ac:dyDescent="0.25">
      <c r="A4706">
        <f t="shared" si="151"/>
        <v>4701</v>
      </c>
      <c r="C4706">
        <v>54930.123937482262</v>
      </c>
      <c r="D4706">
        <v>56270.95844784443</v>
      </c>
      <c r="E4706">
        <v>54385528.656936601</v>
      </c>
      <c r="F4706">
        <v>1340.8345103621687</v>
      </c>
      <c r="G4706">
        <v>348403711.8138153</v>
      </c>
      <c r="H4706" s="6">
        <f>E4706-G4706-'Recalled prostheses cost'!$F$23</f>
        <v>-317770007.62376988</v>
      </c>
      <c r="I4706" s="112">
        <v>30231913.722948994</v>
      </c>
      <c r="J4706" s="112">
        <v>132393410.48924983</v>
      </c>
      <c r="K4706" s="112">
        <f>I4706-J4706-(0.38*'Recalled prostheses cost'!$F$23)</f>
        <v>-111187190.06371948</v>
      </c>
      <c r="L4706" s="11">
        <f t="shared" si="150"/>
        <v>1</v>
      </c>
    </row>
    <row r="4707" spans="1:12" x14ac:dyDescent="0.25">
      <c r="A4707">
        <f t="shared" si="151"/>
        <v>4702</v>
      </c>
      <c r="C4707">
        <v>56386.702176995474</v>
      </c>
      <c r="D4707">
        <v>58302.734551702801</v>
      </c>
      <c r="E4707">
        <v>42710244.073946692</v>
      </c>
      <c r="F4707">
        <v>1916.0323747073271</v>
      </c>
      <c r="G4707">
        <v>379741782.72126484</v>
      </c>
      <c r="H4707" s="6">
        <f>E4707-G4707-'Recalled prostheses cost'!$F$23</f>
        <v>-360783363.11420929</v>
      </c>
      <c r="I4707" s="112">
        <v>23828662.767342467</v>
      </c>
      <c r="J4707" s="112">
        <v>144301877.43408063</v>
      </c>
      <c r="K4707" s="112">
        <f>I4707-J4707-(0.38*'Recalled prostheses cost'!$F$23)</f>
        <v>-129498907.96415681</v>
      </c>
      <c r="L4707" s="11">
        <f t="shared" si="150"/>
        <v>1</v>
      </c>
    </row>
    <row r="4708" spans="1:12" x14ac:dyDescent="0.25">
      <c r="A4708">
        <f t="shared" si="151"/>
        <v>4703</v>
      </c>
      <c r="C4708">
        <v>60983.595413835763</v>
      </c>
      <c r="D4708">
        <v>63557.873021243926</v>
      </c>
      <c r="E4708">
        <v>48232529.898418956</v>
      </c>
      <c r="F4708">
        <v>2574.277607408163</v>
      </c>
      <c r="G4708">
        <v>451192543.89799464</v>
      </c>
      <c r="H4708" s="6">
        <f>E4708-G4708-'Recalled prostheses cost'!$F$23</f>
        <v>-426711838.46646684</v>
      </c>
      <c r="I4708" s="112">
        <v>26492383.86663032</v>
      </c>
      <c r="J4708" s="112">
        <v>171453166.681238</v>
      </c>
      <c r="K4708" s="112">
        <f>I4708-J4708-(0.38*'Recalled prostheses cost'!$F$23)</f>
        <v>-153986476.11202633</v>
      </c>
      <c r="L4708" s="11">
        <f t="shared" si="150"/>
        <v>1</v>
      </c>
    </row>
    <row r="4709" spans="1:12" x14ac:dyDescent="0.25">
      <c r="A4709">
        <f t="shared" si="151"/>
        <v>4704</v>
      </c>
      <c r="C4709">
        <v>60476.682484586643</v>
      </c>
      <c r="D4709">
        <v>61075.192376893625</v>
      </c>
      <c r="E4709">
        <v>39693864.46163103</v>
      </c>
      <c r="F4709">
        <v>598.50989230698178</v>
      </c>
      <c r="G4709">
        <v>72896257.351965547</v>
      </c>
      <c r="H4709" s="6">
        <f>E4709-G4709-'Recalled prostheses cost'!$F$23</f>
        <v>-56954217.357225686</v>
      </c>
      <c r="I4709" s="112">
        <v>21805940.834465653</v>
      </c>
      <c r="J4709" s="112">
        <v>27700577.793746911</v>
      </c>
      <c r="K4709" s="112">
        <f>I4709-J4709-(0.38*'Recalled prostheses cost'!$F$23)</f>
        <v>-14920330.256699905</v>
      </c>
      <c r="L4709" s="11">
        <f t="shared" si="150"/>
        <v>1</v>
      </c>
    </row>
    <row r="4710" spans="1:12" x14ac:dyDescent="0.25">
      <c r="A4710">
        <f t="shared" si="151"/>
        <v>4705</v>
      </c>
      <c r="C4710">
        <v>83076.642327595051</v>
      </c>
      <c r="D4710">
        <v>85080.039296968302</v>
      </c>
      <c r="E4710">
        <v>52787527.749766782</v>
      </c>
      <c r="F4710">
        <v>2003.3969693732506</v>
      </c>
      <c r="G4710">
        <v>243291113.86816579</v>
      </c>
      <c r="H4710" s="6">
        <f>E4710-G4710-'Recalled prostheses cost'!$F$23</f>
        <v>-214255410.58529019</v>
      </c>
      <c r="I4710" s="112">
        <v>29381633.665206149</v>
      </c>
      <c r="J4710" s="112">
        <v>92450623.269903004</v>
      </c>
      <c r="K4710" s="112">
        <f>I4710-J4710-(0.38*'Recalled prostheses cost'!$F$23)</f>
        <v>-72094682.902115494</v>
      </c>
      <c r="L4710" s="11">
        <f t="shared" si="150"/>
        <v>1</v>
      </c>
    </row>
    <row r="4711" spans="1:12" x14ac:dyDescent="0.25">
      <c r="A4711">
        <f t="shared" si="151"/>
        <v>4706</v>
      </c>
      <c r="C4711">
        <v>57373.374554918955</v>
      </c>
      <c r="D4711">
        <v>59154.663394203038</v>
      </c>
      <c r="E4711">
        <v>40681391.933652639</v>
      </c>
      <c r="F4711">
        <v>1781.2888392840832</v>
      </c>
      <c r="G4711">
        <v>310774327.11451411</v>
      </c>
      <c r="H4711" s="6">
        <f>E4711-G4711-'Recalled prostheses cost'!$F$23</f>
        <v>-293844759.64775264</v>
      </c>
      <c r="I4711" s="112">
        <v>22244620.460124873</v>
      </c>
      <c r="J4711" s="112">
        <v>118094244.30351534</v>
      </c>
      <c r="K4711" s="112">
        <f>I4711-J4711-(0.38*'Recalled prostheses cost'!$F$23)</f>
        <v>-104875317.14080912</v>
      </c>
      <c r="L4711" s="11">
        <f t="shared" si="150"/>
        <v>1</v>
      </c>
    </row>
    <row r="4712" spans="1:12" x14ac:dyDescent="0.25">
      <c r="A4712">
        <f t="shared" si="151"/>
        <v>4707</v>
      </c>
      <c r="C4712">
        <v>65636.800207785665</v>
      </c>
      <c r="D4712">
        <v>67468.801130958425</v>
      </c>
      <c r="E4712">
        <v>45579296.762395144</v>
      </c>
      <c r="F4712">
        <v>1832.0009231727599</v>
      </c>
      <c r="G4712">
        <v>277450128.23966265</v>
      </c>
      <c r="H4712" s="6">
        <f>E4712-G4712-'Recalled prostheses cost'!$F$23</f>
        <v>-255622655.94415867</v>
      </c>
      <c r="I4712" s="112">
        <v>25243175.831398211</v>
      </c>
      <c r="J4712" s="112">
        <v>105431048.7310718</v>
      </c>
      <c r="K4712" s="112">
        <f>I4712-J4712-(0.38*'Recalled prostheses cost'!$F$23)</f>
        <v>-89213566.197092235</v>
      </c>
      <c r="L4712" s="11">
        <f t="shared" si="150"/>
        <v>1</v>
      </c>
    </row>
    <row r="4713" spans="1:12" x14ac:dyDescent="0.25">
      <c r="A4713">
        <f t="shared" si="151"/>
        <v>4708</v>
      </c>
      <c r="C4713">
        <v>71203.014197462384</v>
      </c>
      <c r="D4713">
        <v>74099.388461083392</v>
      </c>
      <c r="E4713">
        <v>49376400.5972431</v>
      </c>
      <c r="F4713">
        <v>2896.3742636210081</v>
      </c>
      <c r="G4713">
        <v>495768336.42302483</v>
      </c>
      <c r="H4713" s="6">
        <f>E4713-G4713-'Recalled prostheses cost'!$F$23</f>
        <v>-470143760.29267287</v>
      </c>
      <c r="I4713" s="112">
        <v>27543240.503772479</v>
      </c>
      <c r="J4713" s="112">
        <v>188391967.84074947</v>
      </c>
      <c r="K4713" s="112">
        <f>I4713-J4713-(0.38*'Recalled prostheses cost'!$F$23)</f>
        <v>-169874420.63439566</v>
      </c>
      <c r="L4713" s="11">
        <f t="shared" si="150"/>
        <v>1</v>
      </c>
    </row>
    <row r="4714" spans="1:12" x14ac:dyDescent="0.25">
      <c r="A4714">
        <f t="shared" si="151"/>
        <v>4709</v>
      </c>
      <c r="C4714">
        <v>74394.131293591723</v>
      </c>
      <c r="D4714">
        <v>76950.167186367093</v>
      </c>
      <c r="E4714">
        <v>43454953.47277981</v>
      </c>
      <c r="F4714">
        <v>2556.0358927753696</v>
      </c>
      <c r="G4714">
        <v>339189204.55169898</v>
      </c>
      <c r="H4714" s="6">
        <f>E4714-G4714-'Recalled prostheses cost'!$F$23</f>
        <v>-319486075.54581034</v>
      </c>
      <c r="I4714" s="112">
        <v>23880925.785453524</v>
      </c>
      <c r="J4714" s="112">
        <v>128891897.72964564</v>
      </c>
      <c r="K4714" s="112">
        <f>I4714-J4714-(0.38*'Recalled prostheses cost'!$F$23)</f>
        <v>-114036665.24161077</v>
      </c>
      <c r="L4714" s="11">
        <f t="shared" si="150"/>
        <v>1</v>
      </c>
    </row>
    <row r="4715" spans="1:12" x14ac:dyDescent="0.25">
      <c r="A4715">
        <f t="shared" si="151"/>
        <v>4710</v>
      </c>
      <c r="C4715">
        <v>66222.658059046211</v>
      </c>
      <c r="D4715">
        <v>68512.53808854922</v>
      </c>
      <c r="E4715">
        <v>40002175.96007853</v>
      </c>
      <c r="F4715">
        <v>2289.8800295030087</v>
      </c>
      <c r="G4715">
        <v>263242025.1428639</v>
      </c>
      <c r="H4715" s="6">
        <f>E4715-G4715-'Recalled prostheses cost'!$F$23</f>
        <v>-246991673.64967653</v>
      </c>
      <c r="I4715" s="112">
        <v>22436905.052812386</v>
      </c>
      <c r="J4715" s="112">
        <v>100031969.5542883</v>
      </c>
      <c r="K4715" s="112">
        <f>I4715-J4715-(0.38*'Recalled prostheses cost'!$F$23)</f>
        <v>-86620757.798894554</v>
      </c>
      <c r="L4715" s="11">
        <f t="shared" si="150"/>
        <v>1</v>
      </c>
    </row>
    <row r="4716" spans="1:12" x14ac:dyDescent="0.25">
      <c r="A4716">
        <f t="shared" si="151"/>
        <v>4711</v>
      </c>
      <c r="C4716">
        <v>58470.743305926015</v>
      </c>
      <c r="D4716">
        <v>60353.017361565413</v>
      </c>
      <c r="E4716">
        <v>46289843.914176263</v>
      </c>
      <c r="F4716">
        <v>1882.2740556393983</v>
      </c>
      <c r="G4716">
        <v>351064716.77177972</v>
      </c>
      <c r="H4716" s="6">
        <f>E4716-G4716-'Recalled prostheses cost'!$F$23</f>
        <v>-328526697.3244946</v>
      </c>
      <c r="I4716" s="112">
        <v>25492617.206508432</v>
      </c>
      <c r="J4716" s="112">
        <v>133404592.37327628</v>
      </c>
      <c r="K4716" s="112">
        <f>I4716-J4716-(0.38*'Recalled prostheses cost'!$F$23)</f>
        <v>-116937668.46418649</v>
      </c>
      <c r="L4716" s="11">
        <f t="shared" si="150"/>
        <v>1</v>
      </c>
    </row>
    <row r="4717" spans="1:12" x14ac:dyDescent="0.25">
      <c r="A4717">
        <f t="shared" si="151"/>
        <v>4712</v>
      </c>
      <c r="C4717">
        <v>89150.383176458956</v>
      </c>
      <c r="D4717">
        <v>92781.050517963915</v>
      </c>
      <c r="E4717">
        <v>75850898.561549395</v>
      </c>
      <c r="F4717">
        <v>3630.667341504959</v>
      </c>
      <c r="G4717">
        <v>707264522.56016576</v>
      </c>
      <c r="H4717" s="6">
        <f>E4717-G4717-'Recalled prostheses cost'!$F$23</f>
        <v>-655165448.46550751</v>
      </c>
      <c r="I4717" s="112">
        <v>42065306.024881154</v>
      </c>
      <c r="J4717" s="112">
        <v>268760518.57286304</v>
      </c>
      <c r="K4717" s="112">
        <f>I4717-J4717-(0.38*'Recalled prostheses cost'!$F$23)</f>
        <v>-235720905.84540054</v>
      </c>
      <c r="L4717" s="11">
        <f t="shared" si="150"/>
        <v>1</v>
      </c>
    </row>
    <row r="4718" spans="1:12" x14ac:dyDescent="0.25">
      <c r="A4718">
        <f t="shared" si="151"/>
        <v>4713</v>
      </c>
      <c r="C4718">
        <v>57286.615946163074</v>
      </c>
      <c r="D4718">
        <v>59783.014618599038</v>
      </c>
      <c r="E4718">
        <v>52822870.822258763</v>
      </c>
      <c r="F4718">
        <v>2496.3986724359638</v>
      </c>
      <c r="G4718">
        <v>497456673.04043454</v>
      </c>
      <c r="H4718" s="6">
        <f>E4718-G4718-'Recalled prostheses cost'!$F$23</f>
        <v>-468385626.68506694</v>
      </c>
      <c r="I4718" s="112">
        <v>28982322.450468708</v>
      </c>
      <c r="J4718" s="112">
        <v>189033535.75536513</v>
      </c>
      <c r="K4718" s="112">
        <f>I4718-J4718-(0.38*'Recalled prostheses cost'!$F$23)</f>
        <v>-169076906.60231507</v>
      </c>
      <c r="L4718" s="11">
        <f t="shared" si="150"/>
        <v>1</v>
      </c>
    </row>
    <row r="4719" spans="1:12" x14ac:dyDescent="0.25">
      <c r="A4719">
        <f t="shared" si="151"/>
        <v>4714</v>
      </c>
      <c r="C4719">
        <v>55631.059854186788</v>
      </c>
      <c r="D4719">
        <v>57595.856256550105</v>
      </c>
      <c r="E4719">
        <v>56476924.669764638</v>
      </c>
      <c r="F4719">
        <v>1964.7964023633176</v>
      </c>
      <c r="G4719">
        <v>537303755.60098922</v>
      </c>
      <c r="H4719" s="6">
        <f>E4719-G4719-'Recalled prostheses cost'!$F$23</f>
        <v>-504578655.39811575</v>
      </c>
      <c r="I4719" s="112">
        <v>31141050.386337198</v>
      </c>
      <c r="J4719" s="112">
        <v>204175427.12837589</v>
      </c>
      <c r="K4719" s="112">
        <f>I4719-J4719-(0.38*'Recalled prostheses cost'!$F$23)</f>
        <v>-182060070.03945735</v>
      </c>
      <c r="L4719" s="11">
        <f t="shared" si="150"/>
        <v>1</v>
      </c>
    </row>
    <row r="4720" spans="1:12" x14ac:dyDescent="0.25">
      <c r="A4720">
        <f t="shared" si="151"/>
        <v>4715</v>
      </c>
      <c r="C4720">
        <v>68761.513910425841</v>
      </c>
      <c r="D4720">
        <v>71049.841573202561</v>
      </c>
      <c r="E4720">
        <v>52029019.50268542</v>
      </c>
      <c r="F4720">
        <v>2288.3276627767191</v>
      </c>
      <c r="G4720">
        <v>378824026.48526746</v>
      </c>
      <c r="H4720" s="6">
        <f>E4720-G4720-'Recalled prostheses cost'!$F$23</f>
        <v>-350546831.4494732</v>
      </c>
      <c r="I4720" s="112">
        <v>28541412.422022268</v>
      </c>
      <c r="J4720" s="112">
        <v>143953130.06440166</v>
      </c>
      <c r="K4720" s="112">
        <f>I4720-J4720-(0.38*'Recalled prostheses cost'!$F$23)</f>
        <v>-124437410.93979803</v>
      </c>
      <c r="L4720" s="11">
        <f t="shared" si="150"/>
        <v>1</v>
      </c>
    </row>
    <row r="4721" spans="1:12" x14ac:dyDescent="0.25">
      <c r="A4721">
        <f t="shared" si="151"/>
        <v>4716</v>
      </c>
      <c r="C4721">
        <v>61212.130287488028</v>
      </c>
      <c r="D4721">
        <v>62988.632116351844</v>
      </c>
      <c r="E4721">
        <v>42134223.690002069</v>
      </c>
      <c r="F4721">
        <v>1776.5018288638166</v>
      </c>
      <c r="G4721">
        <v>263977888.15497515</v>
      </c>
      <c r="H4721" s="6">
        <f>E4721-G4721-'Recalled prostheses cost'!$F$23</f>
        <v>-245595488.93186426</v>
      </c>
      <c r="I4721" s="112">
        <v>23617684.059112284</v>
      </c>
      <c r="J4721" s="112">
        <v>100311597.49889055</v>
      </c>
      <c r="K4721" s="112">
        <f>I4721-J4721-(0.38*'Recalled prostheses cost'!$F$23)</f>
        <v>-85719606.737196922</v>
      </c>
      <c r="L4721" s="11">
        <f t="shared" si="150"/>
        <v>1</v>
      </c>
    </row>
    <row r="4722" spans="1:12" x14ac:dyDescent="0.25">
      <c r="A4722">
        <f t="shared" si="151"/>
        <v>4717</v>
      </c>
      <c r="C4722">
        <v>64412.845027554766</v>
      </c>
      <c r="D4722">
        <v>66852.935520893516</v>
      </c>
      <c r="E4722">
        <v>50037321.507555224</v>
      </c>
      <c r="F4722">
        <v>2440.0904933387501</v>
      </c>
      <c r="G4722">
        <v>421429835.67862648</v>
      </c>
      <c r="H4722" s="6">
        <f>E4722-G4722-'Recalled prostheses cost'!$F$23</f>
        <v>-395144338.6379624</v>
      </c>
      <c r="I4722" s="112">
        <v>27648113.144817784</v>
      </c>
      <c r="J4722" s="112">
        <v>160143337.55787805</v>
      </c>
      <c r="K4722" s="112">
        <f>I4722-J4722-(0.38*'Recalled prostheses cost'!$F$23)</f>
        <v>-141520917.7104789</v>
      </c>
      <c r="L4722" s="11">
        <f t="shared" si="150"/>
        <v>1</v>
      </c>
    </row>
    <row r="4723" spans="1:12" x14ac:dyDescent="0.25">
      <c r="A4723">
        <f t="shared" si="151"/>
        <v>4718</v>
      </c>
      <c r="C4723">
        <v>67527.975968676488</v>
      </c>
      <c r="D4723">
        <v>69896.742901770413</v>
      </c>
      <c r="E4723">
        <v>50653122.6866358</v>
      </c>
      <c r="F4723">
        <v>2368.7669330939243</v>
      </c>
      <c r="G4723">
        <v>409792406.34480995</v>
      </c>
      <c r="H4723" s="6">
        <f>E4723-G4723-'Recalled prostheses cost'!$F$23</f>
        <v>-382891108.12506533</v>
      </c>
      <c r="I4723" s="112">
        <v>28156569.473333322</v>
      </c>
      <c r="J4723" s="112">
        <v>155721114.41102776</v>
      </c>
      <c r="K4723" s="112">
        <f>I4723-J4723-(0.38*'Recalled prostheses cost'!$F$23)</f>
        <v>-136590238.23511308</v>
      </c>
      <c r="L4723" s="11">
        <f t="shared" si="150"/>
        <v>1</v>
      </c>
    </row>
    <row r="4724" spans="1:12" x14ac:dyDescent="0.25">
      <c r="A4724">
        <f t="shared" si="151"/>
        <v>4719</v>
      </c>
      <c r="C4724">
        <v>60645.771042650209</v>
      </c>
      <c r="D4724">
        <v>62733.589819845838</v>
      </c>
      <c r="E4724">
        <v>43888457.678939171</v>
      </c>
      <c r="F4724">
        <v>2087.8187771956291</v>
      </c>
      <c r="G4724">
        <v>406451378.06555963</v>
      </c>
      <c r="H4724" s="6">
        <f>E4724-G4724-'Recalled prostheses cost'!$F$23</f>
        <v>-386314744.85351163</v>
      </c>
      <c r="I4724" s="112">
        <v>24307155.82545973</v>
      </c>
      <c r="J4724" s="112">
        <v>154451523.66491264</v>
      </c>
      <c r="K4724" s="112">
        <f>I4724-J4724-(0.38*'Recalled prostheses cost'!$F$23)</f>
        <v>-139170061.13687155</v>
      </c>
      <c r="L4724" s="11">
        <f t="shared" si="150"/>
        <v>1</v>
      </c>
    </row>
    <row r="4725" spans="1:12" x14ac:dyDescent="0.25">
      <c r="A4725">
        <f t="shared" si="151"/>
        <v>4720</v>
      </c>
      <c r="C4725">
        <v>64231.48747410845</v>
      </c>
      <c r="D4725">
        <v>66482.961161387662</v>
      </c>
      <c r="E4725">
        <v>43640148.567085393</v>
      </c>
      <c r="F4725">
        <v>2251.4736872792128</v>
      </c>
      <c r="G4725">
        <v>294701364.61149073</v>
      </c>
      <c r="H4725" s="6">
        <f>E4725-G4725-'Recalled prostheses cost'!$F$23</f>
        <v>-274813040.51129651</v>
      </c>
      <c r="I4725" s="112">
        <v>24205224.578169204</v>
      </c>
      <c r="J4725" s="112">
        <v>111986518.55236648</v>
      </c>
      <c r="K4725" s="112">
        <f>I4725-J4725-(0.38*'Recalled prostheses cost'!$F$23)</f>
        <v>-96806987.271615922</v>
      </c>
      <c r="L4725" s="11">
        <f t="shared" si="150"/>
        <v>1</v>
      </c>
    </row>
    <row r="4726" spans="1:12" x14ac:dyDescent="0.25">
      <c r="A4726">
        <f t="shared" si="151"/>
        <v>4721</v>
      </c>
      <c r="C4726">
        <v>60012.728336050168</v>
      </c>
      <c r="D4726">
        <v>61192.173084162045</v>
      </c>
      <c r="E4726">
        <v>47986631.541244283</v>
      </c>
      <c r="F4726">
        <v>1179.4447481118768</v>
      </c>
      <c r="G4726">
        <v>200553784.33671042</v>
      </c>
      <c r="H4726" s="6">
        <f>E4726-G4726-'Recalled prostheses cost'!$F$23</f>
        <v>-176318977.26235729</v>
      </c>
      <c r="I4726" s="112">
        <v>27098060.707529455</v>
      </c>
      <c r="J4726" s="112">
        <v>76210438.047949955</v>
      </c>
      <c r="K4726" s="112">
        <f>I4726-J4726-(0.38*'Recalled prostheses cost'!$F$23)</f>
        <v>-58138070.637839146</v>
      </c>
      <c r="L4726" s="11">
        <f t="shared" si="150"/>
        <v>1</v>
      </c>
    </row>
    <row r="4727" spans="1:12" x14ac:dyDescent="0.25">
      <c r="A4727">
        <f t="shared" si="151"/>
        <v>4722</v>
      </c>
      <c r="C4727">
        <v>50472.609666051365</v>
      </c>
      <c r="D4727">
        <v>52382.074076664212</v>
      </c>
      <c r="E4727">
        <v>50063830.781236924</v>
      </c>
      <c r="F4727">
        <v>1909.4644106128471</v>
      </c>
      <c r="G4727">
        <v>449560116.71537226</v>
      </c>
      <c r="H4727" s="6">
        <f>E4727-G4727-'Recalled prostheses cost'!$F$23</f>
        <v>-423248110.40102649</v>
      </c>
      <c r="I4727" s="112">
        <v>27592255.948970798</v>
      </c>
      <c r="J4727" s="112">
        <v>170832844.35184148</v>
      </c>
      <c r="K4727" s="112">
        <f>I4727-J4727-(0.38*'Recalled prostheses cost'!$F$23)</f>
        <v>-152266281.70028934</v>
      </c>
      <c r="L4727" s="11">
        <f t="shared" si="150"/>
        <v>1</v>
      </c>
    </row>
    <row r="4728" spans="1:12" x14ac:dyDescent="0.25">
      <c r="A4728">
        <f t="shared" si="151"/>
        <v>4723</v>
      </c>
      <c r="C4728">
        <v>51910.576284956602</v>
      </c>
      <c r="D4728">
        <v>53597.360783725955</v>
      </c>
      <c r="E4728">
        <v>55549732.278123491</v>
      </c>
      <c r="F4728">
        <v>1686.7844987693534</v>
      </c>
      <c r="G4728">
        <v>535254845.14689016</v>
      </c>
      <c r="H4728" s="6">
        <f>E4728-G4728-'Recalled prostheses cost'!$F$23</f>
        <v>-503456937.33565784</v>
      </c>
      <c r="I4728" s="112">
        <v>30685512.033836424</v>
      </c>
      <c r="J4728" s="112">
        <v>203396841.15581828</v>
      </c>
      <c r="K4728" s="112">
        <f>I4728-J4728-(0.38*'Recalled prostheses cost'!$F$23)</f>
        <v>-181737022.41940051</v>
      </c>
      <c r="L4728" s="11">
        <f t="shared" si="150"/>
        <v>1</v>
      </c>
    </row>
    <row r="4729" spans="1:12" x14ac:dyDescent="0.25">
      <c r="A4729">
        <f t="shared" si="151"/>
        <v>4724</v>
      </c>
      <c r="C4729">
        <v>52431.324974064817</v>
      </c>
      <c r="D4729">
        <v>53931.881273812178</v>
      </c>
      <c r="E4729">
        <v>40601222.9326488</v>
      </c>
      <c r="F4729">
        <v>1500.5562997473608</v>
      </c>
      <c r="G4729">
        <v>268759834.4997921</v>
      </c>
      <c r="H4729" s="6">
        <f>E4729-G4729-'Recalled prostheses cost'!$F$23</f>
        <v>-251910436.03403446</v>
      </c>
      <c r="I4729" s="112">
        <v>22481689.381550215</v>
      </c>
      <c r="J4729" s="112">
        <v>102128737.10992104</v>
      </c>
      <c r="K4729" s="112">
        <f>I4729-J4729-(0.38*'Recalled prostheses cost'!$F$23)</f>
        <v>-88672741.025789469</v>
      </c>
      <c r="L4729" s="11">
        <f t="shared" si="150"/>
        <v>1</v>
      </c>
    </row>
    <row r="4730" spans="1:12" x14ac:dyDescent="0.25">
      <c r="A4730">
        <f t="shared" si="151"/>
        <v>4725</v>
      </c>
      <c r="C4730">
        <v>67049.245863607604</v>
      </c>
      <c r="D4730">
        <v>69279.118565184501</v>
      </c>
      <c r="E4730">
        <v>58807834.822388187</v>
      </c>
      <c r="F4730">
        <v>2229.8727015768964</v>
      </c>
      <c r="G4730">
        <v>501484756.86206031</v>
      </c>
      <c r="H4730" s="6">
        <f>E4730-G4730-'Recalled prostheses cost'!$F$23</f>
        <v>-466428746.50656331</v>
      </c>
      <c r="I4730" s="112">
        <v>32611284.231341805</v>
      </c>
      <c r="J4730" s="112">
        <v>190564207.6075829</v>
      </c>
      <c r="K4730" s="112">
        <f>I4730-J4730-(0.38*'Recalled prostheses cost'!$F$23)</f>
        <v>-166978616.67365974</v>
      </c>
      <c r="L4730" s="11">
        <f t="shared" si="150"/>
        <v>1</v>
      </c>
    </row>
    <row r="4731" spans="1:12" x14ac:dyDescent="0.25">
      <c r="A4731">
        <f t="shared" si="151"/>
        <v>4726</v>
      </c>
      <c r="C4731">
        <v>51972.858787350138</v>
      </c>
      <c r="D4731">
        <v>53457.576425196028</v>
      </c>
      <c r="E4731">
        <v>45153533.705917999</v>
      </c>
      <c r="F4731">
        <v>1484.7176378458898</v>
      </c>
      <c r="G4731">
        <v>301011651.58240998</v>
      </c>
      <c r="H4731" s="6">
        <f>E4731-G4731-'Recalled prostheses cost'!$F$23</f>
        <v>-279609942.34338313</v>
      </c>
      <c r="I4731" s="112">
        <v>24782233.402565312</v>
      </c>
      <c r="J4731" s="112">
        <v>114384427.60131577</v>
      </c>
      <c r="K4731" s="112">
        <f>I4731-J4731-(0.38*'Recalled prostheses cost'!$F$23)</f>
        <v>-98627887.49616909</v>
      </c>
      <c r="L4731" s="11">
        <f t="shared" si="150"/>
        <v>1</v>
      </c>
    </row>
    <row r="4732" spans="1:12" x14ac:dyDescent="0.25">
      <c r="A4732">
        <f t="shared" si="151"/>
        <v>4727</v>
      </c>
      <c r="C4732">
        <v>66173.217127670054</v>
      </c>
      <c r="D4732">
        <v>68025.215786782297</v>
      </c>
      <c r="E4732">
        <v>46943338.104387566</v>
      </c>
      <c r="F4732">
        <v>1851.9986591122433</v>
      </c>
      <c r="G4732">
        <v>258742746.25573698</v>
      </c>
      <c r="H4732" s="6">
        <f>E4732-G4732-'Recalled prostheses cost'!$F$23</f>
        <v>-235551232.61824059</v>
      </c>
      <c r="I4732" s="112">
        <v>25898978.966235984</v>
      </c>
      <c r="J4732" s="112">
        <v>98322243.577180043</v>
      </c>
      <c r="K4732" s="112">
        <f>I4732-J4732-(0.38*'Recalled prostheses cost'!$F$23)</f>
        <v>-81448957.908362716</v>
      </c>
      <c r="L4732" s="11">
        <f t="shared" si="150"/>
        <v>1</v>
      </c>
    </row>
    <row r="4733" spans="1:12" x14ac:dyDescent="0.25">
      <c r="A4733">
        <f t="shared" si="151"/>
        <v>4728</v>
      </c>
      <c r="C4733">
        <v>57843.806895183101</v>
      </c>
      <c r="D4733">
        <v>59152.232989964396</v>
      </c>
      <c r="E4733">
        <v>40829960.560587287</v>
      </c>
      <c r="F4733">
        <v>1308.4260947812945</v>
      </c>
      <c r="G4733">
        <v>215165906.21851301</v>
      </c>
      <c r="H4733" s="6">
        <f>E4733-G4733-'Recalled prostheses cost'!$F$23</f>
        <v>-198087770.12481689</v>
      </c>
      <c r="I4733" s="112">
        <v>22456463.618119299</v>
      </c>
      <c r="J4733" s="112">
        <v>81763044.363034949</v>
      </c>
      <c r="K4733" s="112">
        <f>I4733-J4733-(0.38*'Recalled prostheses cost'!$F$23)</f>
        <v>-68332274.042334288</v>
      </c>
      <c r="L4733" s="11">
        <f t="shared" si="150"/>
        <v>1</v>
      </c>
    </row>
    <row r="4734" spans="1:12" x14ac:dyDescent="0.25">
      <c r="A4734">
        <f t="shared" si="151"/>
        <v>4729</v>
      </c>
      <c r="C4734">
        <v>60672.207740578022</v>
      </c>
      <c r="D4734">
        <v>63252.066440920127</v>
      </c>
      <c r="E4734">
        <v>41500341.427171215</v>
      </c>
      <c r="F4734">
        <v>2579.8587003421053</v>
      </c>
      <c r="G4734">
        <v>354076149.56437874</v>
      </c>
      <c r="H4734" s="6">
        <f>E4734-G4734-'Recalled prostheses cost'!$F$23</f>
        <v>-336327632.60409868</v>
      </c>
      <c r="I4734" s="112">
        <v>22969481.992889162</v>
      </c>
      <c r="J4734" s="112">
        <v>134548936.83446392</v>
      </c>
      <c r="K4734" s="112">
        <f>I4734-J4734-(0.38*'Recalled prostheses cost'!$F$23)</f>
        <v>-120605148.13899341</v>
      </c>
      <c r="L4734" s="11">
        <f t="shared" si="150"/>
        <v>1</v>
      </c>
    </row>
    <row r="4735" spans="1:12" x14ac:dyDescent="0.25">
      <c r="A4735">
        <f t="shared" si="151"/>
        <v>4730</v>
      </c>
      <c r="C4735">
        <v>56501.358845658229</v>
      </c>
      <c r="D4735">
        <v>58021.378782982072</v>
      </c>
      <c r="E4735">
        <v>51994634.474578388</v>
      </c>
      <c r="F4735">
        <v>1520.0199373238429</v>
      </c>
      <c r="G4735">
        <v>332969046.66147792</v>
      </c>
      <c r="H4735" s="6">
        <f>E4735-G4735-'Recalled prostheses cost'!$F$23</f>
        <v>-304726236.65379071</v>
      </c>
      <c r="I4735" s="112">
        <v>28651259.620934732</v>
      </c>
      <c r="J4735" s="112">
        <v>126528237.73136163</v>
      </c>
      <c r="K4735" s="112">
        <f>I4735-J4735-(0.38*'Recalled prostheses cost'!$F$23)</f>
        <v>-106902671.40784556</v>
      </c>
      <c r="L4735" s="11">
        <f t="shared" si="150"/>
        <v>1</v>
      </c>
    </row>
    <row r="4736" spans="1:12" x14ac:dyDescent="0.25">
      <c r="A4736">
        <f t="shared" si="151"/>
        <v>4731</v>
      </c>
      <c r="C4736">
        <v>57538.936249888895</v>
      </c>
      <c r="D4736">
        <v>59205.811195408947</v>
      </c>
      <c r="E4736">
        <v>46357518.452791676</v>
      </c>
      <c r="F4736">
        <v>1666.8749455200523</v>
      </c>
      <c r="G4736">
        <v>314989126.56167132</v>
      </c>
      <c r="H4736" s="6">
        <f>E4736-G4736-'Recalled prostheses cost'!$F$23</f>
        <v>-292383432.5757708</v>
      </c>
      <c r="I4736" s="112">
        <v>25740751.126811367</v>
      </c>
      <c r="J4736" s="112">
        <v>119695868.09343515</v>
      </c>
      <c r="K4736" s="112">
        <f>I4736-J4736-(0.38*'Recalled prostheses cost'!$F$23)</f>
        <v>-102980810.26404244</v>
      </c>
      <c r="L4736" s="11">
        <f t="shared" si="150"/>
        <v>1</v>
      </c>
    </row>
    <row r="4737" spans="1:12" x14ac:dyDescent="0.25">
      <c r="A4737">
        <f t="shared" si="151"/>
        <v>4732</v>
      </c>
      <c r="C4737">
        <v>57290.206670559346</v>
      </c>
      <c r="D4737">
        <v>59511.681500145838</v>
      </c>
      <c r="E4737">
        <v>38471843.002333157</v>
      </c>
      <c r="F4737">
        <v>2221.474829586492</v>
      </c>
      <c r="G4737">
        <v>342141191.799209</v>
      </c>
      <c r="H4737" s="6">
        <f>E4737-G4737-'Recalled prostheses cost'!$F$23</f>
        <v>-327421173.263767</v>
      </c>
      <c r="I4737" s="112">
        <v>21194327.709776379</v>
      </c>
      <c r="J4737" s="112">
        <v>130013652.88369945</v>
      </c>
      <c r="K4737" s="112">
        <f>I4737-J4737-(0.38*'Recalled prostheses cost'!$F$23)</f>
        <v>-117845018.47134173</v>
      </c>
      <c r="L4737" s="11">
        <f t="shared" si="150"/>
        <v>1</v>
      </c>
    </row>
    <row r="4738" spans="1:12" x14ac:dyDescent="0.25">
      <c r="A4738">
        <f t="shared" si="151"/>
        <v>4733</v>
      </c>
      <c r="C4738">
        <v>66608.81547362273</v>
      </c>
      <c r="D4738">
        <v>68245.198159414882</v>
      </c>
      <c r="E4738">
        <v>52164541.21024207</v>
      </c>
      <c r="F4738">
        <v>1636.3826857921522</v>
      </c>
      <c r="G4738">
        <v>291628856.86498737</v>
      </c>
      <c r="H4738" s="6">
        <f>E4738-G4738-'Recalled prostheses cost'!$F$23</f>
        <v>-263216140.12163648</v>
      </c>
      <c r="I4738" s="112">
        <v>28855111.939250734</v>
      </c>
      <c r="J4738" s="112">
        <v>110818965.60869521</v>
      </c>
      <c r="K4738" s="112">
        <f>I4738-J4738-(0.38*'Recalled prostheses cost'!$F$23)</f>
        <v>-90989546.966863126</v>
      </c>
      <c r="L4738" s="11">
        <f t="shared" si="150"/>
        <v>1</v>
      </c>
    </row>
    <row r="4739" spans="1:12" x14ac:dyDescent="0.25">
      <c r="A4739">
        <f t="shared" si="151"/>
        <v>4734</v>
      </c>
      <c r="C4739">
        <v>50164.809772387496</v>
      </c>
      <c r="D4739">
        <v>51418.476683764304</v>
      </c>
      <c r="E4739">
        <v>44571854.29280147</v>
      </c>
      <c r="F4739">
        <v>1253.6669113768075</v>
      </c>
      <c r="G4739">
        <v>246676140.59604007</v>
      </c>
      <c r="H4739" s="6">
        <f>E4739-G4739-'Recalled prostheses cost'!$F$23</f>
        <v>-225856110.77012977</v>
      </c>
      <c r="I4739" s="112">
        <v>24767290.143476963</v>
      </c>
      <c r="J4739" s="112">
        <v>93736933.426495224</v>
      </c>
      <c r="K4739" s="112">
        <f>I4739-J4739-(0.38*'Recalled prostheses cost'!$F$23)</f>
        <v>-77995336.580436915</v>
      </c>
      <c r="L4739" s="11">
        <f t="shared" si="150"/>
        <v>1</v>
      </c>
    </row>
    <row r="4740" spans="1:12" x14ac:dyDescent="0.25">
      <c r="A4740">
        <f t="shared" si="151"/>
        <v>4735</v>
      </c>
      <c r="C4740">
        <v>78979.462637523902</v>
      </c>
      <c r="D4740">
        <v>80966.894991691894</v>
      </c>
      <c r="E4740">
        <v>43861063.814590842</v>
      </c>
      <c r="F4740">
        <v>1987.4323541679914</v>
      </c>
      <c r="G4740">
        <v>213396191.97096244</v>
      </c>
      <c r="H4740" s="6">
        <f>E4740-G4740-'Recalled prostheses cost'!$F$23</f>
        <v>-193286952.62326276</v>
      </c>
      <c r="I4740" s="112">
        <v>24301802.977874283</v>
      </c>
      <c r="J4740" s="112">
        <v>81090552.948965728</v>
      </c>
      <c r="K4740" s="112">
        <f>I4740-J4740-(0.38*'Recalled prostheses cost'!$F$23)</f>
        <v>-65814443.268510096</v>
      </c>
      <c r="L4740" s="11">
        <f t="shared" si="150"/>
        <v>1</v>
      </c>
    </row>
    <row r="4741" spans="1:12" x14ac:dyDescent="0.25">
      <c r="A4741">
        <f t="shared" si="151"/>
        <v>4736</v>
      </c>
      <c r="C4741">
        <v>62386.452542145096</v>
      </c>
      <c r="D4741">
        <v>65259.059931396332</v>
      </c>
      <c r="E4741">
        <v>52465343.119833604</v>
      </c>
      <c r="F4741">
        <v>2872.6073892512359</v>
      </c>
      <c r="G4741">
        <v>585655101.20137274</v>
      </c>
      <c r="H4741" s="6">
        <f>E4741-G4741-'Recalled prostheses cost'!$F$23</f>
        <v>-556941582.54843032</v>
      </c>
      <c r="I4741" s="112">
        <v>28686294.064916957</v>
      </c>
      <c r="J4741" s="112">
        <v>222548938.45652163</v>
      </c>
      <c r="K4741" s="112">
        <f>I4741-J4741-(0.38*'Recalled prostheses cost'!$F$23)</f>
        <v>-202888337.68902332</v>
      </c>
      <c r="L4741" s="11">
        <f t="shared" si="150"/>
        <v>1</v>
      </c>
    </row>
    <row r="4742" spans="1:12" x14ac:dyDescent="0.25">
      <c r="A4742">
        <f t="shared" si="151"/>
        <v>4737</v>
      </c>
      <c r="C4742">
        <v>57390.868656755578</v>
      </c>
      <c r="D4742">
        <v>59022.614524473363</v>
      </c>
      <c r="E4742">
        <v>38800248.5514661</v>
      </c>
      <c r="F4742">
        <v>1631.7458677177856</v>
      </c>
      <c r="G4742">
        <v>205724132.83517006</v>
      </c>
      <c r="H4742" s="6">
        <f>E4742-G4742-'Recalled prostheses cost'!$F$23</f>
        <v>-190675708.75059512</v>
      </c>
      <c r="I4742" s="112">
        <v>21773189.468973137</v>
      </c>
      <c r="J4742" s="112">
        <v>78175170.477364644</v>
      </c>
      <c r="K4742" s="112">
        <f>I4742-J4742-(0.38*'Recalled prostheses cost'!$F$23)</f>
        <v>-65427674.305810153</v>
      </c>
      <c r="L4742" s="11">
        <f t="shared" ref="L4742:L4805" si="152">IF(H4742/$H$1&lt;=F4742,1,0)</f>
        <v>1</v>
      </c>
    </row>
    <row r="4743" spans="1:12" x14ac:dyDescent="0.25">
      <c r="A4743">
        <f t="shared" si="151"/>
        <v>4738</v>
      </c>
      <c r="C4743">
        <v>60712.575823011379</v>
      </c>
      <c r="D4743">
        <v>61949.295518979001</v>
      </c>
      <c r="E4743">
        <v>50587382.546859443</v>
      </c>
      <c r="F4743">
        <v>1236.7196959676221</v>
      </c>
      <c r="G4743">
        <v>237267529.65546882</v>
      </c>
      <c r="H4743" s="6">
        <f>E4743-G4743-'Recalled prostheses cost'!$F$23</f>
        <v>-210431971.57550055</v>
      </c>
      <c r="I4743" s="112">
        <v>28052911.449697938</v>
      </c>
      <c r="J4743" s="112">
        <v>90161661.26907815</v>
      </c>
      <c r="K4743" s="112">
        <f>I4743-J4743-(0.38*'Recalled prostheses cost'!$F$23)</f>
        <v>-71134443.116798848</v>
      </c>
      <c r="L4743" s="11">
        <f t="shared" si="152"/>
        <v>1</v>
      </c>
    </row>
    <row r="4744" spans="1:12" x14ac:dyDescent="0.25">
      <c r="A4744">
        <f t="shared" ref="A4744:A4807" si="153">1+A4743</f>
        <v>4739</v>
      </c>
      <c r="C4744">
        <v>55024.28518718858</v>
      </c>
      <c r="D4744">
        <v>57275.114338550491</v>
      </c>
      <c r="E4744">
        <v>49730065.287226014</v>
      </c>
      <c r="F4744">
        <v>2250.8291513619115</v>
      </c>
      <c r="G4744">
        <v>473047473.26157451</v>
      </c>
      <c r="H4744" s="6">
        <f>E4744-G4744-'Recalled prostheses cost'!$F$23</f>
        <v>-447069232.44123966</v>
      </c>
      <c r="I4744" s="112">
        <v>27384189.725649044</v>
      </c>
      <c r="J4744" s="112">
        <v>179758039.83939829</v>
      </c>
      <c r="K4744" s="112">
        <f>I4744-J4744-(0.38*'Recalled prostheses cost'!$F$23)</f>
        <v>-161399543.41116792</v>
      </c>
      <c r="L4744" s="11">
        <f t="shared" si="152"/>
        <v>1</v>
      </c>
    </row>
    <row r="4745" spans="1:12" x14ac:dyDescent="0.25">
      <c r="A4745">
        <f t="shared" si="153"/>
        <v>4740</v>
      </c>
      <c r="C4745">
        <v>65751.371760439826</v>
      </c>
      <c r="D4745">
        <v>68029.383670879193</v>
      </c>
      <c r="E4745">
        <v>40506160.623149261</v>
      </c>
      <c r="F4745">
        <v>2278.0119104393671</v>
      </c>
      <c r="G4745">
        <v>314952101.43070894</v>
      </c>
      <c r="H4745" s="6">
        <f>E4745-G4745-'Recalled prostheses cost'!$F$23</f>
        <v>-298197765.27445084</v>
      </c>
      <c r="I4745" s="112">
        <v>22275484.492906641</v>
      </c>
      <c r="J4745" s="112">
        <v>119681798.5436694</v>
      </c>
      <c r="K4745" s="112">
        <f>I4745-J4745-(0.38*'Recalled prostheses cost'!$F$23)</f>
        <v>-106432007.3481814</v>
      </c>
      <c r="L4745" s="11">
        <f t="shared" si="152"/>
        <v>1</v>
      </c>
    </row>
    <row r="4746" spans="1:12" x14ac:dyDescent="0.25">
      <c r="A4746">
        <f t="shared" si="153"/>
        <v>4741</v>
      </c>
      <c r="C4746">
        <v>59396.881754940892</v>
      </c>
      <c r="D4746">
        <v>62029.054710409</v>
      </c>
      <c r="E4746">
        <v>43418921.513570771</v>
      </c>
      <c r="F4746">
        <v>2632.1729554681078</v>
      </c>
      <c r="G4746">
        <v>415587318.91364664</v>
      </c>
      <c r="H4746" s="6">
        <f>E4746-G4746-'Recalled prostheses cost'!$F$23</f>
        <v>-395920221.86696702</v>
      </c>
      <c r="I4746" s="112">
        <v>24446840.947767962</v>
      </c>
      <c r="J4746" s="112">
        <v>157923181.1871857</v>
      </c>
      <c r="K4746" s="112">
        <f>I4746-J4746-(0.38*'Recalled prostheses cost'!$F$23)</f>
        <v>-142502033.53683639</v>
      </c>
      <c r="L4746" s="11">
        <f t="shared" si="152"/>
        <v>1</v>
      </c>
    </row>
    <row r="4747" spans="1:12" x14ac:dyDescent="0.25">
      <c r="A4747">
        <f t="shared" si="153"/>
        <v>4742</v>
      </c>
      <c r="C4747">
        <v>65249.872097636005</v>
      </c>
      <c r="D4747">
        <v>68259.051287040609</v>
      </c>
      <c r="E4747">
        <v>52686065.057050645</v>
      </c>
      <c r="F4747">
        <v>3009.1791894046037</v>
      </c>
      <c r="G4747">
        <v>550069559.2140944</v>
      </c>
      <c r="H4747" s="6">
        <f>E4747-G4747-'Recalled prostheses cost'!$F$23</f>
        <v>-521135318.62393492</v>
      </c>
      <c r="I4747" s="112">
        <v>29522764.298623115</v>
      </c>
      <c r="J4747" s="112">
        <v>209026432.50135589</v>
      </c>
      <c r="K4747" s="112">
        <f>I4747-J4747-(0.38*'Recalled prostheses cost'!$F$23)</f>
        <v>-188529361.50015143</v>
      </c>
      <c r="L4747" s="11">
        <f t="shared" si="152"/>
        <v>1</v>
      </c>
    </row>
    <row r="4748" spans="1:12" x14ac:dyDescent="0.25">
      <c r="A4748">
        <f t="shared" si="153"/>
        <v>4743</v>
      </c>
      <c r="C4748">
        <v>52035.870702508641</v>
      </c>
      <c r="D4748">
        <v>53772.453856386906</v>
      </c>
      <c r="E4748">
        <v>59302144.539471805</v>
      </c>
      <c r="F4748">
        <v>1736.5831538782659</v>
      </c>
      <c r="G4748">
        <v>579162532.75467694</v>
      </c>
      <c r="H4748" s="6">
        <f>E4748-G4748-'Recalled prostheses cost'!$F$23</f>
        <v>-543612212.68209636</v>
      </c>
      <c r="I4748" s="112">
        <v>32287529.705445774</v>
      </c>
      <c r="J4748" s="112">
        <v>220081762.44677719</v>
      </c>
      <c r="K4748" s="112">
        <f>I4748-J4748-(0.38*'Recalled prostheses cost'!$F$23)</f>
        <v>-196819926.03875008</v>
      </c>
      <c r="L4748" s="11">
        <f t="shared" si="152"/>
        <v>1</v>
      </c>
    </row>
    <row r="4749" spans="1:12" x14ac:dyDescent="0.25">
      <c r="A4749">
        <f t="shared" si="153"/>
        <v>4744</v>
      </c>
      <c r="C4749">
        <v>63848.044903776135</v>
      </c>
      <c r="D4749">
        <v>65995.887073751466</v>
      </c>
      <c r="E4749">
        <v>66269833.510264486</v>
      </c>
      <c r="F4749">
        <v>2147.8421699753308</v>
      </c>
      <c r="G4749">
        <v>514386163.05852485</v>
      </c>
      <c r="H4749" s="6">
        <f>E4749-G4749-'Recalled prostheses cost'!$F$23</f>
        <v>-471868154.0151515</v>
      </c>
      <c r="I4749" s="112">
        <v>36712967.204122014</v>
      </c>
      <c r="J4749" s="112">
        <v>195466741.96223941</v>
      </c>
      <c r="K4749" s="112">
        <f>I4749-J4749-(0.38*'Recalled prostheses cost'!$F$23)</f>
        <v>-167779468.05553606</v>
      </c>
      <c r="L4749" s="11">
        <f t="shared" si="152"/>
        <v>1</v>
      </c>
    </row>
    <row r="4750" spans="1:12" x14ac:dyDescent="0.25">
      <c r="A4750">
        <f t="shared" si="153"/>
        <v>4745</v>
      </c>
      <c r="C4750">
        <v>85872.672967815583</v>
      </c>
      <c r="D4750">
        <v>89301.772973409141</v>
      </c>
      <c r="E4750">
        <v>46603101.447859086</v>
      </c>
      <c r="F4750">
        <v>3429.1000055935583</v>
      </c>
      <c r="G4750">
        <v>311487241.71630454</v>
      </c>
      <c r="H4750" s="6">
        <f>E4750-G4750-'Recalled prostheses cost'!$F$23</f>
        <v>-288635964.73533666</v>
      </c>
      <c r="I4750" s="112">
        <v>25858375.680631541</v>
      </c>
      <c r="J4750" s="112">
        <v>118365151.85219574</v>
      </c>
      <c r="K4750" s="112">
        <f>I4750-J4750-(0.38*'Recalled prostheses cost'!$F$23)</f>
        <v>-101532469.46898285</v>
      </c>
      <c r="L4750" s="11">
        <f t="shared" si="152"/>
        <v>1</v>
      </c>
    </row>
    <row r="4751" spans="1:12" x14ac:dyDescent="0.25">
      <c r="A4751">
        <f t="shared" si="153"/>
        <v>4746</v>
      </c>
      <c r="C4751">
        <v>58800.477327657296</v>
      </c>
      <c r="D4751">
        <v>60942.742658568517</v>
      </c>
      <c r="E4751">
        <v>44782167.221468151</v>
      </c>
      <c r="F4751">
        <v>2142.2653309112211</v>
      </c>
      <c r="G4751">
        <v>359169743.4872939</v>
      </c>
      <c r="H4751" s="6">
        <f>E4751-G4751-'Recalled prostheses cost'!$F$23</f>
        <v>-338139400.73271692</v>
      </c>
      <c r="I4751" s="112">
        <v>25105576.641580015</v>
      </c>
      <c r="J4751" s="112">
        <v>136484502.5251717</v>
      </c>
      <c r="K4751" s="112">
        <f>I4751-J4751-(0.38*'Recalled prostheses cost'!$F$23)</f>
        <v>-120404619.18101034</v>
      </c>
      <c r="L4751" s="11">
        <f t="shared" si="152"/>
        <v>1</v>
      </c>
    </row>
    <row r="4752" spans="1:12" x14ac:dyDescent="0.25">
      <c r="A4752">
        <f t="shared" si="153"/>
        <v>4747</v>
      </c>
      <c r="C4752">
        <v>55668.755673725871</v>
      </c>
      <c r="D4752">
        <v>57478.090640529284</v>
      </c>
      <c r="E4752">
        <v>59605451.890182406</v>
      </c>
      <c r="F4752">
        <v>1809.3349668034134</v>
      </c>
      <c r="G4752">
        <v>463744085.83689827</v>
      </c>
      <c r="H4752" s="6">
        <f>E4752-G4752-'Recalled prostheses cost'!$F$23</f>
        <v>-427890458.413607</v>
      </c>
      <c r="I4752" s="112">
        <v>32934631.764681295</v>
      </c>
      <c r="J4752" s="112">
        <v>176222752.61802137</v>
      </c>
      <c r="K4752" s="112">
        <f>I4752-J4752-(0.38*'Recalled prostheses cost'!$F$23)</f>
        <v>-152313814.15075874</v>
      </c>
      <c r="L4752" s="11">
        <f t="shared" si="152"/>
        <v>1</v>
      </c>
    </row>
    <row r="4753" spans="1:12" x14ac:dyDescent="0.25">
      <c r="A4753">
        <f t="shared" si="153"/>
        <v>4748</v>
      </c>
      <c r="C4753">
        <v>62296.0129193619</v>
      </c>
      <c r="D4753">
        <v>64081.366706560788</v>
      </c>
      <c r="E4753">
        <v>55198425.166427121</v>
      </c>
      <c r="F4753">
        <v>1785.3537871988883</v>
      </c>
      <c r="G4753">
        <v>354080248.46524417</v>
      </c>
      <c r="H4753" s="6">
        <f>E4753-G4753-'Recalled prostheses cost'!$F$23</f>
        <v>-322633647.76570821</v>
      </c>
      <c r="I4753" s="112">
        <v>30327007.33880372</v>
      </c>
      <c r="J4753" s="112">
        <v>134550494.41679281</v>
      </c>
      <c r="K4753" s="112">
        <f>I4753-J4753-(0.38*'Recalled prostheses cost'!$F$23)</f>
        <v>-113249180.37540773</v>
      </c>
      <c r="L4753" s="11">
        <f t="shared" si="152"/>
        <v>1</v>
      </c>
    </row>
    <row r="4754" spans="1:12" x14ac:dyDescent="0.25">
      <c r="A4754">
        <f t="shared" si="153"/>
        <v>4749</v>
      </c>
      <c r="C4754">
        <v>77488.052370557343</v>
      </c>
      <c r="D4754">
        <v>80884.981500457739</v>
      </c>
      <c r="E4754">
        <v>42137131.863821343</v>
      </c>
      <c r="F4754">
        <v>3396.9291299003962</v>
      </c>
      <c r="G4754">
        <v>410125508.41486418</v>
      </c>
      <c r="H4754" s="6">
        <f>E4754-G4754-'Recalled prostheses cost'!$F$23</f>
        <v>-391740201.01793402</v>
      </c>
      <c r="I4754" s="112">
        <v>23087340.461063117</v>
      </c>
      <c r="J4754" s="112">
        <v>155847693.19764838</v>
      </c>
      <c r="K4754" s="112">
        <f>I4754-J4754-(0.38*'Recalled prostheses cost'!$F$23)</f>
        <v>-141786046.03400391</v>
      </c>
      <c r="L4754" s="11">
        <f t="shared" si="152"/>
        <v>1</v>
      </c>
    </row>
    <row r="4755" spans="1:12" x14ac:dyDescent="0.25">
      <c r="A4755">
        <f t="shared" si="153"/>
        <v>4750</v>
      </c>
      <c r="C4755">
        <v>55337.909011427793</v>
      </c>
      <c r="D4755">
        <v>57347.513706055724</v>
      </c>
      <c r="E4755">
        <v>50034472.811269112</v>
      </c>
      <c r="F4755">
        <v>2009.6046946279312</v>
      </c>
      <c r="G4755">
        <v>388099298.22027969</v>
      </c>
      <c r="H4755" s="6">
        <f>E4755-G4755-'Recalled prostheses cost'!$F$23</f>
        <v>-361816649.87590176</v>
      </c>
      <c r="I4755" s="112">
        <v>27963184.332246754</v>
      </c>
      <c r="J4755" s="112">
        <v>147477733.32370627</v>
      </c>
      <c r="K4755" s="112">
        <f>I4755-J4755-(0.38*'Recalled prostheses cost'!$F$23)</f>
        <v>-128540242.28887817</v>
      </c>
      <c r="L4755" s="11">
        <f t="shared" si="152"/>
        <v>1</v>
      </c>
    </row>
    <row r="4756" spans="1:12" x14ac:dyDescent="0.25">
      <c r="A4756">
        <f t="shared" si="153"/>
        <v>4751</v>
      </c>
      <c r="C4756">
        <v>85136.772061719836</v>
      </c>
      <c r="D4756">
        <v>88124.69378710982</v>
      </c>
      <c r="E4756">
        <v>67954854.147914737</v>
      </c>
      <c r="F4756">
        <v>2987.9217253899842</v>
      </c>
      <c r="G4756">
        <v>673802652.72531652</v>
      </c>
      <c r="H4756" s="6">
        <f>E4756-G4756-'Recalled prostheses cost'!$F$23</f>
        <v>-629599623.04429293</v>
      </c>
      <c r="I4756" s="112">
        <v>37906149.245228842</v>
      </c>
      <c r="J4756" s="112">
        <v>256045008.03562033</v>
      </c>
      <c r="K4756" s="112">
        <f>I4756-J4756-(0.38*'Recalled prostheses cost'!$F$23)</f>
        <v>-227164552.08781016</v>
      </c>
      <c r="L4756" s="11">
        <f t="shared" si="152"/>
        <v>1</v>
      </c>
    </row>
    <row r="4757" spans="1:12" x14ac:dyDescent="0.25">
      <c r="A4757">
        <f t="shared" si="153"/>
        <v>4752</v>
      </c>
      <c r="C4757">
        <v>50944.722725757434</v>
      </c>
      <c r="D4757">
        <v>52515.170323729391</v>
      </c>
      <c r="E4757">
        <v>60934373.014741413</v>
      </c>
      <c r="F4757">
        <v>1570.4475979719573</v>
      </c>
      <c r="G4757">
        <v>525117100.34435439</v>
      </c>
      <c r="H4757" s="6">
        <f>E4757-G4757-'Recalled prostheses cost'!$F$23</f>
        <v>-487934551.79650414</v>
      </c>
      <c r="I4757" s="112">
        <v>33637801.737321347</v>
      </c>
      <c r="J4757" s="112">
        <v>199544498.13085464</v>
      </c>
      <c r="K4757" s="112">
        <f>I4757-J4757-(0.38*'Recalled prostheses cost'!$F$23)</f>
        <v>-174932389.69095194</v>
      </c>
      <c r="L4757" s="11">
        <f t="shared" si="152"/>
        <v>1</v>
      </c>
    </row>
    <row r="4758" spans="1:12" x14ac:dyDescent="0.25">
      <c r="A4758">
        <f t="shared" si="153"/>
        <v>4753</v>
      </c>
      <c r="C4758">
        <v>83679.178073631309</v>
      </c>
      <c r="D4758">
        <v>86126.857329677121</v>
      </c>
      <c r="E4758">
        <v>53400141.872369461</v>
      </c>
      <c r="F4758">
        <v>2447.6792560458125</v>
      </c>
      <c r="G4758">
        <v>331217259.14849466</v>
      </c>
      <c r="H4758" s="6">
        <f>E4758-G4758-'Recalled prostheses cost'!$F$23</f>
        <v>-301568941.74301636</v>
      </c>
      <c r="I4758" s="112">
        <v>29422999.555789929</v>
      </c>
      <c r="J4758" s="112">
        <v>125862558.47642796</v>
      </c>
      <c r="K4758" s="112">
        <f>I4758-J4758-(0.38*'Recalled prostheses cost'!$F$23)</f>
        <v>-105465252.21805668</v>
      </c>
      <c r="L4758" s="11">
        <f t="shared" si="152"/>
        <v>1</v>
      </c>
    </row>
    <row r="4759" spans="1:12" x14ac:dyDescent="0.25">
      <c r="A4759">
        <f t="shared" si="153"/>
        <v>4754</v>
      </c>
      <c r="C4759">
        <v>71788.339286919756</v>
      </c>
      <c r="D4759">
        <v>73602.221310770838</v>
      </c>
      <c r="E4759">
        <v>43983684.799104229</v>
      </c>
      <c r="F4759">
        <v>1813.8820238510816</v>
      </c>
      <c r="G4759">
        <v>223895062.66723132</v>
      </c>
      <c r="H4759" s="6">
        <f>E4759-G4759-'Recalled prostheses cost'!$F$23</f>
        <v>-203663202.33501828</v>
      </c>
      <c r="I4759" s="112">
        <v>24058698.429497205</v>
      </c>
      <c r="J4759" s="112">
        <v>85080123.813547894</v>
      </c>
      <c r="K4759" s="112">
        <f>I4759-J4759-(0.38*'Recalled prostheses cost'!$F$23)</f>
        <v>-70047118.681469336</v>
      </c>
      <c r="L4759" s="11">
        <f t="shared" si="152"/>
        <v>1</v>
      </c>
    </row>
    <row r="4760" spans="1:12" x14ac:dyDescent="0.25">
      <c r="A4760">
        <f t="shared" si="153"/>
        <v>4755</v>
      </c>
      <c r="C4760">
        <v>72344.757495996513</v>
      </c>
      <c r="D4760">
        <v>74422.302603050484</v>
      </c>
      <c r="E4760">
        <v>41013593.591548905</v>
      </c>
      <c r="F4760">
        <v>2077.5451070539712</v>
      </c>
      <c r="G4760">
        <v>250797965.68371233</v>
      </c>
      <c r="H4760" s="6">
        <f>E4760-G4760-'Recalled prostheses cost'!$F$23</f>
        <v>-233536196.55905461</v>
      </c>
      <c r="I4760" s="112">
        <v>22647421.427507564</v>
      </c>
      <c r="J4760" s="112">
        <v>95303226.959810689</v>
      </c>
      <c r="K4760" s="112">
        <f>I4760-J4760-(0.38*'Recalled prostheses cost'!$F$23)</f>
        <v>-81681498.829721779</v>
      </c>
      <c r="L4760" s="11">
        <f t="shared" si="152"/>
        <v>1</v>
      </c>
    </row>
    <row r="4761" spans="1:12" x14ac:dyDescent="0.25">
      <c r="A4761">
        <f t="shared" si="153"/>
        <v>4756</v>
      </c>
      <c r="C4761">
        <v>53654.91685609892</v>
      </c>
      <c r="D4761">
        <v>55575.109619655042</v>
      </c>
      <c r="E4761">
        <v>43152635.879065484</v>
      </c>
      <c r="F4761">
        <v>1920.1927635561224</v>
      </c>
      <c r="G4761">
        <v>322870075.27882552</v>
      </c>
      <c r="H4761" s="6">
        <f>E4761-G4761-'Recalled prostheses cost'!$F$23</f>
        <v>-303469263.86665118</v>
      </c>
      <c r="I4761" s="112">
        <v>23961793.286907725</v>
      </c>
      <c r="J4761" s="112">
        <v>122690628.60595368</v>
      </c>
      <c r="K4761" s="112">
        <f>I4761-J4761-(0.38*'Recalled prostheses cost'!$F$23)</f>
        <v>-107754528.61646461</v>
      </c>
      <c r="L4761" s="11">
        <f t="shared" si="152"/>
        <v>1</v>
      </c>
    </row>
    <row r="4762" spans="1:12" x14ac:dyDescent="0.25">
      <c r="A4762">
        <f t="shared" si="153"/>
        <v>4757</v>
      </c>
      <c r="C4762">
        <v>54434.228160602288</v>
      </c>
      <c r="D4762">
        <v>55952.970470747314</v>
      </c>
      <c r="E4762">
        <v>61110212.110704124</v>
      </c>
      <c r="F4762">
        <v>1518.7423101450258</v>
      </c>
      <c r="G4762">
        <v>432553541.59908766</v>
      </c>
      <c r="H4762" s="6">
        <f>E4762-G4762-'Recalled prostheses cost'!$F$23</f>
        <v>-395195153.9552747</v>
      </c>
      <c r="I4762" s="112">
        <v>33640428.189486556</v>
      </c>
      <c r="J4762" s="112">
        <v>164370345.80765334</v>
      </c>
      <c r="K4762" s="112">
        <f>I4762-J4762-(0.38*'Recalled prostheses cost'!$F$23)</f>
        <v>-139755610.91558543</v>
      </c>
      <c r="L4762" s="11">
        <f t="shared" si="152"/>
        <v>1</v>
      </c>
    </row>
    <row r="4763" spans="1:12" x14ac:dyDescent="0.25">
      <c r="A4763">
        <f t="shared" si="153"/>
        <v>4758</v>
      </c>
      <c r="C4763">
        <v>50298.217546634609</v>
      </c>
      <c r="D4763">
        <v>51717.917670828763</v>
      </c>
      <c r="E4763">
        <v>69023618.207702488</v>
      </c>
      <c r="F4763">
        <v>1419.7001241941543</v>
      </c>
      <c r="G4763">
        <v>569727670.11430478</v>
      </c>
      <c r="H4763" s="6">
        <f>E4763-G4763-'Recalled prostheses cost'!$F$23</f>
        <v>-524455876.37349343</v>
      </c>
      <c r="I4763" s="112">
        <v>38143809.324824147</v>
      </c>
      <c r="J4763" s="112">
        <v>216496514.64343578</v>
      </c>
      <c r="K4763" s="112">
        <f>I4763-J4763-(0.38*'Recalled prostheses cost'!$F$23)</f>
        <v>-187378398.61603028</v>
      </c>
      <c r="L4763" s="11">
        <f t="shared" si="152"/>
        <v>1</v>
      </c>
    </row>
    <row r="4764" spans="1:12" x14ac:dyDescent="0.25">
      <c r="A4764">
        <f t="shared" si="153"/>
        <v>4759</v>
      </c>
      <c r="C4764">
        <v>67927.643063282827</v>
      </c>
      <c r="D4764">
        <v>69982.101713702286</v>
      </c>
      <c r="E4764">
        <v>68378714.014374718</v>
      </c>
      <c r="F4764">
        <v>2054.4586504194594</v>
      </c>
      <c r="G4764">
        <v>458671809.80417293</v>
      </c>
      <c r="H4764" s="6">
        <f>E4764-G4764-'Recalled prostheses cost'!$F$23</f>
        <v>-414044920.25668937</v>
      </c>
      <c r="I4764" s="112">
        <v>37910564.912511326</v>
      </c>
      <c r="J4764" s="112">
        <v>174295287.72558573</v>
      </c>
      <c r="K4764" s="112">
        <f>I4764-J4764-(0.38*'Recalled prostheses cost'!$F$23)</f>
        <v>-145410416.11049306</v>
      </c>
      <c r="L4764" s="11">
        <f t="shared" si="152"/>
        <v>1</v>
      </c>
    </row>
    <row r="4765" spans="1:12" x14ac:dyDescent="0.25">
      <c r="A4765">
        <f t="shared" si="153"/>
        <v>4760</v>
      </c>
      <c r="C4765">
        <v>69284.426312567666</v>
      </c>
      <c r="D4765">
        <v>73454.994957213974</v>
      </c>
      <c r="E4765">
        <v>39377856.945619449</v>
      </c>
      <c r="F4765">
        <v>4170.5686446463078</v>
      </c>
      <c r="G4765">
        <v>590201865.76556003</v>
      </c>
      <c r="H4765" s="6">
        <f>E4765-G4765-'Recalled prostheses cost'!$F$23</f>
        <v>-574575833.28683174</v>
      </c>
      <c r="I4765" s="112">
        <v>21795813.135896027</v>
      </c>
      <c r="J4765" s="112">
        <v>224276708.99091282</v>
      </c>
      <c r="K4765" s="112">
        <f>I4765-J4765-(0.38*'Recalled prostheses cost'!$F$23)</f>
        <v>-211506589.15243545</v>
      </c>
      <c r="L4765" s="11">
        <f t="shared" si="152"/>
        <v>1</v>
      </c>
    </row>
    <row r="4766" spans="1:12" x14ac:dyDescent="0.25">
      <c r="A4766">
        <f t="shared" si="153"/>
        <v>4761</v>
      </c>
      <c r="C4766">
        <v>61968.230740778454</v>
      </c>
      <c r="D4766">
        <v>63788.717390119768</v>
      </c>
      <c r="E4766">
        <v>57031668.106001131</v>
      </c>
      <c r="F4766">
        <v>1820.4866493413138</v>
      </c>
      <c r="G4766">
        <v>365331490.77802265</v>
      </c>
      <c r="H4766" s="6">
        <f>E4766-G4766-'Recalled prostheses cost'!$F$23</f>
        <v>-332051647.13891268</v>
      </c>
      <c r="I4766" s="112">
        <v>31630024.166915156</v>
      </c>
      <c r="J4766" s="112">
        <v>138825966.49564862</v>
      </c>
      <c r="K4766" s="112">
        <f>I4766-J4766-(0.38*'Recalled prostheses cost'!$F$23)</f>
        <v>-116221635.62615213</v>
      </c>
      <c r="L4766" s="11">
        <f t="shared" si="152"/>
        <v>1</v>
      </c>
    </row>
    <row r="4767" spans="1:12" x14ac:dyDescent="0.25">
      <c r="A4767">
        <f t="shared" si="153"/>
        <v>4762</v>
      </c>
      <c r="C4767">
        <v>71311.288186940888</v>
      </c>
      <c r="D4767">
        <v>73439.474135911441</v>
      </c>
      <c r="E4767">
        <v>50276975.230741292</v>
      </c>
      <c r="F4767">
        <v>2128.185948970553</v>
      </c>
      <c r="G4767">
        <v>297345407.72233784</v>
      </c>
      <c r="H4767" s="6">
        <f>E4767-G4767-'Recalled prostheses cost'!$F$23</f>
        <v>-270820256.95848775</v>
      </c>
      <c r="I4767" s="112">
        <v>27836628.043668121</v>
      </c>
      <c r="J4767" s="112">
        <v>112991254.93448836</v>
      </c>
      <c r="K4767" s="112">
        <f>I4767-J4767-(0.38*'Recalled prostheses cost'!$F$23)</f>
        <v>-94180320.188238889</v>
      </c>
      <c r="L4767" s="11">
        <f t="shared" si="152"/>
        <v>1</v>
      </c>
    </row>
    <row r="4768" spans="1:12" x14ac:dyDescent="0.25">
      <c r="A4768">
        <f t="shared" si="153"/>
        <v>4763</v>
      </c>
      <c r="C4768">
        <v>53147.782815371451</v>
      </c>
      <c r="D4768">
        <v>54958.756564101393</v>
      </c>
      <c r="E4768">
        <v>46608146.799448907</v>
      </c>
      <c r="F4768">
        <v>1810.9737487299426</v>
      </c>
      <c r="G4768">
        <v>363342745.29379082</v>
      </c>
      <c r="H4768" s="6">
        <f>E4768-G4768-'Recalled prostheses cost'!$F$23</f>
        <v>-340486422.96123308</v>
      </c>
      <c r="I4768" s="112">
        <v>25682932.465575781</v>
      </c>
      <c r="J4768" s="112">
        <v>138070243.21164051</v>
      </c>
      <c r="K4768" s="112">
        <f>I4768-J4768-(0.38*'Recalled prostheses cost'!$F$23)</f>
        <v>-121413004.04348338</v>
      </c>
      <c r="L4768" s="11">
        <f t="shared" si="152"/>
        <v>1</v>
      </c>
    </row>
    <row r="4769" spans="1:12" x14ac:dyDescent="0.25">
      <c r="A4769">
        <f t="shared" si="153"/>
        <v>4764</v>
      </c>
      <c r="C4769">
        <v>51708.484445023532</v>
      </c>
      <c r="D4769">
        <v>53421.926693860019</v>
      </c>
      <c r="E4769">
        <v>43234500.600305215</v>
      </c>
      <c r="F4769">
        <v>1713.4422488364871</v>
      </c>
      <c r="G4769">
        <v>349591729.09661871</v>
      </c>
      <c r="H4769" s="6">
        <f>E4769-G4769-'Recalled prostheses cost'!$F$23</f>
        <v>-330109052.96320468</v>
      </c>
      <c r="I4769" s="112">
        <v>24187114.858016219</v>
      </c>
      <c r="J4769" s="112">
        <v>132844857.0567151</v>
      </c>
      <c r="K4769" s="112">
        <f>I4769-J4769-(0.38*'Recalled prostheses cost'!$F$23)</f>
        <v>-117683435.49611753</v>
      </c>
      <c r="L4769" s="11">
        <f t="shared" si="152"/>
        <v>1</v>
      </c>
    </row>
    <row r="4770" spans="1:12" x14ac:dyDescent="0.25">
      <c r="A4770">
        <f t="shared" si="153"/>
        <v>4765</v>
      </c>
      <c r="C4770">
        <v>59478.767244062961</v>
      </c>
      <c r="D4770">
        <v>61698.204902876343</v>
      </c>
      <c r="E4770">
        <v>42818393.310610346</v>
      </c>
      <c r="F4770">
        <v>2219.4376588133819</v>
      </c>
      <c r="G4770">
        <v>386767459.44515425</v>
      </c>
      <c r="H4770" s="6">
        <f>E4770-G4770-'Recalled prostheses cost'!$F$23</f>
        <v>-367700890.60143507</v>
      </c>
      <c r="I4770" s="112">
        <v>23736975.59803826</v>
      </c>
      <c r="J4770" s="112">
        <v>146971634.58915862</v>
      </c>
      <c r="K4770" s="112">
        <f>I4770-J4770-(0.38*'Recalled prostheses cost'!$F$23)</f>
        <v>-132260352.28853902</v>
      </c>
      <c r="L4770" s="11">
        <f t="shared" si="152"/>
        <v>1</v>
      </c>
    </row>
    <row r="4771" spans="1:12" x14ac:dyDescent="0.25">
      <c r="A4771">
        <f t="shared" si="153"/>
        <v>4766</v>
      </c>
      <c r="C4771">
        <v>84758.446849291227</v>
      </c>
      <c r="D4771">
        <v>87486.588759710488</v>
      </c>
      <c r="E4771">
        <v>48462201.28750588</v>
      </c>
      <c r="F4771">
        <v>2728.141910419261</v>
      </c>
      <c r="G4771">
        <v>334433050.62655884</v>
      </c>
      <c r="H4771" s="6">
        <f>E4771-G4771-'Recalled prostheses cost'!$F$23</f>
        <v>-309722673.80594414</v>
      </c>
      <c r="I4771" s="112">
        <v>26856558.893513396</v>
      </c>
      <c r="J4771" s="112">
        <v>127084559.23809238</v>
      </c>
      <c r="K4771" s="112">
        <f>I4771-J4771-(0.38*'Recalled prostheses cost'!$F$23)</f>
        <v>-109253693.64199764</v>
      </c>
      <c r="L4771" s="11">
        <f t="shared" si="152"/>
        <v>1</v>
      </c>
    </row>
    <row r="4772" spans="1:12" x14ac:dyDescent="0.25">
      <c r="A4772">
        <f t="shared" si="153"/>
        <v>4767</v>
      </c>
      <c r="C4772">
        <v>59052.469010317414</v>
      </c>
      <c r="D4772">
        <v>60747.274845206353</v>
      </c>
      <c r="E4772">
        <v>51324158.890228756</v>
      </c>
      <c r="F4772">
        <v>1694.805834888939</v>
      </c>
      <c r="G4772">
        <v>306072542.64233887</v>
      </c>
      <c r="H4772" s="6">
        <f>E4772-G4772-'Recalled prostheses cost'!$F$23</f>
        <v>-278500208.21900129</v>
      </c>
      <c r="I4772" s="112">
        <v>28527311.350709692</v>
      </c>
      <c r="J4772" s="112">
        <v>116307566.20408875</v>
      </c>
      <c r="K4772" s="112">
        <f>I4772-J4772-(0.38*'Recalled prostheses cost'!$F$23)</f>
        <v>-96805948.150797695</v>
      </c>
      <c r="L4772" s="11">
        <f t="shared" si="152"/>
        <v>1</v>
      </c>
    </row>
    <row r="4773" spans="1:12" x14ac:dyDescent="0.25">
      <c r="A4773">
        <f t="shared" si="153"/>
        <v>4768</v>
      </c>
      <c r="C4773">
        <v>71177.721896343923</v>
      </c>
      <c r="D4773">
        <v>73640.514763454572</v>
      </c>
      <c r="E4773">
        <v>62728773.367103018</v>
      </c>
      <c r="F4773">
        <v>2462.7928671106492</v>
      </c>
      <c r="G4773">
        <v>397710509.8900764</v>
      </c>
      <c r="H4773" s="6">
        <f>E4773-G4773-'Recalled prostheses cost'!$F$23</f>
        <v>-358733560.98986453</v>
      </c>
      <c r="I4773" s="112">
        <v>34982534.277216367</v>
      </c>
      <c r="J4773" s="112">
        <v>151129993.75822902</v>
      </c>
      <c r="K4773" s="112">
        <f>I4773-J4773-(0.38*'Recalled prostheses cost'!$F$23)</f>
        <v>-125173152.7784313</v>
      </c>
      <c r="L4773" s="11">
        <f t="shared" si="152"/>
        <v>1</v>
      </c>
    </row>
    <row r="4774" spans="1:12" x14ac:dyDescent="0.25">
      <c r="A4774">
        <f t="shared" si="153"/>
        <v>4769</v>
      </c>
      <c r="C4774">
        <v>61217.762034412575</v>
      </c>
      <c r="D4774">
        <v>63265.498565668844</v>
      </c>
      <c r="E4774">
        <v>70357364.374920666</v>
      </c>
      <c r="F4774">
        <v>2047.7365312562688</v>
      </c>
      <c r="G4774">
        <v>603618770.45184469</v>
      </c>
      <c r="H4774" s="6">
        <f>E4774-G4774-'Recalled prostheses cost'!$F$23</f>
        <v>-557013230.54381526</v>
      </c>
      <c r="I4774" s="112">
        <v>38928545.010562137</v>
      </c>
      <c r="J4774" s="112">
        <v>229375132.77170101</v>
      </c>
      <c r="K4774" s="112">
        <f>I4774-J4774-(0.38*'Recalled prostheses cost'!$F$23)</f>
        <v>-199472281.05855751</v>
      </c>
      <c r="L4774" s="11">
        <f t="shared" si="152"/>
        <v>1</v>
      </c>
    </row>
    <row r="4775" spans="1:12" x14ac:dyDescent="0.25">
      <c r="A4775">
        <f t="shared" si="153"/>
        <v>4770</v>
      </c>
      <c r="C4775">
        <v>57222.424828526055</v>
      </c>
      <c r="D4775">
        <v>59712.170051662455</v>
      </c>
      <c r="E4775">
        <v>61212799.32267113</v>
      </c>
      <c r="F4775">
        <v>2489.7452231364005</v>
      </c>
      <c r="G4775">
        <v>574650286.22750521</v>
      </c>
      <c r="H4775" s="6">
        <f>E4775-G4775-'Recalled prostheses cost'!$F$23</f>
        <v>-537189311.37172532</v>
      </c>
      <c r="I4775" s="112">
        <v>33869898.840953261</v>
      </c>
      <c r="J4775" s="112">
        <v>218367108.76645201</v>
      </c>
      <c r="K4775" s="112">
        <f>I4775-J4775-(0.38*'Recalled prostheses cost'!$F$23)</f>
        <v>-193522903.22291741</v>
      </c>
      <c r="L4775" s="11">
        <f t="shared" si="152"/>
        <v>1</v>
      </c>
    </row>
    <row r="4776" spans="1:12" x14ac:dyDescent="0.25">
      <c r="A4776">
        <f t="shared" si="153"/>
        <v>4771</v>
      </c>
      <c r="C4776">
        <v>52164.647856239804</v>
      </c>
      <c r="D4776">
        <v>53712.724378249572</v>
      </c>
      <c r="E4776">
        <v>44654976.24007199</v>
      </c>
      <c r="F4776">
        <v>1548.0765220097674</v>
      </c>
      <c r="G4776">
        <v>293060938.27743095</v>
      </c>
      <c r="H4776" s="6">
        <f>E4776-G4776-'Recalled prostheses cost'!$F$23</f>
        <v>-272157786.50425017</v>
      </c>
      <c r="I4776" s="112">
        <v>24818226.499750998</v>
      </c>
      <c r="J4776" s="112">
        <v>111363156.54542376</v>
      </c>
      <c r="K4776" s="112">
        <f>I4776-J4776-(0.38*'Recalled prostheses cost'!$F$23)</f>
        <v>-95570623.343091398</v>
      </c>
      <c r="L4776" s="11">
        <f t="shared" si="152"/>
        <v>1</v>
      </c>
    </row>
    <row r="4777" spans="1:12" x14ac:dyDescent="0.25">
      <c r="A4777">
        <f t="shared" si="153"/>
        <v>4772</v>
      </c>
      <c r="C4777">
        <v>63405.114292526705</v>
      </c>
      <c r="D4777">
        <v>65752.961372379359</v>
      </c>
      <c r="E4777">
        <v>56854959.590003803</v>
      </c>
      <c r="F4777">
        <v>2347.8470798526541</v>
      </c>
      <c r="G4777">
        <v>542045343.80093157</v>
      </c>
      <c r="H4777" s="6">
        <f>E4777-G4777-'Recalled prostheses cost'!$F$23</f>
        <v>-508942208.67781895</v>
      </c>
      <c r="I4777" s="112">
        <v>31227951.940103341</v>
      </c>
      <c r="J4777" s="112">
        <v>205977230.64435393</v>
      </c>
      <c r="K4777" s="112">
        <f>I4777-J4777-(0.38*'Recalled prostheses cost'!$F$23)</f>
        <v>-183774972.00166923</v>
      </c>
      <c r="L4777" s="11">
        <f t="shared" si="152"/>
        <v>1</v>
      </c>
    </row>
    <row r="4778" spans="1:12" x14ac:dyDescent="0.25">
      <c r="A4778">
        <f t="shared" si="153"/>
        <v>4773</v>
      </c>
      <c r="C4778">
        <v>66305.024776513688</v>
      </c>
      <c r="D4778">
        <v>69659.85406115005</v>
      </c>
      <c r="E4778">
        <v>53685110.173999071</v>
      </c>
      <c r="F4778">
        <v>3354.829284636362</v>
      </c>
      <c r="G4778">
        <v>610504247.41101599</v>
      </c>
      <c r="H4778" s="6">
        <f>E4778-G4778-'Recalled prostheses cost'!$F$23</f>
        <v>-580570961.70390809</v>
      </c>
      <c r="I4778" s="112">
        <v>29816997.137928843</v>
      </c>
      <c r="J4778" s="112">
        <v>231991614.01618606</v>
      </c>
      <c r="K4778" s="112">
        <f>I4778-J4778-(0.38*'Recalled prostheses cost'!$F$23)</f>
        <v>-211200310.17567587</v>
      </c>
      <c r="L4778" s="11">
        <f t="shared" si="152"/>
        <v>1</v>
      </c>
    </row>
    <row r="4779" spans="1:12" x14ac:dyDescent="0.25">
      <c r="A4779">
        <f t="shared" si="153"/>
        <v>4774</v>
      </c>
      <c r="C4779">
        <v>65691.197525419382</v>
      </c>
      <c r="D4779">
        <v>68463.16610932909</v>
      </c>
      <c r="E4779">
        <v>53387570.968104005</v>
      </c>
      <c r="F4779">
        <v>2771.9685839097074</v>
      </c>
      <c r="G4779">
        <v>553110276.26150215</v>
      </c>
      <c r="H4779" s="6">
        <f>E4779-G4779-'Recalled prostheses cost'!$F$23</f>
        <v>-523474529.76028931</v>
      </c>
      <c r="I4779" s="112">
        <v>29099060.860389631</v>
      </c>
      <c r="J4779" s="112">
        <v>210181904.97937086</v>
      </c>
      <c r="K4779" s="112">
        <f>I4779-J4779-(0.38*'Recalled prostheses cost'!$F$23)</f>
        <v>-190108537.4163999</v>
      </c>
      <c r="L4779" s="11">
        <f t="shared" si="152"/>
        <v>1</v>
      </c>
    </row>
    <row r="4780" spans="1:12" x14ac:dyDescent="0.25">
      <c r="A4780">
        <f t="shared" si="153"/>
        <v>4775</v>
      </c>
      <c r="C4780">
        <v>58384.998059220248</v>
      </c>
      <c r="D4780">
        <v>60510.786320215528</v>
      </c>
      <c r="E4780">
        <v>45511989.26792682</v>
      </c>
      <c r="F4780">
        <v>2125.7882609952794</v>
      </c>
      <c r="G4780">
        <v>351866016.80319715</v>
      </c>
      <c r="H4780" s="6">
        <f>E4780-G4780-'Recalled prostheses cost'!$F$23</f>
        <v>-330105852.0021615</v>
      </c>
      <c r="I4780" s="112">
        <v>25206476.337492984</v>
      </c>
      <c r="J4780" s="112">
        <v>133709086.38521494</v>
      </c>
      <c r="K4780" s="112">
        <f>I4780-J4780-(0.38*'Recalled prostheses cost'!$F$23)</f>
        <v>-117528303.34514061</v>
      </c>
      <c r="L4780" s="11">
        <f t="shared" si="152"/>
        <v>1</v>
      </c>
    </row>
    <row r="4781" spans="1:12" x14ac:dyDescent="0.25">
      <c r="A4781">
        <f t="shared" si="153"/>
        <v>4776</v>
      </c>
      <c r="C4781">
        <v>58363.981179426453</v>
      </c>
      <c r="D4781">
        <v>60197.796329181845</v>
      </c>
      <c r="E4781">
        <v>42174220.980118781</v>
      </c>
      <c r="F4781">
        <v>1833.8151497553918</v>
      </c>
      <c r="G4781">
        <v>271121178.90672743</v>
      </c>
      <c r="H4781" s="6">
        <f>E4781-G4781-'Recalled prostheses cost'!$F$23</f>
        <v>-252698782.39349982</v>
      </c>
      <c r="I4781" s="112">
        <v>23625152.390544549</v>
      </c>
      <c r="J4781" s="112">
        <v>103026047.98455644</v>
      </c>
      <c r="K4781" s="112">
        <f>I4781-J4781-(0.38*'Recalled prostheses cost'!$F$23)</f>
        <v>-88426588.891430527</v>
      </c>
      <c r="L4781" s="11">
        <f t="shared" si="152"/>
        <v>1</v>
      </c>
    </row>
    <row r="4782" spans="1:12" x14ac:dyDescent="0.25">
      <c r="A4782">
        <f t="shared" si="153"/>
        <v>4777</v>
      </c>
      <c r="C4782">
        <v>67032.720121431426</v>
      </c>
      <c r="D4782">
        <v>68341.211020325645</v>
      </c>
      <c r="E4782">
        <v>43080377.220211469</v>
      </c>
      <c r="F4782">
        <v>1308.4908988942188</v>
      </c>
      <c r="G4782">
        <v>180329468.26738584</v>
      </c>
      <c r="H4782" s="6">
        <f>E4782-G4782-'Recalled prostheses cost'!$F$23</f>
        <v>-161000915.51406553</v>
      </c>
      <c r="I4782" s="112">
        <v>23705347.476306379</v>
      </c>
      <c r="J4782" s="112">
        <v>68525197.941606626</v>
      </c>
      <c r="K4782" s="112">
        <f>I4782-J4782-(0.38*'Recalled prostheses cost'!$F$23)</f>
        <v>-53845543.762718894</v>
      </c>
      <c r="L4782" s="11">
        <f t="shared" si="152"/>
        <v>1</v>
      </c>
    </row>
    <row r="4783" spans="1:12" x14ac:dyDescent="0.25">
      <c r="A4783">
        <f t="shared" si="153"/>
        <v>4778</v>
      </c>
      <c r="C4783">
        <v>55867.496013873097</v>
      </c>
      <c r="D4783">
        <v>57723.939934705901</v>
      </c>
      <c r="E4783">
        <v>42440765.332854025</v>
      </c>
      <c r="F4783">
        <v>1856.443920832804</v>
      </c>
      <c r="G4783">
        <v>347986384.75826991</v>
      </c>
      <c r="H4783" s="6">
        <f>E4783-G4783-'Recalled prostheses cost'!$F$23</f>
        <v>-329297443.89230704</v>
      </c>
      <c r="I4783" s="112">
        <v>23350237.722935595</v>
      </c>
      <c r="J4783" s="112">
        <v>132234826.20814255</v>
      </c>
      <c r="K4783" s="112">
        <f>I4783-J4783-(0.38*'Recalled prostheses cost'!$F$23)</f>
        <v>-117910281.78262562</v>
      </c>
      <c r="L4783" s="11">
        <f t="shared" si="152"/>
        <v>1</v>
      </c>
    </row>
    <row r="4784" spans="1:12" x14ac:dyDescent="0.25">
      <c r="A4784">
        <f t="shared" si="153"/>
        <v>4779</v>
      </c>
      <c r="C4784">
        <v>68483.959205865947</v>
      </c>
      <c r="D4784">
        <v>71195.463488727342</v>
      </c>
      <c r="E4784">
        <v>41360052.430477373</v>
      </c>
      <c r="F4784">
        <v>2711.504282861395</v>
      </c>
      <c r="G4784">
        <v>347831531.48562616</v>
      </c>
      <c r="H4784" s="6">
        <f>E4784-G4784-'Recalled prostheses cost'!$F$23</f>
        <v>-330223303.52203995</v>
      </c>
      <c r="I4784" s="112">
        <v>22835385.197893679</v>
      </c>
      <c r="J4784" s="112">
        <v>132175981.96453798</v>
      </c>
      <c r="K4784" s="112">
        <f>I4784-J4784-(0.38*'Recalled prostheses cost'!$F$23)</f>
        <v>-118366290.06406295</v>
      </c>
      <c r="L4784" s="11">
        <f t="shared" si="152"/>
        <v>1</v>
      </c>
    </row>
    <row r="4785" spans="1:12" x14ac:dyDescent="0.25">
      <c r="A4785">
        <f t="shared" si="153"/>
        <v>4780</v>
      </c>
      <c r="C4785">
        <v>65865.353561044685</v>
      </c>
      <c r="D4785">
        <v>68158.421378515079</v>
      </c>
      <c r="E4785">
        <v>44115922.022230096</v>
      </c>
      <c r="F4785">
        <v>2293.0678174703935</v>
      </c>
      <c r="G4785">
        <v>431223378.49221998</v>
      </c>
      <c r="H4785" s="6">
        <f>E4785-G4785-'Recalled prostheses cost'!$F$23</f>
        <v>-410859280.93688107</v>
      </c>
      <c r="I4785" s="112">
        <v>24439796.895799968</v>
      </c>
      <c r="J4785" s="112">
        <v>163864883.82704359</v>
      </c>
      <c r="K4785" s="112">
        <f>I4785-J4785-(0.38*'Recalled prostheses cost'!$F$23)</f>
        <v>-148450780.22866228</v>
      </c>
      <c r="L4785" s="11">
        <f t="shared" si="152"/>
        <v>1</v>
      </c>
    </row>
    <row r="4786" spans="1:12" x14ac:dyDescent="0.25">
      <c r="A4786">
        <f t="shared" si="153"/>
        <v>4781</v>
      </c>
      <c r="C4786">
        <v>61045.430823659837</v>
      </c>
      <c r="D4786">
        <v>63407.140412458553</v>
      </c>
      <c r="E4786">
        <v>54940512.409933262</v>
      </c>
      <c r="F4786">
        <v>2361.7095887987161</v>
      </c>
      <c r="G4786">
        <v>443548030.70385844</v>
      </c>
      <c r="H4786" s="6">
        <f>E4786-G4786-'Recalled prostheses cost'!$F$23</f>
        <v>-412359342.76081634</v>
      </c>
      <c r="I4786" s="112">
        <v>30624197.394100759</v>
      </c>
      <c r="J4786" s="112">
        <v>168548251.66746619</v>
      </c>
      <c r="K4786" s="112">
        <f>I4786-J4786-(0.38*'Recalled prostheses cost'!$F$23)</f>
        <v>-146949747.57078409</v>
      </c>
      <c r="L4786" s="11">
        <f t="shared" si="152"/>
        <v>1</v>
      </c>
    </row>
    <row r="4787" spans="1:12" x14ac:dyDescent="0.25">
      <c r="A4787">
        <f t="shared" si="153"/>
        <v>4782</v>
      </c>
      <c r="C4787">
        <v>84647.299557535094</v>
      </c>
      <c r="D4787">
        <v>89124.83138048707</v>
      </c>
      <c r="E4787">
        <v>44629265.168243803</v>
      </c>
      <c r="F4787">
        <v>4477.5318229519762</v>
      </c>
      <c r="G4787">
        <v>518685771.43176472</v>
      </c>
      <c r="H4787" s="6">
        <f>E4787-G4787-'Recalled prostheses cost'!$F$23</f>
        <v>-497808330.73041207</v>
      </c>
      <c r="I4787" s="112">
        <v>25108150.542098254</v>
      </c>
      <c r="J4787" s="112">
        <v>197100593.14407057</v>
      </c>
      <c r="K4787" s="112">
        <f>I4787-J4787-(0.38*'Recalled prostheses cost'!$F$23)</f>
        <v>-181018135.89939097</v>
      </c>
      <c r="L4787" s="11">
        <f t="shared" si="152"/>
        <v>1</v>
      </c>
    </row>
    <row r="4788" spans="1:12" x14ac:dyDescent="0.25">
      <c r="A4788">
        <f t="shared" si="153"/>
        <v>4783</v>
      </c>
      <c r="C4788">
        <v>53516.297500131106</v>
      </c>
      <c r="D4788">
        <v>55472.529197660377</v>
      </c>
      <c r="E4788">
        <v>51502944.464804456</v>
      </c>
      <c r="F4788">
        <v>1956.2316975292706</v>
      </c>
      <c r="G4788">
        <v>494444955.53351599</v>
      </c>
      <c r="H4788" s="6">
        <f>E4788-G4788-'Recalled prostheses cost'!$F$23</f>
        <v>-466693835.53560269</v>
      </c>
      <c r="I4788" s="112">
        <v>28525383.573978353</v>
      </c>
      <c r="J4788" s="112">
        <v>187889083.10273612</v>
      </c>
      <c r="K4788" s="112">
        <f>I4788-J4788-(0.38*'Recalled prostheses cost'!$F$23)</f>
        <v>-168389392.8261764</v>
      </c>
      <c r="L4788" s="11">
        <f t="shared" si="152"/>
        <v>1</v>
      </c>
    </row>
    <row r="4789" spans="1:12" x14ac:dyDescent="0.25">
      <c r="A4789">
        <f t="shared" si="153"/>
        <v>4784</v>
      </c>
      <c r="C4789">
        <v>73309.635575869965</v>
      </c>
      <c r="D4789">
        <v>75945.43234754962</v>
      </c>
      <c r="E4789">
        <v>46677017.1597526</v>
      </c>
      <c r="F4789">
        <v>2635.7967716796556</v>
      </c>
      <c r="G4789">
        <v>367410076.19416338</v>
      </c>
      <c r="H4789" s="6">
        <f>E4789-G4789-'Recalled prostheses cost'!$F$23</f>
        <v>-344484883.50130194</v>
      </c>
      <c r="I4789" s="112">
        <v>25942278.845499333</v>
      </c>
      <c r="J4789" s="112">
        <v>139615828.95378205</v>
      </c>
      <c r="K4789" s="112">
        <f>I4789-J4789-(0.38*'Recalled prostheses cost'!$F$23)</f>
        <v>-122699243.40570137</v>
      </c>
      <c r="L4789" s="11">
        <f t="shared" si="152"/>
        <v>1</v>
      </c>
    </row>
    <row r="4790" spans="1:12" x14ac:dyDescent="0.25">
      <c r="A4790">
        <f t="shared" si="153"/>
        <v>4785</v>
      </c>
      <c r="C4790">
        <v>57289.645630821789</v>
      </c>
      <c r="D4790">
        <v>60887.460905996071</v>
      </c>
      <c r="E4790">
        <v>54378407.170536093</v>
      </c>
      <c r="F4790">
        <v>3597.8152751742819</v>
      </c>
      <c r="G4790">
        <v>979872666.93512011</v>
      </c>
      <c r="H4790" s="6">
        <f>E4790-G4790-'Recalled prostheses cost'!$F$23</f>
        <v>-949246084.23147523</v>
      </c>
      <c r="I4790" s="112">
        <v>30062344.138840754</v>
      </c>
      <c r="J4790" s="112">
        <v>372351613.43534565</v>
      </c>
      <c r="K4790" s="112">
        <f>I4790-J4790-(0.38*'Recalled prostheses cost'!$F$23)</f>
        <v>-351314962.59392357</v>
      </c>
      <c r="L4790" s="11">
        <f t="shared" si="152"/>
        <v>1</v>
      </c>
    </row>
    <row r="4791" spans="1:12" x14ac:dyDescent="0.25">
      <c r="A4791">
        <f t="shared" si="153"/>
        <v>4786</v>
      </c>
      <c r="C4791">
        <v>53745.79686596441</v>
      </c>
      <c r="D4791">
        <v>55502.875989004599</v>
      </c>
      <c r="E4791">
        <v>43101442.624975309</v>
      </c>
      <c r="F4791">
        <v>1757.0791230401883</v>
      </c>
      <c r="G4791">
        <v>303053171.11716223</v>
      </c>
      <c r="H4791" s="6">
        <f>E4791-G4791-'Recalled prostheses cost'!$F$23</f>
        <v>-283703552.95907807</v>
      </c>
      <c r="I4791" s="112">
        <v>23863092.350519642</v>
      </c>
      <c r="J4791" s="112">
        <v>115160205.02452166</v>
      </c>
      <c r="K4791" s="112">
        <f>I4791-J4791-(0.38*'Recalled prostheses cost'!$F$23)</f>
        <v>-100322805.97142068</v>
      </c>
      <c r="L4791" s="11">
        <f t="shared" si="152"/>
        <v>1</v>
      </c>
    </row>
    <row r="4792" spans="1:12" x14ac:dyDescent="0.25">
      <c r="A4792">
        <f t="shared" si="153"/>
        <v>4787</v>
      </c>
      <c r="C4792">
        <v>58311.472346266492</v>
      </c>
      <c r="D4792">
        <v>60949.839080419239</v>
      </c>
      <c r="E4792">
        <v>44760387.133552551</v>
      </c>
      <c r="F4792">
        <v>2638.3667341527471</v>
      </c>
      <c r="G4792">
        <v>445736609.20460725</v>
      </c>
      <c r="H4792" s="6">
        <f>E4792-G4792-'Recalled prostheses cost'!$F$23</f>
        <v>-424728046.53794587</v>
      </c>
      <c r="I4792" s="112">
        <v>24967547.270390444</v>
      </c>
      <c r="J4792" s="112">
        <v>169379911.49775073</v>
      </c>
      <c r="K4792" s="112">
        <f>I4792-J4792-(0.38*'Recalled prostheses cost'!$F$23)</f>
        <v>-153438057.52477893</v>
      </c>
      <c r="L4792" s="11">
        <f t="shared" si="152"/>
        <v>1</v>
      </c>
    </row>
    <row r="4793" spans="1:12" x14ac:dyDescent="0.25">
      <c r="A4793">
        <f t="shared" si="153"/>
        <v>4788</v>
      </c>
      <c r="C4793">
        <v>61355.559470617452</v>
      </c>
      <c r="D4793">
        <v>63774.264947585791</v>
      </c>
      <c r="E4793">
        <v>48790440.214447759</v>
      </c>
      <c r="F4793">
        <v>2418.7054769683382</v>
      </c>
      <c r="G4793">
        <v>438743841.68500692</v>
      </c>
      <c r="H4793" s="6">
        <f>E4793-G4793-'Recalled prostheses cost'!$F$23</f>
        <v>-413705225.93745035</v>
      </c>
      <c r="I4793" s="112">
        <v>26831143.850842945</v>
      </c>
      <c r="J4793" s="112">
        <v>166722659.84030262</v>
      </c>
      <c r="K4793" s="112">
        <f>I4793-J4793-(0.38*'Recalled prostheses cost'!$F$23)</f>
        <v>-148917209.28687832</v>
      </c>
      <c r="L4793" s="11">
        <f t="shared" si="152"/>
        <v>1</v>
      </c>
    </row>
    <row r="4794" spans="1:12" x14ac:dyDescent="0.25">
      <c r="A4794">
        <f t="shared" si="153"/>
        <v>4789</v>
      </c>
      <c r="C4794">
        <v>77749.554031168343</v>
      </c>
      <c r="D4794">
        <v>80476.270213665062</v>
      </c>
      <c r="E4794">
        <v>42400414.049884997</v>
      </c>
      <c r="F4794">
        <v>2726.7161824967188</v>
      </c>
      <c r="G4794">
        <v>274350911.65574938</v>
      </c>
      <c r="H4794" s="6">
        <f>E4794-G4794-'Recalled prostheses cost'!$F$23</f>
        <v>-255702322.07275555</v>
      </c>
      <c r="I4794" s="112">
        <v>23416020.11850138</v>
      </c>
      <c r="J4794" s="112">
        <v>104253346.42918476</v>
      </c>
      <c r="K4794" s="112">
        <f>I4794-J4794-(0.38*'Recalled prostheses cost'!$F$23)</f>
        <v>-89863019.608102024</v>
      </c>
      <c r="L4794" s="11">
        <f t="shared" si="152"/>
        <v>1</v>
      </c>
    </row>
    <row r="4795" spans="1:12" x14ac:dyDescent="0.25">
      <c r="A4795">
        <f t="shared" si="153"/>
        <v>4790</v>
      </c>
      <c r="C4795">
        <v>52990.059258807676</v>
      </c>
      <c r="D4795">
        <v>55197.425200951773</v>
      </c>
      <c r="E4795">
        <v>52644603.450237207</v>
      </c>
      <c r="F4795">
        <v>2207.3659421440971</v>
      </c>
      <c r="G4795">
        <v>494158923.4047612</v>
      </c>
      <c r="H4795" s="6">
        <f>E4795-G4795-'Recalled prostheses cost'!$F$23</f>
        <v>-465266144.42141515</v>
      </c>
      <c r="I4795" s="112">
        <v>28989469.257913701</v>
      </c>
      <c r="J4795" s="112">
        <v>187780390.8938092</v>
      </c>
      <c r="K4795" s="112">
        <f>I4795-J4795-(0.38*'Recalled prostheses cost'!$F$23)</f>
        <v>-167816614.93331414</v>
      </c>
      <c r="L4795" s="11">
        <f t="shared" si="152"/>
        <v>1</v>
      </c>
    </row>
    <row r="4796" spans="1:12" x14ac:dyDescent="0.25">
      <c r="A4796">
        <f t="shared" si="153"/>
        <v>4791</v>
      </c>
      <c r="C4796">
        <v>58277.040264599804</v>
      </c>
      <c r="D4796">
        <v>59992.947236648535</v>
      </c>
      <c r="E4796">
        <v>63648740.358371057</v>
      </c>
      <c r="F4796">
        <v>1715.9069720487314</v>
      </c>
      <c r="G4796">
        <v>454511256.99820322</v>
      </c>
      <c r="H4796" s="6">
        <f>E4796-G4796-'Recalled prostheses cost'!$F$23</f>
        <v>-414614341.10672331</v>
      </c>
      <c r="I4796" s="112">
        <v>35323839.501451552</v>
      </c>
      <c r="J4796" s="112">
        <v>172714277.6593172</v>
      </c>
      <c r="K4796" s="112">
        <f>I4796-J4796-(0.38*'Recalled prostheses cost'!$F$23)</f>
        <v>-146416131.4552843</v>
      </c>
      <c r="L4796" s="11">
        <f t="shared" si="152"/>
        <v>1</v>
      </c>
    </row>
    <row r="4797" spans="1:12" x14ac:dyDescent="0.25">
      <c r="A4797">
        <f t="shared" si="153"/>
        <v>4792</v>
      </c>
      <c r="C4797">
        <v>63434.537616864269</v>
      </c>
      <c r="D4797">
        <v>64805.662381605362</v>
      </c>
      <c r="E4797">
        <v>56560005.640706167</v>
      </c>
      <c r="F4797">
        <v>1371.1247647410928</v>
      </c>
      <c r="G4797">
        <v>250811818.11394536</v>
      </c>
      <c r="H4797" s="6">
        <f>E4797-G4797-'Recalled prostheses cost'!$F$23</f>
        <v>-218003636.94013035</v>
      </c>
      <c r="I4797" s="112">
        <v>31417553.558164712</v>
      </c>
      <c r="J4797" s="112">
        <v>95308490.883299246</v>
      </c>
      <c r="K4797" s="112">
        <f>I4797-J4797-(0.38*'Recalled prostheses cost'!$F$23)</f>
        <v>-72916630.62255317</v>
      </c>
      <c r="L4797" s="11">
        <f t="shared" si="152"/>
        <v>1</v>
      </c>
    </row>
    <row r="4798" spans="1:12" x14ac:dyDescent="0.25">
      <c r="A4798">
        <f t="shared" si="153"/>
        <v>4793</v>
      </c>
      <c r="C4798">
        <v>60346.894035840123</v>
      </c>
      <c r="D4798">
        <v>62391.229928820678</v>
      </c>
      <c r="E4798">
        <v>57954892.583099909</v>
      </c>
      <c r="F4798">
        <v>2044.3358929805545</v>
      </c>
      <c r="G4798">
        <v>454969517.98206145</v>
      </c>
      <c r="H4798" s="6">
        <f>E4798-G4798-'Recalled prostheses cost'!$F$23</f>
        <v>-420766449.86585271</v>
      </c>
      <c r="I4798" s="112">
        <v>32346487.520255387</v>
      </c>
      <c r="J4798" s="112">
        <v>172888416.83318338</v>
      </c>
      <c r="K4798" s="112">
        <f>I4798-J4798-(0.38*'Recalled prostheses cost'!$F$23)</f>
        <v>-149567622.61034665</v>
      </c>
      <c r="L4798" s="11">
        <f t="shared" si="152"/>
        <v>1</v>
      </c>
    </row>
    <row r="4799" spans="1:12" x14ac:dyDescent="0.25">
      <c r="A4799">
        <f t="shared" si="153"/>
        <v>4794</v>
      </c>
      <c r="C4799">
        <v>56111.484920294999</v>
      </c>
      <c r="D4799">
        <v>57661.449217217341</v>
      </c>
      <c r="E4799">
        <v>41239618.715813711</v>
      </c>
      <c r="F4799">
        <v>1549.9642969223423</v>
      </c>
      <c r="G4799">
        <v>253503884.56469446</v>
      </c>
      <c r="H4799" s="6">
        <f>E4799-G4799-'Recalled prostheses cost'!$F$23</f>
        <v>-236016090.31577194</v>
      </c>
      <c r="I4799" s="112">
        <v>23137118.468217675</v>
      </c>
      <c r="J4799" s="112">
        <v>96331476.13458392</v>
      </c>
      <c r="K4799" s="112">
        <f>I4799-J4799-(0.38*'Recalled prostheses cost'!$F$23)</f>
        <v>-82220050.963784903</v>
      </c>
      <c r="L4799" s="11">
        <f t="shared" si="152"/>
        <v>1</v>
      </c>
    </row>
    <row r="4800" spans="1:12" x14ac:dyDescent="0.25">
      <c r="A4800">
        <f t="shared" si="153"/>
        <v>4795</v>
      </c>
      <c r="C4800">
        <v>81950.201275029001</v>
      </c>
      <c r="D4800">
        <v>85526.615845248394</v>
      </c>
      <c r="E4800">
        <v>52977713.155024976</v>
      </c>
      <c r="F4800">
        <v>3576.4145702193928</v>
      </c>
      <c r="G4800">
        <v>468316241.63483024</v>
      </c>
      <c r="H4800" s="6">
        <f>E4800-G4800-'Recalled prostheses cost'!$F$23</f>
        <v>-439090352.9466964</v>
      </c>
      <c r="I4800" s="112">
        <v>28896332.19985256</v>
      </c>
      <c r="J4800" s="112">
        <v>177960171.82123548</v>
      </c>
      <c r="K4800" s="112">
        <f>I4800-J4800-(0.38*'Recalled prostheses cost'!$F$23)</f>
        <v>-158089532.91880158</v>
      </c>
      <c r="L4800" s="11">
        <f t="shared" si="152"/>
        <v>1</v>
      </c>
    </row>
    <row r="4801" spans="1:12" x14ac:dyDescent="0.25">
      <c r="A4801">
        <f t="shared" si="153"/>
        <v>4796</v>
      </c>
      <c r="C4801">
        <v>73509.682308229952</v>
      </c>
      <c r="D4801">
        <v>75264.175628374549</v>
      </c>
      <c r="E4801">
        <v>57826543.631947078</v>
      </c>
      <c r="F4801">
        <v>1754.4933201445965</v>
      </c>
      <c r="G4801">
        <v>273332017.05753428</v>
      </c>
      <c r="H4801" s="6">
        <f>E4801-G4801-'Recalled prostheses cost'!$F$23</f>
        <v>-239257297.89247838</v>
      </c>
      <c r="I4801" s="112">
        <v>31923030.599196702</v>
      </c>
      <c r="J4801" s="112">
        <v>103866166.48186302</v>
      </c>
      <c r="K4801" s="112">
        <f>I4801-J4801-(0.38*'Recalled prostheses cost'!$F$23)</f>
        <v>-80968829.180084974</v>
      </c>
      <c r="L4801" s="11">
        <f t="shared" si="152"/>
        <v>1</v>
      </c>
    </row>
    <row r="4802" spans="1:12" x14ac:dyDescent="0.25">
      <c r="A4802">
        <f t="shared" si="153"/>
        <v>4797</v>
      </c>
      <c r="C4802">
        <v>87021.430987949876</v>
      </c>
      <c r="D4802">
        <v>91654.554609769344</v>
      </c>
      <c r="E4802">
        <v>43664058.133190639</v>
      </c>
      <c r="F4802">
        <v>4633.1236218194681</v>
      </c>
      <c r="G4802">
        <v>507842191.25087595</v>
      </c>
      <c r="H4802" s="6">
        <f>E4802-G4802-'Recalled prostheses cost'!$F$23</f>
        <v>-487929957.58457649</v>
      </c>
      <c r="I4802" s="112">
        <v>24068751.005010597</v>
      </c>
      <c r="J4802" s="112">
        <v>192980032.67533284</v>
      </c>
      <c r="K4802" s="112">
        <f>I4802-J4802-(0.38*'Recalled prostheses cost'!$F$23)</f>
        <v>-177936974.96774089</v>
      </c>
      <c r="L4802" s="11">
        <f t="shared" si="152"/>
        <v>1</v>
      </c>
    </row>
    <row r="4803" spans="1:12" x14ac:dyDescent="0.25">
      <c r="A4803">
        <f t="shared" si="153"/>
        <v>4798</v>
      </c>
      <c r="C4803">
        <v>52307.867012069641</v>
      </c>
      <c r="D4803">
        <v>54274.753843431987</v>
      </c>
      <c r="E4803">
        <v>66569639.975384273</v>
      </c>
      <c r="F4803">
        <v>1966.8868313623461</v>
      </c>
      <c r="G4803">
        <v>721203775.00124192</v>
      </c>
      <c r="H4803" s="6">
        <f>E4803-G4803-'Recalled prostheses cost'!$F$23</f>
        <v>-678385959.49274886</v>
      </c>
      <c r="I4803" s="112">
        <v>37376959.889581017</v>
      </c>
      <c r="J4803" s="112">
        <v>274057434.50047195</v>
      </c>
      <c r="K4803" s="112">
        <f>I4803-J4803-(0.38*'Recalled prostheses cost'!$F$23)</f>
        <v>-245706167.90830958</v>
      </c>
      <c r="L4803" s="11">
        <f t="shared" si="152"/>
        <v>1</v>
      </c>
    </row>
    <row r="4804" spans="1:12" x14ac:dyDescent="0.25">
      <c r="A4804">
        <f t="shared" si="153"/>
        <v>4799</v>
      </c>
      <c r="C4804">
        <v>61593.209058392713</v>
      </c>
      <c r="D4804">
        <v>62823.740139546513</v>
      </c>
      <c r="E4804">
        <v>49088563.624155805</v>
      </c>
      <c r="F4804">
        <v>1230.5310811538002</v>
      </c>
      <c r="G4804">
        <v>201329566.32242531</v>
      </c>
      <c r="H4804" s="6">
        <f>E4804-G4804-'Recalled prostheses cost'!$F$23</f>
        <v>-175992827.16516066</v>
      </c>
      <c r="I4804" s="112">
        <v>27099776.383208033</v>
      </c>
      <c r="J4804" s="112">
        <v>76505235.202521607</v>
      </c>
      <c r="K4804" s="112">
        <f>I4804-J4804-(0.38*'Recalled prostheses cost'!$F$23)</f>
        <v>-58431152.116732217</v>
      </c>
      <c r="L4804" s="11">
        <f t="shared" si="152"/>
        <v>1</v>
      </c>
    </row>
    <row r="4805" spans="1:12" x14ac:dyDescent="0.25">
      <c r="A4805">
        <f t="shared" si="153"/>
        <v>4800</v>
      </c>
      <c r="C4805">
        <v>54632.749180200073</v>
      </c>
      <c r="D4805">
        <v>56303.10799542076</v>
      </c>
      <c r="E4805">
        <v>65045141.388972037</v>
      </c>
      <c r="F4805">
        <v>1670.3588152206867</v>
      </c>
      <c r="G4805">
        <v>431850750.37326825</v>
      </c>
      <c r="H4805" s="6">
        <f>E4805-G4805-'Recalled prostheses cost'!$F$23</f>
        <v>-390557433.45118737</v>
      </c>
      <c r="I4805" s="112">
        <v>36158004.209265791</v>
      </c>
      <c r="J4805" s="112">
        <v>164103285.14184198</v>
      </c>
      <c r="K4805" s="112">
        <f>I4805-J4805-(0.38*'Recalled prostheses cost'!$F$23)</f>
        <v>-136970974.22999483</v>
      </c>
      <c r="L4805" s="11">
        <f t="shared" si="152"/>
        <v>1</v>
      </c>
    </row>
    <row r="4806" spans="1:12" x14ac:dyDescent="0.25">
      <c r="A4806">
        <f t="shared" si="153"/>
        <v>4801</v>
      </c>
      <c r="C4806">
        <v>59244.319744977714</v>
      </c>
      <c r="D4806">
        <v>61252.552770748305</v>
      </c>
      <c r="E4806">
        <v>55846350.249930307</v>
      </c>
      <c r="F4806">
        <v>2008.2330257705908</v>
      </c>
      <c r="G4806">
        <v>463213976.9302333</v>
      </c>
      <c r="H4806" s="6">
        <f>E4806-G4806-'Recalled prostheses cost'!$F$23</f>
        <v>-431119451.14719415</v>
      </c>
      <c r="I4806" s="112">
        <v>31150961.273645371</v>
      </c>
      <c r="J4806" s="112">
        <v>176021311.23348865</v>
      </c>
      <c r="K4806" s="112">
        <f>I4806-J4806-(0.38*'Recalled prostheses cost'!$F$23)</f>
        <v>-153896043.25726193</v>
      </c>
      <c r="L4806" s="11">
        <f t="shared" ref="L4806:L4869" si="154">IF(H4806/$H$1&lt;=F4806,1,0)</f>
        <v>1</v>
      </c>
    </row>
    <row r="4807" spans="1:12" x14ac:dyDescent="0.25">
      <c r="A4807">
        <f t="shared" si="153"/>
        <v>4802</v>
      </c>
      <c r="C4807">
        <v>63302.076951537805</v>
      </c>
      <c r="D4807">
        <v>65256.226602859402</v>
      </c>
      <c r="E4807">
        <v>43316516.236622795</v>
      </c>
      <c r="F4807">
        <v>1954.149651321597</v>
      </c>
      <c r="G4807">
        <v>257529761.69520193</v>
      </c>
      <c r="H4807" s="6">
        <f>E4807-G4807-'Recalled prostheses cost'!$F$23</f>
        <v>-237965069.92547029</v>
      </c>
      <c r="I4807" s="112">
        <v>24304865.810949732</v>
      </c>
      <c r="J4807" s="112">
        <v>97861309.444176748</v>
      </c>
      <c r="K4807" s="112">
        <f>I4807-J4807-(0.38*'Recalled prostheses cost'!$F$23)</f>
        <v>-82582136.930645674</v>
      </c>
      <c r="L4807" s="11">
        <f t="shared" si="154"/>
        <v>1</v>
      </c>
    </row>
    <row r="4808" spans="1:12" x14ac:dyDescent="0.25">
      <c r="A4808">
        <f t="shared" ref="A4808:A4871" si="155">1+A4807</f>
        <v>4803</v>
      </c>
      <c r="C4808">
        <v>77845.960618612095</v>
      </c>
      <c r="D4808">
        <v>80585.347332271587</v>
      </c>
      <c r="E4808">
        <v>64928672.073157519</v>
      </c>
      <c r="F4808">
        <v>2739.3867136594927</v>
      </c>
      <c r="G4808">
        <v>453812986.91227347</v>
      </c>
      <c r="H4808" s="6">
        <f>E4808-G4808-'Recalled prostheses cost'!$F$23</f>
        <v>-412636139.30600715</v>
      </c>
      <c r="I4808" s="112">
        <v>35572798.108065695</v>
      </c>
      <c r="J4808" s="112">
        <v>172448935.0266639</v>
      </c>
      <c r="K4808" s="112">
        <f>I4808-J4808-(0.38*'Recalled prostheses cost'!$F$23)</f>
        <v>-145901830.21601686</v>
      </c>
      <c r="L4808" s="11">
        <f t="shared" si="154"/>
        <v>1</v>
      </c>
    </row>
    <row r="4809" spans="1:12" x14ac:dyDescent="0.25">
      <c r="A4809">
        <f t="shared" si="155"/>
        <v>4804</v>
      </c>
      <c r="C4809">
        <v>69507.655055309238</v>
      </c>
      <c r="D4809">
        <v>70897.908981136003</v>
      </c>
      <c r="E4809">
        <v>45734292.62250223</v>
      </c>
      <c r="F4809">
        <v>1390.2539258267643</v>
      </c>
      <c r="G4809">
        <v>220790306.76845372</v>
      </c>
      <c r="H4809" s="6">
        <f>E4809-G4809-'Recalled prostheses cost'!$F$23</f>
        <v>-198807838.61284265</v>
      </c>
      <c r="I4809" s="112">
        <v>25312053.164649475</v>
      </c>
      <c r="J4809" s="112">
        <v>83900316.57201241</v>
      </c>
      <c r="K4809" s="112">
        <f>I4809-J4809-(0.38*'Recalled prostheses cost'!$F$23)</f>
        <v>-67613956.704781592</v>
      </c>
      <c r="L4809" s="11">
        <f t="shared" si="154"/>
        <v>1</v>
      </c>
    </row>
    <row r="4810" spans="1:12" x14ac:dyDescent="0.25">
      <c r="A4810">
        <f t="shared" si="155"/>
        <v>4805</v>
      </c>
      <c r="C4810">
        <v>55913.484254228984</v>
      </c>
      <c r="D4810">
        <v>57746.064329214627</v>
      </c>
      <c r="E4810">
        <v>47187051.033033639</v>
      </c>
      <c r="F4810">
        <v>1832.5800749856426</v>
      </c>
      <c r="G4810">
        <v>358318585.06297022</v>
      </c>
      <c r="H4810" s="6">
        <f>E4810-G4810-'Recalled prostheses cost'!$F$23</f>
        <v>-334883358.49682772</v>
      </c>
      <c r="I4810" s="112">
        <v>26463856.506313682</v>
      </c>
      <c r="J4810" s="112">
        <v>136161062.32392868</v>
      </c>
      <c r="K4810" s="112">
        <f>I4810-J4810-(0.38*'Recalled prostheses cost'!$F$23)</f>
        <v>-118722899.11503366</v>
      </c>
      <c r="L4810" s="11">
        <f t="shared" si="154"/>
        <v>1</v>
      </c>
    </row>
    <row r="4811" spans="1:12" x14ac:dyDescent="0.25">
      <c r="A4811">
        <f t="shared" si="155"/>
        <v>4806</v>
      </c>
      <c r="C4811">
        <v>52964.476377536477</v>
      </c>
      <c r="D4811">
        <v>54242.609080097551</v>
      </c>
      <c r="E4811">
        <v>41676877.764408469</v>
      </c>
      <c r="F4811">
        <v>1278.1327025610735</v>
      </c>
      <c r="G4811">
        <v>223948147.05405381</v>
      </c>
      <c r="H4811" s="6">
        <f>E4811-G4811-'Recalled prostheses cost'!$F$23</f>
        <v>-206023093.75653651</v>
      </c>
      <c r="I4811" s="112">
        <v>23210431.680216353</v>
      </c>
      <c r="J4811" s="112">
        <v>85100295.880540475</v>
      </c>
      <c r="K4811" s="112">
        <f>I4811-J4811-(0.38*'Recalled prostheses cost'!$F$23)</f>
        <v>-70915557.497742772</v>
      </c>
      <c r="L4811" s="11">
        <f t="shared" si="154"/>
        <v>1</v>
      </c>
    </row>
    <row r="4812" spans="1:12" x14ac:dyDescent="0.25">
      <c r="A4812">
        <f t="shared" si="155"/>
        <v>4807</v>
      </c>
      <c r="C4812">
        <v>63079.887101682747</v>
      </c>
      <c r="D4812">
        <v>64611.919313512015</v>
      </c>
      <c r="E4812">
        <v>55285422.384850226</v>
      </c>
      <c r="F4812">
        <v>1532.0322118292679</v>
      </c>
      <c r="G4812">
        <v>243522523.32143027</v>
      </c>
      <c r="H4812" s="6">
        <f>E4812-G4812-'Recalled prostheses cost'!$F$23</f>
        <v>-211988925.4034712</v>
      </c>
      <c r="I4812" s="112">
        <v>30759371.969566431</v>
      </c>
      <c r="J4812" s="112">
        <v>92538558.862143502</v>
      </c>
      <c r="K4812" s="112">
        <f>I4812-J4812-(0.38*'Recalled prostheses cost'!$F$23)</f>
        <v>-70804880.189995706</v>
      </c>
      <c r="L4812" s="11">
        <f t="shared" si="154"/>
        <v>1</v>
      </c>
    </row>
    <row r="4813" spans="1:12" x14ac:dyDescent="0.25">
      <c r="A4813">
        <f t="shared" si="155"/>
        <v>4808</v>
      </c>
      <c r="C4813">
        <v>54447.752000802109</v>
      </c>
      <c r="D4813">
        <v>56289.681185934438</v>
      </c>
      <c r="E4813">
        <v>42235112.70947928</v>
      </c>
      <c r="F4813">
        <v>1841.9291851323287</v>
      </c>
      <c r="G4813">
        <v>341174921.04695451</v>
      </c>
      <c r="H4813" s="6">
        <f>E4813-G4813-'Recalled prostheses cost'!$F$23</f>
        <v>-322691632.80436641</v>
      </c>
      <c r="I4813" s="112">
        <v>23258458.864245288</v>
      </c>
      <c r="J4813" s="112">
        <v>129646469.99784273</v>
      </c>
      <c r="K4813" s="112">
        <f>I4813-J4813-(0.38*'Recalled prostheses cost'!$F$23)</f>
        <v>-115413704.43101609</v>
      </c>
      <c r="L4813" s="11">
        <f t="shared" si="154"/>
        <v>1</v>
      </c>
    </row>
    <row r="4814" spans="1:12" x14ac:dyDescent="0.25">
      <c r="A4814">
        <f t="shared" si="155"/>
        <v>4809</v>
      </c>
      <c r="C4814">
        <v>61606.151273575328</v>
      </c>
      <c r="D4814">
        <v>63532.637353141668</v>
      </c>
      <c r="E4814">
        <v>54002294.60842263</v>
      </c>
      <c r="F4814">
        <v>1926.4860795663408</v>
      </c>
      <c r="G4814">
        <v>321663702.78038305</v>
      </c>
      <c r="H4814" s="6">
        <f>E4814-G4814-'Recalled prostheses cost'!$F$23</f>
        <v>-291413232.63885158</v>
      </c>
      <c r="I4814" s="112">
        <v>29991413.132655911</v>
      </c>
      <c r="J4814" s="112">
        <v>122232207.05654556</v>
      </c>
      <c r="K4814" s="112">
        <f>I4814-J4814-(0.38*'Recalled prostheses cost'!$F$23)</f>
        <v>-101266487.22130829</v>
      </c>
      <c r="L4814" s="11">
        <f t="shared" si="154"/>
        <v>1</v>
      </c>
    </row>
    <row r="4815" spans="1:12" x14ac:dyDescent="0.25">
      <c r="A4815">
        <f t="shared" si="155"/>
        <v>4810</v>
      </c>
      <c r="C4815">
        <v>77906.129132077171</v>
      </c>
      <c r="D4815">
        <v>80284.150332370555</v>
      </c>
      <c r="E4815">
        <v>43936406.947587498</v>
      </c>
      <c r="F4815">
        <v>2378.021200293384</v>
      </c>
      <c r="G4815">
        <v>231522309.00527632</v>
      </c>
      <c r="H4815" s="6">
        <f>E4815-G4815-'Recalled prostheses cost'!$F$23</f>
        <v>-211337726.52458</v>
      </c>
      <c r="I4815" s="112">
        <v>24427095.634351518</v>
      </c>
      <c r="J4815" s="112">
        <v>87978477.422005028</v>
      </c>
      <c r="K4815" s="112">
        <f>I4815-J4815-(0.38*'Recalled prostheses cost'!$F$23)</f>
        <v>-72577075.08507216</v>
      </c>
      <c r="L4815" s="11">
        <f t="shared" si="154"/>
        <v>1</v>
      </c>
    </row>
    <row r="4816" spans="1:12" x14ac:dyDescent="0.25">
      <c r="A4816">
        <f t="shared" si="155"/>
        <v>4811</v>
      </c>
      <c r="C4816">
        <v>53853.678967921405</v>
      </c>
      <c r="D4816">
        <v>55015.126712236597</v>
      </c>
      <c r="E4816">
        <v>46667289.893712714</v>
      </c>
      <c r="F4816">
        <v>1161.4477443151918</v>
      </c>
      <c r="G4816">
        <v>208957082.33891791</v>
      </c>
      <c r="H4816" s="6">
        <f>E4816-G4816-'Recalled prostheses cost'!$F$23</f>
        <v>-186041616.91209638</v>
      </c>
      <c r="I4816" s="112">
        <v>25384097.105444379</v>
      </c>
      <c r="J4816" s="112">
        <v>79403691.288788825</v>
      </c>
      <c r="K4816" s="112">
        <f>I4816-J4816-(0.38*'Recalled prostheses cost'!$F$23)</f>
        <v>-63045287.480763093</v>
      </c>
      <c r="L4816" s="11">
        <f t="shared" si="154"/>
        <v>1</v>
      </c>
    </row>
    <row r="4817" spans="1:12" x14ac:dyDescent="0.25">
      <c r="A4817">
        <f t="shared" si="155"/>
        <v>4812</v>
      </c>
      <c r="C4817">
        <v>60869.372279277901</v>
      </c>
      <c r="D4817">
        <v>62526.955774280046</v>
      </c>
      <c r="E4817">
        <v>41663148.256962411</v>
      </c>
      <c r="F4817">
        <v>1657.5834950021454</v>
      </c>
      <c r="G4817">
        <v>229460142.87374952</v>
      </c>
      <c r="H4817" s="6">
        <f>E4817-G4817-'Recalled prostheses cost'!$F$23</f>
        <v>-211548819.08367828</v>
      </c>
      <c r="I4817" s="112">
        <v>22936050.535585962</v>
      </c>
      <c r="J4817" s="112">
        <v>87194854.292024821</v>
      </c>
      <c r="K4817" s="112">
        <f>I4817-J4817-(0.38*'Recalled prostheses cost'!$F$23)</f>
        <v>-73284497.053857505</v>
      </c>
      <c r="L4817" s="11">
        <f t="shared" si="154"/>
        <v>1</v>
      </c>
    </row>
    <row r="4818" spans="1:12" x14ac:dyDescent="0.25">
      <c r="A4818">
        <f t="shared" si="155"/>
        <v>4813</v>
      </c>
      <c r="C4818">
        <v>49175.834202475271</v>
      </c>
      <c r="D4818">
        <v>50455.878937500864</v>
      </c>
      <c r="E4818">
        <v>51252188.211386226</v>
      </c>
      <c r="F4818">
        <v>1280.0447350255927</v>
      </c>
      <c r="G4818">
        <v>326942637.45220238</v>
      </c>
      <c r="H4818" s="6">
        <f>E4818-G4818-'Recalled prostheses cost'!$F$23</f>
        <v>-299442273.70770735</v>
      </c>
      <c r="I4818" s="112">
        <v>28117105.586694196</v>
      </c>
      <c r="J4818" s="112">
        <v>124238202.23183689</v>
      </c>
      <c r="K4818" s="112">
        <f>I4818-J4818-(0.38*'Recalled prostheses cost'!$F$23)</f>
        <v>-105146789.94256133</v>
      </c>
      <c r="L4818" s="11">
        <f t="shared" si="154"/>
        <v>1</v>
      </c>
    </row>
    <row r="4819" spans="1:12" x14ac:dyDescent="0.25">
      <c r="A4819">
        <f t="shared" si="155"/>
        <v>4814</v>
      </c>
      <c r="C4819">
        <v>60224.774621072262</v>
      </c>
      <c r="D4819">
        <v>62773.624373353552</v>
      </c>
      <c r="E4819">
        <v>57688300.988586448</v>
      </c>
      <c r="F4819">
        <v>2548.8497522812904</v>
      </c>
      <c r="G4819">
        <v>603004782.62254846</v>
      </c>
      <c r="H4819" s="6">
        <f>E4819-G4819-'Recalled prostheses cost'!$F$23</f>
        <v>-569068306.1008532</v>
      </c>
      <c r="I4819" s="112">
        <v>31881406.687535595</v>
      </c>
      <c r="J4819" s="112">
        <v>229141817.39656845</v>
      </c>
      <c r="K4819" s="112">
        <f>I4819-J4819-(0.38*'Recalled prostheses cost'!$F$23)</f>
        <v>-206286104.00645152</v>
      </c>
      <c r="L4819" s="11">
        <f t="shared" si="154"/>
        <v>1</v>
      </c>
    </row>
    <row r="4820" spans="1:12" x14ac:dyDescent="0.25">
      <c r="A4820">
        <f t="shared" si="155"/>
        <v>4815</v>
      </c>
      <c r="C4820">
        <v>52170.850433305961</v>
      </c>
      <c r="D4820">
        <v>53675.768181305393</v>
      </c>
      <c r="E4820">
        <v>42611457.893387988</v>
      </c>
      <c r="F4820">
        <v>1504.9177479994323</v>
      </c>
      <c r="G4820">
        <v>279986630.03849208</v>
      </c>
      <c r="H4820" s="6">
        <f>E4820-G4820-'Recalled prostheses cost'!$F$23</f>
        <v>-261126996.61199528</v>
      </c>
      <c r="I4820" s="112">
        <v>23438429.412673101</v>
      </c>
      <c r="J4820" s="112">
        <v>106394919.41462699</v>
      </c>
      <c r="K4820" s="112">
        <f>I4820-J4820-(0.38*'Recalled prostheses cost'!$F$23)</f>
        <v>-91982183.299372524</v>
      </c>
      <c r="L4820" s="11">
        <f t="shared" si="154"/>
        <v>1</v>
      </c>
    </row>
    <row r="4821" spans="1:12" x14ac:dyDescent="0.25">
      <c r="A4821">
        <f t="shared" si="155"/>
        <v>4816</v>
      </c>
      <c r="C4821">
        <v>71943.728992800505</v>
      </c>
      <c r="D4821">
        <v>74084.473837339916</v>
      </c>
      <c r="E4821">
        <v>41928683.844900146</v>
      </c>
      <c r="F4821">
        <v>2140.7448445394111</v>
      </c>
      <c r="G4821">
        <v>250258560.11503989</v>
      </c>
      <c r="H4821" s="6">
        <f>E4821-G4821-'Recalled prostheses cost'!$F$23</f>
        <v>-232081700.73703092</v>
      </c>
      <c r="I4821" s="112">
        <v>23531790.748668093</v>
      </c>
      <c r="J4821" s="112">
        <v>95098252.843715161</v>
      </c>
      <c r="K4821" s="112">
        <f>I4821-J4821-(0.38*'Recalled prostheses cost'!$F$23)</f>
        <v>-80592155.392465711</v>
      </c>
      <c r="L4821" s="11">
        <f t="shared" si="154"/>
        <v>1</v>
      </c>
    </row>
    <row r="4822" spans="1:12" x14ac:dyDescent="0.25">
      <c r="A4822">
        <f t="shared" si="155"/>
        <v>4817</v>
      </c>
      <c r="C4822">
        <v>62769.597553610416</v>
      </c>
      <c r="D4822">
        <v>65498.306756708756</v>
      </c>
      <c r="E4822">
        <v>43527566.510111615</v>
      </c>
      <c r="F4822">
        <v>2728.7092030983404</v>
      </c>
      <c r="G4822">
        <v>395542829.81720436</v>
      </c>
      <c r="H4822" s="6">
        <f>E4822-G4822-'Recalled prostheses cost'!$F$23</f>
        <v>-375767087.7739839</v>
      </c>
      <c r="I4822" s="112">
        <v>24622017.926846899</v>
      </c>
      <c r="J4822" s="112">
        <v>150306275.33053765</v>
      </c>
      <c r="K4822" s="112">
        <f>I4822-J4822-(0.38*'Recalled prostheses cost'!$F$23)</f>
        <v>-134709950.70110941</v>
      </c>
      <c r="L4822" s="11">
        <f t="shared" si="154"/>
        <v>1</v>
      </c>
    </row>
    <row r="4823" spans="1:12" x14ac:dyDescent="0.25">
      <c r="A4823">
        <f t="shared" si="155"/>
        <v>4818</v>
      </c>
      <c r="C4823">
        <v>86823.862125079802</v>
      </c>
      <c r="D4823">
        <v>89396.159926914537</v>
      </c>
      <c r="E4823">
        <v>45047305.262700781</v>
      </c>
      <c r="F4823">
        <v>2572.2978018347349</v>
      </c>
      <c r="G4823">
        <v>248969125.80505338</v>
      </c>
      <c r="H4823" s="6">
        <f>E4823-G4823-'Recalled prostheses cost'!$F$23</f>
        <v>-227673645.00924379</v>
      </c>
      <c r="I4823" s="112">
        <v>25493996.129538305</v>
      </c>
      <c r="J4823" s="112">
        <v>94608267.805920303</v>
      </c>
      <c r="K4823" s="112">
        <f>I4823-J4823-(0.38*'Recalled prostheses cost'!$F$23)</f>
        <v>-78139964.973800659</v>
      </c>
      <c r="L4823" s="11">
        <f t="shared" si="154"/>
        <v>1</v>
      </c>
    </row>
    <row r="4824" spans="1:12" x14ac:dyDescent="0.25">
      <c r="A4824">
        <f t="shared" si="155"/>
        <v>4819</v>
      </c>
      <c r="C4824">
        <v>52768.673735718716</v>
      </c>
      <c r="D4824">
        <v>54610.704148761426</v>
      </c>
      <c r="E4824">
        <v>49246350.130722858</v>
      </c>
      <c r="F4824">
        <v>1842.0304130427103</v>
      </c>
      <c r="G4824">
        <v>448151140.23529387</v>
      </c>
      <c r="H4824" s="6">
        <f>E4824-G4824-'Recalled prostheses cost'!$F$23</f>
        <v>-422656614.57146215</v>
      </c>
      <c r="I4824" s="112">
        <v>27410562.043066189</v>
      </c>
      <c r="J4824" s="112">
        <v>170297433.28941163</v>
      </c>
      <c r="K4824" s="112">
        <f>I4824-J4824-(0.38*'Recalled prostheses cost'!$F$23)</f>
        <v>-151912564.54376411</v>
      </c>
      <c r="L4824" s="11">
        <f t="shared" si="154"/>
        <v>1</v>
      </c>
    </row>
    <row r="4825" spans="1:12" x14ac:dyDescent="0.25">
      <c r="A4825">
        <f t="shared" si="155"/>
        <v>4820</v>
      </c>
      <c r="C4825">
        <v>66883.370723498389</v>
      </c>
      <c r="D4825">
        <v>68756.425973800724</v>
      </c>
      <c r="E4825">
        <v>50430868.465602577</v>
      </c>
      <c r="F4825">
        <v>1873.0552503023355</v>
      </c>
      <c r="G4825">
        <v>359867870.1444332</v>
      </c>
      <c r="H4825" s="6">
        <f>E4825-G4825-'Recalled prostheses cost'!$F$23</f>
        <v>-333188826.14572179</v>
      </c>
      <c r="I4825" s="112">
        <v>27928292.718890313</v>
      </c>
      <c r="J4825" s="112">
        <v>136749790.65488464</v>
      </c>
      <c r="K4825" s="112">
        <f>I4825-J4825-(0.38*'Recalled prostheses cost'!$F$23)</f>
        <v>-117847191.23341298</v>
      </c>
      <c r="L4825" s="11">
        <f t="shared" si="154"/>
        <v>1</v>
      </c>
    </row>
    <row r="4826" spans="1:12" x14ac:dyDescent="0.25">
      <c r="A4826">
        <f t="shared" si="155"/>
        <v>4821</v>
      </c>
      <c r="C4826">
        <v>49029.171661102868</v>
      </c>
      <c r="D4826">
        <v>50206.94800675525</v>
      </c>
      <c r="E4826">
        <v>48379288.846371755</v>
      </c>
      <c r="F4826">
        <v>1177.7763456523826</v>
      </c>
      <c r="G4826">
        <v>272090682.44518644</v>
      </c>
      <c r="H4826" s="6">
        <f>E4826-G4826-'Recalled prostheses cost'!$F$23</f>
        <v>-247463218.06570584</v>
      </c>
      <c r="I4826" s="112">
        <v>26969606.517433684</v>
      </c>
      <c r="J4826" s="112">
        <v>103394459.32917085</v>
      </c>
      <c r="K4826" s="112">
        <f>I4826-J4826-(0.38*'Recalled prostheses cost'!$F$23)</f>
        <v>-85450546.109155804</v>
      </c>
      <c r="L4826" s="11">
        <f t="shared" si="154"/>
        <v>1</v>
      </c>
    </row>
    <row r="4827" spans="1:12" x14ac:dyDescent="0.25">
      <c r="A4827">
        <f t="shared" si="155"/>
        <v>4822</v>
      </c>
      <c r="C4827">
        <v>71697.829856641882</v>
      </c>
      <c r="D4827">
        <v>74352.156501793623</v>
      </c>
      <c r="E4827">
        <v>60477643.887636259</v>
      </c>
      <c r="F4827">
        <v>2654.3266451517411</v>
      </c>
      <c r="G4827">
        <v>587209466.19647563</v>
      </c>
      <c r="H4827" s="6">
        <f>E4827-G4827-'Recalled prostheses cost'!$F$23</f>
        <v>-550483646.77573061</v>
      </c>
      <c r="I4827" s="112">
        <v>33433278.555404499</v>
      </c>
      <c r="J4827" s="112">
        <v>223139597.15466076</v>
      </c>
      <c r="K4827" s="112">
        <f>I4827-J4827-(0.38*'Recalled prostheses cost'!$F$23)</f>
        <v>-198732011.89667493</v>
      </c>
      <c r="L4827" s="11">
        <f t="shared" si="154"/>
        <v>1</v>
      </c>
    </row>
    <row r="4828" spans="1:12" x14ac:dyDescent="0.25">
      <c r="A4828">
        <f t="shared" si="155"/>
        <v>4823</v>
      </c>
      <c r="C4828">
        <v>55917.794385505724</v>
      </c>
      <c r="D4828">
        <v>57755.505854330884</v>
      </c>
      <c r="E4828">
        <v>55425303.290680692</v>
      </c>
      <c r="F4828">
        <v>1837.7114688251604</v>
      </c>
      <c r="G4828">
        <v>345016324.88941789</v>
      </c>
      <c r="H4828" s="6">
        <f>E4828-G4828-'Recalled prostheses cost'!$F$23</f>
        <v>-313342846.06562835</v>
      </c>
      <c r="I4828" s="112">
        <v>30486068.950667538</v>
      </c>
      <c r="J4828" s="112">
        <v>131106203.4579788</v>
      </c>
      <c r="K4828" s="112">
        <f>I4828-J4828-(0.38*'Recalled prostheses cost'!$F$23)</f>
        <v>-109645827.80472991</v>
      </c>
      <c r="L4828" s="11">
        <f t="shared" si="154"/>
        <v>1</v>
      </c>
    </row>
    <row r="4829" spans="1:12" x14ac:dyDescent="0.25">
      <c r="A4829">
        <f t="shared" si="155"/>
        <v>4824</v>
      </c>
      <c r="C4829">
        <v>55213.183799848484</v>
      </c>
      <c r="D4829">
        <v>56387.847161401231</v>
      </c>
      <c r="E4829">
        <v>41196890.865961798</v>
      </c>
      <c r="F4829">
        <v>1174.6633615527462</v>
      </c>
      <c r="G4829">
        <v>233950414.66164979</v>
      </c>
      <c r="H4829" s="6">
        <f>E4829-G4829-'Recalled prostheses cost'!$F$23</f>
        <v>-216505348.26257917</v>
      </c>
      <c r="I4829" s="112">
        <v>22463848.084713686</v>
      </c>
      <c r="J4829" s="112">
        <v>88901157.571426928</v>
      </c>
      <c r="K4829" s="112">
        <f>I4829-J4829-(0.38*'Recalled prostheses cost'!$F$23)</f>
        <v>-75463002.784131885</v>
      </c>
      <c r="L4829" s="11">
        <f t="shared" si="154"/>
        <v>1</v>
      </c>
    </row>
    <row r="4830" spans="1:12" x14ac:dyDescent="0.25">
      <c r="A4830">
        <f t="shared" si="155"/>
        <v>4825</v>
      </c>
      <c r="C4830">
        <v>61059.675011408392</v>
      </c>
      <c r="D4830">
        <v>62948.094286965665</v>
      </c>
      <c r="E4830">
        <v>52566249.311041765</v>
      </c>
      <c r="F4830">
        <v>1888.4192755572731</v>
      </c>
      <c r="G4830">
        <v>379680377.2635349</v>
      </c>
      <c r="H4830" s="6">
        <f>E4830-G4830-'Recalled prostheses cost'!$F$23</f>
        <v>-350865952.4193843</v>
      </c>
      <c r="I4830" s="112">
        <v>29231237.466648523</v>
      </c>
      <c r="J4830" s="112">
        <v>144278543.36014324</v>
      </c>
      <c r="K4830" s="112">
        <f>I4830-J4830-(0.38*'Recalled prostheses cost'!$F$23)</f>
        <v>-124072999.19091338</v>
      </c>
      <c r="L4830" s="11">
        <f t="shared" si="154"/>
        <v>1</v>
      </c>
    </row>
    <row r="4831" spans="1:12" x14ac:dyDescent="0.25">
      <c r="A4831">
        <f t="shared" si="155"/>
        <v>4826</v>
      </c>
      <c r="C4831">
        <v>53313.524159928515</v>
      </c>
      <c r="D4831">
        <v>54305.01058837989</v>
      </c>
      <c r="E4831">
        <v>70185731.785001025</v>
      </c>
      <c r="F4831">
        <v>991.4864284513751</v>
      </c>
      <c r="G4831">
        <v>322319630.3964442</v>
      </c>
      <c r="H4831" s="6">
        <f>E4831-G4831-'Recalled prostheses cost'!$F$23</f>
        <v>-275885723.07833433</v>
      </c>
      <c r="I4831" s="112">
        <v>38756724.735434368</v>
      </c>
      <c r="J4831" s="112">
        <v>122481459.55064881</v>
      </c>
      <c r="K4831" s="112">
        <f>I4831-J4831-(0.38*'Recalled prostheses cost'!$F$23)</f>
        <v>-92750428.112633079</v>
      </c>
      <c r="L4831" s="11">
        <f t="shared" si="154"/>
        <v>1</v>
      </c>
    </row>
    <row r="4832" spans="1:12" x14ac:dyDescent="0.25">
      <c r="A4832">
        <f t="shared" si="155"/>
        <v>4827</v>
      </c>
      <c r="C4832">
        <v>59346.479568380877</v>
      </c>
      <c r="D4832">
        <v>61565.493986607253</v>
      </c>
      <c r="E4832">
        <v>44744043.714741156</v>
      </c>
      <c r="F4832">
        <v>2219.0144182263757</v>
      </c>
      <c r="G4832">
        <v>361831383.31392342</v>
      </c>
      <c r="H4832" s="6">
        <f>E4832-G4832-'Recalled prostheses cost'!$F$23</f>
        <v>-340839164.06607342</v>
      </c>
      <c r="I4832" s="112">
        <v>24806575.358853299</v>
      </c>
      <c r="J4832" s="112">
        <v>137495925.65929091</v>
      </c>
      <c r="K4832" s="112">
        <f>I4832-J4832-(0.38*'Recalled prostheses cost'!$F$23)</f>
        <v>-121715043.59785625</v>
      </c>
      <c r="L4832" s="11">
        <f t="shared" si="154"/>
        <v>1</v>
      </c>
    </row>
    <row r="4833" spans="1:12" x14ac:dyDescent="0.25">
      <c r="A4833">
        <f t="shared" si="155"/>
        <v>4828</v>
      </c>
      <c r="C4833">
        <v>65233.593381504004</v>
      </c>
      <c r="D4833">
        <v>67802.297283106367</v>
      </c>
      <c r="E4833">
        <v>50012791.805853285</v>
      </c>
      <c r="F4833">
        <v>2568.7039016023627</v>
      </c>
      <c r="G4833">
        <v>493410357.35576582</v>
      </c>
      <c r="H4833" s="6">
        <f>E4833-G4833-'Recalled prostheses cost'!$F$23</f>
        <v>-467149390.01680368</v>
      </c>
      <c r="I4833" s="112">
        <v>27933295.695406128</v>
      </c>
      <c r="J4833" s="112">
        <v>187495935.79519096</v>
      </c>
      <c r="K4833" s="112">
        <f>I4833-J4833-(0.38*'Recalled prostheses cost'!$F$23)</f>
        <v>-168588333.39720348</v>
      </c>
      <c r="L4833" s="11">
        <f t="shared" si="154"/>
        <v>1</v>
      </c>
    </row>
    <row r="4834" spans="1:12" x14ac:dyDescent="0.25">
      <c r="A4834">
        <f t="shared" si="155"/>
        <v>4829</v>
      </c>
      <c r="C4834">
        <v>51810.311445703868</v>
      </c>
      <c r="D4834">
        <v>53457.421693822616</v>
      </c>
      <c r="E4834">
        <v>49805477.935659118</v>
      </c>
      <c r="F4834">
        <v>1647.1102481187481</v>
      </c>
      <c r="G4834">
        <v>360708446.09105289</v>
      </c>
      <c r="H4834" s="6">
        <f>E4834-G4834-'Recalled prostheses cost'!$F$23</f>
        <v>-334654792.62228495</v>
      </c>
      <c r="I4834" s="112">
        <v>27506143.951850757</v>
      </c>
      <c r="J4834" s="112">
        <v>137069209.5146001</v>
      </c>
      <c r="K4834" s="112">
        <f>I4834-J4834-(0.38*'Recalled prostheses cost'!$F$23)</f>
        <v>-118588758.86016798</v>
      </c>
      <c r="L4834" s="11">
        <f t="shared" si="154"/>
        <v>1</v>
      </c>
    </row>
    <row r="4835" spans="1:12" x14ac:dyDescent="0.25">
      <c r="A4835">
        <f t="shared" si="155"/>
        <v>4830</v>
      </c>
      <c r="C4835">
        <v>60317.221491367964</v>
      </c>
      <c r="D4835">
        <v>62077.725725501456</v>
      </c>
      <c r="E4835">
        <v>60272392.986740902</v>
      </c>
      <c r="F4835">
        <v>1760.504234133492</v>
      </c>
      <c r="G4835">
        <v>396078758.7899183</v>
      </c>
      <c r="H4835" s="6">
        <f>E4835-G4835-'Recalled prostheses cost'!$F$23</f>
        <v>-359558190.27006859</v>
      </c>
      <c r="I4835" s="112">
        <v>33806804.211074568</v>
      </c>
      <c r="J4835" s="112">
        <v>150509928.34016898</v>
      </c>
      <c r="K4835" s="112">
        <f>I4835-J4835-(0.38*'Recalled prostheses cost'!$F$23)</f>
        <v>-125728817.42651308</v>
      </c>
      <c r="L4835" s="11">
        <f t="shared" si="154"/>
        <v>1</v>
      </c>
    </row>
    <row r="4836" spans="1:12" x14ac:dyDescent="0.25">
      <c r="A4836">
        <f t="shared" si="155"/>
        <v>4831</v>
      </c>
      <c r="C4836">
        <v>65226.227839914696</v>
      </c>
      <c r="D4836">
        <v>67374.312973350534</v>
      </c>
      <c r="E4836">
        <v>50396508.732315771</v>
      </c>
      <c r="F4836">
        <v>2148.0851334358376</v>
      </c>
      <c r="G4836">
        <v>354438645.36443412</v>
      </c>
      <c r="H4836" s="6">
        <f>E4836-G4836-'Recalled prostheses cost'!$F$23</f>
        <v>-327793961.09900951</v>
      </c>
      <c r="I4836" s="112">
        <v>28039534.791105334</v>
      </c>
      <c r="J4836" s="112">
        <v>134686685.23848498</v>
      </c>
      <c r="K4836" s="112">
        <f>I4836-J4836-(0.38*'Recalled prostheses cost'!$F$23)</f>
        <v>-115672843.7447983</v>
      </c>
      <c r="L4836" s="11">
        <f t="shared" si="154"/>
        <v>1</v>
      </c>
    </row>
    <row r="4837" spans="1:12" x14ac:dyDescent="0.25">
      <c r="A4837">
        <f t="shared" si="155"/>
        <v>4832</v>
      </c>
      <c r="C4837">
        <v>61972.040670733368</v>
      </c>
      <c r="D4837">
        <v>64063.496487830584</v>
      </c>
      <c r="E4837">
        <v>44561033.126849629</v>
      </c>
      <c r="F4837">
        <v>2091.4558170972159</v>
      </c>
      <c r="G4837">
        <v>344530979.02581292</v>
      </c>
      <c r="H4837" s="6">
        <f>E4837-G4837-'Recalled prostheses cost'!$F$23</f>
        <v>-323721770.36585444</v>
      </c>
      <c r="I4837" s="112">
        <v>24483075.410007253</v>
      </c>
      <c r="J4837" s="112">
        <v>130921772.02980892</v>
      </c>
      <c r="K4837" s="112">
        <f>I4837-J4837-(0.38*'Recalled prostheses cost'!$F$23)</f>
        <v>-115464389.91722032</v>
      </c>
      <c r="L4837" s="11">
        <f t="shared" si="154"/>
        <v>1</v>
      </c>
    </row>
    <row r="4838" spans="1:12" x14ac:dyDescent="0.25">
      <c r="A4838">
        <f t="shared" si="155"/>
        <v>4833</v>
      </c>
      <c r="C4838">
        <v>58650.248678125892</v>
      </c>
      <c r="D4838">
        <v>61098.063367715549</v>
      </c>
      <c r="E4838">
        <v>72078119.224747375</v>
      </c>
      <c r="F4838">
        <v>2447.8146895896571</v>
      </c>
      <c r="G4838">
        <v>862917963.65967035</v>
      </c>
      <c r="H4838" s="6">
        <f>E4838-G4838-'Recalled prostheses cost'!$F$23</f>
        <v>-814591668.9018141</v>
      </c>
      <c r="I4838" s="112">
        <v>39656239.992993161</v>
      </c>
      <c r="J4838" s="112">
        <v>327908826.19067478</v>
      </c>
      <c r="K4838" s="112">
        <f>I4838-J4838-(0.38*'Recalled prostheses cost'!$F$23)</f>
        <v>-297278279.49510026</v>
      </c>
      <c r="L4838" s="11">
        <f t="shared" si="154"/>
        <v>1</v>
      </c>
    </row>
    <row r="4839" spans="1:12" x14ac:dyDescent="0.25">
      <c r="A4839">
        <f t="shared" si="155"/>
        <v>4834</v>
      </c>
      <c r="C4839">
        <v>76244.550917410626</v>
      </c>
      <c r="D4839">
        <v>79218.882729885896</v>
      </c>
      <c r="E4839">
        <v>47507073.474198632</v>
      </c>
      <c r="F4839">
        <v>2974.3318124752695</v>
      </c>
      <c r="G4839">
        <v>352136416.17255282</v>
      </c>
      <c r="H4839" s="6">
        <f>E4839-G4839-'Recalled prostheses cost'!$F$23</f>
        <v>-328381167.16524535</v>
      </c>
      <c r="I4839" s="112">
        <v>25987933.215255469</v>
      </c>
      <c r="J4839" s="112">
        <v>133811838.14557005</v>
      </c>
      <c r="K4839" s="112">
        <f>I4839-J4839-(0.38*'Recalled prostheses cost'!$F$23)</f>
        <v>-116849598.22773322</v>
      </c>
      <c r="L4839" s="11">
        <f t="shared" si="154"/>
        <v>1</v>
      </c>
    </row>
    <row r="4840" spans="1:12" x14ac:dyDescent="0.25">
      <c r="A4840">
        <f t="shared" si="155"/>
        <v>4835</v>
      </c>
      <c r="C4840">
        <v>54135.475162744886</v>
      </c>
      <c r="D4840">
        <v>55791.385365223796</v>
      </c>
      <c r="E4840">
        <v>45896951.310093194</v>
      </c>
      <c r="F4840">
        <v>1655.9102024789099</v>
      </c>
      <c r="G4840">
        <v>335916627.58890921</v>
      </c>
      <c r="H4840" s="6">
        <f>E4840-G4840-'Recalled prostheses cost'!$F$23</f>
        <v>-313771500.74570715</v>
      </c>
      <c r="I4840" s="112">
        <v>25730114.968581256</v>
      </c>
      <c r="J4840" s="112">
        <v>127648318.48378552</v>
      </c>
      <c r="K4840" s="112">
        <f>I4840-J4840-(0.38*'Recalled prostheses cost'!$F$23)</f>
        <v>-110943896.8126229</v>
      </c>
      <c r="L4840" s="11">
        <f t="shared" si="154"/>
        <v>1</v>
      </c>
    </row>
    <row r="4841" spans="1:12" x14ac:dyDescent="0.25">
      <c r="A4841">
        <f t="shared" si="155"/>
        <v>4836</v>
      </c>
      <c r="C4841">
        <v>83923.646507099285</v>
      </c>
      <c r="D4841">
        <v>87317.845737422263</v>
      </c>
      <c r="E4841">
        <v>41887600.593336418</v>
      </c>
      <c r="F4841">
        <v>3394.1992303229781</v>
      </c>
      <c r="G4841">
        <v>350155023.65945369</v>
      </c>
      <c r="H4841" s="6">
        <f>E4841-G4841-'Recalled prostheses cost'!$F$23</f>
        <v>-332019247.53300846</v>
      </c>
      <c r="I4841" s="112">
        <v>23014294.116974611</v>
      </c>
      <c r="J4841" s="112">
        <v>133058908.99059241</v>
      </c>
      <c r="K4841" s="112">
        <f>I4841-J4841-(0.38*'Recalled prostheses cost'!$F$23)</f>
        <v>-119070308.17103645</v>
      </c>
      <c r="L4841" s="11">
        <f t="shared" si="154"/>
        <v>1</v>
      </c>
    </row>
    <row r="4842" spans="1:12" x14ac:dyDescent="0.25">
      <c r="A4842">
        <f t="shared" si="155"/>
        <v>4837</v>
      </c>
      <c r="C4842">
        <v>61900.743324433126</v>
      </c>
      <c r="D4842">
        <v>63804.755041442506</v>
      </c>
      <c r="E4842">
        <v>51701605.758769706</v>
      </c>
      <c r="F4842">
        <v>1904.0117170093799</v>
      </c>
      <c r="G4842">
        <v>339423507.12866914</v>
      </c>
      <c r="H4842" s="6">
        <f>E4842-G4842-'Recalled prostheses cost'!$F$23</f>
        <v>-311473725.83679062</v>
      </c>
      <c r="I4842" s="112">
        <v>28547845.650962997</v>
      </c>
      <c r="J4842" s="112">
        <v>128980932.70889424</v>
      </c>
      <c r="K4842" s="112">
        <f>I4842-J4842-(0.38*'Recalled prostheses cost'!$F$23)</f>
        <v>-109458780.3553499</v>
      </c>
      <c r="L4842" s="11">
        <f t="shared" si="154"/>
        <v>1</v>
      </c>
    </row>
    <row r="4843" spans="1:12" x14ac:dyDescent="0.25">
      <c r="A4843">
        <f t="shared" si="155"/>
        <v>4838</v>
      </c>
      <c r="C4843">
        <v>61554.133870368503</v>
      </c>
      <c r="D4843">
        <v>63624.87493399543</v>
      </c>
      <c r="E4843">
        <v>53454949.26231619</v>
      </c>
      <c r="F4843">
        <v>2070.7410636269269</v>
      </c>
      <c r="G4843">
        <v>403916026.11629796</v>
      </c>
      <c r="H4843" s="6">
        <f>E4843-G4843-'Recalled prostheses cost'!$F$23</f>
        <v>-374212901.32087296</v>
      </c>
      <c r="I4843" s="112">
        <v>30064037.773997713</v>
      </c>
      <c r="J4843" s="112">
        <v>153488089.92419323</v>
      </c>
      <c r="K4843" s="112">
        <f>I4843-J4843-(0.38*'Recalled prostheses cost'!$F$23)</f>
        <v>-132449745.44761416</v>
      </c>
      <c r="L4843" s="11">
        <f t="shared" si="154"/>
        <v>1</v>
      </c>
    </row>
    <row r="4844" spans="1:12" x14ac:dyDescent="0.25">
      <c r="A4844">
        <f t="shared" si="155"/>
        <v>4839</v>
      </c>
      <c r="C4844">
        <v>53249.271802717056</v>
      </c>
      <c r="D4844">
        <v>54993.661688433611</v>
      </c>
      <c r="E4844">
        <v>51231528.610432118</v>
      </c>
      <c r="F4844">
        <v>1744.389885716555</v>
      </c>
      <c r="G4844">
        <v>382548212.09376526</v>
      </c>
      <c r="H4844" s="6">
        <f>E4844-G4844-'Recalled prostheses cost'!$F$23</f>
        <v>-355068507.95022428</v>
      </c>
      <c r="I4844" s="112">
        <v>28464760.994341508</v>
      </c>
      <c r="J4844" s="112">
        <v>145368320.59563076</v>
      </c>
      <c r="K4844" s="112">
        <f>I4844-J4844-(0.38*'Recalled prostheses cost'!$F$23)</f>
        <v>-125929252.8987079</v>
      </c>
      <c r="L4844" s="11">
        <f t="shared" si="154"/>
        <v>1</v>
      </c>
    </row>
    <row r="4845" spans="1:12" x14ac:dyDescent="0.25">
      <c r="A4845">
        <f t="shared" si="155"/>
        <v>4840</v>
      </c>
      <c r="C4845">
        <v>55392.898061977285</v>
      </c>
      <c r="D4845">
        <v>56935.928461549047</v>
      </c>
      <c r="E4845">
        <v>40914266.016304478</v>
      </c>
      <c r="F4845">
        <v>1543.0303995717622</v>
      </c>
      <c r="G4845">
        <v>223469670.62911513</v>
      </c>
      <c r="H4845" s="6">
        <f>E4845-G4845-'Recalled prostheses cost'!$F$23</f>
        <v>-206307229.07970184</v>
      </c>
      <c r="I4845" s="112">
        <v>22702222.705889542</v>
      </c>
      <c r="J4845" s="112">
        <v>84918474.839063764</v>
      </c>
      <c r="K4845" s="112">
        <f>I4845-J4845-(0.38*'Recalled prostheses cost'!$F$23)</f>
        <v>-71241945.430592865</v>
      </c>
      <c r="L4845" s="11">
        <f t="shared" si="154"/>
        <v>1</v>
      </c>
    </row>
    <row r="4846" spans="1:12" x14ac:dyDescent="0.25">
      <c r="A4846">
        <f t="shared" si="155"/>
        <v>4841</v>
      </c>
      <c r="C4846">
        <v>54149.046658953739</v>
      </c>
      <c r="D4846">
        <v>55632.388472561652</v>
      </c>
      <c r="E4846">
        <v>43794105.090274468</v>
      </c>
      <c r="F4846">
        <v>1483.3418136079126</v>
      </c>
      <c r="G4846">
        <v>254139046.8057636</v>
      </c>
      <c r="H4846" s="6">
        <f>E4846-G4846-'Recalled prostheses cost'!$F$23</f>
        <v>-234096766.18238032</v>
      </c>
      <c r="I4846" s="112">
        <v>24831756.637767233</v>
      </c>
      <c r="J4846" s="112">
        <v>96572837.786190197</v>
      </c>
      <c r="K4846" s="112">
        <f>I4846-J4846-(0.38*'Recalled prostheses cost'!$F$23)</f>
        <v>-80766774.44584161</v>
      </c>
      <c r="L4846" s="11">
        <f t="shared" si="154"/>
        <v>1</v>
      </c>
    </row>
    <row r="4847" spans="1:12" x14ac:dyDescent="0.25">
      <c r="A4847">
        <f t="shared" si="155"/>
        <v>4842</v>
      </c>
      <c r="C4847">
        <v>63195.69432466237</v>
      </c>
      <c r="D4847">
        <v>65512.416644392048</v>
      </c>
      <c r="E4847">
        <v>65780646.425441749</v>
      </c>
      <c r="F4847">
        <v>2316.7223197296771</v>
      </c>
      <c r="G4847">
        <v>636505796.39745748</v>
      </c>
      <c r="H4847" s="6">
        <f>E4847-G4847-'Recalled prostheses cost'!$F$23</f>
        <v>-594476974.43890691</v>
      </c>
      <c r="I4847" s="112">
        <v>36663735.382295221</v>
      </c>
      <c r="J4847" s="112">
        <v>241872202.63103387</v>
      </c>
      <c r="K4847" s="112">
        <f>I4847-J4847-(0.38*'Recalled prostheses cost'!$F$23)</f>
        <v>-214234160.5461573</v>
      </c>
      <c r="L4847" s="11">
        <f t="shared" si="154"/>
        <v>1</v>
      </c>
    </row>
    <row r="4848" spans="1:12" x14ac:dyDescent="0.25">
      <c r="A4848">
        <f t="shared" si="155"/>
        <v>4843</v>
      </c>
      <c r="C4848">
        <v>80300.535746513488</v>
      </c>
      <c r="D4848">
        <v>82975.033142551067</v>
      </c>
      <c r="E4848">
        <v>63579622.726766914</v>
      </c>
      <c r="F4848">
        <v>2674.4973960375792</v>
      </c>
      <c r="G4848">
        <v>482794388.73965222</v>
      </c>
      <c r="H4848" s="6">
        <f>E4848-G4848-'Recalled prostheses cost'!$F$23</f>
        <v>-442966590.4797765</v>
      </c>
      <c r="I4848" s="112">
        <v>35132779.517928272</v>
      </c>
      <c r="J4848" s="112">
        <v>183461867.72106782</v>
      </c>
      <c r="K4848" s="112">
        <f>I4848-J4848-(0.38*'Recalled prostheses cost'!$F$23)</f>
        <v>-157354781.5005582</v>
      </c>
      <c r="L4848" s="11">
        <f t="shared" si="154"/>
        <v>1</v>
      </c>
    </row>
    <row r="4849" spans="1:12" x14ac:dyDescent="0.25">
      <c r="A4849">
        <f t="shared" si="155"/>
        <v>4844</v>
      </c>
      <c r="C4849">
        <v>71561.58111399207</v>
      </c>
      <c r="D4849">
        <v>73631.138992482258</v>
      </c>
      <c r="E4849">
        <v>50652820.487056769</v>
      </c>
      <c r="F4849">
        <v>2069.5578784901882</v>
      </c>
      <c r="G4849">
        <v>297667360.46654552</v>
      </c>
      <c r="H4849" s="6">
        <f>E4849-G4849-'Recalled prostheses cost'!$F$23</f>
        <v>-270766364.44637996</v>
      </c>
      <c r="I4849" s="112">
        <v>27899314.221064214</v>
      </c>
      <c r="J4849" s="112">
        <v>113113596.97728731</v>
      </c>
      <c r="K4849" s="112">
        <f>I4849-J4849-(0.38*'Recalled prostheses cost'!$F$23)</f>
        <v>-94239976.053641737</v>
      </c>
      <c r="L4849" s="11">
        <f t="shared" si="154"/>
        <v>1</v>
      </c>
    </row>
    <row r="4850" spans="1:12" x14ac:dyDescent="0.25">
      <c r="A4850">
        <f t="shared" si="155"/>
        <v>4845</v>
      </c>
      <c r="C4850">
        <v>50549.651930456799</v>
      </c>
      <c r="D4850">
        <v>52582.492777666921</v>
      </c>
      <c r="E4850">
        <v>50260905.930149607</v>
      </c>
      <c r="F4850">
        <v>2032.8408472101219</v>
      </c>
      <c r="G4850">
        <v>513073005.14497584</v>
      </c>
      <c r="H4850" s="6">
        <f>E4850-G4850-'Recalled prostheses cost'!$F$23</f>
        <v>-486563923.6817174</v>
      </c>
      <c r="I4850" s="112">
        <v>27599178.977411844</v>
      </c>
      <c r="J4850" s="112">
        <v>194967741.95509088</v>
      </c>
      <c r="K4850" s="112">
        <f>I4850-J4850-(0.38*'Recalled prostheses cost'!$F$23)</f>
        <v>-176394256.2750977</v>
      </c>
      <c r="L4850" s="11">
        <f t="shared" si="154"/>
        <v>1</v>
      </c>
    </row>
    <row r="4851" spans="1:12" x14ac:dyDescent="0.25">
      <c r="A4851">
        <f t="shared" si="155"/>
        <v>4846</v>
      </c>
      <c r="C4851">
        <v>60076.008103377419</v>
      </c>
      <c r="D4851">
        <v>61565.382451437916</v>
      </c>
      <c r="E4851">
        <v>65332949.406987578</v>
      </c>
      <c r="F4851">
        <v>1489.3743480604971</v>
      </c>
      <c r="G4851">
        <v>447309075.29700345</v>
      </c>
      <c r="H4851" s="6">
        <f>E4851-G4851-'Recalled prostheses cost'!$F$23</f>
        <v>-405727950.35690701</v>
      </c>
      <c r="I4851" s="112">
        <v>36172809.505304836</v>
      </c>
      <c r="J4851" s="112">
        <v>169977448.61286131</v>
      </c>
      <c r="K4851" s="112">
        <f>I4851-J4851-(0.38*'Recalled prostheses cost'!$F$23)</f>
        <v>-142830332.40497512</v>
      </c>
      <c r="L4851" s="11">
        <f t="shared" si="154"/>
        <v>1</v>
      </c>
    </row>
    <row r="4852" spans="1:12" x14ac:dyDescent="0.25">
      <c r="A4852">
        <f t="shared" si="155"/>
        <v>4847</v>
      </c>
      <c r="C4852">
        <v>78553.806361804745</v>
      </c>
      <c r="D4852">
        <v>82275.117792695542</v>
      </c>
      <c r="E4852">
        <v>75583912.796265304</v>
      </c>
      <c r="F4852">
        <v>3721.3114308907971</v>
      </c>
      <c r="G4852">
        <v>1004913326.0881785</v>
      </c>
      <c r="H4852" s="6">
        <f>E4852-G4852-'Recalled prostheses cost'!$F$23</f>
        <v>-953081237.75880444</v>
      </c>
      <c r="I4852" s="112">
        <v>42105756.972792104</v>
      </c>
      <c r="J4852" s="112">
        <v>381867063.91350788</v>
      </c>
      <c r="K4852" s="112">
        <f>I4852-J4852-(0.38*'Recalled prostheses cost'!$F$23)</f>
        <v>-348787000.23813444</v>
      </c>
      <c r="L4852" s="11">
        <f t="shared" si="154"/>
        <v>1</v>
      </c>
    </row>
    <row r="4853" spans="1:12" x14ac:dyDescent="0.25">
      <c r="A4853">
        <f t="shared" si="155"/>
        <v>4848</v>
      </c>
      <c r="C4853">
        <v>58769.380252722971</v>
      </c>
      <c r="D4853">
        <v>59795.553978913158</v>
      </c>
      <c r="E4853">
        <v>41061289.075303748</v>
      </c>
      <c r="F4853">
        <v>1026.1737261901872</v>
      </c>
      <c r="G4853">
        <v>151118305.7500183</v>
      </c>
      <c r="H4853" s="6">
        <f>E4853-G4853-'Recalled prostheses cost'!$F$23</f>
        <v>-133808841.14160572</v>
      </c>
      <c r="I4853" s="112">
        <v>22896052.564084463</v>
      </c>
      <c r="J4853" s="112">
        <v>57424956.185006961</v>
      </c>
      <c r="K4853" s="112">
        <f>I4853-J4853-(0.38*'Recalled prostheses cost'!$F$23)</f>
        <v>-43554596.918341145</v>
      </c>
      <c r="L4853" s="11">
        <f t="shared" si="154"/>
        <v>1</v>
      </c>
    </row>
    <row r="4854" spans="1:12" x14ac:dyDescent="0.25">
      <c r="A4854">
        <f t="shared" si="155"/>
        <v>4849</v>
      </c>
      <c r="C4854">
        <v>53818.115262396132</v>
      </c>
      <c r="D4854">
        <v>55584.307036685321</v>
      </c>
      <c r="E4854">
        <v>56123946.245447189</v>
      </c>
      <c r="F4854">
        <v>1766.1917742891892</v>
      </c>
      <c r="G4854">
        <v>401560633.36142325</v>
      </c>
      <c r="H4854" s="6">
        <f>E4854-G4854-'Recalled prostheses cost'!$F$23</f>
        <v>-369188511.58286726</v>
      </c>
      <c r="I4854" s="112">
        <v>31132259.268206183</v>
      </c>
      <c r="J4854" s="112">
        <v>152593040.67734087</v>
      </c>
      <c r="K4854" s="112">
        <f>I4854-J4854-(0.38*'Recalled prostheses cost'!$F$23)</f>
        <v>-130486474.70655334</v>
      </c>
      <c r="L4854" s="11">
        <f t="shared" si="154"/>
        <v>1</v>
      </c>
    </row>
    <row r="4855" spans="1:12" x14ac:dyDescent="0.25">
      <c r="A4855">
        <f t="shared" si="155"/>
        <v>4850</v>
      </c>
      <c r="C4855">
        <v>58327.664192574463</v>
      </c>
      <c r="D4855">
        <v>60674.198591022949</v>
      </c>
      <c r="E4855">
        <v>57650815.457737975</v>
      </c>
      <c r="F4855">
        <v>2346.5343984484862</v>
      </c>
      <c r="G4855">
        <v>652362046.28452086</v>
      </c>
      <c r="H4855" s="6">
        <f>E4855-G4855-'Recalled prostheses cost'!$F$23</f>
        <v>-618463055.29367411</v>
      </c>
      <c r="I4855" s="112">
        <v>31794608.462232675</v>
      </c>
      <c r="J4855" s="112">
        <v>247897577.58811796</v>
      </c>
      <c r="K4855" s="112">
        <f>I4855-J4855-(0.38*'Recalled prostheses cost'!$F$23)</f>
        <v>-225128662.42330393</v>
      </c>
      <c r="L4855" s="11">
        <f t="shared" si="154"/>
        <v>1</v>
      </c>
    </row>
    <row r="4856" spans="1:12" x14ac:dyDescent="0.25">
      <c r="A4856">
        <f t="shared" si="155"/>
        <v>4851</v>
      </c>
      <c r="C4856">
        <v>51392.389869527608</v>
      </c>
      <c r="D4856">
        <v>52713.60539147586</v>
      </c>
      <c r="E4856">
        <v>53979174.945795715</v>
      </c>
      <c r="F4856">
        <v>1321.215521948252</v>
      </c>
      <c r="G4856">
        <v>364081340.81232727</v>
      </c>
      <c r="H4856" s="6">
        <f>E4856-G4856-'Recalled prostheses cost'!$F$23</f>
        <v>-333853990.33342272</v>
      </c>
      <c r="I4856" s="112">
        <v>30196472.260690212</v>
      </c>
      <c r="J4856" s="112">
        <v>138350909.5086844</v>
      </c>
      <c r="K4856" s="112">
        <f>I4856-J4856-(0.38*'Recalled prostheses cost'!$F$23)</f>
        <v>-117180130.54541284</v>
      </c>
      <c r="L4856" s="11">
        <f t="shared" si="154"/>
        <v>1</v>
      </c>
    </row>
    <row r="4857" spans="1:12" x14ac:dyDescent="0.25">
      <c r="A4857">
        <f t="shared" si="155"/>
        <v>4852</v>
      </c>
      <c r="C4857">
        <v>53672.104811335608</v>
      </c>
      <c r="D4857">
        <v>55539.590855647388</v>
      </c>
      <c r="E4857">
        <v>49913027.714925073</v>
      </c>
      <c r="F4857">
        <v>1867.4860443117796</v>
      </c>
      <c r="G4857">
        <v>423032906.28232193</v>
      </c>
      <c r="H4857" s="6">
        <f>E4857-G4857-'Recalled prostheses cost'!$F$23</f>
        <v>-396871703.03428805</v>
      </c>
      <c r="I4857" s="112">
        <v>27840459.403304666</v>
      </c>
      <c r="J4857" s="112">
        <v>160752504.38728231</v>
      </c>
      <c r="K4857" s="112">
        <f>I4857-J4857-(0.38*'Recalled prostheses cost'!$F$23)</f>
        <v>-141937738.2813963</v>
      </c>
      <c r="L4857" s="11">
        <f t="shared" si="154"/>
        <v>1</v>
      </c>
    </row>
    <row r="4858" spans="1:12" x14ac:dyDescent="0.25">
      <c r="A4858">
        <f t="shared" si="155"/>
        <v>4853</v>
      </c>
      <c r="C4858">
        <v>62518.924387080944</v>
      </c>
      <c r="D4858">
        <v>63674.532423485645</v>
      </c>
      <c r="E4858">
        <v>46432948.061539605</v>
      </c>
      <c r="F4858">
        <v>1155.6080364047011</v>
      </c>
      <c r="G4858">
        <v>152417736.88278672</v>
      </c>
      <c r="H4858" s="6">
        <f>E4858-G4858-'Recalled prostheses cost'!$F$23</f>
        <v>-129736613.28813829</v>
      </c>
      <c r="I4858" s="112">
        <v>25796201.295713924</v>
      </c>
      <c r="J4858" s="112">
        <v>57918740.015458956</v>
      </c>
      <c r="K4858" s="112">
        <f>I4858-J4858-(0.38*'Recalled prostheses cost'!$F$23)</f>
        <v>-41148232.017163679</v>
      </c>
      <c r="L4858" s="11">
        <f t="shared" si="154"/>
        <v>1</v>
      </c>
    </row>
    <row r="4859" spans="1:12" x14ac:dyDescent="0.25">
      <c r="A4859">
        <f t="shared" si="155"/>
        <v>4854</v>
      </c>
      <c r="C4859">
        <v>53981.75990156168</v>
      </c>
      <c r="D4859">
        <v>55779.766602525451</v>
      </c>
      <c r="E4859">
        <v>47919323.506853953</v>
      </c>
      <c r="F4859">
        <v>1798.0067009637714</v>
      </c>
      <c r="G4859">
        <v>348864931.15541357</v>
      </c>
      <c r="H4859" s="6">
        <f>E4859-G4859-'Recalled prostheses cost'!$F$23</f>
        <v>-324697432.1154508</v>
      </c>
      <c r="I4859" s="112">
        <v>26600214.615324594</v>
      </c>
      <c r="J4859" s="112">
        <v>132568673.83905716</v>
      </c>
      <c r="K4859" s="112">
        <f>I4859-J4859-(0.38*'Recalled prostheses cost'!$F$23)</f>
        <v>-114994152.52115121</v>
      </c>
      <c r="L4859" s="11">
        <f t="shared" si="154"/>
        <v>1</v>
      </c>
    </row>
    <row r="4860" spans="1:12" x14ac:dyDescent="0.25">
      <c r="A4860">
        <f t="shared" si="155"/>
        <v>4855</v>
      </c>
      <c r="C4860">
        <v>66996.422410663305</v>
      </c>
      <c r="D4860">
        <v>68906.54526176292</v>
      </c>
      <c r="E4860">
        <v>50272160.632744871</v>
      </c>
      <c r="F4860">
        <v>1910.1228510996152</v>
      </c>
      <c r="G4860">
        <v>291587538.51011038</v>
      </c>
      <c r="H4860" s="6">
        <f>E4860-G4860-'Recalled prostheses cost'!$F$23</f>
        <v>-265067202.34425667</v>
      </c>
      <c r="I4860" s="112">
        <v>27918458.833580784</v>
      </c>
      <c r="J4860" s="112">
        <v>110803264.63384193</v>
      </c>
      <c r="K4860" s="112">
        <f>I4860-J4860-(0.38*'Recalled prostheses cost'!$F$23)</f>
        <v>-91910499.097679794</v>
      </c>
      <c r="L4860" s="11">
        <f t="shared" si="154"/>
        <v>1</v>
      </c>
    </row>
    <row r="4861" spans="1:12" x14ac:dyDescent="0.25">
      <c r="A4861">
        <f t="shared" si="155"/>
        <v>4856</v>
      </c>
      <c r="C4861">
        <v>48845.466305401344</v>
      </c>
      <c r="D4861">
        <v>49938.465487938469</v>
      </c>
      <c r="E4861">
        <v>51335267.787953168</v>
      </c>
      <c r="F4861">
        <v>1092.9991825371253</v>
      </c>
      <c r="G4861">
        <v>232948122.90051666</v>
      </c>
      <c r="H4861" s="6">
        <f>E4861-G4861-'Recalled prostheses cost'!$F$23</f>
        <v>-205364679.57945466</v>
      </c>
      <c r="I4861" s="112">
        <v>28598668.34286011</v>
      </c>
      <c r="J4861" s="112">
        <v>88520286.70219633</v>
      </c>
      <c r="K4861" s="112">
        <f>I4861-J4861-(0.38*'Recalled prostheses cost'!$F$23)</f>
        <v>-68947311.656754866</v>
      </c>
      <c r="L4861" s="11">
        <f t="shared" si="154"/>
        <v>1</v>
      </c>
    </row>
    <row r="4862" spans="1:12" x14ac:dyDescent="0.25">
      <c r="A4862">
        <f t="shared" si="155"/>
        <v>4857</v>
      </c>
      <c r="C4862">
        <v>48055.372188554713</v>
      </c>
      <c r="D4862">
        <v>49184.172854391974</v>
      </c>
      <c r="E4862">
        <v>53465492.592507787</v>
      </c>
      <c r="F4862">
        <v>1128.8006658372615</v>
      </c>
      <c r="G4862">
        <v>297899060.12830865</v>
      </c>
      <c r="H4862" s="6">
        <f>E4862-G4862-'Recalled prostheses cost'!$F$23</f>
        <v>-268185392.00269204</v>
      </c>
      <c r="I4862" s="112">
        <v>30106475.607790582</v>
      </c>
      <c r="J4862" s="112">
        <v>113201642.84875728</v>
      </c>
      <c r="K4862" s="112">
        <f>I4862-J4862-(0.38*'Recalled prostheses cost'!$F$23)</f>
        <v>-92120860.538385361</v>
      </c>
      <c r="L4862" s="11">
        <f t="shared" si="154"/>
        <v>1</v>
      </c>
    </row>
    <row r="4863" spans="1:12" x14ac:dyDescent="0.25">
      <c r="A4863">
        <f t="shared" si="155"/>
        <v>4858</v>
      </c>
      <c r="C4863">
        <v>61792.44951884808</v>
      </c>
      <c r="D4863">
        <v>63738.581203977737</v>
      </c>
      <c r="E4863">
        <v>59561330.784243971</v>
      </c>
      <c r="F4863">
        <v>1946.1316851296579</v>
      </c>
      <c r="G4863">
        <v>437251972.01647538</v>
      </c>
      <c r="H4863" s="6">
        <f>E4863-G4863-'Recalled prostheses cost'!$F$23</f>
        <v>-401442465.69912255</v>
      </c>
      <c r="I4863" s="112">
        <v>32718822.588170517</v>
      </c>
      <c r="J4863" s="112">
        <v>166155749.36626065</v>
      </c>
      <c r="K4863" s="112">
        <f>I4863-J4863-(0.38*'Recalled prostheses cost'!$F$23)</f>
        <v>-142462620.07550877</v>
      </c>
      <c r="L4863" s="11">
        <f t="shared" si="154"/>
        <v>1</v>
      </c>
    </row>
    <row r="4864" spans="1:12" x14ac:dyDescent="0.25">
      <c r="A4864">
        <f t="shared" si="155"/>
        <v>4859</v>
      </c>
      <c r="C4864">
        <v>71770.793619841177</v>
      </c>
      <c r="D4864">
        <v>73994.067073269529</v>
      </c>
      <c r="E4864">
        <v>64007103.589471914</v>
      </c>
      <c r="F4864">
        <v>2223.2734534283518</v>
      </c>
      <c r="G4864">
        <v>465379732.10697877</v>
      </c>
      <c r="H4864" s="6">
        <f>E4864-G4864-'Recalled prostheses cost'!$F$23</f>
        <v>-425124452.98439801</v>
      </c>
      <c r="I4864" s="112">
        <v>35613730.55554767</v>
      </c>
      <c r="J4864" s="112">
        <v>176844298.20065194</v>
      </c>
      <c r="K4864" s="112">
        <f>I4864-J4864-(0.38*'Recalled prostheses cost'!$F$23)</f>
        <v>-150256260.94252294</v>
      </c>
      <c r="L4864" s="11">
        <f t="shared" si="154"/>
        <v>1</v>
      </c>
    </row>
    <row r="4865" spans="1:12" x14ac:dyDescent="0.25">
      <c r="A4865">
        <f t="shared" si="155"/>
        <v>4860</v>
      </c>
      <c r="C4865">
        <v>63430.280866776287</v>
      </c>
      <c r="D4865">
        <v>66050.111599298325</v>
      </c>
      <c r="E4865">
        <v>52062676.39815373</v>
      </c>
      <c r="F4865">
        <v>2619.8307325220376</v>
      </c>
      <c r="G4865">
        <v>572996917.57757461</v>
      </c>
      <c r="H4865" s="6">
        <f>E4865-G4865-'Recalled prostheses cost'!$F$23</f>
        <v>-544686065.64631212</v>
      </c>
      <c r="I4865" s="112">
        <v>28863234.87776798</v>
      </c>
      <c r="J4865" s="112">
        <v>217738828.67947832</v>
      </c>
      <c r="K4865" s="112">
        <f>I4865-J4865-(0.38*'Recalled prostheses cost'!$F$23)</f>
        <v>-197901287.09912899</v>
      </c>
      <c r="L4865" s="11">
        <f t="shared" si="154"/>
        <v>1</v>
      </c>
    </row>
    <row r="4866" spans="1:12" x14ac:dyDescent="0.25">
      <c r="A4866">
        <f t="shared" si="155"/>
        <v>4861</v>
      </c>
      <c r="C4866">
        <v>56893.813665920985</v>
      </c>
      <c r="D4866">
        <v>58867.304589137464</v>
      </c>
      <c r="E4866">
        <v>54719861.307058603</v>
      </c>
      <c r="F4866">
        <v>1973.4909232164791</v>
      </c>
      <c r="G4866">
        <v>506306275.29321146</v>
      </c>
      <c r="H4866" s="6">
        <f>E4866-G4866-'Recalled prostheses cost'!$F$23</f>
        <v>-475338238.45304406</v>
      </c>
      <c r="I4866" s="112">
        <v>30052658.639283482</v>
      </c>
      <c r="J4866" s="112">
        <v>192396384.61142039</v>
      </c>
      <c r="K4866" s="112">
        <f>I4866-J4866-(0.38*'Recalled prostheses cost'!$F$23)</f>
        <v>-171369419.26955557</v>
      </c>
      <c r="L4866" s="11">
        <f t="shared" si="154"/>
        <v>1</v>
      </c>
    </row>
    <row r="4867" spans="1:12" x14ac:dyDescent="0.25">
      <c r="A4867">
        <f t="shared" si="155"/>
        <v>4862</v>
      </c>
      <c r="C4867">
        <v>56643.774833677351</v>
      </c>
      <c r="D4867">
        <v>58273.861706204734</v>
      </c>
      <c r="E4867">
        <v>42007322.631333403</v>
      </c>
      <c r="F4867">
        <v>1630.0868725273831</v>
      </c>
      <c r="G4867">
        <v>264580347.16238233</v>
      </c>
      <c r="H4867" s="6">
        <f>E4867-G4867-'Recalled prostheses cost'!$F$23</f>
        <v>-246324848.99794009</v>
      </c>
      <c r="I4867" s="112">
        <v>23320912.694597159</v>
      </c>
      <c r="J4867" s="112">
        <v>100540531.92170531</v>
      </c>
      <c r="K4867" s="112">
        <f>I4867-J4867-(0.38*'Recalled prostheses cost'!$F$23)</f>
        <v>-86245312.524526805</v>
      </c>
      <c r="L4867" s="11">
        <f t="shared" si="154"/>
        <v>1</v>
      </c>
    </row>
    <row r="4868" spans="1:12" x14ac:dyDescent="0.25">
      <c r="A4868">
        <f t="shared" si="155"/>
        <v>4863</v>
      </c>
      <c r="C4868">
        <v>55966.535218323392</v>
      </c>
      <c r="D4868">
        <v>58292.898621520311</v>
      </c>
      <c r="E4868">
        <v>40438134.608303174</v>
      </c>
      <c r="F4868">
        <v>2326.3634031969195</v>
      </c>
      <c r="G4868">
        <v>433748905.07329637</v>
      </c>
      <c r="H4868" s="6">
        <f>E4868-G4868-'Recalled prostheses cost'!$F$23</f>
        <v>-417062594.93188435</v>
      </c>
      <c r="I4868" s="112">
        <v>22277814.85388536</v>
      </c>
      <c r="J4868" s="112">
        <v>164824583.92785266</v>
      </c>
      <c r="K4868" s="112">
        <f>I4868-J4868-(0.38*'Recalled prostheses cost'!$F$23)</f>
        <v>-151572462.37138596</v>
      </c>
      <c r="L4868" s="11">
        <f t="shared" si="154"/>
        <v>1</v>
      </c>
    </row>
    <row r="4869" spans="1:12" x14ac:dyDescent="0.25">
      <c r="A4869">
        <f t="shared" si="155"/>
        <v>4864</v>
      </c>
      <c r="C4869">
        <v>51028.336433543118</v>
      </c>
      <c r="D4869">
        <v>52226.693474949105</v>
      </c>
      <c r="E4869">
        <v>52012937.181238875</v>
      </c>
      <c r="F4869">
        <v>1198.3570414059868</v>
      </c>
      <c r="G4869">
        <v>327419061.65963024</v>
      </c>
      <c r="H4869" s="6">
        <f>E4869-G4869-'Recalled prostheses cost'!$F$23</f>
        <v>-299157948.94528252</v>
      </c>
      <c r="I4869" s="112">
        <v>28863602.719036054</v>
      </c>
      <c r="J4869" s="112">
        <v>124419243.43065949</v>
      </c>
      <c r="K4869" s="112">
        <f>I4869-J4869-(0.38*'Recalled prostheses cost'!$F$23)</f>
        <v>-104581334.00904208</v>
      </c>
      <c r="L4869" s="11">
        <f t="shared" si="154"/>
        <v>1</v>
      </c>
    </row>
    <row r="4870" spans="1:12" x14ac:dyDescent="0.25">
      <c r="A4870">
        <f t="shared" si="155"/>
        <v>4865</v>
      </c>
      <c r="C4870">
        <v>57958.834889332538</v>
      </c>
      <c r="D4870">
        <v>59359.881941845073</v>
      </c>
      <c r="E4870">
        <v>55648426.529852577</v>
      </c>
      <c r="F4870">
        <v>1401.0470525125347</v>
      </c>
      <c r="G4870">
        <v>329011572.28006691</v>
      </c>
      <c r="H4870" s="6">
        <f>E4870-G4870-'Recalled prostheses cost'!$F$23</f>
        <v>-297114970.21710551</v>
      </c>
      <c r="I4870" s="112">
        <v>31027998.055246677</v>
      </c>
      <c r="J4870" s="112">
        <v>125024397.46642542</v>
      </c>
      <c r="K4870" s="112">
        <f>I4870-J4870-(0.38*'Recalled prostheses cost'!$F$23)</f>
        <v>-103022092.70859739</v>
      </c>
      <c r="L4870" s="11">
        <f t="shared" ref="L4870:L4933" si="156">IF(H4870/$H$1&lt;=F4870,1,0)</f>
        <v>1</v>
      </c>
    </row>
    <row r="4871" spans="1:12" x14ac:dyDescent="0.25">
      <c r="A4871">
        <f t="shared" si="155"/>
        <v>4866</v>
      </c>
      <c r="C4871">
        <v>62374.539760075713</v>
      </c>
      <c r="D4871">
        <v>64279.122984644637</v>
      </c>
      <c r="E4871">
        <v>53686389.326862969</v>
      </c>
      <c r="F4871">
        <v>1904.5832245689235</v>
      </c>
      <c r="G4871">
        <v>389559836.73856533</v>
      </c>
      <c r="H4871" s="6">
        <f>E4871-G4871-'Recalled prostheses cost'!$F$23</f>
        <v>-359625271.8785935</v>
      </c>
      <c r="I4871" s="112">
        <v>29722908.368855387</v>
      </c>
      <c r="J4871" s="112">
        <v>148032737.96065485</v>
      </c>
      <c r="K4871" s="112">
        <f>I4871-J4871-(0.38*'Recalled prostheses cost'!$F$23)</f>
        <v>-127335522.88921812</v>
      </c>
      <c r="L4871" s="11">
        <f t="shared" si="156"/>
        <v>1</v>
      </c>
    </row>
    <row r="4872" spans="1:12" x14ac:dyDescent="0.25">
      <c r="A4872">
        <f t="shared" ref="A4872:A4935" si="157">1+A4871</f>
        <v>4867</v>
      </c>
      <c r="C4872">
        <v>51242.947248131597</v>
      </c>
      <c r="D4872">
        <v>52727.24335097873</v>
      </c>
      <c r="E4872">
        <v>55359739.794063754</v>
      </c>
      <c r="F4872">
        <v>1484.2961028471327</v>
      </c>
      <c r="G4872">
        <v>349097274.94711035</v>
      </c>
      <c r="H4872" s="6">
        <f>E4872-G4872-'Recalled prostheses cost'!$F$23</f>
        <v>-317489359.61993778</v>
      </c>
      <c r="I4872" s="112">
        <v>30661912.803780485</v>
      </c>
      <c r="J4872" s="112">
        <v>132656964.47990194</v>
      </c>
      <c r="K4872" s="112">
        <f>I4872-J4872-(0.38*'Recalled prostheses cost'!$F$23)</f>
        <v>-111020744.9735401</v>
      </c>
      <c r="L4872" s="11">
        <f t="shared" si="156"/>
        <v>1</v>
      </c>
    </row>
    <row r="4873" spans="1:12" x14ac:dyDescent="0.25">
      <c r="A4873">
        <f t="shared" si="157"/>
        <v>4868</v>
      </c>
      <c r="C4873">
        <v>60406.764831464512</v>
      </c>
      <c r="D4873">
        <v>64711.507682896969</v>
      </c>
      <c r="E4873">
        <v>39692541.742804565</v>
      </c>
      <c r="F4873">
        <v>4304.7428514324565</v>
      </c>
      <c r="G4873">
        <v>572379990.5072217</v>
      </c>
      <c r="H4873" s="6">
        <f>E4873-G4873-'Recalled prostheses cost'!$F$23</f>
        <v>-556439273.23130834</v>
      </c>
      <c r="I4873" s="112">
        <v>22098573.395800386</v>
      </c>
      <c r="J4873" s="112">
        <v>217504396.39274424</v>
      </c>
      <c r="K4873" s="112">
        <f>I4873-J4873-(0.38*'Recalled prostheses cost'!$F$23)</f>
        <v>-204431516.29436252</v>
      </c>
      <c r="L4873" s="11">
        <f t="shared" si="156"/>
        <v>1</v>
      </c>
    </row>
    <row r="4874" spans="1:12" x14ac:dyDescent="0.25">
      <c r="A4874">
        <f t="shared" si="157"/>
        <v>4869</v>
      </c>
      <c r="C4874">
        <v>65776.130511724637</v>
      </c>
      <c r="D4874">
        <v>67029.184185518912</v>
      </c>
      <c r="E4874">
        <v>54563501.830941901</v>
      </c>
      <c r="F4874">
        <v>1253.0536737942748</v>
      </c>
      <c r="G4874">
        <v>215374443.54409325</v>
      </c>
      <c r="H4874" s="6">
        <f>E4874-G4874-'Recalled prostheses cost'!$F$23</f>
        <v>-184562766.18004251</v>
      </c>
      <c r="I4874" s="112">
        <v>30102176.36985546</v>
      </c>
      <c r="J4874" s="112">
        <v>81842288.546755463</v>
      </c>
      <c r="K4874" s="112">
        <f>I4874-J4874-(0.38*'Recalled prostheses cost'!$F$23)</f>
        <v>-60765805.474318646</v>
      </c>
      <c r="L4874" s="11">
        <f t="shared" si="156"/>
        <v>1</v>
      </c>
    </row>
    <row r="4875" spans="1:12" x14ac:dyDescent="0.25">
      <c r="A4875">
        <f t="shared" si="157"/>
        <v>4870</v>
      </c>
      <c r="C4875">
        <v>52358.485910810632</v>
      </c>
      <c r="D4875">
        <v>54181.644269333687</v>
      </c>
      <c r="E4875">
        <v>56482648.073214255</v>
      </c>
      <c r="F4875">
        <v>1823.1583585230546</v>
      </c>
      <c r="G4875">
        <v>464630111.70058626</v>
      </c>
      <c r="H4875" s="6">
        <f>E4875-G4875-'Recalled prostheses cost'!$F$23</f>
        <v>-431899288.0942632</v>
      </c>
      <c r="I4875" s="112">
        <v>31464027.33893507</v>
      </c>
      <c r="J4875" s="112">
        <v>176559442.44622278</v>
      </c>
      <c r="K4875" s="112">
        <f>I4875-J4875-(0.38*'Recalled prostheses cost'!$F$23)</f>
        <v>-154121108.40470636</v>
      </c>
      <c r="L4875" s="11">
        <f t="shared" si="156"/>
        <v>1</v>
      </c>
    </row>
    <row r="4876" spans="1:12" x14ac:dyDescent="0.25">
      <c r="A4876">
        <f t="shared" si="157"/>
        <v>4871</v>
      </c>
      <c r="C4876">
        <v>68300.483167801387</v>
      </c>
      <c r="D4876">
        <v>69916.784431985361</v>
      </c>
      <c r="E4876">
        <v>42024126.074561767</v>
      </c>
      <c r="F4876">
        <v>1616.3012641839741</v>
      </c>
      <c r="G4876">
        <v>179755535.85986757</v>
      </c>
      <c r="H4876" s="6">
        <f>E4876-G4876-'Recalled prostheses cost'!$F$23</f>
        <v>-161483234.25219697</v>
      </c>
      <c r="I4876" s="112">
        <v>23165849.834953565</v>
      </c>
      <c r="J4876" s="112">
        <v>68307103.626749665</v>
      </c>
      <c r="K4876" s="112">
        <f>I4876-J4876-(0.38*'Recalled prostheses cost'!$F$23)</f>
        <v>-54166947.08921475</v>
      </c>
      <c r="L4876" s="11">
        <f t="shared" si="156"/>
        <v>1</v>
      </c>
    </row>
    <row r="4877" spans="1:12" x14ac:dyDescent="0.25">
      <c r="A4877">
        <f t="shared" si="157"/>
        <v>4872</v>
      </c>
      <c r="C4877">
        <v>56791.527672733166</v>
      </c>
      <c r="D4877">
        <v>58718.356400268574</v>
      </c>
      <c r="E4877">
        <v>52771969.214547798</v>
      </c>
      <c r="F4877">
        <v>1926.8287275354087</v>
      </c>
      <c r="G4877">
        <v>441271262.63656229</v>
      </c>
      <c r="H4877" s="6">
        <f>E4877-G4877-'Recalled prostheses cost'!$F$23</f>
        <v>-412251117.88890564</v>
      </c>
      <c r="I4877" s="112">
        <v>29608251.833055913</v>
      </c>
      <c r="J4877" s="112">
        <v>167683079.80189368</v>
      </c>
      <c r="K4877" s="112">
        <f>I4877-J4877-(0.38*'Recalled prostheses cost'!$F$23)</f>
        <v>-147100521.26625642</v>
      </c>
      <c r="L4877" s="11">
        <f t="shared" si="156"/>
        <v>1</v>
      </c>
    </row>
    <row r="4878" spans="1:12" x14ac:dyDescent="0.25">
      <c r="A4878">
        <f t="shared" si="157"/>
        <v>4873</v>
      </c>
      <c r="C4878">
        <v>61643.909676437397</v>
      </c>
      <c r="D4878">
        <v>63724.535576419679</v>
      </c>
      <c r="E4878">
        <v>53881502.839772537</v>
      </c>
      <c r="F4878">
        <v>2080.6258999822821</v>
      </c>
      <c r="G4878">
        <v>475445395.00433093</v>
      </c>
      <c r="H4878" s="6">
        <f>E4878-G4878-'Recalled prostheses cost'!$F$23</f>
        <v>-445315716.63144958</v>
      </c>
      <c r="I4878" s="112">
        <v>29814936.803485364</v>
      </c>
      <c r="J4878" s="112">
        <v>180669250.10164571</v>
      </c>
      <c r="K4878" s="112">
        <f>I4878-J4878-(0.38*'Recalled prostheses cost'!$F$23)</f>
        <v>-159880006.595579</v>
      </c>
      <c r="L4878" s="11">
        <f t="shared" si="156"/>
        <v>1</v>
      </c>
    </row>
    <row r="4879" spans="1:12" x14ac:dyDescent="0.25">
      <c r="A4879">
        <f t="shared" si="157"/>
        <v>4874</v>
      </c>
      <c r="C4879">
        <v>54724.992791471988</v>
      </c>
      <c r="D4879">
        <v>56725.85771155329</v>
      </c>
      <c r="E4879">
        <v>62700575.583585024</v>
      </c>
      <c r="F4879">
        <v>2000.8649200813015</v>
      </c>
      <c r="G4879">
        <v>568927618.11433434</v>
      </c>
      <c r="H4879" s="6">
        <f>E4879-G4879-'Recalled prostheses cost'!$F$23</f>
        <v>-529978866.99764049</v>
      </c>
      <c r="I4879" s="112">
        <v>34898122.713543966</v>
      </c>
      <c r="J4879" s="112">
        <v>216192494.88344708</v>
      </c>
      <c r="K4879" s="112">
        <f>I4879-J4879-(0.38*'Recalled prostheses cost'!$F$23)</f>
        <v>-190320065.46732175</v>
      </c>
      <c r="L4879" s="11">
        <f t="shared" si="156"/>
        <v>1</v>
      </c>
    </row>
    <row r="4880" spans="1:12" x14ac:dyDescent="0.25">
      <c r="A4880">
        <f t="shared" si="157"/>
        <v>4875</v>
      </c>
      <c r="C4880">
        <v>54169.043034046699</v>
      </c>
      <c r="D4880">
        <v>56084.518213217103</v>
      </c>
      <c r="E4880">
        <v>53777336.419869758</v>
      </c>
      <c r="F4880">
        <v>1915.4751791704039</v>
      </c>
      <c r="G4880">
        <v>492704333.12879926</v>
      </c>
      <c r="H4880" s="6">
        <f>E4880-G4880-'Recalled prostheses cost'!$F$23</f>
        <v>-462678821.17582065</v>
      </c>
      <c r="I4880" s="112">
        <v>30043107.641575977</v>
      </c>
      <c r="J4880" s="112">
        <v>187227646.58894372</v>
      </c>
      <c r="K4880" s="112">
        <f>I4880-J4880-(0.38*'Recalled prostheses cost'!$F$23)</f>
        <v>-166210232.24478638</v>
      </c>
      <c r="L4880" s="11">
        <f t="shared" si="156"/>
        <v>1</v>
      </c>
    </row>
    <row r="4881" spans="1:12" x14ac:dyDescent="0.25">
      <c r="A4881">
        <f t="shared" si="157"/>
        <v>4876</v>
      </c>
      <c r="C4881">
        <v>83267.271953792253</v>
      </c>
      <c r="D4881">
        <v>86091.054731747441</v>
      </c>
      <c r="E4881">
        <v>43446047.083025075</v>
      </c>
      <c r="F4881">
        <v>2823.7827779551881</v>
      </c>
      <c r="G4881">
        <v>245013114.99097082</v>
      </c>
      <c r="H4881" s="6">
        <f>E4881-G4881-'Recalled prostheses cost'!$F$23</f>
        <v>-225318892.37483692</v>
      </c>
      <c r="I4881" s="112">
        <v>24410729.328163013</v>
      </c>
      <c r="J4881" s="112">
        <v>93104983.696568936</v>
      </c>
      <c r="K4881" s="112">
        <f>I4881-J4881-(0.38*'Recalled prostheses cost'!$F$23)</f>
        <v>-77719947.665824562</v>
      </c>
      <c r="L4881" s="11">
        <f t="shared" si="156"/>
        <v>1</v>
      </c>
    </row>
    <row r="4882" spans="1:12" x14ac:dyDescent="0.25">
      <c r="A4882">
        <f t="shared" si="157"/>
        <v>4877</v>
      </c>
      <c r="C4882">
        <v>61870.216650611197</v>
      </c>
      <c r="D4882">
        <v>64318.579495513011</v>
      </c>
      <c r="E4882">
        <v>48024533.126692869</v>
      </c>
      <c r="F4882">
        <v>2448.3628449018142</v>
      </c>
      <c r="G4882">
        <v>446550687.09894735</v>
      </c>
      <c r="H4882" s="6">
        <f>E4882-G4882-'Recalled prostheses cost'!$F$23</f>
        <v>-422277978.43914562</v>
      </c>
      <c r="I4882" s="112">
        <v>26479911.108529281</v>
      </c>
      <c r="J4882" s="112">
        <v>169689261.09760004</v>
      </c>
      <c r="K4882" s="112">
        <f>I4882-J4882-(0.38*'Recalled prostheses cost'!$F$23)</f>
        <v>-152235043.28648943</v>
      </c>
      <c r="L4882" s="11">
        <f t="shared" si="156"/>
        <v>1</v>
      </c>
    </row>
    <row r="4883" spans="1:12" x14ac:dyDescent="0.25">
      <c r="A4883">
        <f t="shared" si="157"/>
        <v>4878</v>
      </c>
      <c r="C4883">
        <v>70595.532865558911</v>
      </c>
      <c r="D4883">
        <v>72538.037505562723</v>
      </c>
      <c r="E4883">
        <v>75481527.632161632</v>
      </c>
      <c r="F4883">
        <v>1942.5046400038118</v>
      </c>
      <c r="G4883">
        <v>494341294.48454523</v>
      </c>
      <c r="H4883" s="6">
        <f>E4883-G4883-'Recalled prostheses cost'!$F$23</f>
        <v>-442611591.31927478</v>
      </c>
      <c r="I4883" s="112">
        <v>41864777.588941671</v>
      </c>
      <c r="J4883" s="112">
        <v>187849691.90412721</v>
      </c>
      <c r="K4883" s="112">
        <f>I4883-J4883-(0.38*'Recalled prostheses cost'!$F$23)</f>
        <v>-155010607.6126042</v>
      </c>
      <c r="L4883" s="11">
        <f t="shared" si="156"/>
        <v>1</v>
      </c>
    </row>
    <row r="4884" spans="1:12" x14ac:dyDescent="0.25">
      <c r="A4884">
        <f t="shared" si="157"/>
        <v>4879</v>
      </c>
      <c r="C4884">
        <v>59909.859916460307</v>
      </c>
      <c r="D4884">
        <v>60980.796821055606</v>
      </c>
      <c r="E4884">
        <v>49370728.265823334</v>
      </c>
      <c r="F4884">
        <v>1070.936904595299</v>
      </c>
      <c r="G4884">
        <v>201302199.82870978</v>
      </c>
      <c r="H4884" s="6">
        <f>E4884-G4884-'Recalled prostheses cost'!$F$23</f>
        <v>-175683296.02977762</v>
      </c>
      <c r="I4884" s="112">
        <v>27638138.689469069</v>
      </c>
      <c r="J4884" s="112">
        <v>76494835.934909716</v>
      </c>
      <c r="K4884" s="112">
        <f>I4884-J4884-(0.38*'Recalled prostheses cost'!$F$23)</f>
        <v>-57882390.542859294</v>
      </c>
      <c r="L4884" s="11">
        <f t="shared" si="156"/>
        <v>1</v>
      </c>
    </row>
    <row r="4885" spans="1:12" x14ac:dyDescent="0.25">
      <c r="A4885">
        <f t="shared" si="157"/>
        <v>4880</v>
      </c>
      <c r="C4885">
        <v>58026.409560783592</v>
      </c>
      <c r="D4885">
        <v>59989.576726148443</v>
      </c>
      <c r="E4885">
        <v>45583025.855932742</v>
      </c>
      <c r="F4885">
        <v>1963.1671653648518</v>
      </c>
      <c r="G4885">
        <v>344043920.41823512</v>
      </c>
      <c r="H4885" s="6">
        <f>E4885-G4885-'Recalled prostheses cost'!$F$23</f>
        <v>-322212719.02919352</v>
      </c>
      <c r="I4885" s="112">
        <v>25267198.942682993</v>
      </c>
      <c r="J4885" s="112">
        <v>130736689.75892934</v>
      </c>
      <c r="K4885" s="112">
        <f>I4885-J4885-(0.38*'Recalled prostheses cost'!$F$23)</f>
        <v>-114495184.11366498</v>
      </c>
      <c r="L4885" s="11">
        <f t="shared" si="156"/>
        <v>1</v>
      </c>
    </row>
    <row r="4886" spans="1:12" x14ac:dyDescent="0.25">
      <c r="A4886">
        <f t="shared" si="157"/>
        <v>4881</v>
      </c>
      <c r="C4886">
        <v>74866.818879462735</v>
      </c>
      <c r="D4886">
        <v>77783.45365879398</v>
      </c>
      <c r="E4886">
        <v>57842152.667333417</v>
      </c>
      <c r="F4886">
        <v>2916.6347793312452</v>
      </c>
      <c r="G4886">
        <v>461366303.00140131</v>
      </c>
      <c r="H4886" s="6">
        <f>E4886-G4886-'Recalled prostheses cost'!$F$23</f>
        <v>-427275974.80095905</v>
      </c>
      <c r="I4886" s="112">
        <v>31982822.1649177</v>
      </c>
      <c r="J4886" s="112">
        <v>175319195.14053252</v>
      </c>
      <c r="K4886" s="112">
        <f>I4886-J4886-(0.38*'Recalled prostheses cost'!$F$23)</f>
        <v>-152362066.27303347</v>
      </c>
      <c r="L4886" s="11">
        <f t="shared" si="156"/>
        <v>1</v>
      </c>
    </row>
    <row r="4887" spans="1:12" x14ac:dyDescent="0.25">
      <c r="A4887">
        <f t="shared" si="157"/>
        <v>4882</v>
      </c>
      <c r="C4887">
        <v>64217.179089715362</v>
      </c>
      <c r="D4887">
        <v>66900.049716576439</v>
      </c>
      <c r="E4887">
        <v>42151810.095668256</v>
      </c>
      <c r="F4887">
        <v>2682.8706268610767</v>
      </c>
      <c r="G4887">
        <v>393323611.83931959</v>
      </c>
      <c r="H4887" s="6">
        <f>E4887-G4887-'Recalled prostheses cost'!$F$23</f>
        <v>-374923626.2105425</v>
      </c>
      <c r="I4887" s="112">
        <v>23355394.568575982</v>
      </c>
      <c r="J4887" s="112">
        <v>149462972.49894142</v>
      </c>
      <c r="K4887" s="112">
        <f>I4887-J4887-(0.38*'Recalled prostheses cost'!$F$23)</f>
        <v>-135133271.2277841</v>
      </c>
      <c r="L4887" s="11">
        <f t="shared" si="156"/>
        <v>1</v>
      </c>
    </row>
    <row r="4888" spans="1:12" x14ac:dyDescent="0.25">
      <c r="A4888">
        <f t="shared" si="157"/>
        <v>4883</v>
      </c>
      <c r="C4888">
        <v>56182.400450895046</v>
      </c>
      <c r="D4888">
        <v>57559.7067686968</v>
      </c>
      <c r="E4888">
        <v>60175852.987426288</v>
      </c>
      <c r="F4888">
        <v>1377.3063178017546</v>
      </c>
      <c r="G4888">
        <v>334594985.89493978</v>
      </c>
      <c r="H4888" s="6">
        <f>E4888-G4888-'Recalled prostheses cost'!$F$23</f>
        <v>-298170957.37440467</v>
      </c>
      <c r="I4888" s="112">
        <v>33309304.631067764</v>
      </c>
      <c r="J4888" s="112">
        <v>127146094.64007714</v>
      </c>
      <c r="K4888" s="112">
        <f>I4888-J4888-(0.38*'Recalled prostheses cost'!$F$23)</f>
        <v>-102862483.30642802</v>
      </c>
      <c r="L4888" s="11">
        <f t="shared" si="156"/>
        <v>1</v>
      </c>
    </row>
    <row r="4889" spans="1:12" x14ac:dyDescent="0.25">
      <c r="A4889">
        <f t="shared" si="157"/>
        <v>4884</v>
      </c>
      <c r="C4889">
        <v>66534.842454455182</v>
      </c>
      <c r="D4889">
        <v>69112.950227764566</v>
      </c>
      <c r="E4889">
        <v>46778189.979376815</v>
      </c>
      <c r="F4889">
        <v>2578.1077733093844</v>
      </c>
      <c r="G4889">
        <v>389854313.36537349</v>
      </c>
      <c r="H4889" s="6">
        <f>E4889-G4889-'Recalled prostheses cost'!$F$23</f>
        <v>-366827947.85288787</v>
      </c>
      <c r="I4889" s="112">
        <v>26387131.540661134</v>
      </c>
      <c r="J4889" s="112">
        <v>148144639.07884192</v>
      </c>
      <c r="K4889" s="112">
        <f>I4889-J4889-(0.38*'Recalled prostheses cost'!$F$23)</f>
        <v>-130783200.83559945</v>
      </c>
      <c r="L4889" s="11">
        <f t="shared" si="156"/>
        <v>1</v>
      </c>
    </row>
    <row r="4890" spans="1:12" x14ac:dyDescent="0.25">
      <c r="A4890">
        <f t="shared" si="157"/>
        <v>4885</v>
      </c>
      <c r="C4890">
        <v>59331.209508725558</v>
      </c>
      <c r="D4890">
        <v>61568.612298468252</v>
      </c>
      <c r="E4890">
        <v>44150638.54490906</v>
      </c>
      <c r="F4890">
        <v>2237.4027897426931</v>
      </c>
      <c r="G4890">
        <v>408944267.29184496</v>
      </c>
      <c r="H4890" s="6">
        <f>E4890-G4890-'Recalled prostheses cost'!$F$23</f>
        <v>-388545453.21382707</v>
      </c>
      <c r="I4890" s="112">
        <v>24630145.17816925</v>
      </c>
      <c r="J4890" s="112">
        <v>155398821.57090107</v>
      </c>
      <c r="K4890" s="112">
        <f>I4890-J4890-(0.38*'Recalled prostheses cost'!$F$23)</f>
        <v>-139794369.69015047</v>
      </c>
      <c r="L4890" s="11">
        <f t="shared" si="156"/>
        <v>1</v>
      </c>
    </row>
    <row r="4891" spans="1:12" x14ac:dyDescent="0.25">
      <c r="A4891">
        <f t="shared" si="157"/>
        <v>4886</v>
      </c>
      <c r="C4891">
        <v>56606.471125732867</v>
      </c>
      <c r="D4891">
        <v>58294.24528564603</v>
      </c>
      <c r="E4891">
        <v>54732861.168310009</v>
      </c>
      <c r="F4891">
        <v>1687.7741599131623</v>
      </c>
      <c r="G4891">
        <v>390783438.11965579</v>
      </c>
      <c r="H4891" s="6">
        <f>E4891-G4891-'Recalled prostheses cost'!$F$23</f>
        <v>-359802401.41823697</v>
      </c>
      <c r="I4891" s="112">
        <v>30404024.515812229</v>
      </c>
      <c r="J4891" s="112">
        <v>148497706.48546922</v>
      </c>
      <c r="K4891" s="112">
        <f>I4891-J4891-(0.38*'Recalled prostheses cost'!$F$23)</f>
        <v>-127119375.26707563</v>
      </c>
      <c r="L4891" s="11">
        <f t="shared" si="156"/>
        <v>1</v>
      </c>
    </row>
    <row r="4892" spans="1:12" x14ac:dyDescent="0.25">
      <c r="A4892">
        <f t="shared" si="157"/>
        <v>4887</v>
      </c>
      <c r="C4892">
        <v>56173.896019542466</v>
      </c>
      <c r="D4892">
        <v>57488.40082431896</v>
      </c>
      <c r="E4892">
        <v>43665985.662965491</v>
      </c>
      <c r="F4892">
        <v>1314.504804776494</v>
      </c>
      <c r="G4892">
        <v>213160415.87032107</v>
      </c>
      <c r="H4892" s="6">
        <f>E4892-G4892-'Recalled prostheses cost'!$F$23</f>
        <v>-193246254.67424673</v>
      </c>
      <c r="I4892" s="112">
        <v>24113700.912042696</v>
      </c>
      <c r="J4892" s="112">
        <v>81000958.030722007</v>
      </c>
      <c r="K4892" s="112">
        <f>I4892-J4892-(0.38*'Recalled prostheses cost'!$F$23)</f>
        <v>-65912950.416097961</v>
      </c>
      <c r="L4892" s="11">
        <f t="shared" si="156"/>
        <v>1</v>
      </c>
    </row>
    <row r="4893" spans="1:12" x14ac:dyDescent="0.25">
      <c r="A4893">
        <f t="shared" si="157"/>
        <v>4888</v>
      </c>
      <c r="C4893">
        <v>51780.159384377192</v>
      </c>
      <c r="D4893">
        <v>53804.594907315477</v>
      </c>
      <c r="E4893">
        <v>44729549.075722702</v>
      </c>
      <c r="F4893">
        <v>2024.4355229382854</v>
      </c>
      <c r="G4893">
        <v>435704371.2154026</v>
      </c>
      <c r="H4893" s="6">
        <f>E4893-G4893-'Recalled prostheses cost'!$F$23</f>
        <v>-414726646.60657108</v>
      </c>
      <c r="I4893" s="112">
        <v>24600032.669187088</v>
      </c>
      <c r="J4893" s="112">
        <v>165567661.06185299</v>
      </c>
      <c r="K4893" s="112">
        <f>I4893-J4893-(0.38*'Recalled prostheses cost'!$F$23)</f>
        <v>-149993321.69008455</v>
      </c>
      <c r="L4893" s="11">
        <f t="shared" si="156"/>
        <v>1</v>
      </c>
    </row>
    <row r="4894" spans="1:12" x14ac:dyDescent="0.25">
      <c r="A4894">
        <f t="shared" si="157"/>
        <v>4889</v>
      </c>
      <c r="C4894">
        <v>51477.691390905624</v>
      </c>
      <c r="D4894">
        <v>53072.453264888565</v>
      </c>
      <c r="E4894">
        <v>51645988.934276767</v>
      </c>
      <c r="F4894">
        <v>1594.7618739829413</v>
      </c>
      <c r="G4894">
        <v>380284242.35954475</v>
      </c>
      <c r="H4894" s="6">
        <f>E4894-G4894-'Recalled prostheses cost'!$F$23</f>
        <v>-352390077.89215916</v>
      </c>
      <c r="I4894" s="112">
        <v>28922982.974977911</v>
      </c>
      <c r="J4894" s="112">
        <v>144508012.096627</v>
      </c>
      <c r="K4894" s="112">
        <f>I4894-J4894-(0.38*'Recalled prostheses cost'!$F$23)</f>
        <v>-124610722.41906774</v>
      </c>
      <c r="L4894" s="11">
        <f t="shared" si="156"/>
        <v>1</v>
      </c>
    </row>
    <row r="4895" spans="1:12" x14ac:dyDescent="0.25">
      <c r="A4895">
        <f t="shared" si="157"/>
        <v>4890</v>
      </c>
      <c r="C4895">
        <v>60294.259250393072</v>
      </c>
      <c r="D4895">
        <v>62003.062586951375</v>
      </c>
      <c r="E4895">
        <v>54617664.05138135</v>
      </c>
      <c r="F4895">
        <v>1708.8033365583033</v>
      </c>
      <c r="G4895">
        <v>345104385.51777196</v>
      </c>
      <c r="H4895" s="6">
        <f>E4895-G4895-'Recalled prostheses cost'!$F$23</f>
        <v>-314238545.93328178</v>
      </c>
      <c r="I4895" s="112">
        <v>30424719.57720444</v>
      </c>
      <c r="J4895" s="112">
        <v>131139666.49675336</v>
      </c>
      <c r="K4895" s="112">
        <f>I4895-J4895-(0.38*'Recalled prostheses cost'!$F$23)</f>
        <v>-109740640.21696758</v>
      </c>
      <c r="L4895" s="11">
        <f t="shared" si="156"/>
        <v>1</v>
      </c>
    </row>
    <row r="4896" spans="1:12" x14ac:dyDescent="0.25">
      <c r="A4896">
        <f t="shared" si="157"/>
        <v>4891</v>
      </c>
      <c r="C4896">
        <v>54454.427232408118</v>
      </c>
      <c r="D4896">
        <v>56103.928677689619</v>
      </c>
      <c r="E4896">
        <v>64544792.016529322</v>
      </c>
      <c r="F4896">
        <v>1649.5014452815012</v>
      </c>
      <c r="G4896">
        <v>414756146.11623913</v>
      </c>
      <c r="H4896" s="6">
        <f>E4896-G4896-'Recalled prostheses cost'!$F$23</f>
        <v>-373963178.56660098</v>
      </c>
      <c r="I4896" s="112">
        <v>35662313.973071814</v>
      </c>
      <c r="J4896" s="112">
        <v>157607335.52417088</v>
      </c>
      <c r="K4896" s="112">
        <f>I4896-J4896-(0.38*'Recalled prostheses cost'!$F$23)</f>
        <v>-130970714.84851772</v>
      </c>
      <c r="L4896" s="11">
        <f t="shared" si="156"/>
        <v>1</v>
      </c>
    </row>
    <row r="4897" spans="1:12" x14ac:dyDescent="0.25">
      <c r="A4897">
        <f t="shared" si="157"/>
        <v>4892</v>
      </c>
      <c r="C4897">
        <v>55149.394661233287</v>
      </c>
      <c r="D4897">
        <v>56440.331286948036</v>
      </c>
      <c r="E4897">
        <v>42375060.404404014</v>
      </c>
      <c r="F4897">
        <v>1290.9366257147485</v>
      </c>
      <c r="G4897">
        <v>167230782.63840535</v>
      </c>
      <c r="H4897" s="6">
        <f>E4897-G4897-'Recalled prostheses cost'!$F$23</f>
        <v>-148607546.70089251</v>
      </c>
      <c r="I4897" s="112">
        <v>23455546.277973466</v>
      </c>
      <c r="J4897" s="112">
        <v>63547697.402594045</v>
      </c>
      <c r="K4897" s="112">
        <f>I4897-J4897-(0.38*'Recalled prostheses cost'!$F$23)</f>
        <v>-49117844.422039226</v>
      </c>
      <c r="L4897" s="11">
        <f t="shared" si="156"/>
        <v>1</v>
      </c>
    </row>
    <row r="4898" spans="1:12" x14ac:dyDescent="0.25">
      <c r="A4898">
        <f t="shared" si="157"/>
        <v>4893</v>
      </c>
      <c r="C4898">
        <v>52061.820581040804</v>
      </c>
      <c r="D4898">
        <v>53623.712486878227</v>
      </c>
      <c r="E4898">
        <v>53844675.62384253</v>
      </c>
      <c r="F4898">
        <v>1561.8919058374231</v>
      </c>
      <c r="G4898">
        <v>340349146.15823185</v>
      </c>
      <c r="H4898" s="6">
        <f>E4898-G4898-'Recalled prostheses cost'!$F$23</f>
        <v>-310256295.00128049</v>
      </c>
      <c r="I4898" s="112">
        <v>29734729.561509594</v>
      </c>
      <c r="J4898" s="112">
        <v>129332675.54012811</v>
      </c>
      <c r="K4898" s="112">
        <f>I4898-J4898-(0.38*'Recalled prostheses cost'!$F$23)</f>
        <v>-108623639.27603716</v>
      </c>
      <c r="L4898" s="11">
        <f t="shared" si="156"/>
        <v>1</v>
      </c>
    </row>
    <row r="4899" spans="1:12" x14ac:dyDescent="0.25">
      <c r="A4899">
        <f t="shared" si="157"/>
        <v>4894</v>
      </c>
      <c r="C4899">
        <v>51816.701968148373</v>
      </c>
      <c r="D4899">
        <v>52875.053678304183</v>
      </c>
      <c r="E4899">
        <v>63100574.919018477</v>
      </c>
      <c r="F4899">
        <v>1058.35171015581</v>
      </c>
      <c r="G4899">
        <v>353214669.47895563</v>
      </c>
      <c r="H4899" s="6">
        <f>E4899-G4899-'Recalled prostheses cost'!$F$23</f>
        <v>-313865919.02682829</v>
      </c>
      <c r="I4899" s="112">
        <v>34689418.108602822</v>
      </c>
      <c r="J4899" s="112">
        <v>134221574.40200317</v>
      </c>
      <c r="K4899" s="112">
        <f>I4899-J4899-(0.38*'Recalled prostheses cost'!$F$23)</f>
        <v>-108557849.590819</v>
      </c>
      <c r="L4899" s="11">
        <f t="shared" si="156"/>
        <v>1</v>
      </c>
    </row>
    <row r="4900" spans="1:12" x14ac:dyDescent="0.25">
      <c r="A4900">
        <f t="shared" si="157"/>
        <v>4895</v>
      </c>
      <c r="C4900">
        <v>58015.714921039063</v>
      </c>
      <c r="D4900">
        <v>59673.421229257059</v>
      </c>
      <c r="E4900">
        <v>50600564.244347133</v>
      </c>
      <c r="F4900">
        <v>1657.7063082179957</v>
      </c>
      <c r="G4900">
        <v>345165806.09327602</v>
      </c>
      <c r="H4900" s="6">
        <f>E4900-G4900-'Recalled prostheses cost'!$F$23</f>
        <v>-318317066.31582004</v>
      </c>
      <c r="I4900" s="112">
        <v>27906078.749323647</v>
      </c>
      <c r="J4900" s="112">
        <v>131163006.3154449</v>
      </c>
      <c r="K4900" s="112">
        <f>I4900-J4900-(0.38*'Recalled prostheses cost'!$F$23)</f>
        <v>-112282620.8635399</v>
      </c>
      <c r="L4900" s="11">
        <f t="shared" si="156"/>
        <v>1</v>
      </c>
    </row>
    <row r="4901" spans="1:12" x14ac:dyDescent="0.25">
      <c r="A4901">
        <f t="shared" si="157"/>
        <v>4896</v>
      </c>
      <c r="C4901">
        <v>55871.535135690952</v>
      </c>
      <c r="D4901">
        <v>57942.155166533004</v>
      </c>
      <c r="E4901">
        <v>57259649.737286456</v>
      </c>
      <c r="F4901">
        <v>2070.6200308420521</v>
      </c>
      <c r="G4901">
        <v>483796763.8181752</v>
      </c>
      <c r="H4901" s="6">
        <f>E4901-G4901-'Recalled prostheses cost'!$F$23</f>
        <v>-450288938.54777992</v>
      </c>
      <c r="I4901" s="112">
        <v>31794145.327665269</v>
      </c>
      <c r="J4901" s="112">
        <v>183842770.25090659</v>
      </c>
      <c r="K4901" s="112">
        <f>I4901-J4901-(0.38*'Recalled prostheses cost'!$F$23)</f>
        <v>-161074318.22065997</v>
      </c>
      <c r="L4901" s="11">
        <f t="shared" si="156"/>
        <v>1</v>
      </c>
    </row>
    <row r="4902" spans="1:12" x14ac:dyDescent="0.25">
      <c r="A4902">
        <f t="shared" si="157"/>
        <v>4897</v>
      </c>
      <c r="C4902">
        <v>58190.531323376963</v>
      </c>
      <c r="D4902">
        <v>59898.022913338733</v>
      </c>
      <c r="E4902">
        <v>67170915.233568549</v>
      </c>
      <c r="F4902">
        <v>1707.4915899617699</v>
      </c>
      <c r="G4902">
        <v>524326085.33212399</v>
      </c>
      <c r="H4902" s="6">
        <f>E4902-G4902-'Recalled prostheses cost'!$F$23</f>
        <v>-480906994.56544662</v>
      </c>
      <c r="I4902" s="112">
        <v>37101676.588069804</v>
      </c>
      <c r="J4902" s="112">
        <v>199243912.42620713</v>
      </c>
      <c r="K4902" s="112">
        <f>I4902-J4902-(0.38*'Recalled prostheses cost'!$F$23)</f>
        <v>-171167929.13555598</v>
      </c>
      <c r="L4902" s="11">
        <f t="shared" si="156"/>
        <v>1</v>
      </c>
    </row>
    <row r="4903" spans="1:12" x14ac:dyDescent="0.25">
      <c r="A4903">
        <f t="shared" si="157"/>
        <v>4898</v>
      </c>
      <c r="C4903">
        <v>59491.595495552632</v>
      </c>
      <c r="D4903">
        <v>61461.813998139231</v>
      </c>
      <c r="E4903">
        <v>42421681.625471503</v>
      </c>
      <c r="F4903">
        <v>1970.2185025865983</v>
      </c>
      <c r="G4903">
        <v>352336985.16125304</v>
      </c>
      <c r="H4903" s="6">
        <f>E4903-G4903-'Recalled prostheses cost'!$F$23</f>
        <v>-333667128.00267267</v>
      </c>
      <c r="I4903" s="112">
        <v>23587022.333116841</v>
      </c>
      <c r="J4903" s="112">
        <v>133888054.36127615</v>
      </c>
      <c r="K4903" s="112">
        <f>I4903-J4903-(0.38*'Recalled prostheses cost'!$F$23)</f>
        <v>-119326725.32557794</v>
      </c>
      <c r="L4903" s="11">
        <f t="shared" si="156"/>
        <v>1</v>
      </c>
    </row>
    <row r="4904" spans="1:12" x14ac:dyDescent="0.25">
      <c r="A4904">
        <f t="shared" si="157"/>
        <v>4899</v>
      </c>
      <c r="C4904">
        <v>64519.763899684964</v>
      </c>
      <c r="D4904">
        <v>66459.723043442646</v>
      </c>
      <c r="E4904">
        <v>45713917.960907213</v>
      </c>
      <c r="F4904">
        <v>1939.9591437576819</v>
      </c>
      <c r="G4904">
        <v>286186534.95938212</v>
      </c>
      <c r="H4904" s="6">
        <f>E4904-G4904-'Recalled prostheses cost'!$F$23</f>
        <v>-264224441.46536607</v>
      </c>
      <c r="I4904" s="112">
        <v>25585209.542203672</v>
      </c>
      <c r="J4904" s="112">
        <v>108750883.28456521</v>
      </c>
      <c r="K4904" s="112">
        <f>I4904-J4904-(0.38*'Recalled prostheses cost'!$F$23)</f>
        <v>-92191367.0397802</v>
      </c>
      <c r="L4904" s="11">
        <f t="shared" si="156"/>
        <v>1</v>
      </c>
    </row>
    <row r="4905" spans="1:12" x14ac:dyDescent="0.25">
      <c r="A4905">
        <f t="shared" si="157"/>
        <v>4900</v>
      </c>
      <c r="C4905">
        <v>85590.270897488037</v>
      </c>
      <c r="D4905">
        <v>88092.606963674683</v>
      </c>
      <c r="E4905">
        <v>52183341.356031038</v>
      </c>
      <c r="F4905">
        <v>2502.3360661866463</v>
      </c>
      <c r="G4905">
        <v>278173408.16353834</v>
      </c>
      <c r="H4905" s="6">
        <f>E4905-G4905-'Recalled prostheses cost'!$F$23</f>
        <v>-249741891.27439848</v>
      </c>
      <c r="I4905" s="112">
        <v>28809015.451578185</v>
      </c>
      <c r="J4905" s="112">
        <v>105705895.10214461</v>
      </c>
      <c r="K4905" s="112">
        <f>I4905-J4905-(0.38*'Recalled prostheses cost'!$F$23)</f>
        <v>-85922572.947985083</v>
      </c>
      <c r="L4905" s="11">
        <f t="shared" si="156"/>
        <v>1</v>
      </c>
    </row>
    <row r="4906" spans="1:12" x14ac:dyDescent="0.25">
      <c r="A4906">
        <f t="shared" si="157"/>
        <v>4901</v>
      </c>
      <c r="C4906">
        <v>59902.398209337429</v>
      </c>
      <c r="D4906">
        <v>62231.651813878525</v>
      </c>
      <c r="E4906">
        <v>40622766.338698819</v>
      </c>
      <c r="F4906">
        <v>2329.2536045410961</v>
      </c>
      <c r="G4906">
        <v>329343247.66952646</v>
      </c>
      <c r="H4906" s="6">
        <f>E4906-G4906-'Recalled prostheses cost'!$F$23</f>
        <v>-312472305.79771882</v>
      </c>
      <c r="I4906" s="112">
        <v>22308633.872377109</v>
      </c>
      <c r="J4906" s="112">
        <v>125150434.11442006</v>
      </c>
      <c r="K4906" s="112">
        <f>I4906-J4906-(0.38*'Recalled prostheses cost'!$F$23)</f>
        <v>-111867493.53946158</v>
      </c>
      <c r="L4906" s="11">
        <f t="shared" si="156"/>
        <v>1</v>
      </c>
    </row>
    <row r="4907" spans="1:12" x14ac:dyDescent="0.25">
      <c r="A4907">
        <f t="shared" si="157"/>
        <v>4902</v>
      </c>
      <c r="C4907">
        <v>51330.813574661101</v>
      </c>
      <c r="D4907">
        <v>52934.365427512283</v>
      </c>
      <c r="E4907">
        <v>40778664.432744443</v>
      </c>
      <c r="F4907">
        <v>1603.551852851182</v>
      </c>
      <c r="G4907">
        <v>350649212.71251541</v>
      </c>
      <c r="H4907" s="6">
        <f>E4907-G4907-'Recalled prostheses cost'!$F$23</f>
        <v>-333622372.74666214</v>
      </c>
      <c r="I4907" s="112">
        <v>22283417.578474455</v>
      </c>
      <c r="J4907" s="112">
        <v>133246700.83075584</v>
      </c>
      <c r="K4907" s="112">
        <f>I4907-J4907-(0.38*'Recalled prostheses cost'!$F$23)</f>
        <v>-119988976.54970005</v>
      </c>
      <c r="L4907" s="11">
        <f t="shared" si="156"/>
        <v>1</v>
      </c>
    </row>
    <row r="4908" spans="1:12" x14ac:dyDescent="0.25">
      <c r="A4908">
        <f t="shared" si="157"/>
        <v>4903</v>
      </c>
      <c r="C4908">
        <v>51958.244207383097</v>
      </c>
      <c r="D4908">
        <v>53576.915052266202</v>
      </c>
      <c r="E4908">
        <v>51059473.734387994</v>
      </c>
      <c r="F4908">
        <v>1618.670844883105</v>
      </c>
      <c r="G4908">
        <v>350149280.24703085</v>
      </c>
      <c r="H4908" s="6">
        <f>E4908-G4908-'Recalled prostheses cost'!$F$23</f>
        <v>-322841630.97953403</v>
      </c>
      <c r="I4908" s="112">
        <v>28259788.116414934</v>
      </c>
      <c r="J4908" s="112">
        <v>133056726.49387172</v>
      </c>
      <c r="K4908" s="112">
        <f>I4908-J4908-(0.38*'Recalled prostheses cost'!$F$23)</f>
        <v>-113822631.67487544</v>
      </c>
      <c r="L4908" s="11">
        <f t="shared" si="156"/>
        <v>1</v>
      </c>
    </row>
    <row r="4909" spans="1:12" x14ac:dyDescent="0.25">
      <c r="A4909">
        <f t="shared" si="157"/>
        <v>4904</v>
      </c>
      <c r="C4909">
        <v>75957.604897202589</v>
      </c>
      <c r="D4909">
        <v>78637.389540478471</v>
      </c>
      <c r="E4909">
        <v>44151293.339637108</v>
      </c>
      <c r="F4909">
        <v>2679.7846432758815</v>
      </c>
      <c r="G4909">
        <v>369292043.15871292</v>
      </c>
      <c r="H4909" s="6">
        <f>E4909-G4909-'Recalled prostheses cost'!$F$23</f>
        <v>-348892574.28596699</v>
      </c>
      <c r="I4909" s="112">
        <v>24740942.535618152</v>
      </c>
      <c r="J4909" s="112">
        <v>140330976.40031093</v>
      </c>
      <c r="K4909" s="112">
        <f>I4909-J4909-(0.38*'Recalled prostheses cost'!$F$23)</f>
        <v>-124615727.16211143</v>
      </c>
      <c r="L4909" s="11">
        <f t="shared" si="156"/>
        <v>1</v>
      </c>
    </row>
    <row r="4910" spans="1:12" x14ac:dyDescent="0.25">
      <c r="A4910">
        <f t="shared" si="157"/>
        <v>4905</v>
      </c>
      <c r="C4910">
        <v>56264.101653625883</v>
      </c>
      <c r="D4910">
        <v>58349.068927050103</v>
      </c>
      <c r="E4910">
        <v>39974085.777999811</v>
      </c>
      <c r="F4910">
        <v>2084.9672734242195</v>
      </c>
      <c r="G4910">
        <v>317836385.14733028</v>
      </c>
      <c r="H4910" s="6">
        <f>E4910-G4910-'Recalled prostheses cost'!$F$23</f>
        <v>-301614123.83622164</v>
      </c>
      <c r="I4910" s="112">
        <v>22413829.478318613</v>
      </c>
      <c r="J4910" s="112">
        <v>120777826.35598548</v>
      </c>
      <c r="K4910" s="112">
        <f>I4910-J4910-(0.38*'Recalled prostheses cost'!$F$23)</f>
        <v>-107389690.17508551</v>
      </c>
      <c r="L4910" s="11">
        <f t="shared" si="156"/>
        <v>1</v>
      </c>
    </row>
    <row r="4911" spans="1:12" x14ac:dyDescent="0.25">
      <c r="A4911">
        <f t="shared" si="157"/>
        <v>4906</v>
      </c>
      <c r="C4911">
        <v>65917.099863081428</v>
      </c>
      <c r="D4911">
        <v>67473.965567671854</v>
      </c>
      <c r="E4911">
        <v>48860878.202665702</v>
      </c>
      <c r="F4911">
        <v>1556.8657045904256</v>
      </c>
      <c r="G4911">
        <v>263390497.27159914</v>
      </c>
      <c r="H4911" s="6">
        <f>E4911-G4911-'Recalled prostheses cost'!$F$23</f>
        <v>-238281443.5358246</v>
      </c>
      <c r="I4911" s="112">
        <v>26749998.635341384</v>
      </c>
      <c r="J4911" s="112">
        <v>100088388.96320766</v>
      </c>
      <c r="K4911" s="112">
        <f>I4911-J4911-(0.38*'Recalled prostheses cost'!$F$23)</f>
        <v>-82364083.62528494</v>
      </c>
      <c r="L4911" s="11">
        <f t="shared" si="156"/>
        <v>1</v>
      </c>
    </row>
    <row r="4912" spans="1:12" x14ac:dyDescent="0.25">
      <c r="A4912">
        <f t="shared" si="157"/>
        <v>4907</v>
      </c>
      <c r="C4912">
        <v>65087.650870726975</v>
      </c>
      <c r="D4912">
        <v>66925.090971400379</v>
      </c>
      <c r="E4912">
        <v>50224572.784382708</v>
      </c>
      <c r="F4912">
        <v>1837.4401006734042</v>
      </c>
      <c r="G4912">
        <v>313046427.99439442</v>
      </c>
      <c r="H4912" s="6">
        <f>E4912-G4912-'Recalled prostheses cost'!$F$23</f>
        <v>-286573679.67690289</v>
      </c>
      <c r="I4912" s="112">
        <v>27650574.968575887</v>
      </c>
      <c r="J4912" s="112">
        <v>118957642.63786992</v>
      </c>
      <c r="K4912" s="112">
        <f>I4912-J4912-(0.38*'Recalled prostheses cost'!$F$23)</f>
        <v>-100332760.96671268</v>
      </c>
      <c r="L4912" s="11">
        <f t="shared" si="156"/>
        <v>1</v>
      </c>
    </row>
    <row r="4913" spans="1:12" x14ac:dyDescent="0.25">
      <c r="A4913">
        <f t="shared" si="157"/>
        <v>4908</v>
      </c>
      <c r="C4913">
        <v>81517.715062259987</v>
      </c>
      <c r="D4913">
        <v>82864.5878387556</v>
      </c>
      <c r="E4913">
        <v>49035246.862590283</v>
      </c>
      <c r="F4913">
        <v>1346.8727764956129</v>
      </c>
      <c r="G4913">
        <v>163394806.41309646</v>
      </c>
      <c r="H4913" s="6">
        <f>E4913-G4913-'Recalled prostheses cost'!$F$23</f>
        <v>-138111384.01739734</v>
      </c>
      <c r="I4913" s="112">
        <v>27450407.224435214</v>
      </c>
      <c r="J4913" s="112">
        <v>62090026.436976664</v>
      </c>
      <c r="K4913" s="112">
        <f>I4913-J4913-(0.38*'Recalled prostheses cost'!$F$23)</f>
        <v>-43665312.509960093</v>
      </c>
      <c r="L4913" s="11">
        <f t="shared" si="156"/>
        <v>1</v>
      </c>
    </row>
    <row r="4914" spans="1:12" x14ac:dyDescent="0.25">
      <c r="A4914">
        <f t="shared" si="157"/>
        <v>4909</v>
      </c>
      <c r="C4914">
        <v>49235.546577177236</v>
      </c>
      <c r="D4914">
        <v>50621.609579198564</v>
      </c>
      <c r="E4914">
        <v>46635894.642229229</v>
      </c>
      <c r="F4914">
        <v>1386.0630020213284</v>
      </c>
      <c r="G4914">
        <v>366663075.71757382</v>
      </c>
      <c r="H4914" s="6">
        <f>E4914-G4914-'Recalled prostheses cost'!$F$23</f>
        <v>-343779005.54223573</v>
      </c>
      <c r="I4914" s="112">
        <v>25828489.720516618</v>
      </c>
      <c r="J4914" s="112">
        <v>139331968.77267805</v>
      </c>
      <c r="K4914" s="112">
        <f>I4914-J4914-(0.38*'Recalled prostheses cost'!$F$23)</f>
        <v>-122529172.34958008</v>
      </c>
      <c r="L4914" s="11">
        <f t="shared" si="156"/>
        <v>1</v>
      </c>
    </row>
    <row r="4915" spans="1:12" x14ac:dyDescent="0.25">
      <c r="A4915">
        <f t="shared" si="157"/>
        <v>4910</v>
      </c>
      <c r="C4915">
        <v>83619.729124245525</v>
      </c>
      <c r="D4915">
        <v>87066.771299157757</v>
      </c>
      <c r="E4915">
        <v>47745688.316311017</v>
      </c>
      <c r="F4915">
        <v>3447.0421749122324</v>
      </c>
      <c r="G4915">
        <v>365594771.90495187</v>
      </c>
      <c r="H4915" s="6">
        <f>E4915-G4915-'Recalled prostheses cost'!$F$23</f>
        <v>-341600908.05553204</v>
      </c>
      <c r="I4915" s="112">
        <v>26515620.932767946</v>
      </c>
      <c r="J4915" s="112">
        <v>138926013.32388172</v>
      </c>
      <c r="K4915" s="112">
        <f>I4915-J4915-(0.38*'Recalled prostheses cost'!$F$23)</f>
        <v>-121436085.68853241</v>
      </c>
      <c r="L4915" s="11">
        <f t="shared" si="156"/>
        <v>1</v>
      </c>
    </row>
    <row r="4916" spans="1:12" x14ac:dyDescent="0.25">
      <c r="A4916">
        <f t="shared" si="157"/>
        <v>4911</v>
      </c>
      <c r="C4916">
        <v>54196.052927893361</v>
      </c>
      <c r="D4916">
        <v>55768.99560766176</v>
      </c>
      <c r="E4916">
        <v>45420158.64310541</v>
      </c>
      <c r="F4916">
        <v>1572.9426797683991</v>
      </c>
      <c r="G4916">
        <v>291435947.33526003</v>
      </c>
      <c r="H4916" s="6">
        <f>E4916-G4916-'Recalled prostheses cost'!$F$23</f>
        <v>-269767613.15904582</v>
      </c>
      <c r="I4916" s="112">
        <v>25240321.647741534</v>
      </c>
      <c r="J4916" s="112">
        <v>110745659.98739885</v>
      </c>
      <c r="K4916" s="112">
        <f>I4916-J4916-(0.38*'Recalled prostheses cost'!$F$23)</f>
        <v>-94531031.637075961</v>
      </c>
      <c r="L4916" s="11">
        <f t="shared" si="156"/>
        <v>1</v>
      </c>
    </row>
    <row r="4917" spans="1:12" x14ac:dyDescent="0.25">
      <c r="A4917">
        <f t="shared" si="157"/>
        <v>4912</v>
      </c>
      <c r="C4917">
        <v>54829.867105143552</v>
      </c>
      <c r="D4917">
        <v>56486.526512670025</v>
      </c>
      <c r="E4917">
        <v>50457344.455731533</v>
      </c>
      <c r="F4917">
        <v>1656.6594075264729</v>
      </c>
      <c r="G4917">
        <v>338980057.70961702</v>
      </c>
      <c r="H4917" s="6">
        <f>E4917-G4917-'Recalled prostheses cost'!$F$23</f>
        <v>-312274537.72077668</v>
      </c>
      <c r="I4917" s="112">
        <v>28262005.626957662</v>
      </c>
      <c r="J4917" s="112">
        <v>128812421.92965446</v>
      </c>
      <c r="K4917" s="112">
        <f>I4917-J4917-(0.38*'Recalled prostheses cost'!$F$23)</f>
        <v>-109576109.60011545</v>
      </c>
      <c r="L4917" s="11">
        <f t="shared" si="156"/>
        <v>1</v>
      </c>
    </row>
    <row r="4918" spans="1:12" x14ac:dyDescent="0.25">
      <c r="A4918">
        <f t="shared" si="157"/>
        <v>4913</v>
      </c>
      <c r="C4918">
        <v>50846.000965166953</v>
      </c>
      <c r="D4918">
        <v>52419.150428904766</v>
      </c>
      <c r="E4918">
        <v>56099351.826072045</v>
      </c>
      <c r="F4918">
        <v>1573.1494637378128</v>
      </c>
      <c r="G4918">
        <v>533646120.46535927</v>
      </c>
      <c r="H4918" s="6">
        <f>E4918-G4918-'Recalled prostheses cost'!$F$23</f>
        <v>-501298593.1061784</v>
      </c>
      <c r="I4918" s="112">
        <v>31343201.49667779</v>
      </c>
      <c r="J4918" s="112">
        <v>202785525.77683651</v>
      </c>
      <c r="K4918" s="112">
        <f>I4918-J4918-(0.38*'Recalled prostheses cost'!$F$23)</f>
        <v>-180468017.57757738</v>
      </c>
      <c r="L4918" s="11">
        <f t="shared" si="156"/>
        <v>1</v>
      </c>
    </row>
    <row r="4919" spans="1:12" x14ac:dyDescent="0.25">
      <c r="A4919">
        <f t="shared" si="157"/>
        <v>4914</v>
      </c>
      <c r="C4919">
        <v>53089.773798417482</v>
      </c>
      <c r="D4919">
        <v>54759.313300656962</v>
      </c>
      <c r="E4919">
        <v>54637190.789438576</v>
      </c>
      <c r="F4919">
        <v>1669.5395022394805</v>
      </c>
      <c r="G4919">
        <v>349426462.91383445</v>
      </c>
      <c r="H4919" s="6">
        <f>E4919-G4919-'Recalled prostheses cost'!$F$23</f>
        <v>-318541096.59128702</v>
      </c>
      <c r="I4919" s="112">
        <v>30040477.104045205</v>
      </c>
      <c r="J4919" s="112">
        <v>132782055.90725707</v>
      </c>
      <c r="K4919" s="112">
        <f>I4919-J4919-(0.38*'Recalled prostheses cost'!$F$23)</f>
        <v>-111767272.10063052</v>
      </c>
      <c r="L4919" s="11">
        <f t="shared" si="156"/>
        <v>1</v>
      </c>
    </row>
    <row r="4920" spans="1:12" x14ac:dyDescent="0.25">
      <c r="A4920">
        <f t="shared" si="157"/>
        <v>4915</v>
      </c>
      <c r="C4920">
        <v>57298.555384606443</v>
      </c>
      <c r="D4920">
        <v>59093.985392148308</v>
      </c>
      <c r="E4920">
        <v>58511861.463104635</v>
      </c>
      <c r="F4920">
        <v>1795.4300075418651</v>
      </c>
      <c r="G4920">
        <v>488099304.87903684</v>
      </c>
      <c r="H4920" s="6">
        <f>E4920-G4920-'Recalled prostheses cost'!$F$23</f>
        <v>-453339267.88282335</v>
      </c>
      <c r="I4920" s="112">
        <v>32475599.950050462</v>
      </c>
      <c r="J4920" s="112">
        <v>185477735.85403398</v>
      </c>
      <c r="K4920" s="112">
        <f>I4920-J4920-(0.38*'Recalled prostheses cost'!$F$23)</f>
        <v>-162027829.20140216</v>
      </c>
      <c r="L4920" s="11">
        <f t="shared" si="156"/>
        <v>1</v>
      </c>
    </row>
    <row r="4921" spans="1:12" x14ac:dyDescent="0.25">
      <c r="A4921">
        <f t="shared" si="157"/>
        <v>4916</v>
      </c>
      <c r="C4921">
        <v>70734.898039311825</v>
      </c>
      <c r="D4921">
        <v>74329.538222281699</v>
      </c>
      <c r="E4921">
        <v>45389436.857835963</v>
      </c>
      <c r="F4921">
        <v>3594.6401829698734</v>
      </c>
      <c r="G4921">
        <v>568002681.41308093</v>
      </c>
      <c r="H4921" s="6">
        <f>E4921-G4921-'Recalled prostheses cost'!$F$23</f>
        <v>-546365069.02213621</v>
      </c>
      <c r="I4921" s="112">
        <v>25177938.411556292</v>
      </c>
      <c r="J4921" s="112">
        <v>215841018.93697077</v>
      </c>
      <c r="K4921" s="112">
        <f>I4921-J4921-(0.38*'Recalled prostheses cost'!$F$23)</f>
        <v>-199688773.82283312</v>
      </c>
      <c r="L4921" s="11">
        <f t="shared" si="156"/>
        <v>1</v>
      </c>
    </row>
    <row r="4922" spans="1:12" x14ac:dyDescent="0.25">
      <c r="A4922">
        <f t="shared" si="157"/>
        <v>4917</v>
      </c>
      <c r="C4922">
        <v>76208.279909868099</v>
      </c>
      <c r="D4922">
        <v>77580.184528932397</v>
      </c>
      <c r="E4922">
        <v>52814697.338920139</v>
      </c>
      <c r="F4922">
        <v>1371.9046190642985</v>
      </c>
      <c r="G4922">
        <v>189821876.71353471</v>
      </c>
      <c r="H4922" s="6">
        <f>E4922-G4922-'Recalled prostheses cost'!$F$23</f>
        <v>-160759003.84150574</v>
      </c>
      <c r="I4922" s="112">
        <v>29391885.317046031</v>
      </c>
      <c r="J4922" s="112">
        <v>72132313.151143178</v>
      </c>
      <c r="K4922" s="112">
        <f>I4922-J4922-(0.38*'Recalled prostheses cost'!$F$23)</f>
        <v>-51766121.131515794</v>
      </c>
      <c r="L4922" s="11">
        <f t="shared" si="156"/>
        <v>1</v>
      </c>
    </row>
    <row r="4923" spans="1:12" x14ac:dyDescent="0.25">
      <c r="A4923">
        <f t="shared" si="157"/>
        <v>4918</v>
      </c>
      <c r="C4923">
        <v>53236.881632286655</v>
      </c>
      <c r="D4923">
        <v>54971.840068023172</v>
      </c>
      <c r="E4923">
        <v>45327356.459563196</v>
      </c>
      <c r="F4923">
        <v>1734.9584357365165</v>
      </c>
      <c r="G4923">
        <v>370847032.44407314</v>
      </c>
      <c r="H4923" s="6">
        <f>E4923-G4923-'Recalled prostheses cost'!$F$23</f>
        <v>-349271500.45140111</v>
      </c>
      <c r="I4923" s="112">
        <v>25196994.314645242</v>
      </c>
      <c r="J4923" s="112">
        <v>140921872.32874781</v>
      </c>
      <c r="K4923" s="112">
        <f>I4923-J4923-(0.38*'Recalled prostheses cost'!$F$23)</f>
        <v>-124750571.3115212</v>
      </c>
      <c r="L4923" s="11">
        <f t="shared" si="156"/>
        <v>1</v>
      </c>
    </row>
    <row r="4924" spans="1:12" x14ac:dyDescent="0.25">
      <c r="A4924">
        <f t="shared" si="157"/>
        <v>4919</v>
      </c>
      <c r="C4924">
        <v>54380.289852111695</v>
      </c>
      <c r="D4924">
        <v>56697.555786154815</v>
      </c>
      <c r="E4924">
        <v>43946282.408883944</v>
      </c>
      <c r="F4924">
        <v>2317.2659340431201</v>
      </c>
      <c r="G4924">
        <v>439630276.89435655</v>
      </c>
      <c r="H4924" s="6">
        <f>E4924-G4924-'Recalled prostheses cost'!$F$23</f>
        <v>-419435818.95236379</v>
      </c>
      <c r="I4924" s="112">
        <v>24262933.192026019</v>
      </c>
      <c r="J4924" s="112">
        <v>167059505.21985546</v>
      </c>
      <c r="K4924" s="112">
        <f>I4924-J4924-(0.38*'Recalled prostheses cost'!$F$23)</f>
        <v>-151822265.32524809</v>
      </c>
      <c r="L4924" s="11">
        <f t="shared" si="156"/>
        <v>1</v>
      </c>
    </row>
    <row r="4925" spans="1:12" x14ac:dyDescent="0.25">
      <c r="A4925">
        <f t="shared" si="157"/>
        <v>4920</v>
      </c>
      <c r="C4925">
        <v>58318.013834732104</v>
      </c>
      <c r="D4925">
        <v>60468.580284836164</v>
      </c>
      <c r="E4925">
        <v>45153066.004780442</v>
      </c>
      <c r="F4925">
        <v>2150.5664501040592</v>
      </c>
      <c r="G4925">
        <v>397007361.20533997</v>
      </c>
      <c r="H4925" s="6">
        <f>E4925-G4925-'Recalled prostheses cost'!$F$23</f>
        <v>-375606119.66745067</v>
      </c>
      <c r="I4925" s="112">
        <v>25398375.848836768</v>
      </c>
      <c r="J4925" s="112">
        <v>150862797.25802916</v>
      </c>
      <c r="K4925" s="112">
        <f>I4925-J4925-(0.38*'Recalled prostheses cost'!$F$23)</f>
        <v>-134490114.70661104</v>
      </c>
      <c r="L4925" s="11">
        <f t="shared" si="156"/>
        <v>1</v>
      </c>
    </row>
    <row r="4926" spans="1:12" x14ac:dyDescent="0.25">
      <c r="A4926">
        <f t="shared" si="157"/>
        <v>4921</v>
      </c>
      <c r="C4926">
        <v>52185.549232123602</v>
      </c>
      <c r="D4926">
        <v>54075.193121978686</v>
      </c>
      <c r="E4926">
        <v>51239614.210535191</v>
      </c>
      <c r="F4926">
        <v>1889.6438898550841</v>
      </c>
      <c r="G4926">
        <v>459046284.1846661</v>
      </c>
      <c r="H4926" s="6">
        <f>E4926-G4926-'Recalled prostheses cost'!$F$23</f>
        <v>-431558494.4410221</v>
      </c>
      <c r="I4926" s="112">
        <v>28679976.527505927</v>
      </c>
      <c r="J4926" s="112">
        <v>174437587.9901731</v>
      </c>
      <c r="K4926" s="112">
        <f>I4926-J4926-(0.38*'Recalled prostheses cost'!$F$23)</f>
        <v>-154783304.76008582</v>
      </c>
      <c r="L4926" s="11">
        <f t="shared" si="156"/>
        <v>1</v>
      </c>
    </row>
    <row r="4927" spans="1:12" x14ac:dyDescent="0.25">
      <c r="A4927">
        <f t="shared" si="157"/>
        <v>4922</v>
      </c>
      <c r="C4927">
        <v>57116.753996704603</v>
      </c>
      <c r="D4927">
        <v>58398.478312472071</v>
      </c>
      <c r="E4927">
        <v>57247799.462137938</v>
      </c>
      <c r="F4927">
        <v>1281.7243157674675</v>
      </c>
      <c r="G4927">
        <v>267718238.92768601</v>
      </c>
      <c r="H4927" s="6">
        <f>E4927-G4927-'Recalled prostheses cost'!$F$23</f>
        <v>-234222263.93243924</v>
      </c>
      <c r="I4927" s="112">
        <v>32037719.615809549</v>
      </c>
      <c r="J4927" s="112">
        <v>101732930.79252069</v>
      </c>
      <c r="K4927" s="112">
        <f>I4927-J4927-(0.38*'Recalled prostheses cost'!$F$23)</f>
        <v>-78720904.474129796</v>
      </c>
      <c r="L4927" s="11">
        <f t="shared" si="156"/>
        <v>1</v>
      </c>
    </row>
    <row r="4928" spans="1:12" x14ac:dyDescent="0.25">
      <c r="A4928">
        <f t="shared" si="157"/>
        <v>4923</v>
      </c>
      <c r="C4928">
        <v>63016.626499357073</v>
      </c>
      <c r="D4928">
        <v>64742.283070410675</v>
      </c>
      <c r="E4928">
        <v>52873345.783032671</v>
      </c>
      <c r="F4928">
        <v>1725.6565710536015</v>
      </c>
      <c r="G4928">
        <v>327918795.54580581</v>
      </c>
      <c r="H4928" s="6">
        <f>E4928-G4928-'Recalled prostheses cost'!$F$23</f>
        <v>-298797274.22966433</v>
      </c>
      <c r="I4928" s="112">
        <v>29531537.750082336</v>
      </c>
      <c r="J4928" s="112">
        <v>124609142.30740622</v>
      </c>
      <c r="K4928" s="112">
        <f>I4928-J4928-(0.38*'Recalled prostheses cost'!$F$23)</f>
        <v>-104103297.85474253</v>
      </c>
      <c r="L4928" s="11">
        <f t="shared" si="156"/>
        <v>1</v>
      </c>
    </row>
    <row r="4929" spans="1:12" x14ac:dyDescent="0.25">
      <c r="A4929">
        <f t="shared" si="157"/>
        <v>4924</v>
      </c>
      <c r="C4929">
        <v>67956.515738272399</v>
      </c>
      <c r="D4929">
        <v>69114.267389670291</v>
      </c>
      <c r="E4929">
        <v>47041045.190252356</v>
      </c>
      <c r="F4929">
        <v>1157.7516513978917</v>
      </c>
      <c r="G4929">
        <v>168688051.42200893</v>
      </c>
      <c r="H4929" s="6">
        <f>E4929-G4929-'Recalled prostheses cost'!$F$23</f>
        <v>-145398830.69864774</v>
      </c>
      <c r="I4929" s="112">
        <v>26090485.321732171</v>
      </c>
      <c r="J4929" s="112">
        <v>64101459.540363394</v>
      </c>
      <c r="K4929" s="112">
        <f>I4929-J4929-(0.38*'Recalled prostheses cost'!$F$23)</f>
        <v>-47036667.516049869</v>
      </c>
      <c r="L4929" s="11">
        <f t="shared" si="156"/>
        <v>1</v>
      </c>
    </row>
    <row r="4930" spans="1:12" x14ac:dyDescent="0.25">
      <c r="A4930">
        <f t="shared" si="157"/>
        <v>4925</v>
      </c>
      <c r="C4930">
        <v>58336.139574653731</v>
      </c>
      <c r="D4930">
        <v>60329.17257293591</v>
      </c>
      <c r="E4930">
        <v>59691088.580776088</v>
      </c>
      <c r="F4930">
        <v>1993.0329982821786</v>
      </c>
      <c r="G4930">
        <v>318699904.96093905</v>
      </c>
      <c r="H4930" s="6">
        <f>E4930-G4930-'Recalled prostheses cost'!$F$23</f>
        <v>-282760640.84705412</v>
      </c>
      <c r="I4930" s="112">
        <v>33273636.261949148</v>
      </c>
      <c r="J4930" s="112">
        <v>121105963.88515684</v>
      </c>
      <c r="K4930" s="112">
        <f>I4930-J4930-(0.38*'Recalled prostheses cost'!$F$23)</f>
        <v>-96858020.920626342</v>
      </c>
      <c r="L4930" s="11">
        <f t="shared" si="156"/>
        <v>1</v>
      </c>
    </row>
    <row r="4931" spans="1:12" x14ac:dyDescent="0.25">
      <c r="A4931">
        <f t="shared" si="157"/>
        <v>4926</v>
      </c>
      <c r="C4931">
        <v>57068.954937003291</v>
      </c>
      <c r="D4931">
        <v>59193.82709364903</v>
      </c>
      <c r="E4931">
        <v>52375989.144701071</v>
      </c>
      <c r="F4931">
        <v>2124.8721566457389</v>
      </c>
      <c r="G4931">
        <v>427744549.30150181</v>
      </c>
      <c r="H4931" s="6">
        <f>E4931-G4931-'Recalled prostheses cost'!$F$23</f>
        <v>-399120384.62369192</v>
      </c>
      <c r="I4931" s="112">
        <v>29084255.163010206</v>
      </c>
      <c r="J4931" s="112">
        <v>162542928.73457068</v>
      </c>
      <c r="K4931" s="112">
        <f>I4931-J4931-(0.38*'Recalled prostheses cost'!$F$23)</f>
        <v>-142484366.86897913</v>
      </c>
      <c r="L4931" s="11">
        <f t="shared" si="156"/>
        <v>1</v>
      </c>
    </row>
    <row r="4932" spans="1:12" x14ac:dyDescent="0.25">
      <c r="A4932">
        <f t="shared" si="157"/>
        <v>4927</v>
      </c>
      <c r="C4932">
        <v>52540.575980835398</v>
      </c>
      <c r="D4932">
        <v>54015.123640787519</v>
      </c>
      <c r="E4932">
        <v>56597003.372094996</v>
      </c>
      <c r="F4932">
        <v>1474.5476599521207</v>
      </c>
      <c r="G4932">
        <v>375257825.93863022</v>
      </c>
      <c r="H4932" s="6">
        <f>E4932-G4932-'Recalled prostheses cost'!$F$23</f>
        <v>-342412647.0334264</v>
      </c>
      <c r="I4932" s="112">
        <v>31016840.484129258</v>
      </c>
      <c r="J4932" s="112">
        <v>142597973.8566795</v>
      </c>
      <c r="K4932" s="112">
        <f>I4932-J4932-(0.38*'Recalled prostheses cost'!$F$23)</f>
        <v>-120606826.6699689</v>
      </c>
      <c r="L4932" s="11">
        <f t="shared" si="156"/>
        <v>1</v>
      </c>
    </row>
    <row r="4933" spans="1:12" x14ac:dyDescent="0.25">
      <c r="A4933">
        <f t="shared" si="157"/>
        <v>4928</v>
      </c>
      <c r="C4933">
        <v>48600.124306980309</v>
      </c>
      <c r="D4933">
        <v>49764.869330636575</v>
      </c>
      <c r="E4933">
        <v>66999661.184928179</v>
      </c>
      <c r="F4933">
        <v>1164.7450236562654</v>
      </c>
      <c r="G4933">
        <v>499198439.80100197</v>
      </c>
      <c r="H4933" s="6">
        <f>E4933-G4933-'Recalled prostheses cost'!$F$23</f>
        <v>-455950603.08296496</v>
      </c>
      <c r="I4933" s="112">
        <v>36873846.869356915</v>
      </c>
      <c r="J4933" s="112">
        <v>189695407.12438074</v>
      </c>
      <c r="K4933" s="112">
        <f>I4933-J4933-(0.38*'Recalled prostheses cost'!$F$23)</f>
        <v>-161847253.55244249</v>
      </c>
      <c r="L4933" s="11">
        <f t="shared" si="156"/>
        <v>1</v>
      </c>
    </row>
    <row r="4934" spans="1:12" x14ac:dyDescent="0.25">
      <c r="A4934">
        <f t="shared" si="157"/>
        <v>4929</v>
      </c>
      <c r="C4934">
        <v>50940.967883921803</v>
      </c>
      <c r="D4934">
        <v>52262.363729705772</v>
      </c>
      <c r="E4934">
        <v>54524676.022720709</v>
      </c>
      <c r="F4934">
        <v>1321.395845783969</v>
      </c>
      <c r="G4934">
        <v>346068350.36778355</v>
      </c>
      <c r="H4934" s="6">
        <f>E4934-G4934-'Recalled prostheses cost'!$F$23</f>
        <v>-315295498.81195402</v>
      </c>
      <c r="I4934" s="112">
        <v>30173731.296404842</v>
      </c>
      <c r="J4934" s="112">
        <v>131505973.13975774</v>
      </c>
      <c r="K4934" s="112">
        <f>I4934-J4934-(0.38*'Recalled prostheses cost'!$F$23)</f>
        <v>-110357935.14077154</v>
      </c>
      <c r="L4934" s="11">
        <f t="shared" ref="L4934:L4997" si="158">IF(H4934/$H$1&lt;=F4934,1,0)</f>
        <v>1</v>
      </c>
    </row>
    <row r="4935" spans="1:12" x14ac:dyDescent="0.25">
      <c r="A4935">
        <f t="shared" si="157"/>
        <v>4930</v>
      </c>
      <c r="C4935">
        <v>71744.996075792777</v>
      </c>
      <c r="D4935">
        <v>74664.046863436932</v>
      </c>
      <c r="E4935">
        <v>50578829.375153117</v>
      </c>
      <c r="F4935">
        <v>2919.0507876441552</v>
      </c>
      <c r="G4935">
        <v>444415861.2867893</v>
      </c>
      <c r="H4935" s="6">
        <f>E4935-G4935-'Recalled prostheses cost'!$F$23</f>
        <v>-417588856.37852734</v>
      </c>
      <c r="I4935" s="112">
        <v>28023656.601562839</v>
      </c>
      <c r="J4935" s="112">
        <v>168878027.28897995</v>
      </c>
      <c r="K4935" s="112">
        <f>I4935-J4935-(0.38*'Recalled prostheses cost'!$F$23)</f>
        <v>-149880063.98483577</v>
      </c>
      <c r="L4935" s="11">
        <f t="shared" si="158"/>
        <v>1</v>
      </c>
    </row>
    <row r="4936" spans="1:12" x14ac:dyDescent="0.25">
      <c r="A4936">
        <f t="shared" ref="A4936:A4999" si="159">1+A4935</f>
        <v>4931</v>
      </c>
      <c r="C4936">
        <v>74402.492596444368</v>
      </c>
      <c r="D4936">
        <v>76992.308364686454</v>
      </c>
      <c r="E4936">
        <v>42076193.920506135</v>
      </c>
      <c r="F4936">
        <v>2589.8157682420861</v>
      </c>
      <c r="G4936">
        <v>300237999.39340317</v>
      </c>
      <c r="H4936" s="6">
        <f>E4936-G4936-'Recalled prostheses cost'!$F$23</f>
        <v>-281913629.93978822</v>
      </c>
      <c r="I4936" s="112">
        <v>23483664.323297873</v>
      </c>
      <c r="J4936" s="112">
        <v>114090439.76949321</v>
      </c>
      <c r="K4936" s="112">
        <f>I4936-J4936-(0.38*'Recalled prostheses cost'!$F$23)</f>
        <v>-99632468.743613988</v>
      </c>
      <c r="L4936" s="11">
        <f t="shared" si="158"/>
        <v>1</v>
      </c>
    </row>
    <row r="4937" spans="1:12" x14ac:dyDescent="0.25">
      <c r="A4937">
        <f t="shared" si="159"/>
        <v>4932</v>
      </c>
      <c r="C4937">
        <v>64578.54384722445</v>
      </c>
      <c r="D4937">
        <v>66456.751770711679</v>
      </c>
      <c r="E4937">
        <v>70577862.015274018</v>
      </c>
      <c r="F4937">
        <v>1878.207923487229</v>
      </c>
      <c r="G4937">
        <v>463678762.65304899</v>
      </c>
      <c r="H4937" s="6">
        <f>E4937-G4937-'Recalled prostheses cost'!$F$23</f>
        <v>-416852725.10466611</v>
      </c>
      <c r="I4937" s="112">
        <v>39826436.519311197</v>
      </c>
      <c r="J4937" s="112">
        <v>176197929.80815861</v>
      </c>
      <c r="K4937" s="112">
        <f>I4937-J4937-(0.38*'Recalled prostheses cost'!$F$23)</f>
        <v>-145397186.58626607</v>
      </c>
      <c r="L4937" s="11">
        <f t="shared" si="158"/>
        <v>1</v>
      </c>
    </row>
    <row r="4938" spans="1:12" x14ac:dyDescent="0.25">
      <c r="A4938">
        <f t="shared" si="159"/>
        <v>4933</v>
      </c>
      <c r="C4938">
        <v>54205.957052439386</v>
      </c>
      <c r="D4938">
        <v>55732.199531035483</v>
      </c>
      <c r="E4938">
        <v>47786686.18169409</v>
      </c>
      <c r="F4938">
        <v>1526.2424785960975</v>
      </c>
      <c r="G4938">
        <v>316031518.78137934</v>
      </c>
      <c r="H4938" s="6">
        <f>E4938-G4938-'Recalled prostheses cost'!$F$23</f>
        <v>-291996657.06657642</v>
      </c>
      <c r="I4938" s="112">
        <v>26745307.02364869</v>
      </c>
      <c r="J4938" s="112">
        <v>120091977.13692416</v>
      </c>
      <c r="K4938" s="112">
        <f>I4938-J4938-(0.38*'Recalled prostheses cost'!$F$23)</f>
        <v>-102372363.41069412</v>
      </c>
      <c r="L4938" s="11">
        <f t="shared" si="158"/>
        <v>1</v>
      </c>
    </row>
    <row r="4939" spans="1:12" x14ac:dyDescent="0.25">
      <c r="A4939">
        <f t="shared" si="159"/>
        <v>4934</v>
      </c>
      <c r="C4939">
        <v>54021.366256200308</v>
      </c>
      <c r="D4939">
        <v>55716.559241639734</v>
      </c>
      <c r="E4939">
        <v>46064046.858780846</v>
      </c>
      <c r="F4939">
        <v>1695.1929854394257</v>
      </c>
      <c r="G4939">
        <v>339426957.63153654</v>
      </c>
      <c r="H4939" s="6">
        <f>E4939-G4939-'Recalled prostheses cost'!$F$23</f>
        <v>-317114735.23964685</v>
      </c>
      <c r="I4939" s="112">
        <v>25790368.360728234</v>
      </c>
      <c r="J4939" s="112">
        <v>128982243.89998388</v>
      </c>
      <c r="K4939" s="112">
        <f>I4939-J4939-(0.38*'Recalled prostheses cost'!$F$23)</f>
        <v>-112217568.8366743</v>
      </c>
      <c r="L4939" s="11">
        <f t="shared" si="158"/>
        <v>1</v>
      </c>
    </row>
    <row r="4940" spans="1:12" x14ac:dyDescent="0.25">
      <c r="A4940">
        <f t="shared" si="159"/>
        <v>4935</v>
      </c>
      <c r="C4940">
        <v>51493.141917062145</v>
      </c>
      <c r="D4940">
        <v>52624.51153299518</v>
      </c>
      <c r="E4940">
        <v>38917585.294647202</v>
      </c>
      <c r="F4940">
        <v>1131.3696159330357</v>
      </c>
      <c r="G4940">
        <v>200488105.61507627</v>
      </c>
      <c r="H4940" s="6">
        <f>E4940-G4940-'Recalled prostheses cost'!$F$23</f>
        <v>-185322344.78732026</v>
      </c>
      <c r="I4940" s="112">
        <v>21668129.971590605</v>
      </c>
      <c r="J4940" s="112">
        <v>76185480.133728966</v>
      </c>
      <c r="K4940" s="112">
        <f>I4940-J4940-(0.38*'Recalled prostheses cost'!$F$23)</f>
        <v>-63543043.459557004</v>
      </c>
      <c r="L4940" s="11">
        <f t="shared" si="158"/>
        <v>1</v>
      </c>
    </row>
    <row r="4941" spans="1:12" x14ac:dyDescent="0.25">
      <c r="A4941">
        <f t="shared" si="159"/>
        <v>4936</v>
      </c>
      <c r="C4941">
        <v>55381.728072302169</v>
      </c>
      <c r="D4941">
        <v>56935.07679259112</v>
      </c>
      <c r="E4941">
        <v>44060178.414523274</v>
      </c>
      <c r="F4941">
        <v>1553.3487202889519</v>
      </c>
      <c r="G4941">
        <v>296482760.58939141</v>
      </c>
      <c r="H4941" s="6">
        <f>E4941-G4941-'Recalled prostheses cost'!$F$23</f>
        <v>-276174406.64175934</v>
      </c>
      <c r="I4941" s="112">
        <v>24538989.927703962</v>
      </c>
      <c r="J4941" s="112">
        <v>112663449.02396874</v>
      </c>
      <c r="K4941" s="112">
        <f>I4941-J4941-(0.38*'Recalled prostheses cost'!$F$23)</f>
        <v>-97150152.393683434</v>
      </c>
      <c r="L4941" s="11">
        <f t="shared" si="158"/>
        <v>1</v>
      </c>
    </row>
    <row r="4942" spans="1:12" x14ac:dyDescent="0.25">
      <c r="A4942">
        <f t="shared" si="159"/>
        <v>4937</v>
      </c>
      <c r="C4942">
        <v>50496.635074190461</v>
      </c>
      <c r="D4942">
        <v>51207.157395042159</v>
      </c>
      <c r="E4942">
        <v>47542196.580036022</v>
      </c>
      <c r="F4942">
        <v>710.52232085169817</v>
      </c>
      <c r="G4942">
        <v>169992146.71786255</v>
      </c>
      <c r="H4942" s="6">
        <f>E4942-G4942-'Recalled prostheses cost'!$F$23</f>
        <v>-146201774.6047177</v>
      </c>
      <c r="I4942" s="112">
        <v>26545441.376096182</v>
      </c>
      <c r="J4942" s="112">
        <v>64597015.752787776</v>
      </c>
      <c r="K4942" s="112">
        <f>I4942-J4942-(0.38*'Recalled prostheses cost'!$F$23)</f>
        <v>-47077267.674110241</v>
      </c>
      <c r="L4942" s="11">
        <f t="shared" si="158"/>
        <v>1</v>
      </c>
    </row>
    <row r="4943" spans="1:12" x14ac:dyDescent="0.25">
      <c r="A4943">
        <f t="shared" si="159"/>
        <v>4938</v>
      </c>
      <c r="C4943">
        <v>63922.777117486483</v>
      </c>
      <c r="D4943">
        <v>66182.404517702249</v>
      </c>
      <c r="E4943">
        <v>45140256.386379115</v>
      </c>
      <c r="F4943">
        <v>2259.6274002157661</v>
      </c>
      <c r="G4943">
        <v>386182157.02241129</v>
      </c>
      <c r="H4943" s="6">
        <f>E4943-G4943-'Recalled prostheses cost'!$F$23</f>
        <v>-364793725.10292333</v>
      </c>
      <c r="I4943" s="112">
        <v>25041159.983773082</v>
      </c>
      <c r="J4943" s="112">
        <v>146749219.66851628</v>
      </c>
      <c r="K4943" s="112">
        <f>I4943-J4943-(0.38*'Recalled prostheses cost'!$F$23)</f>
        <v>-130733752.98216185</v>
      </c>
      <c r="L4943" s="11">
        <f t="shared" si="158"/>
        <v>1</v>
      </c>
    </row>
    <row r="4944" spans="1:12" x14ac:dyDescent="0.25">
      <c r="A4944">
        <f t="shared" si="159"/>
        <v>4939</v>
      </c>
      <c r="C4944">
        <v>66658.352496547581</v>
      </c>
      <c r="D4944">
        <v>67849.727079587057</v>
      </c>
      <c r="E4944">
        <v>65766657.930821471</v>
      </c>
      <c r="F4944">
        <v>1191.3745830394764</v>
      </c>
      <c r="G4944">
        <v>265977352.68603063</v>
      </c>
      <c r="H4944" s="6">
        <f>E4944-G4944-'Recalled prostheses cost'!$F$23</f>
        <v>-223962519.22210032</v>
      </c>
      <c r="I4944" s="112">
        <v>36439442.907452106</v>
      </c>
      <c r="J4944" s="112">
        <v>101071394.02069166</v>
      </c>
      <c r="K4944" s="112">
        <f>I4944-J4944-(0.38*'Recalled prostheses cost'!$F$23)</f>
        <v>-73657644.410658211</v>
      </c>
      <c r="L4944" s="11">
        <f t="shared" si="158"/>
        <v>1</v>
      </c>
    </row>
    <row r="4945" spans="1:12" x14ac:dyDescent="0.25">
      <c r="A4945">
        <f t="shared" si="159"/>
        <v>4940</v>
      </c>
      <c r="C4945">
        <v>57259.951193699475</v>
      </c>
      <c r="D4945">
        <v>58987.888870550676</v>
      </c>
      <c r="E4945">
        <v>54205894.809395738</v>
      </c>
      <c r="F4945">
        <v>1727.9376768512011</v>
      </c>
      <c r="G4945">
        <v>351930010.58611846</v>
      </c>
      <c r="H4945" s="6">
        <f>E4945-G4945-'Recalled prostheses cost'!$F$23</f>
        <v>-321475940.2436139</v>
      </c>
      <c r="I4945" s="112">
        <v>30025513.71470394</v>
      </c>
      <c r="J4945" s="112">
        <v>133733404.02272499</v>
      </c>
      <c r="K4945" s="112">
        <f>I4945-J4945-(0.38*'Recalled prostheses cost'!$F$23)</f>
        <v>-112733583.60543969</v>
      </c>
      <c r="L4945" s="11">
        <f t="shared" si="158"/>
        <v>1</v>
      </c>
    </row>
    <row r="4946" spans="1:12" x14ac:dyDescent="0.25">
      <c r="A4946">
        <f t="shared" si="159"/>
        <v>4941</v>
      </c>
      <c r="C4946">
        <v>74842.62476445931</v>
      </c>
      <c r="D4946">
        <v>76806.215093078412</v>
      </c>
      <c r="E4946">
        <v>49664734.475786887</v>
      </c>
      <c r="F4946">
        <v>1963.5903286191024</v>
      </c>
      <c r="G4946">
        <v>274393529.40319943</v>
      </c>
      <c r="H4946" s="6">
        <f>E4946-G4946-'Recalled prostheses cost'!$F$23</f>
        <v>-248480619.39430371</v>
      </c>
      <c r="I4946" s="112">
        <v>27744626.202113688</v>
      </c>
      <c r="J4946" s="112">
        <v>104269541.17321579</v>
      </c>
      <c r="K4946" s="112">
        <f>I4946-J4946-(0.38*'Recalled prostheses cost'!$F$23)</f>
        <v>-85550608.268520743</v>
      </c>
      <c r="L4946" s="11">
        <f t="shared" si="158"/>
        <v>1</v>
      </c>
    </row>
    <row r="4947" spans="1:12" x14ac:dyDescent="0.25">
      <c r="A4947">
        <f t="shared" si="159"/>
        <v>4942</v>
      </c>
      <c r="C4947">
        <v>53309.262182204948</v>
      </c>
      <c r="D4947">
        <v>54431.051405101214</v>
      </c>
      <c r="E4947">
        <v>51653216.035409011</v>
      </c>
      <c r="F4947">
        <v>1121.7892228962664</v>
      </c>
      <c r="G4947">
        <v>254434406.90602663</v>
      </c>
      <c r="H4947" s="6">
        <f>E4947-G4947-'Recalled prostheses cost'!$F$23</f>
        <v>-226533015.3375088</v>
      </c>
      <c r="I4947" s="112">
        <v>28334645.298941307</v>
      </c>
      <c r="J4947" s="112">
        <v>96685074.624290094</v>
      </c>
      <c r="K4947" s="112">
        <f>I4947-J4947-(0.38*'Recalled prostheses cost'!$F$23)</f>
        <v>-77376122.622767448</v>
      </c>
      <c r="L4947" s="11">
        <f t="shared" si="158"/>
        <v>1</v>
      </c>
    </row>
    <row r="4948" spans="1:12" x14ac:dyDescent="0.25">
      <c r="A4948">
        <f t="shared" si="159"/>
        <v>4943</v>
      </c>
      <c r="C4948">
        <v>52515.510333967599</v>
      </c>
      <c r="D4948">
        <v>54560.275696656878</v>
      </c>
      <c r="E4948">
        <v>61708145.391162023</v>
      </c>
      <c r="F4948">
        <v>2044.7653626892788</v>
      </c>
      <c r="G4948">
        <v>593024860.13382506</v>
      </c>
      <c r="H4948" s="6">
        <f>E4948-G4948-'Recalled prostheses cost'!$F$23</f>
        <v>-555068539.2095542</v>
      </c>
      <c r="I4948" s="112">
        <v>34318003.279095888</v>
      </c>
      <c r="J4948" s="112">
        <v>225349446.85085353</v>
      </c>
      <c r="K4948" s="112">
        <f>I4948-J4948-(0.38*'Recalled prostheses cost'!$F$23)</f>
        <v>-200057136.8691763</v>
      </c>
      <c r="L4948" s="11">
        <f t="shared" si="158"/>
        <v>1</v>
      </c>
    </row>
    <row r="4949" spans="1:12" x14ac:dyDescent="0.25">
      <c r="A4949">
        <f t="shared" si="159"/>
        <v>4944</v>
      </c>
      <c r="C4949">
        <v>71509.724908687524</v>
      </c>
      <c r="D4949">
        <v>74801.710500447982</v>
      </c>
      <c r="E4949">
        <v>47979771.649684206</v>
      </c>
      <c r="F4949">
        <v>3291.9855917604582</v>
      </c>
      <c r="G4949">
        <v>452058971.60056466</v>
      </c>
      <c r="H4949" s="6">
        <f>E4949-G4949-'Recalled prostheses cost'!$F$23</f>
        <v>-427831024.41777164</v>
      </c>
      <c r="I4949" s="112">
        <v>26534785.68978567</v>
      </c>
      <c r="J4949" s="112">
        <v>171782409.20821455</v>
      </c>
      <c r="K4949" s="112">
        <f>I4949-J4949-(0.38*'Recalled prostheses cost'!$F$23)</f>
        <v>-154273316.81584755</v>
      </c>
      <c r="L4949" s="11">
        <f t="shared" si="158"/>
        <v>1</v>
      </c>
    </row>
    <row r="4950" spans="1:12" x14ac:dyDescent="0.25">
      <c r="A4950">
        <f t="shared" si="159"/>
        <v>4945</v>
      </c>
      <c r="C4950">
        <v>59357.103126190683</v>
      </c>
      <c r="D4950">
        <v>61530.717178349303</v>
      </c>
      <c r="E4950">
        <v>59853250.716953918</v>
      </c>
      <c r="F4950">
        <v>2173.6140521586203</v>
      </c>
      <c r="G4950">
        <v>607547367.55253041</v>
      </c>
      <c r="H4950" s="6">
        <f>E4950-G4950-'Recalled prostheses cost'!$F$23</f>
        <v>-571445941.3024677</v>
      </c>
      <c r="I4950" s="112">
        <v>32990508.455718141</v>
      </c>
      <c r="J4950" s="112">
        <v>230867999.66996151</v>
      </c>
      <c r="K4950" s="112">
        <f>I4950-J4950-(0.38*'Recalled prostheses cost'!$F$23)</f>
        <v>-206903184.51166204</v>
      </c>
      <c r="L4950" s="11">
        <f t="shared" si="158"/>
        <v>1</v>
      </c>
    </row>
    <row r="4951" spans="1:12" x14ac:dyDescent="0.25">
      <c r="A4951">
        <f t="shared" si="159"/>
        <v>4946</v>
      </c>
      <c r="C4951">
        <v>74625.855062392977</v>
      </c>
      <c r="D4951">
        <v>77665.846147005068</v>
      </c>
      <c r="E4951">
        <v>44175448.750222951</v>
      </c>
      <c r="F4951">
        <v>3039.9910846120911</v>
      </c>
      <c r="G4951">
        <v>368414647.60027599</v>
      </c>
      <c r="H4951" s="6">
        <f>E4951-G4951-'Recalled prostheses cost'!$F$23</f>
        <v>-347991023.31694424</v>
      </c>
      <c r="I4951" s="112">
        <v>24400340.915518101</v>
      </c>
      <c r="J4951" s="112">
        <v>139997566.08810487</v>
      </c>
      <c r="K4951" s="112">
        <f>I4951-J4951-(0.38*'Recalled prostheses cost'!$F$23)</f>
        <v>-124622918.47000542</v>
      </c>
      <c r="L4951" s="11">
        <f t="shared" si="158"/>
        <v>1</v>
      </c>
    </row>
    <row r="4952" spans="1:12" x14ac:dyDescent="0.25">
      <c r="A4952">
        <f t="shared" si="159"/>
        <v>4947</v>
      </c>
      <c r="C4952">
        <v>57765.759698174472</v>
      </c>
      <c r="D4952">
        <v>60089.60811073341</v>
      </c>
      <c r="E4952">
        <v>41912939.214103758</v>
      </c>
      <c r="F4952">
        <v>2323.8484125589384</v>
      </c>
      <c r="G4952">
        <v>353823139.62396878</v>
      </c>
      <c r="H4952" s="6">
        <f>E4952-G4952-'Recalled prostheses cost'!$F$23</f>
        <v>-335662024.87675619</v>
      </c>
      <c r="I4952" s="112">
        <v>23316937.130740225</v>
      </c>
      <c r="J4952" s="112">
        <v>134452793.05710813</v>
      </c>
      <c r="K4952" s="112">
        <f>I4952-J4952-(0.38*'Recalled prostheses cost'!$F$23)</f>
        <v>-120161549.22378656</v>
      </c>
      <c r="L4952" s="11">
        <f t="shared" si="158"/>
        <v>1</v>
      </c>
    </row>
    <row r="4953" spans="1:12" x14ac:dyDescent="0.25">
      <c r="A4953">
        <f t="shared" si="159"/>
        <v>4948</v>
      </c>
      <c r="C4953">
        <v>55989.487369609342</v>
      </c>
      <c r="D4953">
        <v>58213.763164827382</v>
      </c>
      <c r="E4953">
        <v>63661265.603984192</v>
      </c>
      <c r="F4953">
        <v>2224.27579521804</v>
      </c>
      <c r="G4953">
        <v>641538413.63168609</v>
      </c>
      <c r="H4953" s="6">
        <f>E4953-G4953-'Recalled prostheses cost'!$F$23</f>
        <v>-601628972.49459302</v>
      </c>
      <c r="I4953" s="112">
        <v>35432699.020058103</v>
      </c>
      <c r="J4953" s="112">
        <v>243784597.18004072</v>
      </c>
      <c r="K4953" s="112">
        <f>I4953-J4953-(0.38*'Recalled prostheses cost'!$F$23)</f>
        <v>-217377591.45740128</v>
      </c>
      <c r="L4953" s="11">
        <f t="shared" si="158"/>
        <v>1</v>
      </c>
    </row>
    <row r="4954" spans="1:12" x14ac:dyDescent="0.25">
      <c r="A4954">
        <f t="shared" si="159"/>
        <v>4949</v>
      </c>
      <c r="C4954">
        <v>49061.716048038295</v>
      </c>
      <c r="D4954">
        <v>50603.770546012653</v>
      </c>
      <c r="E4954">
        <v>46867717.73941683</v>
      </c>
      <c r="F4954">
        <v>1542.0544979743572</v>
      </c>
      <c r="G4954">
        <v>331835783.38500535</v>
      </c>
      <c r="H4954" s="6">
        <f>E4954-G4954-'Recalled prostheses cost'!$F$23</f>
        <v>-308719890.11247969</v>
      </c>
      <c r="I4954" s="112">
        <v>26029289.529350255</v>
      </c>
      <c r="J4954" s="112">
        <v>126097597.68630204</v>
      </c>
      <c r="K4954" s="112">
        <f>I4954-J4954-(0.38*'Recalled prostheses cost'!$F$23)</f>
        <v>-109094001.45437044</v>
      </c>
      <c r="L4954" s="11">
        <f t="shared" si="158"/>
        <v>1</v>
      </c>
    </row>
    <row r="4955" spans="1:12" x14ac:dyDescent="0.25">
      <c r="A4955">
        <f t="shared" si="159"/>
        <v>4950</v>
      </c>
      <c r="C4955">
        <v>67586.94577013253</v>
      </c>
      <c r="D4955">
        <v>69868.056217759324</v>
      </c>
      <c r="E4955">
        <v>61446176.016760305</v>
      </c>
      <c r="F4955">
        <v>2281.1104476267938</v>
      </c>
      <c r="G4955">
        <v>487952134.55884933</v>
      </c>
      <c r="H4955" s="6">
        <f>E4955-G4955-'Recalled prostheses cost'!$F$23</f>
        <v>-450257783.00898021</v>
      </c>
      <c r="I4955" s="112">
        <v>33781236.265718661</v>
      </c>
      <c r="J4955" s="112">
        <v>185421811.13236275</v>
      </c>
      <c r="K4955" s="112">
        <f>I4955-J4955-(0.38*'Recalled prostheses cost'!$F$23)</f>
        <v>-160666268.16406274</v>
      </c>
      <c r="L4955" s="11">
        <f t="shared" si="158"/>
        <v>1</v>
      </c>
    </row>
    <row r="4956" spans="1:12" x14ac:dyDescent="0.25">
      <c r="A4956">
        <f t="shared" si="159"/>
        <v>4951</v>
      </c>
      <c r="C4956">
        <v>58089.55140229479</v>
      </c>
      <c r="D4956">
        <v>59008.660288149811</v>
      </c>
      <c r="E4956">
        <v>74413316.200299591</v>
      </c>
      <c r="F4956">
        <v>919.10888585502107</v>
      </c>
      <c r="G4956">
        <v>312356213.75750774</v>
      </c>
      <c r="H4956" s="6">
        <f>E4956-G4956-'Recalled prostheses cost'!$F$23</f>
        <v>-261694722.02409932</v>
      </c>
      <c r="I4956" s="112">
        <v>40842539.992643945</v>
      </c>
      <c r="J4956" s="112">
        <v>118695361.22785293</v>
      </c>
      <c r="K4956" s="112">
        <f>I4956-J4956-(0.38*'Recalled prostheses cost'!$F$23)</f>
        <v>-86878514.532627642</v>
      </c>
      <c r="L4956" s="11">
        <f t="shared" si="158"/>
        <v>1</v>
      </c>
    </row>
    <row r="4957" spans="1:12" x14ac:dyDescent="0.25">
      <c r="A4957">
        <f t="shared" si="159"/>
        <v>4952</v>
      </c>
      <c r="C4957">
        <v>55293.797931612302</v>
      </c>
      <c r="D4957">
        <v>56771.338811316979</v>
      </c>
      <c r="E4957">
        <v>49018788.585244268</v>
      </c>
      <c r="F4957">
        <v>1477.5408797046766</v>
      </c>
      <c r="G4957">
        <v>287649447.60099846</v>
      </c>
      <c r="H4957" s="6">
        <f>E4957-G4957-'Recalled prostheses cost'!$F$23</f>
        <v>-262382483.48264536</v>
      </c>
      <c r="I4957" s="112">
        <v>26787351.386025187</v>
      </c>
      <c r="J4957" s="112">
        <v>109306790.08837944</v>
      </c>
      <c r="K4957" s="112">
        <f>I4957-J4957-(0.38*'Recalled prostheses cost'!$F$23)</f>
        <v>-91545131.999772906</v>
      </c>
      <c r="L4957" s="11">
        <f t="shared" si="158"/>
        <v>1</v>
      </c>
    </row>
    <row r="4958" spans="1:12" x14ac:dyDescent="0.25">
      <c r="A4958">
        <f t="shared" si="159"/>
        <v>4953</v>
      </c>
      <c r="C4958">
        <v>60117.146364765853</v>
      </c>
      <c r="D4958">
        <v>62652.429601849028</v>
      </c>
      <c r="E4958">
        <v>41738376.436376996</v>
      </c>
      <c r="F4958">
        <v>2535.2832370831748</v>
      </c>
      <c r="G4958">
        <v>425585478.42252374</v>
      </c>
      <c r="H4958" s="6">
        <f>E4958-G4958-'Recalled prostheses cost'!$F$23</f>
        <v>-407598926.45303792</v>
      </c>
      <c r="I4958" s="112">
        <v>23139503.324212238</v>
      </c>
      <c r="J4958" s="112">
        <v>161722481.80055901</v>
      </c>
      <c r="K4958" s="112">
        <f>I4958-J4958-(0.38*'Recalled prostheses cost'!$F$23)</f>
        <v>-147608671.77376544</v>
      </c>
      <c r="L4958" s="11">
        <f t="shared" si="158"/>
        <v>1</v>
      </c>
    </row>
    <row r="4959" spans="1:12" x14ac:dyDescent="0.25">
      <c r="A4959">
        <f t="shared" si="159"/>
        <v>4954</v>
      </c>
      <c r="C4959">
        <v>67267.060749491138</v>
      </c>
      <c r="D4959">
        <v>69696.712340144921</v>
      </c>
      <c r="E4959">
        <v>43188611.418161266</v>
      </c>
      <c r="F4959">
        <v>2429.6515906537825</v>
      </c>
      <c r="G4959">
        <v>293092619.18935215</v>
      </c>
      <c r="H4959" s="6">
        <f>E4959-G4959-'Recalled prostheses cost'!$F$23</f>
        <v>-273655832.23808205</v>
      </c>
      <c r="I4959" s="112">
        <v>23964867.180630155</v>
      </c>
      <c r="J4959" s="112">
        <v>111375195.29195382</v>
      </c>
      <c r="K4959" s="112">
        <f>I4959-J4959-(0.38*'Recalled prostheses cost'!$F$23)</f>
        <v>-96436021.408742309</v>
      </c>
      <c r="L4959" s="11">
        <f t="shared" si="158"/>
        <v>1</v>
      </c>
    </row>
    <row r="4960" spans="1:12" x14ac:dyDescent="0.25">
      <c r="A4960">
        <f t="shared" si="159"/>
        <v>4955</v>
      </c>
      <c r="C4960">
        <v>84901.577488854193</v>
      </c>
      <c r="D4960">
        <v>86869.235285906092</v>
      </c>
      <c r="E4960">
        <v>59145985.934450515</v>
      </c>
      <c r="F4960">
        <v>1967.6577970518993</v>
      </c>
      <c r="G4960">
        <v>314535558.06561303</v>
      </c>
      <c r="H4960" s="6">
        <f>E4960-G4960-'Recalled prostheses cost'!$F$23</f>
        <v>-279141396.59805369</v>
      </c>
      <c r="I4960" s="112">
        <v>32866763.235440794</v>
      </c>
      <c r="J4960" s="112">
        <v>119523512.06493294</v>
      </c>
      <c r="K4960" s="112">
        <f>I4960-J4960-(0.38*'Recalled prostheses cost'!$F$23)</f>
        <v>-95682442.126910806</v>
      </c>
      <c r="L4960" s="11">
        <f t="shared" si="158"/>
        <v>1</v>
      </c>
    </row>
    <row r="4961" spans="1:12" x14ac:dyDescent="0.25">
      <c r="A4961">
        <f t="shared" si="159"/>
        <v>4956</v>
      </c>
      <c r="C4961">
        <v>80107.003103318435</v>
      </c>
      <c r="D4961">
        <v>83950.607053453641</v>
      </c>
      <c r="E4961">
        <v>55747270.984121077</v>
      </c>
      <c r="F4961">
        <v>3843.6039501352061</v>
      </c>
      <c r="G4961">
        <v>559581977.93414783</v>
      </c>
      <c r="H4961" s="6">
        <f>E4961-G4961-'Recalled prostheses cost'!$F$23</f>
        <v>-527586531.41691792</v>
      </c>
      <c r="I4961" s="112">
        <v>30658087.394235946</v>
      </c>
      <c r="J4961" s="112">
        <v>212641151.61497614</v>
      </c>
      <c r="K4961" s="112">
        <f>I4961-J4961-(0.38*'Recalled prostheses cost'!$F$23)</f>
        <v>-191008757.51815885</v>
      </c>
      <c r="L4961" s="11">
        <f t="shared" si="158"/>
        <v>1</v>
      </c>
    </row>
    <row r="4962" spans="1:12" x14ac:dyDescent="0.25">
      <c r="A4962">
        <f t="shared" si="159"/>
        <v>4957</v>
      </c>
      <c r="C4962">
        <v>74249.202403717369</v>
      </c>
      <c r="D4962">
        <v>76442.719920267104</v>
      </c>
      <c r="E4962">
        <v>48060474.521599919</v>
      </c>
      <c r="F4962">
        <v>2193.5175165497349</v>
      </c>
      <c r="G4962">
        <v>253372351.45917127</v>
      </c>
      <c r="H4962" s="6">
        <f>E4962-G4962-'Recalled prostheses cost'!$F$23</f>
        <v>-229063701.40446252</v>
      </c>
      <c r="I4962" s="112">
        <v>26717285.556258794</v>
      </c>
      <c r="J4962" s="112">
        <v>96281493.554485098</v>
      </c>
      <c r="K4962" s="112">
        <f>I4962-J4962-(0.38*'Recalled prostheses cost'!$F$23)</f>
        <v>-78589901.295644939</v>
      </c>
      <c r="L4962" s="11">
        <f t="shared" si="158"/>
        <v>1</v>
      </c>
    </row>
    <row r="4963" spans="1:12" x14ac:dyDescent="0.25">
      <c r="A4963">
        <f t="shared" si="159"/>
        <v>4958</v>
      </c>
      <c r="C4963">
        <v>56130.484085879092</v>
      </c>
      <c r="D4963">
        <v>57753.572210729733</v>
      </c>
      <c r="E4963">
        <v>64054709.758350186</v>
      </c>
      <c r="F4963">
        <v>1623.0881248506412</v>
      </c>
      <c r="G4963">
        <v>514032359.89792818</v>
      </c>
      <c r="H4963" s="6">
        <f>E4963-G4963-'Recalled prostheses cost'!$F$23</f>
        <v>-473729474.60646915</v>
      </c>
      <c r="I4963" s="112">
        <v>35844436.527894713</v>
      </c>
      <c r="J4963" s="112">
        <v>195332296.76121271</v>
      </c>
      <c r="K4963" s="112">
        <f>I4963-J4963-(0.38*'Recalled prostheses cost'!$F$23)</f>
        <v>-168513553.53073665</v>
      </c>
      <c r="L4963" s="11">
        <f t="shared" si="158"/>
        <v>1</v>
      </c>
    </row>
    <row r="4964" spans="1:12" x14ac:dyDescent="0.25">
      <c r="A4964">
        <f t="shared" si="159"/>
        <v>4959</v>
      </c>
      <c r="C4964">
        <v>49372.416379314556</v>
      </c>
      <c r="D4964">
        <v>50680.308493931298</v>
      </c>
      <c r="E4964">
        <v>40368369.008766532</v>
      </c>
      <c r="F4964">
        <v>1307.8921146167413</v>
      </c>
      <c r="G4964">
        <v>251666077.12970516</v>
      </c>
      <c r="H4964" s="6">
        <f>E4964-G4964-'Recalled prostheses cost'!$F$23</f>
        <v>-235049532.5878298</v>
      </c>
      <c r="I4964" s="112">
        <v>22728272.341904067</v>
      </c>
      <c r="J4964" s="112">
        <v>95633109.30928795</v>
      </c>
      <c r="K4964" s="112">
        <f>I4964-J4964-(0.38*'Recalled prostheses cost'!$F$23)</f>
        <v>-81930530.264802545</v>
      </c>
      <c r="L4964" s="11">
        <f t="shared" si="158"/>
        <v>1</v>
      </c>
    </row>
    <row r="4965" spans="1:12" x14ac:dyDescent="0.25">
      <c r="A4965">
        <f t="shared" si="159"/>
        <v>4960</v>
      </c>
      <c r="C4965">
        <v>55081.457717097372</v>
      </c>
      <c r="D4965">
        <v>56478.509391418607</v>
      </c>
      <c r="E4965">
        <v>41603899.12848074</v>
      </c>
      <c r="F4965">
        <v>1397.0516743212356</v>
      </c>
      <c r="G4965">
        <v>236617961.28101096</v>
      </c>
      <c r="H4965" s="6">
        <f>E4965-G4965-'Recalled prostheses cost'!$F$23</f>
        <v>-218765886.61942139</v>
      </c>
      <c r="I4965" s="112">
        <v>23271801.748853903</v>
      </c>
      <c r="J4965" s="112">
        <v>89914825.286784157</v>
      </c>
      <c r="K4965" s="112">
        <f>I4965-J4965-(0.38*'Recalled prostheses cost'!$F$23)</f>
        <v>-75668716.835348904</v>
      </c>
      <c r="L4965" s="11">
        <f t="shared" si="158"/>
        <v>1</v>
      </c>
    </row>
    <row r="4966" spans="1:12" x14ac:dyDescent="0.25">
      <c r="A4966">
        <f t="shared" si="159"/>
        <v>4961</v>
      </c>
      <c r="C4966">
        <v>59050.247677712185</v>
      </c>
      <c r="D4966">
        <v>60727.243395202269</v>
      </c>
      <c r="E4966">
        <v>47251786.790170424</v>
      </c>
      <c r="F4966">
        <v>1676.9957174900846</v>
      </c>
      <c r="G4966">
        <v>259710758.65017903</v>
      </c>
      <c r="H4966" s="6">
        <f>E4966-G4966-'Recalled prostheses cost'!$F$23</f>
        <v>-236210796.32689977</v>
      </c>
      <c r="I4966" s="112">
        <v>26241416.016171947</v>
      </c>
      <c r="J4966" s="112">
        <v>98690088.287068039</v>
      </c>
      <c r="K4966" s="112">
        <f>I4966-J4966-(0.38*'Recalled prostheses cost'!$F$23)</f>
        <v>-81474365.568314731</v>
      </c>
      <c r="L4966" s="11">
        <f t="shared" si="158"/>
        <v>1</v>
      </c>
    </row>
    <row r="4967" spans="1:12" x14ac:dyDescent="0.25">
      <c r="A4967">
        <f t="shared" si="159"/>
        <v>4962</v>
      </c>
      <c r="C4967">
        <v>61046.456197406682</v>
      </c>
      <c r="D4967">
        <v>62602.976764958024</v>
      </c>
      <c r="E4967">
        <v>53533936.935125172</v>
      </c>
      <c r="F4967">
        <v>1556.5205675513425</v>
      </c>
      <c r="G4967">
        <v>293230123.2210561</v>
      </c>
      <c r="H4967" s="6">
        <f>E4967-G4967-'Recalled prostheses cost'!$F$23</f>
        <v>-263448010.7528221</v>
      </c>
      <c r="I4967" s="112">
        <v>29682158.885758996</v>
      </c>
      <c r="J4967" s="112">
        <v>111427446.82400134</v>
      </c>
      <c r="K4967" s="112">
        <f>I4967-J4967-(0.38*'Recalled prostheses cost'!$F$23)</f>
        <v>-90770981.235661</v>
      </c>
      <c r="L4967" s="11">
        <f t="shared" si="158"/>
        <v>1</v>
      </c>
    </row>
    <row r="4968" spans="1:12" x14ac:dyDescent="0.25">
      <c r="A4968">
        <f t="shared" si="159"/>
        <v>4963</v>
      </c>
      <c r="C4968">
        <v>53863.738198374311</v>
      </c>
      <c r="D4968">
        <v>55478.398740849443</v>
      </c>
      <c r="E4968">
        <v>59964359.51417321</v>
      </c>
      <c r="F4968">
        <v>1614.6605424751324</v>
      </c>
      <c r="G4968">
        <v>383988897.24189842</v>
      </c>
      <c r="H4968" s="6">
        <f>E4968-G4968-'Recalled prostheses cost'!$F$23</f>
        <v>-347776362.19461638</v>
      </c>
      <c r="I4968" s="112">
        <v>33639428.368891329</v>
      </c>
      <c r="J4968" s="112">
        <v>145915780.95192143</v>
      </c>
      <c r="K4968" s="112">
        <f>I4968-J4968-(0.38*'Recalled prostheses cost'!$F$23)</f>
        <v>-121302045.88044876</v>
      </c>
      <c r="L4968" s="11">
        <f t="shared" si="158"/>
        <v>1</v>
      </c>
    </row>
    <row r="4969" spans="1:12" x14ac:dyDescent="0.25">
      <c r="A4969">
        <f t="shared" si="159"/>
        <v>4964</v>
      </c>
      <c r="C4969">
        <v>61388.603713730285</v>
      </c>
      <c r="D4969">
        <v>63250.111520374652</v>
      </c>
      <c r="E4969">
        <v>42855540.178390302</v>
      </c>
      <c r="F4969">
        <v>1861.5078066443675</v>
      </c>
      <c r="G4969">
        <v>277239956.28089076</v>
      </c>
      <c r="H4969" s="6">
        <f>E4969-G4969-'Recalled prostheses cost'!$F$23</f>
        <v>-258136240.56939164</v>
      </c>
      <c r="I4969" s="112">
        <v>23903464.70243134</v>
      </c>
      <c r="J4969" s="112">
        <v>105351183.38673845</v>
      </c>
      <c r="K4969" s="112">
        <f>I4969-J4969-(0.38*'Recalled prostheses cost'!$F$23)</f>
        <v>-90473411.981725752</v>
      </c>
      <c r="L4969" s="11">
        <f t="shared" si="158"/>
        <v>1</v>
      </c>
    </row>
    <row r="4970" spans="1:12" x14ac:dyDescent="0.25">
      <c r="A4970">
        <f t="shared" si="159"/>
        <v>4965</v>
      </c>
      <c r="C4970">
        <v>56825.741501852179</v>
      </c>
      <c r="D4970">
        <v>58538.141651680031</v>
      </c>
      <c r="E4970">
        <v>62350168.237774968</v>
      </c>
      <c r="F4970">
        <v>1712.4001498278521</v>
      </c>
      <c r="G4970">
        <v>460815239.47616422</v>
      </c>
      <c r="H4970" s="6">
        <f>E4970-G4970-'Recalled prostheses cost'!$F$23</f>
        <v>-422216895.70528042</v>
      </c>
      <c r="I4970" s="112">
        <v>34651653.857343405</v>
      </c>
      <c r="J4970" s="112">
        <v>175109791.00094244</v>
      </c>
      <c r="K4970" s="112">
        <f>I4970-J4970-(0.38*'Recalled prostheses cost'!$F$23)</f>
        <v>-149483830.44101769</v>
      </c>
      <c r="L4970" s="11">
        <f t="shared" si="158"/>
        <v>1</v>
      </c>
    </row>
    <row r="4971" spans="1:12" x14ac:dyDescent="0.25">
      <c r="A4971">
        <f t="shared" si="159"/>
        <v>4966</v>
      </c>
      <c r="C4971">
        <v>76365.451300313202</v>
      </c>
      <c r="D4971">
        <v>78218.431531223119</v>
      </c>
      <c r="E4971">
        <v>61447168.528637618</v>
      </c>
      <c r="F4971">
        <v>1852.9802309099177</v>
      </c>
      <c r="G4971">
        <v>278195619.60728973</v>
      </c>
      <c r="H4971" s="6">
        <f>E4971-G4971-'Recalled prostheses cost'!$F$23</f>
        <v>-240500275.54554328</v>
      </c>
      <c r="I4971" s="112">
        <v>33816536.357698068</v>
      </c>
      <c r="J4971" s="112">
        <v>105714335.45077009</v>
      </c>
      <c r="K4971" s="112">
        <f>I4971-J4971-(0.38*'Recalled prostheses cost'!$F$23)</f>
        <v>-80923492.390490681</v>
      </c>
      <c r="L4971" s="11">
        <f t="shared" si="158"/>
        <v>1</v>
      </c>
    </row>
    <row r="4972" spans="1:12" x14ac:dyDescent="0.25">
      <c r="A4972">
        <f t="shared" si="159"/>
        <v>4967</v>
      </c>
      <c r="C4972">
        <v>60600.906573668115</v>
      </c>
      <c r="D4972">
        <v>62961.688286905366</v>
      </c>
      <c r="E4972">
        <v>70007027.838417739</v>
      </c>
      <c r="F4972">
        <v>2360.7817132372511</v>
      </c>
      <c r="G4972">
        <v>741473026.31371617</v>
      </c>
      <c r="H4972" s="6">
        <f>E4972-G4972-'Recalled prostheses cost'!$F$23</f>
        <v>-695217822.94218957</v>
      </c>
      <c r="I4972" s="112">
        <v>38860291.838333599</v>
      </c>
      <c r="J4972" s="112">
        <v>281759749.99921203</v>
      </c>
      <c r="K4972" s="112">
        <f>I4972-J4972-(0.38*'Recalled prostheses cost'!$F$23)</f>
        <v>-251925151.45829707</v>
      </c>
      <c r="L4972" s="11">
        <f t="shared" si="158"/>
        <v>1</v>
      </c>
    </row>
    <row r="4973" spans="1:12" x14ac:dyDescent="0.25">
      <c r="A4973">
        <f t="shared" si="159"/>
        <v>4968</v>
      </c>
      <c r="C4973">
        <v>54090.661784358745</v>
      </c>
      <c r="D4973">
        <v>56379.558182988898</v>
      </c>
      <c r="E4973">
        <v>54486651.182170004</v>
      </c>
      <c r="F4973">
        <v>2288.8963986301533</v>
      </c>
      <c r="G4973">
        <v>571523276.19952977</v>
      </c>
      <c r="H4973" s="6">
        <f>E4973-G4973-'Recalled prostheses cost'!$F$23</f>
        <v>-540788449.4842509</v>
      </c>
      <c r="I4973" s="112">
        <v>30106984.528415196</v>
      </c>
      <c r="J4973" s="112">
        <v>217178844.95582128</v>
      </c>
      <c r="K4973" s="112">
        <f>I4973-J4973-(0.38*'Recalled prostheses cost'!$F$23)</f>
        <v>-196097553.72482473</v>
      </c>
      <c r="L4973" s="11">
        <f t="shared" si="158"/>
        <v>1</v>
      </c>
    </row>
    <row r="4974" spans="1:12" x14ac:dyDescent="0.25">
      <c r="A4974">
        <f t="shared" si="159"/>
        <v>4969</v>
      </c>
      <c r="C4974">
        <v>53446.892312845601</v>
      </c>
      <c r="D4974">
        <v>54816.954310480956</v>
      </c>
      <c r="E4974">
        <v>41002951.02153454</v>
      </c>
      <c r="F4974">
        <v>1370.0619976353555</v>
      </c>
      <c r="G4974">
        <v>231089573.30845106</v>
      </c>
      <c r="H4974" s="6">
        <f>E4974-G4974-'Recalled prostheses cost'!$F$23</f>
        <v>-213838446.75380769</v>
      </c>
      <c r="I4974" s="112">
        <v>22729242.065660264</v>
      </c>
      <c r="J4974" s="112">
        <v>87814037.857211411</v>
      </c>
      <c r="K4974" s="112">
        <f>I4974-J4974-(0.38*'Recalled prostheses cost'!$F$23)</f>
        <v>-74110489.088969797</v>
      </c>
      <c r="L4974" s="11">
        <f t="shared" si="158"/>
        <v>1</v>
      </c>
    </row>
    <row r="4975" spans="1:12" x14ac:dyDescent="0.25">
      <c r="A4975">
        <f t="shared" si="159"/>
        <v>4970</v>
      </c>
      <c r="C4975">
        <v>55093.862849111349</v>
      </c>
      <c r="D4975">
        <v>56861.625382846891</v>
      </c>
      <c r="E4975">
        <v>47350255.264637776</v>
      </c>
      <c r="F4975">
        <v>1767.7625337355421</v>
      </c>
      <c r="G4975">
        <v>351300068.44433576</v>
      </c>
      <c r="H4975" s="6">
        <f>E4975-G4975-'Recalled prostheses cost'!$F$23</f>
        <v>-327701637.64658916</v>
      </c>
      <c r="I4975" s="112">
        <v>26299621.809517577</v>
      </c>
      <c r="J4975" s="112">
        <v>133494026.00884758</v>
      </c>
      <c r="K4975" s="112">
        <f>I4975-J4975-(0.38*'Recalled prostheses cost'!$F$23)</f>
        <v>-116220097.49674866</v>
      </c>
      <c r="L4975" s="11">
        <f t="shared" si="158"/>
        <v>1</v>
      </c>
    </row>
    <row r="4976" spans="1:12" x14ac:dyDescent="0.25">
      <c r="A4976">
        <f t="shared" si="159"/>
        <v>4971</v>
      </c>
      <c r="C4976">
        <v>59294.573957830813</v>
      </c>
      <c r="D4976">
        <v>60744.423138093363</v>
      </c>
      <c r="E4976">
        <v>42877823.121280864</v>
      </c>
      <c r="F4976">
        <v>1449.8491802625504</v>
      </c>
      <c r="G4976">
        <v>240439801.53684717</v>
      </c>
      <c r="H4976" s="6">
        <f>E4976-G4976-'Recalled prostheses cost'!$F$23</f>
        <v>-221313802.88245749</v>
      </c>
      <c r="I4976" s="112">
        <v>23579950.50254697</v>
      </c>
      <c r="J4976" s="112">
        <v>91367124.584001929</v>
      </c>
      <c r="K4976" s="112">
        <f>I4976-J4976-(0.38*'Recalled prostheses cost'!$F$23)</f>
        <v>-76812867.378873616</v>
      </c>
      <c r="L4976" s="11">
        <f t="shared" si="158"/>
        <v>1</v>
      </c>
    </row>
    <row r="4977" spans="1:12" x14ac:dyDescent="0.25">
      <c r="A4977">
        <f t="shared" si="159"/>
        <v>4972</v>
      </c>
      <c r="C4977">
        <v>51949.799584389919</v>
      </c>
      <c r="D4977">
        <v>53706.30294618426</v>
      </c>
      <c r="E4977">
        <v>65379388.415646501</v>
      </c>
      <c r="F4977">
        <v>1756.5033617943409</v>
      </c>
      <c r="G4977">
        <v>635222308.5341655</v>
      </c>
      <c r="H4977" s="6">
        <f>E4977-G4977-'Recalled prostheses cost'!$F$23</f>
        <v>-593594744.58541012</v>
      </c>
      <c r="I4977" s="112">
        <v>36165483.307375088</v>
      </c>
      <c r="J4977" s="112">
        <v>241384477.24298286</v>
      </c>
      <c r="K4977" s="112">
        <f>I4977-J4977-(0.38*'Recalled prostheses cost'!$F$23)</f>
        <v>-214244687.23302644</v>
      </c>
      <c r="L4977" s="11">
        <f t="shared" si="158"/>
        <v>1</v>
      </c>
    </row>
    <row r="4978" spans="1:12" x14ac:dyDescent="0.25">
      <c r="A4978">
        <f t="shared" si="159"/>
        <v>4973</v>
      </c>
      <c r="C4978">
        <v>59101.583179122994</v>
      </c>
      <c r="D4978">
        <v>61306.794212674416</v>
      </c>
      <c r="E4978">
        <v>75297053.957140326</v>
      </c>
      <c r="F4978">
        <v>2205.2110335514226</v>
      </c>
      <c r="G4978">
        <v>641303091.79139996</v>
      </c>
      <c r="H4978" s="6">
        <f>E4978-G4978-'Recalled prostheses cost'!$F$23</f>
        <v>-589757862.3011508</v>
      </c>
      <c r="I4978" s="112">
        <v>41797950.366496392</v>
      </c>
      <c r="J4978" s="112">
        <v>243695174.880732</v>
      </c>
      <c r="K4978" s="112">
        <f>I4978-J4978-(0.38*'Recalled prostheses cost'!$F$23)</f>
        <v>-210922917.81165427</v>
      </c>
      <c r="L4978" s="11">
        <f t="shared" si="158"/>
        <v>1</v>
      </c>
    </row>
    <row r="4979" spans="1:12" x14ac:dyDescent="0.25">
      <c r="A4979">
        <f t="shared" si="159"/>
        <v>4974</v>
      </c>
      <c r="C4979">
        <v>60326.822883093868</v>
      </c>
      <c r="D4979">
        <v>62325.580525486548</v>
      </c>
      <c r="E4979">
        <v>48596398.090035357</v>
      </c>
      <c r="F4979">
        <v>1998.7576423926803</v>
      </c>
      <c r="G4979">
        <v>330148132.89974934</v>
      </c>
      <c r="H4979" s="6">
        <f>E4979-G4979-'Recalled prostheses cost'!$F$23</f>
        <v>-305303559.27660513</v>
      </c>
      <c r="I4979" s="112">
        <v>26783058.798263628</v>
      </c>
      <c r="J4979" s="112">
        <v>125456290.50190474</v>
      </c>
      <c r="K4979" s="112">
        <f>I4979-J4979-(0.38*'Recalled prostheses cost'!$F$23)</f>
        <v>-107698925.00105977</v>
      </c>
      <c r="L4979" s="11">
        <f t="shared" si="158"/>
        <v>1</v>
      </c>
    </row>
    <row r="4980" spans="1:12" x14ac:dyDescent="0.25">
      <c r="A4980">
        <f t="shared" si="159"/>
        <v>4975</v>
      </c>
      <c r="C4980">
        <v>71290.211334986758</v>
      </c>
      <c r="D4980">
        <v>74289.353867482336</v>
      </c>
      <c r="E4980">
        <v>61212534.589628555</v>
      </c>
      <c r="F4980">
        <v>2999.1425324955781</v>
      </c>
      <c r="G4980">
        <v>651719117.22787678</v>
      </c>
      <c r="H4980" s="6">
        <f>E4980-G4980-'Recalled prostheses cost'!$F$23</f>
        <v>-614258407.10513937</v>
      </c>
      <c r="I4980" s="112">
        <v>34042282.163685173</v>
      </c>
      <c r="J4980" s="112">
        <v>247653264.54659316</v>
      </c>
      <c r="K4980" s="112">
        <f>I4980-J4980-(0.38*'Recalled prostheses cost'!$F$23)</f>
        <v>-222636675.68032664</v>
      </c>
      <c r="L4980" s="11">
        <f t="shared" si="158"/>
        <v>1</v>
      </c>
    </row>
    <row r="4981" spans="1:12" x14ac:dyDescent="0.25">
      <c r="A4981">
        <f t="shared" si="159"/>
        <v>4976</v>
      </c>
      <c r="C4981">
        <v>55658.682430765693</v>
      </c>
      <c r="D4981">
        <v>57466.5335212012</v>
      </c>
      <c r="E4981">
        <v>46173332.548015863</v>
      </c>
      <c r="F4981">
        <v>1807.8510904355062</v>
      </c>
      <c r="G4981">
        <v>394960082.05232877</v>
      </c>
      <c r="H4981" s="6">
        <f>E4981-G4981-'Recalled prostheses cost'!$F$23</f>
        <v>-372538573.97120404</v>
      </c>
      <c r="I4981" s="112">
        <v>25474898.562669478</v>
      </c>
      <c r="J4981" s="112">
        <v>150084831.17988497</v>
      </c>
      <c r="K4981" s="112">
        <f>I4981-J4981-(0.38*'Recalled prostheses cost'!$F$23)</f>
        <v>-133635625.91463414</v>
      </c>
      <c r="L4981" s="11">
        <f t="shared" si="158"/>
        <v>1</v>
      </c>
    </row>
    <row r="4982" spans="1:12" x14ac:dyDescent="0.25">
      <c r="A4982">
        <f t="shared" si="159"/>
        <v>4977</v>
      </c>
      <c r="C4982">
        <v>53331.737764647216</v>
      </c>
      <c r="D4982">
        <v>55094.935470299795</v>
      </c>
      <c r="E4982">
        <v>57178380.695221372</v>
      </c>
      <c r="F4982">
        <v>1763.1977056525793</v>
      </c>
      <c r="G4982">
        <v>451331097.1534065</v>
      </c>
      <c r="H4982" s="6">
        <f>E4982-G4982-'Recalled prostheses cost'!$F$23</f>
        <v>-417904540.92507631</v>
      </c>
      <c r="I4982" s="112">
        <v>31773290.498775057</v>
      </c>
      <c r="J4982" s="112">
        <v>171505816.91829452</v>
      </c>
      <c r="K4982" s="112">
        <f>I4982-J4982-(0.38*'Recalled prostheses cost'!$F$23)</f>
        <v>-148758219.71693811</v>
      </c>
      <c r="L4982" s="11">
        <f t="shared" si="158"/>
        <v>1</v>
      </c>
    </row>
    <row r="4983" spans="1:12" x14ac:dyDescent="0.25">
      <c r="A4983">
        <f t="shared" si="159"/>
        <v>4978</v>
      </c>
      <c r="C4983">
        <v>60887.460006477413</v>
      </c>
      <c r="D4983">
        <v>63390.855455065059</v>
      </c>
      <c r="E4983">
        <v>54536922.506477274</v>
      </c>
      <c r="F4983">
        <v>2503.3954485876457</v>
      </c>
      <c r="G4983">
        <v>511192737.30228686</v>
      </c>
      <c r="H4983" s="6">
        <f>E4983-G4983-'Recalled prostheses cost'!$F$23</f>
        <v>-480407639.26270074</v>
      </c>
      <c r="I4983" s="112">
        <v>29828260.282093588</v>
      </c>
      <c r="J4983" s="112">
        <v>194253240.174869</v>
      </c>
      <c r="K4983" s="112">
        <f>I4983-J4983-(0.38*'Recalled prostheses cost'!$F$23)</f>
        <v>-173450673.19019407</v>
      </c>
      <c r="L4983" s="11">
        <f t="shared" si="158"/>
        <v>1</v>
      </c>
    </row>
    <row r="4984" spans="1:12" x14ac:dyDescent="0.25">
      <c r="A4984">
        <f t="shared" si="159"/>
        <v>4979</v>
      </c>
      <c r="C4984">
        <v>51690.661977721822</v>
      </c>
      <c r="D4984">
        <v>52857.531819821081</v>
      </c>
      <c r="E4984">
        <v>45588460.524904869</v>
      </c>
      <c r="F4984">
        <v>1166.8698420992587</v>
      </c>
      <c r="G4984">
        <v>288789628.53621709</v>
      </c>
      <c r="H4984" s="6">
        <f>E4984-G4984-'Recalled prostheses cost'!$F$23</f>
        <v>-266952992.47820339</v>
      </c>
      <c r="I4984" s="112">
        <v>25257001.975891564</v>
      </c>
      <c r="J4984" s="112">
        <v>109740058.8437625</v>
      </c>
      <c r="K4984" s="112">
        <f>I4984-J4984-(0.38*'Recalled prostheses cost'!$F$23)</f>
        <v>-93508750.165289581</v>
      </c>
      <c r="L4984" s="11">
        <f t="shared" si="158"/>
        <v>1</v>
      </c>
    </row>
    <row r="4985" spans="1:12" x14ac:dyDescent="0.25">
      <c r="A4985">
        <f t="shared" si="159"/>
        <v>4980</v>
      </c>
      <c r="C4985">
        <v>51647.111379216491</v>
      </c>
      <c r="D4985">
        <v>53505.994061925296</v>
      </c>
      <c r="E4985">
        <v>53892913.065322638</v>
      </c>
      <c r="F4985">
        <v>1858.8826827088051</v>
      </c>
      <c r="G4985">
        <v>475660181.59973788</v>
      </c>
      <c r="H4985" s="6">
        <f>E4985-G4985-'Recalled prostheses cost'!$F$23</f>
        <v>-445519093.00130641</v>
      </c>
      <c r="I4985" s="112">
        <v>30123742.041007683</v>
      </c>
      <c r="J4985" s="112">
        <v>180750869.00790039</v>
      </c>
      <c r="K4985" s="112">
        <f>I4985-J4985-(0.38*'Recalled prostheses cost'!$F$23)</f>
        <v>-159652820.26431137</v>
      </c>
      <c r="L4985" s="11">
        <f t="shared" si="158"/>
        <v>1</v>
      </c>
    </row>
    <row r="4986" spans="1:12" x14ac:dyDescent="0.25">
      <c r="A4986">
        <f t="shared" si="159"/>
        <v>4981</v>
      </c>
      <c r="C4986">
        <v>62367.986907212187</v>
      </c>
      <c r="D4986">
        <v>63973.985422092541</v>
      </c>
      <c r="E4986">
        <v>40476119.750024036</v>
      </c>
      <c r="F4986">
        <v>1605.9985148803535</v>
      </c>
      <c r="G4986">
        <v>247480935.344069</v>
      </c>
      <c r="H4986" s="6">
        <f>E4986-G4986-'Recalled prostheses cost'!$F$23</f>
        <v>-230756640.06093615</v>
      </c>
      <c r="I4986" s="112">
        <v>22347911.742054608</v>
      </c>
      <c r="J4986" s="112">
        <v>94042755.430746213</v>
      </c>
      <c r="K4986" s="112">
        <f>I4986-J4986-(0.38*'Recalled prostheses cost'!$F$23)</f>
        <v>-80720536.98611024</v>
      </c>
      <c r="L4986" s="11">
        <f t="shared" si="158"/>
        <v>1</v>
      </c>
    </row>
    <row r="4987" spans="1:12" x14ac:dyDescent="0.25">
      <c r="A4987">
        <f t="shared" si="159"/>
        <v>4982</v>
      </c>
      <c r="C4987">
        <v>82502.194033303967</v>
      </c>
      <c r="D4987">
        <v>85919.979298623482</v>
      </c>
      <c r="E4987">
        <v>55449924.814243652</v>
      </c>
      <c r="F4987">
        <v>3417.785265319515</v>
      </c>
      <c r="G4987">
        <v>435996624.82180166</v>
      </c>
      <c r="H4987" s="6">
        <f>E4987-G4987-'Recalled prostheses cost'!$F$23</f>
        <v>-404298524.47444916</v>
      </c>
      <c r="I4987" s="112">
        <v>30868738.551037453</v>
      </c>
      <c r="J4987" s="112">
        <v>165678717.43228465</v>
      </c>
      <c r="K4987" s="112">
        <f>I4987-J4987-(0.38*'Recalled prostheses cost'!$F$23)</f>
        <v>-143835672.17866585</v>
      </c>
      <c r="L4987" s="11">
        <f t="shared" si="158"/>
        <v>1</v>
      </c>
    </row>
    <row r="4988" spans="1:12" x14ac:dyDescent="0.25">
      <c r="A4988">
        <f t="shared" si="159"/>
        <v>4983</v>
      </c>
      <c r="C4988">
        <v>50966.834626742806</v>
      </c>
      <c r="D4988">
        <v>52031.905497397034</v>
      </c>
      <c r="E4988">
        <v>57322614.151496343</v>
      </c>
      <c r="F4988">
        <v>1065.0708706542282</v>
      </c>
      <c r="G4988">
        <v>356343460.26789337</v>
      </c>
      <c r="H4988" s="6">
        <f>E4988-G4988-'Recalled prostheses cost'!$F$23</f>
        <v>-322772670.58328819</v>
      </c>
      <c r="I4988" s="112">
        <v>31902540.332500879</v>
      </c>
      <c r="J4988" s="112">
        <v>135410514.9017995</v>
      </c>
      <c r="K4988" s="112">
        <f>I4988-J4988-(0.38*'Recalled prostheses cost'!$F$23)</f>
        <v>-112533667.86671728</v>
      </c>
      <c r="L4988" s="11">
        <f t="shared" si="158"/>
        <v>1</v>
      </c>
    </row>
    <row r="4989" spans="1:12" x14ac:dyDescent="0.25">
      <c r="A4989">
        <f t="shared" si="159"/>
        <v>4984</v>
      </c>
      <c r="C4989">
        <v>61153.214034304809</v>
      </c>
      <c r="D4989">
        <v>62955.07862897923</v>
      </c>
      <c r="E4989">
        <v>44488568.361943312</v>
      </c>
      <c r="F4989">
        <v>1801.8645946744218</v>
      </c>
      <c r="G4989">
        <v>283184917.8596102</v>
      </c>
      <c r="H4989" s="6">
        <f>E4989-G4989-'Recalled prostheses cost'!$F$23</f>
        <v>-262448173.96455806</v>
      </c>
      <c r="I4989" s="112">
        <v>24745315.270820167</v>
      </c>
      <c r="J4989" s="112">
        <v>107610268.78665189</v>
      </c>
      <c r="K4989" s="112">
        <f>I4989-J4989-(0.38*'Recalled prostheses cost'!$F$23)</f>
        <v>-91890646.813250363</v>
      </c>
      <c r="L4989" s="11">
        <f t="shared" si="158"/>
        <v>1</v>
      </c>
    </row>
    <row r="4990" spans="1:12" x14ac:dyDescent="0.25">
      <c r="A4990">
        <f t="shared" si="159"/>
        <v>4985</v>
      </c>
      <c r="C4990">
        <v>50787.211500595098</v>
      </c>
      <c r="D4990">
        <v>52674.114417290039</v>
      </c>
      <c r="E4990">
        <v>64930370.865143955</v>
      </c>
      <c r="F4990">
        <v>1886.9029166949404</v>
      </c>
      <c r="G4990">
        <v>636348845.72523141</v>
      </c>
      <c r="H4990" s="6">
        <f>E4990-G4990-'Recalled prostheses cost'!$F$23</f>
        <v>-595170299.32697856</v>
      </c>
      <c r="I4990" s="112">
        <v>36041381.169213034</v>
      </c>
      <c r="J4990" s="112">
        <v>241812561.37558797</v>
      </c>
      <c r="K4990" s="112">
        <f>I4990-J4990-(0.38*'Recalled prostheses cost'!$F$23)</f>
        <v>-214796873.5037936</v>
      </c>
      <c r="L4990" s="11">
        <f t="shared" si="158"/>
        <v>1</v>
      </c>
    </row>
    <row r="4991" spans="1:12" x14ac:dyDescent="0.25">
      <c r="A4991">
        <f t="shared" si="159"/>
        <v>4986</v>
      </c>
      <c r="C4991">
        <v>67885.935726560128</v>
      </c>
      <c r="D4991">
        <v>71173.73413538195</v>
      </c>
      <c r="E4991">
        <v>43826299.338118881</v>
      </c>
      <c r="F4991">
        <v>3287.7984088218218</v>
      </c>
      <c r="G4991">
        <v>509092313.08523661</v>
      </c>
      <c r="H4991" s="6">
        <f>E4991-G4991-'Recalled prostheses cost'!$F$23</f>
        <v>-489017838.21400893</v>
      </c>
      <c r="I4991" s="112">
        <v>24384278.25640513</v>
      </c>
      <c r="J4991" s="112">
        <v>193455078.97238994</v>
      </c>
      <c r="K4991" s="112">
        <f>I4991-J4991-(0.38*'Recalled prostheses cost'!$F$23)</f>
        <v>-178096494.01340348</v>
      </c>
      <c r="L4991" s="11">
        <f t="shared" si="158"/>
        <v>1</v>
      </c>
    </row>
    <row r="4992" spans="1:12" x14ac:dyDescent="0.25">
      <c r="A4992">
        <f t="shared" si="159"/>
        <v>4987</v>
      </c>
      <c r="C4992">
        <v>58625.976327148761</v>
      </c>
      <c r="D4992">
        <v>60178.909635206546</v>
      </c>
      <c r="E4992">
        <v>40145660.403309114</v>
      </c>
      <c r="F4992">
        <v>1552.9333080577853</v>
      </c>
      <c r="G4992">
        <v>212604975.72734976</v>
      </c>
      <c r="H4992" s="6">
        <f>E4992-G4992-'Recalled prostheses cost'!$F$23</f>
        <v>-196211139.79093182</v>
      </c>
      <c r="I4992" s="112">
        <v>22166111.551506139</v>
      </c>
      <c r="J4992" s="112">
        <v>80789890.776392922</v>
      </c>
      <c r="K4992" s="112">
        <f>I4992-J4992-(0.38*'Recalled prostheses cost'!$F$23)</f>
        <v>-67649472.522305429</v>
      </c>
      <c r="L4992" s="11">
        <f t="shared" si="158"/>
        <v>1</v>
      </c>
    </row>
    <row r="4993" spans="1:12" x14ac:dyDescent="0.25">
      <c r="A4993">
        <f t="shared" si="159"/>
        <v>4988</v>
      </c>
      <c r="C4993">
        <v>57886.699963946012</v>
      </c>
      <c r="D4993">
        <v>59593.482507612629</v>
      </c>
      <c r="E4993">
        <v>55145789.067490987</v>
      </c>
      <c r="F4993">
        <v>1706.7825436666171</v>
      </c>
      <c r="G4993">
        <v>396579126.55883431</v>
      </c>
      <c r="H4993" s="6">
        <f>E4993-G4993-'Recalled prostheses cost'!$F$23</f>
        <v>-365185161.95823449</v>
      </c>
      <c r="I4993" s="112">
        <v>30240046.406607844</v>
      </c>
      <c r="J4993" s="112">
        <v>150700068.09235707</v>
      </c>
      <c r="K4993" s="112">
        <f>I4993-J4993-(0.38*'Recalled prostheses cost'!$F$23)</f>
        <v>-129485714.98316789</v>
      </c>
      <c r="L4993" s="11">
        <f t="shared" si="158"/>
        <v>1</v>
      </c>
    </row>
    <row r="4994" spans="1:12" x14ac:dyDescent="0.25">
      <c r="A4994">
        <f t="shared" si="159"/>
        <v>4989</v>
      </c>
      <c r="C4994">
        <v>53324.599167944391</v>
      </c>
      <c r="D4994">
        <v>55247.933857462252</v>
      </c>
      <c r="E4994">
        <v>43096522.104809523</v>
      </c>
      <c r="F4994">
        <v>1923.334689517862</v>
      </c>
      <c r="G4994">
        <v>337786383.1154207</v>
      </c>
      <c r="H4994" s="6">
        <f>E4994-G4994-'Recalled prostheses cost'!$F$23</f>
        <v>-318441685.47750235</v>
      </c>
      <c r="I4994" s="112">
        <v>23731587.381586585</v>
      </c>
      <c r="J4994" s="112">
        <v>128358825.58385986</v>
      </c>
      <c r="K4994" s="112">
        <f>I4994-J4994-(0.38*'Recalled prostheses cost'!$F$23)</f>
        <v>-113652931.49969193</v>
      </c>
      <c r="L4994" s="11">
        <f t="shared" si="158"/>
        <v>1</v>
      </c>
    </row>
    <row r="4995" spans="1:12" x14ac:dyDescent="0.25">
      <c r="A4995">
        <f t="shared" si="159"/>
        <v>4990</v>
      </c>
      <c r="C4995">
        <v>56150.824707737716</v>
      </c>
      <c r="D4995">
        <v>57743.390185430566</v>
      </c>
      <c r="E4995">
        <v>40488395.651243798</v>
      </c>
      <c r="F4995">
        <v>1592.5654776928495</v>
      </c>
      <c r="G4995">
        <v>265977009.05010772</v>
      </c>
      <c r="H4995" s="6">
        <f>E4995-G4995-'Recalled prostheses cost'!$F$23</f>
        <v>-249240437.86575508</v>
      </c>
      <c r="I4995" s="112">
        <v>22649747.315959148</v>
      </c>
      <c r="J4995" s="112">
        <v>101071263.43904091</v>
      </c>
      <c r="K4995" s="112">
        <f>I4995-J4995-(0.38*'Recalled prostheses cost'!$F$23)</f>
        <v>-87447209.420500427</v>
      </c>
      <c r="L4995" s="11">
        <f t="shared" si="158"/>
        <v>1</v>
      </c>
    </row>
    <row r="4996" spans="1:12" x14ac:dyDescent="0.25">
      <c r="A4996">
        <f t="shared" si="159"/>
        <v>4991</v>
      </c>
      <c r="C4996">
        <v>54731.627284415554</v>
      </c>
      <c r="D4996">
        <v>56177.314448601559</v>
      </c>
      <c r="E4996">
        <v>65145532.835234754</v>
      </c>
      <c r="F4996">
        <v>1445.6871641860052</v>
      </c>
      <c r="G4996">
        <v>378626361.88206637</v>
      </c>
      <c r="H4996" s="6">
        <f>E4996-G4996-'Recalled prostheses cost'!$F$23</f>
        <v>-337232653.51372278</v>
      </c>
      <c r="I4996" s="112">
        <v>36282359.333417222</v>
      </c>
      <c r="J4996" s="112">
        <v>143878017.51518524</v>
      </c>
      <c r="K4996" s="112">
        <f>I4996-J4996-(0.38*'Recalled prostheses cost'!$F$23)</f>
        <v>-116621351.47918665</v>
      </c>
      <c r="L4996" s="11">
        <f t="shared" si="158"/>
        <v>1</v>
      </c>
    </row>
    <row r="4997" spans="1:12" x14ac:dyDescent="0.25">
      <c r="A4997">
        <f t="shared" si="159"/>
        <v>4992</v>
      </c>
      <c r="C4997">
        <v>54877.543725410629</v>
      </c>
      <c r="D4997">
        <v>56477.655606197557</v>
      </c>
      <c r="E4997">
        <v>44258371.146324329</v>
      </c>
      <c r="F4997">
        <v>1600.1118807869279</v>
      </c>
      <c r="G4997">
        <v>289921204.79055893</v>
      </c>
      <c r="H4997" s="6">
        <f>E4997-G4997-'Recalled prostheses cost'!$F$23</f>
        <v>-269414658.11112577</v>
      </c>
      <c r="I4997" s="112">
        <v>24715771.062236294</v>
      </c>
      <c r="J4997" s="112">
        <v>110170057.82041241</v>
      </c>
      <c r="K4997" s="112">
        <f>I4997-J4997-(0.38*'Recalled prostheses cost'!$F$23)</f>
        <v>-94479980.055594772</v>
      </c>
      <c r="L4997" s="11">
        <f t="shared" si="158"/>
        <v>1</v>
      </c>
    </row>
    <row r="4998" spans="1:12" x14ac:dyDescent="0.25">
      <c r="A4998">
        <f t="shared" si="159"/>
        <v>4993</v>
      </c>
      <c r="C4998">
        <v>51237.299717960974</v>
      </c>
      <c r="D4998">
        <v>52264.556546201035</v>
      </c>
      <c r="E4998">
        <v>45172090.415866524</v>
      </c>
      <c r="F4998">
        <v>1027.2568282400607</v>
      </c>
      <c r="G4998">
        <v>192866428.52215496</v>
      </c>
      <c r="H4998" s="6">
        <f>E4998-G4998-'Recalled prostheses cost'!$F$23</f>
        <v>-171446162.5731796</v>
      </c>
      <c r="I4998" s="112">
        <v>24656433.695289925</v>
      </c>
      <c r="J4998" s="112">
        <v>73289242.838418886</v>
      </c>
      <c r="K4998" s="112">
        <f>I4998-J4998-(0.38*'Recalled prostheses cost'!$F$23)</f>
        <v>-57658502.440547608</v>
      </c>
      <c r="L4998" s="11">
        <f t="shared" ref="L4998:L5061" si="160">IF(H4998/$H$1&lt;=F4998,1,0)</f>
        <v>1</v>
      </c>
    </row>
    <row r="4999" spans="1:12" x14ac:dyDescent="0.25">
      <c r="A4999">
        <f t="shared" si="159"/>
        <v>4994</v>
      </c>
      <c r="C4999">
        <v>55551.13190631695</v>
      </c>
      <c r="D4999">
        <v>57165.230253757829</v>
      </c>
      <c r="E4999">
        <v>58974137.713404968</v>
      </c>
      <c r="F4999">
        <v>1614.0983474408786</v>
      </c>
      <c r="G4999">
        <v>475386414.16076368</v>
      </c>
      <c r="H4999" s="6">
        <f>E4999-G4999-'Recalled prostheses cost'!$F$23</f>
        <v>-440164100.9142499</v>
      </c>
      <c r="I4999" s="112">
        <v>32999245.784609713</v>
      </c>
      <c r="J4999" s="112">
        <v>180646837.38109019</v>
      </c>
      <c r="K4999" s="112">
        <f>I4999-J4999-(0.38*'Recalled prostheses cost'!$F$23)</f>
        <v>-156673284.89389914</v>
      </c>
      <c r="L4999" s="11">
        <f t="shared" si="160"/>
        <v>1</v>
      </c>
    </row>
    <row r="5000" spans="1:12" x14ac:dyDescent="0.25">
      <c r="A5000">
        <f t="shared" ref="A5000:A5063" si="161">1+A4999</f>
        <v>4995</v>
      </c>
      <c r="C5000">
        <v>71181.269781854367</v>
      </c>
      <c r="D5000">
        <v>73083.899256153018</v>
      </c>
      <c r="E5000">
        <v>53785452.009102859</v>
      </c>
      <c r="F5000">
        <v>1902.6294742986502</v>
      </c>
      <c r="G5000">
        <v>332934691.91315985</v>
      </c>
      <c r="H5000" s="6">
        <f>E5000-G5000-'Recalled prostheses cost'!$F$23</f>
        <v>-302901064.37094814</v>
      </c>
      <c r="I5000" s="112">
        <v>29340435.254838035</v>
      </c>
      <c r="J5000" s="112">
        <v>126515182.92700073</v>
      </c>
      <c r="K5000" s="112">
        <f>I5000-J5000-(0.38*'Recalled prostheses cost'!$F$23)</f>
        <v>-106200440.96958134</v>
      </c>
      <c r="L5000" s="11">
        <f t="shared" si="160"/>
        <v>1</v>
      </c>
    </row>
    <row r="5001" spans="1:12" x14ac:dyDescent="0.25">
      <c r="A5001">
        <f t="shared" si="161"/>
        <v>4996</v>
      </c>
      <c r="C5001">
        <v>58965.554407302065</v>
      </c>
      <c r="D5001">
        <v>61556.889899385438</v>
      </c>
      <c r="E5001">
        <v>51797124.86534664</v>
      </c>
      <c r="F5001">
        <v>2591.3354920833735</v>
      </c>
      <c r="G5001">
        <v>482872706.90379864</v>
      </c>
      <c r="H5001" s="6">
        <f>E5001-G5001-'Recalled prostheses cost'!$F$23</f>
        <v>-454827406.5053432</v>
      </c>
      <c r="I5001" s="112">
        <v>28750524.938810263</v>
      </c>
      <c r="J5001" s="112">
        <v>183491628.62344348</v>
      </c>
      <c r="K5001" s="112">
        <f>I5001-J5001-(0.38*'Recalled prostheses cost'!$F$23)</f>
        <v>-163766796.98205188</v>
      </c>
      <c r="L5001" s="11">
        <f t="shared" si="160"/>
        <v>1</v>
      </c>
    </row>
    <row r="5002" spans="1:12" x14ac:dyDescent="0.25">
      <c r="A5002">
        <f t="shared" si="161"/>
        <v>4997</v>
      </c>
      <c r="C5002">
        <v>50732.641938251472</v>
      </c>
      <c r="D5002">
        <v>52018.360474342786</v>
      </c>
      <c r="E5002">
        <v>58663832.248861462</v>
      </c>
      <c r="F5002">
        <v>1285.7185360913136</v>
      </c>
      <c r="G5002">
        <v>369766779.53762102</v>
      </c>
      <c r="H5002" s="6">
        <f>E5002-G5002-'Recalled prostheses cost'!$F$23</f>
        <v>-334854771.75565076</v>
      </c>
      <c r="I5002" s="112">
        <v>32755295.121303536</v>
      </c>
      <c r="J5002" s="112">
        <v>140511376.224296</v>
      </c>
      <c r="K5002" s="112">
        <f>I5002-J5002-(0.38*'Recalled prostheses cost'!$F$23)</f>
        <v>-116781774.40041113</v>
      </c>
      <c r="L5002" s="11">
        <f t="shared" si="160"/>
        <v>1</v>
      </c>
    </row>
    <row r="5003" spans="1:12" x14ac:dyDescent="0.25">
      <c r="A5003">
        <f t="shared" si="161"/>
        <v>4998</v>
      </c>
      <c r="C5003">
        <v>59042.054303589815</v>
      </c>
      <c r="D5003">
        <v>61137.639628135657</v>
      </c>
      <c r="E5003">
        <v>44653702.139125712</v>
      </c>
      <c r="F5003">
        <v>2095.585324545842</v>
      </c>
      <c r="G5003">
        <v>343570161.57209057</v>
      </c>
      <c r="H5003" s="6">
        <f>E5003-G5003-'Recalled prostheses cost'!$F$23</f>
        <v>-322668283.89985603</v>
      </c>
      <c r="I5003" s="112">
        <v>24937836.293916989</v>
      </c>
      <c r="J5003" s="112">
        <v>130556661.39739442</v>
      </c>
      <c r="K5003" s="112">
        <f>I5003-J5003-(0.38*'Recalled prostheses cost'!$F$23)</f>
        <v>-114644518.40089607</v>
      </c>
      <c r="L5003" s="11">
        <f t="shared" si="160"/>
        <v>1</v>
      </c>
    </row>
    <row r="5004" spans="1:12" x14ac:dyDescent="0.25">
      <c r="A5004">
        <f t="shared" si="161"/>
        <v>4999</v>
      </c>
      <c r="C5004">
        <v>51081.530135681038</v>
      </c>
      <c r="D5004">
        <v>52585.534628062465</v>
      </c>
      <c r="E5004">
        <v>50945868.999426849</v>
      </c>
      <c r="F5004">
        <v>1504.0044923814276</v>
      </c>
      <c r="G5004">
        <v>364859267.54172903</v>
      </c>
      <c r="H5004" s="6">
        <f>E5004-G5004-'Recalled prostheses cost'!$F$23</f>
        <v>-337665223.00919336</v>
      </c>
      <c r="I5004" s="112">
        <v>27853207.610055771</v>
      </c>
      <c r="J5004" s="112">
        <v>138646521.66585702</v>
      </c>
      <c r="K5004" s="112">
        <f>I5004-J5004-(0.38*'Recalled prostheses cost'!$F$23)</f>
        <v>-119819007.3532199</v>
      </c>
      <c r="L5004" s="11">
        <f t="shared" si="160"/>
        <v>1</v>
      </c>
    </row>
    <row r="5005" spans="1:12" x14ac:dyDescent="0.25">
      <c r="A5005">
        <f t="shared" si="161"/>
        <v>5000</v>
      </c>
      <c r="C5005">
        <v>65140.668578694123</v>
      </c>
      <c r="D5005">
        <v>66692.580374869853</v>
      </c>
      <c r="E5005">
        <v>61397238.711500958</v>
      </c>
      <c r="F5005">
        <v>1551.9117961757293</v>
      </c>
      <c r="G5005">
        <v>278274609.71706593</v>
      </c>
      <c r="H5005" s="6">
        <f>E5005-G5005-'Recalled prostheses cost'!$F$23</f>
        <v>-240629195.47245616</v>
      </c>
      <c r="I5005" s="112">
        <v>33799286.390614666</v>
      </c>
      <c r="J5005" s="112">
        <v>105744351.69248506</v>
      </c>
      <c r="K5005" s="112">
        <f>I5005-J5005-(0.38*'Recalled prostheses cost'!$F$23)</f>
        <v>-80970758.59928906</v>
      </c>
      <c r="L5005" s="11">
        <f t="shared" si="160"/>
        <v>1</v>
      </c>
    </row>
    <row r="5006" spans="1:12" x14ac:dyDescent="0.25">
      <c r="A5006">
        <f t="shared" si="161"/>
        <v>5001</v>
      </c>
      <c r="C5006">
        <v>64208.546387266862</v>
      </c>
      <c r="D5006">
        <v>65773.257285498956</v>
      </c>
      <c r="E5006">
        <v>44836001.054964341</v>
      </c>
      <c r="F5006">
        <v>1564.7108982320933</v>
      </c>
      <c r="G5006">
        <v>250850439.98002005</v>
      </c>
      <c r="H5006" s="6">
        <f>E5006-G5006-'Recalled prostheses cost'!$F$23</f>
        <v>-229766263.39194688</v>
      </c>
      <c r="I5006" s="112">
        <v>25065870.273721129</v>
      </c>
      <c r="J5006" s="112">
        <v>95323167.192407608</v>
      </c>
      <c r="K5006" s="112">
        <f>I5006-J5006-(0.38*'Recalled prostheses cost'!$F$23)</f>
        <v>-79282990.216105133</v>
      </c>
      <c r="L5006" s="11">
        <f t="shared" si="160"/>
        <v>1</v>
      </c>
    </row>
    <row r="5007" spans="1:12" x14ac:dyDescent="0.25">
      <c r="A5007">
        <f t="shared" si="161"/>
        <v>5002</v>
      </c>
      <c r="C5007">
        <v>81745.607226143635</v>
      </c>
      <c r="D5007">
        <v>84357.120105142603</v>
      </c>
      <c r="E5007">
        <v>59130508.819509983</v>
      </c>
      <c r="F5007">
        <v>2611.5128789989685</v>
      </c>
      <c r="G5007">
        <v>490900721.20791972</v>
      </c>
      <c r="H5007" s="6">
        <f>E5007-G5007-'Recalled prostheses cost'!$F$23</f>
        <v>-455522036.8553009</v>
      </c>
      <c r="I5007" s="112">
        <v>32583361.978732716</v>
      </c>
      <c r="J5007" s="112">
        <v>186542274.05900955</v>
      </c>
      <c r="K5007" s="112">
        <f>I5007-J5007-(0.38*'Recalled prostheses cost'!$F$23)</f>
        <v>-162984605.3776955</v>
      </c>
      <c r="L5007" s="11">
        <f t="shared" si="160"/>
        <v>1</v>
      </c>
    </row>
    <row r="5008" spans="1:12" x14ac:dyDescent="0.25">
      <c r="A5008">
        <f t="shared" si="161"/>
        <v>5003</v>
      </c>
      <c r="C5008">
        <v>69245.837022013526</v>
      </c>
      <c r="D5008">
        <v>71635.163375107804</v>
      </c>
      <c r="E5008">
        <v>52972681.154183067</v>
      </c>
      <c r="F5008">
        <v>2389.3263530942786</v>
      </c>
      <c r="G5008">
        <v>345641297.79499996</v>
      </c>
      <c r="H5008" s="6">
        <f>E5008-G5008-'Recalled prostheses cost'!$F$23</f>
        <v>-316420441.10770804</v>
      </c>
      <c r="I5008" s="112">
        <v>29604741.979712352</v>
      </c>
      <c r="J5008" s="112">
        <v>131343693.16209999</v>
      </c>
      <c r="K5008" s="112">
        <f>I5008-J5008-(0.38*'Recalled prostheses cost'!$F$23)</f>
        <v>-110764644.47980627</v>
      </c>
      <c r="L5008" s="11">
        <f t="shared" si="160"/>
        <v>1</v>
      </c>
    </row>
    <row r="5009" spans="1:12" x14ac:dyDescent="0.25">
      <c r="A5009">
        <f t="shared" si="161"/>
        <v>5004</v>
      </c>
      <c r="C5009">
        <v>74478.812704530792</v>
      </c>
      <c r="D5009">
        <v>76892.669441311868</v>
      </c>
      <c r="E5009">
        <v>61188100.623428836</v>
      </c>
      <c r="F5009">
        <v>2413.8567367810756</v>
      </c>
      <c r="G5009">
        <v>449610084.81951219</v>
      </c>
      <c r="H5009" s="6">
        <f>E5009-G5009-'Recalled prostheses cost'!$F$23</f>
        <v>-412173808.66297454</v>
      </c>
      <c r="I5009" s="112">
        <v>33610673.431502089</v>
      </c>
      <c r="J5009" s="112">
        <v>170851832.23141465</v>
      </c>
      <c r="K5009" s="112">
        <f>I5009-J5009-(0.38*'Recalled prostheses cost'!$F$23)</f>
        <v>-146266852.09733123</v>
      </c>
      <c r="L5009" s="11">
        <f t="shared" si="160"/>
        <v>1</v>
      </c>
    </row>
    <row r="5010" spans="1:12" x14ac:dyDescent="0.25">
      <c r="A5010">
        <f t="shared" si="161"/>
        <v>5005</v>
      </c>
      <c r="C5010">
        <v>51861.818444156226</v>
      </c>
      <c r="D5010">
        <v>53340.650784363585</v>
      </c>
      <c r="E5010">
        <v>41167765.129375368</v>
      </c>
      <c r="F5010">
        <v>1478.8323402073584</v>
      </c>
      <c r="G5010">
        <v>264872647.81482759</v>
      </c>
      <c r="H5010" s="6">
        <f>E5010-G5010-'Recalled prostheses cost'!$F$23</f>
        <v>-247456707.15234339</v>
      </c>
      <c r="I5010" s="112">
        <v>22481768.219833191</v>
      </c>
      <c r="J5010" s="112">
        <v>100651606.16963451</v>
      </c>
      <c r="K5010" s="112">
        <f>I5010-J5010-(0.38*'Recalled prostheses cost'!$F$23)</f>
        <v>-87195531.24721995</v>
      </c>
      <c r="L5010" s="11">
        <f t="shared" si="160"/>
        <v>1</v>
      </c>
    </row>
    <row r="5011" spans="1:12" x14ac:dyDescent="0.25">
      <c r="A5011">
        <f t="shared" si="161"/>
        <v>5006</v>
      </c>
      <c r="C5011">
        <v>54528.004984514548</v>
      </c>
      <c r="D5011">
        <v>55939.270722767986</v>
      </c>
      <c r="E5011">
        <v>43176327.469496518</v>
      </c>
      <c r="F5011">
        <v>1411.265738253438</v>
      </c>
      <c r="G5011">
        <v>229528538.13461691</v>
      </c>
      <c r="H5011" s="6">
        <f>E5011-G5011-'Recalled prostheses cost'!$F$23</f>
        <v>-210104035.13201156</v>
      </c>
      <c r="I5011" s="112">
        <v>23989154.055982944</v>
      </c>
      <c r="J5011" s="112">
        <v>87220844.491154432</v>
      </c>
      <c r="K5011" s="112">
        <f>I5011-J5011-(0.38*'Recalled prostheses cost'!$F$23)</f>
        <v>-72257383.732590139</v>
      </c>
      <c r="L5011" s="11">
        <f t="shared" si="160"/>
        <v>1</v>
      </c>
    </row>
    <row r="5012" spans="1:12" x14ac:dyDescent="0.25">
      <c r="A5012">
        <f t="shared" si="161"/>
        <v>5007</v>
      </c>
      <c r="C5012">
        <v>56775.63234959625</v>
      </c>
      <c r="D5012">
        <v>58621.633381344516</v>
      </c>
      <c r="E5012">
        <v>58257667.298470162</v>
      </c>
      <c r="F5012">
        <v>1846.0010317482665</v>
      </c>
      <c r="G5012">
        <v>439276554.14341575</v>
      </c>
      <c r="H5012" s="6">
        <f>E5012-G5012-'Recalled prostheses cost'!$F$23</f>
        <v>-404770711.31183678</v>
      </c>
      <c r="I5012" s="112">
        <v>32327241.299321201</v>
      </c>
      <c r="J5012" s="112">
        <v>166925090.574498</v>
      </c>
      <c r="K5012" s="112">
        <f>I5012-J5012-(0.38*'Recalled prostheses cost'!$F$23)</f>
        <v>-143623542.57259545</v>
      </c>
      <c r="L5012" s="11">
        <f t="shared" si="160"/>
        <v>1</v>
      </c>
    </row>
    <row r="5013" spans="1:12" x14ac:dyDescent="0.25">
      <c r="A5013">
        <f t="shared" si="161"/>
        <v>5008</v>
      </c>
      <c r="C5013">
        <v>54604.342732634868</v>
      </c>
      <c r="D5013">
        <v>56060.737702614038</v>
      </c>
      <c r="E5013">
        <v>57136418.66024676</v>
      </c>
      <c r="F5013">
        <v>1456.3949699791701</v>
      </c>
      <c r="G5013">
        <v>320563861.60969508</v>
      </c>
      <c r="H5013" s="6">
        <f>E5013-G5013-'Recalled prostheses cost'!$F$23</f>
        <v>-287179267.41633952</v>
      </c>
      <c r="I5013" s="112">
        <v>31559649.263687652</v>
      </c>
      <c r="J5013" s="112">
        <v>121814267.41168411</v>
      </c>
      <c r="K5013" s="112">
        <f>I5013-J5013-(0.38*'Recalled prostheses cost'!$F$23)</f>
        <v>-99280311.445415109</v>
      </c>
      <c r="L5013" s="11">
        <f t="shared" si="160"/>
        <v>1</v>
      </c>
    </row>
    <row r="5014" spans="1:12" x14ac:dyDescent="0.25">
      <c r="A5014">
        <f t="shared" si="161"/>
        <v>5009</v>
      </c>
      <c r="C5014">
        <v>54163.084268911327</v>
      </c>
      <c r="D5014">
        <v>55177.784308890266</v>
      </c>
      <c r="E5014">
        <v>46934144.236880489</v>
      </c>
      <c r="F5014">
        <v>1014.7000399789395</v>
      </c>
      <c r="G5014">
        <v>176771826.04063767</v>
      </c>
      <c r="H5014" s="6">
        <f>E5014-G5014-'Recalled prostheses cost'!$F$23</f>
        <v>-153589506.27064836</v>
      </c>
      <c r="I5014" s="112">
        <v>26062289.39021549</v>
      </c>
      <c r="J5014" s="112">
        <v>67173293.895442322</v>
      </c>
      <c r="K5014" s="112">
        <f>I5014-J5014-(0.38*'Recalled prostheses cost'!$F$23)</f>
        <v>-50136697.802645482</v>
      </c>
      <c r="L5014" s="11">
        <f t="shared" si="160"/>
        <v>1</v>
      </c>
    </row>
    <row r="5015" spans="1:12" x14ac:dyDescent="0.25">
      <c r="A5015">
        <f t="shared" si="161"/>
        <v>5010</v>
      </c>
      <c r="C5015">
        <v>54321.265777449371</v>
      </c>
      <c r="D5015">
        <v>55776.32919444971</v>
      </c>
      <c r="E5015">
        <v>48748764.178264901</v>
      </c>
      <c r="F5015">
        <v>1455.0634170003395</v>
      </c>
      <c r="G5015">
        <v>364990394.30865389</v>
      </c>
      <c r="H5015" s="6">
        <f>E5015-G5015-'Recalled prostheses cost'!$F$23</f>
        <v>-339993454.59728014</v>
      </c>
      <c r="I5015" s="112">
        <v>27313130.557886221</v>
      </c>
      <c r="J5015" s="112">
        <v>138696349.8372885</v>
      </c>
      <c r="K5015" s="112">
        <f>I5015-J5015-(0.38*'Recalled prostheses cost'!$F$23)</f>
        <v>-120408912.57682094</v>
      </c>
      <c r="L5015" s="11">
        <f t="shared" si="160"/>
        <v>1</v>
      </c>
    </row>
    <row r="5016" spans="1:12" x14ac:dyDescent="0.25">
      <c r="A5016">
        <f t="shared" si="161"/>
        <v>5011</v>
      </c>
      <c r="C5016">
        <v>55128.699250442747</v>
      </c>
      <c r="D5016">
        <v>56422.621757530207</v>
      </c>
      <c r="E5016">
        <v>46207793.106245488</v>
      </c>
      <c r="F5016">
        <v>1293.92250708746</v>
      </c>
      <c r="G5016">
        <v>213860478.16256282</v>
      </c>
      <c r="H5016" s="6">
        <f>E5016-G5016-'Recalled prostheses cost'!$F$23</f>
        <v>-191404509.5232085</v>
      </c>
      <c r="I5016" s="112">
        <v>25369623.286347281</v>
      </c>
      <c r="J5016" s="112">
        <v>81266981.701773882</v>
      </c>
      <c r="K5016" s="112">
        <f>I5016-J5016-(0.38*'Recalled prostheses cost'!$F$23)</f>
        <v>-64923051.712845244</v>
      </c>
      <c r="L5016" s="11">
        <f t="shared" si="160"/>
        <v>1</v>
      </c>
    </row>
    <row r="5017" spans="1:12" x14ac:dyDescent="0.25">
      <c r="A5017">
        <f t="shared" si="161"/>
        <v>5012</v>
      </c>
      <c r="C5017">
        <v>55715.293098941213</v>
      </c>
      <c r="D5017">
        <v>56853.475419955685</v>
      </c>
      <c r="E5017">
        <v>42691106.190512188</v>
      </c>
      <c r="F5017">
        <v>1138.1823210144721</v>
      </c>
      <c r="G5017">
        <v>171916052.9595587</v>
      </c>
      <c r="H5017" s="6">
        <f>E5017-G5017-'Recalled prostheses cost'!$F$23</f>
        <v>-152976771.23593768</v>
      </c>
      <c r="I5017" s="112">
        <v>23323558.942129653</v>
      </c>
      <c r="J5017" s="112">
        <v>65328100.124632306</v>
      </c>
      <c r="K5017" s="112">
        <f>I5017-J5017-(0.38*'Recalled prostheses cost'!$F$23)</f>
        <v>-51030234.479921304</v>
      </c>
      <c r="L5017" s="11">
        <f t="shared" si="160"/>
        <v>1</v>
      </c>
    </row>
    <row r="5018" spans="1:12" x14ac:dyDescent="0.25">
      <c r="A5018">
        <f t="shared" si="161"/>
        <v>5013</v>
      </c>
      <c r="C5018">
        <v>72783.263745715682</v>
      </c>
      <c r="D5018">
        <v>73953.555885000373</v>
      </c>
      <c r="E5018">
        <v>42881756.809924066</v>
      </c>
      <c r="F5018">
        <v>1170.2921392846911</v>
      </c>
      <c r="G5018">
        <v>127875325.32235731</v>
      </c>
      <c r="H5018" s="6">
        <f>E5018-G5018-'Recalled prostheses cost'!$F$23</f>
        <v>-108745392.97932442</v>
      </c>
      <c r="I5018" s="112">
        <v>23994077.696611527</v>
      </c>
      <c r="J5018" s="112">
        <v>48592623.62249577</v>
      </c>
      <c r="K5018" s="112">
        <f>I5018-J5018-(0.38*'Recalled prostheses cost'!$F$23)</f>
        <v>-33624239.223302886</v>
      </c>
      <c r="L5018" s="11">
        <f t="shared" si="160"/>
        <v>1</v>
      </c>
    </row>
    <row r="5019" spans="1:12" x14ac:dyDescent="0.25">
      <c r="A5019">
        <f t="shared" si="161"/>
        <v>5014</v>
      </c>
      <c r="C5019">
        <v>48417.065873738786</v>
      </c>
      <c r="D5019">
        <v>49465.829300014848</v>
      </c>
      <c r="E5019">
        <v>60392877.376422346</v>
      </c>
      <c r="F5019">
        <v>1048.7634262760621</v>
      </c>
      <c r="G5019">
        <v>342423208.12164724</v>
      </c>
      <c r="H5019" s="6">
        <f>E5019-G5019-'Recalled prostheses cost'!$F$23</f>
        <v>-305782155.21211606</v>
      </c>
      <c r="I5019" s="112">
        <v>33246953.227000382</v>
      </c>
      <c r="J5019" s="112">
        <v>130120819.08622599</v>
      </c>
      <c r="K5019" s="112">
        <f>I5019-J5019-(0.38*'Recalled prostheses cost'!$F$23)</f>
        <v>-105899559.15664425</v>
      </c>
      <c r="L5019" s="11">
        <f t="shared" si="160"/>
        <v>1</v>
      </c>
    </row>
    <row r="5020" spans="1:12" x14ac:dyDescent="0.25">
      <c r="A5020">
        <f t="shared" si="161"/>
        <v>5015</v>
      </c>
      <c r="C5020">
        <v>54313.834233449561</v>
      </c>
      <c r="D5020">
        <v>56123.182603652887</v>
      </c>
      <c r="E5020">
        <v>44238908.375290789</v>
      </c>
      <c r="F5020">
        <v>1809.3483702033263</v>
      </c>
      <c r="G5020">
        <v>343251204.32752693</v>
      </c>
      <c r="H5020" s="6">
        <f>E5020-G5020-'Recalled prostheses cost'!$F$23</f>
        <v>-322764120.41912729</v>
      </c>
      <c r="I5020" s="112">
        <v>24664858.989352334</v>
      </c>
      <c r="J5020" s="112">
        <v>130435457.6444602</v>
      </c>
      <c r="K5020" s="112">
        <f>I5020-J5020-(0.38*'Recalled prostheses cost'!$F$23)</f>
        <v>-114796291.95252651</v>
      </c>
      <c r="L5020" s="11">
        <f t="shared" si="160"/>
        <v>1</v>
      </c>
    </row>
    <row r="5021" spans="1:12" x14ac:dyDescent="0.25">
      <c r="A5021">
        <f t="shared" si="161"/>
        <v>5016</v>
      </c>
      <c r="C5021">
        <v>82466.513423317432</v>
      </c>
      <c r="D5021">
        <v>86652.853410118827</v>
      </c>
      <c r="E5021">
        <v>39480067.160534844</v>
      </c>
      <c r="F5021">
        <v>4186.3399868013948</v>
      </c>
      <c r="G5021">
        <v>348610542.33506668</v>
      </c>
      <c r="H5021" s="6">
        <f>E5021-G5021-'Recalled prostheses cost'!$F$23</f>
        <v>-332882299.64142299</v>
      </c>
      <c r="I5021" s="112">
        <v>21765540.146196928</v>
      </c>
      <c r="J5021" s="112">
        <v>132472006.08732532</v>
      </c>
      <c r="K5021" s="112">
        <f>I5021-J5021-(0.38*'Recalled prostheses cost'!$F$23)</f>
        <v>-119732159.23854703</v>
      </c>
      <c r="L5021" s="11">
        <f t="shared" si="160"/>
        <v>1</v>
      </c>
    </row>
    <row r="5022" spans="1:12" x14ac:dyDescent="0.25">
      <c r="A5022">
        <f t="shared" si="161"/>
        <v>5017</v>
      </c>
      <c r="C5022">
        <v>77178.084574847162</v>
      </c>
      <c r="D5022">
        <v>81021.726321659648</v>
      </c>
      <c r="E5022">
        <v>44733156.41148366</v>
      </c>
      <c r="F5022">
        <v>3843.6417468124855</v>
      </c>
      <c r="G5022">
        <v>401909136.77775389</v>
      </c>
      <c r="H5022" s="6">
        <f>E5022-G5022-'Recalled prostheses cost'!$F$23</f>
        <v>-380927804.83316141</v>
      </c>
      <c r="I5022" s="112">
        <v>24997767.743698988</v>
      </c>
      <c r="J5022" s="112">
        <v>152725471.97554648</v>
      </c>
      <c r="K5022" s="112">
        <f>I5022-J5022-(0.38*'Recalled prostheses cost'!$F$23)</f>
        <v>-136753397.52926615</v>
      </c>
      <c r="L5022" s="11">
        <f t="shared" si="160"/>
        <v>1</v>
      </c>
    </row>
    <row r="5023" spans="1:12" x14ac:dyDescent="0.25">
      <c r="A5023">
        <f t="shared" si="161"/>
        <v>5018</v>
      </c>
      <c r="C5023">
        <v>56607.576127225759</v>
      </c>
      <c r="D5023">
        <v>58450.521355062403</v>
      </c>
      <c r="E5023">
        <v>56248891.167964831</v>
      </c>
      <c r="F5023">
        <v>1842.9452278366443</v>
      </c>
      <c r="G5023">
        <v>399223573.91084135</v>
      </c>
      <c r="H5023" s="6">
        <f>E5023-G5023-'Recalled prostheses cost'!$F$23</f>
        <v>-366726507.2097677</v>
      </c>
      <c r="I5023" s="112">
        <v>30812216.656828884</v>
      </c>
      <c r="J5023" s="112">
        <v>151704958.08611971</v>
      </c>
      <c r="K5023" s="112">
        <f>I5023-J5023-(0.38*'Recalled prostheses cost'!$F$23)</f>
        <v>-129918434.72670949</v>
      </c>
      <c r="L5023" s="11">
        <f t="shared" si="160"/>
        <v>1</v>
      </c>
    </row>
    <row r="5024" spans="1:12" x14ac:dyDescent="0.25">
      <c r="A5024">
        <f t="shared" si="161"/>
        <v>5019</v>
      </c>
      <c r="C5024">
        <v>50743.099978002545</v>
      </c>
      <c r="D5024">
        <v>52168.121036635406</v>
      </c>
      <c r="E5024">
        <v>68362760.594914749</v>
      </c>
      <c r="F5024">
        <v>1425.0210586328612</v>
      </c>
      <c r="G5024">
        <v>474644637.68797016</v>
      </c>
      <c r="H5024" s="6">
        <f>E5024-G5024-'Recalled prostheses cost'!$F$23</f>
        <v>-430033701.5599466</v>
      </c>
      <c r="I5024" s="112">
        <v>37889326.860235877</v>
      </c>
      <c r="J5024" s="112">
        <v>180364962.32142866</v>
      </c>
      <c r="K5024" s="112">
        <f>I5024-J5024-(0.38*'Recalled prostheses cost'!$F$23)</f>
        <v>-151501328.75861144</v>
      </c>
      <c r="L5024" s="11">
        <f t="shared" si="160"/>
        <v>1</v>
      </c>
    </row>
    <row r="5025" spans="1:12" x14ac:dyDescent="0.25">
      <c r="A5025">
        <f t="shared" si="161"/>
        <v>5020</v>
      </c>
      <c r="C5025">
        <v>63687.099228905514</v>
      </c>
      <c r="D5025">
        <v>66171.786983697093</v>
      </c>
      <c r="E5025">
        <v>44870211.592125878</v>
      </c>
      <c r="F5025">
        <v>2484.6877547915792</v>
      </c>
      <c r="G5025">
        <v>391101771.06724602</v>
      </c>
      <c r="H5025" s="6">
        <f>E5025-G5025-'Recalled prostheses cost'!$F$23</f>
        <v>-369983383.9420113</v>
      </c>
      <c r="I5025" s="112">
        <v>24549596.924560159</v>
      </c>
      <c r="J5025" s="112">
        <v>148618673.00555351</v>
      </c>
      <c r="K5025" s="112">
        <f>I5025-J5025-(0.38*'Recalled prostheses cost'!$F$23)</f>
        <v>-133094769.37841201</v>
      </c>
      <c r="L5025" s="11">
        <f t="shared" si="160"/>
        <v>1</v>
      </c>
    </row>
    <row r="5026" spans="1:12" x14ac:dyDescent="0.25">
      <c r="A5026">
        <f t="shared" si="161"/>
        <v>5021</v>
      </c>
      <c r="C5026">
        <v>69833.7149016607</v>
      </c>
      <c r="D5026">
        <v>72543.232914345659</v>
      </c>
      <c r="E5026">
        <v>45184587.704703405</v>
      </c>
      <c r="F5026">
        <v>2709.5180126849591</v>
      </c>
      <c r="G5026">
        <v>331986551.66756946</v>
      </c>
      <c r="H5026" s="6">
        <f>E5026-G5026-'Recalled prostheses cost'!$F$23</f>
        <v>-310553788.42975724</v>
      </c>
      <c r="I5026" s="112">
        <v>25571434.468682185</v>
      </c>
      <c r="J5026" s="112">
        <v>126154889.63367639</v>
      </c>
      <c r="K5026" s="112">
        <f>I5026-J5026-(0.38*'Recalled prostheses cost'!$F$23)</f>
        <v>-109609148.46241286</v>
      </c>
      <c r="L5026" s="11">
        <f t="shared" si="160"/>
        <v>1</v>
      </c>
    </row>
    <row r="5027" spans="1:12" x14ac:dyDescent="0.25">
      <c r="A5027">
        <f t="shared" si="161"/>
        <v>5022</v>
      </c>
      <c r="C5027">
        <v>84799.355619979004</v>
      </c>
      <c r="D5027">
        <v>87487.80345685163</v>
      </c>
      <c r="E5027">
        <v>45317329.114378452</v>
      </c>
      <c r="F5027">
        <v>2688.4478368726268</v>
      </c>
      <c r="G5027">
        <v>300400214.77198005</v>
      </c>
      <c r="H5027" s="6">
        <f>E5027-G5027-'Recalled prostheses cost'!$F$23</f>
        <v>-278834710.12449276</v>
      </c>
      <c r="I5027" s="112">
        <v>25320623.27150495</v>
      </c>
      <c r="J5027" s="112">
        <v>114152081.6133524</v>
      </c>
      <c r="K5027" s="112">
        <f>I5027-J5027-(0.38*'Recalled prostheses cost'!$F$23)</f>
        <v>-97857151.639266104</v>
      </c>
      <c r="L5027" s="11">
        <f t="shared" si="160"/>
        <v>1</v>
      </c>
    </row>
    <row r="5028" spans="1:12" x14ac:dyDescent="0.25">
      <c r="A5028">
        <f t="shared" si="161"/>
        <v>5023</v>
      </c>
      <c r="C5028">
        <v>68941.745371522484</v>
      </c>
      <c r="D5028">
        <v>70760.037816896598</v>
      </c>
      <c r="E5028">
        <v>44703488.205826908</v>
      </c>
      <c r="F5028">
        <v>1818.2924453741143</v>
      </c>
      <c r="G5028">
        <v>270605972.26690131</v>
      </c>
      <c r="H5028" s="6">
        <f>E5028-G5028-'Recalled prostheses cost'!$F$23</f>
        <v>-249654308.52796558</v>
      </c>
      <c r="I5028" s="112">
        <v>24891023.845690124</v>
      </c>
      <c r="J5028" s="112">
        <v>102830269.46142249</v>
      </c>
      <c r="K5028" s="112">
        <f>I5028-J5028-(0.38*'Recalled prostheses cost'!$F$23)</f>
        <v>-86964938.913151026</v>
      </c>
      <c r="L5028" s="11">
        <f t="shared" si="160"/>
        <v>1</v>
      </c>
    </row>
    <row r="5029" spans="1:12" x14ac:dyDescent="0.25">
      <c r="A5029">
        <f t="shared" si="161"/>
        <v>5024</v>
      </c>
      <c r="C5029">
        <v>55395.00517563126</v>
      </c>
      <c r="D5029">
        <v>57468.426382897487</v>
      </c>
      <c r="E5029">
        <v>48818809.632303484</v>
      </c>
      <c r="F5029">
        <v>2073.4212072662267</v>
      </c>
      <c r="G5029">
        <v>482224237.88223487</v>
      </c>
      <c r="H5029" s="6">
        <f>E5029-G5029-'Recalled prostheses cost'!$F$23</f>
        <v>-457157252.71682256</v>
      </c>
      <c r="I5029" s="112">
        <v>26820432.57789069</v>
      </c>
      <c r="J5029" s="112">
        <v>183245210.39524928</v>
      </c>
      <c r="K5029" s="112">
        <f>I5029-J5029-(0.38*'Recalled prostheses cost'!$F$23)</f>
        <v>-165450471.11477724</v>
      </c>
      <c r="L5029" s="11">
        <f t="shared" si="160"/>
        <v>1</v>
      </c>
    </row>
    <row r="5030" spans="1:12" x14ac:dyDescent="0.25">
      <c r="A5030">
        <f t="shared" si="161"/>
        <v>5025</v>
      </c>
      <c r="C5030">
        <v>68249.959312072882</v>
      </c>
      <c r="D5030">
        <v>70411.065782377846</v>
      </c>
      <c r="E5030">
        <v>51245536.713059373</v>
      </c>
      <c r="F5030">
        <v>2161.1064703049633</v>
      </c>
      <c r="G5030">
        <v>348115857.16843814</v>
      </c>
      <c r="H5030" s="6">
        <f>E5030-G5030-'Recalled prostheses cost'!$F$23</f>
        <v>-320622144.92226994</v>
      </c>
      <c r="I5030" s="112">
        <v>28396023.545617014</v>
      </c>
      <c r="J5030" s="112">
        <v>132284025.72400652</v>
      </c>
      <c r="K5030" s="112">
        <f>I5030-J5030-(0.38*'Recalled prostheses cost'!$F$23)</f>
        <v>-112913695.47580814</v>
      </c>
      <c r="L5030" s="11">
        <f t="shared" si="160"/>
        <v>1</v>
      </c>
    </row>
    <row r="5031" spans="1:12" x14ac:dyDescent="0.25">
      <c r="A5031">
        <f t="shared" si="161"/>
        <v>5026</v>
      </c>
      <c r="C5031">
        <v>68431.665756954229</v>
      </c>
      <c r="D5031">
        <v>70347.379782053365</v>
      </c>
      <c r="E5031">
        <v>40354923.637883946</v>
      </c>
      <c r="F5031">
        <v>1915.7140250991361</v>
      </c>
      <c r="G5031">
        <v>198363384.32031134</v>
      </c>
      <c r="H5031" s="6">
        <f>E5031-G5031-'Recalled prostheses cost'!$F$23</f>
        <v>-181760285.14931858</v>
      </c>
      <c r="I5031" s="112">
        <v>22405663.75310833</v>
      </c>
      <c r="J5031" s="112">
        <v>75378086.041718304</v>
      </c>
      <c r="K5031" s="112">
        <f>I5031-J5031-(0.38*'Recalled prostheses cost'!$F$23)</f>
        <v>-61998115.586028621</v>
      </c>
      <c r="L5031" s="11">
        <f t="shared" si="160"/>
        <v>1</v>
      </c>
    </row>
    <row r="5032" spans="1:12" x14ac:dyDescent="0.25">
      <c r="A5032">
        <f t="shared" si="161"/>
        <v>5027</v>
      </c>
      <c r="C5032">
        <v>73575.751684867413</v>
      </c>
      <c r="D5032">
        <v>76145.850412790038</v>
      </c>
      <c r="E5032">
        <v>40353347.633729361</v>
      </c>
      <c r="F5032">
        <v>2570.0987279226247</v>
      </c>
      <c r="G5032">
        <v>263874858.86732066</v>
      </c>
      <c r="H5032" s="6">
        <f>E5032-G5032-'Recalled prostheses cost'!$F$23</f>
        <v>-247273335.70048246</v>
      </c>
      <c r="I5032" s="112">
        <v>22276443.319658488</v>
      </c>
      <c r="J5032" s="112">
        <v>100272446.36958186</v>
      </c>
      <c r="K5032" s="112">
        <f>I5032-J5032-(0.38*'Recalled prostheses cost'!$F$23)</f>
        <v>-87021696.347342014</v>
      </c>
      <c r="L5032" s="11">
        <f t="shared" si="160"/>
        <v>1</v>
      </c>
    </row>
    <row r="5033" spans="1:12" x14ac:dyDescent="0.25">
      <c r="A5033">
        <f t="shared" si="161"/>
        <v>5028</v>
      </c>
      <c r="C5033">
        <v>53623.47558748415</v>
      </c>
      <c r="D5033">
        <v>54724.325248392583</v>
      </c>
      <c r="E5033">
        <v>60955368.727129214</v>
      </c>
      <c r="F5033">
        <v>1100.8496609084323</v>
      </c>
      <c r="G5033">
        <v>308842689.00034833</v>
      </c>
      <c r="H5033" s="6">
        <f>E5033-G5033-'Recalled prostheses cost'!$F$23</f>
        <v>-271639144.74011028</v>
      </c>
      <c r="I5033" s="112">
        <v>33653933.419396877</v>
      </c>
      <c r="J5033" s="112">
        <v>117360221.82013234</v>
      </c>
      <c r="K5033" s="112">
        <f>I5033-J5033-(0.38*'Recalled prostheses cost'!$F$23)</f>
        <v>-92731981.698154122</v>
      </c>
      <c r="L5033" s="11">
        <f t="shared" si="160"/>
        <v>1</v>
      </c>
    </row>
    <row r="5034" spans="1:12" x14ac:dyDescent="0.25">
      <c r="A5034">
        <f t="shared" si="161"/>
        <v>5029</v>
      </c>
      <c r="C5034">
        <v>52913.072182965487</v>
      </c>
      <c r="D5034">
        <v>53780.668512505072</v>
      </c>
      <c r="E5034">
        <v>48249942.554351673</v>
      </c>
      <c r="F5034">
        <v>867.59632953958499</v>
      </c>
      <c r="G5034">
        <v>183823339.40176424</v>
      </c>
      <c r="H5034" s="6">
        <f>E5034-G5034-'Recalled prostheses cost'!$F$23</f>
        <v>-159325221.31430376</v>
      </c>
      <c r="I5034" s="112">
        <v>26554075.402363371</v>
      </c>
      <c r="J5034" s="112">
        <v>69852868.972670421</v>
      </c>
      <c r="K5034" s="112">
        <f>I5034-J5034-(0.38*'Recalled prostheses cost'!$F$23)</f>
        <v>-52324486.867725693</v>
      </c>
      <c r="L5034" s="11">
        <f t="shared" si="160"/>
        <v>1</v>
      </c>
    </row>
    <row r="5035" spans="1:12" x14ac:dyDescent="0.25">
      <c r="A5035">
        <f t="shared" si="161"/>
        <v>5030</v>
      </c>
      <c r="C5035">
        <v>63024.624343356561</v>
      </c>
      <c r="D5035">
        <v>65099.148557558336</v>
      </c>
      <c r="E5035">
        <v>43412437.025530316</v>
      </c>
      <c r="F5035">
        <v>2074.5242142017742</v>
      </c>
      <c r="G5035">
        <v>287404160.35022849</v>
      </c>
      <c r="H5035" s="6">
        <f>E5035-G5035-'Recalled prostheses cost'!$F$23</f>
        <v>-267743547.79158935</v>
      </c>
      <c r="I5035" s="112">
        <v>24435424.378900412</v>
      </c>
      <c r="J5035" s="112">
        <v>109213580.93308681</v>
      </c>
      <c r="K5035" s="112">
        <f>I5035-J5035-(0.38*'Recalled prostheses cost'!$F$23)</f>
        <v>-93803849.851605058</v>
      </c>
      <c r="L5035" s="11">
        <f t="shared" si="160"/>
        <v>1</v>
      </c>
    </row>
    <row r="5036" spans="1:12" x14ac:dyDescent="0.25">
      <c r="A5036">
        <f t="shared" si="161"/>
        <v>5031</v>
      </c>
      <c r="C5036">
        <v>59363.284360270271</v>
      </c>
      <c r="D5036">
        <v>61607.796044486458</v>
      </c>
      <c r="E5036">
        <v>43397604.367874913</v>
      </c>
      <c r="F5036">
        <v>2244.5116842161879</v>
      </c>
      <c r="G5036">
        <v>395428285.25176162</v>
      </c>
      <c r="H5036" s="6">
        <f>E5036-G5036-'Recalled prostheses cost'!$F$23</f>
        <v>-375782505.35077786</v>
      </c>
      <c r="I5036" s="112">
        <v>24256204.250346228</v>
      </c>
      <c r="J5036" s="112">
        <v>150262748.3956694</v>
      </c>
      <c r="K5036" s="112">
        <f>I5036-J5036-(0.38*'Recalled prostheses cost'!$F$23)</f>
        <v>-135032237.44274181</v>
      </c>
      <c r="L5036" s="11">
        <f t="shared" si="160"/>
        <v>1</v>
      </c>
    </row>
    <row r="5037" spans="1:12" x14ac:dyDescent="0.25">
      <c r="A5037">
        <f t="shared" si="161"/>
        <v>5032</v>
      </c>
      <c r="C5037">
        <v>67230.920128815487</v>
      </c>
      <c r="D5037">
        <v>69066.960422249584</v>
      </c>
      <c r="E5037">
        <v>38691551.040616661</v>
      </c>
      <c r="F5037">
        <v>1836.0402934340964</v>
      </c>
      <c r="G5037">
        <v>195865358.33380732</v>
      </c>
      <c r="H5037" s="6">
        <f>E5037-G5037-'Recalled prostheses cost'!$F$23</f>
        <v>-180925631.76008183</v>
      </c>
      <c r="I5037" s="112">
        <v>21277942.216424853</v>
      </c>
      <c r="J5037" s="112">
        <v>74428836.166846767</v>
      </c>
      <c r="K5037" s="112">
        <f>I5037-J5037-(0.38*'Recalled prostheses cost'!$F$23)</f>
        <v>-62176587.247840561</v>
      </c>
      <c r="L5037" s="11">
        <f t="shared" si="160"/>
        <v>1</v>
      </c>
    </row>
    <row r="5038" spans="1:12" x14ac:dyDescent="0.25">
      <c r="A5038">
        <f t="shared" si="161"/>
        <v>5033</v>
      </c>
      <c r="C5038">
        <v>78700.69667131039</v>
      </c>
      <c r="D5038">
        <v>81739.425535207251</v>
      </c>
      <c r="E5038">
        <v>72134561.483845621</v>
      </c>
      <c r="F5038">
        <v>3038.7288638968603</v>
      </c>
      <c r="G5038">
        <v>694914201.96403611</v>
      </c>
      <c r="H5038" s="6">
        <f>E5038-G5038-'Recalled prostheses cost'!$F$23</f>
        <v>-646531464.94708169</v>
      </c>
      <c r="I5038" s="112">
        <v>39928644.22372546</v>
      </c>
      <c r="J5038" s="112">
        <v>264067396.74633375</v>
      </c>
      <c r="K5038" s="112">
        <f>I5038-J5038-(0.38*'Recalled prostheses cost'!$F$23)</f>
        <v>-233164445.82002693</v>
      </c>
      <c r="L5038" s="11">
        <f t="shared" si="160"/>
        <v>1</v>
      </c>
    </row>
    <row r="5039" spans="1:12" x14ac:dyDescent="0.25">
      <c r="A5039">
        <f t="shared" si="161"/>
        <v>5034</v>
      </c>
      <c r="C5039">
        <v>60383.337758484056</v>
      </c>
      <c r="D5039">
        <v>63120.623192677485</v>
      </c>
      <c r="E5039">
        <v>53482521.229141712</v>
      </c>
      <c r="F5039">
        <v>2737.285434193429</v>
      </c>
      <c r="G5039">
        <v>517452009.71549422</v>
      </c>
      <c r="H5039" s="6">
        <f>E5039-G5039-'Recalled prostheses cost'!$F$23</f>
        <v>-487721312.95324367</v>
      </c>
      <c r="I5039" s="112">
        <v>29468870.596274357</v>
      </c>
      <c r="J5039" s="112">
        <v>196631763.6918878</v>
      </c>
      <c r="K5039" s="112">
        <f>I5039-J5039-(0.38*'Recalled prostheses cost'!$F$23)</f>
        <v>-176188586.3930321</v>
      </c>
      <c r="L5039" s="11">
        <f t="shared" si="160"/>
        <v>1</v>
      </c>
    </row>
    <row r="5040" spans="1:12" x14ac:dyDescent="0.25">
      <c r="A5040">
        <f t="shared" si="161"/>
        <v>5035</v>
      </c>
      <c r="C5040">
        <v>49842.556595829599</v>
      </c>
      <c r="D5040">
        <v>51252.253866458224</v>
      </c>
      <c r="E5040">
        <v>69720401.541228518</v>
      </c>
      <c r="F5040">
        <v>1409.6972706286251</v>
      </c>
      <c r="G5040">
        <v>628298804.93267429</v>
      </c>
      <c r="H5040" s="6">
        <f>E5040-G5040-'Recalled prostheses cost'!$F$23</f>
        <v>-582330227.85833693</v>
      </c>
      <c r="I5040" s="112">
        <v>38558726.390731744</v>
      </c>
      <c r="J5040" s="112">
        <v>238753545.87441626</v>
      </c>
      <c r="K5040" s="112">
        <f>I5040-J5040-(0.38*'Recalled prostheses cost'!$F$23)</f>
        <v>-209220512.78110316</v>
      </c>
      <c r="L5040" s="11">
        <f t="shared" si="160"/>
        <v>1</v>
      </c>
    </row>
    <row r="5041" spans="1:12" x14ac:dyDescent="0.25">
      <c r="A5041">
        <f t="shared" si="161"/>
        <v>5036</v>
      </c>
      <c r="C5041">
        <v>53345.698898591581</v>
      </c>
      <c r="D5041">
        <v>54593.529426960224</v>
      </c>
      <c r="E5041">
        <v>53950845.098965496</v>
      </c>
      <c r="F5041">
        <v>1247.8305283686423</v>
      </c>
      <c r="G5041">
        <v>274680479.79680914</v>
      </c>
      <c r="H5041" s="6">
        <f>E5041-G5041-'Recalled prostheses cost'!$F$23</f>
        <v>-244481459.16473481</v>
      </c>
      <c r="I5041" s="112">
        <v>30086681.652007207</v>
      </c>
      <c r="J5041" s="112">
        <v>104378582.32278749</v>
      </c>
      <c r="K5041" s="112">
        <f>I5041-J5041-(0.38*'Recalled prostheses cost'!$F$23)</f>
        <v>-83317593.968198925</v>
      </c>
      <c r="L5041" s="11">
        <f t="shared" si="160"/>
        <v>1</v>
      </c>
    </row>
    <row r="5042" spans="1:12" x14ac:dyDescent="0.25">
      <c r="A5042">
        <f t="shared" si="161"/>
        <v>5037</v>
      </c>
      <c r="C5042">
        <v>53375.789953853637</v>
      </c>
      <c r="D5042">
        <v>55234.884768030221</v>
      </c>
      <c r="E5042">
        <v>50073344.995874397</v>
      </c>
      <c r="F5042">
        <v>1859.0948141765839</v>
      </c>
      <c r="G5042">
        <v>410109254.59867901</v>
      </c>
      <c r="H5042" s="6">
        <f>E5042-G5042-'Recalled prostheses cost'!$F$23</f>
        <v>-383787734.06969577</v>
      </c>
      <c r="I5042" s="112">
        <v>28110816.16420906</v>
      </c>
      <c r="J5042" s="112">
        <v>155841516.74749801</v>
      </c>
      <c r="K5042" s="112">
        <f>I5042-J5042-(0.38*'Recalled prostheses cost'!$F$23)</f>
        <v>-136756393.88070759</v>
      </c>
      <c r="L5042" s="11">
        <f t="shared" si="160"/>
        <v>1</v>
      </c>
    </row>
    <row r="5043" spans="1:12" x14ac:dyDescent="0.25">
      <c r="A5043">
        <f t="shared" si="161"/>
        <v>5038</v>
      </c>
      <c r="C5043">
        <v>60264.787106877222</v>
      </c>
      <c r="D5043">
        <v>61688.878008546446</v>
      </c>
      <c r="E5043">
        <v>43169043.804749914</v>
      </c>
      <c r="F5043">
        <v>1424.090901669224</v>
      </c>
      <c r="G5043">
        <v>220550782.59397897</v>
      </c>
      <c r="H5043" s="6">
        <f>E5043-G5043-'Recalled prostheses cost'!$F$23</f>
        <v>-201133563.25612023</v>
      </c>
      <c r="I5043" s="112">
        <v>24282529.941682152</v>
      </c>
      <c r="J5043" s="112">
        <v>83809297.385711998</v>
      </c>
      <c r="K5043" s="112">
        <f>I5043-J5043-(0.38*'Recalled prostheses cost'!$F$23)</f>
        <v>-68552460.741448492</v>
      </c>
      <c r="L5043" s="11">
        <f t="shared" si="160"/>
        <v>1</v>
      </c>
    </row>
    <row r="5044" spans="1:12" x14ac:dyDescent="0.25">
      <c r="A5044">
        <f t="shared" si="161"/>
        <v>5039</v>
      </c>
      <c r="C5044">
        <v>71099.008625832648</v>
      </c>
      <c r="D5044">
        <v>73184.619025875203</v>
      </c>
      <c r="E5044">
        <v>41674250.430176318</v>
      </c>
      <c r="F5044">
        <v>2085.6104000425548</v>
      </c>
      <c r="G5044">
        <v>257272218.78320765</v>
      </c>
      <c r="H5044" s="6">
        <f>E5044-G5044-'Recalled prostheses cost'!$F$23</f>
        <v>-239349792.81992251</v>
      </c>
      <c r="I5044" s="112">
        <v>23382176.799019761</v>
      </c>
      <c r="J5044" s="112">
        <v>97763443.137618929</v>
      </c>
      <c r="K5044" s="112">
        <f>I5044-J5044-(0.38*'Recalled prostheses cost'!$F$23)</f>
        <v>-83406959.636017829</v>
      </c>
      <c r="L5044" s="11">
        <f t="shared" si="160"/>
        <v>1</v>
      </c>
    </row>
    <row r="5045" spans="1:12" x14ac:dyDescent="0.25">
      <c r="A5045">
        <f t="shared" si="161"/>
        <v>5040</v>
      </c>
      <c r="C5045">
        <v>56486.262802606077</v>
      </c>
      <c r="D5045">
        <v>57491.358414291812</v>
      </c>
      <c r="E5045">
        <v>67457167.924574092</v>
      </c>
      <c r="F5045">
        <v>1005.0956116857342</v>
      </c>
      <c r="G5045">
        <v>334864891.81087202</v>
      </c>
      <c r="H5045" s="6">
        <f>E5045-G5045-'Recalled prostheses cost'!$F$23</f>
        <v>-291159548.35318911</v>
      </c>
      <c r="I5045" s="112">
        <v>37154577.029258311</v>
      </c>
      <c r="J5045" s="112">
        <v>127248658.88813139</v>
      </c>
      <c r="K5045" s="112">
        <f>I5045-J5045-(0.38*'Recalled prostheses cost'!$F$23)</f>
        <v>-99119775.156291723</v>
      </c>
      <c r="L5045" s="11">
        <f t="shared" si="160"/>
        <v>1</v>
      </c>
    </row>
    <row r="5046" spans="1:12" x14ac:dyDescent="0.25">
      <c r="A5046">
        <f t="shared" si="161"/>
        <v>5041</v>
      </c>
      <c r="C5046">
        <v>53482.223904638537</v>
      </c>
      <c r="D5046">
        <v>55691.919990187947</v>
      </c>
      <c r="E5046">
        <v>49458917.6676571</v>
      </c>
      <c r="F5046">
        <v>2209.6960855494108</v>
      </c>
      <c r="G5046">
        <v>421388845.8804636</v>
      </c>
      <c r="H5046" s="6">
        <f>E5046-G5046-'Recalled prostheses cost'!$F$23</f>
        <v>-395681752.67969769</v>
      </c>
      <c r="I5046" s="112">
        <v>27401229.525322713</v>
      </c>
      <c r="J5046" s="112">
        <v>160127761.43457615</v>
      </c>
      <c r="K5046" s="112">
        <f>I5046-J5046-(0.38*'Recalled prostheses cost'!$F$23)</f>
        <v>-141752225.2066721</v>
      </c>
      <c r="L5046" s="11">
        <f t="shared" si="160"/>
        <v>1</v>
      </c>
    </row>
    <row r="5047" spans="1:12" x14ac:dyDescent="0.25">
      <c r="A5047">
        <f t="shared" si="161"/>
        <v>5042</v>
      </c>
      <c r="C5047">
        <v>48354.095167011859</v>
      </c>
      <c r="D5047">
        <v>49412.135527246261</v>
      </c>
      <c r="E5047">
        <v>55908261.49470719</v>
      </c>
      <c r="F5047">
        <v>1058.0403602344013</v>
      </c>
      <c r="G5047">
        <v>303207089.2837128</v>
      </c>
      <c r="H5047" s="6">
        <f>E5047-G5047-'Recalled prostheses cost'!$F$23</f>
        <v>-271050652.25589681</v>
      </c>
      <c r="I5047" s="112">
        <v>31373842.886173088</v>
      </c>
      <c r="J5047" s="112">
        <v>115218693.92781086</v>
      </c>
      <c r="K5047" s="112">
        <f>I5047-J5047-(0.38*'Recalled prostheses cost'!$F$23)</f>
        <v>-92870544.339056432</v>
      </c>
      <c r="L5047" s="11">
        <f t="shared" si="160"/>
        <v>1</v>
      </c>
    </row>
    <row r="5048" spans="1:12" x14ac:dyDescent="0.25">
      <c r="A5048">
        <f t="shared" si="161"/>
        <v>5043</v>
      </c>
      <c r="C5048">
        <v>57023.534173575426</v>
      </c>
      <c r="D5048">
        <v>58384.839091938753</v>
      </c>
      <c r="E5048">
        <v>62965663.097494401</v>
      </c>
      <c r="F5048">
        <v>1361.3049183633266</v>
      </c>
      <c r="G5048">
        <v>288327755.98187196</v>
      </c>
      <c r="H5048" s="6">
        <f>E5048-G5048-'Recalled prostheses cost'!$F$23</f>
        <v>-249113917.35126874</v>
      </c>
      <c r="I5048" s="112">
        <v>35098619.426629297</v>
      </c>
      <c r="J5048" s="112">
        <v>109564547.27311136</v>
      </c>
      <c r="K5048" s="112">
        <f>I5048-J5048-(0.38*'Recalled prostheses cost'!$F$23)</f>
        <v>-83491621.143900722</v>
      </c>
      <c r="L5048" s="11">
        <f t="shared" si="160"/>
        <v>1</v>
      </c>
    </row>
    <row r="5049" spans="1:12" x14ac:dyDescent="0.25">
      <c r="A5049">
        <f t="shared" si="161"/>
        <v>5044</v>
      </c>
      <c r="C5049">
        <v>69571.526728496567</v>
      </c>
      <c r="D5049">
        <v>72718.202165327893</v>
      </c>
      <c r="E5049">
        <v>51756631.564276442</v>
      </c>
      <c r="F5049">
        <v>3146.6754368313268</v>
      </c>
      <c r="G5049">
        <v>496118465.60180032</v>
      </c>
      <c r="H5049" s="6">
        <f>E5049-G5049-'Recalled prostheses cost'!$F$23</f>
        <v>-468113658.50441504</v>
      </c>
      <c r="I5049" s="112">
        <v>28630497.249694329</v>
      </c>
      <c r="J5049" s="112">
        <v>188525016.92868409</v>
      </c>
      <c r="K5049" s="112">
        <f>I5049-J5049-(0.38*'Recalled prostheses cost'!$F$23)</f>
        <v>-168920212.97640842</v>
      </c>
      <c r="L5049" s="11">
        <f t="shared" si="160"/>
        <v>1</v>
      </c>
    </row>
    <row r="5050" spans="1:12" x14ac:dyDescent="0.25">
      <c r="A5050">
        <f t="shared" si="161"/>
        <v>5045</v>
      </c>
      <c r="C5050">
        <v>55433.853392366749</v>
      </c>
      <c r="D5050">
        <v>56929.012079431232</v>
      </c>
      <c r="E5050">
        <v>57503146.064121544</v>
      </c>
      <c r="F5050">
        <v>1495.1586870644824</v>
      </c>
      <c r="G5050">
        <v>371257532.99639452</v>
      </c>
      <c r="H5050" s="6">
        <f>E5050-G5050-'Recalled prostheses cost'!$F$23</f>
        <v>-337506211.39916414</v>
      </c>
      <c r="I5050" s="112">
        <v>31703287.560257938</v>
      </c>
      <c r="J5050" s="112">
        <v>141077862.53862992</v>
      </c>
      <c r="K5050" s="112">
        <f>I5050-J5050-(0.38*'Recalled prostheses cost'!$F$23)</f>
        <v>-118400268.27579063</v>
      </c>
      <c r="L5050" s="11">
        <f t="shared" si="160"/>
        <v>1</v>
      </c>
    </row>
    <row r="5051" spans="1:12" x14ac:dyDescent="0.25">
      <c r="A5051">
        <f t="shared" si="161"/>
        <v>5046</v>
      </c>
      <c r="C5051">
        <v>53238.901726410026</v>
      </c>
      <c r="D5051">
        <v>55311.165945588902</v>
      </c>
      <c r="E5051">
        <v>47146790.400360659</v>
      </c>
      <c r="F5051">
        <v>2072.2642191788764</v>
      </c>
      <c r="G5051">
        <v>457003135.20727438</v>
      </c>
      <c r="H5051" s="6">
        <f>E5051-G5051-'Recalled prostheses cost'!$F$23</f>
        <v>-433608169.2738049</v>
      </c>
      <c r="I5051" s="112">
        <v>26311488.7951626</v>
      </c>
      <c r="J5051" s="112">
        <v>173661191.3787643</v>
      </c>
      <c r="K5051" s="112">
        <f>I5051-J5051-(0.38*'Recalled prostheses cost'!$F$23)</f>
        <v>-156375395.88102037</v>
      </c>
      <c r="L5051" s="11">
        <f t="shared" si="160"/>
        <v>1</v>
      </c>
    </row>
    <row r="5052" spans="1:12" x14ac:dyDescent="0.25">
      <c r="A5052">
        <f t="shared" si="161"/>
        <v>5047</v>
      </c>
      <c r="C5052">
        <v>53328.195664165163</v>
      </c>
      <c r="D5052">
        <v>55005.534233478764</v>
      </c>
      <c r="E5052">
        <v>44087906.470035866</v>
      </c>
      <c r="F5052">
        <v>1677.3385693136006</v>
      </c>
      <c r="G5052">
        <v>315764301.73997968</v>
      </c>
      <c r="H5052" s="6">
        <f>E5052-G5052-'Recalled prostheses cost'!$F$23</f>
        <v>-295428219.736835</v>
      </c>
      <c r="I5052" s="112">
        <v>24364177.727136962</v>
      </c>
      <c r="J5052" s="112">
        <v>119990434.66119227</v>
      </c>
      <c r="K5052" s="112">
        <f>I5052-J5052-(0.38*'Recalled prostheses cost'!$F$23)</f>
        <v>-104651950.23147395</v>
      </c>
      <c r="L5052" s="11">
        <f t="shared" si="160"/>
        <v>1</v>
      </c>
    </row>
    <row r="5053" spans="1:12" x14ac:dyDescent="0.25">
      <c r="A5053">
        <f t="shared" si="161"/>
        <v>5048</v>
      </c>
      <c r="C5053">
        <v>72645.956852990101</v>
      </c>
      <c r="D5053">
        <v>75233.353954634484</v>
      </c>
      <c r="E5053">
        <v>57634039.458453558</v>
      </c>
      <c r="F5053">
        <v>2587.3971016443829</v>
      </c>
      <c r="G5053">
        <v>549130604.71330762</v>
      </c>
      <c r="H5053" s="6">
        <f>E5053-G5053-'Recalled prostheses cost'!$F$23</f>
        <v>-515248389.72174525</v>
      </c>
      <c r="I5053" s="112">
        <v>31841042.598302037</v>
      </c>
      <c r="J5053" s="112">
        <v>208669629.7910569</v>
      </c>
      <c r="K5053" s="112">
        <f>I5053-J5053-(0.38*'Recalled prostheses cost'!$F$23)</f>
        <v>-185854280.49017352</v>
      </c>
      <c r="L5053" s="11">
        <f t="shared" si="160"/>
        <v>1</v>
      </c>
    </row>
    <row r="5054" spans="1:12" x14ac:dyDescent="0.25">
      <c r="A5054">
        <f t="shared" si="161"/>
        <v>5049</v>
      </c>
      <c r="C5054">
        <v>75227.948344577686</v>
      </c>
      <c r="D5054">
        <v>77465.379511113657</v>
      </c>
      <c r="E5054">
        <v>41608988.27900517</v>
      </c>
      <c r="F5054">
        <v>2237.431166535971</v>
      </c>
      <c r="G5054">
        <v>248900351.22731856</v>
      </c>
      <c r="H5054" s="6">
        <f>E5054-G5054-'Recalled prostheses cost'!$F$23</f>
        <v>-231043187.41520455</v>
      </c>
      <c r="I5054" s="112">
        <v>23065888.021300234</v>
      </c>
      <c r="J5054" s="112">
        <v>94582133.466381043</v>
      </c>
      <c r="K5054" s="112">
        <f>I5054-J5054-(0.38*'Recalled prostheses cost'!$F$23)</f>
        <v>-80541938.742499471</v>
      </c>
      <c r="L5054" s="11">
        <f t="shared" si="160"/>
        <v>1</v>
      </c>
    </row>
    <row r="5055" spans="1:12" x14ac:dyDescent="0.25">
      <c r="A5055">
        <f t="shared" si="161"/>
        <v>5050</v>
      </c>
      <c r="C5055">
        <v>56254.256626973263</v>
      </c>
      <c r="D5055">
        <v>57637.399387542377</v>
      </c>
      <c r="E5055">
        <v>42196344.312988043</v>
      </c>
      <c r="F5055">
        <v>1383.1427605691133</v>
      </c>
      <c r="G5055">
        <v>223262686.05644718</v>
      </c>
      <c r="H5055" s="6">
        <f>E5055-G5055-'Recalled prostheses cost'!$F$23</f>
        <v>-204818166.2103503</v>
      </c>
      <c r="I5055" s="112">
        <v>23146097.140819035</v>
      </c>
      <c r="J5055" s="112">
        <v>84839820.701449931</v>
      </c>
      <c r="K5055" s="112">
        <f>I5055-J5055-(0.38*'Recalled prostheses cost'!$F$23)</f>
        <v>-70719416.858049542</v>
      </c>
      <c r="L5055" s="11">
        <f t="shared" si="160"/>
        <v>1</v>
      </c>
    </row>
    <row r="5056" spans="1:12" x14ac:dyDescent="0.25">
      <c r="A5056">
        <f t="shared" si="161"/>
        <v>5051</v>
      </c>
      <c r="C5056">
        <v>49515.752436817871</v>
      </c>
      <c r="D5056">
        <v>50951.96554122019</v>
      </c>
      <c r="E5056">
        <v>47687820.871166036</v>
      </c>
      <c r="F5056">
        <v>1436.213104402319</v>
      </c>
      <c r="G5056">
        <v>261520347.58654547</v>
      </c>
      <c r="H5056" s="6">
        <f>E5056-G5056-'Recalled prostheses cost'!$F$23</f>
        <v>-237584351.18227059</v>
      </c>
      <c r="I5056" s="112">
        <v>26912943.390815258</v>
      </c>
      <c r="J5056" s="112">
        <v>99377732.082887262</v>
      </c>
      <c r="K5056" s="112">
        <f>I5056-J5056-(0.38*'Recalled prostheses cost'!$F$23)</f>
        <v>-81490481.989490658</v>
      </c>
      <c r="L5056" s="11">
        <f t="shared" si="160"/>
        <v>1</v>
      </c>
    </row>
    <row r="5057" spans="1:12" x14ac:dyDescent="0.25">
      <c r="A5057">
        <f t="shared" si="161"/>
        <v>5052</v>
      </c>
      <c r="C5057">
        <v>79040.584097517538</v>
      </c>
      <c r="D5057">
        <v>81565.995774756928</v>
      </c>
      <c r="E5057">
        <v>55255232.856138393</v>
      </c>
      <c r="F5057">
        <v>2525.41167723939</v>
      </c>
      <c r="G5057">
        <v>418390670.89229876</v>
      </c>
      <c r="H5057" s="6">
        <f>E5057-G5057-'Recalled prostheses cost'!$F$23</f>
        <v>-386887262.50305152</v>
      </c>
      <c r="I5057" s="112">
        <v>30574486.30130478</v>
      </c>
      <c r="J5057" s="112">
        <v>158988454.93907356</v>
      </c>
      <c r="K5057" s="112">
        <f>I5057-J5057-(0.38*'Recalled prostheses cost'!$F$23)</f>
        <v>-137439661.93518743</v>
      </c>
      <c r="L5057" s="11">
        <f t="shared" si="160"/>
        <v>1</v>
      </c>
    </row>
    <row r="5058" spans="1:12" x14ac:dyDescent="0.25">
      <c r="A5058">
        <f t="shared" si="161"/>
        <v>5053</v>
      </c>
      <c r="C5058">
        <v>66885.666269862995</v>
      </c>
      <c r="D5058">
        <v>69008.427693383244</v>
      </c>
      <c r="E5058">
        <v>58509240.607228085</v>
      </c>
      <c r="F5058">
        <v>2122.7614235202491</v>
      </c>
      <c r="G5058">
        <v>497890705.7498647</v>
      </c>
      <c r="H5058" s="6">
        <f>E5058-G5058-'Recalled prostheses cost'!$F$23</f>
        <v>-463133289.60952777</v>
      </c>
      <c r="I5058" s="112">
        <v>32190614.990779985</v>
      </c>
      <c r="J5058" s="112">
        <v>189198468.18494862</v>
      </c>
      <c r="K5058" s="112">
        <f>I5058-J5058-(0.38*'Recalled prostheses cost'!$F$23)</f>
        <v>-166033546.49158728</v>
      </c>
      <c r="L5058" s="11">
        <f t="shared" si="160"/>
        <v>1</v>
      </c>
    </row>
    <row r="5059" spans="1:12" x14ac:dyDescent="0.25">
      <c r="A5059">
        <f t="shared" si="161"/>
        <v>5054</v>
      </c>
      <c r="C5059">
        <v>57840.030072369496</v>
      </c>
      <c r="D5059">
        <v>59502.59847122489</v>
      </c>
      <c r="E5059">
        <v>50256076.882003531</v>
      </c>
      <c r="F5059">
        <v>1662.5683988553938</v>
      </c>
      <c r="G5059">
        <v>379490810.83611161</v>
      </c>
      <c r="H5059" s="6">
        <f>E5059-G5059-'Recalled prostheses cost'!$F$23</f>
        <v>-352986558.42099923</v>
      </c>
      <c r="I5059" s="112">
        <v>27739842.932333879</v>
      </c>
      <c r="J5059" s="112">
        <v>144206508.11772242</v>
      </c>
      <c r="K5059" s="112">
        <f>I5059-J5059-(0.38*'Recalled prostheses cost'!$F$23)</f>
        <v>-125492358.48280719</v>
      </c>
      <c r="L5059" s="11">
        <f t="shared" si="160"/>
        <v>1</v>
      </c>
    </row>
    <row r="5060" spans="1:12" x14ac:dyDescent="0.25">
      <c r="A5060">
        <f t="shared" si="161"/>
        <v>5055</v>
      </c>
      <c r="C5060">
        <v>73698.549333330986</v>
      </c>
      <c r="D5060">
        <v>75583.811827574988</v>
      </c>
      <c r="E5060">
        <v>54338001.003391758</v>
      </c>
      <c r="F5060">
        <v>1885.2624942440016</v>
      </c>
      <c r="G5060">
        <v>356555178.90003657</v>
      </c>
      <c r="H5060" s="6">
        <f>E5060-G5060-'Recalled prostheses cost'!$F$23</f>
        <v>-325969002.363536</v>
      </c>
      <c r="I5060" s="112">
        <v>29962356.026321765</v>
      </c>
      <c r="J5060" s="112">
        <v>135490967.98201391</v>
      </c>
      <c r="K5060" s="112">
        <f>I5060-J5060-(0.38*'Recalled prostheses cost'!$F$23)</f>
        <v>-114554305.2531108</v>
      </c>
      <c r="L5060" s="11">
        <f t="shared" si="160"/>
        <v>1</v>
      </c>
    </row>
    <row r="5061" spans="1:12" x14ac:dyDescent="0.25">
      <c r="A5061">
        <f t="shared" si="161"/>
        <v>5056</v>
      </c>
      <c r="C5061">
        <v>67729.973996451648</v>
      </c>
      <c r="D5061">
        <v>68965.120147352733</v>
      </c>
      <c r="E5061">
        <v>41117885.119186617</v>
      </c>
      <c r="F5061">
        <v>1235.1461509010842</v>
      </c>
      <c r="G5061">
        <v>132647113.07981347</v>
      </c>
      <c r="H5061" s="6">
        <f>E5061-G5061-'Recalled prostheses cost'!$F$23</f>
        <v>-115281052.42751801</v>
      </c>
      <c r="I5061" s="112">
        <v>23465978.165866196</v>
      </c>
      <c r="J5061" s="112">
        <v>50405902.970329113</v>
      </c>
      <c r="K5061" s="112">
        <f>I5061-J5061-(0.38*'Recalled prostheses cost'!$F$23)</f>
        <v>-35965618.101881564</v>
      </c>
      <c r="L5061" s="11">
        <f t="shared" si="160"/>
        <v>1</v>
      </c>
    </row>
    <row r="5062" spans="1:12" x14ac:dyDescent="0.25">
      <c r="A5062">
        <f t="shared" si="161"/>
        <v>5057</v>
      </c>
      <c r="C5062">
        <v>54401.195036809651</v>
      </c>
      <c r="D5062">
        <v>55515.756243352451</v>
      </c>
      <c r="E5062">
        <v>42077556.658644676</v>
      </c>
      <c r="F5062">
        <v>1114.5612065427995</v>
      </c>
      <c r="G5062">
        <v>193865341.49504524</v>
      </c>
      <c r="H5062" s="6">
        <f>E5062-G5062-'Recalled prostheses cost'!$F$23</f>
        <v>-175539609.30329174</v>
      </c>
      <c r="I5062" s="112">
        <v>23335275.545895342</v>
      </c>
      <c r="J5062" s="112">
        <v>73668829.768117175</v>
      </c>
      <c r="K5062" s="112">
        <f>I5062-J5062-(0.38*'Recalled prostheses cost'!$F$23)</f>
        <v>-59359247.519640483</v>
      </c>
      <c r="L5062" s="11">
        <f t="shared" ref="L5062:L5125" si="162">IF(H5062/$H$1&lt;=F5062,1,0)</f>
        <v>1</v>
      </c>
    </row>
    <row r="5063" spans="1:12" x14ac:dyDescent="0.25">
      <c r="A5063">
        <f t="shared" si="161"/>
        <v>5058</v>
      </c>
      <c r="C5063">
        <v>53717.059358363367</v>
      </c>
      <c r="D5063">
        <v>55311.179536544943</v>
      </c>
      <c r="E5063">
        <v>56128642.190905675</v>
      </c>
      <c r="F5063">
        <v>1594.1201781815762</v>
      </c>
      <c r="G5063">
        <v>409679162.28313905</v>
      </c>
      <c r="H5063" s="6">
        <f>E5063-G5063-'Recalled prostheses cost'!$F$23</f>
        <v>-377302344.55912453</v>
      </c>
      <c r="I5063" s="112">
        <v>31312296.296079289</v>
      </c>
      <c r="J5063" s="112">
        <v>155678081.66759285</v>
      </c>
      <c r="K5063" s="112">
        <f>I5063-J5063-(0.38*'Recalled prostheses cost'!$F$23)</f>
        <v>-133391478.6689322</v>
      </c>
      <c r="L5063" s="11">
        <f t="shared" si="162"/>
        <v>1</v>
      </c>
    </row>
    <row r="5064" spans="1:12" x14ac:dyDescent="0.25">
      <c r="A5064">
        <f t="shared" ref="A5064:A5127" si="163">1+A5063</f>
        <v>5059</v>
      </c>
      <c r="C5064">
        <v>53518.349318013388</v>
      </c>
      <c r="D5064">
        <v>55314.460409964959</v>
      </c>
      <c r="E5064">
        <v>45055767.099759288</v>
      </c>
      <c r="F5064">
        <v>1796.1110919515704</v>
      </c>
      <c r="G5064">
        <v>360204732.31454843</v>
      </c>
      <c r="H5064" s="6">
        <f>E5064-G5064-'Recalled prostheses cost'!$F$23</f>
        <v>-338900789.68168032</v>
      </c>
      <c r="I5064" s="112">
        <v>25288727.099331692</v>
      </c>
      <c r="J5064" s="112">
        <v>136877798.27952838</v>
      </c>
      <c r="K5064" s="112">
        <f>I5064-J5064-(0.38*'Recalled prostheses cost'!$F$23)</f>
        <v>-120614764.47761533</v>
      </c>
      <c r="L5064" s="11">
        <f t="shared" si="162"/>
        <v>1</v>
      </c>
    </row>
    <row r="5065" spans="1:12" x14ac:dyDescent="0.25">
      <c r="A5065">
        <f t="shared" si="163"/>
        <v>5060</v>
      </c>
      <c r="C5065">
        <v>53097.247935528838</v>
      </c>
      <c r="D5065">
        <v>54289.803312692005</v>
      </c>
      <c r="E5065">
        <v>45516232.430691563</v>
      </c>
      <c r="F5065">
        <v>1192.5553771631676</v>
      </c>
      <c r="G5065">
        <v>190545973.82127637</v>
      </c>
      <c r="H5065" s="6">
        <f>E5065-G5065-'Recalled prostheses cost'!$F$23</f>
        <v>-168781565.85747597</v>
      </c>
      <c r="I5065" s="112">
        <v>25352375.947884664</v>
      </c>
      <c r="J5065" s="112">
        <v>72407470.052085012</v>
      </c>
      <c r="K5065" s="112">
        <f>I5065-J5065-(0.38*'Recalled prostheses cost'!$F$23)</f>
        <v>-56080787.401618995</v>
      </c>
      <c r="L5065" s="11">
        <f t="shared" si="162"/>
        <v>1</v>
      </c>
    </row>
    <row r="5066" spans="1:12" x14ac:dyDescent="0.25">
      <c r="A5066">
        <f t="shared" si="163"/>
        <v>5061</v>
      </c>
      <c r="C5066">
        <v>58352.394455587659</v>
      </c>
      <c r="D5066">
        <v>60536.01871900347</v>
      </c>
      <c r="E5066">
        <v>42053341.960441001</v>
      </c>
      <c r="F5066">
        <v>2183.6242634158116</v>
      </c>
      <c r="G5066">
        <v>399346855.36999166</v>
      </c>
      <c r="H5066" s="6">
        <f>E5066-G5066-'Recalled prostheses cost'!$F$23</f>
        <v>-381045337.87644184</v>
      </c>
      <c r="I5066" s="112">
        <v>23574750.827205144</v>
      </c>
      <c r="J5066" s="112">
        <v>151751805.04059681</v>
      </c>
      <c r="K5066" s="112">
        <f>I5066-J5066-(0.38*'Recalled prostheses cost'!$F$23)</f>
        <v>-137202747.51081032</v>
      </c>
      <c r="L5066" s="11">
        <f t="shared" si="162"/>
        <v>1</v>
      </c>
    </row>
    <row r="5067" spans="1:12" x14ac:dyDescent="0.25">
      <c r="A5067">
        <f t="shared" si="163"/>
        <v>5062</v>
      </c>
      <c r="C5067">
        <v>57104.032826192277</v>
      </c>
      <c r="D5067">
        <v>58471.726807389932</v>
      </c>
      <c r="E5067">
        <v>56696150.230962127</v>
      </c>
      <c r="F5067">
        <v>1367.6939811976554</v>
      </c>
      <c r="G5067">
        <v>268841685.75602424</v>
      </c>
      <c r="H5067" s="6">
        <f>E5067-G5067-'Recalled prostheses cost'!$F$23</f>
        <v>-235897359.99195328</v>
      </c>
      <c r="I5067" s="112">
        <v>31570762.904840648</v>
      </c>
      <c r="J5067" s="112">
        <v>102159840.58728921</v>
      </c>
      <c r="K5067" s="112">
        <f>I5067-J5067-(0.38*'Recalled prostheses cost'!$F$23)</f>
        <v>-79614770.97986722</v>
      </c>
      <c r="L5067" s="11">
        <f t="shared" si="162"/>
        <v>1</v>
      </c>
    </row>
    <row r="5068" spans="1:12" x14ac:dyDescent="0.25">
      <c r="A5068">
        <f t="shared" si="163"/>
        <v>5063</v>
      </c>
      <c r="C5068">
        <v>51241.634710194383</v>
      </c>
      <c r="D5068">
        <v>52562.037915717934</v>
      </c>
      <c r="E5068">
        <v>42980813.857552335</v>
      </c>
      <c r="F5068">
        <v>1320.4032055235512</v>
      </c>
      <c r="G5068">
        <v>266215904.65504432</v>
      </c>
      <c r="H5068" s="6">
        <f>E5068-G5068-'Recalled prostheses cost'!$F$23</f>
        <v>-246986915.26438314</v>
      </c>
      <c r="I5068" s="112">
        <v>24296290.148991514</v>
      </c>
      <c r="J5068" s="112">
        <v>101162043.76891686</v>
      </c>
      <c r="K5068" s="112">
        <f>I5068-J5068-(0.38*'Recalled prostheses cost'!$F$23)</f>
        <v>-85891446.917344004</v>
      </c>
      <c r="L5068" s="11">
        <f t="shared" si="162"/>
        <v>1</v>
      </c>
    </row>
    <row r="5069" spans="1:12" x14ac:dyDescent="0.25">
      <c r="A5069">
        <f t="shared" si="163"/>
        <v>5064</v>
      </c>
      <c r="C5069">
        <v>54456.368730113878</v>
      </c>
      <c r="D5069">
        <v>56647.460441665244</v>
      </c>
      <c r="E5069">
        <v>68088380.093000486</v>
      </c>
      <c r="F5069">
        <v>2191.0917115513657</v>
      </c>
      <c r="G5069">
        <v>838471129.4427731</v>
      </c>
      <c r="H5069" s="6">
        <f>E5069-G5069-'Recalled prostheses cost'!$F$23</f>
        <v>-794134573.81666374</v>
      </c>
      <c r="I5069" s="112">
        <v>37493070.478577591</v>
      </c>
      <c r="J5069" s="112">
        <v>318619029.18825376</v>
      </c>
      <c r="K5069" s="112">
        <f>I5069-J5069-(0.38*'Recalled prostheses cost'!$F$23)</f>
        <v>-290151652.0070948</v>
      </c>
      <c r="L5069" s="11">
        <f t="shared" si="162"/>
        <v>1</v>
      </c>
    </row>
    <row r="5070" spans="1:12" x14ac:dyDescent="0.25">
      <c r="A5070">
        <f t="shared" si="163"/>
        <v>5065</v>
      </c>
      <c r="C5070">
        <v>53006.023330137672</v>
      </c>
      <c r="D5070">
        <v>54504.893156840692</v>
      </c>
      <c r="E5070">
        <v>52319633.625749864</v>
      </c>
      <c r="F5070">
        <v>1498.8698267030195</v>
      </c>
      <c r="G5070">
        <v>434273644.06942523</v>
      </c>
      <c r="H5070" s="6">
        <f>E5070-G5070-'Recalled prostheses cost'!$F$23</f>
        <v>-405705834.91056651</v>
      </c>
      <c r="I5070" s="112">
        <v>28969933.957886893</v>
      </c>
      <c r="J5070" s="112">
        <v>165023984.74638155</v>
      </c>
      <c r="K5070" s="112">
        <f>I5070-J5070-(0.38*'Recalled prostheses cost'!$F$23)</f>
        <v>-145079744.0859133</v>
      </c>
      <c r="L5070" s="11">
        <f t="shared" si="162"/>
        <v>1</v>
      </c>
    </row>
    <row r="5071" spans="1:12" x14ac:dyDescent="0.25">
      <c r="A5071">
        <f t="shared" si="163"/>
        <v>5066</v>
      </c>
      <c r="C5071">
        <v>64260.506185725819</v>
      </c>
      <c r="D5071">
        <v>66706.838136988474</v>
      </c>
      <c r="E5071">
        <v>47345979.833328001</v>
      </c>
      <c r="F5071">
        <v>2446.3319512626549</v>
      </c>
      <c r="G5071">
        <v>389267320.35192007</v>
      </c>
      <c r="H5071" s="6">
        <f>E5071-G5071-'Recalled prostheses cost'!$F$23</f>
        <v>-365673164.98548323</v>
      </c>
      <c r="I5071" s="112">
        <v>26028079.876219001</v>
      </c>
      <c r="J5071" s="112">
        <v>147921581.73372963</v>
      </c>
      <c r="K5071" s="112">
        <f>I5071-J5071-(0.38*'Recalled prostheses cost'!$F$23)</f>
        <v>-130919195.15492928</v>
      </c>
      <c r="L5071" s="11">
        <f t="shared" si="162"/>
        <v>1</v>
      </c>
    </row>
    <row r="5072" spans="1:12" x14ac:dyDescent="0.25">
      <c r="A5072">
        <f t="shared" si="163"/>
        <v>5067</v>
      </c>
      <c r="C5072">
        <v>62442.434058414277</v>
      </c>
      <c r="D5072">
        <v>64221.20422630704</v>
      </c>
      <c r="E5072">
        <v>46601044.722767606</v>
      </c>
      <c r="F5072">
        <v>1778.7701678927624</v>
      </c>
      <c r="G5072">
        <v>249760744.88394666</v>
      </c>
      <c r="H5072" s="6">
        <f>E5072-G5072-'Recalled prostheses cost'!$F$23</f>
        <v>-226911524.62807024</v>
      </c>
      <c r="I5072" s="112">
        <v>25654766.507549539</v>
      </c>
      <c r="J5072" s="112">
        <v>94909083.055899724</v>
      </c>
      <c r="K5072" s="112">
        <f>I5072-J5072-(0.38*'Recalled prostheses cost'!$F$23)</f>
        <v>-78280009.845768839</v>
      </c>
      <c r="L5072" s="11">
        <f t="shared" si="162"/>
        <v>1</v>
      </c>
    </row>
    <row r="5073" spans="1:12" x14ac:dyDescent="0.25">
      <c r="A5073">
        <f t="shared" si="163"/>
        <v>5068</v>
      </c>
      <c r="C5073">
        <v>50745.938991290139</v>
      </c>
      <c r="D5073">
        <v>52698.187048501102</v>
      </c>
      <c r="E5073">
        <v>52916806.049406074</v>
      </c>
      <c r="F5073">
        <v>1952.2480572109635</v>
      </c>
      <c r="G5073">
        <v>523212133.33712453</v>
      </c>
      <c r="H5073" s="6">
        <f>E5073-G5073-'Recalled prostheses cost'!$F$23</f>
        <v>-494047151.75460964</v>
      </c>
      <c r="I5073" s="112">
        <v>29552530.314694494</v>
      </c>
      <c r="J5073" s="112">
        <v>198820610.66810733</v>
      </c>
      <c r="K5073" s="112">
        <f>I5073-J5073-(0.38*'Recalled prostheses cost'!$F$23)</f>
        <v>-178293773.65083149</v>
      </c>
      <c r="L5073" s="11">
        <f t="shared" si="162"/>
        <v>1</v>
      </c>
    </row>
    <row r="5074" spans="1:12" x14ac:dyDescent="0.25">
      <c r="A5074">
        <f t="shared" si="163"/>
        <v>5069</v>
      </c>
      <c r="C5074">
        <v>62174.059980517661</v>
      </c>
      <c r="D5074">
        <v>63620.594627956154</v>
      </c>
      <c r="E5074">
        <v>64980016.127838753</v>
      </c>
      <c r="F5074">
        <v>1446.5346474384933</v>
      </c>
      <c r="G5074">
        <v>303086965.80099249</v>
      </c>
      <c r="H5074" s="6">
        <f>E5074-G5074-'Recalled prostheses cost'!$F$23</f>
        <v>-261858774.1400449</v>
      </c>
      <c r="I5074" s="112">
        <v>36038781.571143739</v>
      </c>
      <c r="J5074" s="112">
        <v>115173047.00437717</v>
      </c>
      <c r="K5074" s="112">
        <f>I5074-J5074-(0.38*'Recalled prostheses cost'!$F$23)</f>
        <v>-88159958.730652094</v>
      </c>
      <c r="L5074" s="11">
        <f t="shared" si="162"/>
        <v>1</v>
      </c>
    </row>
    <row r="5075" spans="1:12" x14ac:dyDescent="0.25">
      <c r="A5075">
        <f t="shared" si="163"/>
        <v>5070</v>
      </c>
      <c r="C5075">
        <v>61235.017071863651</v>
      </c>
      <c r="D5075">
        <v>63234.659758447175</v>
      </c>
      <c r="E5075">
        <v>54632052.381466985</v>
      </c>
      <c r="F5075">
        <v>1999.6426865835238</v>
      </c>
      <c r="G5075">
        <v>390788126.77612859</v>
      </c>
      <c r="H5075" s="6">
        <f>E5075-G5075-'Recalled prostheses cost'!$F$23</f>
        <v>-359907898.86155277</v>
      </c>
      <c r="I5075" s="112">
        <v>30608389.03162187</v>
      </c>
      <c r="J5075" s="112">
        <v>148499488.17492884</v>
      </c>
      <c r="K5075" s="112">
        <f>I5075-J5075-(0.38*'Recalled prostheses cost'!$F$23)</f>
        <v>-126916792.44072562</v>
      </c>
      <c r="L5075" s="11">
        <f t="shared" si="162"/>
        <v>1</v>
      </c>
    </row>
    <row r="5076" spans="1:12" x14ac:dyDescent="0.25">
      <c r="A5076">
        <f t="shared" si="163"/>
        <v>5071</v>
      </c>
      <c r="C5076">
        <v>56627.560028608306</v>
      </c>
      <c r="D5076">
        <v>57993.854719838069</v>
      </c>
      <c r="E5076">
        <v>53302255.530120485</v>
      </c>
      <c r="F5076">
        <v>1366.294691229763</v>
      </c>
      <c r="G5076">
        <v>301400330.22533107</v>
      </c>
      <c r="H5076" s="6">
        <f>E5076-G5076-'Recalled prostheses cost'!$F$23</f>
        <v>-271849899.16210175</v>
      </c>
      <c r="I5076" s="112">
        <v>29693535.364417851</v>
      </c>
      <c r="J5076" s="112">
        <v>114532125.4856258</v>
      </c>
      <c r="K5076" s="112">
        <f>I5076-J5076-(0.38*'Recalled prostheses cost'!$F$23)</f>
        <v>-93864283.418626606</v>
      </c>
      <c r="L5076" s="11">
        <f t="shared" si="162"/>
        <v>1</v>
      </c>
    </row>
    <row r="5077" spans="1:12" x14ac:dyDescent="0.25">
      <c r="A5077">
        <f t="shared" si="163"/>
        <v>5072</v>
      </c>
      <c r="C5077">
        <v>53983.961660506073</v>
      </c>
      <c r="D5077">
        <v>55705.250032688731</v>
      </c>
      <c r="E5077">
        <v>40335321.903790139</v>
      </c>
      <c r="F5077">
        <v>1721.2883721826583</v>
      </c>
      <c r="G5077">
        <v>286748668.59376556</v>
      </c>
      <c r="H5077" s="6">
        <f>E5077-G5077-'Recalled prostheses cost'!$F$23</f>
        <v>-270165171.15686661</v>
      </c>
      <c r="I5077" s="112">
        <v>22840072.486538105</v>
      </c>
      <c r="J5077" s="112">
        <v>108964494.0656309</v>
      </c>
      <c r="K5077" s="112">
        <f>I5077-J5077-(0.38*'Recalled prostheses cost'!$F$23)</f>
        <v>-95150114.876511455</v>
      </c>
      <c r="L5077" s="11">
        <f t="shared" si="162"/>
        <v>1</v>
      </c>
    </row>
    <row r="5078" spans="1:12" x14ac:dyDescent="0.25">
      <c r="A5078">
        <f t="shared" si="163"/>
        <v>5073</v>
      </c>
      <c r="C5078">
        <v>61548.426889721675</v>
      </c>
      <c r="D5078">
        <v>63503.718688692614</v>
      </c>
      <c r="E5078">
        <v>60184386.51725135</v>
      </c>
      <c r="F5078">
        <v>1955.2917989709385</v>
      </c>
      <c r="G5078">
        <v>391547588.63100916</v>
      </c>
      <c r="H5078" s="6">
        <f>E5078-G5078-'Recalled prostheses cost'!$F$23</f>
        <v>-355115026.58064896</v>
      </c>
      <c r="I5078" s="112">
        <v>33101058.273407839</v>
      </c>
      <c r="J5078" s="112">
        <v>148788083.67978349</v>
      </c>
      <c r="K5078" s="112">
        <f>I5078-J5078-(0.38*'Recalled prostheses cost'!$F$23)</f>
        <v>-124712718.7037943</v>
      </c>
      <c r="L5078" s="11">
        <f t="shared" si="162"/>
        <v>1</v>
      </c>
    </row>
    <row r="5079" spans="1:12" x14ac:dyDescent="0.25">
      <c r="A5079">
        <f t="shared" si="163"/>
        <v>5074</v>
      </c>
      <c r="C5079">
        <v>64458.141829325621</v>
      </c>
      <c r="D5079">
        <v>66652.721583156759</v>
      </c>
      <c r="E5079">
        <v>47738372.628524035</v>
      </c>
      <c r="F5079">
        <v>2194.5797538311381</v>
      </c>
      <c r="G5079">
        <v>326504364.59398592</v>
      </c>
      <c r="H5079" s="6">
        <f>E5079-G5079-'Recalled prostheses cost'!$F$23</f>
        <v>-302517816.43235302</v>
      </c>
      <c r="I5079" s="112">
        <v>26085207.526736807</v>
      </c>
      <c r="J5079" s="112">
        <v>124071658.54571466</v>
      </c>
      <c r="K5079" s="112">
        <f>I5079-J5079-(0.38*'Recalled prostheses cost'!$F$23)</f>
        <v>-107012144.3163965</v>
      </c>
      <c r="L5079" s="11">
        <f t="shared" si="162"/>
        <v>1</v>
      </c>
    </row>
    <row r="5080" spans="1:12" x14ac:dyDescent="0.25">
      <c r="A5080">
        <f t="shared" si="163"/>
        <v>5075</v>
      </c>
      <c r="C5080">
        <v>56680.071203767417</v>
      </c>
      <c r="D5080">
        <v>58578.752369911555</v>
      </c>
      <c r="E5080">
        <v>43665659.042940065</v>
      </c>
      <c r="F5080">
        <v>1898.6811661441388</v>
      </c>
      <c r="G5080">
        <v>351578465.69679326</v>
      </c>
      <c r="H5080" s="6">
        <f>E5080-G5080-'Recalled prostheses cost'!$F$23</f>
        <v>-331664631.12074435</v>
      </c>
      <c r="I5080" s="112">
        <v>24069514.038731944</v>
      </c>
      <c r="J5080" s="112">
        <v>133599816.96478143</v>
      </c>
      <c r="K5080" s="112">
        <f>I5080-J5080-(0.38*'Recalled prostheses cost'!$F$23)</f>
        <v>-118555996.22346812</v>
      </c>
      <c r="L5080" s="11">
        <f t="shared" si="162"/>
        <v>1</v>
      </c>
    </row>
    <row r="5081" spans="1:12" x14ac:dyDescent="0.25">
      <c r="A5081">
        <f t="shared" si="163"/>
        <v>5076</v>
      </c>
      <c r="C5081">
        <v>66589.618803542238</v>
      </c>
      <c r="D5081">
        <v>68569.972107959722</v>
      </c>
      <c r="E5081">
        <v>44442497.467729233</v>
      </c>
      <c r="F5081">
        <v>1980.3533044174837</v>
      </c>
      <c r="G5081">
        <v>248057931.62735182</v>
      </c>
      <c r="H5081" s="6">
        <f>E5081-G5081-'Recalled prostheses cost'!$F$23</f>
        <v>-227367258.62651375</v>
      </c>
      <c r="I5081" s="112">
        <v>24755546.906549353</v>
      </c>
      <c r="J5081" s="112">
        <v>94262014.01839368</v>
      </c>
      <c r="K5081" s="112">
        <f>I5081-J5081-(0.38*'Recalled prostheses cost'!$F$23)</f>
        <v>-78532160.409262985</v>
      </c>
      <c r="L5081" s="11">
        <f t="shared" si="162"/>
        <v>1</v>
      </c>
    </row>
    <row r="5082" spans="1:12" x14ac:dyDescent="0.25">
      <c r="A5082">
        <f t="shared" si="163"/>
        <v>5077</v>
      </c>
      <c r="C5082">
        <v>58546.301088178909</v>
      </c>
      <c r="D5082">
        <v>60366.499046665005</v>
      </c>
      <c r="E5082">
        <v>52067689.883954369</v>
      </c>
      <c r="F5082">
        <v>1820.1979584860965</v>
      </c>
      <c r="G5082">
        <v>383567719.54420453</v>
      </c>
      <c r="H5082" s="6">
        <f>E5082-G5082-'Recalled prostheses cost'!$F$23</f>
        <v>-355251854.12714136</v>
      </c>
      <c r="I5082" s="112">
        <v>28905071.386018708</v>
      </c>
      <c r="J5082" s="112">
        <v>145755733.42679772</v>
      </c>
      <c r="K5082" s="112">
        <f>I5082-J5082-(0.38*'Recalled prostheses cost'!$F$23)</f>
        <v>-125876355.33819765</v>
      </c>
      <c r="L5082" s="11">
        <f t="shared" si="162"/>
        <v>1</v>
      </c>
    </row>
    <row r="5083" spans="1:12" x14ac:dyDescent="0.25">
      <c r="A5083">
        <f t="shared" si="163"/>
        <v>5078</v>
      </c>
      <c r="C5083">
        <v>57367.915794396271</v>
      </c>
      <c r="D5083">
        <v>59389.007898834061</v>
      </c>
      <c r="E5083">
        <v>53658537.235611364</v>
      </c>
      <c r="F5083">
        <v>2021.0921044377901</v>
      </c>
      <c r="G5083">
        <v>461415881.72732931</v>
      </c>
      <c r="H5083" s="6">
        <f>E5083-G5083-'Recalled prostheses cost'!$F$23</f>
        <v>-431509168.9586091</v>
      </c>
      <c r="I5083" s="112">
        <v>29838995.863171313</v>
      </c>
      <c r="J5083" s="112">
        <v>175338035.05638513</v>
      </c>
      <c r="K5083" s="112">
        <f>I5083-J5083-(0.38*'Recalled prostheses cost'!$F$23)</f>
        <v>-154524732.49063247</v>
      </c>
      <c r="L5083" s="11">
        <f t="shared" si="162"/>
        <v>1</v>
      </c>
    </row>
    <row r="5084" spans="1:12" x14ac:dyDescent="0.25">
      <c r="A5084">
        <f t="shared" si="163"/>
        <v>5079</v>
      </c>
      <c r="C5084">
        <v>56884.932477355593</v>
      </c>
      <c r="D5084">
        <v>58952.875726668746</v>
      </c>
      <c r="E5084">
        <v>49124396.893320307</v>
      </c>
      <c r="F5084">
        <v>2067.9432493131535</v>
      </c>
      <c r="G5084">
        <v>366600921.93650866</v>
      </c>
      <c r="H5084" s="6">
        <f>E5084-G5084-'Recalled prostheses cost'!$F$23</f>
        <v>-341228349.5100795</v>
      </c>
      <c r="I5084" s="112">
        <v>27524052.001382075</v>
      </c>
      <c r="J5084" s="112">
        <v>139308350.33587331</v>
      </c>
      <c r="K5084" s="112">
        <f>I5084-J5084-(0.38*'Recalled prostheses cost'!$F$23)</f>
        <v>-120809991.63190988</v>
      </c>
      <c r="L5084" s="11">
        <f t="shared" si="162"/>
        <v>1</v>
      </c>
    </row>
    <row r="5085" spans="1:12" x14ac:dyDescent="0.25">
      <c r="A5085">
        <f t="shared" si="163"/>
        <v>5080</v>
      </c>
      <c r="C5085">
        <v>52266.680285362752</v>
      </c>
      <c r="D5085">
        <v>54095.173791417896</v>
      </c>
      <c r="E5085">
        <v>67517948.539622843</v>
      </c>
      <c r="F5085">
        <v>1828.4935060551434</v>
      </c>
      <c r="G5085">
        <v>709101172.2223289</v>
      </c>
      <c r="H5085" s="6">
        <f>E5085-G5085-'Recalled prostheses cost'!$F$23</f>
        <v>-665335048.14959729</v>
      </c>
      <c r="I5085" s="112">
        <v>37623969.849314831</v>
      </c>
      <c r="J5085" s="112">
        <v>269458445.44448495</v>
      </c>
      <c r="K5085" s="112">
        <f>I5085-J5085-(0.38*'Recalled prostheses cost'!$F$23)</f>
        <v>-240860168.89258876</v>
      </c>
      <c r="L5085" s="11">
        <f t="shared" si="162"/>
        <v>1</v>
      </c>
    </row>
    <row r="5086" spans="1:12" x14ac:dyDescent="0.25">
      <c r="A5086">
        <f t="shared" si="163"/>
        <v>5081</v>
      </c>
      <c r="C5086">
        <v>74223.236504841203</v>
      </c>
      <c r="D5086">
        <v>76905.084483215978</v>
      </c>
      <c r="E5086">
        <v>46495800.160924263</v>
      </c>
      <c r="F5086">
        <v>2681.8479783747753</v>
      </c>
      <c r="G5086">
        <v>325161639.622428</v>
      </c>
      <c r="H5086" s="6">
        <f>E5086-G5086-'Recalled prostheses cost'!$F$23</f>
        <v>-302417663.92839491</v>
      </c>
      <c r="I5086" s="112">
        <v>25946700.843118832</v>
      </c>
      <c r="J5086" s="112">
        <v>123561423.05652265</v>
      </c>
      <c r="K5086" s="112">
        <f>I5086-J5086-(0.38*'Recalled prostheses cost'!$F$23)</f>
        <v>-106640415.51082247</v>
      </c>
      <c r="L5086" s="11">
        <f t="shared" si="162"/>
        <v>1</v>
      </c>
    </row>
    <row r="5087" spans="1:12" x14ac:dyDescent="0.25">
      <c r="A5087">
        <f t="shared" si="163"/>
        <v>5082</v>
      </c>
      <c r="C5087">
        <v>52019.967046970101</v>
      </c>
      <c r="D5087">
        <v>53620.872647999051</v>
      </c>
      <c r="E5087">
        <v>41778700.703300878</v>
      </c>
      <c r="F5087">
        <v>1600.9056010289496</v>
      </c>
      <c r="G5087">
        <v>295379388.36453617</v>
      </c>
      <c r="H5087" s="6">
        <f>E5087-G5087-'Recalled prostheses cost'!$F$23</f>
        <v>-277352512.12812644</v>
      </c>
      <c r="I5087" s="112">
        <v>22927064.48565286</v>
      </c>
      <c r="J5087" s="112">
        <v>112244167.57852376</v>
      </c>
      <c r="K5087" s="112">
        <f>I5087-J5087-(0.38*'Recalled prostheses cost'!$F$23)</f>
        <v>-98342796.390289545</v>
      </c>
      <c r="L5087" s="11">
        <f t="shared" si="162"/>
        <v>1</v>
      </c>
    </row>
    <row r="5088" spans="1:12" x14ac:dyDescent="0.25">
      <c r="A5088">
        <f t="shared" si="163"/>
        <v>5083</v>
      </c>
      <c r="C5088">
        <v>53889.427350778235</v>
      </c>
      <c r="D5088">
        <v>55489.105390252626</v>
      </c>
      <c r="E5088">
        <v>49147421.426765338</v>
      </c>
      <c r="F5088">
        <v>1599.678039474391</v>
      </c>
      <c r="G5088">
        <v>363832853.40617412</v>
      </c>
      <c r="H5088" s="6">
        <f>E5088-G5088-'Recalled prostheses cost'!$F$23</f>
        <v>-338437256.44629997</v>
      </c>
      <c r="I5088" s="112">
        <v>27541861.953413971</v>
      </c>
      <c r="J5088" s="112">
        <v>138256484.29434618</v>
      </c>
      <c r="K5088" s="112">
        <f>I5088-J5088-(0.38*'Recalled prostheses cost'!$F$23)</f>
        <v>-119740315.63835087</v>
      </c>
      <c r="L5088" s="11">
        <f t="shared" si="162"/>
        <v>1</v>
      </c>
    </row>
    <row r="5089" spans="1:12" x14ac:dyDescent="0.25">
      <c r="A5089">
        <f t="shared" si="163"/>
        <v>5084</v>
      </c>
      <c r="C5089">
        <v>58242.073204136694</v>
      </c>
      <c r="D5089">
        <v>60166.066319214282</v>
      </c>
      <c r="E5089">
        <v>53409875.834713742</v>
      </c>
      <c r="F5089">
        <v>1923.9931150775883</v>
      </c>
      <c r="G5089">
        <v>362398298.89424694</v>
      </c>
      <c r="H5089" s="6">
        <f>E5089-G5089-'Recalled prostheses cost'!$F$23</f>
        <v>-332740247.52642435</v>
      </c>
      <c r="I5089" s="112">
        <v>29957315.530011721</v>
      </c>
      <c r="J5089" s="112">
        <v>137711353.57981384</v>
      </c>
      <c r="K5089" s="112">
        <f>I5089-J5089-(0.38*'Recalled prostheses cost'!$F$23)</f>
        <v>-116779731.34722078</v>
      </c>
      <c r="L5089" s="11">
        <f t="shared" si="162"/>
        <v>1</v>
      </c>
    </row>
    <row r="5090" spans="1:12" x14ac:dyDescent="0.25">
      <c r="A5090">
        <f t="shared" si="163"/>
        <v>5085</v>
      </c>
      <c r="C5090">
        <v>61539.421243032673</v>
      </c>
      <c r="D5090">
        <v>64040.076461153563</v>
      </c>
      <c r="E5090">
        <v>48238992.580341138</v>
      </c>
      <c r="F5090">
        <v>2500.6552181208899</v>
      </c>
      <c r="G5090">
        <v>468969755.47945219</v>
      </c>
      <c r="H5090" s="6">
        <f>E5090-G5090-'Recalled prostheses cost'!$F$23</f>
        <v>-444482587.3660022</v>
      </c>
      <c r="I5090" s="112">
        <v>26768898.795365166</v>
      </c>
      <c r="J5090" s="112">
        <v>178208507.08219182</v>
      </c>
      <c r="K5090" s="112">
        <f>I5090-J5090-(0.38*'Recalled prostheses cost'!$F$23)</f>
        <v>-160465301.58424532</v>
      </c>
      <c r="L5090" s="11">
        <f t="shared" si="162"/>
        <v>1</v>
      </c>
    </row>
    <row r="5091" spans="1:12" x14ac:dyDescent="0.25">
      <c r="A5091">
        <f t="shared" si="163"/>
        <v>5086</v>
      </c>
      <c r="C5091">
        <v>56500.306692924918</v>
      </c>
      <c r="D5091">
        <v>58763.59507217769</v>
      </c>
      <c r="E5091">
        <v>50320148.589129142</v>
      </c>
      <c r="F5091">
        <v>2263.2883792527718</v>
      </c>
      <c r="G5091">
        <v>507883730.75164306</v>
      </c>
      <c r="H5091" s="6">
        <f>E5091-G5091-'Recalled prostheses cost'!$F$23</f>
        <v>-481315406.62940508</v>
      </c>
      <c r="I5091" s="112">
        <v>28155595.268163349</v>
      </c>
      <c r="J5091" s="112">
        <v>192995817.68562436</v>
      </c>
      <c r="K5091" s="112">
        <f>I5091-J5091-(0.38*'Recalled prostheses cost'!$F$23)</f>
        <v>-173865915.71487966</v>
      </c>
      <c r="L5091" s="11">
        <f t="shared" si="162"/>
        <v>1</v>
      </c>
    </row>
    <row r="5092" spans="1:12" x14ac:dyDescent="0.25">
      <c r="A5092">
        <f t="shared" si="163"/>
        <v>5087</v>
      </c>
      <c r="C5092">
        <v>51843.971317389703</v>
      </c>
      <c r="D5092">
        <v>53118.402299480455</v>
      </c>
      <c r="E5092">
        <v>41422818.385731265</v>
      </c>
      <c r="F5092">
        <v>1274.4309820907511</v>
      </c>
      <c r="G5092">
        <v>219365478.54866827</v>
      </c>
      <c r="H5092" s="6">
        <f>E5092-G5092-'Recalled prostheses cost'!$F$23</f>
        <v>-201694484.62982816</v>
      </c>
      <c r="I5092" s="112">
        <v>22798795.130635936</v>
      </c>
      <c r="J5092" s="112">
        <v>83358881.848493963</v>
      </c>
      <c r="K5092" s="112">
        <f>I5092-J5092-(0.38*'Recalled prostheses cost'!$F$23)</f>
        <v>-69585780.01527667</v>
      </c>
      <c r="L5092" s="11">
        <f t="shared" si="162"/>
        <v>1</v>
      </c>
    </row>
    <row r="5093" spans="1:12" x14ac:dyDescent="0.25">
      <c r="A5093">
        <f t="shared" si="163"/>
        <v>5088</v>
      </c>
      <c r="C5093">
        <v>67402.904997140577</v>
      </c>
      <c r="D5093">
        <v>70449.10132311366</v>
      </c>
      <c r="E5093">
        <v>44490370.670326166</v>
      </c>
      <c r="F5093">
        <v>3046.1963259730837</v>
      </c>
      <c r="G5093">
        <v>430368255.11354232</v>
      </c>
      <c r="H5093" s="6">
        <f>E5093-G5093-'Recalled prostheses cost'!$F$23</f>
        <v>-409629708.91010731</v>
      </c>
      <c r="I5093" s="112">
        <v>24565745.616161048</v>
      </c>
      <c r="J5093" s="112">
        <v>163539936.94314605</v>
      </c>
      <c r="K5093" s="112">
        <f>I5093-J5093-(0.38*'Recalled prostheses cost'!$F$23)</f>
        <v>-147999884.62440366</v>
      </c>
      <c r="L5093" s="11">
        <f t="shared" si="162"/>
        <v>1</v>
      </c>
    </row>
    <row r="5094" spans="1:12" x14ac:dyDescent="0.25">
      <c r="A5094">
        <f t="shared" si="163"/>
        <v>5089</v>
      </c>
      <c r="C5094">
        <v>76066.162699471766</v>
      </c>
      <c r="D5094">
        <v>78341.253997227308</v>
      </c>
      <c r="E5094">
        <v>67757193.380240008</v>
      </c>
      <c r="F5094">
        <v>2275.0912977555417</v>
      </c>
      <c r="G5094">
        <v>363757843.96348184</v>
      </c>
      <c r="H5094" s="6">
        <f>E5094-G5094-'Recalled prostheses cost'!$F$23</f>
        <v>-319752475.05013299</v>
      </c>
      <c r="I5094" s="112">
        <v>37771696.39535328</v>
      </c>
      <c r="J5094" s="112">
        <v>138227980.70612311</v>
      </c>
      <c r="K5094" s="112">
        <f>I5094-J5094-(0.38*'Recalled prostheses cost'!$F$23)</f>
        <v>-109481977.60818848</v>
      </c>
      <c r="L5094" s="11">
        <f t="shared" si="162"/>
        <v>1</v>
      </c>
    </row>
    <row r="5095" spans="1:12" x14ac:dyDescent="0.25">
      <c r="A5095">
        <f t="shared" si="163"/>
        <v>5090</v>
      </c>
      <c r="C5095">
        <v>80576.77928069669</v>
      </c>
      <c r="D5095">
        <v>84377.830267901882</v>
      </c>
      <c r="E5095">
        <v>49137756.82254076</v>
      </c>
      <c r="F5095">
        <v>3801.0509872051916</v>
      </c>
      <c r="G5095">
        <v>439211614.28604341</v>
      </c>
      <c r="H5095" s="6">
        <f>E5095-G5095-'Recalled prostheses cost'!$F$23</f>
        <v>-413825681.93039382</v>
      </c>
      <c r="I5095" s="112">
        <v>27291814.304216363</v>
      </c>
      <c r="J5095" s="112">
        <v>166900413.42869651</v>
      </c>
      <c r="K5095" s="112">
        <f>I5095-J5095-(0.38*'Recalled prostheses cost'!$F$23)</f>
        <v>-148634292.42189881</v>
      </c>
      <c r="L5095" s="11">
        <f t="shared" si="162"/>
        <v>1</v>
      </c>
    </row>
    <row r="5096" spans="1:12" x14ac:dyDescent="0.25">
      <c r="A5096">
        <f t="shared" si="163"/>
        <v>5091</v>
      </c>
      <c r="C5096">
        <v>63123.283990980868</v>
      </c>
      <c r="D5096">
        <v>65147.897069437888</v>
      </c>
      <c r="E5096">
        <v>72833705.423297524</v>
      </c>
      <c r="F5096">
        <v>2024.6130784570196</v>
      </c>
      <c r="G5096">
        <v>559440682.85114503</v>
      </c>
      <c r="H5096" s="6">
        <f>E5096-G5096-'Recalled prostheses cost'!$F$23</f>
        <v>-510358801.89473867</v>
      </c>
      <c r="I5096" s="112">
        <v>40565198.554174751</v>
      </c>
      <c r="J5096" s="112">
        <v>212587459.48343515</v>
      </c>
      <c r="K5096" s="112">
        <f>I5096-J5096-(0.38*'Recalled prostheses cost'!$F$23)</f>
        <v>-181047954.22667906</v>
      </c>
      <c r="L5096" s="11">
        <f t="shared" si="162"/>
        <v>1</v>
      </c>
    </row>
    <row r="5097" spans="1:12" x14ac:dyDescent="0.25">
      <c r="A5097">
        <f t="shared" si="163"/>
        <v>5092</v>
      </c>
      <c r="C5097">
        <v>59110.547272275915</v>
      </c>
      <c r="D5097">
        <v>61019.211314655782</v>
      </c>
      <c r="E5097">
        <v>44597748.566057384</v>
      </c>
      <c r="F5097">
        <v>1908.6640423798672</v>
      </c>
      <c r="G5097">
        <v>308564080.671426</v>
      </c>
      <c r="H5097" s="6">
        <f>E5097-G5097-'Recalled prostheses cost'!$F$23</f>
        <v>-287718156.57225978</v>
      </c>
      <c r="I5097" s="112">
        <v>24304954.811214563</v>
      </c>
      <c r="J5097" s="112">
        <v>117254350.65514188</v>
      </c>
      <c r="K5097" s="112">
        <f>I5097-J5097-(0.38*'Recalled prostheses cost'!$F$23)</f>
        <v>-101975089.14134595</v>
      </c>
      <c r="L5097" s="11">
        <f t="shared" si="162"/>
        <v>1</v>
      </c>
    </row>
    <row r="5098" spans="1:12" x14ac:dyDescent="0.25">
      <c r="A5098">
        <f t="shared" si="163"/>
        <v>5093</v>
      </c>
      <c r="C5098">
        <v>60571.588598056813</v>
      </c>
      <c r="D5098">
        <v>63645.037023225588</v>
      </c>
      <c r="E5098">
        <v>47122901.301277608</v>
      </c>
      <c r="F5098">
        <v>3073.4484251687754</v>
      </c>
      <c r="G5098">
        <v>516181783.16289163</v>
      </c>
      <c r="H5098" s="6">
        <f>E5098-G5098-'Recalled prostheses cost'!$F$23</f>
        <v>-492810706.32850516</v>
      </c>
      <c r="I5098" s="112">
        <v>25811055.126832642</v>
      </c>
      <c r="J5098" s="112">
        <v>196149077.60189879</v>
      </c>
      <c r="K5098" s="112">
        <f>I5098-J5098-(0.38*'Recalled prostheses cost'!$F$23)</f>
        <v>-179363715.77248481</v>
      </c>
      <c r="L5098" s="11">
        <f t="shared" si="162"/>
        <v>1</v>
      </c>
    </row>
    <row r="5099" spans="1:12" x14ac:dyDescent="0.25">
      <c r="A5099">
        <f t="shared" si="163"/>
        <v>5094</v>
      </c>
      <c r="C5099">
        <v>53287.749705704824</v>
      </c>
      <c r="D5099">
        <v>54637.364731800102</v>
      </c>
      <c r="E5099">
        <v>43996858.143568501</v>
      </c>
      <c r="F5099">
        <v>1349.6150260952782</v>
      </c>
      <c r="G5099">
        <v>269700510.07008302</v>
      </c>
      <c r="H5099" s="6">
        <f>E5099-G5099-'Recalled prostheses cost'!$F$23</f>
        <v>-249455476.39340568</v>
      </c>
      <c r="I5099" s="112">
        <v>24023080.047912434</v>
      </c>
      <c r="J5099" s="112">
        <v>102486193.82663155</v>
      </c>
      <c r="K5099" s="112">
        <f>I5099-J5099-(0.38*'Recalled prostheses cost'!$F$23)</f>
        <v>-87488807.076137751</v>
      </c>
      <c r="L5099" s="11">
        <f t="shared" si="162"/>
        <v>1</v>
      </c>
    </row>
    <row r="5100" spans="1:12" x14ac:dyDescent="0.25">
      <c r="A5100">
        <f t="shared" si="163"/>
        <v>5095</v>
      </c>
      <c r="C5100">
        <v>64572.09611864511</v>
      </c>
      <c r="D5100">
        <v>66991.226292394014</v>
      </c>
      <c r="E5100">
        <v>51365125.882839039</v>
      </c>
      <c r="F5100">
        <v>2419.1301737489048</v>
      </c>
      <c r="G5100">
        <v>468471507.17062902</v>
      </c>
      <c r="H5100" s="6">
        <f>E5100-G5100-'Recalled prostheses cost'!$F$23</f>
        <v>-440858205.75468117</v>
      </c>
      <c r="I5100" s="112">
        <v>28050875.588129971</v>
      </c>
      <c r="J5100" s="112">
        <v>178019172.72483903</v>
      </c>
      <c r="K5100" s="112">
        <f>I5100-J5100-(0.38*'Recalled prostheses cost'!$F$23)</f>
        <v>-158993990.43412772</v>
      </c>
      <c r="L5100" s="11">
        <f t="shared" si="162"/>
        <v>1</v>
      </c>
    </row>
    <row r="5101" spans="1:12" x14ac:dyDescent="0.25">
      <c r="A5101">
        <f t="shared" si="163"/>
        <v>5096</v>
      </c>
      <c r="C5101">
        <v>71231.042392292569</v>
      </c>
      <c r="D5101">
        <v>73295.180797760346</v>
      </c>
      <c r="E5101">
        <v>43672526.534796238</v>
      </c>
      <c r="F5101">
        <v>2064.1384054677765</v>
      </c>
      <c r="G5101">
        <v>279596220.27190828</v>
      </c>
      <c r="H5101" s="6">
        <f>E5101-G5101-'Recalled prostheses cost'!$F$23</f>
        <v>-259675518.20400321</v>
      </c>
      <c r="I5101" s="112">
        <v>23836978.565700736</v>
      </c>
      <c r="J5101" s="112">
        <v>106246563.70332515</v>
      </c>
      <c r="K5101" s="112">
        <f>I5101-J5101-(0.38*'Recalled prostheses cost'!$F$23)</f>
        <v>-91435278.435043067</v>
      </c>
      <c r="L5101" s="11">
        <f t="shared" si="162"/>
        <v>1</v>
      </c>
    </row>
    <row r="5102" spans="1:12" x14ac:dyDescent="0.25">
      <c r="A5102">
        <f t="shared" si="163"/>
        <v>5097</v>
      </c>
      <c r="C5102">
        <v>53028.867098685521</v>
      </c>
      <c r="D5102">
        <v>55075.657289692703</v>
      </c>
      <c r="E5102">
        <v>55102448.851519011</v>
      </c>
      <c r="F5102">
        <v>2046.7901910071814</v>
      </c>
      <c r="G5102">
        <v>441208756.57725173</v>
      </c>
      <c r="H5102" s="6">
        <f>E5102-G5102-'Recalled prostheses cost'!$F$23</f>
        <v>-409858132.19262391</v>
      </c>
      <c r="I5102" s="112">
        <v>30655431.582466803</v>
      </c>
      <c r="J5102" s="112">
        <v>167659327.49935558</v>
      </c>
      <c r="K5102" s="112">
        <f>I5102-J5102-(0.38*'Recalled prostheses cost'!$F$23)</f>
        <v>-146029589.21430743</v>
      </c>
      <c r="L5102" s="11">
        <f t="shared" si="162"/>
        <v>1</v>
      </c>
    </row>
    <row r="5103" spans="1:12" x14ac:dyDescent="0.25">
      <c r="A5103">
        <f t="shared" si="163"/>
        <v>5098</v>
      </c>
      <c r="C5103">
        <v>62627.107981613539</v>
      </c>
      <c r="D5103">
        <v>65217.948102837436</v>
      </c>
      <c r="E5103">
        <v>53857537.884691283</v>
      </c>
      <c r="F5103">
        <v>2590.8401212238969</v>
      </c>
      <c r="G5103">
        <v>465680952.90631086</v>
      </c>
      <c r="H5103" s="6">
        <f>E5103-G5103-'Recalled prostheses cost'!$F$23</f>
        <v>-435575239.48851073</v>
      </c>
      <c r="I5103" s="112">
        <v>30082862.649665952</v>
      </c>
      <c r="J5103" s="112">
        <v>176958762.10439813</v>
      </c>
      <c r="K5103" s="112">
        <f>I5103-J5103-(0.38*'Recalled prostheses cost'!$F$23)</f>
        <v>-155901592.75215083</v>
      </c>
      <c r="L5103" s="11">
        <f t="shared" si="162"/>
        <v>1</v>
      </c>
    </row>
    <row r="5104" spans="1:12" x14ac:dyDescent="0.25">
      <c r="A5104">
        <f t="shared" si="163"/>
        <v>5099</v>
      </c>
      <c r="C5104">
        <v>57404.631212597014</v>
      </c>
      <c r="D5104">
        <v>58953.177202761923</v>
      </c>
      <c r="E5104">
        <v>47764946.504549846</v>
      </c>
      <c r="F5104">
        <v>1548.5459901649083</v>
      </c>
      <c r="G5104">
        <v>277417824.49904215</v>
      </c>
      <c r="H5104" s="6">
        <f>E5104-G5104-'Recalled prostheses cost'!$F$23</f>
        <v>-253404702.46138346</v>
      </c>
      <c r="I5104" s="112">
        <v>26801631.051106814</v>
      </c>
      <c r="J5104" s="112">
        <v>105418773.30963603</v>
      </c>
      <c r="K5104" s="112">
        <f>I5104-J5104-(0.38*'Recalled prostheses cost'!$F$23)</f>
        <v>-87642835.55594787</v>
      </c>
      <c r="L5104" s="11">
        <f t="shared" si="162"/>
        <v>1</v>
      </c>
    </row>
    <row r="5105" spans="1:12" x14ac:dyDescent="0.25">
      <c r="A5105">
        <f t="shared" si="163"/>
        <v>5100</v>
      </c>
      <c r="C5105">
        <v>59428.044112963624</v>
      </c>
      <c r="D5105">
        <v>61520.956922221616</v>
      </c>
      <c r="E5105">
        <v>44633151.254121274</v>
      </c>
      <c r="F5105">
        <v>2092.9128092579922</v>
      </c>
      <c r="G5105">
        <v>363504505.30710155</v>
      </c>
      <c r="H5105" s="6">
        <f>E5105-G5105-'Recalled prostheses cost'!$F$23</f>
        <v>-342623178.51987147</v>
      </c>
      <c r="I5105" s="112">
        <v>24962604.11061519</v>
      </c>
      <c r="J5105" s="112">
        <v>138131712.0166986</v>
      </c>
      <c r="K5105" s="112">
        <f>I5105-J5105-(0.38*'Recalled prostheses cost'!$F$23)</f>
        <v>-122194801.20350206</v>
      </c>
      <c r="L5105" s="11">
        <f t="shared" si="162"/>
        <v>1</v>
      </c>
    </row>
    <row r="5106" spans="1:12" x14ac:dyDescent="0.25">
      <c r="A5106">
        <f t="shared" si="163"/>
        <v>5101</v>
      </c>
      <c r="C5106">
        <v>65910.274217442799</v>
      </c>
      <c r="D5106">
        <v>67814.877505568889</v>
      </c>
      <c r="E5106">
        <v>41351329.654723361</v>
      </c>
      <c r="F5106">
        <v>1904.6032881260908</v>
      </c>
      <c r="G5106">
        <v>271228851.88089716</v>
      </c>
      <c r="H5106" s="6">
        <f>E5106-G5106-'Recalled prostheses cost'!$F$23</f>
        <v>-253629346.69306499</v>
      </c>
      <c r="I5106" s="112">
        <v>22743956.49947321</v>
      </c>
      <c r="J5106" s="112">
        <v>103066963.71474092</v>
      </c>
      <c r="K5106" s="112">
        <f>I5106-J5106-(0.38*'Recalled prostheses cost'!$F$23)</f>
        <v>-89348700.512686342</v>
      </c>
      <c r="L5106" s="11">
        <f t="shared" si="162"/>
        <v>1</v>
      </c>
    </row>
    <row r="5107" spans="1:12" x14ac:dyDescent="0.25">
      <c r="A5107">
        <f t="shared" si="163"/>
        <v>5102</v>
      </c>
      <c r="C5107">
        <v>62544.680506779012</v>
      </c>
      <c r="D5107">
        <v>64577.434601453082</v>
      </c>
      <c r="E5107">
        <v>48438355.786059447</v>
      </c>
      <c r="F5107">
        <v>2032.7540946740701</v>
      </c>
      <c r="G5107">
        <v>311944313.82441628</v>
      </c>
      <c r="H5107" s="6">
        <f>E5107-G5107-'Recalled prostheses cost'!$F$23</f>
        <v>-287257782.50524801</v>
      </c>
      <c r="I5107" s="112">
        <v>27361248.237337932</v>
      </c>
      <c r="J5107" s="112">
        <v>118538839.25327818</v>
      </c>
      <c r="K5107" s="112">
        <f>I5107-J5107-(0.38*'Recalled prostheses cost'!$F$23)</f>
        <v>-100203284.3133589</v>
      </c>
      <c r="L5107" s="11">
        <f t="shared" si="162"/>
        <v>1</v>
      </c>
    </row>
    <row r="5108" spans="1:12" x14ac:dyDescent="0.25">
      <c r="A5108">
        <f t="shared" si="163"/>
        <v>5103</v>
      </c>
      <c r="C5108">
        <v>51020.415213693603</v>
      </c>
      <c r="D5108">
        <v>52385.198281445155</v>
      </c>
      <c r="E5108">
        <v>61507282.471574351</v>
      </c>
      <c r="F5108">
        <v>1364.7830677515522</v>
      </c>
      <c r="G5108">
        <v>444261361.72961622</v>
      </c>
      <c r="H5108" s="6">
        <f>E5108-G5108-'Recalled prostheses cost'!$F$23</f>
        <v>-406505903.72493303</v>
      </c>
      <c r="I5108" s="112">
        <v>34059118.077960365</v>
      </c>
      <c r="J5108" s="112">
        <v>168819317.4572542</v>
      </c>
      <c r="K5108" s="112">
        <f>I5108-J5108-(0.38*'Recalled prostheses cost'!$F$23)</f>
        <v>-143785892.67671248</v>
      </c>
      <c r="L5108" s="11">
        <f t="shared" si="162"/>
        <v>1</v>
      </c>
    </row>
    <row r="5109" spans="1:12" x14ac:dyDescent="0.25">
      <c r="A5109">
        <f t="shared" si="163"/>
        <v>5104</v>
      </c>
      <c r="C5109">
        <v>64709.434040243235</v>
      </c>
      <c r="D5109">
        <v>66762.216628235066</v>
      </c>
      <c r="E5109">
        <v>51520575.160797417</v>
      </c>
      <c r="F5109">
        <v>2052.782587991831</v>
      </c>
      <c r="G5109">
        <v>351214833.19950938</v>
      </c>
      <c r="H5109" s="6">
        <f>E5109-G5109-'Recalled prostheses cost'!$F$23</f>
        <v>-323446082.50560313</v>
      </c>
      <c r="I5109" s="112">
        <v>29066629.632108636</v>
      </c>
      <c r="J5109" s="112">
        <v>133461636.61581357</v>
      </c>
      <c r="K5109" s="112">
        <f>I5109-J5109-(0.38*'Recalled prostheses cost'!$F$23)</f>
        <v>-113420700.28112358</v>
      </c>
      <c r="L5109" s="11">
        <f t="shared" si="162"/>
        <v>1</v>
      </c>
    </row>
    <row r="5110" spans="1:12" x14ac:dyDescent="0.25">
      <c r="A5110">
        <f t="shared" si="163"/>
        <v>5105</v>
      </c>
      <c r="C5110">
        <v>57563.071234125549</v>
      </c>
      <c r="D5110">
        <v>59203.443967495266</v>
      </c>
      <c r="E5110">
        <v>41834770.13003438</v>
      </c>
      <c r="F5110">
        <v>1640.372733369717</v>
      </c>
      <c r="G5110">
        <v>257638534.72403184</v>
      </c>
      <c r="H5110" s="6">
        <f>E5110-G5110-'Recalled prostheses cost'!$F$23</f>
        <v>-239555589.06088862</v>
      </c>
      <c r="I5110" s="112">
        <v>23033523.716521356</v>
      </c>
      <c r="J5110" s="112">
        <v>97902643.195132121</v>
      </c>
      <c r="K5110" s="112">
        <f>I5110-J5110-(0.38*'Recalled prostheses cost'!$F$23)</f>
        <v>-83894812.776029408</v>
      </c>
      <c r="L5110" s="11">
        <f t="shared" si="162"/>
        <v>1</v>
      </c>
    </row>
    <row r="5111" spans="1:12" x14ac:dyDescent="0.25">
      <c r="A5111">
        <f t="shared" si="163"/>
        <v>5106</v>
      </c>
      <c r="C5111">
        <v>55789.663297124534</v>
      </c>
      <c r="D5111">
        <v>57775.371162063508</v>
      </c>
      <c r="E5111">
        <v>58987327.203993917</v>
      </c>
      <c r="F5111">
        <v>1985.7078649389732</v>
      </c>
      <c r="G5111">
        <v>592486835.75837648</v>
      </c>
      <c r="H5111" s="6">
        <f>E5111-G5111-'Recalled prostheses cost'!$F$23</f>
        <v>-557251333.02127373</v>
      </c>
      <c r="I5111" s="112">
        <v>33022790.768552158</v>
      </c>
      <c r="J5111" s="112">
        <v>225144997.58818302</v>
      </c>
      <c r="K5111" s="112">
        <f>I5111-J5111-(0.38*'Recalled prostheses cost'!$F$23)</f>
        <v>-201147900.11704952</v>
      </c>
      <c r="L5111" s="11">
        <f t="shared" si="162"/>
        <v>1</v>
      </c>
    </row>
    <row r="5112" spans="1:12" x14ac:dyDescent="0.25">
      <c r="A5112">
        <f t="shared" si="163"/>
        <v>5107</v>
      </c>
      <c r="C5112">
        <v>54452.650915349244</v>
      </c>
      <c r="D5112">
        <v>56140.481456014779</v>
      </c>
      <c r="E5112">
        <v>40820086.844029613</v>
      </c>
      <c r="F5112">
        <v>1687.8305406655345</v>
      </c>
      <c r="G5112">
        <v>316794074.92888612</v>
      </c>
      <c r="H5112" s="6">
        <f>E5112-G5112-'Recalled prostheses cost'!$F$23</f>
        <v>-299725812.55174768</v>
      </c>
      <c r="I5112" s="112">
        <v>22545659.558616567</v>
      </c>
      <c r="J5112" s="112">
        <v>120381748.47297668</v>
      </c>
      <c r="K5112" s="112">
        <f>I5112-J5112-(0.38*'Recalled prostheses cost'!$F$23)</f>
        <v>-106861782.21177876</v>
      </c>
      <c r="L5112" s="11">
        <f t="shared" si="162"/>
        <v>1</v>
      </c>
    </row>
    <row r="5113" spans="1:12" x14ac:dyDescent="0.25">
      <c r="A5113">
        <f t="shared" si="163"/>
        <v>5108</v>
      </c>
      <c r="C5113">
        <v>54962.989386535315</v>
      </c>
      <c r="D5113">
        <v>56437.180975356881</v>
      </c>
      <c r="E5113">
        <v>51746662.086580247</v>
      </c>
      <c r="F5113">
        <v>1474.1915888215663</v>
      </c>
      <c r="G5113">
        <v>303982033.15482253</v>
      </c>
      <c r="H5113" s="6">
        <f>E5113-G5113-'Recalled prostheses cost'!$F$23</f>
        <v>-275987195.53513348</v>
      </c>
      <c r="I5113" s="112">
        <v>28658472.253803622</v>
      </c>
      <c r="J5113" s="112">
        <v>115513172.59883255</v>
      </c>
      <c r="K5113" s="112">
        <f>I5113-J5113-(0.38*'Recalled prostheses cost'!$F$23)</f>
        <v>-95880393.642447561</v>
      </c>
      <c r="L5113" s="11">
        <f t="shared" si="162"/>
        <v>1</v>
      </c>
    </row>
    <row r="5114" spans="1:12" x14ac:dyDescent="0.25">
      <c r="A5114">
        <f t="shared" si="163"/>
        <v>5109</v>
      </c>
      <c r="C5114">
        <v>50321.424888964189</v>
      </c>
      <c r="D5114">
        <v>51975.182681810016</v>
      </c>
      <c r="E5114">
        <v>55263335.633624636</v>
      </c>
      <c r="F5114">
        <v>1653.7577928458268</v>
      </c>
      <c r="G5114">
        <v>560882112.88783991</v>
      </c>
      <c r="H5114" s="6">
        <f>E5114-G5114-'Recalled prostheses cost'!$F$23</f>
        <v>-529370601.72110647</v>
      </c>
      <c r="I5114" s="112">
        <v>30937553.070014544</v>
      </c>
      <c r="J5114" s="112">
        <v>213135202.89737919</v>
      </c>
      <c r="K5114" s="112">
        <f>I5114-J5114-(0.38*'Recalled prostheses cost'!$F$23)</f>
        <v>-191223343.12478331</v>
      </c>
      <c r="L5114" s="11">
        <f t="shared" si="162"/>
        <v>1</v>
      </c>
    </row>
    <row r="5115" spans="1:12" x14ac:dyDescent="0.25">
      <c r="A5115">
        <f t="shared" si="163"/>
        <v>5110</v>
      </c>
      <c r="C5115">
        <v>72886.299032295516</v>
      </c>
      <c r="D5115">
        <v>74856.989337769832</v>
      </c>
      <c r="E5115">
        <v>67107636.550469294</v>
      </c>
      <c r="F5115">
        <v>1970.6903054743161</v>
      </c>
      <c r="G5115">
        <v>413082867.33658653</v>
      </c>
      <c r="H5115" s="6">
        <f>E5115-G5115-'Recalled prostheses cost'!$F$23</f>
        <v>-369727055.25300843</v>
      </c>
      <c r="I5115" s="112">
        <v>37251060.972381555</v>
      </c>
      <c r="J5115" s="112">
        <v>156971489.5879029</v>
      </c>
      <c r="K5115" s="112">
        <f>I5115-J5115-(0.38*'Recalled prostheses cost'!$F$23)</f>
        <v>-128746121.91294</v>
      </c>
      <c r="L5115" s="11">
        <f t="shared" si="162"/>
        <v>1</v>
      </c>
    </row>
    <row r="5116" spans="1:12" x14ac:dyDescent="0.25">
      <c r="A5116">
        <f t="shared" si="163"/>
        <v>5111</v>
      </c>
      <c r="C5116">
        <v>55660.059695818272</v>
      </c>
      <c r="D5116">
        <v>57151.592099501322</v>
      </c>
      <c r="E5116">
        <v>73418398.503221139</v>
      </c>
      <c r="F5116">
        <v>1491.5324036830498</v>
      </c>
      <c r="G5116">
        <v>520349124.52375412</v>
      </c>
      <c r="H5116" s="6">
        <f>E5116-G5116-'Recalled prostheses cost'!$F$23</f>
        <v>-470682550.48742414</v>
      </c>
      <c r="I5116" s="112">
        <v>40235181.205936551</v>
      </c>
      <c r="J5116" s="112">
        <v>197732667.31902659</v>
      </c>
      <c r="K5116" s="112">
        <f>I5116-J5116-(0.38*'Recalled prostheses cost'!$F$23)</f>
        <v>-166523179.41050869</v>
      </c>
      <c r="L5116" s="11">
        <f t="shared" si="162"/>
        <v>1</v>
      </c>
    </row>
    <row r="5117" spans="1:12" x14ac:dyDescent="0.25">
      <c r="A5117">
        <f t="shared" si="163"/>
        <v>5112</v>
      </c>
      <c r="C5117">
        <v>50088.148365088105</v>
      </c>
      <c r="D5117">
        <v>51820.215943606207</v>
      </c>
      <c r="E5117">
        <v>40852420.101008333</v>
      </c>
      <c r="F5117">
        <v>1732.0675785181011</v>
      </c>
      <c r="G5117">
        <v>293901858.32249302</v>
      </c>
      <c r="H5117" s="6">
        <f>E5117-G5117-'Recalled prostheses cost'!$F$23</f>
        <v>-276801262.68837589</v>
      </c>
      <c r="I5117" s="112">
        <v>22821990.101082191</v>
      </c>
      <c r="J5117" s="112">
        <v>111682706.16254732</v>
      </c>
      <c r="K5117" s="112">
        <f>I5117-J5117-(0.38*'Recalled prostheses cost'!$F$23)</f>
        <v>-97886409.358883768</v>
      </c>
      <c r="L5117" s="11">
        <f t="shared" si="162"/>
        <v>1</v>
      </c>
    </row>
    <row r="5118" spans="1:12" x14ac:dyDescent="0.25">
      <c r="A5118">
        <f t="shared" si="163"/>
        <v>5113</v>
      </c>
      <c r="C5118">
        <v>52369.817680452245</v>
      </c>
      <c r="D5118">
        <v>53543.140448187231</v>
      </c>
      <c r="E5118">
        <v>44475405.211887538</v>
      </c>
      <c r="F5118">
        <v>1173.322767734986</v>
      </c>
      <c r="G5118">
        <v>211031144.08710238</v>
      </c>
      <c r="H5118" s="6">
        <f>E5118-G5118-'Recalled prostheses cost'!$F$23</f>
        <v>-190307563.34210601</v>
      </c>
      <c r="I5118" s="112">
        <v>24438640.057346832</v>
      </c>
      <c r="J5118" s="112">
        <v>80191834.753098905</v>
      </c>
      <c r="K5118" s="112">
        <f>I5118-J5118-(0.38*'Recalled prostheses cost'!$F$23)</f>
        <v>-64778887.993170716</v>
      </c>
      <c r="L5118" s="11">
        <f t="shared" si="162"/>
        <v>1</v>
      </c>
    </row>
    <row r="5119" spans="1:12" x14ac:dyDescent="0.25">
      <c r="A5119">
        <f t="shared" si="163"/>
        <v>5114</v>
      </c>
      <c r="C5119">
        <v>51155.776320935169</v>
      </c>
      <c r="D5119">
        <v>52792.40989238047</v>
      </c>
      <c r="E5119">
        <v>59478018.028009176</v>
      </c>
      <c r="F5119">
        <v>1636.6335714453016</v>
      </c>
      <c r="G5119">
        <v>483686701.57832897</v>
      </c>
      <c r="H5119" s="6">
        <f>E5119-G5119-'Recalled prostheses cost'!$F$23</f>
        <v>-447960508.01721096</v>
      </c>
      <c r="I5119" s="112">
        <v>33597926.570054896</v>
      </c>
      <c r="J5119" s="112">
        <v>183800946.59976503</v>
      </c>
      <c r="K5119" s="112">
        <f>I5119-J5119-(0.38*'Recalled prostheses cost'!$F$23)</f>
        <v>-159228713.3271288</v>
      </c>
      <c r="L5119" s="11">
        <f t="shared" si="162"/>
        <v>1</v>
      </c>
    </row>
    <row r="5120" spans="1:12" x14ac:dyDescent="0.25">
      <c r="A5120">
        <f t="shared" si="163"/>
        <v>5115</v>
      </c>
      <c r="C5120">
        <v>62364.428181361487</v>
      </c>
      <c r="D5120">
        <v>64001.183773306257</v>
      </c>
      <c r="E5120">
        <v>59208483.674013443</v>
      </c>
      <c r="F5120">
        <v>1636.7555919447695</v>
      </c>
      <c r="G5120">
        <v>364899314.65405804</v>
      </c>
      <c r="H5120" s="6">
        <f>E5120-G5120-'Recalled prostheses cost'!$F$23</f>
        <v>-329442655.44693577</v>
      </c>
      <c r="I5120" s="112">
        <v>32885520.977105156</v>
      </c>
      <c r="J5120" s="112">
        <v>138661739.56854203</v>
      </c>
      <c r="K5120" s="112">
        <f>I5120-J5120-(0.38*'Recalled prostheses cost'!$F$23)</f>
        <v>-114801911.88885552</v>
      </c>
      <c r="L5120" s="11">
        <f t="shared" si="162"/>
        <v>1</v>
      </c>
    </row>
    <row r="5121" spans="1:12" x14ac:dyDescent="0.25">
      <c r="A5121">
        <f t="shared" si="163"/>
        <v>5116</v>
      </c>
      <c r="C5121">
        <v>63852.337930023336</v>
      </c>
      <c r="D5121">
        <v>65629.042108351408</v>
      </c>
      <c r="E5121">
        <v>43308997.567334756</v>
      </c>
      <c r="F5121">
        <v>1776.7041783280729</v>
      </c>
      <c r="G5121">
        <v>207465005.19692636</v>
      </c>
      <c r="H5121" s="6">
        <f>E5121-G5121-'Recalled prostheses cost'!$F$23</f>
        <v>-187907832.09648275</v>
      </c>
      <c r="I5121" s="112">
        <v>23871033.627798997</v>
      </c>
      <c r="J5121" s="112">
        <v>78836701.974832013</v>
      </c>
      <c r="K5121" s="112">
        <f>I5121-J5121-(0.38*'Recalled prostheses cost'!$F$23)</f>
        <v>-63991361.644451663</v>
      </c>
      <c r="L5121" s="11">
        <f t="shared" si="162"/>
        <v>1</v>
      </c>
    </row>
    <row r="5122" spans="1:12" x14ac:dyDescent="0.25">
      <c r="A5122">
        <f t="shared" si="163"/>
        <v>5117</v>
      </c>
      <c r="C5122">
        <v>61805.420601372432</v>
      </c>
      <c r="D5122">
        <v>63697.837480430644</v>
      </c>
      <c r="E5122">
        <v>47776109.036331572</v>
      </c>
      <c r="F5122">
        <v>1892.4168790582116</v>
      </c>
      <c r="G5122">
        <v>269243034.31405902</v>
      </c>
      <c r="H5122" s="6">
        <f>E5122-G5122-'Recalled prostheses cost'!$F$23</f>
        <v>-245218749.74461862</v>
      </c>
      <c r="I5122" s="112">
        <v>26724832.298503265</v>
      </c>
      <c r="J5122" s="112">
        <v>102312353.03934242</v>
      </c>
      <c r="K5122" s="112">
        <f>I5122-J5122-(0.38*'Recalled prostheses cost'!$F$23)</f>
        <v>-84613214.038257807</v>
      </c>
      <c r="L5122" s="11">
        <f t="shared" si="162"/>
        <v>1</v>
      </c>
    </row>
    <row r="5123" spans="1:12" x14ac:dyDescent="0.25">
      <c r="A5123">
        <f t="shared" si="163"/>
        <v>5118</v>
      </c>
      <c r="C5123">
        <v>52188.903592412578</v>
      </c>
      <c r="D5123">
        <v>53292.025566938755</v>
      </c>
      <c r="E5123">
        <v>41190021.482443139</v>
      </c>
      <c r="F5123">
        <v>1103.1219745261769</v>
      </c>
      <c r="G5123">
        <v>166592277.78821215</v>
      </c>
      <c r="H5123" s="6">
        <f>E5123-G5123-'Recalled prostheses cost'!$F$23</f>
        <v>-149154080.7726602</v>
      </c>
      <c r="I5123" s="112">
        <v>22718828.094209664</v>
      </c>
      <c r="J5123" s="112">
        <v>63305065.559520617</v>
      </c>
      <c r="K5123" s="112">
        <f>I5123-J5123-(0.38*'Recalled prostheses cost'!$F$23)</f>
        <v>-49611930.7627296</v>
      </c>
      <c r="L5123" s="11">
        <f t="shared" si="162"/>
        <v>1</v>
      </c>
    </row>
    <row r="5124" spans="1:12" x14ac:dyDescent="0.25">
      <c r="A5124">
        <f t="shared" si="163"/>
        <v>5119</v>
      </c>
      <c r="C5124">
        <v>55239.511631180103</v>
      </c>
      <c r="D5124">
        <v>57004.924751636274</v>
      </c>
      <c r="E5124">
        <v>40919994.415099293</v>
      </c>
      <c r="F5124">
        <v>1765.4131204561709</v>
      </c>
      <c r="G5124">
        <v>265104293.92653292</v>
      </c>
      <c r="H5124" s="6">
        <f>E5124-G5124-'Recalled prostheses cost'!$F$23</f>
        <v>-247936123.9783248</v>
      </c>
      <c r="I5124" s="112">
        <v>22443293.505291291</v>
      </c>
      <c r="J5124" s="112">
        <v>100739631.69208248</v>
      </c>
      <c r="K5124" s="112">
        <f>I5124-J5124-(0.38*'Recalled prostheses cost'!$F$23)</f>
        <v>-87322031.484209836</v>
      </c>
      <c r="L5124" s="11">
        <f t="shared" si="162"/>
        <v>1</v>
      </c>
    </row>
    <row r="5125" spans="1:12" x14ac:dyDescent="0.25">
      <c r="A5125">
        <f t="shared" si="163"/>
        <v>5120</v>
      </c>
      <c r="C5125">
        <v>53872.695169081213</v>
      </c>
      <c r="D5125">
        <v>55680.530066481435</v>
      </c>
      <c r="E5125">
        <v>57006955.77010794</v>
      </c>
      <c r="F5125">
        <v>1807.834897400222</v>
      </c>
      <c r="G5125">
        <v>491645172.75975209</v>
      </c>
      <c r="H5125" s="6">
        <f>E5125-G5125-'Recalled prostheses cost'!$F$23</f>
        <v>-458390041.45653534</v>
      </c>
      <c r="I5125" s="112">
        <v>31677003.291553944</v>
      </c>
      <c r="J5125" s="112">
        <v>186825165.64870578</v>
      </c>
      <c r="K5125" s="112">
        <f>I5125-J5125-(0.38*'Recalled prostheses cost'!$F$23)</f>
        <v>-164173855.65457049</v>
      </c>
      <c r="L5125" s="11">
        <f t="shared" si="162"/>
        <v>1</v>
      </c>
    </row>
    <row r="5126" spans="1:12" x14ac:dyDescent="0.25">
      <c r="A5126">
        <f t="shared" si="163"/>
        <v>5121</v>
      </c>
      <c r="C5126">
        <v>51703.999278838353</v>
      </c>
      <c r="D5126">
        <v>53556.033974249367</v>
      </c>
      <c r="E5126">
        <v>54923590.36302232</v>
      </c>
      <c r="F5126">
        <v>1852.0346954110137</v>
      </c>
      <c r="G5126">
        <v>534765122.61496288</v>
      </c>
      <c r="H5126" s="6">
        <f>E5126-G5126-'Recalled prostheses cost'!$F$23</f>
        <v>-503593356.71883172</v>
      </c>
      <c r="I5126" s="112">
        <v>30381820.497205243</v>
      </c>
      <c r="J5126" s="112">
        <v>203210746.5936859</v>
      </c>
      <c r="K5126" s="112">
        <f>I5126-J5126-(0.38*'Recalled prostheses cost'!$F$23)</f>
        <v>-181854619.39389932</v>
      </c>
      <c r="L5126" s="11">
        <f t="shared" ref="L5126:L5189" si="164">IF(H5126/$H$1&lt;=F5126,1,0)</f>
        <v>1</v>
      </c>
    </row>
    <row r="5127" spans="1:12" x14ac:dyDescent="0.25">
      <c r="A5127">
        <f t="shared" si="163"/>
        <v>5122</v>
      </c>
      <c r="C5127">
        <v>57214.868693397126</v>
      </c>
      <c r="D5127">
        <v>58957.87449569512</v>
      </c>
      <c r="E5127">
        <v>40059097.742799588</v>
      </c>
      <c r="F5127">
        <v>1743.0058022979938</v>
      </c>
      <c r="G5127">
        <v>228423685.97015569</v>
      </c>
      <c r="H5127" s="6">
        <f>E5127-G5127-'Recalled prostheses cost'!$F$23</f>
        <v>-212116412.69424728</v>
      </c>
      <c r="I5127" s="112">
        <v>22423470.901273213</v>
      </c>
      <c r="J5127" s="112">
        <v>86801000.668659166</v>
      </c>
      <c r="K5127" s="112">
        <f>I5127-J5127-(0.38*'Recalled prostheses cost'!$F$23)</f>
        <v>-73403223.064804599</v>
      </c>
      <c r="L5127" s="11">
        <f t="shared" si="164"/>
        <v>1</v>
      </c>
    </row>
    <row r="5128" spans="1:12" x14ac:dyDescent="0.25">
      <c r="A5128">
        <f t="shared" ref="A5128:A5191" si="165">1+A5127</f>
        <v>5123</v>
      </c>
      <c r="C5128">
        <v>53396.488225135472</v>
      </c>
      <c r="D5128">
        <v>54779.517542973794</v>
      </c>
      <c r="E5128">
        <v>67912517.682531416</v>
      </c>
      <c r="F5128">
        <v>1383.0293178383217</v>
      </c>
      <c r="G5128">
        <v>501935495.38506842</v>
      </c>
      <c r="H5128" s="6">
        <f>E5128-G5128-'Recalled prostheses cost'!$F$23</f>
        <v>-457774802.16942817</v>
      </c>
      <c r="I5128" s="112">
        <v>37158537.663075417</v>
      </c>
      <c r="J5128" s="112">
        <v>190735488.24632597</v>
      </c>
      <c r="K5128" s="112">
        <f>I5128-J5128-(0.38*'Recalled prostheses cost'!$F$23)</f>
        <v>-162602643.88066921</v>
      </c>
      <c r="L5128" s="11">
        <f t="shared" si="164"/>
        <v>1</v>
      </c>
    </row>
    <row r="5129" spans="1:12" x14ac:dyDescent="0.25">
      <c r="A5129">
        <f t="shared" si="165"/>
        <v>5124</v>
      </c>
      <c r="C5129">
        <v>52532.434572226441</v>
      </c>
      <c r="D5129">
        <v>55136.579155479376</v>
      </c>
      <c r="E5129">
        <v>50078806.949686423</v>
      </c>
      <c r="F5129">
        <v>2604.1445832529353</v>
      </c>
      <c r="G5129">
        <v>578915598.68388486</v>
      </c>
      <c r="H5129" s="6">
        <f>E5129-G5129-'Recalled prostheses cost'!$F$23</f>
        <v>-552588616.20108962</v>
      </c>
      <c r="I5129" s="112">
        <v>27669519.276228644</v>
      </c>
      <c r="J5129" s="112">
        <v>219987927.4998762</v>
      </c>
      <c r="K5129" s="112">
        <f>I5129-J5129-(0.38*'Recalled prostheses cost'!$F$23)</f>
        <v>-201344101.52106622</v>
      </c>
      <c r="L5129" s="11">
        <f t="shared" si="164"/>
        <v>1</v>
      </c>
    </row>
    <row r="5130" spans="1:12" x14ac:dyDescent="0.25">
      <c r="A5130">
        <f t="shared" si="165"/>
        <v>5125</v>
      </c>
      <c r="C5130">
        <v>71203.166856901691</v>
      </c>
      <c r="D5130">
        <v>73653.060306686268</v>
      </c>
      <c r="E5130">
        <v>41057806.812839128</v>
      </c>
      <c r="F5130">
        <v>2449.8934497845767</v>
      </c>
      <c r="G5130">
        <v>283397667.79227471</v>
      </c>
      <c r="H5130" s="6">
        <f>E5130-G5130-'Recalled prostheses cost'!$F$23</f>
        <v>-266091685.44632676</v>
      </c>
      <c r="I5130" s="112">
        <v>22667760.613382131</v>
      </c>
      <c r="J5130" s="112">
        <v>107691113.7610644</v>
      </c>
      <c r="K5130" s="112">
        <f>I5130-J5130-(0.38*'Recalled prostheses cost'!$F$23)</f>
        <v>-94049046.445100904</v>
      </c>
      <c r="L5130" s="11">
        <f t="shared" si="164"/>
        <v>1</v>
      </c>
    </row>
    <row r="5131" spans="1:12" x14ac:dyDescent="0.25">
      <c r="A5131">
        <f t="shared" si="165"/>
        <v>5126</v>
      </c>
      <c r="C5131">
        <v>65543.028841227497</v>
      </c>
      <c r="D5131">
        <v>67626.394285733244</v>
      </c>
      <c r="E5131">
        <v>63256479.055963844</v>
      </c>
      <c r="F5131">
        <v>2083.3654445057473</v>
      </c>
      <c r="G5131">
        <v>400449208.09300339</v>
      </c>
      <c r="H5131" s="6">
        <f>E5131-G5131-'Recalled prostheses cost'!$F$23</f>
        <v>-360944553.50393069</v>
      </c>
      <c r="I5131" s="112">
        <v>34929427.858445793</v>
      </c>
      <c r="J5131" s="112">
        <v>152170699.07534125</v>
      </c>
      <c r="K5131" s="112">
        <f>I5131-J5131-(0.38*'Recalled prostheses cost'!$F$23)</f>
        <v>-126266964.51431412</v>
      </c>
      <c r="L5131" s="11">
        <f t="shared" si="164"/>
        <v>1</v>
      </c>
    </row>
    <row r="5132" spans="1:12" x14ac:dyDescent="0.25">
      <c r="A5132">
        <f t="shared" si="165"/>
        <v>5127</v>
      </c>
      <c r="C5132">
        <v>64798.629912482516</v>
      </c>
      <c r="D5132">
        <v>66902.54391519574</v>
      </c>
      <c r="E5132">
        <v>41683144.598467134</v>
      </c>
      <c r="F5132">
        <v>2103.9140027132235</v>
      </c>
      <c r="G5132">
        <v>302430643.4831242</v>
      </c>
      <c r="H5132" s="6">
        <f>E5132-G5132-'Recalled prostheses cost'!$F$23</f>
        <v>-284499323.35154825</v>
      </c>
      <c r="I5132" s="112">
        <v>23505889.277662814</v>
      </c>
      <c r="J5132" s="112">
        <v>114923644.5235872</v>
      </c>
      <c r="K5132" s="112">
        <f>I5132-J5132-(0.38*'Recalled prostheses cost'!$F$23)</f>
        <v>-100443448.54334304</v>
      </c>
      <c r="L5132" s="11">
        <f t="shared" si="164"/>
        <v>1</v>
      </c>
    </row>
    <row r="5133" spans="1:12" x14ac:dyDescent="0.25">
      <c r="A5133">
        <f t="shared" si="165"/>
        <v>5128</v>
      </c>
      <c r="C5133">
        <v>70615.380836240263</v>
      </c>
      <c r="D5133">
        <v>73773.759758010696</v>
      </c>
      <c r="E5133">
        <v>54527120.609827802</v>
      </c>
      <c r="F5133">
        <v>3158.3789217704325</v>
      </c>
      <c r="G5133">
        <v>559208052.19299376</v>
      </c>
      <c r="H5133" s="6">
        <f>E5133-G5133-'Recalled prostheses cost'!$F$23</f>
        <v>-528432756.05005711</v>
      </c>
      <c r="I5133" s="112">
        <v>30457686.892934427</v>
      </c>
      <c r="J5133" s="112">
        <v>212499059.83333763</v>
      </c>
      <c r="K5133" s="112">
        <f>I5133-J5133-(0.38*'Recalled prostheses cost'!$F$23)</f>
        <v>-191067066.23782188</v>
      </c>
      <c r="L5133" s="11">
        <f t="shared" si="164"/>
        <v>1</v>
      </c>
    </row>
    <row r="5134" spans="1:12" x14ac:dyDescent="0.25">
      <c r="A5134">
        <f t="shared" si="165"/>
        <v>5129</v>
      </c>
      <c r="C5134">
        <v>72878.090138328596</v>
      </c>
      <c r="D5134">
        <v>75277.872158429353</v>
      </c>
      <c r="E5134">
        <v>46754821.211044066</v>
      </c>
      <c r="F5134">
        <v>2399.7820201007562</v>
      </c>
      <c r="G5134">
        <v>233471143.58264196</v>
      </c>
      <c r="H5134" s="6">
        <f>E5134-G5134-'Recalled prostheses cost'!$F$23</f>
        <v>-210468146.83848906</v>
      </c>
      <c r="I5134" s="112">
        <v>25865706.818897206</v>
      </c>
      <c r="J5134" s="112">
        <v>88719034.561403945</v>
      </c>
      <c r="K5134" s="112">
        <f>I5134-J5134-(0.38*'Recalled prostheses cost'!$F$23)</f>
        <v>-71879021.039925396</v>
      </c>
      <c r="L5134" s="11">
        <f t="shared" si="164"/>
        <v>1</v>
      </c>
    </row>
    <row r="5135" spans="1:12" x14ac:dyDescent="0.25">
      <c r="A5135">
        <f t="shared" si="165"/>
        <v>5130</v>
      </c>
      <c r="C5135">
        <v>52606.493437399906</v>
      </c>
      <c r="D5135">
        <v>53956.290267493561</v>
      </c>
      <c r="E5135">
        <v>54549307.003566101</v>
      </c>
      <c r="F5135">
        <v>1349.7968300936554</v>
      </c>
      <c r="G5135">
        <v>372921540.89121538</v>
      </c>
      <c r="H5135" s="6">
        <f>E5135-G5135-'Recalled prostheses cost'!$F$23</f>
        <v>-342124058.35454047</v>
      </c>
      <c r="I5135" s="112">
        <v>30151660.929148905</v>
      </c>
      <c r="J5135" s="112">
        <v>141710185.53866187</v>
      </c>
      <c r="K5135" s="112">
        <f>I5135-J5135-(0.38*'Recalled prostheses cost'!$F$23)</f>
        <v>-120584217.90693161</v>
      </c>
      <c r="L5135" s="11">
        <f t="shared" si="164"/>
        <v>1</v>
      </c>
    </row>
    <row r="5136" spans="1:12" x14ac:dyDescent="0.25">
      <c r="A5136">
        <f t="shared" si="165"/>
        <v>5131</v>
      </c>
      <c r="C5136">
        <v>64907.281939272012</v>
      </c>
      <c r="D5136">
        <v>67035.017400491241</v>
      </c>
      <c r="E5136">
        <v>55890954.48775842</v>
      </c>
      <c r="F5136">
        <v>2127.7354612192285</v>
      </c>
      <c r="G5136">
        <v>470641375.60648847</v>
      </c>
      <c r="H5136" s="6">
        <f>E5136-G5136-'Recalled prostheses cost'!$F$23</f>
        <v>-438502245.58562124</v>
      </c>
      <c r="I5136" s="112">
        <v>31048939.552668601</v>
      </c>
      <c r="J5136" s="112">
        <v>178843722.73046565</v>
      </c>
      <c r="K5136" s="112">
        <f>I5136-J5136-(0.38*'Recalled prostheses cost'!$F$23)</f>
        <v>-156820476.4752157</v>
      </c>
      <c r="L5136" s="11">
        <f t="shared" si="164"/>
        <v>1</v>
      </c>
    </row>
    <row r="5137" spans="1:12" x14ac:dyDescent="0.25">
      <c r="A5137">
        <f t="shared" si="165"/>
        <v>5132</v>
      </c>
      <c r="C5137">
        <v>51509.5391982113</v>
      </c>
      <c r="D5137">
        <v>52994.123902027815</v>
      </c>
      <c r="E5137">
        <v>47915490.771566324</v>
      </c>
      <c r="F5137">
        <v>1484.5847038165157</v>
      </c>
      <c r="G5137">
        <v>293514742.08131921</v>
      </c>
      <c r="H5137" s="6">
        <f>E5137-G5137-'Recalled prostheses cost'!$F$23</f>
        <v>-269351075.77664405</v>
      </c>
      <c r="I5137" s="112">
        <v>27091273.460210402</v>
      </c>
      <c r="J5137" s="112">
        <v>111535601.99090132</v>
      </c>
      <c r="K5137" s="112">
        <f>I5137-J5137-(0.38*'Recalled prostheses cost'!$F$23)</f>
        <v>-93470021.828109562</v>
      </c>
      <c r="L5137" s="11">
        <f t="shared" si="164"/>
        <v>1</v>
      </c>
    </row>
    <row r="5138" spans="1:12" x14ac:dyDescent="0.25">
      <c r="A5138">
        <f t="shared" si="165"/>
        <v>5133</v>
      </c>
      <c r="C5138">
        <v>73191.306664872318</v>
      </c>
      <c r="D5138">
        <v>75431.424188277684</v>
      </c>
      <c r="E5138">
        <v>45164790.891190432</v>
      </c>
      <c r="F5138">
        <v>2240.1175234053662</v>
      </c>
      <c r="G5138">
        <v>234723983.19515422</v>
      </c>
      <c r="H5138" s="6">
        <f>E5138-G5138-'Recalled prostheses cost'!$F$23</f>
        <v>-213311016.77085495</v>
      </c>
      <c r="I5138" s="112">
        <v>24918732.205857296</v>
      </c>
      <c r="J5138" s="112">
        <v>89195113.614158601</v>
      </c>
      <c r="K5138" s="112">
        <f>I5138-J5138-(0.38*'Recalled prostheses cost'!$F$23)</f>
        <v>-73302074.705719948</v>
      </c>
      <c r="L5138" s="11">
        <f t="shared" si="164"/>
        <v>1</v>
      </c>
    </row>
    <row r="5139" spans="1:12" x14ac:dyDescent="0.25">
      <c r="A5139">
        <f t="shared" si="165"/>
        <v>5134</v>
      </c>
      <c r="C5139">
        <v>75024.603447917485</v>
      </c>
      <c r="D5139">
        <v>77268.697579086453</v>
      </c>
      <c r="E5139">
        <v>48265296.932457767</v>
      </c>
      <c r="F5139">
        <v>2244.0941311689676</v>
      </c>
      <c r="G5139">
        <v>262570084.68533477</v>
      </c>
      <c r="H5139" s="6">
        <f>E5139-G5139-'Recalled prostheses cost'!$F$23</f>
        <v>-238056612.21976817</v>
      </c>
      <c r="I5139" s="112">
        <v>26672021.215227962</v>
      </c>
      <c r="J5139" s="112">
        <v>99776632.180427194</v>
      </c>
      <c r="K5139" s="112">
        <f>I5139-J5139-(0.38*'Recalled prostheses cost'!$F$23)</f>
        <v>-82130304.262617886</v>
      </c>
      <c r="L5139" s="11">
        <f t="shared" si="164"/>
        <v>1</v>
      </c>
    </row>
    <row r="5140" spans="1:12" x14ac:dyDescent="0.25">
      <c r="A5140">
        <f t="shared" si="165"/>
        <v>5135</v>
      </c>
      <c r="C5140">
        <v>54395.781221365083</v>
      </c>
      <c r="D5140">
        <v>56366.776391065854</v>
      </c>
      <c r="E5140">
        <v>56801371.382191963</v>
      </c>
      <c r="F5140">
        <v>1970.9951697007709</v>
      </c>
      <c r="G5140">
        <v>562315180.96644664</v>
      </c>
      <c r="H5140" s="6">
        <f>E5140-G5140-'Recalled prostheses cost'!$F$23</f>
        <v>-529265634.05114585</v>
      </c>
      <c r="I5140" s="112">
        <v>32164094.990760006</v>
      </c>
      <c r="J5140" s="112">
        <v>213679768.76724964</v>
      </c>
      <c r="K5140" s="112">
        <f>I5140-J5140-(0.38*'Recalled prostheses cost'!$F$23)</f>
        <v>-190541367.0739083</v>
      </c>
      <c r="L5140" s="11">
        <f t="shared" si="164"/>
        <v>1</v>
      </c>
    </row>
    <row r="5141" spans="1:12" x14ac:dyDescent="0.25">
      <c r="A5141">
        <f t="shared" si="165"/>
        <v>5136</v>
      </c>
      <c r="C5141">
        <v>52116.240922930003</v>
      </c>
      <c r="D5141">
        <v>53255.905711396284</v>
      </c>
      <c r="E5141">
        <v>40429542.029558875</v>
      </c>
      <c r="F5141">
        <v>1139.6647884662816</v>
      </c>
      <c r="G5141">
        <v>226772013.25466627</v>
      </c>
      <c r="H5141" s="6">
        <f>E5141-G5141-'Recalled prostheses cost'!$F$23</f>
        <v>-210094295.69199857</v>
      </c>
      <c r="I5141" s="112">
        <v>22670016.151900191</v>
      </c>
      <c r="J5141" s="112">
        <v>86173365.03677319</v>
      </c>
      <c r="K5141" s="112">
        <f>I5141-J5141-(0.38*'Recalled prostheses cost'!$F$23)</f>
        <v>-72529042.182291657</v>
      </c>
      <c r="L5141" s="11">
        <f t="shared" si="164"/>
        <v>1</v>
      </c>
    </row>
    <row r="5142" spans="1:12" x14ac:dyDescent="0.25">
      <c r="A5142">
        <f t="shared" si="165"/>
        <v>5137</v>
      </c>
      <c r="C5142">
        <v>60810.26854790865</v>
      </c>
      <c r="D5142">
        <v>62863.410858231502</v>
      </c>
      <c r="E5142">
        <v>66333813.941453561</v>
      </c>
      <c r="F5142">
        <v>2053.1423103228517</v>
      </c>
      <c r="G5142">
        <v>623983122.68722606</v>
      </c>
      <c r="H5142" s="6">
        <f>E5142-G5142-'Recalled prostheses cost'!$F$23</f>
        <v>-581401133.21266365</v>
      </c>
      <c r="I5142" s="112">
        <v>36766542.504361905</v>
      </c>
      <c r="J5142" s="112">
        <v>237113586.62114587</v>
      </c>
      <c r="K5142" s="112">
        <f>I5142-J5142-(0.38*'Recalled prostheses cost'!$F$23)</f>
        <v>-209372737.41420263</v>
      </c>
      <c r="L5142" s="11">
        <f t="shared" si="164"/>
        <v>1</v>
      </c>
    </row>
    <row r="5143" spans="1:12" x14ac:dyDescent="0.25">
      <c r="A5143">
        <f t="shared" si="165"/>
        <v>5138</v>
      </c>
      <c r="C5143">
        <v>67550.899312496942</v>
      </c>
      <c r="D5143">
        <v>70700.270468718605</v>
      </c>
      <c r="E5143">
        <v>53948674.883939326</v>
      </c>
      <c r="F5143">
        <v>3149.3711562216631</v>
      </c>
      <c r="G5143">
        <v>535562797.7729553</v>
      </c>
      <c r="H5143" s="6">
        <f>E5143-G5143-'Recalled prostheses cost'!$F$23</f>
        <v>-505365947.35590714</v>
      </c>
      <c r="I5143" s="112">
        <v>29547399.993145473</v>
      </c>
      <c r="J5143" s="112">
        <v>203513863.153723</v>
      </c>
      <c r="K5143" s="112">
        <f>I5143-J5143-(0.38*'Recalled prostheses cost'!$F$23)</f>
        <v>-182992156.45799619</v>
      </c>
      <c r="L5143" s="11">
        <f t="shared" si="164"/>
        <v>1</v>
      </c>
    </row>
    <row r="5144" spans="1:12" x14ac:dyDescent="0.25">
      <c r="A5144">
        <f t="shared" si="165"/>
        <v>5139</v>
      </c>
      <c r="C5144">
        <v>57240.625410862085</v>
      </c>
      <c r="D5144">
        <v>58720.791971421218</v>
      </c>
      <c r="E5144">
        <v>41517232.358093753</v>
      </c>
      <c r="F5144">
        <v>1480.1665605591334</v>
      </c>
      <c r="G5144">
        <v>209412996.01493466</v>
      </c>
      <c r="H5144" s="6">
        <f>E5144-G5144-'Recalled prostheses cost'!$F$23</f>
        <v>-191647588.12373209</v>
      </c>
      <c r="I5144" s="112">
        <v>23349270.190952368</v>
      </c>
      <c r="J5144" s="112">
        <v>79576938.485675186</v>
      </c>
      <c r="K5144" s="112">
        <f>I5144-J5144-(0.38*'Recalled prostheses cost'!$F$23)</f>
        <v>-65253361.592141464</v>
      </c>
      <c r="L5144" s="11">
        <f t="shared" si="164"/>
        <v>1</v>
      </c>
    </row>
    <row r="5145" spans="1:12" x14ac:dyDescent="0.25">
      <c r="A5145">
        <f t="shared" si="165"/>
        <v>5140</v>
      </c>
      <c r="C5145">
        <v>54741.320745397752</v>
      </c>
      <c r="D5145">
        <v>56975.070384779348</v>
      </c>
      <c r="E5145">
        <v>58465205.943413079</v>
      </c>
      <c r="F5145">
        <v>2233.7496393815964</v>
      </c>
      <c r="G5145">
        <v>627945156.56309855</v>
      </c>
      <c r="H5145" s="6">
        <f>E5145-G5145-'Recalled prostheses cost'!$F$23</f>
        <v>-593231775.08657658</v>
      </c>
      <c r="I5145" s="112">
        <v>32495184.580896385</v>
      </c>
      <c r="J5145" s="112">
        <v>238619159.49397746</v>
      </c>
      <c r="K5145" s="112">
        <f>I5145-J5145-(0.38*'Recalled prostheses cost'!$F$23)</f>
        <v>-215149668.21049973</v>
      </c>
      <c r="L5145" s="11">
        <f t="shared" si="164"/>
        <v>1</v>
      </c>
    </row>
    <row r="5146" spans="1:12" x14ac:dyDescent="0.25">
      <c r="A5146">
        <f t="shared" si="165"/>
        <v>5141</v>
      </c>
      <c r="C5146">
        <v>57251.007335549701</v>
      </c>
      <c r="D5146">
        <v>59790.062899196004</v>
      </c>
      <c r="E5146">
        <v>41725544.388492897</v>
      </c>
      <c r="F5146">
        <v>2539.0555636463032</v>
      </c>
      <c r="G5146">
        <v>420059141.47560698</v>
      </c>
      <c r="H5146" s="6">
        <f>E5146-G5146-'Recalled prostheses cost'!$F$23</f>
        <v>-402085421.55400527</v>
      </c>
      <c r="I5146" s="112">
        <v>23191720.494106412</v>
      </c>
      <c r="J5146" s="112">
        <v>159622473.76073062</v>
      </c>
      <c r="K5146" s="112">
        <f>I5146-J5146-(0.38*'Recalled prostheses cost'!$F$23)</f>
        <v>-145456446.56404287</v>
      </c>
      <c r="L5146" s="11">
        <f t="shared" si="164"/>
        <v>1</v>
      </c>
    </row>
    <row r="5147" spans="1:12" x14ac:dyDescent="0.25">
      <c r="A5147">
        <f t="shared" si="165"/>
        <v>5142</v>
      </c>
      <c r="C5147">
        <v>69126.802046041048</v>
      </c>
      <c r="D5147">
        <v>71874.808541225895</v>
      </c>
      <c r="E5147">
        <v>65813065.076938175</v>
      </c>
      <c r="F5147">
        <v>2748.0064951848472</v>
      </c>
      <c r="G5147">
        <v>585649996.28356647</v>
      </c>
      <c r="H5147" s="6">
        <f>E5147-G5147-'Recalled prostheses cost'!$F$23</f>
        <v>-543588755.67351949</v>
      </c>
      <c r="I5147" s="112">
        <v>36354004.050462186</v>
      </c>
      <c r="J5147" s="112">
        <v>222546998.58775529</v>
      </c>
      <c r="K5147" s="112">
        <f>I5147-J5147-(0.38*'Recalled prostheses cost'!$F$23)</f>
        <v>-195218687.83471176</v>
      </c>
      <c r="L5147" s="11">
        <f t="shared" si="164"/>
        <v>1</v>
      </c>
    </row>
    <row r="5148" spans="1:12" x14ac:dyDescent="0.25">
      <c r="A5148">
        <f t="shared" si="165"/>
        <v>5143</v>
      </c>
      <c r="C5148">
        <v>65919.333490818157</v>
      </c>
      <c r="D5148">
        <v>67956.423503714308</v>
      </c>
      <c r="E5148">
        <v>49364709.939630479</v>
      </c>
      <c r="F5148">
        <v>2037.0900128961512</v>
      </c>
      <c r="G5148">
        <v>389039571.80097586</v>
      </c>
      <c r="H5148" s="6">
        <f>E5148-G5148-'Recalled prostheses cost'!$F$23</f>
        <v>-363426686.32823658</v>
      </c>
      <c r="I5148" s="112">
        <v>27411380.249897916</v>
      </c>
      <c r="J5148" s="112">
        <v>147835037.28437081</v>
      </c>
      <c r="K5148" s="112">
        <f>I5148-J5148-(0.38*'Recalled prostheses cost'!$F$23)</f>
        <v>-129449350.33189154</v>
      </c>
      <c r="L5148" s="11">
        <f t="shared" si="164"/>
        <v>1</v>
      </c>
    </row>
    <row r="5149" spans="1:12" x14ac:dyDescent="0.25">
      <c r="A5149">
        <f t="shared" si="165"/>
        <v>5144</v>
      </c>
      <c r="C5149">
        <v>57423.129557944761</v>
      </c>
      <c r="D5149">
        <v>58628.678785197902</v>
      </c>
      <c r="E5149">
        <v>53458686.000332668</v>
      </c>
      <c r="F5149">
        <v>1205.549227253141</v>
      </c>
      <c r="G5149">
        <v>233818498.25878507</v>
      </c>
      <c r="H5149" s="6">
        <f>E5149-G5149-'Recalled prostheses cost'!$F$23</f>
        <v>-204111636.72534359</v>
      </c>
      <c r="I5149" s="112">
        <v>29719202.443582762</v>
      </c>
      <c r="J5149" s="112">
        <v>88851029.33833833</v>
      </c>
      <c r="K5149" s="112">
        <f>I5149-J5149-(0.38*'Recalled prostheses cost'!$F$23)</f>
        <v>-68157520.192174226</v>
      </c>
      <c r="L5149" s="11">
        <f t="shared" si="164"/>
        <v>1</v>
      </c>
    </row>
    <row r="5150" spans="1:12" x14ac:dyDescent="0.25">
      <c r="A5150">
        <f t="shared" si="165"/>
        <v>5145</v>
      </c>
      <c r="C5150">
        <v>66363.337574159072</v>
      </c>
      <c r="D5150">
        <v>68195.237756101342</v>
      </c>
      <c r="E5150">
        <v>44494669.461337492</v>
      </c>
      <c r="F5150">
        <v>1831.9001819422701</v>
      </c>
      <c r="G5150">
        <v>269201489.57790881</v>
      </c>
      <c r="H5150" s="6">
        <f>E5150-G5150-'Recalled prostheses cost'!$F$23</f>
        <v>-248458644.58346248</v>
      </c>
      <c r="I5150" s="112">
        <v>24341585.182712127</v>
      </c>
      <c r="J5150" s="112">
        <v>102296566.03960535</v>
      </c>
      <c r="K5150" s="112">
        <f>I5150-J5150-(0.38*'Recalled prostheses cost'!$F$23)</f>
        <v>-86980674.154311866</v>
      </c>
      <c r="L5150" s="11">
        <f t="shared" si="164"/>
        <v>1</v>
      </c>
    </row>
    <row r="5151" spans="1:12" x14ac:dyDescent="0.25">
      <c r="A5151">
        <f t="shared" si="165"/>
        <v>5146</v>
      </c>
      <c r="C5151">
        <v>56488.112977370147</v>
      </c>
      <c r="D5151">
        <v>58468.63467677086</v>
      </c>
      <c r="E5151">
        <v>50983486.562325634</v>
      </c>
      <c r="F5151">
        <v>1980.5216994007133</v>
      </c>
      <c r="G5151">
        <v>414000374.56494313</v>
      </c>
      <c r="H5151" s="6">
        <f>E5151-G5151-'Recalled prostheses cost'!$F$23</f>
        <v>-386768712.46950865</v>
      </c>
      <c r="I5151" s="112">
        <v>28219504.841738608</v>
      </c>
      <c r="J5151" s="112">
        <v>157320142.33467838</v>
      </c>
      <c r="K5151" s="112">
        <f>I5151-J5151-(0.38*'Recalled prostheses cost'!$F$23)</f>
        <v>-138126330.79035842</v>
      </c>
      <c r="L5151" s="11">
        <f t="shared" si="164"/>
        <v>1</v>
      </c>
    </row>
    <row r="5152" spans="1:12" x14ac:dyDescent="0.25">
      <c r="A5152">
        <f t="shared" si="165"/>
        <v>5147</v>
      </c>
      <c r="C5152">
        <v>63702.020938060436</v>
      </c>
      <c r="D5152">
        <v>66168.279946282506</v>
      </c>
      <c r="E5152">
        <v>46331890.552115068</v>
      </c>
      <c r="F5152">
        <v>2466.2590082220704</v>
      </c>
      <c r="G5152">
        <v>377572662.46273941</v>
      </c>
      <c r="H5152" s="6">
        <f>E5152-G5152-'Recalled prostheses cost'!$F$23</f>
        <v>-354992596.37751549</v>
      </c>
      <c r="I5152" s="112">
        <v>25673772.62176602</v>
      </c>
      <c r="J5152" s="112">
        <v>143477611.73584101</v>
      </c>
      <c r="K5152" s="112">
        <f>I5152-J5152-(0.38*'Recalled prostheses cost'!$F$23)</f>
        <v>-126829532.41149363</v>
      </c>
      <c r="L5152" s="11">
        <f t="shared" si="164"/>
        <v>1</v>
      </c>
    </row>
    <row r="5153" spans="1:12" x14ac:dyDescent="0.25">
      <c r="A5153">
        <f t="shared" si="165"/>
        <v>5148</v>
      </c>
      <c r="C5153">
        <v>72554.995447882029</v>
      </c>
      <c r="D5153">
        <v>74520.294920531989</v>
      </c>
      <c r="E5153">
        <v>48721023.419277646</v>
      </c>
      <c r="F5153">
        <v>1965.2994726499601</v>
      </c>
      <c r="G5153">
        <v>256506747.67848462</v>
      </c>
      <c r="H5153" s="6">
        <f>E5153-G5153-'Recalled prostheses cost'!$F$23</f>
        <v>-231537548.72609815</v>
      </c>
      <c r="I5153" s="112">
        <v>26823917.814637251</v>
      </c>
      <c r="J5153" s="112">
        <v>97472564.117824167</v>
      </c>
      <c r="K5153" s="112">
        <f>I5153-J5153-(0.38*'Recalled prostheses cost'!$F$23)</f>
        <v>-79674339.600605577</v>
      </c>
      <c r="L5153" s="11">
        <f t="shared" si="164"/>
        <v>1</v>
      </c>
    </row>
    <row r="5154" spans="1:12" x14ac:dyDescent="0.25">
      <c r="A5154">
        <f t="shared" si="165"/>
        <v>5149</v>
      </c>
      <c r="C5154">
        <v>66038.069148943061</v>
      </c>
      <c r="D5154">
        <v>68471.093959411519</v>
      </c>
      <c r="E5154">
        <v>41088969.81661132</v>
      </c>
      <c r="F5154">
        <v>2433.0248104684579</v>
      </c>
      <c r="G5154">
        <v>321011733.24473864</v>
      </c>
      <c r="H5154" s="6">
        <f>E5154-G5154-'Recalled prostheses cost'!$F$23</f>
        <v>-303674587.89501846</v>
      </c>
      <c r="I5154" s="112">
        <v>23001829.511330619</v>
      </c>
      <c r="J5154" s="112">
        <v>121984458.63300072</v>
      </c>
      <c r="K5154" s="112">
        <f>I5154-J5154-(0.38*'Recalled prostheses cost'!$F$23)</f>
        <v>-108008322.41908875</v>
      </c>
      <c r="L5154" s="11">
        <f t="shared" si="164"/>
        <v>1</v>
      </c>
    </row>
    <row r="5155" spans="1:12" x14ac:dyDescent="0.25">
      <c r="A5155">
        <f t="shared" si="165"/>
        <v>5150</v>
      </c>
      <c r="C5155">
        <v>51367.773395797958</v>
      </c>
      <c r="D5155">
        <v>52660.616102779029</v>
      </c>
      <c r="E5155">
        <v>57347272.763466492</v>
      </c>
      <c r="F5155">
        <v>1292.8427069810714</v>
      </c>
      <c r="G5155">
        <v>367101281.50515771</v>
      </c>
      <c r="H5155" s="6">
        <f>E5155-G5155-'Recalled prostheses cost'!$F$23</f>
        <v>-333505833.2085824</v>
      </c>
      <c r="I5155" s="112">
        <v>31863927.700759526</v>
      </c>
      <c r="J5155" s="112">
        <v>139498486.97195995</v>
      </c>
      <c r="K5155" s="112">
        <f>I5155-J5155-(0.38*'Recalled prostheses cost'!$F$23)</f>
        <v>-116660252.56861907</v>
      </c>
      <c r="L5155" s="11">
        <f t="shared" si="164"/>
        <v>1</v>
      </c>
    </row>
    <row r="5156" spans="1:12" x14ac:dyDescent="0.25">
      <c r="A5156">
        <f t="shared" si="165"/>
        <v>5151</v>
      </c>
      <c r="C5156">
        <v>47930.794494832197</v>
      </c>
      <c r="D5156">
        <v>49004.786237718123</v>
      </c>
      <c r="E5156">
        <v>42829703.32275787</v>
      </c>
      <c r="F5156">
        <v>1073.9917428859262</v>
      </c>
      <c r="G5156">
        <v>232618087.78368881</v>
      </c>
      <c r="H5156" s="6">
        <f>E5156-G5156-'Recalled prostheses cost'!$F$23</f>
        <v>-213540208.92782211</v>
      </c>
      <c r="I5156" s="112">
        <v>23973004.333282877</v>
      </c>
      <c r="J5156" s="112">
        <v>88394873.35780172</v>
      </c>
      <c r="K5156" s="112">
        <f>I5156-J5156-(0.38*'Recalled prostheses cost'!$F$23)</f>
        <v>-73447562.321937501</v>
      </c>
      <c r="L5156" s="11">
        <f t="shared" si="164"/>
        <v>1</v>
      </c>
    </row>
    <row r="5157" spans="1:12" x14ac:dyDescent="0.25">
      <c r="A5157">
        <f t="shared" si="165"/>
        <v>5152</v>
      </c>
      <c r="C5157">
        <v>76782.290957750753</v>
      </c>
      <c r="D5157">
        <v>79235.599882556096</v>
      </c>
      <c r="E5157">
        <v>48343826.114845946</v>
      </c>
      <c r="F5157">
        <v>2453.3089248053438</v>
      </c>
      <c r="G5157">
        <v>320053071.6878016</v>
      </c>
      <c r="H5157" s="6">
        <f>E5157-G5157-'Recalled prostheses cost'!$F$23</f>
        <v>-295461070.03984684</v>
      </c>
      <c r="I5157" s="112">
        <v>26738704.095285475</v>
      </c>
      <c r="J5157" s="112">
        <v>121620167.24136461</v>
      </c>
      <c r="K5157" s="112">
        <f>I5157-J5157-(0.38*'Recalled prostheses cost'!$F$23)</f>
        <v>-103907156.44349778</v>
      </c>
      <c r="L5157" s="11">
        <f t="shared" si="164"/>
        <v>1</v>
      </c>
    </row>
    <row r="5158" spans="1:12" x14ac:dyDescent="0.25">
      <c r="A5158">
        <f t="shared" si="165"/>
        <v>5153</v>
      </c>
      <c r="C5158">
        <v>61872.220168663334</v>
      </c>
      <c r="D5158">
        <v>64366.315942886918</v>
      </c>
      <c r="E5158">
        <v>54615713.715543255</v>
      </c>
      <c r="F5158">
        <v>2494.0957742235842</v>
      </c>
      <c r="G5158">
        <v>542207763.74465144</v>
      </c>
      <c r="H5158" s="6">
        <f>E5158-G5158-'Recalled prostheses cost'!$F$23</f>
        <v>-511343874.49599934</v>
      </c>
      <c r="I5158" s="112">
        <v>30376005.7886126</v>
      </c>
      <c r="J5158" s="112">
        <v>206038950.22296757</v>
      </c>
      <c r="K5158" s="112">
        <f>I5158-J5158-(0.38*'Recalled prostheses cost'!$F$23)</f>
        <v>-184688637.73177361</v>
      </c>
      <c r="L5158" s="11">
        <f t="shared" si="164"/>
        <v>1</v>
      </c>
    </row>
    <row r="5159" spans="1:12" x14ac:dyDescent="0.25">
      <c r="A5159">
        <f t="shared" si="165"/>
        <v>5154</v>
      </c>
      <c r="C5159">
        <v>53461.901348236257</v>
      </c>
      <c r="D5159">
        <v>55236.855843389123</v>
      </c>
      <c r="E5159">
        <v>46889264.919401355</v>
      </c>
      <c r="F5159">
        <v>1774.954495152866</v>
      </c>
      <c r="G5159">
        <v>416001156.64366561</v>
      </c>
      <c r="H5159" s="6">
        <f>E5159-G5159-'Recalled prostheses cost'!$F$23</f>
        <v>-392863716.19115543</v>
      </c>
      <c r="I5159" s="112">
        <v>25817132.108458579</v>
      </c>
      <c r="J5159" s="112">
        <v>158080439.52459297</v>
      </c>
      <c r="K5159" s="112">
        <f>I5159-J5159-(0.38*'Recalled prostheses cost'!$F$23)</f>
        <v>-141289000.71355304</v>
      </c>
      <c r="L5159" s="11">
        <f t="shared" si="164"/>
        <v>1</v>
      </c>
    </row>
    <row r="5160" spans="1:12" x14ac:dyDescent="0.25">
      <c r="A5160">
        <f t="shared" si="165"/>
        <v>5155</v>
      </c>
      <c r="C5160">
        <v>53503.296796585601</v>
      </c>
      <c r="D5160">
        <v>54960.06072274717</v>
      </c>
      <c r="E5160">
        <v>70256211.637850314</v>
      </c>
      <c r="F5160">
        <v>1456.7639261615695</v>
      </c>
      <c r="G5160">
        <v>532861400.02796519</v>
      </c>
      <c r="H5160" s="6">
        <f>E5160-G5160-'Recalled prostheses cost'!$F$23</f>
        <v>-486357012.85700607</v>
      </c>
      <c r="I5160" s="112">
        <v>38458316.03333497</v>
      </c>
      <c r="J5160" s="112">
        <v>202487332.01062679</v>
      </c>
      <c r="K5160" s="112">
        <f>I5160-J5160-(0.38*'Recalled prostheses cost'!$F$23)</f>
        <v>-173054709.27471048</v>
      </c>
      <c r="L5160" s="11">
        <f t="shared" si="164"/>
        <v>1</v>
      </c>
    </row>
    <row r="5161" spans="1:12" x14ac:dyDescent="0.25">
      <c r="A5161">
        <f t="shared" si="165"/>
        <v>5156</v>
      </c>
      <c r="C5161">
        <v>58768.90908906042</v>
      </c>
      <c r="D5161">
        <v>60279.310356361049</v>
      </c>
      <c r="E5161">
        <v>42214261.790367946</v>
      </c>
      <c r="F5161">
        <v>1510.4012673006291</v>
      </c>
      <c r="G5161">
        <v>246843361.84384096</v>
      </c>
      <c r="H5161" s="6">
        <f>E5161-G5161-'Recalled prostheses cost'!$F$23</f>
        <v>-228380924.52036417</v>
      </c>
      <c r="I5161" s="112">
        <v>23262865.026280254</v>
      </c>
      <c r="J5161" s="112">
        <v>93800477.500659555</v>
      </c>
      <c r="K5161" s="112">
        <f>I5161-J5161-(0.38*'Recalled prostheses cost'!$F$23)</f>
        <v>-79563305.771797955</v>
      </c>
      <c r="L5161" s="11">
        <f t="shared" si="164"/>
        <v>1</v>
      </c>
    </row>
    <row r="5162" spans="1:12" x14ac:dyDescent="0.25">
      <c r="A5162">
        <f t="shared" si="165"/>
        <v>5157</v>
      </c>
      <c r="C5162">
        <v>55608.783793924988</v>
      </c>
      <c r="D5162">
        <v>57407.926894315227</v>
      </c>
      <c r="E5162">
        <v>44200392.357882619</v>
      </c>
      <c r="F5162">
        <v>1799.1431003902399</v>
      </c>
      <c r="G5162">
        <v>322441968.34027725</v>
      </c>
      <c r="H5162" s="6">
        <f>E5162-G5162-'Recalled prostheses cost'!$F$23</f>
        <v>-301993400.44928581</v>
      </c>
      <c r="I5162" s="112">
        <v>24330555.366362657</v>
      </c>
      <c r="J5162" s="112">
        <v>122527947.96930534</v>
      </c>
      <c r="K5162" s="112">
        <f>I5162-J5162-(0.38*'Recalled prostheses cost'!$F$23)</f>
        <v>-107223085.90036133</v>
      </c>
      <c r="L5162" s="11">
        <f t="shared" si="164"/>
        <v>1</v>
      </c>
    </row>
    <row r="5163" spans="1:12" x14ac:dyDescent="0.25">
      <c r="A5163">
        <f t="shared" si="165"/>
        <v>5158</v>
      </c>
      <c r="C5163">
        <v>70386.335398778014</v>
      </c>
      <c r="D5163">
        <v>73881.679108855227</v>
      </c>
      <c r="E5163">
        <v>62459148.039894402</v>
      </c>
      <c r="F5163">
        <v>3495.3437100772135</v>
      </c>
      <c r="G5163">
        <v>753012727.55018139</v>
      </c>
      <c r="H5163" s="6">
        <f>E5163-G5163-'Recalled prostheses cost'!$F$23</f>
        <v>-714305403.97717822</v>
      </c>
      <c r="I5163" s="112">
        <v>34477395.624947339</v>
      </c>
      <c r="J5163" s="112">
        <v>286144836.46906894</v>
      </c>
      <c r="K5163" s="112">
        <f>I5163-J5163-(0.38*'Recalled prostheses cost'!$F$23)</f>
        <v>-260693134.14154026</v>
      </c>
      <c r="L5163" s="11">
        <f t="shared" si="164"/>
        <v>1</v>
      </c>
    </row>
    <row r="5164" spans="1:12" x14ac:dyDescent="0.25">
      <c r="A5164">
        <f t="shared" si="165"/>
        <v>5159</v>
      </c>
      <c r="C5164">
        <v>62765.570551047247</v>
      </c>
      <c r="D5164">
        <v>63972.270837504198</v>
      </c>
      <c r="E5164">
        <v>58765369.896339551</v>
      </c>
      <c r="F5164">
        <v>1206.7002864569513</v>
      </c>
      <c r="G5164">
        <v>213117674.91794544</v>
      </c>
      <c r="H5164" s="6">
        <f>E5164-G5164-'Recalled prostheses cost'!$F$23</f>
        <v>-178104129.48849708</v>
      </c>
      <c r="I5164" s="112">
        <v>32349729.920791633</v>
      </c>
      <c r="J5164" s="112">
        <v>80984716.468819246</v>
      </c>
      <c r="K5164" s="112">
        <f>I5164-J5164-(0.38*'Recalled prostheses cost'!$F$23)</f>
        <v>-57660679.845446259</v>
      </c>
      <c r="L5164" s="11">
        <f t="shared" si="164"/>
        <v>1</v>
      </c>
    </row>
    <row r="5165" spans="1:12" x14ac:dyDescent="0.25">
      <c r="A5165">
        <f t="shared" si="165"/>
        <v>5160</v>
      </c>
      <c r="C5165">
        <v>66505.68960447381</v>
      </c>
      <c r="D5165">
        <v>69059.746042831219</v>
      </c>
      <c r="E5165">
        <v>43231002.695536099</v>
      </c>
      <c r="F5165">
        <v>2554.0564383574092</v>
      </c>
      <c r="G5165">
        <v>359041734.00374013</v>
      </c>
      <c r="H5165" s="6">
        <f>E5165-G5165-'Recalled prostheses cost'!$F$23</f>
        <v>-339562555.77509522</v>
      </c>
      <c r="I5165" s="112">
        <v>24243678.443425283</v>
      </c>
      <c r="J5165" s="112">
        <v>136435858.92142126</v>
      </c>
      <c r="K5165" s="112">
        <f>I5165-J5165-(0.38*'Recalled prostheses cost'!$F$23)</f>
        <v>-121217873.77541462</v>
      </c>
      <c r="L5165" s="11">
        <f t="shared" si="164"/>
        <v>1</v>
      </c>
    </row>
    <row r="5166" spans="1:12" x14ac:dyDescent="0.25">
      <c r="A5166">
        <f t="shared" si="165"/>
        <v>5161</v>
      </c>
      <c r="C5166">
        <v>49927.273819583483</v>
      </c>
      <c r="D5166">
        <v>51141.474137375095</v>
      </c>
      <c r="E5166">
        <v>57264945.334779754</v>
      </c>
      <c r="F5166">
        <v>1214.2003177916122</v>
      </c>
      <c r="G5166">
        <v>329334754.04412931</v>
      </c>
      <c r="H5166" s="6">
        <f>E5166-G5166-'Recalled prostheses cost'!$F$23</f>
        <v>-295821633.17624074</v>
      </c>
      <c r="I5166" s="112">
        <v>31333076.497060854</v>
      </c>
      <c r="J5166" s="112">
        <v>125147206.53676917</v>
      </c>
      <c r="K5166" s="112">
        <f>I5166-J5166-(0.38*'Recalled prostheses cost'!$F$23)</f>
        <v>-102839823.33712697</v>
      </c>
      <c r="L5166" s="11">
        <f t="shared" si="164"/>
        <v>1</v>
      </c>
    </row>
    <row r="5167" spans="1:12" x14ac:dyDescent="0.25">
      <c r="A5167">
        <f t="shared" si="165"/>
        <v>5162</v>
      </c>
      <c r="C5167">
        <v>53039.472826428566</v>
      </c>
      <c r="D5167">
        <v>54562.772844142048</v>
      </c>
      <c r="E5167">
        <v>41231983.37445835</v>
      </c>
      <c r="F5167">
        <v>1523.3000177134818</v>
      </c>
      <c r="G5167">
        <v>287080869.33654422</v>
      </c>
      <c r="H5167" s="6">
        <f>E5167-G5167-'Recalled prostheses cost'!$F$23</f>
        <v>-269600710.42897707</v>
      </c>
      <c r="I5167" s="112">
        <v>22902003.444255956</v>
      </c>
      <c r="J5167" s="112">
        <v>109090730.34788682</v>
      </c>
      <c r="K5167" s="112">
        <f>I5167-J5167-(0.38*'Recalled prostheses cost'!$F$23)</f>
        <v>-95214420.201049507</v>
      </c>
      <c r="L5167" s="11">
        <f t="shared" si="164"/>
        <v>1</v>
      </c>
    </row>
    <row r="5168" spans="1:12" x14ac:dyDescent="0.25">
      <c r="A5168">
        <f t="shared" si="165"/>
        <v>5163</v>
      </c>
      <c r="C5168">
        <v>70353.470983248553</v>
      </c>
      <c r="D5168">
        <v>72713.588493168339</v>
      </c>
      <c r="E5168">
        <v>43838164.836930066</v>
      </c>
      <c r="F5168">
        <v>2360.1175099197862</v>
      </c>
      <c r="G5168">
        <v>284418663.42870307</v>
      </c>
      <c r="H5168" s="6">
        <f>E5168-G5168-'Recalled prostheses cost'!$F$23</f>
        <v>-264332323.05866417</v>
      </c>
      <c r="I5168" s="112">
        <v>24550630.313816417</v>
      </c>
      <c r="J5168" s="112">
        <v>108079092.10290717</v>
      </c>
      <c r="K5168" s="112">
        <f>I5168-J5168-(0.38*'Recalled prostheses cost'!$F$23)</f>
        <v>-92554155.086509407</v>
      </c>
      <c r="L5168" s="11">
        <f t="shared" si="164"/>
        <v>1</v>
      </c>
    </row>
    <row r="5169" spans="1:12" x14ac:dyDescent="0.25">
      <c r="A5169">
        <f t="shared" si="165"/>
        <v>5164</v>
      </c>
      <c r="C5169">
        <v>61753.9789221471</v>
      </c>
      <c r="D5169">
        <v>63880.752436658149</v>
      </c>
      <c r="E5169">
        <v>49862703.301150829</v>
      </c>
      <c r="F5169">
        <v>2126.7735145110491</v>
      </c>
      <c r="G5169">
        <v>408860004.08992976</v>
      </c>
      <c r="H5169" s="6">
        <f>E5169-G5169-'Recalled prostheses cost'!$F$23</f>
        <v>-382749125.25567007</v>
      </c>
      <c r="I5169" s="112">
        <v>27725516.532671187</v>
      </c>
      <c r="J5169" s="112">
        <v>155366801.55417332</v>
      </c>
      <c r="K5169" s="112">
        <f>I5169-J5169-(0.38*'Recalled prostheses cost'!$F$23)</f>
        <v>-136666978.31892079</v>
      </c>
      <c r="L5169" s="11">
        <f t="shared" si="164"/>
        <v>1</v>
      </c>
    </row>
    <row r="5170" spans="1:12" x14ac:dyDescent="0.25">
      <c r="A5170">
        <f t="shared" si="165"/>
        <v>5165</v>
      </c>
      <c r="C5170">
        <v>49670.726310040838</v>
      </c>
      <c r="D5170">
        <v>50765.45930412499</v>
      </c>
      <c r="E5170">
        <v>61984904.084657311</v>
      </c>
      <c r="F5170">
        <v>1094.7329940841519</v>
      </c>
      <c r="G5170">
        <v>355424807.70741004</v>
      </c>
      <c r="H5170" s="6">
        <f>E5170-G5170-'Recalled prostheses cost'!$F$23</f>
        <v>-317191728.0896439</v>
      </c>
      <c r="I5170" s="112">
        <v>34315860.465850867</v>
      </c>
      <c r="J5170" s="112">
        <v>135061426.92881584</v>
      </c>
      <c r="K5170" s="112">
        <f>I5170-J5170-(0.38*'Recalled prostheses cost'!$F$23)</f>
        <v>-109771259.76038364</v>
      </c>
      <c r="L5170" s="11">
        <f t="shared" si="164"/>
        <v>1</v>
      </c>
    </row>
    <row r="5171" spans="1:12" x14ac:dyDescent="0.25">
      <c r="A5171">
        <f t="shared" si="165"/>
        <v>5166</v>
      </c>
      <c r="C5171">
        <v>55490.383116141835</v>
      </c>
      <c r="D5171">
        <v>57028.307725612001</v>
      </c>
      <c r="E5171">
        <v>57798037.253615074</v>
      </c>
      <c r="F5171">
        <v>1537.9246094701666</v>
      </c>
      <c r="G5171">
        <v>354864926.23274994</v>
      </c>
      <c r="H5171" s="6">
        <f>E5171-G5171-'Recalled prostheses cost'!$F$23</f>
        <v>-320818713.44602603</v>
      </c>
      <c r="I5171" s="112">
        <v>32273763.020012118</v>
      </c>
      <c r="J5171" s="112">
        <v>134848671.96844497</v>
      </c>
      <c r="K5171" s="112">
        <f>I5171-J5171-(0.38*'Recalled prostheses cost'!$F$23)</f>
        <v>-111600602.24585152</v>
      </c>
      <c r="L5171" s="11">
        <f t="shared" si="164"/>
        <v>1</v>
      </c>
    </row>
    <row r="5172" spans="1:12" x14ac:dyDescent="0.25">
      <c r="A5172">
        <f t="shared" si="165"/>
        <v>5167</v>
      </c>
      <c r="C5172">
        <v>61827.472226464379</v>
      </c>
      <c r="D5172">
        <v>63894.167813765758</v>
      </c>
      <c r="E5172">
        <v>66639482.993576914</v>
      </c>
      <c r="F5172">
        <v>2066.6955873013794</v>
      </c>
      <c r="G5172">
        <v>559283716.87222838</v>
      </c>
      <c r="H5172" s="6">
        <f>E5172-G5172-'Recalled prostheses cost'!$F$23</f>
        <v>-516396058.34554267</v>
      </c>
      <c r="I5172" s="112">
        <v>36872175.778383166</v>
      </c>
      <c r="J5172" s="112">
        <v>212527812.41144681</v>
      </c>
      <c r="K5172" s="112">
        <f>I5172-J5172-(0.38*'Recalled prostheses cost'!$F$23)</f>
        <v>-184681329.9304823</v>
      </c>
      <c r="L5172" s="11">
        <f t="shared" si="164"/>
        <v>1</v>
      </c>
    </row>
    <row r="5173" spans="1:12" x14ac:dyDescent="0.25">
      <c r="A5173">
        <f t="shared" si="165"/>
        <v>5168</v>
      </c>
      <c r="C5173">
        <v>62362.65088181835</v>
      </c>
      <c r="D5173">
        <v>64276.827028592772</v>
      </c>
      <c r="E5173">
        <v>42282458.092735261</v>
      </c>
      <c r="F5173">
        <v>1914.1761467744218</v>
      </c>
      <c r="G5173">
        <v>288398483.76079285</v>
      </c>
      <c r="H5173" s="6">
        <f>E5173-G5173-'Recalled prostheses cost'!$F$23</f>
        <v>-269867850.13494879</v>
      </c>
      <c r="I5173" s="112">
        <v>23588151.952187017</v>
      </c>
      <c r="J5173" s="112">
        <v>109591423.82910128</v>
      </c>
      <c r="K5173" s="112">
        <f>I5173-J5173-(0.38*'Recalled prostheses cost'!$F$23)</f>
        <v>-95028965.174332917</v>
      </c>
      <c r="L5173" s="11">
        <f t="shared" si="164"/>
        <v>1</v>
      </c>
    </row>
    <row r="5174" spans="1:12" x14ac:dyDescent="0.25">
      <c r="A5174">
        <f t="shared" si="165"/>
        <v>5169</v>
      </c>
      <c r="C5174">
        <v>64203.177524561324</v>
      </c>
      <c r="D5174">
        <v>65977.875646377288</v>
      </c>
      <c r="E5174">
        <v>55767869.166064814</v>
      </c>
      <c r="F5174">
        <v>1774.6981218159635</v>
      </c>
      <c r="G5174">
        <v>359670801.55431265</v>
      </c>
      <c r="H5174" s="6">
        <f>E5174-G5174-'Recalled prostheses cost'!$F$23</f>
        <v>-327654756.85513902</v>
      </c>
      <c r="I5174" s="112">
        <v>30997995.576504089</v>
      </c>
      <c r="J5174" s="112">
        <v>136674904.59063885</v>
      </c>
      <c r="K5174" s="112">
        <f>I5174-J5174-(0.38*'Recalled prostheses cost'!$F$23)</f>
        <v>-114702602.31155342</v>
      </c>
      <c r="L5174" s="11">
        <f t="shared" si="164"/>
        <v>1</v>
      </c>
    </row>
    <row r="5175" spans="1:12" x14ac:dyDescent="0.25">
      <c r="A5175">
        <f t="shared" si="165"/>
        <v>5170</v>
      </c>
      <c r="C5175">
        <v>50312.339291563279</v>
      </c>
      <c r="D5175">
        <v>51534.313345964554</v>
      </c>
      <c r="E5175">
        <v>44147329.376657143</v>
      </c>
      <c r="F5175">
        <v>1221.9740544012748</v>
      </c>
      <c r="G5175">
        <v>222095712.17201275</v>
      </c>
      <c r="H5175" s="6">
        <f>E5175-G5175-'Recalled prostheses cost'!$F$23</f>
        <v>-201700207.26224679</v>
      </c>
      <c r="I5175" s="112">
        <v>24617000.783071078</v>
      </c>
      <c r="J5175" s="112">
        <v>84396370.62536484</v>
      </c>
      <c r="K5175" s="112">
        <f>I5175-J5175-(0.38*'Recalled prostheses cost'!$F$23)</f>
        <v>-68805063.139712408</v>
      </c>
      <c r="L5175" s="11">
        <f t="shared" si="164"/>
        <v>1</v>
      </c>
    </row>
    <row r="5176" spans="1:12" x14ac:dyDescent="0.25">
      <c r="A5176">
        <f t="shared" si="165"/>
        <v>5171</v>
      </c>
      <c r="C5176">
        <v>78740.675438345032</v>
      </c>
      <c r="D5176">
        <v>80963.104524009192</v>
      </c>
      <c r="E5176">
        <v>41193242.328486472</v>
      </c>
      <c r="F5176">
        <v>2222.4290856641601</v>
      </c>
      <c r="G5176">
        <v>259317059.65491015</v>
      </c>
      <c r="H5176" s="6">
        <f>E5176-G5176-'Recalled prostheses cost'!$F$23</f>
        <v>-241875641.79331484</v>
      </c>
      <c r="I5176" s="112">
        <v>22919423.299690157</v>
      </c>
      <c r="J5176" s="112">
        <v>98540482.66886586</v>
      </c>
      <c r="K5176" s="112">
        <f>I5176-J5176-(0.38*'Recalled prostheses cost'!$F$23)</f>
        <v>-84646752.666594356</v>
      </c>
      <c r="L5176" s="11">
        <f t="shared" si="164"/>
        <v>1</v>
      </c>
    </row>
    <row r="5177" spans="1:12" x14ac:dyDescent="0.25">
      <c r="A5177">
        <f t="shared" si="165"/>
        <v>5172</v>
      </c>
      <c r="C5177">
        <v>65905.835065945503</v>
      </c>
      <c r="D5177">
        <v>68174.375796213513</v>
      </c>
      <c r="E5177">
        <v>41979146.976110913</v>
      </c>
      <c r="F5177">
        <v>2268.5407302680105</v>
      </c>
      <c r="G5177">
        <v>333289378.98701328</v>
      </c>
      <c r="H5177" s="6">
        <f>E5177-G5177-'Recalled prostheses cost'!$F$23</f>
        <v>-315062056.47779351</v>
      </c>
      <c r="I5177" s="112">
        <v>22846798.141922377</v>
      </c>
      <c r="J5177" s="112">
        <v>126649964.01506504</v>
      </c>
      <c r="K5177" s="112">
        <f>I5177-J5177-(0.38*'Recalled prostheses cost'!$F$23)</f>
        <v>-112828859.17056131</v>
      </c>
      <c r="L5177" s="11">
        <f t="shared" si="164"/>
        <v>1</v>
      </c>
    </row>
    <row r="5178" spans="1:12" x14ac:dyDescent="0.25">
      <c r="A5178">
        <f t="shared" si="165"/>
        <v>5173</v>
      </c>
      <c r="C5178">
        <v>67073.491006479948</v>
      </c>
      <c r="D5178">
        <v>68869.332108925257</v>
      </c>
      <c r="E5178">
        <v>51465908.947626032</v>
      </c>
      <c r="F5178">
        <v>1795.8411024453089</v>
      </c>
      <c r="G5178">
        <v>312140491.29050201</v>
      </c>
      <c r="H5178" s="6">
        <f>E5178-G5178-'Recalled prostheses cost'!$F$23</f>
        <v>-284426406.80976719</v>
      </c>
      <c r="I5178" s="112">
        <v>28517604.74042289</v>
      </c>
      <c r="J5178" s="112">
        <v>118613386.69039075</v>
      </c>
      <c r="K5178" s="112">
        <f>I5178-J5178-(0.38*'Recalled prostheses cost'!$F$23)</f>
        <v>-99121475.247386515</v>
      </c>
      <c r="L5178" s="11">
        <f t="shared" si="164"/>
        <v>1</v>
      </c>
    </row>
    <row r="5179" spans="1:12" x14ac:dyDescent="0.25">
      <c r="A5179">
        <f t="shared" si="165"/>
        <v>5174</v>
      </c>
      <c r="C5179">
        <v>53310.650055806647</v>
      </c>
      <c r="D5179">
        <v>54401.614872412269</v>
      </c>
      <c r="E5179">
        <v>64115376.333913505</v>
      </c>
      <c r="F5179">
        <v>1090.9648166056213</v>
      </c>
      <c r="G5179">
        <v>387078771.60556412</v>
      </c>
      <c r="H5179" s="6">
        <f>E5179-G5179-'Recalled prostheses cost'!$F$23</f>
        <v>-346715219.73854178</v>
      </c>
      <c r="I5179" s="112">
        <v>35572043.503201872</v>
      </c>
      <c r="J5179" s="112">
        <v>147089933.21011439</v>
      </c>
      <c r="K5179" s="112">
        <f>I5179-J5179-(0.38*'Recalled prostheses cost'!$F$23)</f>
        <v>-120543583.00433117</v>
      </c>
      <c r="L5179" s="11">
        <f t="shared" si="164"/>
        <v>1</v>
      </c>
    </row>
    <row r="5180" spans="1:12" x14ac:dyDescent="0.25">
      <c r="A5180">
        <f t="shared" si="165"/>
        <v>5175</v>
      </c>
      <c r="C5180">
        <v>51391.659043685351</v>
      </c>
      <c r="D5180">
        <v>52877.123824607464</v>
      </c>
      <c r="E5180">
        <v>62650996.93915657</v>
      </c>
      <c r="F5180">
        <v>1485.4647809221133</v>
      </c>
      <c r="G5180">
        <v>429120445.90410912</v>
      </c>
      <c r="H5180" s="6">
        <f>E5180-G5180-'Recalled prostheses cost'!$F$23</f>
        <v>-390221273.4318437</v>
      </c>
      <c r="I5180" s="112">
        <v>34478224.916990213</v>
      </c>
      <c r="J5180" s="112">
        <v>163065769.44356143</v>
      </c>
      <c r="K5180" s="112">
        <f>I5180-J5180-(0.38*'Recalled prostheses cost'!$F$23)</f>
        <v>-137613237.82398987</v>
      </c>
      <c r="L5180" s="11">
        <f t="shared" si="164"/>
        <v>1</v>
      </c>
    </row>
    <row r="5181" spans="1:12" x14ac:dyDescent="0.25">
      <c r="A5181">
        <f t="shared" si="165"/>
        <v>5176</v>
      </c>
      <c r="C5181">
        <v>82620.376863431607</v>
      </c>
      <c r="D5181">
        <v>86729.765449565995</v>
      </c>
      <c r="E5181">
        <v>45747270.160445392</v>
      </c>
      <c r="F5181">
        <v>4109.3885861343879</v>
      </c>
      <c r="G5181">
        <v>494043762.99188614</v>
      </c>
      <c r="H5181" s="6">
        <f>E5181-G5181-'Recalled prostheses cost'!$F$23</f>
        <v>-472048317.29833192</v>
      </c>
      <c r="I5181" s="112">
        <v>25541743.964061487</v>
      </c>
      <c r="J5181" s="112">
        <v>187736629.93691671</v>
      </c>
      <c r="K5181" s="112">
        <f>I5181-J5181-(0.38*'Recalled prostheses cost'!$F$23)</f>
        <v>-171220579.27027386</v>
      </c>
      <c r="L5181" s="11">
        <f t="shared" si="164"/>
        <v>1</v>
      </c>
    </row>
    <row r="5182" spans="1:12" x14ac:dyDescent="0.25">
      <c r="A5182">
        <f t="shared" si="165"/>
        <v>5177</v>
      </c>
      <c r="C5182">
        <v>60965.586303882992</v>
      </c>
      <c r="D5182">
        <v>62910.105764237596</v>
      </c>
      <c r="E5182">
        <v>44147046.756139763</v>
      </c>
      <c r="F5182">
        <v>1944.5194603546042</v>
      </c>
      <c r="G5182">
        <v>326637318.22646785</v>
      </c>
      <c r="H5182" s="6">
        <f>E5182-G5182-'Recalled prostheses cost'!$F$23</f>
        <v>-306242095.93721926</v>
      </c>
      <c r="I5182" s="112">
        <v>24197978.13261668</v>
      </c>
      <c r="J5182" s="112">
        <v>124122180.92605779</v>
      </c>
      <c r="K5182" s="112">
        <f>I5182-J5182-(0.38*'Recalled prostheses cost'!$F$23)</f>
        <v>-108949896.09085974</v>
      </c>
      <c r="L5182" s="11">
        <f t="shared" si="164"/>
        <v>1</v>
      </c>
    </row>
    <row r="5183" spans="1:12" x14ac:dyDescent="0.25">
      <c r="A5183">
        <f t="shared" si="165"/>
        <v>5178</v>
      </c>
      <c r="C5183">
        <v>65786.380315761809</v>
      </c>
      <c r="D5183">
        <v>67988.002159318581</v>
      </c>
      <c r="E5183">
        <v>52792536.8491707</v>
      </c>
      <c r="F5183">
        <v>2201.6218435567716</v>
      </c>
      <c r="G5183">
        <v>372571258.14305693</v>
      </c>
      <c r="H5183" s="6">
        <f>E5183-G5183-'Recalled prostheses cost'!$F$23</f>
        <v>-343530545.76077741</v>
      </c>
      <c r="I5183" s="112">
        <v>29093783.89707534</v>
      </c>
      <c r="J5183" s="112">
        <v>141577078.09436166</v>
      </c>
      <c r="K5183" s="112">
        <f>I5183-J5183-(0.38*'Recalled prostheses cost'!$F$23)</f>
        <v>-121508987.49470496</v>
      </c>
      <c r="L5183" s="11">
        <f t="shared" si="164"/>
        <v>1</v>
      </c>
    </row>
    <row r="5184" spans="1:12" x14ac:dyDescent="0.25">
      <c r="A5184">
        <f t="shared" si="165"/>
        <v>5179</v>
      </c>
      <c r="C5184">
        <v>70143.098748578181</v>
      </c>
      <c r="D5184">
        <v>73823.219126742086</v>
      </c>
      <c r="E5184">
        <v>49824961.45989041</v>
      </c>
      <c r="F5184">
        <v>3680.1203781639051</v>
      </c>
      <c r="G5184">
        <v>603811933.22011244</v>
      </c>
      <c r="H5184" s="6">
        <f>E5184-G5184-'Recalled prostheses cost'!$F$23</f>
        <v>-577738796.22711325</v>
      </c>
      <c r="I5184" s="112">
        <v>27765503.332579415</v>
      </c>
      <c r="J5184" s="112">
        <v>229448534.62364274</v>
      </c>
      <c r="K5184" s="112">
        <f>I5184-J5184-(0.38*'Recalled prostheses cost'!$F$23)</f>
        <v>-210708724.58848199</v>
      </c>
      <c r="L5184" s="11">
        <f t="shared" si="164"/>
        <v>1</v>
      </c>
    </row>
    <row r="5185" spans="1:12" x14ac:dyDescent="0.25">
      <c r="A5185">
        <f t="shared" si="165"/>
        <v>5180</v>
      </c>
      <c r="C5185">
        <v>73610.615885719366</v>
      </c>
      <c r="D5185">
        <v>75537.01164962069</v>
      </c>
      <c r="E5185">
        <v>57591728.718413442</v>
      </c>
      <c r="F5185">
        <v>1926.3957639013242</v>
      </c>
      <c r="G5185">
        <v>388927113.12917787</v>
      </c>
      <c r="H5185" s="6">
        <f>E5185-G5185-'Recalled prostheses cost'!$F$23</f>
        <v>-355087208.87765563</v>
      </c>
      <c r="I5185" s="112">
        <v>31748916.153594892</v>
      </c>
      <c r="J5185" s="112">
        <v>147792302.98908758</v>
      </c>
      <c r="K5185" s="112">
        <f>I5185-J5185-(0.38*'Recalled prostheses cost'!$F$23)</f>
        <v>-125069080.13291132</v>
      </c>
      <c r="L5185" s="11">
        <f t="shared" si="164"/>
        <v>1</v>
      </c>
    </row>
    <row r="5186" spans="1:12" x14ac:dyDescent="0.25">
      <c r="A5186">
        <f t="shared" si="165"/>
        <v>5181</v>
      </c>
      <c r="C5186">
        <v>60649.152676645615</v>
      </c>
      <c r="D5186">
        <v>63962.337956101881</v>
      </c>
      <c r="E5186">
        <v>38717034.303690545</v>
      </c>
      <c r="F5186">
        <v>3313.1852794562656</v>
      </c>
      <c r="G5186">
        <v>407252808.96171713</v>
      </c>
      <c r="H5186" s="6">
        <f>E5186-G5186-'Recalled prostheses cost'!$F$23</f>
        <v>-392287599.12491775</v>
      </c>
      <c r="I5186" s="112">
        <v>21656786.097083002</v>
      </c>
      <c r="J5186" s="112">
        <v>154756067.40545252</v>
      </c>
      <c r="K5186" s="112">
        <f>I5186-J5186-(0.38*'Recalled prostheses cost'!$F$23)</f>
        <v>-142124974.60578817</v>
      </c>
      <c r="L5186" s="11">
        <f t="shared" si="164"/>
        <v>1</v>
      </c>
    </row>
    <row r="5187" spans="1:12" x14ac:dyDescent="0.25">
      <c r="A5187">
        <f t="shared" si="165"/>
        <v>5182</v>
      </c>
      <c r="C5187">
        <v>64386.327357247945</v>
      </c>
      <c r="D5187">
        <v>66425.064190987716</v>
      </c>
      <c r="E5187">
        <v>48994283.355210401</v>
      </c>
      <c r="F5187">
        <v>2038.7368337397711</v>
      </c>
      <c r="G5187">
        <v>317919957.56404638</v>
      </c>
      <c r="H5187" s="6">
        <f>E5187-G5187-'Recalled prostheses cost'!$F$23</f>
        <v>-292677498.67572713</v>
      </c>
      <c r="I5187" s="112">
        <v>27246046.218533717</v>
      </c>
      <c r="J5187" s="112">
        <v>120809583.8743376</v>
      </c>
      <c r="K5187" s="112">
        <f>I5187-J5187-(0.38*'Recalled prostheses cost'!$F$23)</f>
        <v>-102589230.95322254</v>
      </c>
      <c r="L5187" s="11">
        <f t="shared" si="164"/>
        <v>1</v>
      </c>
    </row>
    <row r="5188" spans="1:12" x14ac:dyDescent="0.25">
      <c r="A5188">
        <f t="shared" si="165"/>
        <v>5183</v>
      </c>
      <c r="C5188">
        <v>50359.368527945917</v>
      </c>
      <c r="D5188">
        <v>51582.526602624792</v>
      </c>
      <c r="E5188">
        <v>55810833.545512468</v>
      </c>
      <c r="F5188">
        <v>1223.158074678875</v>
      </c>
      <c r="G5188">
        <v>258386938.42304862</v>
      </c>
      <c r="H5188" s="6">
        <f>E5188-G5188-'Recalled prostheses cost'!$F$23</f>
        <v>-226327929.34442732</v>
      </c>
      <c r="I5188" s="112">
        <v>30715810.182907842</v>
      </c>
      <c r="J5188" s="112">
        <v>98187036.600758478</v>
      </c>
      <c r="K5188" s="112">
        <f>I5188-J5188-(0.38*'Recalled prostheses cost'!$F$23)</f>
        <v>-76496919.715269297</v>
      </c>
      <c r="L5188" s="11">
        <f t="shared" si="164"/>
        <v>1</v>
      </c>
    </row>
    <row r="5189" spans="1:12" x14ac:dyDescent="0.25">
      <c r="A5189">
        <f t="shared" si="165"/>
        <v>5184</v>
      </c>
      <c r="C5189">
        <v>51930.519813772742</v>
      </c>
      <c r="D5189">
        <v>53826.676476531939</v>
      </c>
      <c r="E5189">
        <v>53901913.715421051</v>
      </c>
      <c r="F5189">
        <v>1896.1566627591965</v>
      </c>
      <c r="G5189">
        <v>544165361.45441973</v>
      </c>
      <c r="H5189" s="6">
        <f>E5189-G5189-'Recalled prostheses cost'!$F$23</f>
        <v>-514015272.20588982</v>
      </c>
      <c r="I5189" s="112">
        <v>30162733.951032627</v>
      </c>
      <c r="J5189" s="112">
        <v>206782837.35267946</v>
      </c>
      <c r="K5189" s="112">
        <f>I5189-J5189-(0.38*'Recalled prostheses cost'!$F$23)</f>
        <v>-185645796.69906548</v>
      </c>
      <c r="L5189" s="11">
        <f t="shared" si="164"/>
        <v>1</v>
      </c>
    </row>
    <row r="5190" spans="1:12" x14ac:dyDescent="0.25">
      <c r="A5190">
        <f t="shared" si="165"/>
        <v>5185</v>
      </c>
      <c r="C5190">
        <v>58469.593331273827</v>
      </c>
      <c r="D5190">
        <v>60766.731297950158</v>
      </c>
      <c r="E5190">
        <v>45847171.642548688</v>
      </c>
      <c r="F5190">
        <v>2297.1379666763314</v>
      </c>
      <c r="G5190">
        <v>433246717.85892141</v>
      </c>
      <c r="H5190" s="6">
        <f>E5190-G5190-'Recalled prostheses cost'!$F$23</f>
        <v>-411151370.6832639</v>
      </c>
      <c r="I5190" s="112">
        <v>25651038.310664698</v>
      </c>
      <c r="J5190" s="112">
        <v>164633752.78639016</v>
      </c>
      <c r="K5190" s="112">
        <f>I5190-J5190-(0.38*'Recalled prostheses cost'!$F$23)</f>
        <v>-148008407.77314413</v>
      </c>
      <c r="L5190" s="11">
        <f t="shared" ref="L5190:L5253" si="166">IF(H5190/$H$1&lt;=F5190,1,0)</f>
        <v>1</v>
      </c>
    </row>
    <row r="5191" spans="1:12" x14ac:dyDescent="0.25">
      <c r="A5191">
        <f t="shared" si="165"/>
        <v>5186</v>
      </c>
      <c r="C5191">
        <v>84974.275992406954</v>
      </c>
      <c r="D5191">
        <v>88367.91239935311</v>
      </c>
      <c r="E5191">
        <v>45275895.846942797</v>
      </c>
      <c r="F5191">
        <v>3393.6364069461561</v>
      </c>
      <c r="G5191">
        <v>361300251.66125584</v>
      </c>
      <c r="H5191" s="6">
        <f>E5191-G5191-'Recalled prostheses cost'!$F$23</f>
        <v>-339776180.28120422</v>
      </c>
      <c r="I5191" s="112">
        <v>25081990.247047286</v>
      </c>
      <c r="J5191" s="112">
        <v>137294095.6312772</v>
      </c>
      <c r="K5191" s="112">
        <f>I5191-J5191-(0.38*'Recalled prostheses cost'!$F$23)</f>
        <v>-121237798.68164855</v>
      </c>
      <c r="L5191" s="11">
        <f t="shared" si="166"/>
        <v>1</v>
      </c>
    </row>
    <row r="5192" spans="1:12" x14ac:dyDescent="0.25">
      <c r="A5192">
        <f t="shared" ref="A5192:A5255" si="167">1+A5191</f>
        <v>5187</v>
      </c>
      <c r="C5192">
        <v>66012.169188614091</v>
      </c>
      <c r="D5192">
        <v>67894.84742683504</v>
      </c>
      <c r="E5192">
        <v>65272625.38060531</v>
      </c>
      <c r="F5192">
        <v>1882.6782382209494</v>
      </c>
      <c r="G5192">
        <v>484933672.8878575</v>
      </c>
      <c r="H5192" s="6">
        <f>E5192-G5192-'Recalled prostheses cost'!$F$23</f>
        <v>-443412871.97414339</v>
      </c>
      <c r="I5192" s="112">
        <v>36307533.949001156</v>
      </c>
      <c r="J5192" s="112">
        <v>184274795.69738585</v>
      </c>
      <c r="K5192" s="112">
        <f>I5192-J5192-(0.38*'Recalled prostheses cost'!$F$23)</f>
        <v>-156992955.04580334</v>
      </c>
      <c r="L5192" s="11">
        <f t="shared" si="166"/>
        <v>1</v>
      </c>
    </row>
    <row r="5193" spans="1:12" x14ac:dyDescent="0.25">
      <c r="A5193">
        <f t="shared" si="167"/>
        <v>5188</v>
      </c>
      <c r="C5193">
        <v>59648.584923278169</v>
      </c>
      <c r="D5193">
        <v>60962.944798957091</v>
      </c>
      <c r="E5193">
        <v>39028892.356638066</v>
      </c>
      <c r="F5193">
        <v>1314.3598756789215</v>
      </c>
      <c r="G5193">
        <v>172142508.12738892</v>
      </c>
      <c r="H5193" s="6">
        <f>E5193-G5193-'Recalled prostheses cost'!$F$23</f>
        <v>-156865440.23764202</v>
      </c>
      <c r="I5193" s="112">
        <v>21671203.359768283</v>
      </c>
      <c r="J5193" s="112">
        <v>65414153.088407777</v>
      </c>
      <c r="K5193" s="112">
        <f>I5193-J5193-(0.38*'Recalled prostheses cost'!$F$23)</f>
        <v>-52768643.026058145</v>
      </c>
      <c r="L5193" s="11">
        <f t="shared" si="166"/>
        <v>1</v>
      </c>
    </row>
    <row r="5194" spans="1:12" x14ac:dyDescent="0.25">
      <c r="A5194">
        <f t="shared" si="167"/>
        <v>5189</v>
      </c>
      <c r="C5194">
        <v>85540.104612766212</v>
      </c>
      <c r="D5194">
        <v>89687.783770686903</v>
      </c>
      <c r="E5194">
        <v>47856427.116268188</v>
      </c>
      <c r="F5194">
        <v>4147.6791579206911</v>
      </c>
      <c r="G5194">
        <v>452652668.0973947</v>
      </c>
      <c r="H5194" s="6">
        <f>E5194-G5194-'Recalled prostheses cost'!$F$23</f>
        <v>-428548065.44801772</v>
      </c>
      <c r="I5194" s="112">
        <v>26318373.260993738</v>
      </c>
      <c r="J5194" s="112">
        <v>172008013.87701002</v>
      </c>
      <c r="K5194" s="112">
        <f>I5194-J5194-(0.38*'Recalled prostheses cost'!$F$23)</f>
        <v>-154715333.91343492</v>
      </c>
      <c r="L5194" s="11">
        <f t="shared" si="166"/>
        <v>1</v>
      </c>
    </row>
    <row r="5195" spans="1:12" x14ac:dyDescent="0.25">
      <c r="A5195">
        <f t="shared" si="167"/>
        <v>5190</v>
      </c>
      <c r="C5195">
        <v>73972.941550430187</v>
      </c>
      <c r="D5195">
        <v>77298.792609364871</v>
      </c>
      <c r="E5195">
        <v>50904074.078999855</v>
      </c>
      <c r="F5195">
        <v>3325.8510589346843</v>
      </c>
      <c r="G5195">
        <v>493095402.99333906</v>
      </c>
      <c r="H5195" s="6">
        <f>E5195-G5195-'Recalled prostheses cost'!$F$23</f>
        <v>-465943153.38123035</v>
      </c>
      <c r="I5195" s="112">
        <v>28132655.79173119</v>
      </c>
      <c r="J5195" s="112">
        <v>187376253.13746881</v>
      </c>
      <c r="K5195" s="112">
        <f>I5195-J5195-(0.38*'Recalled prostheses cost'!$F$23)</f>
        <v>-168269290.64315629</v>
      </c>
      <c r="L5195" s="11">
        <f t="shared" si="166"/>
        <v>1</v>
      </c>
    </row>
    <row r="5196" spans="1:12" x14ac:dyDescent="0.25">
      <c r="A5196">
        <f t="shared" si="167"/>
        <v>5191</v>
      </c>
      <c r="C5196">
        <v>80571.941763502662</v>
      </c>
      <c r="D5196">
        <v>83512.437098655821</v>
      </c>
      <c r="E5196">
        <v>46503072.973919444</v>
      </c>
      <c r="F5196">
        <v>2940.4953351531585</v>
      </c>
      <c r="G5196">
        <v>299274906.20185131</v>
      </c>
      <c r="H5196" s="6">
        <f>E5196-G5196-'Recalled prostheses cost'!$F$23</f>
        <v>-276523657.69482303</v>
      </c>
      <c r="I5196" s="112">
        <v>25557463.44892383</v>
      </c>
      <c r="J5196" s="112">
        <v>113724464.35670349</v>
      </c>
      <c r="K5196" s="112">
        <f>I5196-J5196-(0.38*'Recalled prostheses cost'!$F$23)</f>
        <v>-97192694.205198318</v>
      </c>
      <c r="L5196" s="11">
        <f t="shared" si="166"/>
        <v>1</v>
      </c>
    </row>
    <row r="5197" spans="1:12" x14ac:dyDescent="0.25">
      <c r="A5197">
        <f t="shared" si="167"/>
        <v>5192</v>
      </c>
      <c r="C5197">
        <v>68695.233636202669</v>
      </c>
      <c r="D5197">
        <v>71027.852924730789</v>
      </c>
      <c r="E5197">
        <v>43837632.62701235</v>
      </c>
      <c r="F5197">
        <v>2332.6192885281198</v>
      </c>
      <c r="G5197">
        <v>298503314.01853275</v>
      </c>
      <c r="H5197" s="6">
        <f>E5197-G5197-'Recalled prostheses cost'!$F$23</f>
        <v>-278417505.85841161</v>
      </c>
      <c r="I5197" s="112">
        <v>24254579.382969074</v>
      </c>
      <c r="J5197" s="112">
        <v>113431259.32704246</v>
      </c>
      <c r="K5197" s="112">
        <f>I5197-J5197-(0.38*'Recalled prostheses cost'!$F$23)</f>
        <v>-98202373.241492033</v>
      </c>
      <c r="L5197" s="11">
        <f t="shared" si="166"/>
        <v>1</v>
      </c>
    </row>
    <row r="5198" spans="1:12" x14ac:dyDescent="0.25">
      <c r="A5198">
        <f t="shared" si="167"/>
        <v>5193</v>
      </c>
      <c r="C5198">
        <v>86592.382079855059</v>
      </c>
      <c r="D5198">
        <v>89355.555881997396</v>
      </c>
      <c r="E5198">
        <v>42899259.999393463</v>
      </c>
      <c r="F5198">
        <v>2763.1738021423371</v>
      </c>
      <c r="G5198">
        <v>223819300.77571386</v>
      </c>
      <c r="H5198" s="6">
        <f>E5198-G5198-'Recalled prostheses cost'!$F$23</f>
        <v>-204671865.24321157</v>
      </c>
      <c r="I5198" s="112">
        <v>23873037.428799096</v>
      </c>
      <c r="J5198" s="112">
        <v>85051334.294771269</v>
      </c>
      <c r="K5198" s="112">
        <f>I5198-J5198-(0.38*'Recalled prostheses cost'!$F$23)</f>
        <v>-70203990.163390815</v>
      </c>
      <c r="L5198" s="11">
        <f t="shared" si="166"/>
        <v>1</v>
      </c>
    </row>
    <row r="5199" spans="1:12" x14ac:dyDescent="0.25">
      <c r="A5199">
        <f t="shared" si="167"/>
        <v>5194</v>
      </c>
      <c r="C5199">
        <v>75346.139398255764</v>
      </c>
      <c r="D5199">
        <v>77085.981736278423</v>
      </c>
      <c r="E5199">
        <v>42015469.265981428</v>
      </c>
      <c r="F5199">
        <v>1739.8423380226595</v>
      </c>
      <c r="G5199">
        <v>209572008.55413011</v>
      </c>
      <c r="H5199" s="6">
        <f>E5199-G5199-'Recalled prostheses cost'!$F$23</f>
        <v>-191308363.75503984</v>
      </c>
      <c r="I5199" s="112">
        <v>23449276.77333045</v>
      </c>
      <c r="J5199" s="112">
        <v>79637363.250569433</v>
      </c>
      <c r="K5199" s="112">
        <f>I5199-J5199-(0.38*'Recalled prostheses cost'!$F$23)</f>
        <v>-65213779.774657629</v>
      </c>
      <c r="L5199" s="11">
        <f t="shared" si="166"/>
        <v>1</v>
      </c>
    </row>
    <row r="5200" spans="1:12" x14ac:dyDescent="0.25">
      <c r="A5200">
        <f t="shared" si="167"/>
        <v>5195</v>
      </c>
      <c r="C5200">
        <v>53129.938226057981</v>
      </c>
      <c r="D5200">
        <v>54397.913493056963</v>
      </c>
      <c r="E5200">
        <v>48054487.548760168</v>
      </c>
      <c r="F5200">
        <v>1267.975266998983</v>
      </c>
      <c r="G5200">
        <v>232279384.99553022</v>
      </c>
      <c r="H5200" s="6">
        <f>E5200-G5200-'Recalled prostheses cost'!$F$23</f>
        <v>-207976721.91366121</v>
      </c>
      <c r="I5200" s="112">
        <v>26545718.300239574</v>
      </c>
      <c r="J5200" s="112">
        <v>88266166.298301458</v>
      </c>
      <c r="K5200" s="112">
        <f>I5200-J5200-(0.38*'Recalled prostheses cost'!$F$23)</f>
        <v>-70746141.29548052</v>
      </c>
      <c r="L5200" s="11">
        <f t="shared" si="166"/>
        <v>1</v>
      </c>
    </row>
    <row r="5201" spans="1:12" x14ac:dyDescent="0.25">
      <c r="A5201">
        <f t="shared" si="167"/>
        <v>5196</v>
      </c>
      <c r="C5201">
        <v>59270.095809608829</v>
      </c>
      <c r="D5201">
        <v>61124.645863834332</v>
      </c>
      <c r="E5201">
        <v>43410413.197504804</v>
      </c>
      <c r="F5201">
        <v>1854.5500542255031</v>
      </c>
      <c r="G5201">
        <v>284519619.45847511</v>
      </c>
      <c r="H5201" s="6">
        <f>E5201-G5201-'Recalled prostheses cost'!$F$23</f>
        <v>-264861030.72786146</v>
      </c>
      <c r="I5201" s="112">
        <v>23972976.587273948</v>
      </c>
      <c r="J5201" s="112">
        <v>108117455.39422053</v>
      </c>
      <c r="K5201" s="112">
        <f>I5201-J5201-(0.38*'Recalled prostheses cost'!$F$23)</f>
        <v>-93170172.10436523</v>
      </c>
      <c r="L5201" s="11">
        <f t="shared" si="166"/>
        <v>1</v>
      </c>
    </row>
    <row r="5202" spans="1:12" x14ac:dyDescent="0.25">
      <c r="A5202">
        <f t="shared" si="167"/>
        <v>5197</v>
      </c>
      <c r="C5202">
        <v>50022.508598365122</v>
      </c>
      <c r="D5202">
        <v>51479.285112259422</v>
      </c>
      <c r="E5202">
        <v>69553770.607871756</v>
      </c>
      <c r="F5202">
        <v>1456.7765138942996</v>
      </c>
      <c r="G5202">
        <v>541527077.07391071</v>
      </c>
      <c r="H5202" s="6">
        <f>E5202-G5202-'Recalled prostheses cost'!$F$23</f>
        <v>-495725130.93293011</v>
      </c>
      <c r="I5202" s="112">
        <v>38436132.394186683</v>
      </c>
      <c r="J5202" s="112">
        <v>205780289.28808612</v>
      </c>
      <c r="K5202" s="112">
        <f>I5202-J5202-(0.38*'Recalled prostheses cost'!$F$23)</f>
        <v>-176369850.19131809</v>
      </c>
      <c r="L5202" s="11">
        <f t="shared" si="166"/>
        <v>1</v>
      </c>
    </row>
    <row r="5203" spans="1:12" x14ac:dyDescent="0.25">
      <c r="A5203">
        <f t="shared" si="167"/>
        <v>5198</v>
      </c>
      <c r="C5203">
        <v>66581.043175513332</v>
      </c>
      <c r="D5203">
        <v>68593.278143473013</v>
      </c>
      <c r="E5203">
        <v>40644725.808189116</v>
      </c>
      <c r="F5203">
        <v>2012.2349679596809</v>
      </c>
      <c r="G5203">
        <v>295718121.29234213</v>
      </c>
      <c r="H5203" s="6">
        <f>E5203-G5203-'Recalled prostheses cost'!$F$23</f>
        <v>-278825219.9510442</v>
      </c>
      <c r="I5203" s="112">
        <v>22368526.684980899</v>
      </c>
      <c r="J5203" s="112">
        <v>112372886.09108996</v>
      </c>
      <c r="K5203" s="112">
        <f>I5203-J5203-(0.38*'Recalled prostheses cost'!$F$23)</f>
        <v>-99030052.703527719</v>
      </c>
      <c r="L5203" s="11">
        <f t="shared" si="166"/>
        <v>1</v>
      </c>
    </row>
    <row r="5204" spans="1:12" x14ac:dyDescent="0.25">
      <c r="A5204">
        <f t="shared" si="167"/>
        <v>5199</v>
      </c>
      <c r="C5204">
        <v>52515.336264566155</v>
      </c>
      <c r="D5204">
        <v>53831.150260049828</v>
      </c>
      <c r="E5204">
        <v>50085114.352466658</v>
      </c>
      <c r="F5204">
        <v>1315.8139954836734</v>
      </c>
      <c r="G5204">
        <v>274569162.06400484</v>
      </c>
      <c r="H5204" s="6">
        <f>E5204-G5204-'Recalled prostheses cost'!$F$23</f>
        <v>-248235872.17842937</v>
      </c>
      <c r="I5204" s="112">
        <v>27617619.653923601</v>
      </c>
      <c r="J5204" s="112">
        <v>104336281.58432181</v>
      </c>
      <c r="K5204" s="112">
        <f>I5204-J5204-(0.38*'Recalled prostheses cost'!$F$23)</f>
        <v>-85744355.22781685</v>
      </c>
      <c r="L5204" s="11">
        <f t="shared" si="166"/>
        <v>1</v>
      </c>
    </row>
    <row r="5205" spans="1:12" x14ac:dyDescent="0.25">
      <c r="A5205">
        <f t="shared" si="167"/>
        <v>5200</v>
      </c>
      <c r="C5205">
        <v>58066.881592700156</v>
      </c>
      <c r="D5205">
        <v>59954.065228548272</v>
      </c>
      <c r="E5205">
        <v>50507363.36048127</v>
      </c>
      <c r="F5205">
        <v>1887.183635848116</v>
      </c>
      <c r="G5205">
        <v>379386400.17282164</v>
      </c>
      <c r="H5205" s="6">
        <f>E5205-G5205-'Recalled prostheses cost'!$F$23</f>
        <v>-352630861.27923155</v>
      </c>
      <c r="I5205" s="112">
        <v>28013832.840778779</v>
      </c>
      <c r="J5205" s="112">
        <v>144166832.06567222</v>
      </c>
      <c r="K5205" s="112">
        <f>I5205-J5205-(0.38*'Recalled prostheses cost'!$F$23)</f>
        <v>-125178692.52231207</v>
      </c>
      <c r="L5205" s="11">
        <f t="shared" si="166"/>
        <v>1</v>
      </c>
    </row>
    <row r="5206" spans="1:12" x14ac:dyDescent="0.25">
      <c r="A5206">
        <f t="shared" si="167"/>
        <v>5201</v>
      </c>
      <c r="C5206">
        <v>58729.921839430288</v>
      </c>
      <c r="D5206">
        <v>60677.562530605312</v>
      </c>
      <c r="E5206">
        <v>66248985.848734438</v>
      </c>
      <c r="F5206">
        <v>1947.6406911750237</v>
      </c>
      <c r="G5206">
        <v>541083172.96522677</v>
      </c>
      <c r="H5206" s="6">
        <f>E5206-G5206-'Recalled prostheses cost'!$F$23</f>
        <v>-498586011.5833835</v>
      </c>
      <c r="I5206" s="112">
        <v>36460092.962197848</v>
      </c>
      <c r="J5206" s="112">
        <v>205611605.72678611</v>
      </c>
      <c r="K5206" s="112">
        <f>I5206-J5206-(0.38*'Recalled prostheses cost'!$F$23)</f>
        <v>-178177206.06200692</v>
      </c>
      <c r="L5206" s="11">
        <f t="shared" si="166"/>
        <v>1</v>
      </c>
    </row>
    <row r="5207" spans="1:12" x14ac:dyDescent="0.25">
      <c r="A5207">
        <f t="shared" si="167"/>
        <v>5202</v>
      </c>
      <c r="C5207">
        <v>51621.781935500956</v>
      </c>
      <c r="D5207">
        <v>52795.268572110661</v>
      </c>
      <c r="E5207">
        <v>64500942.347665839</v>
      </c>
      <c r="F5207">
        <v>1173.4866366097049</v>
      </c>
      <c r="G5207">
        <v>278539956.31492585</v>
      </c>
      <c r="H5207" s="6">
        <f>E5207-G5207-'Recalled prostheses cost'!$F$23</f>
        <v>-237790838.43415117</v>
      </c>
      <c r="I5207" s="112">
        <v>35881948.08684279</v>
      </c>
      <c r="J5207" s="112">
        <v>105845183.39967184</v>
      </c>
      <c r="K5207" s="112">
        <f>I5207-J5207-(0.38*'Recalled prostheses cost'!$F$23)</f>
        <v>-78988928.610247701</v>
      </c>
      <c r="L5207" s="11">
        <f t="shared" si="166"/>
        <v>1</v>
      </c>
    </row>
    <row r="5208" spans="1:12" x14ac:dyDescent="0.25">
      <c r="A5208">
        <f t="shared" si="167"/>
        <v>5203</v>
      </c>
      <c r="C5208">
        <v>60200.052812514361</v>
      </c>
      <c r="D5208">
        <v>61543.709928345153</v>
      </c>
      <c r="E5208">
        <v>45799080.078142807</v>
      </c>
      <c r="F5208">
        <v>1343.6571158307925</v>
      </c>
      <c r="G5208">
        <v>223248423.57600772</v>
      </c>
      <c r="H5208" s="6">
        <f>E5208-G5208-'Recalled prostheses cost'!$F$23</f>
        <v>-201201167.96475607</v>
      </c>
      <c r="I5208" s="112">
        <v>25570940.190438885</v>
      </c>
      <c r="J5208" s="112">
        <v>84834400.958882928</v>
      </c>
      <c r="K5208" s="112">
        <f>I5208-J5208-(0.38*'Recalled prostheses cost'!$F$23)</f>
        <v>-68289154.065862685</v>
      </c>
      <c r="L5208" s="11">
        <f t="shared" si="166"/>
        <v>1</v>
      </c>
    </row>
    <row r="5209" spans="1:12" x14ac:dyDescent="0.25">
      <c r="A5209">
        <f t="shared" si="167"/>
        <v>5204</v>
      </c>
      <c r="C5209">
        <v>65902.653251849275</v>
      </c>
      <c r="D5209">
        <v>67907.304331714593</v>
      </c>
      <c r="E5209">
        <v>45770637.737895712</v>
      </c>
      <c r="F5209">
        <v>2004.651079865318</v>
      </c>
      <c r="G5209">
        <v>332271524.03885543</v>
      </c>
      <c r="H5209" s="6">
        <f>E5209-G5209-'Recalled prostheses cost'!$F$23</f>
        <v>-310252710.76785088</v>
      </c>
      <c r="I5209" s="112">
        <v>24973886.357386395</v>
      </c>
      <c r="J5209" s="112">
        <v>126263179.13476503</v>
      </c>
      <c r="K5209" s="112">
        <f>I5209-J5209-(0.38*'Recalled prostheses cost'!$F$23)</f>
        <v>-110314986.07479727</v>
      </c>
      <c r="L5209" s="11">
        <f t="shared" si="166"/>
        <v>1</v>
      </c>
    </row>
    <row r="5210" spans="1:12" x14ac:dyDescent="0.25">
      <c r="A5210">
        <f t="shared" si="167"/>
        <v>5205</v>
      </c>
      <c r="C5210">
        <v>78251.069039303329</v>
      </c>
      <c r="D5210">
        <v>80074.888880125873</v>
      </c>
      <c r="E5210">
        <v>48495059.734673865</v>
      </c>
      <c r="F5210">
        <v>1823.8198408225435</v>
      </c>
      <c r="G5210">
        <v>267449999.73519182</v>
      </c>
      <c r="H5210" s="6">
        <f>E5210-G5210-'Recalled prostheses cost'!$F$23</f>
        <v>-242706764.46740913</v>
      </c>
      <c r="I5210" s="112">
        <v>27226729.231672801</v>
      </c>
      <c r="J5210" s="112">
        <v>101630999.89937289</v>
      </c>
      <c r="K5210" s="112">
        <f>I5210-J5210-(0.38*'Recalled prostheses cost'!$F$23)</f>
        <v>-83429963.965118736</v>
      </c>
      <c r="L5210" s="11">
        <f t="shared" si="166"/>
        <v>1</v>
      </c>
    </row>
    <row r="5211" spans="1:12" x14ac:dyDescent="0.25">
      <c r="A5211">
        <f t="shared" si="167"/>
        <v>5206</v>
      </c>
      <c r="C5211">
        <v>54822.525058788677</v>
      </c>
      <c r="D5211">
        <v>56491.961792374816</v>
      </c>
      <c r="E5211">
        <v>48052277.973633513</v>
      </c>
      <c r="F5211">
        <v>1669.4367335861389</v>
      </c>
      <c r="G5211">
        <v>304901743.53954178</v>
      </c>
      <c r="H5211" s="6">
        <f>E5211-G5211-'Recalled prostheses cost'!$F$23</f>
        <v>-280601290.03279942</v>
      </c>
      <c r="I5211" s="112">
        <v>26890093.585186124</v>
      </c>
      <c r="J5211" s="112">
        <v>115862662.54502589</v>
      </c>
      <c r="K5211" s="112">
        <f>I5211-J5211-(0.38*'Recalled prostheses cost'!$F$23)</f>
        <v>-97998262.257258415</v>
      </c>
      <c r="L5211" s="11">
        <f t="shared" si="166"/>
        <v>1</v>
      </c>
    </row>
    <row r="5212" spans="1:12" x14ac:dyDescent="0.25">
      <c r="A5212">
        <f t="shared" si="167"/>
        <v>5207</v>
      </c>
      <c r="C5212">
        <v>71760.190471373629</v>
      </c>
      <c r="D5212">
        <v>73820.97523420713</v>
      </c>
      <c r="E5212">
        <v>43669276.502467602</v>
      </c>
      <c r="F5212">
        <v>2060.7847628335003</v>
      </c>
      <c r="G5212">
        <v>248575305.07178441</v>
      </c>
      <c r="H5212" s="6">
        <f>E5212-G5212-'Recalled prostheses cost'!$F$23</f>
        <v>-228657853.03620797</v>
      </c>
      <c r="I5212" s="112">
        <v>24437898.049160026</v>
      </c>
      <c r="J5212" s="112">
        <v>94458615.927278072</v>
      </c>
      <c r="K5212" s="112">
        <f>I5212-J5212-(0.38*'Recalled prostheses cost'!$F$23)</f>
        <v>-79046411.175536692</v>
      </c>
      <c r="L5212" s="11">
        <f t="shared" si="166"/>
        <v>1</v>
      </c>
    </row>
    <row r="5213" spans="1:12" x14ac:dyDescent="0.25">
      <c r="A5213">
        <f t="shared" si="167"/>
        <v>5208</v>
      </c>
      <c r="C5213">
        <v>54731.090581416058</v>
      </c>
      <c r="D5213">
        <v>55962.007922026096</v>
      </c>
      <c r="E5213">
        <v>42159556.306825258</v>
      </c>
      <c r="F5213">
        <v>1230.9173406100381</v>
      </c>
      <c r="G5213">
        <v>191897387.14451346</v>
      </c>
      <c r="H5213" s="6">
        <f>E5213-G5213-'Recalled prostheses cost'!$F$23</f>
        <v>-173489655.30457938</v>
      </c>
      <c r="I5213" s="112">
        <v>23672280.569305465</v>
      </c>
      <c r="J5213" s="112">
        <v>72921007.114915103</v>
      </c>
      <c r="K5213" s="112">
        <f>I5213-J5213-(0.38*'Recalled prostheses cost'!$F$23)</f>
        <v>-58274419.843028285</v>
      </c>
      <c r="L5213" s="11">
        <f t="shared" si="166"/>
        <v>1</v>
      </c>
    </row>
    <row r="5214" spans="1:12" x14ac:dyDescent="0.25">
      <c r="A5214">
        <f t="shared" si="167"/>
        <v>5209</v>
      </c>
      <c r="C5214">
        <v>53724.797739212889</v>
      </c>
      <c r="D5214">
        <v>55260.073276386436</v>
      </c>
      <c r="E5214">
        <v>41370458.295312785</v>
      </c>
      <c r="F5214">
        <v>1535.2755371735475</v>
      </c>
      <c r="G5214">
        <v>254439957.57803926</v>
      </c>
      <c r="H5214" s="6">
        <f>E5214-G5214-'Recalled prostheses cost'!$F$23</f>
        <v>-236821323.74961764</v>
      </c>
      <c r="I5214" s="112">
        <v>23202656.531444866</v>
      </c>
      <c r="J5214" s="112">
        <v>96687183.879654929</v>
      </c>
      <c r="K5214" s="112">
        <f>I5214-J5214-(0.38*'Recalled prostheses cost'!$F$23)</f>
        <v>-82510220.645628721</v>
      </c>
      <c r="L5214" s="11">
        <f t="shared" si="166"/>
        <v>1</v>
      </c>
    </row>
    <row r="5215" spans="1:12" x14ac:dyDescent="0.25">
      <c r="A5215">
        <f t="shared" si="167"/>
        <v>5210</v>
      </c>
      <c r="C5215">
        <v>52763.545574636024</v>
      </c>
      <c r="D5215">
        <v>54128.09150118383</v>
      </c>
      <c r="E5215">
        <v>47640013.537847325</v>
      </c>
      <c r="F5215">
        <v>1364.5459265478057</v>
      </c>
      <c r="G5215">
        <v>301922933.44361657</v>
      </c>
      <c r="H5215" s="6">
        <f>E5215-G5215-'Recalled prostheses cost'!$F$23</f>
        <v>-278034744.3726604</v>
      </c>
      <c r="I5215" s="112">
        <v>26334062.96710166</v>
      </c>
      <c r="J5215" s="112">
        <v>114730714.70857431</v>
      </c>
      <c r="K5215" s="112">
        <f>I5215-J5215-(0.38*'Recalled prostheses cost'!$F$23)</f>
        <v>-97422345.038891286</v>
      </c>
      <c r="L5215" s="11">
        <f t="shared" si="166"/>
        <v>1</v>
      </c>
    </row>
    <row r="5216" spans="1:12" x14ac:dyDescent="0.25">
      <c r="A5216">
        <f t="shared" si="167"/>
        <v>5211</v>
      </c>
      <c r="C5216">
        <v>51617.281383123838</v>
      </c>
      <c r="D5216">
        <v>52338.354561319116</v>
      </c>
      <c r="E5216">
        <v>61931841.620460585</v>
      </c>
      <c r="F5216">
        <v>721.07317819527816</v>
      </c>
      <c r="G5216">
        <v>201254412.51197851</v>
      </c>
      <c r="H5216" s="6">
        <f>E5216-G5216-'Recalled prostheses cost'!$F$23</f>
        <v>-163074395.35840911</v>
      </c>
      <c r="I5216" s="112">
        <v>33835927.792616852</v>
      </c>
      <c r="J5216" s="112">
        <v>76476676.754551828</v>
      </c>
      <c r="K5216" s="112">
        <f>I5216-J5216-(0.38*'Recalled prostheses cost'!$F$23)</f>
        <v>-51666442.259353623</v>
      </c>
      <c r="L5216" s="11">
        <f t="shared" si="166"/>
        <v>1</v>
      </c>
    </row>
    <row r="5217" spans="1:12" x14ac:dyDescent="0.25">
      <c r="A5217">
        <f t="shared" si="167"/>
        <v>5212</v>
      </c>
      <c r="C5217">
        <v>52350.259829744951</v>
      </c>
      <c r="D5217">
        <v>53783.158780154321</v>
      </c>
      <c r="E5217">
        <v>71029763.970590904</v>
      </c>
      <c r="F5217">
        <v>1432.8989504093697</v>
      </c>
      <c r="G5217">
        <v>493604726.59617227</v>
      </c>
      <c r="H5217" s="6">
        <f>E5217-G5217-'Recalled prostheses cost'!$F$23</f>
        <v>-446326787.09247255</v>
      </c>
      <c r="I5217" s="112">
        <v>39287446.086828373</v>
      </c>
      <c r="J5217" s="112">
        <v>187569796.10654545</v>
      </c>
      <c r="K5217" s="112">
        <f>I5217-J5217-(0.38*'Recalled prostheses cost'!$F$23)</f>
        <v>-157308043.31713572</v>
      </c>
      <c r="L5217" s="11">
        <f t="shared" si="166"/>
        <v>1</v>
      </c>
    </row>
    <row r="5218" spans="1:12" x14ac:dyDescent="0.25">
      <c r="A5218">
        <f t="shared" si="167"/>
        <v>5213</v>
      </c>
      <c r="C5218">
        <v>88379.774383353186</v>
      </c>
      <c r="D5218">
        <v>91387.38760008043</v>
      </c>
      <c r="E5218">
        <v>46928238.346120976</v>
      </c>
      <c r="F5218">
        <v>3007.6132167272444</v>
      </c>
      <c r="G5218">
        <v>313222033.85679966</v>
      </c>
      <c r="H5218" s="6">
        <f>E5218-G5218-'Recalled prostheses cost'!$F$23</f>
        <v>-290045619.97756988</v>
      </c>
      <c r="I5218" s="112">
        <v>26130000.471504159</v>
      </c>
      <c r="J5218" s="112">
        <v>119024372.86558387</v>
      </c>
      <c r="K5218" s="112">
        <f>I5218-J5218-(0.38*'Recalled prostheses cost'!$F$23)</f>
        <v>-101920065.69149837</v>
      </c>
      <c r="L5218" s="11">
        <f t="shared" si="166"/>
        <v>1</v>
      </c>
    </row>
    <row r="5219" spans="1:12" x14ac:dyDescent="0.25">
      <c r="A5219">
        <f t="shared" si="167"/>
        <v>5214</v>
      </c>
      <c r="C5219">
        <v>86468.068268709962</v>
      </c>
      <c r="D5219">
        <v>90595.346155159612</v>
      </c>
      <c r="E5219">
        <v>41405869.621400632</v>
      </c>
      <c r="F5219">
        <v>4127.2778864496504</v>
      </c>
      <c r="G5219">
        <v>327764743.43749487</v>
      </c>
      <c r="H5219" s="6">
        <f>E5219-G5219-'Recalled prostheses cost'!$F$23</f>
        <v>-310110698.28298539</v>
      </c>
      <c r="I5219" s="112">
        <v>23300049.134912223</v>
      </c>
      <c r="J5219" s="112">
        <v>124550602.50624804</v>
      </c>
      <c r="K5219" s="112">
        <f>I5219-J5219-(0.38*'Recalled prostheses cost'!$F$23)</f>
        <v>-110276246.66875446</v>
      </c>
      <c r="L5219" s="11">
        <f t="shared" si="166"/>
        <v>1</v>
      </c>
    </row>
    <row r="5220" spans="1:12" x14ac:dyDescent="0.25">
      <c r="A5220">
        <f t="shared" si="167"/>
        <v>5215</v>
      </c>
      <c r="C5220">
        <v>57214.759962177734</v>
      </c>
      <c r="D5220">
        <v>59543.16763137513</v>
      </c>
      <c r="E5220">
        <v>57235082.995155931</v>
      </c>
      <c r="F5220">
        <v>2328.4076691973969</v>
      </c>
      <c r="G5220">
        <v>612819589.99804199</v>
      </c>
      <c r="H5220" s="6">
        <f>E5220-G5220-'Recalled prostheses cost'!$F$23</f>
        <v>-579336331.46977723</v>
      </c>
      <c r="I5220" s="112">
        <v>31468198.05916794</v>
      </c>
      <c r="J5220" s="112">
        <v>232871444.19925597</v>
      </c>
      <c r="K5220" s="112">
        <f>I5220-J5220-(0.38*'Recalled prostheses cost'!$F$23)</f>
        <v>-210428939.43750668</v>
      </c>
      <c r="L5220" s="11">
        <f t="shared" si="166"/>
        <v>1</v>
      </c>
    </row>
    <row r="5221" spans="1:12" x14ac:dyDescent="0.25">
      <c r="A5221">
        <f t="shared" si="167"/>
        <v>5216</v>
      </c>
      <c r="C5221">
        <v>53257.597632781697</v>
      </c>
      <c r="D5221">
        <v>54787.728549153973</v>
      </c>
      <c r="E5221">
        <v>40195349.720443211</v>
      </c>
      <c r="F5221">
        <v>1530.1309163722763</v>
      </c>
      <c r="G5221">
        <v>247447651.54275313</v>
      </c>
      <c r="H5221" s="6">
        <f>E5221-G5221-'Recalled prostheses cost'!$F$23</f>
        <v>-231004126.28920108</v>
      </c>
      <c r="I5221" s="112">
        <v>22387676.059663661</v>
      </c>
      <c r="J5221" s="112">
        <v>94030107.586246178</v>
      </c>
      <c r="K5221" s="112">
        <f>I5221-J5221-(0.38*'Recalled prostheses cost'!$F$23)</f>
        <v>-80668124.824001163</v>
      </c>
      <c r="L5221" s="11">
        <f t="shared" si="166"/>
        <v>1</v>
      </c>
    </row>
    <row r="5222" spans="1:12" x14ac:dyDescent="0.25">
      <c r="A5222">
        <f t="shared" si="167"/>
        <v>5217</v>
      </c>
      <c r="C5222">
        <v>57968.050594277374</v>
      </c>
      <c r="D5222">
        <v>60504.865417758796</v>
      </c>
      <c r="E5222">
        <v>45800764.12280865</v>
      </c>
      <c r="F5222">
        <v>2536.8148234814216</v>
      </c>
      <c r="G5222">
        <v>480754224.66920972</v>
      </c>
      <c r="H5222" s="6">
        <f>E5222-G5222-'Recalled prostheses cost'!$F$23</f>
        <v>-458705285.01329225</v>
      </c>
      <c r="I5222" s="112">
        <v>25836598.650125112</v>
      </c>
      <c r="J5222" s="112">
        <v>182686605.37429968</v>
      </c>
      <c r="K5222" s="112">
        <f>I5222-J5222-(0.38*'Recalled prostheses cost'!$F$23)</f>
        <v>-165875700.02159321</v>
      </c>
      <c r="L5222" s="11">
        <f t="shared" si="166"/>
        <v>1</v>
      </c>
    </row>
    <row r="5223" spans="1:12" x14ac:dyDescent="0.25">
      <c r="A5223">
        <f t="shared" si="167"/>
        <v>5218</v>
      </c>
      <c r="C5223">
        <v>47843.409540592125</v>
      </c>
      <c r="D5223">
        <v>48725.727785981311</v>
      </c>
      <c r="E5223">
        <v>47849209.408431806</v>
      </c>
      <c r="F5223">
        <v>882.3182453891859</v>
      </c>
      <c r="G5223">
        <v>204524612.78194064</v>
      </c>
      <c r="H5223" s="6">
        <f>E5223-G5223-'Recalled prostheses cost'!$F$23</f>
        <v>-180427227.84040001</v>
      </c>
      <c r="I5223" s="112">
        <v>26235221.02791322</v>
      </c>
      <c r="J5223" s="112">
        <v>77719352.857137442</v>
      </c>
      <c r="K5223" s="112">
        <f>I5223-J5223-(0.38*'Recalled prostheses cost'!$F$23)</f>
        <v>-60509825.126642868</v>
      </c>
      <c r="L5223" s="11">
        <f t="shared" si="166"/>
        <v>1</v>
      </c>
    </row>
    <row r="5224" spans="1:12" x14ac:dyDescent="0.25">
      <c r="A5224">
        <f t="shared" si="167"/>
        <v>5219</v>
      </c>
      <c r="C5224">
        <v>61251.252622325926</v>
      </c>
      <c r="D5224">
        <v>63368.203543415897</v>
      </c>
      <c r="E5224">
        <v>39850723.538138285</v>
      </c>
      <c r="F5224">
        <v>2116.9509210899705</v>
      </c>
      <c r="G5224">
        <v>299055884.77394009</v>
      </c>
      <c r="H5224" s="6">
        <f>E5224-G5224-'Recalled prostheses cost'!$F$23</f>
        <v>-282956985.70269299</v>
      </c>
      <c r="I5224" s="112">
        <v>22013579.703146771</v>
      </c>
      <c r="J5224" s="112">
        <v>113641236.2140972</v>
      </c>
      <c r="K5224" s="112">
        <f>I5224-J5224-(0.38*'Recalled prostheses cost'!$F$23)</f>
        <v>-100653349.80836907</v>
      </c>
      <c r="L5224" s="11">
        <f t="shared" si="166"/>
        <v>1</v>
      </c>
    </row>
    <row r="5225" spans="1:12" x14ac:dyDescent="0.25">
      <c r="A5225">
        <f t="shared" si="167"/>
        <v>5220</v>
      </c>
      <c r="C5225">
        <v>68041.457802478981</v>
      </c>
      <c r="D5225">
        <v>70176.18669464039</v>
      </c>
      <c r="E5225">
        <v>46796656.944666892</v>
      </c>
      <c r="F5225">
        <v>2134.728892161409</v>
      </c>
      <c r="G5225">
        <v>342110622.02301252</v>
      </c>
      <c r="H5225" s="6">
        <f>E5225-G5225-'Recalled prostheses cost'!$F$23</f>
        <v>-319065789.54523683</v>
      </c>
      <c r="I5225" s="112">
        <v>26131748.033008844</v>
      </c>
      <c r="J5225" s="112">
        <v>130002036.36874479</v>
      </c>
      <c r="K5225" s="112">
        <f>I5225-J5225-(0.38*'Recalled prostheses cost'!$F$23)</f>
        <v>-112895981.6331546</v>
      </c>
      <c r="L5225" s="11">
        <f t="shared" si="166"/>
        <v>1</v>
      </c>
    </row>
    <row r="5226" spans="1:12" x14ac:dyDescent="0.25">
      <c r="A5226">
        <f t="shared" si="167"/>
        <v>5221</v>
      </c>
      <c r="C5226">
        <v>71254.119284885863</v>
      </c>
      <c r="D5226">
        <v>73259.572273051846</v>
      </c>
      <c r="E5226">
        <v>48348615.859418809</v>
      </c>
      <c r="F5226">
        <v>2005.4529881659837</v>
      </c>
      <c r="G5226">
        <v>277162211.05959952</v>
      </c>
      <c r="H5226" s="6">
        <f>E5226-G5226-'Recalled prostheses cost'!$F$23</f>
        <v>-252565419.66707188</v>
      </c>
      <c r="I5226" s="112">
        <v>26750143.818253804</v>
      </c>
      <c r="J5226" s="112">
        <v>105321640.20264782</v>
      </c>
      <c r="K5226" s="112">
        <f>I5226-J5226-(0.38*'Recalled prostheses cost'!$F$23)</f>
        <v>-87597189.681812674</v>
      </c>
      <c r="L5226" s="11">
        <f t="shared" si="166"/>
        <v>1</v>
      </c>
    </row>
    <row r="5227" spans="1:12" x14ac:dyDescent="0.25">
      <c r="A5227">
        <f t="shared" si="167"/>
        <v>5222</v>
      </c>
      <c r="C5227">
        <v>48873.65266240386</v>
      </c>
      <c r="D5227">
        <v>50180.017506899487</v>
      </c>
      <c r="E5227">
        <v>51609032.609165974</v>
      </c>
      <c r="F5227">
        <v>1306.364844495627</v>
      </c>
      <c r="G5227">
        <v>325493775.83044785</v>
      </c>
      <c r="H5227" s="6">
        <f>E5227-G5227-'Recalled prostheses cost'!$F$23</f>
        <v>-297636567.68817306</v>
      </c>
      <c r="I5227" s="112">
        <v>28686580.051457096</v>
      </c>
      <c r="J5227" s="112">
        <v>123687634.81557016</v>
      </c>
      <c r="K5227" s="112">
        <f>I5227-J5227-(0.38*'Recalled prostheses cost'!$F$23)</f>
        <v>-104026748.06153172</v>
      </c>
      <c r="L5227" s="11">
        <f t="shared" si="166"/>
        <v>1</v>
      </c>
    </row>
    <row r="5228" spans="1:12" x14ac:dyDescent="0.25">
      <c r="A5228">
        <f t="shared" si="167"/>
        <v>5223</v>
      </c>
      <c r="C5228">
        <v>57712.882506191592</v>
      </c>
      <c r="D5228">
        <v>59880.460045473279</v>
      </c>
      <c r="E5228">
        <v>37927516.434515961</v>
      </c>
      <c r="F5228">
        <v>2167.5775392816868</v>
      </c>
      <c r="G5228">
        <v>290420926.26091433</v>
      </c>
      <c r="H5228" s="6">
        <f>E5228-G5228-'Recalled prostheses cost'!$F$23</f>
        <v>-276245234.29328954</v>
      </c>
      <c r="I5228" s="112">
        <v>20683832.974503119</v>
      </c>
      <c r="J5228" s="112">
        <v>110359951.97914746</v>
      </c>
      <c r="K5228" s="112">
        <f>I5228-J5228-(0.38*'Recalled prostheses cost'!$F$23)</f>
        <v>-98701812.302062988</v>
      </c>
      <c r="L5228" s="11">
        <f t="shared" si="166"/>
        <v>1</v>
      </c>
    </row>
    <row r="5229" spans="1:12" x14ac:dyDescent="0.25">
      <c r="A5229">
        <f t="shared" si="167"/>
        <v>5224</v>
      </c>
      <c r="C5229">
        <v>50267.07079465162</v>
      </c>
      <c r="D5229">
        <v>51805.893047675709</v>
      </c>
      <c r="E5229">
        <v>48432848.481446184</v>
      </c>
      <c r="F5229">
        <v>1538.8222530240892</v>
      </c>
      <c r="G5229">
        <v>361261392.40242052</v>
      </c>
      <c r="H5229" s="6">
        <f>E5229-G5229-'Recalled prostheses cost'!$F$23</f>
        <v>-336580368.38786548</v>
      </c>
      <c r="I5229" s="112">
        <v>26861343.955089409</v>
      </c>
      <c r="J5229" s="112">
        <v>137279329.11291981</v>
      </c>
      <c r="K5229" s="112">
        <f>I5229-J5229-(0.38*'Recalled prostheses cost'!$F$23)</f>
        <v>-119443678.45524904</v>
      </c>
      <c r="L5229" s="11">
        <f t="shared" si="166"/>
        <v>1</v>
      </c>
    </row>
    <row r="5230" spans="1:12" x14ac:dyDescent="0.25">
      <c r="A5230">
        <f t="shared" si="167"/>
        <v>5225</v>
      </c>
      <c r="C5230">
        <v>55842.681491774907</v>
      </c>
      <c r="D5230">
        <v>58216.471933668843</v>
      </c>
      <c r="E5230">
        <v>72454147.462645397</v>
      </c>
      <c r="F5230">
        <v>2373.7904418939361</v>
      </c>
      <c r="G5230">
        <v>930290227.52434397</v>
      </c>
      <c r="H5230" s="6">
        <f>E5230-G5230-'Recalled prostheses cost'!$F$23</f>
        <v>-881587904.52858973</v>
      </c>
      <c r="I5230" s="112">
        <v>40258727.107695073</v>
      </c>
      <c r="J5230" s="112">
        <v>353510286.45925069</v>
      </c>
      <c r="K5230" s="112">
        <f>I5230-J5230-(0.38*'Recalled prostheses cost'!$F$23)</f>
        <v>-322277252.64897424</v>
      </c>
      <c r="L5230" s="11">
        <f t="shared" si="166"/>
        <v>1</v>
      </c>
    </row>
    <row r="5231" spans="1:12" x14ac:dyDescent="0.25">
      <c r="A5231">
        <f t="shared" si="167"/>
        <v>5226</v>
      </c>
      <c r="C5231">
        <v>49432.804154526784</v>
      </c>
      <c r="D5231">
        <v>50969.449758020593</v>
      </c>
      <c r="E5231">
        <v>54460362.513038561</v>
      </c>
      <c r="F5231">
        <v>1536.6456034938092</v>
      </c>
      <c r="G5231">
        <v>381707626.91580957</v>
      </c>
      <c r="H5231" s="6">
        <f>E5231-G5231-'Recalled prostheses cost'!$F$23</f>
        <v>-350999088.86966217</v>
      </c>
      <c r="I5231" s="112">
        <v>30325916.311449036</v>
      </c>
      <c r="J5231" s="112">
        <v>145048898.22800764</v>
      </c>
      <c r="K5231" s="112">
        <f>I5231-J5231-(0.38*'Recalled prostheses cost'!$F$23)</f>
        <v>-123748675.21397725</v>
      </c>
      <c r="L5231" s="11">
        <f t="shared" si="166"/>
        <v>1</v>
      </c>
    </row>
    <row r="5232" spans="1:12" x14ac:dyDescent="0.25">
      <c r="A5232">
        <f t="shared" si="167"/>
        <v>5227</v>
      </c>
      <c r="C5232">
        <v>55559.545238978135</v>
      </c>
      <c r="D5232">
        <v>56797.80369545969</v>
      </c>
      <c r="E5232">
        <v>43402439.964449778</v>
      </c>
      <c r="F5232">
        <v>1238.2584564815552</v>
      </c>
      <c r="G5232">
        <v>212301994.3076221</v>
      </c>
      <c r="H5232" s="6">
        <f>E5232-G5232-'Recalled prostheses cost'!$F$23</f>
        <v>-192651378.81006348</v>
      </c>
      <c r="I5232" s="112">
        <v>24273774.718594857</v>
      </c>
      <c r="J5232" s="112">
        <v>80674757.83689639</v>
      </c>
      <c r="K5232" s="112">
        <f>I5232-J5232-(0.38*'Recalled prostheses cost'!$F$23)</f>
        <v>-65426676.41572018</v>
      </c>
      <c r="L5232" s="11">
        <f t="shared" si="166"/>
        <v>1</v>
      </c>
    </row>
    <row r="5233" spans="1:12" x14ac:dyDescent="0.25">
      <c r="A5233">
        <f t="shared" si="167"/>
        <v>5228</v>
      </c>
      <c r="C5233">
        <v>58316.096976420842</v>
      </c>
      <c r="D5233">
        <v>60659.823927054444</v>
      </c>
      <c r="E5233">
        <v>43702114.522598043</v>
      </c>
      <c r="F5233">
        <v>2343.7269506336015</v>
      </c>
      <c r="G5233">
        <v>371496679.90479767</v>
      </c>
      <c r="H5233" s="6">
        <f>E5233-G5233-'Recalled prostheses cost'!$F$23</f>
        <v>-351546389.84909081</v>
      </c>
      <c r="I5233" s="112">
        <v>24250996.178782299</v>
      </c>
      <c r="J5233" s="112">
        <v>141168738.36382309</v>
      </c>
      <c r="K5233" s="112">
        <f>I5233-J5233-(0.38*'Recalled prostheses cost'!$F$23)</f>
        <v>-125943435.48245943</v>
      </c>
      <c r="L5233" s="11">
        <f t="shared" si="166"/>
        <v>1</v>
      </c>
    </row>
    <row r="5234" spans="1:12" x14ac:dyDescent="0.25">
      <c r="A5234">
        <f t="shared" si="167"/>
        <v>5229</v>
      </c>
      <c r="C5234">
        <v>70132.060787749084</v>
      </c>
      <c r="D5234">
        <v>73875.041516803045</v>
      </c>
      <c r="E5234">
        <v>49176957.886849523</v>
      </c>
      <c r="F5234">
        <v>3742.9807290539611</v>
      </c>
      <c r="G5234">
        <v>678980183.34022725</v>
      </c>
      <c r="H5234" s="6">
        <f>E5234-G5234-'Recalled prostheses cost'!$F$23</f>
        <v>-653555049.92026889</v>
      </c>
      <c r="I5234" s="112">
        <v>27381641.868967913</v>
      </c>
      <c r="J5234" s="112">
        <v>258012469.66928634</v>
      </c>
      <c r="K5234" s="112">
        <f>I5234-J5234-(0.38*'Recalled prostheses cost'!$F$23)</f>
        <v>-239656521.09773707</v>
      </c>
      <c r="L5234" s="11">
        <f t="shared" si="166"/>
        <v>1</v>
      </c>
    </row>
    <row r="5235" spans="1:12" x14ac:dyDescent="0.25">
      <c r="A5235">
        <f t="shared" si="167"/>
        <v>5230</v>
      </c>
      <c r="C5235">
        <v>52414.4945849578</v>
      </c>
      <c r="D5235">
        <v>53954.652230072548</v>
      </c>
      <c r="E5235">
        <v>53771774.20659212</v>
      </c>
      <c r="F5235">
        <v>1540.1576451147484</v>
      </c>
      <c r="G5235">
        <v>352882009.3527987</v>
      </c>
      <c r="H5235" s="6">
        <f>E5235-G5235-'Recalled prostheses cost'!$F$23</f>
        <v>-322862059.61309773</v>
      </c>
      <c r="I5235" s="112">
        <v>29872672.426277433</v>
      </c>
      <c r="J5235" s="112">
        <v>134095163.55406351</v>
      </c>
      <c r="K5235" s="112">
        <f>I5235-J5235-(0.38*'Recalled prostheses cost'!$F$23)</f>
        <v>-113248184.42520472</v>
      </c>
      <c r="L5235" s="11">
        <f t="shared" si="166"/>
        <v>1</v>
      </c>
    </row>
    <row r="5236" spans="1:12" x14ac:dyDescent="0.25">
      <c r="A5236">
        <f t="shared" si="167"/>
        <v>5231</v>
      </c>
      <c r="C5236">
        <v>47667.385703572443</v>
      </c>
      <c r="D5236">
        <v>48840.47404677431</v>
      </c>
      <c r="E5236">
        <v>48352411.754722036</v>
      </c>
      <c r="F5236">
        <v>1173.0883432018672</v>
      </c>
      <c r="G5236">
        <v>276571754.09637022</v>
      </c>
      <c r="H5236" s="6">
        <f>E5236-G5236-'Recalled prostheses cost'!$F$23</f>
        <v>-251971166.80853936</v>
      </c>
      <c r="I5236" s="112">
        <v>27266820.716872118</v>
      </c>
      <c r="J5236" s="112">
        <v>105097266.5566207</v>
      </c>
      <c r="K5236" s="112">
        <f>I5236-J5236-(0.38*'Recalled prostheses cost'!$F$23)</f>
        <v>-86856139.137167245</v>
      </c>
      <c r="L5236" s="11">
        <f t="shared" si="166"/>
        <v>1</v>
      </c>
    </row>
    <row r="5237" spans="1:12" x14ac:dyDescent="0.25">
      <c r="A5237">
        <f t="shared" si="167"/>
        <v>5232</v>
      </c>
      <c r="C5237">
        <v>68825.58886722548</v>
      </c>
      <c r="D5237">
        <v>70883.378847520347</v>
      </c>
      <c r="E5237">
        <v>52893245.125172965</v>
      </c>
      <c r="F5237">
        <v>2057.7899802948668</v>
      </c>
      <c r="G5237">
        <v>321812543.93160737</v>
      </c>
      <c r="H5237" s="6">
        <f>E5237-G5237-'Recalled prostheses cost'!$F$23</f>
        <v>-292671123.27332556</v>
      </c>
      <c r="I5237" s="112">
        <v>29516373.857834913</v>
      </c>
      <c r="J5237" s="112">
        <v>122288766.69401078</v>
      </c>
      <c r="K5237" s="112">
        <f>I5237-J5237-(0.38*'Recalled prostheses cost'!$F$23)</f>
        <v>-101798086.13359451</v>
      </c>
      <c r="L5237" s="11">
        <f t="shared" si="166"/>
        <v>1</v>
      </c>
    </row>
    <row r="5238" spans="1:12" x14ac:dyDescent="0.25">
      <c r="A5238">
        <f t="shared" si="167"/>
        <v>5233</v>
      </c>
      <c r="C5238">
        <v>69162.074149075284</v>
      </c>
      <c r="D5238">
        <v>71204.130668317244</v>
      </c>
      <c r="E5238">
        <v>43867206.750532083</v>
      </c>
      <c r="F5238">
        <v>2042.0565192419599</v>
      </c>
      <c r="G5238">
        <v>292354092.03329825</v>
      </c>
      <c r="H5238" s="6">
        <f>E5238-G5238-'Recalled prostheses cost'!$F$23</f>
        <v>-272238709.74965733</v>
      </c>
      <c r="I5238" s="112">
        <v>24355895.387819439</v>
      </c>
      <c r="J5238" s="112">
        <v>111094554.97265331</v>
      </c>
      <c r="K5238" s="112">
        <f>I5238-J5238-(0.38*'Recalled prostheses cost'!$F$23)</f>
        <v>-95764352.882252514</v>
      </c>
      <c r="L5238" s="11">
        <f t="shared" si="166"/>
        <v>1</v>
      </c>
    </row>
    <row r="5239" spans="1:12" x14ac:dyDescent="0.25">
      <c r="A5239">
        <f t="shared" si="167"/>
        <v>5234</v>
      </c>
      <c r="C5239">
        <v>76451.981693884765</v>
      </c>
      <c r="D5239">
        <v>79752.067778892218</v>
      </c>
      <c r="E5239">
        <v>58972381.736269243</v>
      </c>
      <c r="F5239">
        <v>3300.0860850074532</v>
      </c>
      <c r="G5239">
        <v>518482322.09176493</v>
      </c>
      <c r="H5239" s="6">
        <f>E5239-G5239-'Recalled prostheses cost'!$F$23</f>
        <v>-483261764.82238686</v>
      </c>
      <c r="I5239" s="112">
        <v>32743040.42605748</v>
      </c>
      <c r="J5239" s="112">
        <v>197023282.3948707</v>
      </c>
      <c r="K5239" s="112">
        <f>I5239-J5239-(0.38*'Recalled prostheses cost'!$F$23)</f>
        <v>-173305935.26623186</v>
      </c>
      <c r="L5239" s="11">
        <f t="shared" si="166"/>
        <v>1</v>
      </c>
    </row>
    <row r="5240" spans="1:12" x14ac:dyDescent="0.25">
      <c r="A5240">
        <f t="shared" si="167"/>
        <v>5235</v>
      </c>
      <c r="C5240">
        <v>75111.338835342074</v>
      </c>
      <c r="D5240">
        <v>78302.62292634153</v>
      </c>
      <c r="E5240">
        <v>52899479.560250066</v>
      </c>
      <c r="F5240">
        <v>3191.2840909994557</v>
      </c>
      <c r="G5240">
        <v>471104917.14718384</v>
      </c>
      <c r="H5240" s="6">
        <f>E5240-G5240-'Recalled prostheses cost'!$F$23</f>
        <v>-441957262.05382496</v>
      </c>
      <c r="I5240" s="112">
        <v>29459554.245541818</v>
      </c>
      <c r="J5240" s="112">
        <v>179019868.51592982</v>
      </c>
      <c r="K5240" s="112">
        <f>I5240-J5240-(0.38*'Recalled prostheses cost'!$F$23)</f>
        <v>-158586007.56780666</v>
      </c>
      <c r="L5240" s="11">
        <f t="shared" si="166"/>
        <v>1</v>
      </c>
    </row>
    <row r="5241" spans="1:12" x14ac:dyDescent="0.25">
      <c r="A5241">
        <f t="shared" si="167"/>
        <v>5236</v>
      </c>
      <c r="C5241">
        <v>54761.454022457081</v>
      </c>
      <c r="D5241">
        <v>56342.495517628959</v>
      </c>
      <c r="E5241">
        <v>42860617.581661306</v>
      </c>
      <c r="F5241">
        <v>1581.0414951718776</v>
      </c>
      <c r="G5241">
        <v>255115405.21231619</v>
      </c>
      <c r="H5241" s="6">
        <f>E5241-G5241-'Recalled prostheses cost'!$F$23</f>
        <v>-236006612.09754604</v>
      </c>
      <c r="I5241" s="112">
        <v>23802736.85852072</v>
      </c>
      <c r="J5241" s="112">
        <v>96943853.980680168</v>
      </c>
      <c r="K5241" s="112">
        <f>I5241-J5241-(0.38*'Recalled prostheses cost'!$F$23)</f>
        <v>-82166810.419578105</v>
      </c>
      <c r="L5241" s="11">
        <f t="shared" si="166"/>
        <v>1</v>
      </c>
    </row>
    <row r="5242" spans="1:12" x14ac:dyDescent="0.25">
      <c r="A5242">
        <f t="shared" si="167"/>
        <v>5237</v>
      </c>
      <c r="C5242">
        <v>51880.213643114155</v>
      </c>
      <c r="D5242">
        <v>53565.485807606041</v>
      </c>
      <c r="E5242">
        <v>49195801.042080313</v>
      </c>
      <c r="F5242">
        <v>1685.2721644918856</v>
      </c>
      <c r="G5242">
        <v>370503076.80308235</v>
      </c>
      <c r="H5242" s="6">
        <f>E5242-G5242-'Recalled prostheses cost'!$F$23</f>
        <v>-345059100.22789323</v>
      </c>
      <c r="I5242" s="112">
        <v>26713677.731268864</v>
      </c>
      <c r="J5242" s="112">
        <v>140791169.18517131</v>
      </c>
      <c r="K5242" s="112">
        <f>I5242-J5242-(0.38*'Recalled prostheses cost'!$F$23)</f>
        <v>-123103184.75132108</v>
      </c>
      <c r="L5242" s="11">
        <f t="shared" si="166"/>
        <v>1</v>
      </c>
    </row>
    <row r="5243" spans="1:12" x14ac:dyDescent="0.25">
      <c r="A5243">
        <f t="shared" si="167"/>
        <v>5238</v>
      </c>
      <c r="C5243">
        <v>68167.843214028646</v>
      </c>
      <c r="D5243">
        <v>70599.382998106725</v>
      </c>
      <c r="E5243">
        <v>56399637.679322705</v>
      </c>
      <c r="F5243">
        <v>2431.5397840780788</v>
      </c>
      <c r="G5243">
        <v>484895315.24309736</v>
      </c>
      <c r="H5243" s="6">
        <f>E5243-G5243-'Recalled prostheses cost'!$F$23</f>
        <v>-452247502.03066581</v>
      </c>
      <c r="I5243" s="112">
        <v>31433054.989339687</v>
      </c>
      <c r="J5243" s="112">
        <v>184260219.792377</v>
      </c>
      <c r="K5243" s="112">
        <f>I5243-J5243-(0.38*'Recalled prostheses cost'!$F$23)</f>
        <v>-161852858.10045597</v>
      </c>
      <c r="L5243" s="11">
        <f t="shared" si="166"/>
        <v>1</v>
      </c>
    </row>
    <row r="5244" spans="1:12" x14ac:dyDescent="0.25">
      <c r="A5244">
        <f t="shared" si="167"/>
        <v>5239</v>
      </c>
      <c r="C5244">
        <v>63076.986359463597</v>
      </c>
      <c r="D5244">
        <v>65574.748243455935</v>
      </c>
      <c r="E5244">
        <v>43376609.49131424</v>
      </c>
      <c r="F5244">
        <v>2497.761883992338</v>
      </c>
      <c r="G5244">
        <v>373752205.46113729</v>
      </c>
      <c r="H5244" s="6">
        <f>E5244-G5244-'Recalled prostheses cost'!$F$23</f>
        <v>-354127420.43671423</v>
      </c>
      <c r="I5244" s="112">
        <v>24176918.012328476</v>
      </c>
      <c r="J5244" s="112">
        <v>142025838.07523221</v>
      </c>
      <c r="K5244" s="112">
        <f>I5244-J5244-(0.38*'Recalled prostheses cost'!$F$23)</f>
        <v>-126874613.36032239</v>
      </c>
      <c r="L5244" s="11">
        <f t="shared" si="166"/>
        <v>1</v>
      </c>
    </row>
    <row r="5245" spans="1:12" x14ac:dyDescent="0.25">
      <c r="A5245">
        <f t="shared" si="167"/>
        <v>5240</v>
      </c>
      <c r="C5245">
        <v>66802.349444291802</v>
      </c>
      <c r="D5245">
        <v>69571.0916111556</v>
      </c>
      <c r="E5245">
        <v>41917250.84639319</v>
      </c>
      <c r="F5245">
        <v>2768.742166863798</v>
      </c>
      <c r="G5245">
        <v>372189500.43405318</v>
      </c>
      <c r="H5245" s="6">
        <f>E5245-G5245-'Recalled prostheses cost'!$F$23</f>
        <v>-354024074.05455118</v>
      </c>
      <c r="I5245" s="112">
        <v>23124540.256530803</v>
      </c>
      <c r="J5245" s="112">
        <v>141432010.16494021</v>
      </c>
      <c r="K5245" s="112">
        <f>I5245-J5245-(0.38*'Recalled prostheses cost'!$F$23)</f>
        <v>-127333163.20582804</v>
      </c>
      <c r="L5245" s="11">
        <f t="shared" si="166"/>
        <v>1</v>
      </c>
    </row>
    <row r="5246" spans="1:12" x14ac:dyDescent="0.25">
      <c r="A5246">
        <f t="shared" si="167"/>
        <v>5241</v>
      </c>
      <c r="C5246">
        <v>53957.976952809811</v>
      </c>
      <c r="D5246">
        <v>55874.495447673144</v>
      </c>
      <c r="E5246">
        <v>58205179.598087192</v>
      </c>
      <c r="F5246">
        <v>1916.5184948633323</v>
      </c>
      <c r="G5246">
        <v>488491170.743334</v>
      </c>
      <c r="H5246" s="6">
        <f>E5246-G5246-'Recalled prostheses cost'!$F$23</f>
        <v>-454037815.61213797</v>
      </c>
      <c r="I5246" s="112">
        <v>32444371.521524664</v>
      </c>
      <c r="J5246" s="112">
        <v>185626644.88246691</v>
      </c>
      <c r="K5246" s="112">
        <f>I5246-J5246-(0.38*'Recalled prostheses cost'!$F$23)</f>
        <v>-162207966.6583609</v>
      </c>
      <c r="L5246" s="11">
        <f t="shared" si="166"/>
        <v>1</v>
      </c>
    </row>
    <row r="5247" spans="1:12" x14ac:dyDescent="0.25">
      <c r="A5247">
        <f t="shared" si="167"/>
        <v>5242</v>
      </c>
      <c r="C5247">
        <v>52191.11641757215</v>
      </c>
      <c r="D5247">
        <v>53353.536809204299</v>
      </c>
      <c r="E5247">
        <v>49420636.883763149</v>
      </c>
      <c r="F5247">
        <v>1162.4203916321494</v>
      </c>
      <c r="G5247">
        <v>261081837.46868449</v>
      </c>
      <c r="H5247" s="6">
        <f>E5247-G5247-'Recalled prostheses cost'!$F$23</f>
        <v>-235413025.05181253</v>
      </c>
      <c r="I5247" s="112">
        <v>27481217.218822967</v>
      </c>
      <c r="J5247" s="112">
        <v>99211098.238100111</v>
      </c>
      <c r="K5247" s="112">
        <f>I5247-J5247-(0.38*'Recalled prostheses cost'!$F$23)</f>
        <v>-80755574.31669578</v>
      </c>
      <c r="L5247" s="11">
        <f t="shared" si="166"/>
        <v>1</v>
      </c>
    </row>
    <row r="5248" spans="1:12" x14ac:dyDescent="0.25">
      <c r="A5248">
        <f t="shared" si="167"/>
        <v>5243</v>
      </c>
      <c r="C5248">
        <v>54794.909497132408</v>
      </c>
      <c r="D5248">
        <v>56998.333293722499</v>
      </c>
      <c r="E5248">
        <v>46028349.542828485</v>
      </c>
      <c r="F5248">
        <v>2203.4237965900902</v>
      </c>
      <c r="G5248">
        <v>460532760.58978301</v>
      </c>
      <c r="H5248" s="6">
        <f>E5248-G5248-'Recalled prostheses cost'!$F$23</f>
        <v>-438256235.51384568</v>
      </c>
      <c r="I5248" s="112">
        <v>25516064.493106868</v>
      </c>
      <c r="J5248" s="112">
        <v>175002449.02411753</v>
      </c>
      <c r="K5248" s="112">
        <f>I5248-J5248-(0.38*'Recalled prostheses cost'!$F$23)</f>
        <v>-158512077.82842931</v>
      </c>
      <c r="L5248" s="11">
        <f t="shared" si="166"/>
        <v>1</v>
      </c>
    </row>
    <row r="5249" spans="1:12" x14ac:dyDescent="0.25">
      <c r="A5249">
        <f t="shared" si="167"/>
        <v>5244</v>
      </c>
      <c r="C5249">
        <v>50783.695271278353</v>
      </c>
      <c r="D5249">
        <v>52180.261947547551</v>
      </c>
      <c r="E5249">
        <v>43416853.004987754</v>
      </c>
      <c r="F5249">
        <v>1396.5666762691981</v>
      </c>
      <c r="G5249">
        <v>243056155.782897</v>
      </c>
      <c r="H5249" s="6">
        <f>E5249-G5249-'Recalled prostheses cost'!$F$23</f>
        <v>-223391127.24480042</v>
      </c>
      <c r="I5249" s="112">
        <v>23940583.322977643</v>
      </c>
      <c r="J5249" s="112">
        <v>92361339.197500855</v>
      </c>
      <c r="K5249" s="112">
        <f>I5249-J5249-(0.38*'Recalled prostheses cost'!$F$23)</f>
        <v>-77446449.171941847</v>
      </c>
      <c r="L5249" s="11">
        <f t="shared" si="166"/>
        <v>1</v>
      </c>
    </row>
    <row r="5250" spans="1:12" x14ac:dyDescent="0.25">
      <c r="A5250">
        <f t="shared" si="167"/>
        <v>5245</v>
      </c>
      <c r="C5250">
        <v>58639.907811717443</v>
      </c>
      <c r="D5250">
        <v>60143.379763850011</v>
      </c>
      <c r="E5250">
        <v>54047157.595302209</v>
      </c>
      <c r="F5250">
        <v>1503.4719521325678</v>
      </c>
      <c r="G5250">
        <v>320145707.39551711</v>
      </c>
      <c r="H5250" s="6">
        <f>E5250-G5250-'Recalled prostheses cost'!$F$23</f>
        <v>-289850374.26710606</v>
      </c>
      <c r="I5250" s="112">
        <v>29990490.866882537</v>
      </c>
      <c r="J5250" s="112">
        <v>121655368.81029649</v>
      </c>
      <c r="K5250" s="112">
        <f>I5250-J5250-(0.38*'Recalled prostheses cost'!$F$23)</f>
        <v>-100690571.2408326</v>
      </c>
      <c r="L5250" s="11">
        <f t="shared" si="166"/>
        <v>1</v>
      </c>
    </row>
    <row r="5251" spans="1:12" x14ac:dyDescent="0.25">
      <c r="A5251">
        <f t="shared" si="167"/>
        <v>5246</v>
      </c>
      <c r="C5251">
        <v>63064.366183768841</v>
      </c>
      <c r="D5251">
        <v>65001.502129513188</v>
      </c>
      <c r="E5251">
        <v>48987203.872565247</v>
      </c>
      <c r="F5251">
        <v>1937.1359457443468</v>
      </c>
      <c r="G5251">
        <v>359640977.09257209</v>
      </c>
      <c r="H5251" s="6">
        <f>E5251-G5251-'Recalled prostheses cost'!$F$23</f>
        <v>-334405597.68689799</v>
      </c>
      <c r="I5251" s="112">
        <v>27058044.936178751</v>
      </c>
      <c r="J5251" s="112">
        <v>136663571.2951774</v>
      </c>
      <c r="K5251" s="112">
        <f>I5251-J5251-(0.38*'Recalled prostheses cost'!$F$23)</f>
        <v>-118631219.65641731</v>
      </c>
      <c r="L5251" s="11">
        <f t="shared" si="166"/>
        <v>1</v>
      </c>
    </row>
    <row r="5252" spans="1:12" x14ac:dyDescent="0.25">
      <c r="A5252">
        <f t="shared" si="167"/>
        <v>5247</v>
      </c>
      <c r="C5252">
        <v>68699.811900504574</v>
      </c>
      <c r="D5252">
        <v>70425.076384939806</v>
      </c>
      <c r="E5252">
        <v>41826412.937022336</v>
      </c>
      <c r="F5252">
        <v>1725.2644844352326</v>
      </c>
      <c r="G5252">
        <v>243676361.75414982</v>
      </c>
      <c r="H5252" s="6">
        <f>E5252-G5252-'Recalled prostheses cost'!$F$23</f>
        <v>-225601773.28401867</v>
      </c>
      <c r="I5252" s="112">
        <v>23165305.27666349</v>
      </c>
      <c r="J5252" s="112">
        <v>92597017.466576934</v>
      </c>
      <c r="K5252" s="112">
        <f>I5252-J5252-(0.38*'Recalled prostheses cost'!$F$23)</f>
        <v>-78457405.487332106</v>
      </c>
      <c r="L5252" s="11">
        <f t="shared" si="166"/>
        <v>1</v>
      </c>
    </row>
    <row r="5253" spans="1:12" x14ac:dyDescent="0.25">
      <c r="A5253">
        <f t="shared" si="167"/>
        <v>5248</v>
      </c>
      <c r="C5253">
        <v>56070.575675881948</v>
      </c>
      <c r="D5253">
        <v>57583.582470281195</v>
      </c>
      <c r="E5253">
        <v>60639042.090507753</v>
      </c>
      <c r="F5253">
        <v>1513.0067943992472</v>
      </c>
      <c r="G5253">
        <v>391958533.50004524</v>
      </c>
      <c r="H5253" s="6">
        <f>E5253-G5253-'Recalled prostheses cost'!$F$23</f>
        <v>-355071315.87642866</v>
      </c>
      <c r="I5253" s="112">
        <v>33579573.327901229</v>
      </c>
      <c r="J5253" s="112">
        <v>148944242.73001722</v>
      </c>
      <c r="K5253" s="112">
        <f>I5253-J5253-(0.38*'Recalled prostheses cost'!$F$23)</f>
        <v>-124390362.69953462</v>
      </c>
      <c r="L5253" s="11">
        <f t="shared" si="166"/>
        <v>1</v>
      </c>
    </row>
    <row r="5254" spans="1:12" x14ac:dyDescent="0.25">
      <c r="A5254">
        <f t="shared" si="167"/>
        <v>5249</v>
      </c>
      <c r="C5254">
        <v>57529.971397357796</v>
      </c>
      <c r="D5254">
        <v>59141.681741992645</v>
      </c>
      <c r="E5254">
        <v>43248607.861567669</v>
      </c>
      <c r="F5254">
        <v>1611.7103446348483</v>
      </c>
      <c r="G5254">
        <v>266338246.81544673</v>
      </c>
      <c r="H5254" s="6">
        <f>E5254-G5254-'Recalled prostheses cost'!$F$23</f>
        <v>-246841463.42077023</v>
      </c>
      <c r="I5254" s="112">
        <v>23840523.498285316</v>
      </c>
      <c r="J5254" s="112">
        <v>101208533.78986977</v>
      </c>
      <c r="K5254" s="112">
        <f>I5254-J5254-(0.38*'Recalled prostheses cost'!$F$23)</f>
        <v>-86393703.589003116</v>
      </c>
      <c r="L5254" s="11">
        <f t="shared" ref="L5254:L5317" si="168">IF(H5254/$H$1&lt;=F5254,1,0)</f>
        <v>1</v>
      </c>
    </row>
    <row r="5255" spans="1:12" x14ac:dyDescent="0.25">
      <c r="A5255">
        <f t="shared" si="167"/>
        <v>5250</v>
      </c>
      <c r="C5255">
        <v>65460.304478012178</v>
      </c>
      <c r="D5255">
        <v>67446.084313579762</v>
      </c>
      <c r="E5255">
        <v>47272285.388308518</v>
      </c>
      <c r="F5255">
        <v>1985.7798355675841</v>
      </c>
      <c r="G5255">
        <v>308618063.04062724</v>
      </c>
      <c r="H5255" s="6">
        <f>E5255-G5255-'Recalled prostheses cost'!$F$23</f>
        <v>-285097602.11920989</v>
      </c>
      <c r="I5255" s="112">
        <v>26376717.896620449</v>
      </c>
      <c r="J5255" s="112">
        <v>117274863.95543838</v>
      </c>
      <c r="K5255" s="112">
        <f>I5255-J5255-(0.38*'Recalled prostheses cost'!$F$23)</f>
        <v>-99923839.356236577</v>
      </c>
      <c r="L5255" s="11">
        <f t="shared" si="168"/>
        <v>1</v>
      </c>
    </row>
    <row r="5256" spans="1:12" x14ac:dyDescent="0.25">
      <c r="A5256">
        <f t="shared" ref="A5256:A5319" si="169">1+A5255</f>
        <v>5251</v>
      </c>
      <c r="C5256">
        <v>58043.636723350515</v>
      </c>
      <c r="D5256">
        <v>59905.027469521163</v>
      </c>
      <c r="E5256">
        <v>47291168.47136201</v>
      </c>
      <c r="F5256">
        <v>1861.3907461706476</v>
      </c>
      <c r="G5256">
        <v>343610420.52788347</v>
      </c>
      <c r="H5256" s="6">
        <f>E5256-G5256-'Recalled prostheses cost'!$F$23</f>
        <v>-320071076.52341264</v>
      </c>
      <c r="I5256" s="112">
        <v>26113941.206474211</v>
      </c>
      <c r="J5256" s="112">
        <v>130571959.80059576</v>
      </c>
      <c r="K5256" s="112">
        <f>I5256-J5256-(0.38*'Recalled prostheses cost'!$F$23)</f>
        <v>-113483711.8915402</v>
      </c>
      <c r="L5256" s="11">
        <f t="shared" si="168"/>
        <v>1</v>
      </c>
    </row>
    <row r="5257" spans="1:12" x14ac:dyDescent="0.25">
      <c r="A5257">
        <f t="shared" si="169"/>
        <v>5252</v>
      </c>
      <c r="C5257">
        <v>80916.964324757428</v>
      </c>
      <c r="D5257">
        <v>85351.280097316761</v>
      </c>
      <c r="E5257">
        <v>43334111.034106202</v>
      </c>
      <c r="F5257">
        <v>4434.3157725593337</v>
      </c>
      <c r="G5257">
        <v>411690583.31753951</v>
      </c>
      <c r="H5257" s="6">
        <f>E5257-G5257-'Recalled prostheses cost'!$F$23</f>
        <v>-392108296.75032449</v>
      </c>
      <c r="I5257" s="112">
        <v>23783772.93395583</v>
      </c>
      <c r="J5257" s="112">
        <v>156442421.66066504</v>
      </c>
      <c r="K5257" s="112">
        <f>I5257-J5257-(0.38*'Recalled prostheses cost'!$F$23)</f>
        <v>-141684342.02412784</v>
      </c>
      <c r="L5257" s="11">
        <f t="shared" si="168"/>
        <v>1</v>
      </c>
    </row>
    <row r="5258" spans="1:12" x14ac:dyDescent="0.25">
      <c r="A5258">
        <f t="shared" si="169"/>
        <v>5253</v>
      </c>
      <c r="C5258">
        <v>56899.023871460915</v>
      </c>
      <c r="D5258">
        <v>59301.824370112074</v>
      </c>
      <c r="E5258">
        <v>42639601.523977265</v>
      </c>
      <c r="F5258">
        <v>2402.8004986511587</v>
      </c>
      <c r="G5258">
        <v>370524856.46083122</v>
      </c>
      <c r="H5258" s="6">
        <f>E5258-G5258-'Recalled prostheses cost'!$F$23</f>
        <v>-351637079.40374511</v>
      </c>
      <c r="I5258" s="112">
        <v>23689155.840202138</v>
      </c>
      <c r="J5258" s="112">
        <v>140799445.45511585</v>
      </c>
      <c r="K5258" s="112">
        <f>I5258-J5258-(0.38*'Recalled prostheses cost'!$F$23)</f>
        <v>-126135982.91233236</v>
      </c>
      <c r="L5258" s="11">
        <f t="shared" si="168"/>
        <v>1</v>
      </c>
    </row>
    <row r="5259" spans="1:12" x14ac:dyDescent="0.25">
      <c r="A5259">
        <f t="shared" si="169"/>
        <v>5254</v>
      </c>
      <c r="C5259">
        <v>54496.981102039354</v>
      </c>
      <c r="D5259">
        <v>56347.874889066989</v>
      </c>
      <c r="E5259">
        <v>40830990.518823802</v>
      </c>
      <c r="F5259">
        <v>1850.893787027635</v>
      </c>
      <c r="G5259">
        <v>266452823.0513356</v>
      </c>
      <c r="H5259" s="6">
        <f>E5259-G5259-'Recalled prostheses cost'!$F$23</f>
        <v>-249373656.99940297</v>
      </c>
      <c r="I5259" s="112">
        <v>22663810.304709494</v>
      </c>
      <c r="J5259" s="112">
        <v>101252072.75950752</v>
      </c>
      <c r="K5259" s="112">
        <f>I5259-J5259-(0.38*'Recalled prostheses cost'!$F$23)</f>
        <v>-87613955.752216667</v>
      </c>
      <c r="L5259" s="11">
        <f t="shared" si="168"/>
        <v>1</v>
      </c>
    </row>
    <row r="5260" spans="1:12" x14ac:dyDescent="0.25">
      <c r="A5260">
        <f t="shared" si="169"/>
        <v>5255</v>
      </c>
      <c r="C5260">
        <v>54277.545733437582</v>
      </c>
      <c r="D5260">
        <v>56381.083819135951</v>
      </c>
      <c r="E5260">
        <v>42899394.528196238</v>
      </c>
      <c r="F5260">
        <v>2103.5380856983684</v>
      </c>
      <c r="G5260">
        <v>317677959.57460427</v>
      </c>
      <c r="H5260" s="6">
        <f>E5260-G5260-'Recalled prostheses cost'!$F$23</f>
        <v>-298530389.51329923</v>
      </c>
      <c r="I5260" s="112">
        <v>24416634.631183285</v>
      </c>
      <c r="J5260" s="112">
        <v>120717624.63834964</v>
      </c>
      <c r="K5260" s="112">
        <f>I5260-J5260-(0.38*'Recalled prostheses cost'!$F$23)</f>
        <v>-105326683.30458501</v>
      </c>
      <c r="L5260" s="11">
        <f t="shared" si="168"/>
        <v>1</v>
      </c>
    </row>
    <row r="5261" spans="1:12" x14ac:dyDescent="0.25">
      <c r="A5261">
        <f t="shared" si="169"/>
        <v>5256</v>
      </c>
      <c r="C5261">
        <v>52527.970592934842</v>
      </c>
      <c r="D5261">
        <v>54037.400783282632</v>
      </c>
      <c r="E5261">
        <v>47642080.148290217</v>
      </c>
      <c r="F5261">
        <v>1509.4301903477899</v>
      </c>
      <c r="G5261">
        <v>322673734.04969555</v>
      </c>
      <c r="H5261" s="6">
        <f>E5261-G5261-'Recalled prostheses cost'!$F$23</f>
        <v>-298783478.3682965</v>
      </c>
      <c r="I5261" s="112">
        <v>26347047.431154728</v>
      </c>
      <c r="J5261" s="112">
        <v>122616018.93888432</v>
      </c>
      <c r="K5261" s="112">
        <f>I5261-J5261-(0.38*'Recalled prostheses cost'!$F$23)</f>
        <v>-105294664.80514824</v>
      </c>
      <c r="L5261" s="11">
        <f t="shared" si="168"/>
        <v>1</v>
      </c>
    </row>
    <row r="5262" spans="1:12" x14ac:dyDescent="0.25">
      <c r="A5262">
        <f t="shared" si="169"/>
        <v>5257</v>
      </c>
      <c r="C5262">
        <v>63788.305894971287</v>
      </c>
      <c r="D5262">
        <v>66652.621891214469</v>
      </c>
      <c r="E5262">
        <v>46901458.871634908</v>
      </c>
      <c r="F5262">
        <v>2864.3159962431819</v>
      </c>
      <c r="G5262">
        <v>540463779.35466623</v>
      </c>
      <c r="H5262" s="6">
        <f>E5262-G5262-'Recalled prostheses cost'!$F$23</f>
        <v>-517314144.9499225</v>
      </c>
      <c r="I5262" s="112">
        <v>25786872.706947275</v>
      </c>
      <c r="J5262" s="112">
        <v>205376236.15477318</v>
      </c>
      <c r="K5262" s="112">
        <f>I5262-J5262-(0.38*'Recalled prostheses cost'!$F$23)</f>
        <v>-188615056.74524456</v>
      </c>
      <c r="L5262" s="11">
        <f t="shared" si="168"/>
        <v>1</v>
      </c>
    </row>
    <row r="5263" spans="1:12" x14ac:dyDescent="0.25">
      <c r="A5263">
        <f t="shared" si="169"/>
        <v>5258</v>
      </c>
      <c r="C5263">
        <v>72345.540520444134</v>
      </c>
      <c r="D5263">
        <v>74566.603489048211</v>
      </c>
      <c r="E5263">
        <v>62308283.536991239</v>
      </c>
      <c r="F5263">
        <v>2221.0629686040775</v>
      </c>
      <c r="G5263">
        <v>390817975.70440215</v>
      </c>
      <c r="H5263" s="6">
        <f>E5263-G5263-'Recalled prostheses cost'!$F$23</f>
        <v>-352261516.63430208</v>
      </c>
      <c r="I5263" s="112">
        <v>35152450.450603925</v>
      </c>
      <c r="J5263" s="112">
        <v>148510830.76767281</v>
      </c>
      <c r="K5263" s="112">
        <f>I5263-J5263-(0.38*'Recalled prostheses cost'!$F$23)</f>
        <v>-122384073.61448753</v>
      </c>
      <c r="L5263" s="11">
        <f t="shared" si="168"/>
        <v>1</v>
      </c>
    </row>
    <row r="5264" spans="1:12" x14ac:dyDescent="0.25">
      <c r="A5264">
        <f t="shared" si="169"/>
        <v>5259</v>
      </c>
      <c r="C5264">
        <v>53397.056431713274</v>
      </c>
      <c r="D5264">
        <v>54363.971767295719</v>
      </c>
      <c r="E5264">
        <v>55405510.60563504</v>
      </c>
      <c r="F5264">
        <v>966.91533558244555</v>
      </c>
      <c r="G5264">
        <v>219268229.25123361</v>
      </c>
      <c r="H5264" s="6">
        <f>E5264-G5264-'Recalled prostheses cost'!$F$23</f>
        <v>-187614543.11248973</v>
      </c>
      <c r="I5264" s="112">
        <v>30629650.535152338</v>
      </c>
      <c r="J5264" s="112">
        <v>83321927.11546877</v>
      </c>
      <c r="K5264" s="112">
        <f>I5264-J5264-(0.38*'Recalled prostheses cost'!$F$23)</f>
        <v>-61717969.877735078</v>
      </c>
      <c r="L5264" s="11">
        <f t="shared" si="168"/>
        <v>1</v>
      </c>
    </row>
    <row r="5265" spans="1:12" x14ac:dyDescent="0.25">
      <c r="A5265">
        <f t="shared" si="169"/>
        <v>5260</v>
      </c>
      <c r="C5265">
        <v>54517.608690825597</v>
      </c>
      <c r="D5265">
        <v>56961.114728573579</v>
      </c>
      <c r="E5265">
        <v>43387243.55474744</v>
      </c>
      <c r="F5265">
        <v>2443.5060377479822</v>
      </c>
      <c r="G5265">
        <v>410969977.21026987</v>
      </c>
      <c r="H5265" s="6">
        <f>E5265-G5265-'Recalled prostheses cost'!$F$23</f>
        <v>-391334558.12241358</v>
      </c>
      <c r="I5265" s="112">
        <v>24196636.789963689</v>
      </c>
      <c r="J5265" s="112">
        <v>156168591.33990252</v>
      </c>
      <c r="K5265" s="112">
        <f>I5265-J5265-(0.38*'Recalled prostheses cost'!$F$23)</f>
        <v>-140997647.84735748</v>
      </c>
      <c r="L5265" s="11">
        <f t="shared" si="168"/>
        <v>1</v>
      </c>
    </row>
    <row r="5266" spans="1:12" x14ac:dyDescent="0.25">
      <c r="A5266">
        <f t="shared" si="169"/>
        <v>5261</v>
      </c>
      <c r="C5266">
        <v>70996.283332472522</v>
      </c>
      <c r="D5266">
        <v>72813.493720093975</v>
      </c>
      <c r="E5266">
        <v>43949308.793587551</v>
      </c>
      <c r="F5266">
        <v>1817.2103876214533</v>
      </c>
      <c r="G5266">
        <v>203401446.57559001</v>
      </c>
      <c r="H5266" s="6">
        <f>E5266-G5266-'Recalled prostheses cost'!$F$23</f>
        <v>-183203962.24889362</v>
      </c>
      <c r="I5266" s="112">
        <v>24224065.865518868</v>
      </c>
      <c r="J5266" s="112">
        <v>77292549.69872421</v>
      </c>
      <c r="K5266" s="112">
        <f>I5266-J5266-(0.38*'Recalled prostheses cost'!$F$23)</f>
        <v>-62094177.130623989</v>
      </c>
      <c r="L5266" s="11">
        <f t="shared" si="168"/>
        <v>1</v>
      </c>
    </row>
    <row r="5267" spans="1:12" x14ac:dyDescent="0.25">
      <c r="A5267">
        <f t="shared" si="169"/>
        <v>5262</v>
      </c>
      <c r="C5267">
        <v>59871.401992613559</v>
      </c>
      <c r="D5267">
        <v>61771.442282472985</v>
      </c>
      <c r="E5267">
        <v>40338176.079957455</v>
      </c>
      <c r="F5267">
        <v>1900.0402898594257</v>
      </c>
      <c r="G5267">
        <v>245062042.89779177</v>
      </c>
      <c r="H5267" s="6">
        <f>E5267-G5267-'Recalled prostheses cost'!$F$23</f>
        <v>-228475691.28472549</v>
      </c>
      <c r="I5267" s="112">
        <v>22315661.276203375</v>
      </c>
      <c r="J5267" s="112">
        <v>93123576.301160887</v>
      </c>
      <c r="K5267" s="112">
        <f>I5267-J5267-(0.38*'Recalled prostheses cost'!$F$23)</f>
        <v>-79833608.322376162</v>
      </c>
      <c r="L5267" s="11">
        <f t="shared" si="168"/>
        <v>1</v>
      </c>
    </row>
    <row r="5268" spans="1:12" x14ac:dyDescent="0.25">
      <c r="A5268">
        <f t="shared" si="169"/>
        <v>5263</v>
      </c>
      <c r="C5268">
        <v>54481.110832817052</v>
      </c>
      <c r="D5268">
        <v>56157.024713691528</v>
      </c>
      <c r="E5268">
        <v>44258337.870487042</v>
      </c>
      <c r="F5268">
        <v>1675.9138808744756</v>
      </c>
      <c r="G5268">
        <v>305886425.52821392</v>
      </c>
      <c r="H5268" s="6">
        <f>E5268-G5268-'Recalled prostheses cost'!$F$23</f>
        <v>-285379912.12461805</v>
      </c>
      <c r="I5268" s="112">
        <v>24594211.533338089</v>
      </c>
      <c r="J5268" s="112">
        <v>116236841.70072129</v>
      </c>
      <c r="K5268" s="112">
        <f>I5268-J5268-(0.38*'Recalled prostheses cost'!$F$23)</f>
        <v>-100668323.46480185</v>
      </c>
      <c r="L5268" s="11">
        <f t="shared" si="168"/>
        <v>1</v>
      </c>
    </row>
    <row r="5269" spans="1:12" x14ac:dyDescent="0.25">
      <c r="A5269">
        <f t="shared" si="169"/>
        <v>5264</v>
      </c>
      <c r="C5269">
        <v>54678.244820491302</v>
      </c>
      <c r="D5269">
        <v>56100.000893468234</v>
      </c>
      <c r="E5269">
        <v>48458569.198299311</v>
      </c>
      <c r="F5269">
        <v>1421.756072976932</v>
      </c>
      <c r="G5269">
        <v>288995749.26464248</v>
      </c>
      <c r="H5269" s="6">
        <f>E5269-G5269-'Recalled prostheses cost'!$F$23</f>
        <v>-264289004.53323433</v>
      </c>
      <c r="I5269" s="112">
        <v>27186710.361774486</v>
      </c>
      <c r="J5269" s="112">
        <v>109818384.72056414</v>
      </c>
      <c r="K5269" s="112">
        <f>I5269-J5269-(0.38*'Recalled prostheses cost'!$F$23)</f>
        <v>-91657367.656208307</v>
      </c>
      <c r="L5269" s="11">
        <f t="shared" si="168"/>
        <v>1</v>
      </c>
    </row>
    <row r="5270" spans="1:12" x14ac:dyDescent="0.25">
      <c r="A5270">
        <f t="shared" si="169"/>
        <v>5265</v>
      </c>
      <c r="C5270">
        <v>74782.913828978883</v>
      </c>
      <c r="D5270">
        <v>77453.080196678944</v>
      </c>
      <c r="E5270">
        <v>56253356.882744953</v>
      </c>
      <c r="F5270">
        <v>2670.1663677000615</v>
      </c>
      <c r="G5270">
        <v>405615220.4688462</v>
      </c>
      <c r="H5270" s="6">
        <f>E5270-G5270-'Recalled prostheses cost'!$F$23</f>
        <v>-373113688.0529924</v>
      </c>
      <c r="I5270" s="112">
        <v>31293792.886653777</v>
      </c>
      <c r="J5270" s="112">
        <v>154133783.77816156</v>
      </c>
      <c r="K5270" s="112">
        <f>I5270-J5270-(0.38*'Recalled prostheses cost'!$F$23)</f>
        <v>-131865684.18892643</v>
      </c>
      <c r="L5270" s="11">
        <f t="shared" si="168"/>
        <v>1</v>
      </c>
    </row>
    <row r="5271" spans="1:12" x14ac:dyDescent="0.25">
      <c r="A5271">
        <f t="shared" si="169"/>
        <v>5266</v>
      </c>
      <c r="C5271">
        <v>58826.257251807809</v>
      </c>
      <c r="D5271">
        <v>60515.877852907397</v>
      </c>
      <c r="E5271">
        <v>40095843.300679311</v>
      </c>
      <c r="F5271">
        <v>1689.6206010995884</v>
      </c>
      <c r="G5271">
        <v>226112176.54925323</v>
      </c>
      <c r="H5271" s="6">
        <f>E5271-G5271-'Recalled prostheses cost'!$F$23</f>
        <v>-209768157.71546507</v>
      </c>
      <c r="I5271" s="112">
        <v>22635456.327291604</v>
      </c>
      <c r="J5271" s="112">
        <v>85922627.088716224</v>
      </c>
      <c r="K5271" s="112">
        <f>I5271-J5271-(0.38*'Recalled prostheses cost'!$F$23)</f>
        <v>-72312864.058843255</v>
      </c>
      <c r="L5271" s="11">
        <f t="shared" si="168"/>
        <v>1</v>
      </c>
    </row>
    <row r="5272" spans="1:12" x14ac:dyDescent="0.25">
      <c r="A5272">
        <f t="shared" si="169"/>
        <v>5267</v>
      </c>
      <c r="C5272">
        <v>53241.041878694356</v>
      </c>
      <c r="D5272">
        <v>54945.09434363935</v>
      </c>
      <c r="E5272">
        <v>54219047.647451058</v>
      </c>
      <c r="F5272">
        <v>1704.0524649449944</v>
      </c>
      <c r="G5272">
        <v>429755746.12990063</v>
      </c>
      <c r="H5272" s="6">
        <f>E5272-G5272-'Recalled prostheses cost'!$F$23</f>
        <v>-399288522.94934076</v>
      </c>
      <c r="I5272" s="112">
        <v>30001559.756954048</v>
      </c>
      <c r="J5272" s="112">
        <v>163307183.52936223</v>
      </c>
      <c r="K5272" s="112">
        <f>I5272-J5272-(0.38*'Recalled prostheses cost'!$F$23)</f>
        <v>-142331317.06982684</v>
      </c>
      <c r="L5272" s="11">
        <f t="shared" si="168"/>
        <v>1</v>
      </c>
    </row>
    <row r="5273" spans="1:12" x14ac:dyDescent="0.25">
      <c r="A5273">
        <f t="shared" si="169"/>
        <v>5268</v>
      </c>
      <c r="C5273">
        <v>72197.924516318759</v>
      </c>
      <c r="D5273">
        <v>73901.083325178275</v>
      </c>
      <c r="E5273">
        <v>51202305.479442827</v>
      </c>
      <c r="F5273">
        <v>1703.1588088595163</v>
      </c>
      <c r="G5273">
        <v>256366237.84612712</v>
      </c>
      <c r="H5273" s="6">
        <f>E5273-G5273-'Recalled prostheses cost'!$F$23</f>
        <v>-228915756.83357546</v>
      </c>
      <c r="I5273" s="112">
        <v>28274954.997317325</v>
      </c>
      <c r="J5273" s="112">
        <v>97419170.381528318</v>
      </c>
      <c r="K5273" s="112">
        <f>I5273-J5273-(0.38*'Recalled prostheses cost'!$F$23)</f>
        <v>-78169908.681629628</v>
      </c>
      <c r="L5273" s="11">
        <f t="shared" si="168"/>
        <v>1</v>
      </c>
    </row>
    <row r="5274" spans="1:12" x14ac:dyDescent="0.25">
      <c r="A5274">
        <f t="shared" si="169"/>
        <v>5269</v>
      </c>
      <c r="C5274">
        <v>58521.803129435793</v>
      </c>
      <c r="D5274">
        <v>60399.466233995438</v>
      </c>
      <c r="E5274">
        <v>57610493.821640015</v>
      </c>
      <c r="F5274">
        <v>1877.6631045596441</v>
      </c>
      <c r="G5274">
        <v>462937429.2914561</v>
      </c>
      <c r="H5274" s="6">
        <f>E5274-G5274-'Recalled prostheses cost'!$F$23</f>
        <v>-429078759.93670726</v>
      </c>
      <c r="I5274" s="112">
        <v>31246224.099740241</v>
      </c>
      <c r="J5274" s="112">
        <v>175916223.13075337</v>
      </c>
      <c r="K5274" s="112">
        <f>I5274-J5274-(0.38*'Recalled prostheses cost'!$F$23)</f>
        <v>-153695692.32843179</v>
      </c>
      <c r="L5274" s="11">
        <f t="shared" si="168"/>
        <v>1</v>
      </c>
    </row>
    <row r="5275" spans="1:12" x14ac:dyDescent="0.25">
      <c r="A5275">
        <f t="shared" si="169"/>
        <v>5270</v>
      </c>
      <c r="C5275">
        <v>61242.373766763507</v>
      </c>
      <c r="D5275">
        <v>63332.273694584605</v>
      </c>
      <c r="E5275">
        <v>48253930.238934778</v>
      </c>
      <c r="F5275">
        <v>2089.8999278210977</v>
      </c>
      <c r="G5275">
        <v>364862743.38540798</v>
      </c>
      <c r="H5275" s="6">
        <f>E5275-G5275-'Recalled prostheses cost'!$F$23</f>
        <v>-340360637.6133644</v>
      </c>
      <c r="I5275" s="112">
        <v>26520670.422547568</v>
      </c>
      <c r="J5275" s="112">
        <v>138647842.48645505</v>
      </c>
      <c r="K5275" s="112">
        <f>I5275-J5275-(0.38*'Recalled prostheses cost'!$F$23)</f>
        <v>-121152865.36132613</v>
      </c>
      <c r="L5275" s="11">
        <f t="shared" si="168"/>
        <v>1</v>
      </c>
    </row>
    <row r="5276" spans="1:12" x14ac:dyDescent="0.25">
      <c r="A5276">
        <f t="shared" si="169"/>
        <v>5271</v>
      </c>
      <c r="C5276">
        <v>52074.825025592436</v>
      </c>
      <c r="D5276">
        <v>54080.496351855079</v>
      </c>
      <c r="E5276">
        <v>40920386.529056057</v>
      </c>
      <c r="F5276">
        <v>2005.6713262626436</v>
      </c>
      <c r="G5276">
        <v>340077982.25769877</v>
      </c>
      <c r="H5276" s="6">
        <f>E5276-G5276-'Recalled prostheses cost'!$F$23</f>
        <v>-322909420.19553387</v>
      </c>
      <c r="I5276" s="112">
        <v>22396711.323982984</v>
      </c>
      <c r="J5276" s="112">
        <v>129229633.25792553</v>
      </c>
      <c r="K5276" s="112">
        <f>I5276-J5276-(0.38*'Recalled prostheses cost'!$F$23)</f>
        <v>-115858615.23136118</v>
      </c>
      <c r="L5276" s="11">
        <f t="shared" si="168"/>
        <v>1</v>
      </c>
    </row>
    <row r="5277" spans="1:12" x14ac:dyDescent="0.25">
      <c r="A5277">
        <f t="shared" si="169"/>
        <v>5272</v>
      </c>
      <c r="C5277">
        <v>59606.621529572018</v>
      </c>
      <c r="D5277">
        <v>61543.079639341748</v>
      </c>
      <c r="E5277">
        <v>54050291.191396452</v>
      </c>
      <c r="F5277">
        <v>1936.4581097697301</v>
      </c>
      <c r="G5277">
        <v>434726985.17354393</v>
      </c>
      <c r="H5277" s="6">
        <f>E5277-G5277-'Recalled prostheses cost'!$F$23</f>
        <v>-404428518.44903862</v>
      </c>
      <c r="I5277" s="112">
        <v>30122600.205598839</v>
      </c>
      <c r="J5277" s="112">
        <v>165196254.36594671</v>
      </c>
      <c r="K5277" s="112">
        <f>I5277-J5277-(0.38*'Recalled prostheses cost'!$F$23)</f>
        <v>-144099347.45776653</v>
      </c>
      <c r="L5277" s="11">
        <f t="shared" si="168"/>
        <v>1</v>
      </c>
    </row>
    <row r="5278" spans="1:12" x14ac:dyDescent="0.25">
      <c r="A5278">
        <f t="shared" si="169"/>
        <v>5273</v>
      </c>
      <c r="C5278">
        <v>64506.034819322427</v>
      </c>
      <c r="D5278">
        <v>66463.619091412838</v>
      </c>
      <c r="E5278">
        <v>72113620.676998898</v>
      </c>
      <c r="F5278">
        <v>1957.5842720904111</v>
      </c>
      <c r="G5278">
        <v>476603614.81848198</v>
      </c>
      <c r="H5278" s="6">
        <f>E5278-G5278-'Recalled prostheses cost'!$F$23</f>
        <v>-428241818.60837424</v>
      </c>
      <c r="I5278" s="112">
        <v>40048440.548461564</v>
      </c>
      <c r="J5278" s="112">
        <v>181109373.6310232</v>
      </c>
      <c r="K5278" s="112">
        <f>I5278-J5278-(0.38*'Recalled prostheses cost'!$F$23)</f>
        <v>-150086626.3799803</v>
      </c>
      <c r="L5278" s="11">
        <f t="shared" si="168"/>
        <v>1</v>
      </c>
    </row>
    <row r="5279" spans="1:12" x14ac:dyDescent="0.25">
      <c r="A5279">
        <f t="shared" si="169"/>
        <v>5274</v>
      </c>
      <c r="C5279">
        <v>54486.733136914358</v>
      </c>
      <c r="D5279">
        <v>56000.02657090337</v>
      </c>
      <c r="E5279">
        <v>55186353.790955968</v>
      </c>
      <c r="F5279">
        <v>1513.2934339890126</v>
      </c>
      <c r="G5279">
        <v>340918522.70961159</v>
      </c>
      <c r="H5279" s="6">
        <f>E5279-G5279-'Recalled prostheses cost'!$F$23</f>
        <v>-309483993.3855468</v>
      </c>
      <c r="I5279" s="112">
        <v>30425253.891853865</v>
      </c>
      <c r="J5279" s="112">
        <v>129549038.62965241</v>
      </c>
      <c r="K5279" s="112">
        <f>I5279-J5279-(0.38*'Recalled prostheses cost'!$F$23)</f>
        <v>-108149478.0352172</v>
      </c>
      <c r="L5279" s="11">
        <f t="shared" si="168"/>
        <v>1</v>
      </c>
    </row>
    <row r="5280" spans="1:12" x14ac:dyDescent="0.25">
      <c r="A5280">
        <f t="shared" si="169"/>
        <v>5275</v>
      </c>
      <c r="C5280">
        <v>55360.468254029496</v>
      </c>
      <c r="D5280">
        <v>57027.048582082985</v>
      </c>
      <c r="E5280">
        <v>50943069.067829244</v>
      </c>
      <c r="F5280">
        <v>1666.5803280534892</v>
      </c>
      <c r="G5280">
        <v>266895877.71735618</v>
      </c>
      <c r="H5280" s="6">
        <f>E5280-G5280-'Recalled prostheses cost'!$F$23</f>
        <v>-239704633.11641809</v>
      </c>
      <c r="I5280" s="112">
        <v>28363959.857882097</v>
      </c>
      <c r="J5280" s="112">
        <v>101420433.53259537</v>
      </c>
      <c r="K5280" s="112">
        <f>I5280-J5280-(0.38*'Recalled prostheses cost'!$F$23)</f>
        <v>-82082166.972131908</v>
      </c>
      <c r="L5280" s="11">
        <f t="shared" si="168"/>
        <v>1</v>
      </c>
    </row>
    <row r="5281" spans="1:12" x14ac:dyDescent="0.25">
      <c r="A5281">
        <f t="shared" si="169"/>
        <v>5276</v>
      </c>
      <c r="C5281">
        <v>52196.508703226558</v>
      </c>
      <c r="D5281">
        <v>53536.112371044161</v>
      </c>
      <c r="E5281">
        <v>63899364.203571729</v>
      </c>
      <c r="F5281">
        <v>1339.6036678176024</v>
      </c>
      <c r="G5281">
        <v>434626963.39826012</v>
      </c>
      <c r="H5281" s="6">
        <f>E5281-G5281-'Recalled prostheses cost'!$F$23</f>
        <v>-394479423.66157955</v>
      </c>
      <c r="I5281" s="112">
        <v>35972012.918426856</v>
      </c>
      <c r="J5281" s="112">
        <v>165158246.09133887</v>
      </c>
      <c r="K5281" s="112">
        <f>I5281-J5281-(0.38*'Recalled prostheses cost'!$F$23)</f>
        <v>-138211926.47033066</v>
      </c>
      <c r="L5281" s="11">
        <f t="shared" si="168"/>
        <v>1</v>
      </c>
    </row>
    <row r="5282" spans="1:12" x14ac:dyDescent="0.25">
      <c r="A5282">
        <f t="shared" si="169"/>
        <v>5277</v>
      </c>
      <c r="C5282">
        <v>48510.283492722796</v>
      </c>
      <c r="D5282">
        <v>49917.442766301669</v>
      </c>
      <c r="E5282">
        <v>51038720.930315755</v>
      </c>
      <c r="F5282">
        <v>1407.1592735788727</v>
      </c>
      <c r="G5282">
        <v>435388486.26647973</v>
      </c>
      <c r="H5282" s="6">
        <f>E5282-G5282-'Recalled prostheses cost'!$F$23</f>
        <v>-408101589.80305517</v>
      </c>
      <c r="I5282" s="112">
        <v>28444080.163022891</v>
      </c>
      <c r="J5282" s="112">
        <v>165447624.78126228</v>
      </c>
      <c r="K5282" s="112">
        <f>I5282-J5282-(0.38*'Recalled prostheses cost'!$F$23)</f>
        <v>-146029237.91565806</v>
      </c>
      <c r="L5282" s="11">
        <f t="shared" si="168"/>
        <v>1</v>
      </c>
    </row>
    <row r="5283" spans="1:12" x14ac:dyDescent="0.25">
      <c r="A5283">
        <f t="shared" si="169"/>
        <v>5278</v>
      </c>
      <c r="C5283">
        <v>67779.84689867303</v>
      </c>
      <c r="D5283">
        <v>69862.028885425738</v>
      </c>
      <c r="E5283">
        <v>50480915.386963874</v>
      </c>
      <c r="F5283">
        <v>2082.1819867527083</v>
      </c>
      <c r="G5283">
        <v>357154655.96188617</v>
      </c>
      <c r="H5283" s="6">
        <f>E5283-G5283-'Recalled prostheses cost'!$F$23</f>
        <v>-330425565.04181349</v>
      </c>
      <c r="I5283" s="112">
        <v>28322424.700671654</v>
      </c>
      <c r="J5283" s="112">
        <v>135718769.26551673</v>
      </c>
      <c r="K5283" s="112">
        <f>I5283-J5283-(0.38*'Recalled prostheses cost'!$F$23)</f>
        <v>-116422037.86226371</v>
      </c>
      <c r="L5283" s="11">
        <f t="shared" si="168"/>
        <v>1</v>
      </c>
    </row>
    <row r="5284" spans="1:12" x14ac:dyDescent="0.25">
      <c r="A5284">
        <f t="shared" si="169"/>
        <v>5279</v>
      </c>
      <c r="C5284">
        <v>56548.622710260992</v>
      </c>
      <c r="D5284">
        <v>57805.120484095409</v>
      </c>
      <c r="E5284">
        <v>59380692.465031058</v>
      </c>
      <c r="F5284">
        <v>1256.4977738344169</v>
      </c>
      <c r="G5284">
        <v>348146389.12248683</v>
      </c>
      <c r="H5284" s="6">
        <f>E5284-G5284-'Recalled prostheses cost'!$F$23</f>
        <v>-312517521.12434697</v>
      </c>
      <c r="I5284" s="112">
        <v>33241030.72753964</v>
      </c>
      <c r="J5284" s="112">
        <v>132295627.86654501</v>
      </c>
      <c r="K5284" s="112">
        <f>I5284-J5284-(0.38*'Recalled prostheses cost'!$F$23)</f>
        <v>-108080290.43642402</v>
      </c>
      <c r="L5284" s="11">
        <f t="shared" si="168"/>
        <v>1</v>
      </c>
    </row>
    <row r="5285" spans="1:12" x14ac:dyDescent="0.25">
      <c r="A5285">
        <f t="shared" si="169"/>
        <v>5280</v>
      </c>
      <c r="C5285">
        <v>55033.346022832753</v>
      </c>
      <c r="D5285">
        <v>57134.367890457434</v>
      </c>
      <c r="E5285">
        <v>43772752.599481083</v>
      </c>
      <c r="F5285">
        <v>2101.0218676246805</v>
      </c>
      <c r="G5285">
        <v>354266336.57892311</v>
      </c>
      <c r="H5285" s="6">
        <f>E5285-G5285-'Recalled prostheses cost'!$F$23</f>
        <v>-334245408.44633317</v>
      </c>
      <c r="I5285" s="112">
        <v>24697223.099366546</v>
      </c>
      <c r="J5285" s="112">
        <v>134621207.89999077</v>
      </c>
      <c r="K5285" s="112">
        <f>I5285-J5285-(0.38*'Recalled prostheses cost'!$F$23)</f>
        <v>-118949678.09804288</v>
      </c>
      <c r="L5285" s="11">
        <f t="shared" si="168"/>
        <v>1</v>
      </c>
    </row>
    <row r="5286" spans="1:12" x14ac:dyDescent="0.25">
      <c r="A5286">
        <f t="shared" si="169"/>
        <v>5281</v>
      </c>
      <c r="C5286">
        <v>74685.364253441789</v>
      </c>
      <c r="D5286">
        <v>77789.124434194076</v>
      </c>
      <c r="E5286">
        <v>44325319.683771931</v>
      </c>
      <c r="F5286">
        <v>3103.7601807522879</v>
      </c>
      <c r="G5286">
        <v>468363968.54183781</v>
      </c>
      <c r="H5286" s="6">
        <f>E5286-G5286-'Recalled prostheses cost'!$F$23</f>
        <v>-447790473.32495707</v>
      </c>
      <c r="I5286" s="112">
        <v>24405837.713684894</v>
      </c>
      <c r="J5286" s="112">
        <v>177978308.04589832</v>
      </c>
      <c r="K5286" s="112">
        <f>I5286-J5286-(0.38*'Recalled prostheses cost'!$F$23)</f>
        <v>-162598163.62963209</v>
      </c>
      <c r="L5286" s="11">
        <f t="shared" si="168"/>
        <v>1</v>
      </c>
    </row>
    <row r="5287" spans="1:12" x14ac:dyDescent="0.25">
      <c r="A5287">
        <f t="shared" si="169"/>
        <v>5282</v>
      </c>
      <c r="C5287">
        <v>88724.672846866029</v>
      </c>
      <c r="D5287">
        <v>90862.04608025997</v>
      </c>
      <c r="E5287">
        <v>45306161.923075281</v>
      </c>
      <c r="F5287">
        <v>2137.3732333939406</v>
      </c>
      <c r="G5287">
        <v>210634110.43104458</v>
      </c>
      <c r="H5287" s="6">
        <f>E5287-G5287-'Recalled prostheses cost'!$F$23</f>
        <v>-189079772.97486046</v>
      </c>
      <c r="I5287" s="112">
        <v>25129728.699857768</v>
      </c>
      <c r="J5287" s="112">
        <v>80040961.963796943</v>
      </c>
      <c r="K5287" s="112">
        <f>I5287-J5287-(0.38*'Recalled prostheses cost'!$F$23)</f>
        <v>-63936926.561357819</v>
      </c>
      <c r="L5287" s="11">
        <f t="shared" si="168"/>
        <v>1</v>
      </c>
    </row>
    <row r="5288" spans="1:12" x14ac:dyDescent="0.25">
      <c r="A5288">
        <f t="shared" si="169"/>
        <v>5283</v>
      </c>
      <c r="C5288">
        <v>54317.206045179912</v>
      </c>
      <c r="D5288">
        <v>55780.080278750007</v>
      </c>
      <c r="E5288">
        <v>40846053.43354132</v>
      </c>
      <c r="F5288">
        <v>1462.8742335700954</v>
      </c>
      <c r="G5288">
        <v>242643458.51052663</v>
      </c>
      <c r="H5288" s="6">
        <f>E5288-G5288-'Recalled prostheses cost'!$F$23</f>
        <v>-225549229.54387647</v>
      </c>
      <c r="I5288" s="112">
        <v>22618938.296129756</v>
      </c>
      <c r="J5288" s="112">
        <v>92204514.234000131</v>
      </c>
      <c r="K5288" s="112">
        <f>I5288-J5288-(0.38*'Recalled prostheses cost'!$F$23)</f>
        <v>-78611269.235289037</v>
      </c>
      <c r="L5288" s="11">
        <f t="shared" si="168"/>
        <v>1</v>
      </c>
    </row>
    <row r="5289" spans="1:12" x14ac:dyDescent="0.25">
      <c r="A5289">
        <f t="shared" si="169"/>
        <v>5284</v>
      </c>
      <c r="C5289">
        <v>59812.066314224154</v>
      </c>
      <c r="D5289">
        <v>62314.360314712838</v>
      </c>
      <c r="E5289">
        <v>40767473.834692076</v>
      </c>
      <c r="F5289">
        <v>2502.2940004886841</v>
      </c>
      <c r="G5289">
        <v>370182283.14104277</v>
      </c>
      <c r="H5289" s="6">
        <f>E5289-G5289-'Recalled prostheses cost'!$F$23</f>
        <v>-353166633.77324188</v>
      </c>
      <c r="I5289" s="112">
        <v>22577010.812639408</v>
      </c>
      <c r="J5289" s="112">
        <v>140669267.59359628</v>
      </c>
      <c r="K5289" s="112">
        <f>I5289-J5289-(0.38*'Recalled prostheses cost'!$F$23)</f>
        <v>-127117950.07837552</v>
      </c>
      <c r="L5289" s="11">
        <f t="shared" si="168"/>
        <v>1</v>
      </c>
    </row>
    <row r="5290" spans="1:12" x14ac:dyDescent="0.25">
      <c r="A5290">
        <f t="shared" si="169"/>
        <v>5285</v>
      </c>
      <c r="C5290">
        <v>52270.53239807269</v>
      </c>
      <c r="D5290">
        <v>53739.889065194191</v>
      </c>
      <c r="E5290">
        <v>53794034.584536672</v>
      </c>
      <c r="F5290">
        <v>1469.3566671215012</v>
      </c>
      <c r="G5290">
        <v>445405420.85611176</v>
      </c>
      <c r="H5290" s="6">
        <f>E5290-G5290-'Recalled prostheses cost'!$F$23</f>
        <v>-415363210.73846626</v>
      </c>
      <c r="I5290" s="112">
        <v>29688982.985902391</v>
      </c>
      <c r="J5290" s="112">
        <v>169254059.92532247</v>
      </c>
      <c r="K5290" s="112">
        <f>I5290-J5290-(0.38*'Recalled prostheses cost'!$F$23)</f>
        <v>-148590770.23683873</v>
      </c>
      <c r="L5290" s="11">
        <f t="shared" si="168"/>
        <v>1</v>
      </c>
    </row>
    <row r="5291" spans="1:12" x14ac:dyDescent="0.25">
      <c r="A5291">
        <f t="shared" si="169"/>
        <v>5286</v>
      </c>
      <c r="C5291">
        <v>48551.206424338314</v>
      </c>
      <c r="D5291">
        <v>50202.162678672401</v>
      </c>
      <c r="E5291">
        <v>69231329.240382999</v>
      </c>
      <c r="F5291">
        <v>1650.9562543340871</v>
      </c>
      <c r="G5291">
        <v>651784799.48873186</v>
      </c>
      <c r="H5291" s="6">
        <f>E5291-G5291-'Recalled prostheses cost'!$F$23</f>
        <v>-606305294.71524</v>
      </c>
      <c r="I5291" s="112">
        <v>38490910.830867797</v>
      </c>
      <c r="J5291" s="112">
        <v>247678223.80571809</v>
      </c>
      <c r="K5291" s="112">
        <f>I5291-J5291-(0.38*'Recalled prostheses cost'!$F$23)</f>
        <v>-218213006.27226895</v>
      </c>
      <c r="L5291" s="11">
        <f t="shared" si="168"/>
        <v>1</v>
      </c>
    </row>
    <row r="5292" spans="1:12" x14ac:dyDescent="0.25">
      <c r="A5292">
        <f t="shared" si="169"/>
        <v>5287</v>
      </c>
      <c r="C5292">
        <v>69949.89242669371</v>
      </c>
      <c r="D5292">
        <v>72640.087468680606</v>
      </c>
      <c r="E5292">
        <v>43681099.475016452</v>
      </c>
      <c r="F5292">
        <v>2690.1950419868954</v>
      </c>
      <c r="G5292">
        <v>317518400.2180661</v>
      </c>
      <c r="H5292" s="6">
        <f>E5292-G5292-'Recalled prostheses cost'!$F$23</f>
        <v>-297589125.20994079</v>
      </c>
      <c r="I5292" s="112">
        <v>24218743.491596095</v>
      </c>
      <c r="J5292" s="112">
        <v>120656992.08286509</v>
      </c>
      <c r="K5292" s="112">
        <f>I5292-J5292-(0.38*'Recalled prostheses cost'!$F$23)</f>
        <v>-105463941.88868764</v>
      </c>
      <c r="L5292" s="11">
        <f t="shared" si="168"/>
        <v>1</v>
      </c>
    </row>
    <row r="5293" spans="1:12" x14ac:dyDescent="0.25">
      <c r="A5293">
        <f t="shared" si="169"/>
        <v>5288</v>
      </c>
      <c r="C5293">
        <v>63805.862064020548</v>
      </c>
      <c r="D5293">
        <v>66207.28553476579</v>
      </c>
      <c r="E5293">
        <v>46838940.090117052</v>
      </c>
      <c r="F5293">
        <v>2401.4234707452415</v>
      </c>
      <c r="G5293">
        <v>370990070.04078799</v>
      </c>
      <c r="H5293" s="6">
        <f>E5293-G5293-'Recalled prostheses cost'!$F$23</f>
        <v>-347902954.41756213</v>
      </c>
      <c r="I5293" s="112">
        <v>25940028.832505979</v>
      </c>
      <c r="J5293" s="112">
        <v>140976226.61549944</v>
      </c>
      <c r="K5293" s="112">
        <f>I5293-J5293-(0.38*'Recalled prostheses cost'!$F$23)</f>
        <v>-124061891.08041212</v>
      </c>
      <c r="L5293" s="11">
        <f t="shared" si="168"/>
        <v>1</v>
      </c>
    </row>
    <row r="5294" spans="1:12" x14ac:dyDescent="0.25">
      <c r="A5294">
        <f t="shared" si="169"/>
        <v>5289</v>
      </c>
      <c r="C5294">
        <v>59497.291142522685</v>
      </c>
      <c r="D5294">
        <v>61091.092559344143</v>
      </c>
      <c r="E5294">
        <v>47799011.669877425</v>
      </c>
      <c r="F5294">
        <v>1593.8014168214577</v>
      </c>
      <c r="G5294">
        <v>236073047.07826492</v>
      </c>
      <c r="H5294" s="6">
        <f>E5294-G5294-'Recalled prostheses cost'!$F$23</f>
        <v>-212025859.87527865</v>
      </c>
      <c r="I5294" s="112">
        <v>26781625.109071925</v>
      </c>
      <c r="J5294" s="112">
        <v>89707757.889740676</v>
      </c>
      <c r="K5294" s="112">
        <f>I5294-J5294-(0.38*'Recalled prostheses cost'!$F$23)</f>
        <v>-71951826.078087389</v>
      </c>
      <c r="L5294" s="11">
        <f t="shared" si="168"/>
        <v>1</v>
      </c>
    </row>
    <row r="5295" spans="1:12" x14ac:dyDescent="0.25">
      <c r="A5295">
        <f t="shared" si="169"/>
        <v>5290</v>
      </c>
      <c r="C5295">
        <v>60628.233264418886</v>
      </c>
      <c r="D5295">
        <v>62583.221712605962</v>
      </c>
      <c r="E5295">
        <v>45952487.13917876</v>
      </c>
      <c r="F5295">
        <v>1954.9884481870758</v>
      </c>
      <c r="G5295">
        <v>366626637.21563148</v>
      </c>
      <c r="H5295" s="6">
        <f>E5295-G5295-'Recalled prostheses cost'!$F$23</f>
        <v>-344425974.5433439</v>
      </c>
      <c r="I5295" s="112">
        <v>25362673.065933142</v>
      </c>
      <c r="J5295" s="112">
        <v>139318122.14193994</v>
      </c>
      <c r="K5295" s="112">
        <f>I5295-J5295-(0.38*'Recalled prostheses cost'!$F$23)</f>
        <v>-122981142.37342545</v>
      </c>
      <c r="L5295" s="11">
        <f t="shared" si="168"/>
        <v>1</v>
      </c>
    </row>
    <row r="5296" spans="1:12" x14ac:dyDescent="0.25">
      <c r="A5296">
        <f t="shared" si="169"/>
        <v>5291</v>
      </c>
      <c r="C5296">
        <v>56654.106956049771</v>
      </c>
      <c r="D5296">
        <v>58480.21403051517</v>
      </c>
      <c r="E5296">
        <v>51612373.108553469</v>
      </c>
      <c r="F5296">
        <v>1826.1070744653989</v>
      </c>
      <c r="G5296">
        <v>356115833.45418441</v>
      </c>
      <c r="H5296" s="6">
        <f>E5296-G5296-'Recalled prostheses cost'!$F$23</f>
        <v>-328255284.81252211</v>
      </c>
      <c r="I5296" s="112">
        <v>28349738.996935695</v>
      </c>
      <c r="J5296" s="112">
        <v>135324016.71259007</v>
      </c>
      <c r="K5296" s="112">
        <f>I5296-J5296-(0.38*'Recalled prostheses cost'!$F$23)</f>
        <v>-115999971.01307303</v>
      </c>
      <c r="L5296" s="11">
        <f t="shared" si="168"/>
        <v>1</v>
      </c>
    </row>
    <row r="5297" spans="1:12" x14ac:dyDescent="0.25">
      <c r="A5297">
        <f t="shared" si="169"/>
        <v>5292</v>
      </c>
      <c r="C5297">
        <v>53849.350435721048</v>
      </c>
      <c r="D5297">
        <v>55360.695854937199</v>
      </c>
      <c r="E5297">
        <v>68472958.511087507</v>
      </c>
      <c r="F5297">
        <v>1511.3454192161516</v>
      </c>
      <c r="G5297">
        <v>441257861.67249954</v>
      </c>
      <c r="H5297" s="6">
        <f>E5297-G5297-'Recalled prostheses cost'!$F$23</f>
        <v>-396536727.62830317</v>
      </c>
      <c r="I5297" s="112">
        <v>37727500.053204238</v>
      </c>
      <c r="J5297" s="112">
        <v>167677987.4355498</v>
      </c>
      <c r="K5297" s="112">
        <f>I5297-J5297-(0.38*'Recalled prostheses cost'!$F$23)</f>
        <v>-138976180.67976421</v>
      </c>
      <c r="L5297" s="11">
        <f t="shared" si="168"/>
        <v>1</v>
      </c>
    </row>
    <row r="5298" spans="1:12" x14ac:dyDescent="0.25">
      <c r="A5298">
        <f t="shared" si="169"/>
        <v>5293</v>
      </c>
      <c r="C5298">
        <v>62801.787114694627</v>
      </c>
      <c r="D5298">
        <v>64510.104871735632</v>
      </c>
      <c r="E5298">
        <v>51678914.46067024</v>
      </c>
      <c r="F5298">
        <v>1708.3177570410044</v>
      </c>
      <c r="G5298">
        <v>275563941.05006301</v>
      </c>
      <c r="H5298" s="6">
        <f>E5298-G5298-'Recalled prostheses cost'!$F$23</f>
        <v>-247636851.05628395</v>
      </c>
      <c r="I5298" s="112">
        <v>28784045.482546937</v>
      </c>
      <c r="J5298" s="112">
        <v>104714297.59902394</v>
      </c>
      <c r="K5298" s="112">
        <f>I5298-J5298-(0.38*'Recalled prostheses cost'!$F$23)</f>
        <v>-84955945.413895637</v>
      </c>
      <c r="L5298" s="11">
        <f t="shared" si="168"/>
        <v>1</v>
      </c>
    </row>
    <row r="5299" spans="1:12" x14ac:dyDescent="0.25">
      <c r="A5299">
        <f t="shared" si="169"/>
        <v>5294</v>
      </c>
      <c r="C5299">
        <v>74248.460933951021</v>
      </c>
      <c r="D5299">
        <v>76475.897211038391</v>
      </c>
      <c r="E5299">
        <v>41147782.708356053</v>
      </c>
      <c r="F5299">
        <v>2227.4362770873704</v>
      </c>
      <c r="G5299">
        <v>213966647.96295258</v>
      </c>
      <c r="H5299" s="6">
        <f>E5299-G5299-'Recalled prostheses cost'!$F$23</f>
        <v>-196570689.7214877</v>
      </c>
      <c r="I5299" s="112">
        <v>22778335.538162995</v>
      </c>
      <c r="J5299" s="112">
        <v>81307326.225921988</v>
      </c>
      <c r="K5299" s="112">
        <f>I5299-J5299-(0.38*'Recalled prostheses cost'!$F$23)</f>
        <v>-67554683.985177636</v>
      </c>
      <c r="L5299" s="11">
        <f t="shared" si="168"/>
        <v>1</v>
      </c>
    </row>
    <row r="5300" spans="1:12" x14ac:dyDescent="0.25">
      <c r="A5300">
        <f t="shared" si="169"/>
        <v>5295</v>
      </c>
      <c r="C5300">
        <v>48022.74032144816</v>
      </c>
      <c r="D5300">
        <v>49162.927870018975</v>
      </c>
      <c r="E5300">
        <v>50579265.861235447</v>
      </c>
      <c r="F5300">
        <v>1140.1875485708151</v>
      </c>
      <c r="G5300">
        <v>238824392.62814099</v>
      </c>
      <c r="H5300" s="6">
        <f>E5300-G5300-'Recalled prostheses cost'!$F$23</f>
        <v>-211996951.23379672</v>
      </c>
      <c r="I5300" s="112">
        <v>28537458.597547147</v>
      </c>
      <c r="J5300" s="112">
        <v>90753269.198693588</v>
      </c>
      <c r="K5300" s="112">
        <f>I5300-J5300-(0.38*'Recalled prostheses cost'!$F$23)</f>
        <v>-71241503.898565084</v>
      </c>
      <c r="L5300" s="11">
        <f t="shared" si="168"/>
        <v>1</v>
      </c>
    </row>
    <row r="5301" spans="1:12" x14ac:dyDescent="0.25">
      <c r="A5301">
        <f t="shared" si="169"/>
        <v>5296</v>
      </c>
      <c r="C5301">
        <v>67249.917105862813</v>
      </c>
      <c r="D5301">
        <v>69767.06928595608</v>
      </c>
      <c r="E5301">
        <v>64992940.823108137</v>
      </c>
      <c r="F5301">
        <v>2517.1521800932678</v>
      </c>
      <c r="G5301">
        <v>529197699.22787654</v>
      </c>
      <c r="H5301" s="6">
        <f>E5301-G5301-'Recalled prostheses cost'!$F$23</f>
        <v>-487956582.87165958</v>
      </c>
      <c r="I5301" s="112">
        <v>36072698.71226982</v>
      </c>
      <c r="J5301" s="112">
        <v>201095125.7065931</v>
      </c>
      <c r="K5301" s="112">
        <f>I5301-J5301-(0.38*'Recalled prostheses cost'!$F$23)</f>
        <v>-174048120.29174194</v>
      </c>
      <c r="L5301" s="11">
        <f t="shared" si="168"/>
        <v>1</v>
      </c>
    </row>
    <row r="5302" spans="1:12" x14ac:dyDescent="0.25">
      <c r="A5302">
        <f t="shared" si="169"/>
        <v>5297</v>
      </c>
      <c r="C5302">
        <v>54444.088305383899</v>
      </c>
      <c r="D5302">
        <v>55591.724131338022</v>
      </c>
      <c r="E5302">
        <v>54116468.386063531</v>
      </c>
      <c r="F5302">
        <v>1147.635825954123</v>
      </c>
      <c r="G5302">
        <v>335861975.44501626</v>
      </c>
      <c r="H5302" s="6">
        <f>E5302-G5302-'Recalled prostheses cost'!$F$23</f>
        <v>-305497331.52584392</v>
      </c>
      <c r="I5302" s="112">
        <v>30013746.362232205</v>
      </c>
      <c r="J5302" s="112">
        <v>127627550.66910617</v>
      </c>
      <c r="K5302" s="112">
        <f>I5302-J5302-(0.38*'Recalled prostheses cost'!$F$23)</f>
        <v>-106639497.6042926</v>
      </c>
      <c r="L5302" s="11">
        <f t="shared" si="168"/>
        <v>1</v>
      </c>
    </row>
    <row r="5303" spans="1:12" x14ac:dyDescent="0.25">
      <c r="A5303">
        <f t="shared" si="169"/>
        <v>5298</v>
      </c>
      <c r="C5303">
        <v>57975.854089019398</v>
      </c>
      <c r="D5303">
        <v>60401.597334142505</v>
      </c>
      <c r="E5303">
        <v>40413342.142951623</v>
      </c>
      <c r="F5303">
        <v>2425.743245123107</v>
      </c>
      <c r="G5303">
        <v>348937234.87710267</v>
      </c>
      <c r="H5303" s="6">
        <f>E5303-G5303-'Recalled prostheses cost'!$F$23</f>
        <v>-332275717.20104223</v>
      </c>
      <c r="I5303" s="112">
        <v>21991609.282661594</v>
      </c>
      <c r="J5303" s="112">
        <v>132596149.25329903</v>
      </c>
      <c r="K5303" s="112">
        <f>I5303-J5303-(0.38*'Recalled prostheses cost'!$F$23)</f>
        <v>-119630233.26805609</v>
      </c>
      <c r="L5303" s="11">
        <f t="shared" si="168"/>
        <v>1</v>
      </c>
    </row>
    <row r="5304" spans="1:12" x14ac:dyDescent="0.25">
      <c r="A5304">
        <f t="shared" si="169"/>
        <v>5299</v>
      </c>
      <c r="C5304">
        <v>58541.727837603888</v>
      </c>
      <c r="D5304">
        <v>59948.242248281989</v>
      </c>
      <c r="E5304">
        <v>48091225.444048263</v>
      </c>
      <c r="F5304">
        <v>1406.5144106781008</v>
      </c>
      <c r="G5304">
        <v>273928437.58944899</v>
      </c>
      <c r="H5304" s="6">
        <f>E5304-G5304-'Recalled prostheses cost'!$F$23</f>
        <v>-249589036.6122919</v>
      </c>
      <c r="I5304" s="112">
        <v>26643819.902309004</v>
      </c>
      <c r="J5304" s="112">
        <v>104092806.28399062</v>
      </c>
      <c r="K5304" s="112">
        <f>I5304-J5304-(0.38*'Recalled prostheses cost'!$F$23)</f>
        <v>-86474679.679100275</v>
      </c>
      <c r="L5304" s="11">
        <f t="shared" si="168"/>
        <v>1</v>
      </c>
    </row>
    <row r="5305" spans="1:12" x14ac:dyDescent="0.25">
      <c r="A5305">
        <f t="shared" si="169"/>
        <v>5300</v>
      </c>
      <c r="C5305">
        <v>51334.600125343677</v>
      </c>
      <c r="D5305">
        <v>52823.399197036466</v>
      </c>
      <c r="E5305">
        <v>58306398.839293703</v>
      </c>
      <c r="F5305">
        <v>1488.7990716927889</v>
      </c>
      <c r="G5305">
        <v>433166319.09766966</v>
      </c>
      <c r="H5305" s="6">
        <f>E5305-G5305-'Recalled prostheses cost'!$F$23</f>
        <v>-398611744.72526711</v>
      </c>
      <c r="I5305" s="112">
        <v>32257558.191688087</v>
      </c>
      <c r="J5305" s="112">
        <v>164603201.25711447</v>
      </c>
      <c r="K5305" s="112">
        <f>I5305-J5305-(0.38*'Recalled prostheses cost'!$F$23)</f>
        <v>-141371336.36284503</v>
      </c>
      <c r="L5305" s="11">
        <f t="shared" si="168"/>
        <v>1</v>
      </c>
    </row>
    <row r="5306" spans="1:12" x14ac:dyDescent="0.25">
      <c r="A5306">
        <f t="shared" si="169"/>
        <v>5301</v>
      </c>
      <c r="C5306">
        <v>66412.946122176276</v>
      </c>
      <c r="D5306">
        <v>69163.152718081794</v>
      </c>
      <c r="E5306">
        <v>51199032.073198505</v>
      </c>
      <c r="F5306">
        <v>2750.206595905518</v>
      </c>
      <c r="G5306">
        <v>404812525.6384176</v>
      </c>
      <c r="H5306" s="6">
        <f>E5306-G5306-'Recalled prostheses cost'!$F$23</f>
        <v>-377365318.03211027</v>
      </c>
      <c r="I5306" s="112">
        <v>28130241.340983503</v>
      </c>
      <c r="J5306" s="112">
        <v>153828759.74259871</v>
      </c>
      <c r="K5306" s="112">
        <f>I5306-J5306-(0.38*'Recalled prostheses cost'!$F$23)</f>
        <v>-134724211.69903386</v>
      </c>
      <c r="L5306" s="11">
        <f t="shared" si="168"/>
        <v>1</v>
      </c>
    </row>
    <row r="5307" spans="1:12" x14ac:dyDescent="0.25">
      <c r="A5307">
        <f t="shared" si="169"/>
        <v>5302</v>
      </c>
      <c r="C5307">
        <v>52466.054246436317</v>
      </c>
      <c r="D5307">
        <v>53838.862282274007</v>
      </c>
      <c r="E5307">
        <v>40470876.173699163</v>
      </c>
      <c r="F5307">
        <v>1372.8080358376901</v>
      </c>
      <c r="G5307">
        <v>199805776.91204247</v>
      </c>
      <c r="H5307" s="6">
        <f>E5307-G5307-'Recalled prostheses cost'!$F$23</f>
        <v>-183086725.20523447</v>
      </c>
      <c r="I5307" s="112">
        <v>22562187.040709633</v>
      </c>
      <c r="J5307" s="112">
        <v>75926195.226576135</v>
      </c>
      <c r="K5307" s="112">
        <f>I5307-J5307-(0.38*'Recalled prostheses cost'!$F$23)</f>
        <v>-62389701.483285151</v>
      </c>
      <c r="L5307" s="11">
        <f t="shared" si="168"/>
        <v>1</v>
      </c>
    </row>
    <row r="5308" spans="1:12" x14ac:dyDescent="0.25">
      <c r="A5308">
        <f t="shared" si="169"/>
        <v>5303</v>
      </c>
      <c r="C5308">
        <v>61944.672830049189</v>
      </c>
      <c r="D5308">
        <v>64550.442431154886</v>
      </c>
      <c r="E5308">
        <v>38362677.507505469</v>
      </c>
      <c r="F5308">
        <v>2605.7696011056978</v>
      </c>
      <c r="G5308">
        <v>313604546.8306669</v>
      </c>
      <c r="H5308" s="6">
        <f>E5308-G5308-'Recalled prostheses cost'!$F$23</f>
        <v>-298993693.79005259</v>
      </c>
      <c r="I5308" s="112">
        <v>20937208.339664802</v>
      </c>
      <c r="J5308" s="112">
        <v>119169727.79565343</v>
      </c>
      <c r="K5308" s="112">
        <f>I5308-J5308-(0.38*'Recalled prostheses cost'!$F$23)</f>
        <v>-107258212.75340727</v>
      </c>
      <c r="L5308" s="11">
        <f t="shared" si="168"/>
        <v>1</v>
      </c>
    </row>
    <row r="5309" spans="1:12" x14ac:dyDescent="0.25">
      <c r="A5309">
        <f t="shared" si="169"/>
        <v>5304</v>
      </c>
      <c r="C5309">
        <v>69903.05353105806</v>
      </c>
      <c r="D5309">
        <v>72190.682973812218</v>
      </c>
      <c r="E5309">
        <v>45772734.955534846</v>
      </c>
      <c r="F5309">
        <v>2287.6294427541579</v>
      </c>
      <c r="G5309">
        <v>310139037.73782128</v>
      </c>
      <c r="H5309" s="6">
        <f>E5309-G5309-'Recalled prostheses cost'!$F$23</f>
        <v>-288118127.24917763</v>
      </c>
      <c r="I5309" s="112">
        <v>25657525.566042863</v>
      </c>
      <c r="J5309" s="112">
        <v>117852834.3403721</v>
      </c>
      <c r="K5309" s="112">
        <f>I5309-J5309-(0.38*'Recalled prostheses cost'!$F$23)</f>
        <v>-101221002.0717479</v>
      </c>
      <c r="L5309" s="11">
        <f t="shared" si="168"/>
        <v>1</v>
      </c>
    </row>
    <row r="5310" spans="1:12" x14ac:dyDescent="0.25">
      <c r="A5310">
        <f t="shared" si="169"/>
        <v>5305</v>
      </c>
      <c r="C5310">
        <v>70366.988696602202</v>
      </c>
      <c r="D5310">
        <v>72144.440803469581</v>
      </c>
      <c r="E5310">
        <v>42304683.254241906</v>
      </c>
      <c r="F5310">
        <v>1777.4521068673785</v>
      </c>
      <c r="G5310">
        <v>212160109.47523075</v>
      </c>
      <c r="H5310" s="6">
        <f>E5310-G5310-'Recalled prostheses cost'!$F$23</f>
        <v>-193607250.68788001</v>
      </c>
      <c r="I5310" s="112">
        <v>23606849.844027951</v>
      </c>
      <c r="J5310" s="112">
        <v>80620841.600587681</v>
      </c>
      <c r="K5310" s="112">
        <f>I5310-J5310-(0.38*'Recalled prostheses cost'!$F$23)</f>
        <v>-66039685.053978376</v>
      </c>
      <c r="L5310" s="11">
        <f t="shared" si="168"/>
        <v>1</v>
      </c>
    </row>
    <row r="5311" spans="1:12" x14ac:dyDescent="0.25">
      <c r="A5311">
        <f t="shared" si="169"/>
        <v>5306</v>
      </c>
      <c r="C5311">
        <v>67687.048763111117</v>
      </c>
      <c r="D5311">
        <v>69778.738359221577</v>
      </c>
      <c r="E5311">
        <v>46665447.746445239</v>
      </c>
      <c r="F5311">
        <v>2091.6895961104601</v>
      </c>
      <c r="G5311">
        <v>289862963.64706671</v>
      </c>
      <c r="H5311" s="6">
        <f>E5311-G5311-'Recalled prostheses cost'!$F$23</f>
        <v>-266949340.36751264</v>
      </c>
      <c r="I5311" s="112">
        <v>25924745.050337993</v>
      </c>
      <c r="J5311" s="112">
        <v>110147926.18588534</v>
      </c>
      <c r="K5311" s="112">
        <f>I5311-J5311-(0.38*'Recalled prostheses cost'!$F$23)</f>
        <v>-93248874.432965994</v>
      </c>
      <c r="L5311" s="11">
        <f t="shared" si="168"/>
        <v>1</v>
      </c>
    </row>
    <row r="5312" spans="1:12" x14ac:dyDescent="0.25">
      <c r="A5312">
        <f t="shared" si="169"/>
        <v>5307</v>
      </c>
      <c r="C5312">
        <v>78055.999033420827</v>
      </c>
      <c r="D5312">
        <v>82408.554020052499</v>
      </c>
      <c r="E5312">
        <v>44315720.505638704</v>
      </c>
      <c r="F5312">
        <v>4352.5549866316724</v>
      </c>
      <c r="G5312">
        <v>507767072.78508282</v>
      </c>
      <c r="H5312" s="6">
        <f>E5312-G5312-'Recalled prostheses cost'!$F$23</f>
        <v>-487203176.74633527</v>
      </c>
      <c r="I5312" s="112">
        <v>24801018.025139298</v>
      </c>
      <c r="J5312" s="112">
        <v>192951487.65833151</v>
      </c>
      <c r="K5312" s="112">
        <f>I5312-J5312-(0.38*'Recalled prostheses cost'!$F$23)</f>
        <v>-177176162.93061087</v>
      </c>
      <c r="L5312" s="11">
        <f t="shared" si="168"/>
        <v>1</v>
      </c>
    </row>
    <row r="5313" spans="1:12" x14ac:dyDescent="0.25">
      <c r="A5313">
        <f t="shared" si="169"/>
        <v>5308</v>
      </c>
      <c r="C5313">
        <v>52442.419016526634</v>
      </c>
      <c r="D5313">
        <v>54080.132220658306</v>
      </c>
      <c r="E5313">
        <v>41877059.785763808</v>
      </c>
      <c r="F5313">
        <v>1637.7132041316727</v>
      </c>
      <c r="G5313">
        <v>299191295.25270414</v>
      </c>
      <c r="H5313" s="6">
        <f>E5313-G5313-'Recalled prostheses cost'!$F$23</f>
        <v>-281066059.93383151</v>
      </c>
      <c r="I5313" s="112">
        <v>23267238.706311274</v>
      </c>
      <c r="J5313" s="112">
        <v>113692692.19602758</v>
      </c>
      <c r="K5313" s="112">
        <f>I5313-J5313-(0.38*'Recalled prostheses cost'!$F$23)</f>
        <v>-99451146.787134945</v>
      </c>
      <c r="L5313" s="11">
        <f t="shared" si="168"/>
        <v>1</v>
      </c>
    </row>
    <row r="5314" spans="1:12" x14ac:dyDescent="0.25">
      <c r="A5314">
        <f t="shared" si="169"/>
        <v>5309</v>
      </c>
      <c r="C5314">
        <v>53779.02397119622</v>
      </c>
      <c r="D5314">
        <v>55411.099938791558</v>
      </c>
      <c r="E5314">
        <v>56703408.537304468</v>
      </c>
      <c r="F5314">
        <v>1632.0759675953377</v>
      </c>
      <c r="G5314">
        <v>410408706.97522116</v>
      </c>
      <c r="H5314" s="6">
        <f>E5314-G5314-'Recalled prostheses cost'!$F$23</f>
        <v>-377457122.90480787</v>
      </c>
      <c r="I5314" s="112">
        <v>30965295.187546968</v>
      </c>
      <c r="J5314" s="112">
        <v>155955308.65058407</v>
      </c>
      <c r="K5314" s="112">
        <f>I5314-J5314-(0.38*'Recalled prostheses cost'!$F$23)</f>
        <v>-134015706.76045576</v>
      </c>
      <c r="L5314" s="11">
        <f t="shared" si="168"/>
        <v>1</v>
      </c>
    </row>
    <row r="5315" spans="1:12" x14ac:dyDescent="0.25">
      <c r="A5315">
        <f t="shared" si="169"/>
        <v>5310</v>
      </c>
      <c r="C5315">
        <v>50706.399105498298</v>
      </c>
      <c r="D5315">
        <v>52752.52264459469</v>
      </c>
      <c r="E5315">
        <v>54962498.313972764</v>
      </c>
      <c r="F5315">
        <v>2046.1235390963921</v>
      </c>
      <c r="G5315">
        <v>622552205.23094094</v>
      </c>
      <c r="H5315" s="6">
        <f>E5315-G5315-'Recalled prostheses cost'!$F$23</f>
        <v>-591341531.3838594</v>
      </c>
      <c r="I5315" s="112">
        <v>29846409.400460985</v>
      </c>
      <c r="J5315" s="112">
        <v>236569837.98775753</v>
      </c>
      <c r="K5315" s="112">
        <f>I5315-J5315-(0.38*'Recalled prostheses cost'!$F$23)</f>
        <v>-215749121.8847152</v>
      </c>
      <c r="L5315" s="11">
        <f t="shared" si="168"/>
        <v>1</v>
      </c>
    </row>
    <row r="5316" spans="1:12" x14ac:dyDescent="0.25">
      <c r="A5316">
        <f t="shared" si="169"/>
        <v>5311</v>
      </c>
      <c r="C5316">
        <v>73636.916464905633</v>
      </c>
      <c r="D5316">
        <v>75783.018429192321</v>
      </c>
      <c r="E5316">
        <v>43585784.602041289</v>
      </c>
      <c r="F5316">
        <v>2146.1019642866886</v>
      </c>
      <c r="G5316">
        <v>263263021.95845988</v>
      </c>
      <c r="H5316" s="6">
        <f>E5316-G5316-'Recalled prostheses cost'!$F$23</f>
        <v>-243429061.82330978</v>
      </c>
      <c r="I5316" s="112">
        <v>24464975.812213331</v>
      </c>
      <c r="J5316" s="112">
        <v>100039948.34421475</v>
      </c>
      <c r="K5316" s="112">
        <f>I5316-J5316-(0.38*'Recalled prostheses cost'!$F$23)</f>
        <v>-84600665.82942006</v>
      </c>
      <c r="L5316" s="11">
        <f t="shared" si="168"/>
        <v>1</v>
      </c>
    </row>
    <row r="5317" spans="1:12" x14ac:dyDescent="0.25">
      <c r="A5317">
        <f t="shared" si="169"/>
        <v>5312</v>
      </c>
      <c r="C5317">
        <v>59769.039190998898</v>
      </c>
      <c r="D5317">
        <v>61050.282949904271</v>
      </c>
      <c r="E5317">
        <v>48200369.753255464</v>
      </c>
      <c r="F5317">
        <v>1281.2437589053734</v>
      </c>
      <c r="G5317">
        <v>222913385.10426235</v>
      </c>
      <c r="H5317" s="6">
        <f>E5317-G5317-'Recalled prostheses cost'!$F$23</f>
        <v>-198464839.81789806</v>
      </c>
      <c r="I5317" s="112">
        <v>26974407.194486927</v>
      </c>
      <c r="J5317" s="112">
        <v>84707086.339619696</v>
      </c>
      <c r="K5317" s="112">
        <f>I5317-J5317-(0.38*'Recalled prostheses cost'!$F$23)</f>
        <v>-66758372.442551412</v>
      </c>
      <c r="L5317" s="11">
        <f t="shared" si="168"/>
        <v>1</v>
      </c>
    </row>
    <row r="5318" spans="1:12" x14ac:dyDescent="0.25">
      <c r="A5318">
        <f t="shared" si="169"/>
        <v>5313</v>
      </c>
      <c r="C5318">
        <v>52048.51721058703</v>
      </c>
      <c r="D5318">
        <v>53182.245059960391</v>
      </c>
      <c r="E5318">
        <v>47104688.202126063</v>
      </c>
      <c r="F5318">
        <v>1133.7278493733611</v>
      </c>
      <c r="G5318">
        <v>225869432.51928213</v>
      </c>
      <c r="H5318" s="6">
        <f>E5318-G5318-'Recalled prostheses cost'!$F$23</f>
        <v>-202516568.78404725</v>
      </c>
      <c r="I5318" s="112">
        <v>26291349.788382523</v>
      </c>
      <c r="J5318" s="112">
        <v>85830384.357327208</v>
      </c>
      <c r="K5318" s="112">
        <f>I5318-J5318-(0.38*'Recalled prostheses cost'!$F$23)</f>
        <v>-68564727.866363332</v>
      </c>
      <c r="L5318" s="11">
        <f t="shared" ref="L5318:L5381" si="170">IF(H5318/$H$1&lt;=F5318,1,0)</f>
        <v>1</v>
      </c>
    </row>
    <row r="5319" spans="1:12" x14ac:dyDescent="0.25">
      <c r="A5319">
        <f t="shared" si="169"/>
        <v>5314</v>
      </c>
      <c r="C5319">
        <v>62761.64011699285</v>
      </c>
      <c r="D5319">
        <v>65054.14371878127</v>
      </c>
      <c r="E5319">
        <v>40620786.642752893</v>
      </c>
      <c r="F5319">
        <v>2292.5036017884195</v>
      </c>
      <c r="G5319">
        <v>315808571.7344774</v>
      </c>
      <c r="H5319" s="6">
        <f>E5319-G5319-'Recalled prostheses cost'!$F$23</f>
        <v>-298939609.55861568</v>
      </c>
      <c r="I5319" s="112">
        <v>22547903.306909133</v>
      </c>
      <c r="J5319" s="112">
        <v>120007257.25910139</v>
      </c>
      <c r="K5319" s="112">
        <f>I5319-J5319-(0.38*'Recalled prostheses cost'!$F$23)</f>
        <v>-106485047.2496109</v>
      </c>
      <c r="L5319" s="11">
        <f t="shared" si="170"/>
        <v>1</v>
      </c>
    </row>
    <row r="5320" spans="1:12" x14ac:dyDescent="0.25">
      <c r="A5320">
        <f t="shared" ref="A5320:A5383" si="171">1+A5319</f>
        <v>5315</v>
      </c>
      <c r="C5320">
        <v>57550.298517458628</v>
      </c>
      <c r="D5320">
        <v>59104.901872831768</v>
      </c>
      <c r="E5320">
        <v>44760322.105268233</v>
      </c>
      <c r="F5320">
        <v>1554.6033553731395</v>
      </c>
      <c r="G5320">
        <v>253100734.72967249</v>
      </c>
      <c r="H5320" s="6">
        <f>E5320-G5320-'Recalled prostheses cost'!$F$23</f>
        <v>-232092237.09129542</v>
      </c>
      <c r="I5320" s="112">
        <v>24959793.310383536</v>
      </c>
      <c r="J5320" s="112">
        <v>96178279.197275564</v>
      </c>
      <c r="K5320" s="112">
        <f>I5320-J5320-(0.38*'Recalled prostheses cost'!$F$23)</f>
        <v>-80244179.184310675</v>
      </c>
      <c r="L5320" s="11">
        <f t="shared" si="170"/>
        <v>1</v>
      </c>
    </row>
    <row r="5321" spans="1:12" x14ac:dyDescent="0.25">
      <c r="A5321">
        <f t="shared" si="171"/>
        <v>5316</v>
      </c>
      <c r="C5321">
        <v>61432.572987843974</v>
      </c>
      <c r="D5321">
        <v>63146.13434515569</v>
      </c>
      <c r="E5321">
        <v>45776078.061629601</v>
      </c>
      <c r="F5321">
        <v>1713.5613573117153</v>
      </c>
      <c r="G5321">
        <v>244163511.31802469</v>
      </c>
      <c r="H5321" s="6">
        <f>E5321-G5321-'Recalled prostheses cost'!$F$23</f>
        <v>-222139257.72328627</v>
      </c>
      <c r="I5321" s="112">
        <v>25227646.600397423</v>
      </c>
      <c r="J5321" s="112">
        <v>92782134.300849378</v>
      </c>
      <c r="K5321" s="112">
        <f>I5321-J5321-(0.38*'Recalled prostheses cost'!$F$23)</f>
        <v>-76580180.997870594</v>
      </c>
      <c r="L5321" s="11">
        <f t="shared" si="170"/>
        <v>1</v>
      </c>
    </row>
    <row r="5322" spans="1:12" x14ac:dyDescent="0.25">
      <c r="A5322">
        <f t="shared" si="171"/>
        <v>5317</v>
      </c>
      <c r="C5322">
        <v>55237.739128264133</v>
      </c>
      <c r="D5322">
        <v>56487.894615096324</v>
      </c>
      <c r="E5322">
        <v>47056985.332267843</v>
      </c>
      <c r="F5322">
        <v>1250.1554868321909</v>
      </c>
      <c r="G5322">
        <v>209085866.35151088</v>
      </c>
      <c r="H5322" s="6">
        <f>E5322-G5322-'Recalled prostheses cost'!$F$23</f>
        <v>-185780705.4861342</v>
      </c>
      <c r="I5322" s="112">
        <v>26319166.177752316</v>
      </c>
      <c r="J5322" s="112">
        <v>79452629.213574126</v>
      </c>
      <c r="K5322" s="112">
        <f>I5322-J5322-(0.38*'Recalled prostheses cost'!$F$23)</f>
        <v>-62159156.333240457</v>
      </c>
      <c r="L5322" s="11">
        <f t="shared" si="170"/>
        <v>1</v>
      </c>
    </row>
    <row r="5323" spans="1:12" x14ac:dyDescent="0.25">
      <c r="A5323">
        <f t="shared" si="171"/>
        <v>5318</v>
      </c>
      <c r="C5323">
        <v>57085.203831339568</v>
      </c>
      <c r="D5323">
        <v>59154.944269503278</v>
      </c>
      <c r="E5323">
        <v>66940854.032990836</v>
      </c>
      <c r="F5323">
        <v>2069.7404381637098</v>
      </c>
      <c r="G5323">
        <v>708067909.20113218</v>
      </c>
      <c r="H5323" s="6">
        <f>E5323-G5323-'Recalled prostheses cost'!$F$23</f>
        <v>-664878879.63503253</v>
      </c>
      <c r="I5323" s="112">
        <v>36996855.374686375</v>
      </c>
      <c r="J5323" s="112">
        <v>269065805.49643016</v>
      </c>
      <c r="K5323" s="112">
        <f>I5323-J5323-(0.38*'Recalled prostheses cost'!$F$23)</f>
        <v>-241094643.41916245</v>
      </c>
      <c r="L5323" s="11">
        <f t="shared" si="170"/>
        <v>1</v>
      </c>
    </row>
    <row r="5324" spans="1:12" x14ac:dyDescent="0.25">
      <c r="A5324">
        <f t="shared" si="171"/>
        <v>5319</v>
      </c>
      <c r="C5324">
        <v>52570.502105682215</v>
      </c>
      <c r="D5324">
        <v>53992.816755707754</v>
      </c>
      <c r="E5324">
        <v>45450144.814369455</v>
      </c>
      <c r="F5324">
        <v>1422.3146500255389</v>
      </c>
      <c r="G5324">
        <v>240908963.73960519</v>
      </c>
      <c r="H5324" s="6">
        <f>E5324-G5324-'Recalled prostheses cost'!$F$23</f>
        <v>-219210643.39212692</v>
      </c>
      <c r="I5324" s="112">
        <v>25169096.654813625</v>
      </c>
      <c r="J5324" s="112">
        <v>91545406.221049979</v>
      </c>
      <c r="K5324" s="112">
        <f>I5324-J5324-(0.38*'Recalled prostheses cost'!$F$23)</f>
        <v>-75402002.863655001</v>
      </c>
      <c r="L5324" s="11">
        <f t="shared" si="170"/>
        <v>1</v>
      </c>
    </row>
    <row r="5325" spans="1:12" x14ac:dyDescent="0.25">
      <c r="A5325">
        <f t="shared" si="171"/>
        <v>5320</v>
      </c>
      <c r="C5325">
        <v>79913.666274617397</v>
      </c>
      <c r="D5325">
        <v>83008.253108742821</v>
      </c>
      <c r="E5325">
        <v>64612504.695839249</v>
      </c>
      <c r="F5325">
        <v>3094.5868341254245</v>
      </c>
      <c r="G5325">
        <v>537545060.21518421</v>
      </c>
      <c r="H5325" s="6">
        <f>E5325-G5325-'Recalled prostheses cost'!$F$23</f>
        <v>-496684379.98623616</v>
      </c>
      <c r="I5325" s="112">
        <v>36057754.859993853</v>
      </c>
      <c r="J5325" s="112">
        <v>204267122.88176998</v>
      </c>
      <c r="K5325" s="112">
        <f>I5325-J5325-(0.38*'Recalled prostheses cost'!$F$23)</f>
        <v>-177235061.31919479</v>
      </c>
      <c r="L5325" s="11">
        <f t="shared" si="170"/>
        <v>1</v>
      </c>
    </row>
    <row r="5326" spans="1:12" x14ac:dyDescent="0.25">
      <c r="A5326">
        <f t="shared" si="171"/>
        <v>5321</v>
      </c>
      <c r="C5326">
        <v>54592.899868425688</v>
      </c>
      <c r="D5326">
        <v>56332.038065238819</v>
      </c>
      <c r="E5326">
        <v>42640551.662506282</v>
      </c>
      <c r="F5326">
        <v>1739.1381968131318</v>
      </c>
      <c r="G5326">
        <v>330442400.31941539</v>
      </c>
      <c r="H5326" s="6">
        <f>E5326-G5326-'Recalled prostheses cost'!$F$23</f>
        <v>-311553673.12380028</v>
      </c>
      <c r="I5326" s="112">
        <v>23704764.693968449</v>
      </c>
      <c r="J5326" s="112">
        <v>125568112.12137787</v>
      </c>
      <c r="K5326" s="112">
        <f>I5326-J5326-(0.38*'Recalled prostheses cost'!$F$23)</f>
        <v>-110889040.72482806</v>
      </c>
      <c r="L5326" s="11">
        <f t="shared" si="170"/>
        <v>1</v>
      </c>
    </row>
    <row r="5327" spans="1:12" x14ac:dyDescent="0.25">
      <c r="A5327">
        <f t="shared" si="171"/>
        <v>5322</v>
      </c>
      <c r="C5327">
        <v>62565.543396379828</v>
      </c>
      <c r="D5327">
        <v>64190.225588827954</v>
      </c>
      <c r="E5327">
        <v>51033067.229381576</v>
      </c>
      <c r="F5327">
        <v>1624.6821924481264</v>
      </c>
      <c r="G5327">
        <v>288644080.13035309</v>
      </c>
      <c r="H5327" s="6">
        <f>E5327-G5327-'Recalled prostheses cost'!$F$23</f>
        <v>-261362837.3678627</v>
      </c>
      <c r="I5327" s="112">
        <v>28737663.06721748</v>
      </c>
      <c r="J5327" s="112">
        <v>109684750.44953418</v>
      </c>
      <c r="K5327" s="112">
        <f>I5327-J5327-(0.38*'Recalled prostheses cost'!$F$23)</f>
        <v>-89972780.679735333</v>
      </c>
      <c r="L5327" s="11">
        <f t="shared" si="170"/>
        <v>1</v>
      </c>
    </row>
    <row r="5328" spans="1:12" x14ac:dyDescent="0.25">
      <c r="A5328">
        <f t="shared" si="171"/>
        <v>5323</v>
      </c>
      <c r="C5328">
        <v>71260.259441070972</v>
      </c>
      <c r="D5328">
        <v>73144.71052769314</v>
      </c>
      <c r="E5328">
        <v>43485248.790595308</v>
      </c>
      <c r="F5328">
        <v>1884.4510866221681</v>
      </c>
      <c r="G5328">
        <v>219264531.14586729</v>
      </c>
      <c r="H5328" s="6">
        <f>E5328-G5328-'Recalled prostheses cost'!$F$23</f>
        <v>-199531106.82216316</v>
      </c>
      <c r="I5328" s="112">
        <v>24227153.92653469</v>
      </c>
      <c r="J5328" s="112">
        <v>83320521.835429594</v>
      </c>
      <c r="K5328" s="112">
        <f>I5328-J5328-(0.38*'Recalled prostheses cost'!$F$23)</f>
        <v>-68119061.20631355</v>
      </c>
      <c r="L5328" s="11">
        <f t="shared" si="170"/>
        <v>1</v>
      </c>
    </row>
    <row r="5329" spans="1:12" x14ac:dyDescent="0.25">
      <c r="A5329">
        <f t="shared" si="171"/>
        <v>5324</v>
      </c>
      <c r="C5329">
        <v>58152.263951835615</v>
      </c>
      <c r="D5329">
        <v>59901.820546846175</v>
      </c>
      <c r="E5329">
        <v>46631560.817580454</v>
      </c>
      <c r="F5329">
        <v>1749.5565950105592</v>
      </c>
      <c r="G5329">
        <v>273019057.85947585</v>
      </c>
      <c r="H5329" s="6">
        <f>E5329-G5329-'Recalled prostheses cost'!$F$23</f>
        <v>-250139321.50878656</v>
      </c>
      <c r="I5329" s="112">
        <v>25818346.117035218</v>
      </c>
      <c r="J5329" s="112">
        <v>103747241.98660082</v>
      </c>
      <c r="K5329" s="112">
        <f>I5329-J5329-(0.38*'Recalled prostheses cost'!$F$23)</f>
        <v>-86954589.16698426</v>
      </c>
      <c r="L5329" s="11">
        <f t="shared" si="170"/>
        <v>1</v>
      </c>
    </row>
    <row r="5330" spans="1:12" x14ac:dyDescent="0.25">
      <c r="A5330">
        <f t="shared" si="171"/>
        <v>5325</v>
      </c>
      <c r="C5330">
        <v>68667.382534899938</v>
      </c>
      <c r="D5330">
        <v>71363.505490778058</v>
      </c>
      <c r="E5330">
        <v>42122730.997832067</v>
      </c>
      <c r="F5330">
        <v>2696.1229558781197</v>
      </c>
      <c r="G5330">
        <v>359239096.59857959</v>
      </c>
      <c r="H5330" s="6">
        <f>E5330-G5330-'Recalled prostheses cost'!$F$23</f>
        <v>-340868190.0676387</v>
      </c>
      <c r="I5330" s="112">
        <v>23375460.655136857</v>
      </c>
      <c r="J5330" s="112">
        <v>136510856.70746022</v>
      </c>
      <c r="K5330" s="112">
        <f>I5330-J5330-(0.38*'Recalled prostheses cost'!$F$23)</f>
        <v>-122161089.34974203</v>
      </c>
      <c r="L5330" s="11">
        <f t="shared" si="170"/>
        <v>1</v>
      </c>
    </row>
    <row r="5331" spans="1:12" x14ac:dyDescent="0.25">
      <c r="A5331">
        <f t="shared" si="171"/>
        <v>5326</v>
      </c>
      <c r="C5331">
        <v>52660.009382469201</v>
      </c>
      <c r="D5331">
        <v>54192.613159456138</v>
      </c>
      <c r="E5331">
        <v>44595552.33941412</v>
      </c>
      <c r="F5331">
        <v>1532.6037769869363</v>
      </c>
      <c r="G5331">
        <v>312894589.02648145</v>
      </c>
      <c r="H5331" s="6">
        <f>E5331-G5331-'Recalled prostheses cost'!$F$23</f>
        <v>-292050861.1539585</v>
      </c>
      <c r="I5331" s="112">
        <v>24862492.759477578</v>
      </c>
      <c r="J5331" s="112">
        <v>118899943.83006293</v>
      </c>
      <c r="K5331" s="112">
        <f>I5331-J5331-(0.38*'Recalled prostheses cost'!$F$23)</f>
        <v>-103063144.36800399</v>
      </c>
      <c r="L5331" s="11">
        <f t="shared" si="170"/>
        <v>1</v>
      </c>
    </row>
    <row r="5332" spans="1:12" x14ac:dyDescent="0.25">
      <c r="A5332">
        <f t="shared" si="171"/>
        <v>5327</v>
      </c>
      <c r="C5332">
        <v>48585.821712252153</v>
      </c>
      <c r="D5332">
        <v>50240.511049380722</v>
      </c>
      <c r="E5332">
        <v>56763488.322573103</v>
      </c>
      <c r="F5332">
        <v>1654.6893371285696</v>
      </c>
      <c r="G5332">
        <v>454321652.14129609</v>
      </c>
      <c r="H5332" s="6">
        <f>E5332-G5332-'Recalled prostheses cost'!$F$23</f>
        <v>-421309988.28561413</v>
      </c>
      <c r="I5332" s="112">
        <v>31545250.42135426</v>
      </c>
      <c r="J5332" s="112">
        <v>172642227.81369251</v>
      </c>
      <c r="K5332" s="112">
        <f>I5332-J5332-(0.38*'Recalled prostheses cost'!$F$23)</f>
        <v>-150122670.6897569</v>
      </c>
      <c r="L5332" s="11">
        <f t="shared" si="170"/>
        <v>1</v>
      </c>
    </row>
    <row r="5333" spans="1:12" x14ac:dyDescent="0.25">
      <c r="A5333">
        <f t="shared" si="171"/>
        <v>5328</v>
      </c>
      <c r="C5333">
        <v>63517.431507140464</v>
      </c>
      <c r="D5333">
        <v>65453.041681489165</v>
      </c>
      <c r="E5333">
        <v>51073223.763566047</v>
      </c>
      <c r="F5333">
        <v>1935.6101743487015</v>
      </c>
      <c r="G5333">
        <v>302400371.16037828</v>
      </c>
      <c r="H5333" s="6">
        <f>E5333-G5333-'Recalled prostheses cost'!$F$23</f>
        <v>-275078971.86370343</v>
      </c>
      <c r="I5333" s="112">
        <v>28220941.828064539</v>
      </c>
      <c r="J5333" s="112">
        <v>114912141.04094374</v>
      </c>
      <c r="K5333" s="112">
        <f>I5333-J5333-(0.38*'Recalled prostheses cost'!$F$23)</f>
        <v>-95716892.510297865</v>
      </c>
      <c r="L5333" s="11">
        <f t="shared" si="170"/>
        <v>1</v>
      </c>
    </row>
    <row r="5334" spans="1:12" x14ac:dyDescent="0.25">
      <c r="A5334">
        <f t="shared" si="171"/>
        <v>5329</v>
      </c>
      <c r="C5334">
        <v>53569.62017660241</v>
      </c>
      <c r="D5334">
        <v>56694.84235580371</v>
      </c>
      <c r="E5334">
        <v>46755400.90914911</v>
      </c>
      <c r="F5334">
        <v>3125.2221792013006</v>
      </c>
      <c r="G5334">
        <v>715231638.92845821</v>
      </c>
      <c r="H5334" s="6">
        <f>E5334-G5334-'Recalled prostheses cost'!$F$23</f>
        <v>-692228062.48620021</v>
      </c>
      <c r="I5334" s="112">
        <v>25741505.659166638</v>
      </c>
      <c r="J5334" s="112">
        <v>271788022.79281408</v>
      </c>
      <c r="K5334" s="112">
        <f>I5334-J5334-(0.38*'Recalled prostheses cost'!$F$23)</f>
        <v>-255072210.4310661</v>
      </c>
      <c r="L5334" s="11">
        <f t="shared" si="170"/>
        <v>1</v>
      </c>
    </row>
    <row r="5335" spans="1:12" x14ac:dyDescent="0.25">
      <c r="A5335">
        <f t="shared" si="171"/>
        <v>5330</v>
      </c>
      <c r="C5335">
        <v>49611.63152284707</v>
      </c>
      <c r="D5335">
        <v>51139.164017389383</v>
      </c>
      <c r="E5335">
        <v>41000932.554604605</v>
      </c>
      <c r="F5335">
        <v>1527.5324945423126</v>
      </c>
      <c r="G5335">
        <v>294085524.55674279</v>
      </c>
      <c r="H5335" s="6">
        <f>E5335-G5335-'Recalled prostheses cost'!$F$23</f>
        <v>-276836416.46902937</v>
      </c>
      <c r="I5335" s="112">
        <v>22915246.01673061</v>
      </c>
      <c r="J5335" s="112">
        <v>111752499.33156228</v>
      </c>
      <c r="K5335" s="112">
        <f>I5335-J5335-(0.38*'Recalled prostheses cost'!$F$23)</f>
        <v>-97862946.612250328</v>
      </c>
      <c r="L5335" s="11">
        <f t="shared" si="170"/>
        <v>1</v>
      </c>
    </row>
    <row r="5336" spans="1:12" x14ac:dyDescent="0.25">
      <c r="A5336">
        <f t="shared" si="171"/>
        <v>5331</v>
      </c>
      <c r="C5336">
        <v>51066.356956156756</v>
      </c>
      <c r="D5336">
        <v>52744.884661119133</v>
      </c>
      <c r="E5336">
        <v>53678364.441461757</v>
      </c>
      <c r="F5336">
        <v>1678.5277049623764</v>
      </c>
      <c r="G5336">
        <v>448850523.26042408</v>
      </c>
      <c r="H5336" s="6">
        <f>E5336-G5336-'Recalled prostheses cost'!$F$23</f>
        <v>-418923983.28585351</v>
      </c>
      <c r="I5336" s="112">
        <v>29830019.092980992</v>
      </c>
      <c r="J5336" s="112">
        <v>170563198.83896115</v>
      </c>
      <c r="K5336" s="112">
        <f>I5336-J5336-(0.38*'Recalled prostheses cost'!$F$23)</f>
        <v>-149758873.04339883</v>
      </c>
      <c r="L5336" s="11">
        <f t="shared" si="170"/>
        <v>1</v>
      </c>
    </row>
    <row r="5337" spans="1:12" x14ac:dyDescent="0.25">
      <c r="A5337">
        <f t="shared" si="171"/>
        <v>5332</v>
      </c>
      <c r="C5337">
        <v>57634.550001932897</v>
      </c>
      <c r="D5337">
        <v>60549.948324685553</v>
      </c>
      <c r="E5337">
        <v>58438292.500850692</v>
      </c>
      <c r="F5337">
        <v>2915.3983227526551</v>
      </c>
      <c r="G5337">
        <v>682692729.24213243</v>
      </c>
      <c r="H5337" s="6">
        <f>E5337-G5337-'Recalled prostheses cost'!$F$23</f>
        <v>-648006261.20817292</v>
      </c>
      <c r="I5337" s="112">
        <v>32267726.793292597</v>
      </c>
      <c r="J5337" s="112">
        <v>259423237.11201036</v>
      </c>
      <c r="K5337" s="112">
        <f>I5337-J5337-(0.38*'Recalled prostheses cost'!$F$23)</f>
        <v>-236181203.61613643</v>
      </c>
      <c r="L5337" s="11">
        <f t="shared" si="170"/>
        <v>1</v>
      </c>
    </row>
    <row r="5338" spans="1:12" x14ac:dyDescent="0.25">
      <c r="A5338">
        <f t="shared" si="171"/>
        <v>5333</v>
      </c>
      <c r="C5338">
        <v>52954.804346561868</v>
      </c>
      <c r="D5338">
        <v>54458.314131569634</v>
      </c>
      <c r="E5338">
        <v>42746355.963656776</v>
      </c>
      <c r="F5338">
        <v>1503.5097850077655</v>
      </c>
      <c r="G5338">
        <v>294744479.04158217</v>
      </c>
      <c r="H5338" s="6">
        <f>E5338-G5338-'Recalled prostheses cost'!$F$23</f>
        <v>-275749947.54481655</v>
      </c>
      <c r="I5338" s="112">
        <v>23961547.033921141</v>
      </c>
      <c r="J5338" s="112">
        <v>112002902.03580126</v>
      </c>
      <c r="K5338" s="112">
        <f>I5338-J5338-(0.38*'Recalled prostheses cost'!$F$23)</f>
        <v>-97067048.299298763</v>
      </c>
      <c r="L5338" s="11">
        <f t="shared" si="170"/>
        <v>1</v>
      </c>
    </row>
    <row r="5339" spans="1:12" x14ac:dyDescent="0.25">
      <c r="A5339">
        <f t="shared" si="171"/>
        <v>5334</v>
      </c>
      <c r="C5339">
        <v>60188.248480219561</v>
      </c>
      <c r="D5339">
        <v>62019.527334538812</v>
      </c>
      <c r="E5339">
        <v>55968308.068757504</v>
      </c>
      <c r="F5339">
        <v>1831.278854319251</v>
      </c>
      <c r="G5339">
        <v>387115899.24699324</v>
      </c>
      <c r="H5339" s="6">
        <f>E5339-G5339-'Recalled prostheses cost'!$F$23</f>
        <v>-354899415.64512694</v>
      </c>
      <c r="I5339" s="112">
        <v>30715125.111736961</v>
      </c>
      <c r="J5339" s="112">
        <v>147104041.71385741</v>
      </c>
      <c r="K5339" s="112">
        <f>I5339-J5339-(0.38*'Recalled prostheses cost'!$F$23)</f>
        <v>-125414609.89953911</v>
      </c>
      <c r="L5339" s="11">
        <f t="shared" si="170"/>
        <v>1</v>
      </c>
    </row>
    <row r="5340" spans="1:12" x14ac:dyDescent="0.25">
      <c r="A5340">
        <f t="shared" si="171"/>
        <v>5335</v>
      </c>
      <c r="C5340">
        <v>79677.211447383088</v>
      </c>
      <c r="D5340">
        <v>83473.430742754048</v>
      </c>
      <c r="E5340">
        <v>43544967.877487756</v>
      </c>
      <c r="F5340">
        <v>3796.21929537096</v>
      </c>
      <c r="G5340">
        <v>401587976.66640776</v>
      </c>
      <c r="H5340" s="6">
        <f>E5340-G5340-'Recalled prostheses cost'!$F$23</f>
        <v>-381794833.25581115</v>
      </c>
      <c r="I5340" s="112">
        <v>24067250.45361153</v>
      </c>
      <c r="J5340" s="112">
        <v>152603431.13323495</v>
      </c>
      <c r="K5340" s="112">
        <f>I5340-J5340-(0.38*'Recalled prostheses cost'!$F$23)</f>
        <v>-137561873.97704208</v>
      </c>
      <c r="L5340" s="11">
        <f t="shared" si="170"/>
        <v>1</v>
      </c>
    </row>
    <row r="5341" spans="1:12" x14ac:dyDescent="0.25">
      <c r="A5341">
        <f t="shared" si="171"/>
        <v>5336</v>
      </c>
      <c r="C5341">
        <v>53429.820188574711</v>
      </c>
      <c r="D5341">
        <v>55159.336580329647</v>
      </c>
      <c r="E5341">
        <v>55453993.411398485</v>
      </c>
      <c r="F5341">
        <v>1729.5163917549362</v>
      </c>
      <c r="G5341">
        <v>402284553.61423802</v>
      </c>
      <c r="H5341" s="6">
        <f>E5341-G5341-'Recalled prostheses cost'!$F$23</f>
        <v>-370582384.66973072</v>
      </c>
      <c r="I5341" s="112">
        <v>30477904.972598929</v>
      </c>
      <c r="J5341" s="112">
        <v>152868130.37341046</v>
      </c>
      <c r="K5341" s="112">
        <f>I5341-J5341-(0.38*'Recalled prostheses cost'!$F$23)</f>
        <v>-131415918.69823018</v>
      </c>
      <c r="L5341" s="11">
        <f t="shared" si="170"/>
        <v>1</v>
      </c>
    </row>
    <row r="5342" spans="1:12" x14ac:dyDescent="0.25">
      <c r="A5342">
        <f t="shared" si="171"/>
        <v>5337</v>
      </c>
      <c r="C5342">
        <v>58321.52677285191</v>
      </c>
      <c r="D5342">
        <v>60352.33746370663</v>
      </c>
      <c r="E5342">
        <v>49699986.879695177</v>
      </c>
      <c r="F5342">
        <v>2030.8106908547197</v>
      </c>
      <c r="G5342">
        <v>462715069.82039732</v>
      </c>
      <c r="H5342" s="6">
        <f>E5342-G5342-'Recalled prostheses cost'!$F$23</f>
        <v>-436766907.40759331</v>
      </c>
      <c r="I5342" s="112">
        <v>27378481.508982919</v>
      </c>
      <c r="J5342" s="112">
        <v>175831726.53175098</v>
      </c>
      <c r="K5342" s="112">
        <f>I5342-J5342-(0.38*'Recalled prostheses cost'!$F$23)</f>
        <v>-157478938.3201867</v>
      </c>
      <c r="L5342" s="11">
        <f t="shared" si="170"/>
        <v>1</v>
      </c>
    </row>
    <row r="5343" spans="1:12" x14ac:dyDescent="0.25">
      <c r="A5343">
        <f t="shared" si="171"/>
        <v>5338</v>
      </c>
      <c r="C5343">
        <v>52254.151556061595</v>
      </c>
      <c r="D5343">
        <v>53705.150445939915</v>
      </c>
      <c r="E5343">
        <v>61345747.414830796</v>
      </c>
      <c r="F5343">
        <v>1450.9988898783195</v>
      </c>
      <c r="G5343">
        <v>418262578.14227039</v>
      </c>
      <c r="H5343" s="6">
        <f>E5343-G5343-'Recalled prostheses cost'!$F$23</f>
        <v>-380668655.19433075</v>
      </c>
      <c r="I5343" s="112">
        <v>33935305.187406808</v>
      </c>
      <c r="J5343" s="112">
        <v>158939779.69406277</v>
      </c>
      <c r="K5343" s="112">
        <f>I5343-J5343-(0.38*'Recalled prostheses cost'!$F$23)</f>
        <v>-134030167.80407462</v>
      </c>
      <c r="L5343" s="11">
        <f t="shared" si="170"/>
        <v>1</v>
      </c>
    </row>
    <row r="5344" spans="1:12" x14ac:dyDescent="0.25">
      <c r="A5344">
        <f t="shared" si="171"/>
        <v>5339</v>
      </c>
      <c r="C5344">
        <v>71235.556999487482</v>
      </c>
      <c r="D5344">
        <v>73584.658397360239</v>
      </c>
      <c r="E5344">
        <v>52384714.813028738</v>
      </c>
      <c r="F5344">
        <v>2349.1013978727569</v>
      </c>
      <c r="G5344">
        <v>399599984.85582888</v>
      </c>
      <c r="H5344" s="6">
        <f>E5344-G5344-'Recalled prostheses cost'!$F$23</f>
        <v>-370967094.5096913</v>
      </c>
      <c r="I5344" s="112">
        <v>29020598.025176983</v>
      </c>
      <c r="J5344" s="112">
        <v>151847994.24521494</v>
      </c>
      <c r="K5344" s="112">
        <f>I5344-J5344-(0.38*'Recalled prostheses cost'!$F$23)</f>
        <v>-131853089.51745659</v>
      </c>
      <c r="L5344" s="11">
        <f t="shared" si="170"/>
        <v>1</v>
      </c>
    </row>
    <row r="5345" spans="1:12" x14ac:dyDescent="0.25">
      <c r="A5345">
        <f t="shared" si="171"/>
        <v>5340</v>
      </c>
      <c r="C5345">
        <v>79499.142770776511</v>
      </c>
      <c r="D5345">
        <v>82755.77444644252</v>
      </c>
      <c r="E5345">
        <v>56051016.714747444</v>
      </c>
      <c r="F5345">
        <v>3256.631675666009</v>
      </c>
      <c r="G5345">
        <v>430467645.14139903</v>
      </c>
      <c r="H5345" s="6">
        <f>E5345-G5345-'Recalled prostheses cost'!$F$23</f>
        <v>-398168452.89354277</v>
      </c>
      <c r="I5345" s="112">
        <v>31035861.42351868</v>
      </c>
      <c r="J5345" s="112">
        <v>163577705.15373164</v>
      </c>
      <c r="K5345" s="112">
        <f>I5345-J5345-(0.38*'Recalled prostheses cost'!$F$23)</f>
        <v>-141567537.02763161</v>
      </c>
      <c r="L5345" s="11">
        <f t="shared" si="170"/>
        <v>1</v>
      </c>
    </row>
    <row r="5346" spans="1:12" x14ac:dyDescent="0.25">
      <c r="A5346">
        <f t="shared" si="171"/>
        <v>5341</v>
      </c>
      <c r="C5346">
        <v>55947.114372587675</v>
      </c>
      <c r="D5346">
        <v>57532.920042661477</v>
      </c>
      <c r="E5346">
        <v>46869386.285065249</v>
      </c>
      <c r="F5346">
        <v>1585.8056700738016</v>
      </c>
      <c r="G5346">
        <v>297790877.51975495</v>
      </c>
      <c r="H5346" s="6">
        <f>E5346-G5346-'Recalled prostheses cost'!$F$23</f>
        <v>-274673315.70158088</v>
      </c>
      <c r="I5346" s="112">
        <v>26180477.412144866</v>
      </c>
      <c r="J5346" s="112">
        <v>113160533.45750688</v>
      </c>
      <c r="K5346" s="112">
        <f>I5346-J5346-(0.38*'Recalled prostheses cost'!$F$23)</f>
        <v>-96005749.34278065</v>
      </c>
      <c r="L5346" s="11">
        <f t="shared" si="170"/>
        <v>1</v>
      </c>
    </row>
    <row r="5347" spans="1:12" x14ac:dyDescent="0.25">
      <c r="A5347">
        <f t="shared" si="171"/>
        <v>5342</v>
      </c>
      <c r="C5347">
        <v>63380.036655989985</v>
      </c>
      <c r="D5347">
        <v>65941.180908284441</v>
      </c>
      <c r="E5347">
        <v>41983505.996696293</v>
      </c>
      <c r="F5347">
        <v>2561.1442522944562</v>
      </c>
      <c r="G5347">
        <v>374253591.36358231</v>
      </c>
      <c r="H5347" s="6">
        <f>E5347-G5347-'Recalled prostheses cost'!$F$23</f>
        <v>-356021909.83377719</v>
      </c>
      <c r="I5347" s="112">
        <v>23391918.004357655</v>
      </c>
      <c r="J5347" s="112">
        <v>142216364.71816126</v>
      </c>
      <c r="K5347" s="112">
        <f>I5347-J5347-(0.38*'Recalled prostheses cost'!$F$23)</f>
        <v>-127850140.01122224</v>
      </c>
      <c r="L5347" s="11">
        <f t="shared" si="170"/>
        <v>1</v>
      </c>
    </row>
    <row r="5348" spans="1:12" x14ac:dyDescent="0.25">
      <c r="A5348">
        <f t="shared" si="171"/>
        <v>5343</v>
      </c>
      <c r="C5348">
        <v>53810.281725765468</v>
      </c>
      <c r="D5348">
        <v>55045.209402050343</v>
      </c>
      <c r="E5348">
        <v>49583799.187579826</v>
      </c>
      <c r="F5348">
        <v>1234.9276762848749</v>
      </c>
      <c r="G5348">
        <v>250714625.41210774</v>
      </c>
      <c r="H5348" s="6">
        <f>E5348-G5348-'Recalled prostheses cost'!$F$23</f>
        <v>-224882650.69141906</v>
      </c>
      <c r="I5348" s="112">
        <v>27791263.67733296</v>
      </c>
      <c r="J5348" s="112">
        <v>95271557.656600937</v>
      </c>
      <c r="K5348" s="112">
        <f>I5348-J5348-(0.38*'Recalled prostheses cost'!$F$23)</f>
        <v>-76505987.276686639</v>
      </c>
      <c r="L5348" s="11">
        <f t="shared" si="170"/>
        <v>1</v>
      </c>
    </row>
    <row r="5349" spans="1:12" x14ac:dyDescent="0.25">
      <c r="A5349">
        <f t="shared" si="171"/>
        <v>5344</v>
      </c>
      <c r="C5349">
        <v>65239.518096284046</v>
      </c>
      <c r="D5349">
        <v>67408.823194515877</v>
      </c>
      <c r="E5349">
        <v>56540944.229929611</v>
      </c>
      <c r="F5349">
        <v>2169.3050982318309</v>
      </c>
      <c r="G5349">
        <v>398299880.00390959</v>
      </c>
      <c r="H5349" s="6">
        <f>E5349-G5349-'Recalled prostheses cost'!$F$23</f>
        <v>-365510760.24087113</v>
      </c>
      <c r="I5349" s="112">
        <v>31793675.313866306</v>
      </c>
      <c r="J5349" s="112">
        <v>151353954.40148565</v>
      </c>
      <c r="K5349" s="112">
        <f>I5349-J5349-(0.38*'Recalled prostheses cost'!$F$23)</f>
        <v>-128585972.38503799</v>
      </c>
      <c r="L5349" s="11">
        <f t="shared" si="170"/>
        <v>1</v>
      </c>
    </row>
    <row r="5350" spans="1:12" x14ac:dyDescent="0.25">
      <c r="A5350">
        <f t="shared" si="171"/>
        <v>5345</v>
      </c>
      <c r="C5350">
        <v>70087.143565012608</v>
      </c>
      <c r="D5350">
        <v>73177.872610538543</v>
      </c>
      <c r="E5350">
        <v>53639967.679838762</v>
      </c>
      <c r="F5350">
        <v>3090.7290455259354</v>
      </c>
      <c r="G5350">
        <v>576769582.38180995</v>
      </c>
      <c r="H5350" s="6">
        <f>E5350-G5350-'Recalled prostheses cost'!$F$23</f>
        <v>-546881439.16886234</v>
      </c>
      <c r="I5350" s="112">
        <v>29628069.213686094</v>
      </c>
      <c r="J5350" s="112">
        <v>219172441.30508775</v>
      </c>
      <c r="K5350" s="112">
        <f>I5350-J5350-(0.38*'Recalled prostheses cost'!$F$23)</f>
        <v>-198570065.38882029</v>
      </c>
      <c r="L5350" s="11">
        <f t="shared" si="170"/>
        <v>1</v>
      </c>
    </row>
    <row r="5351" spans="1:12" x14ac:dyDescent="0.25">
      <c r="A5351">
        <f t="shared" si="171"/>
        <v>5346</v>
      </c>
      <c r="C5351">
        <v>64666.265988512961</v>
      </c>
      <c r="D5351">
        <v>66368.86126662149</v>
      </c>
      <c r="E5351">
        <v>44375296.459082246</v>
      </c>
      <c r="F5351">
        <v>1702.5952781085289</v>
      </c>
      <c r="G5351">
        <v>198790832.01795647</v>
      </c>
      <c r="H5351" s="6">
        <f>E5351-G5351-'Recalled prostheses cost'!$F$23</f>
        <v>-178167360.02576539</v>
      </c>
      <c r="I5351" s="112">
        <v>24403264.658965122</v>
      </c>
      <c r="J5351" s="112">
        <v>75540516.166823462</v>
      </c>
      <c r="K5351" s="112">
        <f>I5351-J5351-(0.38*'Recalled prostheses cost'!$F$23)</f>
        <v>-60162944.805276982</v>
      </c>
      <c r="L5351" s="11">
        <f t="shared" si="170"/>
        <v>1</v>
      </c>
    </row>
    <row r="5352" spans="1:12" x14ac:dyDescent="0.25">
      <c r="A5352">
        <f t="shared" si="171"/>
        <v>5347</v>
      </c>
      <c r="C5352">
        <v>80147.430899146362</v>
      </c>
      <c r="D5352">
        <v>82666.857071535982</v>
      </c>
      <c r="E5352">
        <v>54292372.036792904</v>
      </c>
      <c r="F5352">
        <v>2519.4261723896198</v>
      </c>
      <c r="G5352">
        <v>377288803.2049188</v>
      </c>
      <c r="H5352" s="6">
        <f>E5352-G5352-'Recalled prostheses cost'!$F$23</f>
        <v>-346748255.63501704</v>
      </c>
      <c r="I5352" s="112">
        <v>29728859.001498792</v>
      </c>
      <c r="J5352" s="112">
        <v>143369745.21786913</v>
      </c>
      <c r="K5352" s="112">
        <f>I5352-J5352-(0.38*'Recalled prostheses cost'!$F$23)</f>
        <v>-122666579.513789</v>
      </c>
      <c r="L5352" s="11">
        <f t="shared" si="170"/>
        <v>1</v>
      </c>
    </row>
    <row r="5353" spans="1:12" x14ac:dyDescent="0.25">
      <c r="A5353">
        <f t="shared" si="171"/>
        <v>5348</v>
      </c>
      <c r="C5353">
        <v>50278.161130164619</v>
      </c>
      <c r="D5353">
        <v>51395.32337534165</v>
      </c>
      <c r="E5353">
        <v>47200120.492834114</v>
      </c>
      <c r="F5353">
        <v>1117.1622451770309</v>
      </c>
      <c r="G5353">
        <v>250849752.55831948</v>
      </c>
      <c r="H5353" s="6">
        <f>E5353-G5353-'Recalled prostheses cost'!$F$23</f>
        <v>-227401456.53237653</v>
      </c>
      <c r="I5353" s="112">
        <v>25983895.985808961</v>
      </c>
      <c r="J5353" s="112">
        <v>95322905.972161397</v>
      </c>
      <c r="K5353" s="112">
        <f>I5353-J5353-(0.38*'Recalled prostheses cost'!$F$23)</f>
        <v>-78364703.283771098</v>
      </c>
      <c r="L5353" s="11">
        <f t="shared" si="170"/>
        <v>1</v>
      </c>
    </row>
    <row r="5354" spans="1:12" x14ac:dyDescent="0.25">
      <c r="A5354">
        <f t="shared" si="171"/>
        <v>5349</v>
      </c>
      <c r="C5354">
        <v>64420.94550032504</v>
      </c>
      <c r="D5354">
        <v>66197.023169743057</v>
      </c>
      <c r="E5354">
        <v>47654728.728538319</v>
      </c>
      <c r="F5354">
        <v>1776.0776694180167</v>
      </c>
      <c r="G5354">
        <v>284427952.79479331</v>
      </c>
      <c r="H5354" s="6">
        <f>E5354-G5354-'Recalled prostheses cost'!$F$23</f>
        <v>-260525048.53314614</v>
      </c>
      <c r="I5354" s="112">
        <v>26413669.443597991</v>
      </c>
      <c r="J5354" s="112">
        <v>108082622.06202146</v>
      </c>
      <c r="K5354" s="112">
        <f>I5354-J5354-(0.38*'Recalled prostheses cost'!$F$23)</f>
        <v>-90694645.915842116</v>
      </c>
      <c r="L5354" s="11">
        <f t="shared" si="170"/>
        <v>1</v>
      </c>
    </row>
    <row r="5355" spans="1:12" x14ac:dyDescent="0.25">
      <c r="A5355">
        <f t="shared" si="171"/>
        <v>5350</v>
      </c>
      <c r="C5355">
        <v>48380.631352499986</v>
      </c>
      <c r="D5355">
        <v>49252.934227288824</v>
      </c>
      <c r="E5355">
        <v>43879187.242863752</v>
      </c>
      <c r="F5355">
        <v>872.30287478883838</v>
      </c>
      <c r="G5355">
        <v>173615622.20932353</v>
      </c>
      <c r="H5355" s="6">
        <f>E5355-G5355-'Recalled prostheses cost'!$F$23</f>
        <v>-153488259.43335095</v>
      </c>
      <c r="I5355" s="112">
        <v>24274980.586203389</v>
      </c>
      <c r="J5355" s="112">
        <v>65973936.439542942</v>
      </c>
      <c r="K5355" s="112">
        <f>I5355-J5355-(0.38*'Recalled prostheses cost'!$F$23)</f>
        <v>-50724649.150758199</v>
      </c>
      <c r="L5355" s="11">
        <f t="shared" si="170"/>
        <v>1</v>
      </c>
    </row>
    <row r="5356" spans="1:12" x14ac:dyDescent="0.25">
      <c r="A5356">
        <f t="shared" si="171"/>
        <v>5351</v>
      </c>
      <c r="C5356">
        <v>59175.473810731426</v>
      </c>
      <c r="D5356">
        <v>61512.892440639247</v>
      </c>
      <c r="E5356">
        <v>40883909.109423809</v>
      </c>
      <c r="F5356">
        <v>2337.418629907821</v>
      </c>
      <c r="G5356">
        <v>465116732.65921009</v>
      </c>
      <c r="H5356" s="6">
        <f>E5356-G5356-'Recalled prostheses cost'!$F$23</f>
        <v>-447984648.01667744</v>
      </c>
      <c r="I5356" s="112">
        <v>22446749.75077197</v>
      </c>
      <c r="J5356" s="112">
        <v>176744358.41049981</v>
      </c>
      <c r="K5356" s="112">
        <f>I5356-J5356-(0.38*'Recalled prostheses cost'!$F$23)</f>
        <v>-163323301.9571465</v>
      </c>
      <c r="L5356" s="11">
        <f t="shared" si="170"/>
        <v>1</v>
      </c>
    </row>
    <row r="5357" spans="1:12" x14ac:dyDescent="0.25">
      <c r="A5357">
        <f t="shared" si="171"/>
        <v>5352</v>
      </c>
      <c r="C5357">
        <v>69684.280603690015</v>
      </c>
      <c r="D5357">
        <v>72746.346645924117</v>
      </c>
      <c r="E5357">
        <v>57324167.704756737</v>
      </c>
      <c r="F5357">
        <v>3062.0660422341025</v>
      </c>
      <c r="G5357">
        <v>645746651.40532804</v>
      </c>
      <c r="H5357" s="6">
        <f>E5357-G5357-'Recalled prostheses cost'!$F$23</f>
        <v>-612174308.16746247</v>
      </c>
      <c r="I5357" s="112">
        <v>31420282.723615669</v>
      </c>
      <c r="J5357" s="112">
        <v>245383727.5340246</v>
      </c>
      <c r="K5357" s="112">
        <f>I5357-J5357-(0.38*'Recalled prostheses cost'!$F$23)</f>
        <v>-222989138.10782757</v>
      </c>
      <c r="L5357" s="11">
        <f t="shared" si="170"/>
        <v>1</v>
      </c>
    </row>
    <row r="5358" spans="1:12" x14ac:dyDescent="0.25">
      <c r="A5358">
        <f t="shared" si="171"/>
        <v>5353</v>
      </c>
      <c r="C5358">
        <v>79269.724499339412</v>
      </c>
      <c r="D5358">
        <v>81040.798028352452</v>
      </c>
      <c r="E5358">
        <v>43948492.734774582</v>
      </c>
      <c r="F5358">
        <v>1771.0735290130397</v>
      </c>
      <c r="G5358">
        <v>161878293.79690176</v>
      </c>
      <c r="H5358" s="6">
        <f>E5358-G5358-'Recalled prostheses cost'!$F$23</f>
        <v>-141681625.52901834</v>
      </c>
      <c r="I5358" s="112">
        <v>24428636.071223687</v>
      </c>
      <c r="J5358" s="112">
        <v>61513751.642822683</v>
      </c>
      <c r="K5358" s="112">
        <f>I5358-J5358-(0.38*'Recalled prostheses cost'!$F$23)</f>
        <v>-46110808.869017638</v>
      </c>
      <c r="L5358" s="11">
        <f t="shared" si="170"/>
        <v>1</v>
      </c>
    </row>
    <row r="5359" spans="1:12" x14ac:dyDescent="0.25">
      <c r="A5359">
        <f t="shared" si="171"/>
        <v>5354</v>
      </c>
      <c r="C5359">
        <v>53332.603217039337</v>
      </c>
      <c r="D5359">
        <v>54677.257388245722</v>
      </c>
      <c r="E5359">
        <v>49664281.683813751</v>
      </c>
      <c r="F5359">
        <v>1344.6541712063845</v>
      </c>
      <c r="G5359">
        <v>283359658.61421293</v>
      </c>
      <c r="H5359" s="6">
        <f>E5359-G5359-'Recalled prostheses cost'!$F$23</f>
        <v>-257447201.39729035</v>
      </c>
      <c r="I5359" s="112">
        <v>27746453.941720862</v>
      </c>
      <c r="J5359" s="112">
        <v>107676670.27340089</v>
      </c>
      <c r="K5359" s="112">
        <f>I5359-J5359-(0.38*'Recalled prostheses cost'!$F$23)</f>
        <v>-88955909.629098684</v>
      </c>
      <c r="L5359" s="11">
        <f t="shared" si="170"/>
        <v>1</v>
      </c>
    </row>
    <row r="5360" spans="1:12" x14ac:dyDescent="0.25">
      <c r="A5360">
        <f t="shared" si="171"/>
        <v>5355</v>
      </c>
      <c r="C5360">
        <v>70147.042835251588</v>
      </c>
      <c r="D5360">
        <v>71756.833441366252</v>
      </c>
      <c r="E5360">
        <v>47158260.398800053</v>
      </c>
      <c r="F5360">
        <v>1609.7906061146641</v>
      </c>
      <c r="G5360">
        <v>221095917.91781935</v>
      </c>
      <c r="H5360" s="6">
        <f>E5360-G5360-'Recalled prostheses cost'!$F$23</f>
        <v>-197689481.98591048</v>
      </c>
      <c r="I5360" s="112">
        <v>25939192.582374543</v>
      </c>
      <c r="J5360" s="112">
        <v>84016448.808771342</v>
      </c>
      <c r="K5360" s="112">
        <f>I5360-J5360-(0.38*'Recalled prostheses cost'!$F$23)</f>
        <v>-67102949.523815446</v>
      </c>
      <c r="L5360" s="11">
        <f t="shared" si="170"/>
        <v>1</v>
      </c>
    </row>
    <row r="5361" spans="1:12" x14ac:dyDescent="0.25">
      <c r="A5361">
        <f t="shared" si="171"/>
        <v>5356</v>
      </c>
      <c r="C5361">
        <v>57988.832244505451</v>
      </c>
      <c r="D5361">
        <v>59430.032242939691</v>
      </c>
      <c r="E5361">
        <v>44773199.824719205</v>
      </c>
      <c r="F5361">
        <v>1441.1999984342401</v>
      </c>
      <c r="G5361">
        <v>217678520.53114426</v>
      </c>
      <c r="H5361" s="6">
        <f>E5361-G5361-'Recalled prostheses cost'!$F$23</f>
        <v>-196657145.17331624</v>
      </c>
      <c r="I5361" s="112">
        <v>24737348.919405263</v>
      </c>
      <c r="J5361" s="112">
        <v>82717837.801834822</v>
      </c>
      <c r="K5361" s="112">
        <f>I5361-J5361-(0.38*'Recalled prostheses cost'!$F$23)</f>
        <v>-67006182.179848202</v>
      </c>
      <c r="L5361" s="11">
        <f t="shared" si="170"/>
        <v>1</v>
      </c>
    </row>
    <row r="5362" spans="1:12" x14ac:dyDescent="0.25">
      <c r="A5362">
        <f t="shared" si="171"/>
        <v>5357</v>
      </c>
      <c r="C5362">
        <v>48176.079913813635</v>
      </c>
      <c r="D5362">
        <v>49330.014942311085</v>
      </c>
      <c r="E5362">
        <v>46466957.463137738</v>
      </c>
      <c r="F5362">
        <v>1153.9350284974498</v>
      </c>
      <c r="G5362">
        <v>274678722.25015473</v>
      </c>
      <c r="H5362" s="6">
        <f>E5362-G5362-'Recalled prostheses cost'!$F$23</f>
        <v>-251963589.25390816</v>
      </c>
      <c r="I5362" s="112">
        <v>25626196.815953746</v>
      </c>
      <c r="J5362" s="112">
        <v>104377914.45505884</v>
      </c>
      <c r="K5362" s="112">
        <f>I5362-J5362-(0.38*'Recalled prostheses cost'!$F$23)</f>
        <v>-87777410.936523736</v>
      </c>
      <c r="L5362" s="11">
        <f t="shared" si="170"/>
        <v>1</v>
      </c>
    </row>
    <row r="5363" spans="1:12" x14ac:dyDescent="0.25">
      <c r="A5363">
        <f t="shared" si="171"/>
        <v>5358</v>
      </c>
      <c r="C5363">
        <v>84065.656407627248</v>
      </c>
      <c r="D5363">
        <v>87251.655201902715</v>
      </c>
      <c r="E5363">
        <v>43816908.795457684</v>
      </c>
      <c r="F5363">
        <v>3185.9987942754669</v>
      </c>
      <c r="G5363">
        <v>324436072.70018202</v>
      </c>
      <c r="H5363" s="6">
        <f>E5363-G5363-'Recalled prostheses cost'!$F$23</f>
        <v>-304370988.37161553</v>
      </c>
      <c r="I5363" s="112">
        <v>24445637.446323674</v>
      </c>
      <c r="J5363" s="112">
        <v>123285707.62606919</v>
      </c>
      <c r="K5363" s="112">
        <f>I5363-J5363-(0.38*'Recalled prostheses cost'!$F$23)</f>
        <v>-107865763.47716415</v>
      </c>
      <c r="L5363" s="11">
        <f t="shared" si="170"/>
        <v>1</v>
      </c>
    </row>
    <row r="5364" spans="1:12" x14ac:dyDescent="0.25">
      <c r="A5364">
        <f t="shared" si="171"/>
        <v>5359</v>
      </c>
      <c r="C5364">
        <v>71879.549664177175</v>
      </c>
      <c r="D5364">
        <v>74308.213869101106</v>
      </c>
      <c r="E5364">
        <v>52750718.463900022</v>
      </c>
      <c r="F5364">
        <v>2428.6642049239308</v>
      </c>
      <c r="G5364">
        <v>388766724.77360922</v>
      </c>
      <c r="H5364" s="6">
        <f>E5364-G5364-'Recalled prostheses cost'!$F$23</f>
        <v>-359767830.77660036</v>
      </c>
      <c r="I5364" s="112">
        <v>29507481.651244923</v>
      </c>
      <c r="J5364" s="112">
        <v>147731355.41397154</v>
      </c>
      <c r="K5364" s="112">
        <f>I5364-J5364-(0.38*'Recalled prostheses cost'!$F$23)</f>
        <v>-127249567.06014526</v>
      </c>
      <c r="L5364" s="11">
        <f t="shared" si="170"/>
        <v>1</v>
      </c>
    </row>
    <row r="5365" spans="1:12" x14ac:dyDescent="0.25">
      <c r="A5365">
        <f t="shared" si="171"/>
        <v>5360</v>
      </c>
      <c r="C5365">
        <v>52898.081327601387</v>
      </c>
      <c r="D5365">
        <v>54452.027924320973</v>
      </c>
      <c r="E5365">
        <v>39936099.978809379</v>
      </c>
      <c r="F5365">
        <v>1553.9465967195865</v>
      </c>
      <c r="G5365">
        <v>273181371.12500995</v>
      </c>
      <c r="H5365" s="6">
        <f>E5365-G5365-'Recalled prostheses cost'!$F$23</f>
        <v>-256997095.61309174</v>
      </c>
      <c r="I5365" s="112">
        <v>21970330.142156422</v>
      </c>
      <c r="J5365" s="112">
        <v>103808921.02750377</v>
      </c>
      <c r="K5365" s="112">
        <f>I5365-J5365-(0.38*'Recalled prostheses cost'!$F$23)</f>
        <v>-90864284.18276599</v>
      </c>
      <c r="L5365" s="11">
        <f t="shared" si="170"/>
        <v>1</v>
      </c>
    </row>
    <row r="5366" spans="1:12" x14ac:dyDescent="0.25">
      <c r="A5366">
        <f t="shared" si="171"/>
        <v>5361</v>
      </c>
      <c r="C5366">
        <v>55232.176941081416</v>
      </c>
      <c r="D5366">
        <v>56931.284611573297</v>
      </c>
      <c r="E5366">
        <v>53127048.254081674</v>
      </c>
      <c r="F5366">
        <v>1699.1076704918814</v>
      </c>
      <c r="G5366">
        <v>446917470.39934337</v>
      </c>
      <c r="H5366" s="6">
        <f>E5366-G5366-'Recalled prostheses cost'!$F$23</f>
        <v>-417542246.61215287</v>
      </c>
      <c r="I5366" s="112">
        <v>29077374.805094466</v>
      </c>
      <c r="J5366" s="112">
        <v>169828638.75175053</v>
      </c>
      <c r="K5366" s="112">
        <f>I5366-J5366-(0.38*'Recalled prostheses cost'!$F$23)</f>
        <v>-149776957.2440747</v>
      </c>
      <c r="L5366" s="11">
        <f t="shared" si="170"/>
        <v>1</v>
      </c>
    </row>
    <row r="5367" spans="1:12" x14ac:dyDescent="0.25">
      <c r="A5367">
        <f t="shared" si="171"/>
        <v>5362</v>
      </c>
      <c r="C5367">
        <v>60640.172909981455</v>
      </c>
      <c r="D5367">
        <v>62488.740457369255</v>
      </c>
      <c r="E5367">
        <v>44270016.427519068</v>
      </c>
      <c r="F5367">
        <v>1848.5675473878</v>
      </c>
      <c r="G5367">
        <v>310711799.51474196</v>
      </c>
      <c r="H5367" s="6">
        <f>E5367-G5367-'Recalled prostheses cost'!$F$23</f>
        <v>-290193607.55411404</v>
      </c>
      <c r="I5367" s="112">
        <v>24381757.793118659</v>
      </c>
      <c r="J5367" s="112">
        <v>118070483.81560196</v>
      </c>
      <c r="K5367" s="112">
        <f>I5367-J5367-(0.38*'Recalled prostheses cost'!$F$23)</f>
        <v>-102714419.31990194</v>
      </c>
      <c r="L5367" s="11">
        <f t="shared" si="170"/>
        <v>1</v>
      </c>
    </row>
    <row r="5368" spans="1:12" x14ac:dyDescent="0.25">
      <c r="A5368">
        <f t="shared" si="171"/>
        <v>5363</v>
      </c>
      <c r="C5368">
        <v>66295.542805740683</v>
      </c>
      <c r="D5368">
        <v>68864.885075262486</v>
      </c>
      <c r="E5368">
        <v>53859718.165228076</v>
      </c>
      <c r="F5368">
        <v>2569.3422695218032</v>
      </c>
      <c r="G5368">
        <v>374950081.21310139</v>
      </c>
      <c r="H5368" s="6">
        <f>E5368-G5368-'Recalled prostheses cost'!$F$23</f>
        <v>-344842187.51476449</v>
      </c>
      <c r="I5368" s="112">
        <v>30075016.317595314</v>
      </c>
      <c r="J5368" s="112">
        <v>142481030.86097851</v>
      </c>
      <c r="K5368" s="112">
        <f>I5368-J5368-(0.38*'Recalled prostheses cost'!$F$23)</f>
        <v>-121431707.84080184</v>
      </c>
      <c r="L5368" s="11">
        <f t="shared" si="170"/>
        <v>1</v>
      </c>
    </row>
    <row r="5369" spans="1:12" x14ac:dyDescent="0.25">
      <c r="A5369">
        <f t="shared" si="171"/>
        <v>5364</v>
      </c>
      <c r="C5369">
        <v>53392.050107492512</v>
      </c>
      <c r="D5369">
        <v>55146.001419484921</v>
      </c>
      <c r="E5369">
        <v>47308280.759926416</v>
      </c>
      <c r="F5369">
        <v>1753.9513119924086</v>
      </c>
      <c r="G5369">
        <v>340943913.40726066</v>
      </c>
      <c r="H5369" s="6">
        <f>E5369-G5369-'Recalled prostheses cost'!$F$23</f>
        <v>-317387457.11422539</v>
      </c>
      <c r="I5369" s="112">
        <v>26423881.048533678</v>
      </c>
      <c r="J5369" s="112">
        <v>129558687.09475905</v>
      </c>
      <c r="K5369" s="112">
        <f>I5369-J5369-(0.38*'Recalled prostheses cost'!$F$23)</f>
        <v>-112160499.34364402</v>
      </c>
      <c r="L5369" s="11">
        <f t="shared" si="170"/>
        <v>1</v>
      </c>
    </row>
    <row r="5370" spans="1:12" x14ac:dyDescent="0.25">
      <c r="A5370">
        <f t="shared" si="171"/>
        <v>5365</v>
      </c>
      <c r="C5370">
        <v>72366.470316096427</v>
      </c>
      <c r="D5370">
        <v>74850.294230072017</v>
      </c>
      <c r="E5370">
        <v>43400501.866061963</v>
      </c>
      <c r="F5370">
        <v>2483.8239139755897</v>
      </c>
      <c r="G5370">
        <v>355594471.47657716</v>
      </c>
      <c r="H5370" s="6">
        <f>E5370-G5370-'Recalled prostheses cost'!$F$23</f>
        <v>-335945794.07740635</v>
      </c>
      <c r="I5370" s="112">
        <v>23875756.388320796</v>
      </c>
      <c r="J5370" s="112">
        <v>135125899.16109934</v>
      </c>
      <c r="K5370" s="112">
        <f>I5370-J5370-(0.38*'Recalled prostheses cost'!$F$23)</f>
        <v>-120275836.07019719</v>
      </c>
      <c r="L5370" s="11">
        <f t="shared" si="170"/>
        <v>1</v>
      </c>
    </row>
    <row r="5371" spans="1:12" x14ac:dyDescent="0.25">
      <c r="A5371">
        <f t="shared" si="171"/>
        <v>5366</v>
      </c>
      <c r="C5371">
        <v>51451.829466202216</v>
      </c>
      <c r="D5371">
        <v>52866.234569658176</v>
      </c>
      <c r="E5371">
        <v>51375255.334101915</v>
      </c>
      <c r="F5371">
        <v>1414.4051034559598</v>
      </c>
      <c r="G5371">
        <v>370760458.04199249</v>
      </c>
      <c r="H5371" s="6">
        <f>E5371-G5371-'Recalled prostheses cost'!$F$23</f>
        <v>-343137027.17478174</v>
      </c>
      <c r="I5371" s="112">
        <v>28824573.671563461</v>
      </c>
      <c r="J5371" s="112">
        <v>140888974.05595714</v>
      </c>
      <c r="K5371" s="112">
        <f>I5371-J5371-(0.38*'Recalled prostheses cost'!$F$23)</f>
        <v>-121090093.68181232</v>
      </c>
      <c r="L5371" s="11">
        <f t="shared" si="170"/>
        <v>1</v>
      </c>
    </row>
    <row r="5372" spans="1:12" x14ac:dyDescent="0.25">
      <c r="A5372">
        <f t="shared" si="171"/>
        <v>5367</v>
      </c>
      <c r="C5372">
        <v>55789.653649229142</v>
      </c>
      <c r="D5372">
        <v>57719.116511467437</v>
      </c>
      <c r="E5372">
        <v>67566992.869564846</v>
      </c>
      <c r="F5372">
        <v>1929.4628622382952</v>
      </c>
      <c r="G5372">
        <v>562261468.01063812</v>
      </c>
      <c r="H5372" s="6">
        <f>E5372-G5372-'Recalled prostheses cost'!$F$23</f>
        <v>-518446299.60796446</v>
      </c>
      <c r="I5372" s="112">
        <v>37342617.437481433</v>
      </c>
      <c r="J5372" s="112">
        <v>213659357.84404248</v>
      </c>
      <c r="K5372" s="112">
        <f>I5372-J5372-(0.38*'Recalled prostheses cost'!$F$23)</f>
        <v>-185342433.7039797</v>
      </c>
      <c r="L5372" s="11">
        <f t="shared" si="170"/>
        <v>1</v>
      </c>
    </row>
    <row r="5373" spans="1:12" x14ac:dyDescent="0.25">
      <c r="A5373">
        <f t="shared" si="171"/>
        <v>5368</v>
      </c>
      <c r="C5373">
        <v>66245.195726685066</v>
      </c>
      <c r="D5373">
        <v>68185.623984508391</v>
      </c>
      <c r="E5373">
        <v>58417252.845778368</v>
      </c>
      <c r="F5373">
        <v>1940.4282578233251</v>
      </c>
      <c r="G5373">
        <v>334824303.54054374</v>
      </c>
      <c r="H5373" s="6">
        <f>E5373-G5373-'Recalled prostheses cost'!$F$23</f>
        <v>-300158875.16165656</v>
      </c>
      <c r="I5373" s="112">
        <v>32321823.938069943</v>
      </c>
      <c r="J5373" s="112">
        <v>127233235.34540661</v>
      </c>
      <c r="K5373" s="112">
        <f>I5373-J5373-(0.38*'Recalled prostheses cost'!$F$23)</f>
        <v>-103937104.70475531</v>
      </c>
      <c r="L5373" s="11">
        <f t="shared" si="170"/>
        <v>1</v>
      </c>
    </row>
    <row r="5374" spans="1:12" x14ac:dyDescent="0.25">
      <c r="A5374">
        <f t="shared" si="171"/>
        <v>5369</v>
      </c>
      <c r="C5374">
        <v>55834.661930496179</v>
      </c>
      <c r="D5374">
        <v>58096.186746432824</v>
      </c>
      <c r="E5374">
        <v>39216338.720140897</v>
      </c>
      <c r="F5374">
        <v>2261.5248159366456</v>
      </c>
      <c r="G5374">
        <v>452360045.15980428</v>
      </c>
      <c r="H5374" s="6">
        <f>E5374-G5374-'Recalled prostheses cost'!$F$23</f>
        <v>-436895530.90655458</v>
      </c>
      <c r="I5374" s="112">
        <v>21103299.16235562</v>
      </c>
      <c r="J5374" s="112">
        <v>171896817.16072562</v>
      </c>
      <c r="K5374" s="112">
        <f>I5374-J5374-(0.38*'Recalled prostheses cost'!$F$23)</f>
        <v>-159819211.29578865</v>
      </c>
      <c r="L5374" s="11">
        <f t="shared" si="170"/>
        <v>1</v>
      </c>
    </row>
    <row r="5375" spans="1:12" x14ac:dyDescent="0.25">
      <c r="A5375">
        <f t="shared" si="171"/>
        <v>5370</v>
      </c>
      <c r="C5375">
        <v>65321.152591753424</v>
      </c>
      <c r="D5375">
        <v>66994.909452379958</v>
      </c>
      <c r="E5375">
        <v>50634622.571034297</v>
      </c>
      <c r="F5375">
        <v>1673.756860626534</v>
      </c>
      <c r="G5375">
        <v>254274990.04224256</v>
      </c>
      <c r="H5375" s="6">
        <f>E5375-G5375-'Recalled prostheses cost'!$F$23</f>
        <v>-227392191.93809944</v>
      </c>
      <c r="I5375" s="112">
        <v>27986891.203806616</v>
      </c>
      <c r="J5375" s="112">
        <v>96624496.216052189</v>
      </c>
      <c r="K5375" s="112">
        <f>I5375-J5375-(0.38*'Recalled prostheses cost'!$F$23)</f>
        <v>-77663298.30966422</v>
      </c>
      <c r="L5375" s="11">
        <f t="shared" si="170"/>
        <v>1</v>
      </c>
    </row>
    <row r="5376" spans="1:12" x14ac:dyDescent="0.25">
      <c r="A5376">
        <f t="shared" si="171"/>
        <v>5371</v>
      </c>
      <c r="C5376">
        <v>65517.247379755143</v>
      </c>
      <c r="D5376">
        <v>68151.795824458066</v>
      </c>
      <c r="E5376">
        <v>52127886.556451492</v>
      </c>
      <c r="F5376">
        <v>2634.548444702923</v>
      </c>
      <c r="G5376">
        <v>465806932.19580549</v>
      </c>
      <c r="H5376" s="6">
        <f>E5376-G5376-'Recalled prostheses cost'!$F$23</f>
        <v>-437430870.10624516</v>
      </c>
      <c r="I5376" s="112">
        <v>29019439.427993905</v>
      </c>
      <c r="J5376" s="112">
        <v>177006634.23440608</v>
      </c>
      <c r="K5376" s="112">
        <f>I5376-J5376-(0.38*'Recalled prostheses cost'!$F$23)</f>
        <v>-157012888.10383084</v>
      </c>
      <c r="L5376" s="11">
        <f t="shared" si="170"/>
        <v>1</v>
      </c>
    </row>
    <row r="5377" spans="1:12" x14ac:dyDescent="0.25">
      <c r="A5377">
        <f t="shared" si="171"/>
        <v>5372</v>
      </c>
      <c r="C5377">
        <v>69075.900088253111</v>
      </c>
      <c r="D5377">
        <v>71303.326912361983</v>
      </c>
      <c r="E5377">
        <v>44470547.538060613</v>
      </c>
      <c r="F5377">
        <v>2227.4268241088721</v>
      </c>
      <c r="G5377">
        <v>315055216.10037887</v>
      </c>
      <c r="H5377" s="6">
        <f>E5377-G5377-'Recalled prostheses cost'!$F$23</f>
        <v>-294336493.02920943</v>
      </c>
      <c r="I5377" s="112">
        <v>25054793.499570664</v>
      </c>
      <c r="J5377" s="112">
        <v>119720982.11814398</v>
      </c>
      <c r="K5377" s="112">
        <f>I5377-J5377-(0.38*'Recalled prostheses cost'!$F$23)</f>
        <v>-103691881.91599196</v>
      </c>
      <c r="L5377" s="11">
        <f t="shared" si="170"/>
        <v>1</v>
      </c>
    </row>
    <row r="5378" spans="1:12" x14ac:dyDescent="0.25">
      <c r="A5378">
        <f t="shared" si="171"/>
        <v>5373</v>
      </c>
      <c r="C5378">
        <v>58370.241445953667</v>
      </c>
      <c r="D5378">
        <v>60491.300957276573</v>
      </c>
      <c r="E5378">
        <v>69395013.652999952</v>
      </c>
      <c r="F5378">
        <v>2121.0595113229065</v>
      </c>
      <c r="G5378">
        <v>583491459.94314098</v>
      </c>
      <c r="H5378" s="6">
        <f>E5378-G5378-'Recalled prostheses cost'!$F$23</f>
        <v>-537848270.75703228</v>
      </c>
      <c r="I5378" s="112">
        <v>38528027.5636428</v>
      </c>
      <c r="J5378" s="112">
        <v>221726754.77839357</v>
      </c>
      <c r="K5378" s="112">
        <f>I5378-J5378-(0.38*'Recalled prostheses cost'!$F$23)</f>
        <v>-192224420.51216942</v>
      </c>
      <c r="L5378" s="11">
        <f t="shared" si="170"/>
        <v>1</v>
      </c>
    </row>
    <row r="5379" spans="1:12" x14ac:dyDescent="0.25">
      <c r="A5379">
        <f t="shared" si="171"/>
        <v>5374</v>
      </c>
      <c r="C5379">
        <v>66173.8358660636</v>
      </c>
      <c r="D5379">
        <v>68641.402636918443</v>
      </c>
      <c r="E5379">
        <v>47726239.957091153</v>
      </c>
      <c r="F5379">
        <v>2467.5667708548426</v>
      </c>
      <c r="G5379">
        <v>354771935.61969393</v>
      </c>
      <c r="H5379" s="6">
        <f>E5379-G5379-'Recalled prostheses cost'!$F$23</f>
        <v>-330797520.12949395</v>
      </c>
      <c r="I5379" s="112">
        <v>26451890.55377185</v>
      </c>
      <c r="J5379" s="112">
        <v>134813335.53548369</v>
      </c>
      <c r="K5379" s="112">
        <f>I5379-J5379-(0.38*'Recalled prostheses cost'!$F$23)</f>
        <v>-117387138.27913049</v>
      </c>
      <c r="L5379" s="11">
        <f t="shared" si="170"/>
        <v>1</v>
      </c>
    </row>
    <row r="5380" spans="1:12" x14ac:dyDescent="0.25">
      <c r="A5380">
        <f t="shared" si="171"/>
        <v>5375</v>
      </c>
      <c r="C5380">
        <v>58035.412058699003</v>
      </c>
      <c r="D5380">
        <v>59558.955525773803</v>
      </c>
      <c r="E5380">
        <v>64132442.048773736</v>
      </c>
      <c r="F5380">
        <v>1523.5434670748</v>
      </c>
      <c r="G5380">
        <v>395889969.71694911</v>
      </c>
      <c r="H5380" s="6">
        <f>E5380-G5380-'Recalled prostheses cost'!$F$23</f>
        <v>-355509352.13506651</v>
      </c>
      <c r="I5380" s="112">
        <v>35721778.166961983</v>
      </c>
      <c r="J5380" s="112">
        <v>150438188.49244067</v>
      </c>
      <c r="K5380" s="112">
        <f>I5380-J5380-(0.38*'Recalled prostheses cost'!$F$23)</f>
        <v>-123742103.62289733</v>
      </c>
      <c r="L5380" s="11">
        <f t="shared" si="170"/>
        <v>1</v>
      </c>
    </row>
    <row r="5381" spans="1:12" x14ac:dyDescent="0.25">
      <c r="A5381">
        <f t="shared" si="171"/>
        <v>5376</v>
      </c>
      <c r="C5381">
        <v>64774.351875010288</v>
      </c>
      <c r="D5381">
        <v>67673.37140712433</v>
      </c>
      <c r="E5381">
        <v>62587806.770558693</v>
      </c>
      <c r="F5381">
        <v>2899.0195321140418</v>
      </c>
      <c r="G5381">
        <v>600749243.46215951</v>
      </c>
      <c r="H5381" s="6">
        <f>E5381-G5381-'Recalled prostheses cost'!$F$23</f>
        <v>-561913261.15849197</v>
      </c>
      <c r="I5381" s="112">
        <v>34388854.558921278</v>
      </c>
      <c r="J5381" s="112">
        <v>228284712.51562059</v>
      </c>
      <c r="K5381" s="112">
        <f>I5381-J5381-(0.38*'Recalled prostheses cost'!$F$23)</f>
        <v>-202921551.25411797</v>
      </c>
      <c r="L5381" s="11">
        <f t="shared" si="170"/>
        <v>1</v>
      </c>
    </row>
    <row r="5382" spans="1:12" x14ac:dyDescent="0.25">
      <c r="A5382">
        <f t="shared" si="171"/>
        <v>5377</v>
      </c>
      <c r="C5382">
        <v>52010.78191813259</v>
      </c>
      <c r="D5382">
        <v>53850.870752945484</v>
      </c>
      <c r="E5382">
        <v>39552399.815669701</v>
      </c>
      <c r="F5382">
        <v>1840.0888348128938</v>
      </c>
      <c r="G5382">
        <v>305280317.05853379</v>
      </c>
      <c r="H5382" s="6">
        <f>E5382-G5382-'Recalled prostheses cost'!$F$23</f>
        <v>-289479741.70975524</v>
      </c>
      <c r="I5382" s="112">
        <v>22129795.29173943</v>
      </c>
      <c r="J5382" s="112">
        <v>116006520.48224287</v>
      </c>
      <c r="K5382" s="112">
        <f>I5382-J5382-(0.38*'Recalled prostheses cost'!$F$23)</f>
        <v>-102902418.48792207</v>
      </c>
      <c r="L5382" s="11">
        <f t="shared" ref="L5382:L5445" si="172">IF(H5382/$H$1&lt;=F5382,1,0)</f>
        <v>1</v>
      </c>
    </row>
    <row r="5383" spans="1:12" x14ac:dyDescent="0.25">
      <c r="A5383">
        <f t="shared" si="171"/>
        <v>5378</v>
      </c>
      <c r="C5383">
        <v>48134.259727237564</v>
      </c>
      <c r="D5383">
        <v>49387.352621073587</v>
      </c>
      <c r="E5383">
        <v>41291318.422114603</v>
      </c>
      <c r="F5383">
        <v>1253.092893836023</v>
      </c>
      <c r="G5383">
        <v>260283251.89374119</v>
      </c>
      <c r="H5383" s="6">
        <f>E5383-G5383-'Recalled prostheses cost'!$F$23</f>
        <v>-242743757.93851775</v>
      </c>
      <c r="I5383" s="112">
        <v>22989249.966254085</v>
      </c>
      <c r="J5383" s="112">
        <v>98907635.719621658</v>
      </c>
      <c r="K5383" s="112">
        <f>I5383-J5383-(0.38*'Recalled prostheses cost'!$F$23)</f>
        <v>-84944079.050786227</v>
      </c>
      <c r="L5383" s="11">
        <f t="shared" si="172"/>
        <v>1</v>
      </c>
    </row>
    <row r="5384" spans="1:12" x14ac:dyDescent="0.25">
      <c r="A5384">
        <f t="shared" ref="A5384:A5447" si="173">1+A5383</f>
        <v>5379</v>
      </c>
      <c r="C5384">
        <v>63329.686270662467</v>
      </c>
      <c r="D5384">
        <v>64343.487979034275</v>
      </c>
      <c r="E5384">
        <v>53714982.347857989</v>
      </c>
      <c r="F5384">
        <v>1013.8017083718078</v>
      </c>
      <c r="G5384">
        <v>167111472.15272221</v>
      </c>
      <c r="H5384" s="6">
        <f>E5384-G5384-'Recalled prostheses cost'!$F$23</f>
        <v>-137148314.2717554</v>
      </c>
      <c r="I5384" s="112">
        <v>29799690.68477726</v>
      </c>
      <c r="J5384" s="112">
        <v>63502359.418034434</v>
      </c>
      <c r="K5384" s="112">
        <f>I5384-J5384-(0.38*'Recalled prostheses cost'!$F$23)</f>
        <v>-42728362.030675821</v>
      </c>
      <c r="L5384" s="11">
        <f t="shared" si="172"/>
        <v>1</v>
      </c>
    </row>
    <row r="5385" spans="1:12" x14ac:dyDescent="0.25">
      <c r="A5385">
        <f t="shared" si="173"/>
        <v>5380</v>
      </c>
      <c r="C5385">
        <v>55642.996465805023</v>
      </c>
      <c r="D5385">
        <v>57176.872588681974</v>
      </c>
      <c r="E5385">
        <v>62463838.384084627</v>
      </c>
      <c r="F5385">
        <v>1533.8761228769508</v>
      </c>
      <c r="G5385">
        <v>387971094.5901795</v>
      </c>
      <c r="H5385" s="6">
        <f>E5385-G5385-'Recalled prostheses cost'!$F$23</f>
        <v>-349259080.67298603</v>
      </c>
      <c r="I5385" s="112">
        <v>34295450.384232655</v>
      </c>
      <c r="J5385" s="112">
        <v>147429015.94426817</v>
      </c>
      <c r="K5385" s="112">
        <f>I5385-J5385-(0.38*'Recalled prostheses cost'!$F$23)</f>
        <v>-122159258.85745415</v>
      </c>
      <c r="L5385" s="11">
        <f t="shared" si="172"/>
        <v>1</v>
      </c>
    </row>
    <row r="5386" spans="1:12" x14ac:dyDescent="0.25">
      <c r="A5386">
        <f t="shared" si="173"/>
        <v>5381</v>
      </c>
      <c r="C5386">
        <v>53224.291649983672</v>
      </c>
      <c r="D5386">
        <v>54869.264485266212</v>
      </c>
      <c r="E5386">
        <v>40789459.838544071</v>
      </c>
      <c r="F5386">
        <v>1644.9728352825405</v>
      </c>
      <c r="G5386">
        <v>323185620.74550015</v>
      </c>
      <c r="H5386" s="6">
        <f>E5386-G5386-'Recalled prostheses cost'!$F$23</f>
        <v>-306147985.37384725</v>
      </c>
      <c r="I5386" s="112">
        <v>22766904.962427687</v>
      </c>
      <c r="J5386" s="112">
        <v>122810535.88329008</v>
      </c>
      <c r="K5386" s="112">
        <f>I5386-J5386-(0.38*'Recalled prostheses cost'!$F$23)</f>
        <v>-109069324.21828103</v>
      </c>
      <c r="L5386" s="11">
        <f t="shared" si="172"/>
        <v>1</v>
      </c>
    </row>
    <row r="5387" spans="1:12" x14ac:dyDescent="0.25">
      <c r="A5387">
        <f t="shared" si="173"/>
        <v>5382</v>
      </c>
      <c r="C5387">
        <v>52154.886515819737</v>
      </c>
      <c r="D5387">
        <v>53197.957738820754</v>
      </c>
      <c r="E5387">
        <v>64956062.986812368</v>
      </c>
      <c r="F5387">
        <v>1043.0712230010176</v>
      </c>
      <c r="G5387">
        <v>358794467.71476209</v>
      </c>
      <c r="H5387" s="6">
        <f>E5387-G5387-'Recalled prostheses cost'!$F$23</f>
        <v>-317590229.19484091</v>
      </c>
      <c r="I5387" s="112">
        <v>35792091.40487209</v>
      </c>
      <c r="J5387" s="112">
        <v>136341897.73160958</v>
      </c>
      <c r="K5387" s="112">
        <f>I5387-J5387-(0.38*'Recalled prostheses cost'!$F$23)</f>
        <v>-109575499.62415615</v>
      </c>
      <c r="L5387" s="11">
        <f t="shared" si="172"/>
        <v>1</v>
      </c>
    </row>
    <row r="5388" spans="1:12" x14ac:dyDescent="0.25">
      <c r="A5388">
        <f t="shared" si="173"/>
        <v>5383</v>
      </c>
      <c r="C5388">
        <v>70536.579863052917</v>
      </c>
      <c r="D5388">
        <v>72991.279088471041</v>
      </c>
      <c r="E5388">
        <v>67302143.767904624</v>
      </c>
      <c r="F5388">
        <v>2454.6992254181241</v>
      </c>
      <c r="G5388">
        <v>501181823.91771162</v>
      </c>
      <c r="H5388" s="6">
        <f>E5388-G5388-'Recalled prostheses cost'!$F$23</f>
        <v>-457631504.61669815</v>
      </c>
      <c r="I5388" s="112">
        <v>36689922.3984733</v>
      </c>
      <c r="J5388" s="112">
        <v>190449093.08873042</v>
      </c>
      <c r="K5388" s="112">
        <f>I5388-J5388-(0.38*'Recalled prostheses cost'!$F$23)</f>
        <v>-162784863.98767579</v>
      </c>
      <c r="L5388" s="11">
        <f t="shared" si="172"/>
        <v>1</v>
      </c>
    </row>
    <row r="5389" spans="1:12" x14ac:dyDescent="0.25">
      <c r="A5389">
        <f t="shared" si="173"/>
        <v>5384</v>
      </c>
      <c r="C5389">
        <v>53475.463115742226</v>
      </c>
      <c r="D5389">
        <v>55132.821268154286</v>
      </c>
      <c r="E5389">
        <v>42173003.792246498</v>
      </c>
      <c r="F5389">
        <v>1657.35815241206</v>
      </c>
      <c r="G5389">
        <v>261639756.65608749</v>
      </c>
      <c r="H5389" s="6">
        <f>E5389-G5389-'Recalled prostheses cost'!$F$23</f>
        <v>-243218577.33073217</v>
      </c>
      <c r="I5389" s="112">
        <v>23588246.851446565</v>
      </c>
      <c r="J5389" s="112">
        <v>99423107.529313236</v>
      </c>
      <c r="K5389" s="112">
        <f>I5389-J5389-(0.38*'Recalled prostheses cost'!$F$23)</f>
        <v>-84860553.975285321</v>
      </c>
      <c r="L5389" s="11">
        <f t="shared" si="172"/>
        <v>1</v>
      </c>
    </row>
    <row r="5390" spans="1:12" x14ac:dyDescent="0.25">
      <c r="A5390">
        <f t="shared" si="173"/>
        <v>5385</v>
      </c>
      <c r="C5390">
        <v>53935.966618552535</v>
      </c>
      <c r="D5390">
        <v>54971.761904737912</v>
      </c>
      <c r="E5390">
        <v>51862349.949328057</v>
      </c>
      <c r="F5390">
        <v>1035.7952861853773</v>
      </c>
      <c r="G5390">
        <v>266828360.67538384</v>
      </c>
      <c r="H5390" s="6">
        <f>E5390-G5390-'Recalled prostheses cost'!$F$23</f>
        <v>-238717835.19294694</v>
      </c>
      <c r="I5390" s="112">
        <v>28830263.329936255</v>
      </c>
      <c r="J5390" s="112">
        <v>101394777.05664587</v>
      </c>
      <c r="K5390" s="112">
        <f>I5390-J5390-(0.38*'Recalled prostheses cost'!$F$23)</f>
        <v>-81590207.024128258</v>
      </c>
      <c r="L5390" s="11">
        <f t="shared" si="172"/>
        <v>1</v>
      </c>
    </row>
    <row r="5391" spans="1:12" x14ac:dyDescent="0.25">
      <c r="A5391">
        <f t="shared" si="173"/>
        <v>5386</v>
      </c>
      <c r="C5391">
        <v>61743.094586641244</v>
      </c>
      <c r="D5391">
        <v>63165.586468491194</v>
      </c>
      <c r="E5391">
        <v>47315183.531870157</v>
      </c>
      <c r="F5391">
        <v>1422.49188184995</v>
      </c>
      <c r="G5391">
        <v>221448363.95494112</v>
      </c>
      <c r="H5391" s="6">
        <f>E5391-G5391-'Recalled prostheses cost'!$F$23</f>
        <v>-197885004.88996214</v>
      </c>
      <c r="I5391" s="112">
        <v>26288543.776900619</v>
      </c>
      <c r="J5391" s="112">
        <v>84150378.302877635</v>
      </c>
      <c r="K5391" s="112">
        <f>I5391-J5391-(0.38*'Recalled prostheses cost'!$F$23)</f>
        <v>-66887527.823395662</v>
      </c>
      <c r="L5391" s="11">
        <f t="shared" si="172"/>
        <v>1</v>
      </c>
    </row>
    <row r="5392" spans="1:12" x14ac:dyDescent="0.25">
      <c r="A5392">
        <f t="shared" si="173"/>
        <v>5387</v>
      </c>
      <c r="C5392">
        <v>53825.664188358962</v>
      </c>
      <c r="D5392">
        <v>55226.927029504172</v>
      </c>
      <c r="E5392">
        <v>42925939.04588522</v>
      </c>
      <c r="F5392">
        <v>1401.2628411452097</v>
      </c>
      <c r="G5392">
        <v>246423995.98433036</v>
      </c>
      <c r="H5392" s="6">
        <f>E5392-G5392-'Recalled prostheses cost'!$F$23</f>
        <v>-227249881.40533632</v>
      </c>
      <c r="I5392" s="112">
        <v>23581582.806357034</v>
      </c>
      <c r="J5392" s="112">
        <v>93641118.47404553</v>
      </c>
      <c r="K5392" s="112">
        <f>I5392-J5392-(0.38*'Recalled prostheses cost'!$F$23)</f>
        <v>-79085228.965107143</v>
      </c>
      <c r="L5392" s="11">
        <f t="shared" si="172"/>
        <v>1</v>
      </c>
    </row>
    <row r="5393" spans="1:12" x14ac:dyDescent="0.25">
      <c r="A5393">
        <f t="shared" si="173"/>
        <v>5388</v>
      </c>
      <c r="C5393">
        <v>55558.3915901648</v>
      </c>
      <c r="D5393">
        <v>58838.386672618035</v>
      </c>
      <c r="E5393">
        <v>65743699.847197667</v>
      </c>
      <c r="F5393">
        <v>3279.9950824532352</v>
      </c>
      <c r="G5393">
        <v>1161428590.749908</v>
      </c>
      <c r="H5393" s="6">
        <f>E5393-G5393-'Recalled prostheses cost'!$F$23</f>
        <v>-1119436715.3696015</v>
      </c>
      <c r="I5393" s="112">
        <v>36670750.407067023</v>
      </c>
      <c r="J5393" s="112">
        <v>441342864.48496509</v>
      </c>
      <c r="K5393" s="112">
        <f>I5393-J5393-(0.38*'Recalled prostheses cost'!$F$23)</f>
        <v>-413697807.37531674</v>
      </c>
      <c r="L5393" s="11">
        <f t="shared" si="172"/>
        <v>1</v>
      </c>
    </row>
    <row r="5394" spans="1:12" x14ac:dyDescent="0.25">
      <c r="A5394">
        <f t="shared" si="173"/>
        <v>5389</v>
      </c>
      <c r="C5394">
        <v>64468.866998056714</v>
      </c>
      <c r="D5394">
        <v>66596.752601267159</v>
      </c>
      <c r="E5394">
        <v>60885575.118445791</v>
      </c>
      <c r="F5394">
        <v>2127.885603210445</v>
      </c>
      <c r="G5394">
        <v>446346752.11056781</v>
      </c>
      <c r="H5394" s="6">
        <f>E5394-G5394-'Recalled prostheses cost'!$F$23</f>
        <v>-409213001.45901316</v>
      </c>
      <c r="I5394" s="112">
        <v>34000636.91986192</v>
      </c>
      <c r="J5394" s="112">
        <v>169611765.80201575</v>
      </c>
      <c r="K5394" s="112">
        <f>I5394-J5394-(0.38*'Recalled prostheses cost'!$F$23)</f>
        <v>-144636822.17957249</v>
      </c>
      <c r="L5394" s="11">
        <f t="shared" si="172"/>
        <v>1</v>
      </c>
    </row>
    <row r="5395" spans="1:12" x14ac:dyDescent="0.25">
      <c r="A5395">
        <f t="shared" si="173"/>
        <v>5390</v>
      </c>
      <c r="C5395">
        <v>55959.544345874383</v>
      </c>
      <c r="D5395">
        <v>57540.184168515683</v>
      </c>
      <c r="E5395">
        <v>66332514.990461253</v>
      </c>
      <c r="F5395">
        <v>1580.6398226413003</v>
      </c>
      <c r="G5395">
        <v>480205934.09744728</v>
      </c>
      <c r="H5395" s="6">
        <f>E5395-G5395-'Recalled prostheses cost'!$F$23</f>
        <v>-437625243.57387722</v>
      </c>
      <c r="I5395" s="112">
        <v>36697389.269206509</v>
      </c>
      <c r="J5395" s="112">
        <v>182478254.95702994</v>
      </c>
      <c r="K5395" s="112">
        <f>I5395-J5395-(0.38*'Recalled prostheses cost'!$F$23)</f>
        <v>-154806558.98524207</v>
      </c>
      <c r="L5395" s="11">
        <f t="shared" si="172"/>
        <v>1</v>
      </c>
    </row>
    <row r="5396" spans="1:12" x14ac:dyDescent="0.25">
      <c r="A5396">
        <f t="shared" si="173"/>
        <v>5391</v>
      </c>
      <c r="C5396">
        <v>55690.797768334378</v>
      </c>
      <c r="D5396">
        <v>56483.904058910724</v>
      </c>
      <c r="E5396">
        <v>63000246.53544151</v>
      </c>
      <c r="F5396">
        <v>793.10629057634651</v>
      </c>
      <c r="G5396">
        <v>202964865.31886315</v>
      </c>
      <c r="H5396" s="6">
        <f>E5396-G5396-'Recalled prostheses cost'!$F$23</f>
        <v>-163716443.25031281</v>
      </c>
      <c r="I5396" s="112">
        <v>34454267.306851327</v>
      </c>
      <c r="J5396" s="112">
        <v>77126648.821168005</v>
      </c>
      <c r="K5396" s="112">
        <f>I5396-J5396-(0.38*'Recalled prostheses cost'!$F$23)</f>
        <v>-51698074.811735325</v>
      </c>
      <c r="L5396" s="11">
        <f t="shared" si="172"/>
        <v>1</v>
      </c>
    </row>
    <row r="5397" spans="1:12" x14ac:dyDescent="0.25">
      <c r="A5397">
        <f t="shared" si="173"/>
        <v>5392</v>
      </c>
      <c r="C5397">
        <v>62488.231016500358</v>
      </c>
      <c r="D5397">
        <v>64940.293004065999</v>
      </c>
      <c r="E5397">
        <v>45992498.722717702</v>
      </c>
      <c r="F5397">
        <v>2452.0619875656412</v>
      </c>
      <c r="G5397">
        <v>460784506.27236855</v>
      </c>
      <c r="H5397" s="6">
        <f>E5397-G5397-'Recalled prostheses cost'!$F$23</f>
        <v>-438543832.01654202</v>
      </c>
      <c r="I5397" s="112">
        <v>25354783.901246615</v>
      </c>
      <c r="J5397" s="112">
        <v>175098112.38350007</v>
      </c>
      <c r="K5397" s="112">
        <f>I5397-J5397-(0.38*'Recalled prostheses cost'!$F$23)</f>
        <v>-158769021.77967212</v>
      </c>
      <c r="L5397" s="11">
        <f t="shared" si="172"/>
        <v>1</v>
      </c>
    </row>
    <row r="5398" spans="1:12" x14ac:dyDescent="0.25">
      <c r="A5398">
        <f t="shared" si="173"/>
        <v>5393</v>
      </c>
      <c r="C5398">
        <v>48632.273117521378</v>
      </c>
      <c r="D5398">
        <v>49771.557422413571</v>
      </c>
      <c r="E5398">
        <v>70424321.720109984</v>
      </c>
      <c r="F5398">
        <v>1139.2843048921932</v>
      </c>
      <c r="G5398">
        <v>499301171.11443424</v>
      </c>
      <c r="H5398" s="6">
        <f>E5398-G5398-'Recalled prostheses cost'!$F$23</f>
        <v>-452628673.86121541</v>
      </c>
      <c r="I5398" s="112">
        <v>38452381.444776498</v>
      </c>
      <c r="J5398" s="112">
        <v>189734445.02348498</v>
      </c>
      <c r="K5398" s="112">
        <f>I5398-J5398-(0.38*'Recalled prostheses cost'!$F$23)</f>
        <v>-160307756.87612712</v>
      </c>
      <c r="L5398" s="11">
        <f t="shared" si="172"/>
        <v>1</v>
      </c>
    </row>
    <row r="5399" spans="1:12" x14ac:dyDescent="0.25">
      <c r="A5399">
        <f t="shared" si="173"/>
        <v>5394</v>
      </c>
      <c r="C5399">
        <v>68158.563730762427</v>
      </c>
      <c r="D5399">
        <v>70725.74126899433</v>
      </c>
      <c r="E5399">
        <v>56089501.823521666</v>
      </c>
      <c r="F5399">
        <v>2567.1775382319029</v>
      </c>
      <c r="G5399">
        <v>488813311.43129075</v>
      </c>
      <c r="H5399" s="6">
        <f>E5399-G5399-'Recalled prostheses cost'!$F$23</f>
        <v>-456475634.07466024</v>
      </c>
      <c r="I5399" s="112">
        <v>31130208.919186965</v>
      </c>
      <c r="J5399" s="112">
        <v>185749058.34389049</v>
      </c>
      <c r="K5399" s="112">
        <f>I5399-J5399-(0.38*'Recalled prostheses cost'!$F$23)</f>
        <v>-163644542.72212219</v>
      </c>
      <c r="L5399" s="11">
        <f t="shared" si="172"/>
        <v>1</v>
      </c>
    </row>
    <row r="5400" spans="1:12" x14ac:dyDescent="0.25">
      <c r="A5400">
        <f t="shared" si="173"/>
        <v>5395</v>
      </c>
      <c r="C5400">
        <v>56344.569746785528</v>
      </c>
      <c r="D5400">
        <v>58476.655525792179</v>
      </c>
      <c r="E5400">
        <v>43497058.069144763</v>
      </c>
      <c r="F5400">
        <v>2132.0857790066511</v>
      </c>
      <c r="G5400">
        <v>425888044.9842205</v>
      </c>
      <c r="H5400" s="6">
        <f>E5400-G5400-'Recalled prostheses cost'!$F$23</f>
        <v>-406142811.38196689</v>
      </c>
      <c r="I5400" s="112">
        <v>24145602.812148884</v>
      </c>
      <c r="J5400" s="112">
        <v>161837457.0940038</v>
      </c>
      <c r="K5400" s="112">
        <f>I5400-J5400-(0.38*'Recalled prostheses cost'!$F$23)</f>
        <v>-146717547.57927358</v>
      </c>
      <c r="L5400" s="11">
        <f t="shared" si="172"/>
        <v>1</v>
      </c>
    </row>
    <row r="5401" spans="1:12" x14ac:dyDescent="0.25">
      <c r="A5401">
        <f t="shared" si="173"/>
        <v>5396</v>
      </c>
      <c r="C5401">
        <v>65895.255849369933</v>
      </c>
      <c r="D5401">
        <v>67926.57801079913</v>
      </c>
      <c r="E5401">
        <v>53044328.263560727</v>
      </c>
      <c r="F5401">
        <v>2031.3221614291979</v>
      </c>
      <c r="G5401">
        <v>391353525.09311485</v>
      </c>
      <c r="H5401" s="6">
        <f>E5401-G5401-'Recalled prostheses cost'!$F$23</f>
        <v>-362061021.29644531</v>
      </c>
      <c r="I5401" s="112">
        <v>29089837.314831</v>
      </c>
      <c r="J5401" s="112">
        <v>148714339.53538364</v>
      </c>
      <c r="K5401" s="112">
        <f>I5401-J5401-(0.38*'Recalled prostheses cost'!$F$23)</f>
        <v>-128650195.51797128</v>
      </c>
      <c r="L5401" s="11">
        <f t="shared" si="172"/>
        <v>1</v>
      </c>
    </row>
    <row r="5402" spans="1:12" x14ac:dyDescent="0.25">
      <c r="A5402">
        <f t="shared" si="173"/>
        <v>5397</v>
      </c>
      <c r="C5402">
        <v>46982.301110627544</v>
      </c>
      <c r="D5402">
        <v>48223.105707252085</v>
      </c>
      <c r="E5402">
        <v>40658301.737024538</v>
      </c>
      <c r="F5402">
        <v>1240.8045966245409</v>
      </c>
      <c r="G5402">
        <v>245923777.77037054</v>
      </c>
      <c r="H5402" s="6">
        <f>E5402-G5402-'Recalled prostheses cost'!$F$23</f>
        <v>-229017300.50023717</v>
      </c>
      <c r="I5402" s="112">
        <v>22378802.53688065</v>
      </c>
      <c r="J5402" s="112">
        <v>93451035.552740782</v>
      </c>
      <c r="K5402" s="112">
        <f>I5402-J5402-(0.38*'Recalled prostheses cost'!$F$23)</f>
        <v>-80097926.313278794</v>
      </c>
      <c r="L5402" s="11">
        <f t="shared" si="172"/>
        <v>1</v>
      </c>
    </row>
    <row r="5403" spans="1:12" x14ac:dyDescent="0.25">
      <c r="A5403">
        <f t="shared" si="173"/>
        <v>5398</v>
      </c>
      <c r="C5403">
        <v>54909.719546805594</v>
      </c>
      <c r="D5403">
        <v>56511.439682148266</v>
      </c>
      <c r="E5403">
        <v>42771345.811322652</v>
      </c>
      <c r="F5403">
        <v>1601.7201353426717</v>
      </c>
      <c r="G5403">
        <v>266467092.28091246</v>
      </c>
      <c r="H5403" s="6">
        <f>E5403-G5403-'Recalled prostheses cost'!$F$23</f>
        <v>-247447570.93648097</v>
      </c>
      <c r="I5403" s="112">
        <v>24087572.420161963</v>
      </c>
      <c r="J5403" s="112">
        <v>101257495.06674673</v>
      </c>
      <c r="K5403" s="112">
        <f>I5403-J5403-(0.38*'Recalled prostheses cost'!$F$23)</f>
        <v>-86195615.944003403</v>
      </c>
      <c r="L5403" s="11">
        <f t="shared" si="172"/>
        <v>1</v>
      </c>
    </row>
    <row r="5404" spans="1:12" x14ac:dyDescent="0.25">
      <c r="A5404">
        <f t="shared" si="173"/>
        <v>5399</v>
      </c>
      <c r="C5404">
        <v>48029.46374306806</v>
      </c>
      <c r="D5404">
        <v>49626.308953388369</v>
      </c>
      <c r="E5404">
        <v>53332959.025632925</v>
      </c>
      <c r="F5404">
        <v>1596.845210320309</v>
      </c>
      <c r="G5404">
        <v>430202048.57605958</v>
      </c>
      <c r="H5404" s="6">
        <f>E5404-G5404-'Recalled prostheses cost'!$F$23</f>
        <v>-400620914.01731783</v>
      </c>
      <c r="I5404" s="112">
        <v>30112843.476185732</v>
      </c>
      <c r="J5404" s="112">
        <v>163476778.45890263</v>
      </c>
      <c r="K5404" s="112">
        <f>I5404-J5404-(0.38*'Recalled prostheses cost'!$F$23)</f>
        <v>-142389628.28013554</v>
      </c>
      <c r="L5404" s="11">
        <f t="shared" si="172"/>
        <v>1</v>
      </c>
    </row>
    <row r="5405" spans="1:12" x14ac:dyDescent="0.25">
      <c r="A5405">
        <f t="shared" si="173"/>
        <v>5400</v>
      </c>
      <c r="C5405">
        <v>74516.085553553785</v>
      </c>
      <c r="D5405">
        <v>76685.969616184404</v>
      </c>
      <c r="E5405">
        <v>47833724.785571218</v>
      </c>
      <c r="F5405">
        <v>2169.8840626306192</v>
      </c>
      <c r="G5405">
        <v>262104149.62515873</v>
      </c>
      <c r="H5405" s="6">
        <f>E5405-G5405-'Recalled prostheses cost'!$F$23</f>
        <v>-238022249.30647868</v>
      </c>
      <c r="I5405" s="112">
        <v>26197099.858943105</v>
      </c>
      <c r="J5405" s="112">
        <v>99599576.857560307</v>
      </c>
      <c r="K5405" s="112">
        <f>I5405-J5405-(0.38*'Recalled prostheses cost'!$F$23)</f>
        <v>-82428170.296035856</v>
      </c>
      <c r="L5405" s="11">
        <f t="shared" si="172"/>
        <v>1</v>
      </c>
    </row>
    <row r="5406" spans="1:12" x14ac:dyDescent="0.25">
      <c r="A5406">
        <f t="shared" si="173"/>
        <v>5401</v>
      </c>
      <c r="C5406">
        <v>51468.995129871058</v>
      </c>
      <c r="D5406">
        <v>52945.978145493398</v>
      </c>
      <c r="E5406">
        <v>57453170.6154733</v>
      </c>
      <c r="F5406">
        <v>1476.9830156223397</v>
      </c>
      <c r="G5406">
        <v>363092651.20744973</v>
      </c>
      <c r="H5406" s="6">
        <f>E5406-G5406-'Recalled prostheses cost'!$F$23</f>
        <v>-329391305.05886757</v>
      </c>
      <c r="I5406" s="112">
        <v>31956245.502012961</v>
      </c>
      <c r="J5406" s="112">
        <v>137975207.45883092</v>
      </c>
      <c r="K5406" s="112">
        <f>I5406-J5406-(0.38*'Recalled prostheses cost'!$F$23)</f>
        <v>-115044655.25423661</v>
      </c>
      <c r="L5406" s="11">
        <f t="shared" si="172"/>
        <v>1</v>
      </c>
    </row>
    <row r="5407" spans="1:12" x14ac:dyDescent="0.25">
      <c r="A5407">
        <f t="shared" si="173"/>
        <v>5402</v>
      </c>
      <c r="C5407">
        <v>52654.980456324469</v>
      </c>
      <c r="D5407">
        <v>54105.598988006088</v>
      </c>
      <c r="E5407">
        <v>44898607.19723127</v>
      </c>
      <c r="F5407">
        <v>1450.6185316816191</v>
      </c>
      <c r="G5407">
        <v>258897081.20988965</v>
      </c>
      <c r="H5407" s="6">
        <f>E5407-G5407-'Recalled prostheses cost'!$F$23</f>
        <v>-237750298.47954956</v>
      </c>
      <c r="I5407" s="112">
        <v>25208193.681197628</v>
      </c>
      <c r="J5407" s="112">
        <v>98380890.859758064</v>
      </c>
      <c r="K5407" s="112">
        <f>I5407-J5407-(0.38*'Recalled prostheses cost'!$F$23)</f>
        <v>-82198390.47597909</v>
      </c>
      <c r="L5407" s="11">
        <f t="shared" si="172"/>
        <v>1</v>
      </c>
    </row>
    <row r="5408" spans="1:12" x14ac:dyDescent="0.25">
      <c r="A5408">
        <f t="shared" si="173"/>
        <v>5403</v>
      </c>
      <c r="C5408">
        <v>53335.942898623689</v>
      </c>
      <c r="D5408">
        <v>54351.271061240528</v>
      </c>
      <c r="E5408">
        <v>44908697.9252235</v>
      </c>
      <c r="F5408">
        <v>1015.3281626168391</v>
      </c>
      <c r="G5408">
        <v>207677372.20922837</v>
      </c>
      <c r="H5408" s="6">
        <f>E5408-G5408-'Recalled prostheses cost'!$F$23</f>
        <v>-186520498.75089604</v>
      </c>
      <c r="I5408" s="112">
        <v>24656908.138554752</v>
      </c>
      <c r="J5408" s="112">
        <v>78917401.439506799</v>
      </c>
      <c r="K5408" s="112">
        <f>I5408-J5408-(0.38*'Recalled prostheses cost'!$F$23)</f>
        <v>-63286186.598370694</v>
      </c>
      <c r="L5408" s="11">
        <f t="shared" si="172"/>
        <v>1</v>
      </c>
    </row>
    <row r="5409" spans="1:12" x14ac:dyDescent="0.25">
      <c r="A5409">
        <f t="shared" si="173"/>
        <v>5404</v>
      </c>
      <c r="C5409">
        <v>57268.268035638452</v>
      </c>
      <c r="D5409">
        <v>58906.384690584651</v>
      </c>
      <c r="E5409">
        <v>38758686.400357068</v>
      </c>
      <c r="F5409">
        <v>1638.1166549461996</v>
      </c>
      <c r="G5409">
        <v>239358392.02838293</v>
      </c>
      <c r="H5409" s="6">
        <f>E5409-G5409-'Recalled prostheses cost'!$F$23</f>
        <v>-224351530.09491703</v>
      </c>
      <c r="I5409" s="112">
        <v>21479280.624672249</v>
      </c>
      <c r="J5409" s="112">
        <v>90956188.970785514</v>
      </c>
      <c r="K5409" s="112">
        <f>I5409-J5409-(0.38*'Recalled prostheses cost'!$F$23)</f>
        <v>-78502601.643531919</v>
      </c>
      <c r="L5409" s="11">
        <f t="shared" si="172"/>
        <v>1</v>
      </c>
    </row>
    <row r="5410" spans="1:12" x14ac:dyDescent="0.25">
      <c r="A5410">
        <f t="shared" si="173"/>
        <v>5405</v>
      </c>
      <c r="C5410">
        <v>58997.454927478837</v>
      </c>
      <c r="D5410">
        <v>60947.636836244274</v>
      </c>
      <c r="E5410">
        <v>63486222.916780688</v>
      </c>
      <c r="F5410">
        <v>1950.1819087654367</v>
      </c>
      <c r="G5410">
        <v>555180990.04938555</v>
      </c>
      <c r="H5410" s="6">
        <f>E5410-G5410-'Recalled prostheses cost'!$F$23</f>
        <v>-515446591.59949601</v>
      </c>
      <c r="I5410" s="112">
        <v>35105124.400033206</v>
      </c>
      <c r="J5410" s="112">
        <v>210968776.21876648</v>
      </c>
      <c r="K5410" s="112">
        <f>I5410-J5410-(0.38*'Recalled prostheses cost'!$F$23)</f>
        <v>-184889345.11615193</v>
      </c>
      <c r="L5410" s="11">
        <f t="shared" si="172"/>
        <v>1</v>
      </c>
    </row>
    <row r="5411" spans="1:12" x14ac:dyDescent="0.25">
      <c r="A5411">
        <f t="shared" si="173"/>
        <v>5406</v>
      </c>
      <c r="C5411">
        <v>51187.784648260793</v>
      </c>
      <c r="D5411">
        <v>52930.684039610991</v>
      </c>
      <c r="E5411">
        <v>63510552.270212531</v>
      </c>
      <c r="F5411">
        <v>1742.8993913501981</v>
      </c>
      <c r="G5411">
        <v>608946098.14218891</v>
      </c>
      <c r="H5411" s="6">
        <f>E5411-G5411-'Recalled prostheses cost'!$F$23</f>
        <v>-569187370.33886755</v>
      </c>
      <c r="I5411" s="112">
        <v>35310724.441189505</v>
      </c>
      <c r="J5411" s="112">
        <v>231399517.2940318</v>
      </c>
      <c r="K5411" s="112">
        <f>I5411-J5411-(0.38*'Recalled prostheses cost'!$F$23)</f>
        <v>-205114486.15026096</v>
      </c>
      <c r="L5411" s="11">
        <f t="shared" si="172"/>
        <v>1</v>
      </c>
    </row>
    <row r="5412" spans="1:12" x14ac:dyDescent="0.25">
      <c r="A5412">
        <f t="shared" si="173"/>
        <v>5407</v>
      </c>
      <c r="C5412">
        <v>74123.04122188242</v>
      </c>
      <c r="D5412">
        <v>76726.763799957815</v>
      </c>
      <c r="E5412">
        <v>39943679.770997353</v>
      </c>
      <c r="F5412">
        <v>2603.7225780753943</v>
      </c>
      <c r="G5412">
        <v>289523103.42701656</v>
      </c>
      <c r="H5412" s="6">
        <f>E5412-G5412-'Recalled prostheses cost'!$F$23</f>
        <v>-273331248.12291038</v>
      </c>
      <c r="I5412" s="112">
        <v>22354742.604928654</v>
      </c>
      <c r="J5412" s="112">
        <v>110018779.30226631</v>
      </c>
      <c r="K5412" s="112">
        <f>I5412-J5412-(0.38*'Recalled prostheses cost'!$F$23)</f>
        <v>-96689729.994756311</v>
      </c>
      <c r="L5412" s="11">
        <f t="shared" si="172"/>
        <v>1</v>
      </c>
    </row>
    <row r="5413" spans="1:12" x14ac:dyDescent="0.25">
      <c r="A5413">
        <f t="shared" si="173"/>
        <v>5408</v>
      </c>
      <c r="C5413">
        <v>59061.857128988057</v>
      </c>
      <c r="D5413">
        <v>61170.363251420582</v>
      </c>
      <c r="E5413">
        <v>51210166.703370199</v>
      </c>
      <c r="F5413">
        <v>2108.5061224325254</v>
      </c>
      <c r="G5413">
        <v>389956993.87793642</v>
      </c>
      <c r="H5413" s="6">
        <f>E5413-G5413-'Recalled prostheses cost'!$F$23</f>
        <v>-362498651.64145738</v>
      </c>
      <c r="I5413" s="112">
        <v>29038518.282750562</v>
      </c>
      <c r="J5413" s="112">
        <v>148183657.67361587</v>
      </c>
      <c r="K5413" s="112">
        <f>I5413-J5413-(0.38*'Recalled prostheses cost'!$F$23)</f>
        <v>-128170832.68828395</v>
      </c>
      <c r="L5413" s="11">
        <f t="shared" si="172"/>
        <v>1</v>
      </c>
    </row>
    <row r="5414" spans="1:12" x14ac:dyDescent="0.25">
      <c r="A5414">
        <f t="shared" si="173"/>
        <v>5409</v>
      </c>
      <c r="C5414">
        <v>77339.587402828169</v>
      </c>
      <c r="D5414">
        <v>79581.367885845524</v>
      </c>
      <c r="E5414">
        <v>51742093.513125755</v>
      </c>
      <c r="F5414">
        <v>2241.7804830173554</v>
      </c>
      <c r="G5414">
        <v>314377353.87595099</v>
      </c>
      <c r="H5414" s="6">
        <f>E5414-G5414-'Recalled prostheses cost'!$F$23</f>
        <v>-286387084.82971644</v>
      </c>
      <c r="I5414" s="112">
        <v>28324015.769325536</v>
      </c>
      <c r="J5414" s="112">
        <v>119463394.47286139</v>
      </c>
      <c r="K5414" s="112">
        <f>I5414-J5414-(0.38*'Recalled prostheses cost'!$F$23)</f>
        <v>-100165072.00095451</v>
      </c>
      <c r="L5414" s="11">
        <f t="shared" si="172"/>
        <v>1</v>
      </c>
    </row>
    <row r="5415" spans="1:12" x14ac:dyDescent="0.25">
      <c r="A5415">
        <f t="shared" si="173"/>
        <v>5410</v>
      </c>
      <c r="C5415">
        <v>56335.579039158838</v>
      </c>
      <c r="D5415">
        <v>57802.353567121987</v>
      </c>
      <c r="E5415">
        <v>39451934.464751787</v>
      </c>
      <c r="F5415">
        <v>1466.774527963149</v>
      </c>
      <c r="G5415">
        <v>224034334.70346165</v>
      </c>
      <c r="H5415" s="6">
        <f>E5415-G5415-'Recalled prostheses cost'!$F$23</f>
        <v>-208334224.70560104</v>
      </c>
      <c r="I5415" s="112">
        <v>21924620.553029034</v>
      </c>
      <c r="J5415" s="112">
        <v>85133047.187315404</v>
      </c>
      <c r="K5415" s="112">
        <f>I5415-J5415-(0.38*'Recalled prostheses cost'!$F$23)</f>
        <v>-72234119.931705028</v>
      </c>
      <c r="L5415" s="11">
        <f t="shared" si="172"/>
        <v>1</v>
      </c>
    </row>
    <row r="5416" spans="1:12" x14ac:dyDescent="0.25">
      <c r="A5416">
        <f t="shared" si="173"/>
        <v>5411</v>
      </c>
      <c r="C5416">
        <v>51051.942583059601</v>
      </c>
      <c r="D5416">
        <v>52266.196693393998</v>
      </c>
      <c r="E5416">
        <v>52387108.125471108</v>
      </c>
      <c r="F5416">
        <v>1214.2541103343974</v>
      </c>
      <c r="G5416">
        <v>324755389.73124081</v>
      </c>
      <c r="H5416" s="6">
        <f>E5416-G5416-'Recalled prostheses cost'!$F$23</f>
        <v>-296120106.07266086</v>
      </c>
      <c r="I5416" s="112">
        <v>28877899.597724494</v>
      </c>
      <c r="J5416" s="112">
        <v>123407048.09787151</v>
      </c>
      <c r="K5416" s="112">
        <f>I5416-J5416-(0.38*'Recalled prostheses cost'!$F$23)</f>
        <v>-103554841.79756567</v>
      </c>
      <c r="L5416" s="11">
        <f t="shared" si="172"/>
        <v>1</v>
      </c>
    </row>
    <row r="5417" spans="1:12" x14ac:dyDescent="0.25">
      <c r="A5417">
        <f t="shared" si="173"/>
        <v>5412</v>
      </c>
      <c r="C5417">
        <v>53177.297136677327</v>
      </c>
      <c r="D5417">
        <v>54850.980691291436</v>
      </c>
      <c r="E5417">
        <v>46623513.651577316</v>
      </c>
      <c r="F5417">
        <v>1673.6835546141083</v>
      </c>
      <c r="G5417">
        <v>365327914.64578813</v>
      </c>
      <c r="H5417" s="6">
        <f>E5417-G5417-'Recalled prostheses cost'!$F$23</f>
        <v>-342456225.46110201</v>
      </c>
      <c r="I5417" s="112">
        <v>26231590.673688252</v>
      </c>
      <c r="J5417" s="112">
        <v>138824607.56539947</v>
      </c>
      <c r="K5417" s="112">
        <f>I5417-J5417-(0.38*'Recalled prostheses cost'!$F$23)</f>
        <v>-121618710.18912986</v>
      </c>
      <c r="L5417" s="11">
        <f t="shared" si="172"/>
        <v>1</v>
      </c>
    </row>
    <row r="5418" spans="1:12" x14ac:dyDescent="0.25">
      <c r="A5418">
        <f t="shared" si="173"/>
        <v>5413</v>
      </c>
      <c r="C5418">
        <v>65872.150452717076</v>
      </c>
      <c r="D5418">
        <v>67749.282418851857</v>
      </c>
      <c r="E5418">
        <v>45134498.802470259</v>
      </c>
      <c r="F5418">
        <v>1877.1319661347807</v>
      </c>
      <c r="G5418">
        <v>305722066.54996234</v>
      </c>
      <c r="H5418" s="6">
        <f>E5418-G5418-'Recalled prostheses cost'!$F$23</f>
        <v>-284339392.21438324</v>
      </c>
      <c r="I5418" s="112">
        <v>25021275.516809147</v>
      </c>
      <c r="J5418" s="112">
        <v>116174385.28898567</v>
      </c>
      <c r="K5418" s="112">
        <f>I5418-J5418-(0.38*'Recalled prostheses cost'!$F$23)</f>
        <v>-100178803.06959516</v>
      </c>
      <c r="L5418" s="11">
        <f t="shared" si="172"/>
        <v>1</v>
      </c>
    </row>
    <row r="5419" spans="1:12" x14ac:dyDescent="0.25">
      <c r="A5419">
        <f t="shared" si="173"/>
        <v>5414</v>
      </c>
      <c r="C5419">
        <v>53225.616008689693</v>
      </c>
      <c r="D5419">
        <v>54648.839429809283</v>
      </c>
      <c r="E5419">
        <v>39659690.300234638</v>
      </c>
      <c r="F5419">
        <v>1423.2234211195901</v>
      </c>
      <c r="G5419">
        <v>228398458.01770142</v>
      </c>
      <c r="H5419" s="6">
        <f>E5419-G5419-'Recalled prostheses cost'!$F$23</f>
        <v>-212490592.18435794</v>
      </c>
      <c r="I5419" s="112">
        <v>22092618.770653844</v>
      </c>
      <c r="J5419" s="112">
        <v>86791414.04672654</v>
      </c>
      <c r="K5419" s="112">
        <f>I5419-J5419-(0.38*'Recalled prostheses cost'!$F$23)</f>
        <v>-73724488.573491335</v>
      </c>
      <c r="L5419" s="11">
        <f t="shared" si="172"/>
        <v>1</v>
      </c>
    </row>
    <row r="5420" spans="1:12" x14ac:dyDescent="0.25">
      <c r="A5420">
        <f t="shared" si="173"/>
        <v>5415</v>
      </c>
      <c r="C5420">
        <v>74716.40699492945</v>
      </c>
      <c r="D5420">
        <v>76347.501631924984</v>
      </c>
      <c r="E5420">
        <v>47086195.476029992</v>
      </c>
      <c r="F5420">
        <v>1631.0946369955345</v>
      </c>
      <c r="G5420">
        <v>211463245.93156949</v>
      </c>
      <c r="H5420" s="6">
        <f>E5420-G5420-'Recalled prostheses cost'!$F$23</f>
        <v>-188128874.92243066</v>
      </c>
      <c r="I5420" s="112">
        <v>26024873.541324481</v>
      </c>
      <c r="J5420" s="112">
        <v>80356033.45399639</v>
      </c>
      <c r="K5420" s="112">
        <f>I5420-J5420-(0.38*'Recalled prostheses cost'!$F$23)</f>
        <v>-63356853.210090555</v>
      </c>
      <c r="L5420" s="11">
        <f t="shared" si="172"/>
        <v>1</v>
      </c>
    </row>
    <row r="5421" spans="1:12" x14ac:dyDescent="0.25">
      <c r="A5421">
        <f t="shared" si="173"/>
        <v>5416</v>
      </c>
      <c r="C5421">
        <v>78218.348412624357</v>
      </c>
      <c r="D5421">
        <v>81226.436857174645</v>
      </c>
      <c r="E5421">
        <v>59825214.448816255</v>
      </c>
      <c r="F5421">
        <v>3008.0884445502888</v>
      </c>
      <c r="G5421">
        <v>608755185.30995727</v>
      </c>
      <c r="H5421" s="6">
        <f>E5421-G5421-'Recalled prostheses cost'!$F$23</f>
        <v>-572681795.32803214</v>
      </c>
      <c r="I5421" s="112">
        <v>32989755.683929328</v>
      </c>
      <c r="J5421" s="112">
        <v>231326970.41778374</v>
      </c>
      <c r="K5421" s="112">
        <f>I5421-J5421-(0.38*'Recalled prostheses cost'!$F$23)</f>
        <v>-207362908.03127307</v>
      </c>
      <c r="L5421" s="11">
        <f t="shared" si="172"/>
        <v>1</v>
      </c>
    </row>
    <row r="5422" spans="1:12" x14ac:dyDescent="0.25">
      <c r="A5422">
        <f t="shared" si="173"/>
        <v>5417</v>
      </c>
      <c r="C5422">
        <v>67269.215695147926</v>
      </c>
      <c r="D5422">
        <v>70248.882241955682</v>
      </c>
      <c r="E5422">
        <v>50024141.444542952</v>
      </c>
      <c r="F5422">
        <v>2979.6665468077554</v>
      </c>
      <c r="G5422">
        <v>595481830.92713547</v>
      </c>
      <c r="H5422" s="6">
        <f>E5422-G5422-'Recalled prostheses cost'!$F$23</f>
        <v>-569209513.94948363</v>
      </c>
      <c r="I5422" s="112">
        <v>27636668.540505379</v>
      </c>
      <c r="J5422" s="112">
        <v>226283095.7523115</v>
      </c>
      <c r="K5422" s="112">
        <f>I5422-J5422-(0.38*'Recalled prostheses cost'!$F$23)</f>
        <v>-207672120.50922477</v>
      </c>
      <c r="L5422" s="11">
        <f t="shared" si="172"/>
        <v>1</v>
      </c>
    </row>
    <row r="5423" spans="1:12" x14ac:dyDescent="0.25">
      <c r="A5423">
        <f t="shared" si="173"/>
        <v>5418</v>
      </c>
      <c r="C5423">
        <v>58540.570750170409</v>
      </c>
      <c r="D5423">
        <v>60532.406514722614</v>
      </c>
      <c r="E5423">
        <v>49879113.683946192</v>
      </c>
      <c r="F5423">
        <v>1991.8357645522046</v>
      </c>
      <c r="G5423">
        <v>307932727.0692752</v>
      </c>
      <c r="H5423" s="6">
        <f>E5423-G5423-'Recalled prostheses cost'!$F$23</f>
        <v>-281805437.85222018</v>
      </c>
      <c r="I5423" s="112">
        <v>27882906.53362789</v>
      </c>
      <c r="J5423" s="112">
        <v>117014436.28632456</v>
      </c>
      <c r="K5423" s="112">
        <f>I5423-J5423-(0.38*'Recalled prostheses cost'!$F$23)</f>
        <v>-98157223.050115317</v>
      </c>
      <c r="L5423" s="11">
        <f t="shared" si="172"/>
        <v>1</v>
      </c>
    </row>
    <row r="5424" spans="1:12" x14ac:dyDescent="0.25">
      <c r="A5424">
        <f t="shared" si="173"/>
        <v>5419</v>
      </c>
      <c r="C5424">
        <v>57148.012800933961</v>
      </c>
      <c r="D5424">
        <v>58800.425678514119</v>
      </c>
      <c r="E5424">
        <v>55423956.563421659</v>
      </c>
      <c r="F5424">
        <v>1652.4128775801582</v>
      </c>
      <c r="G5424">
        <v>367331179.83869171</v>
      </c>
      <c r="H5424" s="6">
        <f>E5424-G5424-'Recalled prostheses cost'!$F$23</f>
        <v>-335659047.74216121</v>
      </c>
      <c r="I5424" s="112">
        <v>31113597.670937363</v>
      </c>
      <c r="J5424" s="112">
        <v>139585848.33870289</v>
      </c>
      <c r="K5424" s="112">
        <f>I5424-J5424-(0.38*'Recalled prostheses cost'!$F$23)</f>
        <v>-117497943.96518418</v>
      </c>
      <c r="L5424" s="11">
        <f t="shared" si="172"/>
        <v>1</v>
      </c>
    </row>
    <row r="5425" spans="1:12" x14ac:dyDescent="0.25">
      <c r="A5425">
        <f t="shared" si="173"/>
        <v>5420</v>
      </c>
      <c r="C5425">
        <v>51158.757676344205</v>
      </c>
      <c r="D5425">
        <v>52814.008222368633</v>
      </c>
      <c r="E5425">
        <v>72292345.901634395</v>
      </c>
      <c r="F5425">
        <v>1655.2505460244283</v>
      </c>
      <c r="G5425">
        <v>649310009.17038524</v>
      </c>
      <c r="H5425" s="6">
        <f>E5425-G5425-'Recalled prostheses cost'!$F$23</f>
        <v>-600769487.73564208</v>
      </c>
      <c r="I5425" s="112">
        <v>39762534.52497673</v>
      </c>
      <c r="J5425" s="112">
        <v>246737803.48474643</v>
      </c>
      <c r="K5425" s="112">
        <f>I5425-J5425-(0.38*'Recalled prostheses cost'!$F$23)</f>
        <v>-216000962.25718835</v>
      </c>
      <c r="L5425" s="11">
        <f t="shared" si="172"/>
        <v>1</v>
      </c>
    </row>
    <row r="5426" spans="1:12" x14ac:dyDescent="0.25">
      <c r="A5426">
        <f t="shared" si="173"/>
        <v>5421</v>
      </c>
      <c r="C5426">
        <v>50129.716561373476</v>
      </c>
      <c r="D5426">
        <v>51426.727831863573</v>
      </c>
      <c r="E5426">
        <v>66364725.414596118</v>
      </c>
      <c r="F5426">
        <v>1297.0112704900966</v>
      </c>
      <c r="G5426">
        <v>521376946.18001068</v>
      </c>
      <c r="H5426" s="6">
        <f>E5426-G5426-'Recalled prostheses cost'!$F$23</f>
        <v>-478764045.23230571</v>
      </c>
      <c r="I5426" s="112">
        <v>36932562.241549037</v>
      </c>
      <c r="J5426" s="112">
        <v>198123239.54840401</v>
      </c>
      <c r="K5426" s="112">
        <f>I5426-J5426-(0.38*'Recalled prostheses cost'!$F$23)</f>
        <v>-170216370.60427362</v>
      </c>
      <c r="L5426" s="11">
        <f t="shared" si="172"/>
        <v>1</v>
      </c>
    </row>
    <row r="5427" spans="1:12" x14ac:dyDescent="0.25">
      <c r="A5427">
        <f t="shared" si="173"/>
        <v>5422</v>
      </c>
      <c r="C5427">
        <v>63071.036232402621</v>
      </c>
      <c r="D5427">
        <v>64830.65352853536</v>
      </c>
      <c r="E5427">
        <v>44093903.868349507</v>
      </c>
      <c r="F5427">
        <v>1759.6172961327393</v>
      </c>
      <c r="G5427">
        <v>228810959.68517286</v>
      </c>
      <c r="H5427" s="6">
        <f>E5427-G5427-'Recalled prostheses cost'!$F$23</f>
        <v>-208468880.28371453</v>
      </c>
      <c r="I5427" s="112">
        <v>24377983.611031473</v>
      </c>
      <c r="J5427" s="112">
        <v>86948164.680365682</v>
      </c>
      <c r="K5427" s="112">
        <f>I5427-J5427-(0.38*'Recalled prostheses cost'!$F$23)</f>
        <v>-71595874.366752863</v>
      </c>
      <c r="L5427" s="11">
        <f t="shared" si="172"/>
        <v>1</v>
      </c>
    </row>
    <row r="5428" spans="1:12" x14ac:dyDescent="0.25">
      <c r="A5428">
        <f t="shared" si="173"/>
        <v>5423</v>
      </c>
      <c r="C5428">
        <v>53131.907645892548</v>
      </c>
      <c r="D5428">
        <v>54864.926139626579</v>
      </c>
      <c r="E5428">
        <v>60193609.725538939</v>
      </c>
      <c r="F5428">
        <v>1733.0184937340309</v>
      </c>
      <c r="G5428">
        <v>472030292.4121089</v>
      </c>
      <c r="H5428" s="6">
        <f>E5428-G5428-'Recalled prostheses cost'!$F$23</f>
        <v>-435588507.1534611</v>
      </c>
      <c r="I5428" s="112">
        <v>33427452.731904421</v>
      </c>
      <c r="J5428" s="112">
        <v>179371511.11660135</v>
      </c>
      <c r="K5428" s="112">
        <f>I5428-J5428-(0.38*'Recalled prostheses cost'!$F$23)</f>
        <v>-154969751.68211558</v>
      </c>
      <c r="L5428" s="11">
        <f t="shared" si="172"/>
        <v>1</v>
      </c>
    </row>
    <row r="5429" spans="1:12" x14ac:dyDescent="0.25">
      <c r="A5429">
        <f t="shared" si="173"/>
        <v>5424</v>
      </c>
      <c r="C5429">
        <v>68927.832128243492</v>
      </c>
      <c r="D5429">
        <v>71799.73084900227</v>
      </c>
      <c r="E5429">
        <v>43631411.915623054</v>
      </c>
      <c r="F5429">
        <v>2871.8987207587779</v>
      </c>
      <c r="G5429">
        <v>398459813.19623488</v>
      </c>
      <c r="H5429" s="6">
        <f>E5429-G5429-'Recalled prostheses cost'!$F$23</f>
        <v>-378580225.74750298</v>
      </c>
      <c r="I5429" s="112">
        <v>24812164.91455844</v>
      </c>
      <c r="J5429" s="112">
        <v>151414729.01456925</v>
      </c>
      <c r="K5429" s="112">
        <f>I5429-J5429-(0.38*'Recalled prostheses cost'!$F$23)</f>
        <v>-135628257.39742947</v>
      </c>
      <c r="L5429" s="11">
        <f t="shared" si="172"/>
        <v>1</v>
      </c>
    </row>
    <row r="5430" spans="1:12" x14ac:dyDescent="0.25">
      <c r="A5430">
        <f t="shared" si="173"/>
        <v>5425</v>
      </c>
      <c r="C5430">
        <v>62308.430490320643</v>
      </c>
      <c r="D5430">
        <v>65019.936408748646</v>
      </c>
      <c r="E5430">
        <v>44717052.144251168</v>
      </c>
      <c r="F5430">
        <v>2711.5059184280035</v>
      </c>
      <c r="G5430">
        <v>468169058.20566356</v>
      </c>
      <c r="H5430" s="6">
        <f>E5430-G5430-'Recalled prostheses cost'!$F$23</f>
        <v>-447203830.52830356</v>
      </c>
      <c r="I5430" s="112">
        <v>24819841.492220636</v>
      </c>
      <c r="J5430" s="112">
        <v>177904242.11815214</v>
      </c>
      <c r="K5430" s="112">
        <f>I5430-J5430-(0.38*'Recalled prostheses cost'!$F$23)</f>
        <v>-162110093.92335016</v>
      </c>
      <c r="L5430" s="11">
        <f t="shared" si="172"/>
        <v>1</v>
      </c>
    </row>
    <row r="5431" spans="1:12" x14ac:dyDescent="0.25">
      <c r="A5431">
        <f t="shared" si="173"/>
        <v>5426</v>
      </c>
      <c r="C5431">
        <v>71678.949671904556</v>
      </c>
      <c r="D5431">
        <v>74803.64008223296</v>
      </c>
      <c r="E5431">
        <v>45227459.789803118</v>
      </c>
      <c r="F5431">
        <v>3124.6904103284032</v>
      </c>
      <c r="G5431">
        <v>406434663.13145334</v>
      </c>
      <c r="H5431" s="6">
        <f>E5431-G5431-'Recalled prostheses cost'!$F$23</f>
        <v>-384959027.80854142</v>
      </c>
      <c r="I5431" s="112">
        <v>25288296.906420436</v>
      </c>
      <c r="J5431" s="112">
        <v>154445171.98995227</v>
      </c>
      <c r="K5431" s="112">
        <f>I5431-J5431-(0.38*'Recalled prostheses cost'!$F$23)</f>
        <v>-138182568.38095048</v>
      </c>
      <c r="L5431" s="11">
        <f t="shared" si="172"/>
        <v>1</v>
      </c>
    </row>
    <row r="5432" spans="1:12" x14ac:dyDescent="0.25">
      <c r="A5432">
        <f t="shared" si="173"/>
        <v>5427</v>
      </c>
      <c r="C5432">
        <v>75489.906036825443</v>
      </c>
      <c r="D5432">
        <v>77261.79017365996</v>
      </c>
      <c r="E5432">
        <v>56764039.279684126</v>
      </c>
      <c r="F5432">
        <v>1771.8841368345165</v>
      </c>
      <c r="G5432">
        <v>220537625.72039148</v>
      </c>
      <c r="H5432" s="6">
        <f>E5432-G5432-'Recalled prostheses cost'!$F$23</f>
        <v>-187525410.90759853</v>
      </c>
      <c r="I5432" s="112">
        <v>31126159.128284089</v>
      </c>
      <c r="J5432" s="112">
        <v>83804297.773748755</v>
      </c>
      <c r="K5432" s="112">
        <f>I5432-J5432-(0.38*'Recalled prostheses cost'!$F$23)</f>
        <v>-61703831.942883313</v>
      </c>
      <c r="L5432" s="11">
        <f t="shared" si="172"/>
        <v>1</v>
      </c>
    </row>
    <row r="5433" spans="1:12" x14ac:dyDescent="0.25">
      <c r="A5433">
        <f t="shared" si="173"/>
        <v>5428</v>
      </c>
      <c r="C5433">
        <v>56530.033797223659</v>
      </c>
      <c r="D5433">
        <v>57934.071731810582</v>
      </c>
      <c r="E5433">
        <v>44090766.028505988</v>
      </c>
      <c r="F5433">
        <v>1404.0379345869223</v>
      </c>
      <c r="G5433">
        <v>236116635.00914454</v>
      </c>
      <c r="H5433" s="6">
        <f>E5433-G5433-'Recalled prostheses cost'!$F$23</f>
        <v>-215777693.44752973</v>
      </c>
      <c r="I5433" s="112">
        <v>24606201.463101167</v>
      </c>
      <c r="J5433" s="112">
        <v>89724321.303474933</v>
      </c>
      <c r="K5433" s="112">
        <f>I5433-J5433-(0.38*'Recalled prostheses cost'!$F$23)</f>
        <v>-74143813.137792408</v>
      </c>
      <c r="L5433" s="11">
        <f t="shared" si="172"/>
        <v>1</v>
      </c>
    </row>
    <row r="5434" spans="1:12" x14ac:dyDescent="0.25">
      <c r="A5434">
        <f t="shared" si="173"/>
        <v>5429</v>
      </c>
      <c r="C5434">
        <v>55651.208309471527</v>
      </c>
      <c r="D5434">
        <v>56540.198956241307</v>
      </c>
      <c r="E5434">
        <v>50564790.747913167</v>
      </c>
      <c r="F5434">
        <v>888.99064676978014</v>
      </c>
      <c r="G5434">
        <v>194197845.1173251</v>
      </c>
      <c r="H5434" s="6">
        <f>E5434-G5434-'Recalled prostheses cost'!$F$23</f>
        <v>-167384878.83630311</v>
      </c>
      <c r="I5434" s="112">
        <v>28226019.876254234</v>
      </c>
      <c r="J5434" s="112">
        <v>73795181.144583538</v>
      </c>
      <c r="K5434" s="112">
        <f>I5434-J5434-(0.38*'Recalled prostheses cost'!$F$23)</f>
        <v>-54594854.565747954</v>
      </c>
      <c r="L5434" s="11">
        <f t="shared" si="172"/>
        <v>1</v>
      </c>
    </row>
    <row r="5435" spans="1:12" x14ac:dyDescent="0.25">
      <c r="A5435">
        <f t="shared" si="173"/>
        <v>5430</v>
      </c>
      <c r="C5435">
        <v>55230.213027129015</v>
      </c>
      <c r="D5435">
        <v>56955.381566579425</v>
      </c>
      <c r="E5435">
        <v>61766320.377803028</v>
      </c>
      <c r="F5435">
        <v>1725.1685394504093</v>
      </c>
      <c r="G5435">
        <v>464529487.24952543</v>
      </c>
      <c r="H5435" s="6">
        <f>E5435-G5435-'Recalled prostheses cost'!$F$23</f>
        <v>-426514991.33861357</v>
      </c>
      <c r="I5435" s="112">
        <v>34230805.544949815</v>
      </c>
      <c r="J5435" s="112">
        <v>176521205.15481967</v>
      </c>
      <c r="K5435" s="112">
        <f>I5435-J5435-(0.38*'Recalled prostheses cost'!$F$23)</f>
        <v>-151316092.90728849</v>
      </c>
      <c r="L5435" s="11">
        <f t="shared" si="172"/>
        <v>1</v>
      </c>
    </row>
    <row r="5436" spans="1:12" x14ac:dyDescent="0.25">
      <c r="A5436">
        <f t="shared" si="173"/>
        <v>5431</v>
      </c>
      <c r="C5436">
        <v>61716.182153726259</v>
      </c>
      <c r="D5436">
        <v>63026.514991027194</v>
      </c>
      <c r="E5436">
        <v>62560391.039147064</v>
      </c>
      <c r="F5436">
        <v>1310.3328373009354</v>
      </c>
      <c r="G5436">
        <v>377428057.67738569</v>
      </c>
      <c r="H5436" s="6">
        <f>E5436-G5436-'Recalled prostheses cost'!$F$23</f>
        <v>-338619491.10512978</v>
      </c>
      <c r="I5436" s="112">
        <v>35061013.206315763</v>
      </c>
      <c r="J5436" s="112">
        <v>143422661.91740656</v>
      </c>
      <c r="K5436" s="112">
        <f>I5436-J5436-(0.38*'Recalled prostheses cost'!$F$23)</f>
        <v>-117387342.00850946</v>
      </c>
      <c r="L5436" s="11">
        <f t="shared" si="172"/>
        <v>1</v>
      </c>
    </row>
    <row r="5437" spans="1:12" x14ac:dyDescent="0.25">
      <c r="A5437">
        <f t="shared" si="173"/>
        <v>5432</v>
      </c>
      <c r="C5437">
        <v>55312.561234624496</v>
      </c>
      <c r="D5437">
        <v>56884.568365376996</v>
      </c>
      <c r="E5437">
        <v>49108534.124599881</v>
      </c>
      <c r="F5437">
        <v>1572.0071307524995</v>
      </c>
      <c r="G5437">
        <v>287003257.36052996</v>
      </c>
      <c r="H5437" s="6">
        <f>E5437-G5437-'Recalled prostheses cost'!$F$23</f>
        <v>-261646547.70282125</v>
      </c>
      <c r="I5437" s="112">
        <v>27247088.766671792</v>
      </c>
      <c r="J5437" s="112">
        <v>109061237.79700138</v>
      </c>
      <c r="K5437" s="112">
        <f>I5437-J5437-(0.38*'Recalled prostheses cost'!$F$23)</f>
        <v>-90839842.327748239</v>
      </c>
      <c r="L5437" s="11">
        <f t="shared" si="172"/>
        <v>1</v>
      </c>
    </row>
    <row r="5438" spans="1:12" x14ac:dyDescent="0.25">
      <c r="A5438">
        <f t="shared" si="173"/>
        <v>5433</v>
      </c>
      <c r="C5438">
        <v>60020.846237368809</v>
      </c>
      <c r="D5438">
        <v>62181.786024015004</v>
      </c>
      <c r="E5438">
        <v>48186165.52395232</v>
      </c>
      <c r="F5438">
        <v>2160.939786646195</v>
      </c>
      <c r="G5438">
        <v>366085696.58344418</v>
      </c>
      <c r="H5438" s="6">
        <f>E5438-G5438-'Recalled prostheses cost'!$F$23</f>
        <v>-341651355.52638304</v>
      </c>
      <c r="I5438" s="112">
        <v>27163936.306454442</v>
      </c>
      <c r="J5438" s="112">
        <v>139112564.70170879</v>
      </c>
      <c r="K5438" s="112">
        <f>I5438-J5438-(0.38*'Recalled prostheses cost'!$F$23)</f>
        <v>-120974321.692673</v>
      </c>
      <c r="L5438" s="11">
        <f t="shared" si="172"/>
        <v>1</v>
      </c>
    </row>
    <row r="5439" spans="1:12" x14ac:dyDescent="0.25">
      <c r="A5439">
        <f t="shared" si="173"/>
        <v>5434</v>
      </c>
      <c r="C5439">
        <v>58882.007760164204</v>
      </c>
      <c r="D5439">
        <v>59890.562978217415</v>
      </c>
      <c r="E5439">
        <v>42198671.254610434</v>
      </c>
      <c r="F5439">
        <v>1008.5552180532104</v>
      </c>
      <c r="G5439">
        <v>138281800.23403478</v>
      </c>
      <c r="H5439" s="6">
        <f>E5439-G5439-'Recalled prostheses cost'!$F$23</f>
        <v>-119834953.44631551</v>
      </c>
      <c r="I5439" s="112">
        <v>23560121.282423019</v>
      </c>
      <c r="J5439" s="112">
        <v>52547084.088933229</v>
      </c>
      <c r="K5439" s="112">
        <f>I5439-J5439-(0.38*'Recalled prostheses cost'!$F$23)</f>
        <v>-38012656.103928857</v>
      </c>
      <c r="L5439" s="11">
        <f t="shared" si="172"/>
        <v>1</v>
      </c>
    </row>
    <row r="5440" spans="1:12" x14ac:dyDescent="0.25">
      <c r="A5440">
        <f t="shared" si="173"/>
        <v>5435</v>
      </c>
      <c r="C5440">
        <v>87940.581881965263</v>
      </c>
      <c r="D5440">
        <v>91207.871158056601</v>
      </c>
      <c r="E5440">
        <v>47207109.491103679</v>
      </c>
      <c r="F5440">
        <v>3267.2892760913383</v>
      </c>
      <c r="G5440">
        <v>378456745.70311165</v>
      </c>
      <c r="H5440" s="6">
        <f>E5440-G5440-'Recalled prostheses cost'!$F$23</f>
        <v>-355001460.67889917</v>
      </c>
      <c r="I5440" s="112">
        <v>25727413.315363966</v>
      </c>
      <c r="J5440" s="112">
        <v>143813563.3671824</v>
      </c>
      <c r="K5440" s="112">
        <f>I5440-J5440-(0.38*'Recalled prostheses cost'!$F$23)</f>
        <v>-127111843.34923708</v>
      </c>
      <c r="L5440" s="11">
        <f t="shared" si="172"/>
        <v>1</v>
      </c>
    </row>
    <row r="5441" spans="1:12" x14ac:dyDescent="0.25">
      <c r="A5441">
        <f t="shared" si="173"/>
        <v>5436</v>
      </c>
      <c r="C5441">
        <v>64951.30427950804</v>
      </c>
      <c r="D5441">
        <v>68537.570326900619</v>
      </c>
      <c r="E5441">
        <v>57350641.392135471</v>
      </c>
      <c r="F5441">
        <v>3586.2660473925789</v>
      </c>
      <c r="G5441">
        <v>564711367.83188677</v>
      </c>
      <c r="H5441" s="6">
        <f>E5441-G5441-'Recalled prostheses cost'!$F$23</f>
        <v>-531112550.90664244</v>
      </c>
      <c r="I5441" s="112">
        <v>31798495.220614444</v>
      </c>
      <c r="J5441" s="112">
        <v>214590319.77611697</v>
      </c>
      <c r="K5441" s="112">
        <f>I5441-J5441-(0.38*'Recalled prostheses cost'!$F$23)</f>
        <v>-191817517.85292119</v>
      </c>
      <c r="L5441" s="11">
        <f t="shared" si="172"/>
        <v>1</v>
      </c>
    </row>
    <row r="5442" spans="1:12" x14ac:dyDescent="0.25">
      <c r="A5442">
        <f t="shared" si="173"/>
        <v>5437</v>
      </c>
      <c r="C5442">
        <v>53205.150468719672</v>
      </c>
      <c r="D5442">
        <v>54823.726858362643</v>
      </c>
      <c r="E5442">
        <v>48923676.809474468</v>
      </c>
      <c r="F5442">
        <v>1618.5763896429708</v>
      </c>
      <c r="G5442">
        <v>368605242.05890685</v>
      </c>
      <c r="H5442" s="6">
        <f>E5442-G5442-'Recalled prostheses cost'!$F$23</f>
        <v>-343433389.71632355</v>
      </c>
      <c r="I5442" s="112">
        <v>27263560.556283992</v>
      </c>
      <c r="J5442" s="112">
        <v>140069991.98238459</v>
      </c>
      <c r="K5442" s="112">
        <f>I5442-J5442-(0.38*'Recalled prostheses cost'!$F$23)</f>
        <v>-121832124.72351924</v>
      </c>
      <c r="L5442" s="11">
        <f t="shared" si="172"/>
        <v>1</v>
      </c>
    </row>
    <row r="5443" spans="1:12" x14ac:dyDescent="0.25">
      <c r="A5443">
        <f t="shared" si="173"/>
        <v>5438</v>
      </c>
      <c r="C5443">
        <v>58662.717468612522</v>
      </c>
      <c r="D5443">
        <v>60705.811902861802</v>
      </c>
      <c r="E5443">
        <v>50349585.751077473</v>
      </c>
      <c r="F5443">
        <v>2043.0944342492803</v>
      </c>
      <c r="G5443">
        <v>413486517.56288636</v>
      </c>
      <c r="H5443" s="6">
        <f>E5443-G5443-'Recalled prostheses cost'!$F$23</f>
        <v>-386888756.27870005</v>
      </c>
      <c r="I5443" s="112">
        <v>28164675.269220434</v>
      </c>
      <c r="J5443" s="112">
        <v>157124876.67389679</v>
      </c>
      <c r="K5443" s="112">
        <f>I5443-J5443-(0.38*'Recalled prostheses cost'!$F$23)</f>
        <v>-137985894.702095</v>
      </c>
      <c r="L5443" s="11">
        <f t="shared" si="172"/>
        <v>1</v>
      </c>
    </row>
    <row r="5444" spans="1:12" x14ac:dyDescent="0.25">
      <c r="A5444">
        <f t="shared" si="173"/>
        <v>5439</v>
      </c>
      <c r="C5444">
        <v>52810.671364881942</v>
      </c>
      <c r="D5444">
        <v>54547.11295029246</v>
      </c>
      <c r="E5444">
        <v>53409371.431272909</v>
      </c>
      <c r="F5444">
        <v>1736.4415854105173</v>
      </c>
      <c r="G5444">
        <v>467118579.19573647</v>
      </c>
      <c r="H5444" s="6">
        <f>E5444-G5444-'Recalled prostheses cost'!$F$23</f>
        <v>-437461032.23135471</v>
      </c>
      <c r="I5444" s="112">
        <v>29699365.887372196</v>
      </c>
      <c r="J5444" s="112">
        <v>177505060.09437987</v>
      </c>
      <c r="K5444" s="112">
        <f>I5444-J5444-(0.38*'Recalled prostheses cost'!$F$23)</f>
        <v>-156831387.50442633</v>
      </c>
      <c r="L5444" s="11">
        <f t="shared" si="172"/>
        <v>1</v>
      </c>
    </row>
    <row r="5445" spans="1:12" x14ac:dyDescent="0.25">
      <c r="A5445">
        <f t="shared" si="173"/>
        <v>5440</v>
      </c>
      <c r="C5445">
        <v>62957.928853309335</v>
      </c>
      <c r="D5445">
        <v>65181.111540078389</v>
      </c>
      <c r="E5445">
        <v>61774565.131291762</v>
      </c>
      <c r="F5445">
        <v>2223.1826867690543</v>
      </c>
      <c r="G5445">
        <v>637463726.35580766</v>
      </c>
      <c r="H5445" s="6">
        <f>E5445-G5445-'Recalled prostheses cost'!$F$23</f>
        <v>-599440985.69140708</v>
      </c>
      <c r="I5445" s="112">
        <v>34058023.286356397</v>
      </c>
      <c r="J5445" s="112">
        <v>242236216.01520693</v>
      </c>
      <c r="K5445" s="112">
        <f>I5445-J5445-(0.38*'Recalled prostheses cost'!$F$23)</f>
        <v>-217203886.0262692</v>
      </c>
      <c r="L5445" s="11">
        <f t="shared" si="172"/>
        <v>1</v>
      </c>
    </row>
    <row r="5446" spans="1:12" x14ac:dyDescent="0.25">
      <c r="A5446">
        <f t="shared" si="173"/>
        <v>5441</v>
      </c>
      <c r="C5446">
        <v>63990.360831687132</v>
      </c>
      <c r="D5446">
        <v>65620.719723571121</v>
      </c>
      <c r="E5446">
        <v>49270858.040753841</v>
      </c>
      <c r="F5446">
        <v>1630.3588918839887</v>
      </c>
      <c r="G5446">
        <v>271689972.97155029</v>
      </c>
      <c r="H5446" s="6">
        <f>E5446-G5446-'Recalled prostheses cost'!$F$23</f>
        <v>-246170939.39768761</v>
      </c>
      <c r="I5446" s="112">
        <v>27039021.345430132</v>
      </c>
      <c r="J5446" s="112">
        <v>103242189.72918913</v>
      </c>
      <c r="K5446" s="112">
        <f>I5446-J5446-(0.38*'Recalled prostheses cost'!$F$23)</f>
        <v>-85228861.681177646</v>
      </c>
      <c r="L5446" s="11">
        <f t="shared" ref="L5446:L5509" si="174">IF(H5446/$H$1&lt;=F5446,1,0)</f>
        <v>1</v>
      </c>
    </row>
    <row r="5447" spans="1:12" x14ac:dyDescent="0.25">
      <c r="A5447">
        <f t="shared" si="173"/>
        <v>5442</v>
      </c>
      <c r="C5447">
        <v>52169.584869598002</v>
      </c>
      <c r="D5447">
        <v>54329.686889417368</v>
      </c>
      <c r="E5447">
        <v>38336046.235829435</v>
      </c>
      <c r="F5447">
        <v>2160.1020198193655</v>
      </c>
      <c r="G5447">
        <v>372616032.3226254</v>
      </c>
      <c r="H5447" s="6">
        <f>E5447-G5447-'Recalled prostheses cost'!$F$23</f>
        <v>-358031810.55368716</v>
      </c>
      <c r="I5447" s="112">
        <v>21230240.965120312</v>
      </c>
      <c r="J5447" s="112">
        <v>141594092.28259763</v>
      </c>
      <c r="K5447" s="112">
        <f>I5447-J5447-(0.38*'Recalled prostheses cost'!$F$23)</f>
        <v>-129389544.61489597</v>
      </c>
      <c r="L5447" s="11">
        <f t="shared" si="174"/>
        <v>1</v>
      </c>
    </row>
    <row r="5448" spans="1:12" x14ac:dyDescent="0.25">
      <c r="A5448">
        <f t="shared" ref="A5448:A5511" si="175">1+A5447</f>
        <v>5443</v>
      </c>
      <c r="C5448">
        <v>59266.769994615039</v>
      </c>
      <c r="D5448">
        <v>60777.495610386017</v>
      </c>
      <c r="E5448">
        <v>43869419.621516377</v>
      </c>
      <c r="F5448">
        <v>1510.725615770978</v>
      </c>
      <c r="G5448">
        <v>274109276.641469</v>
      </c>
      <c r="H5448" s="6">
        <f>E5448-G5448-'Recalled prostheses cost'!$F$23</f>
        <v>-253991681.48684379</v>
      </c>
      <c r="I5448" s="112">
        <v>24753673.819276821</v>
      </c>
      <c r="J5448" s="112">
        <v>104161525.12375823</v>
      </c>
      <c r="K5448" s="112">
        <f>I5448-J5448-(0.38*'Recalled prostheses cost'!$F$23)</f>
        <v>-88433544.601900041</v>
      </c>
      <c r="L5448" s="11">
        <f t="shared" si="174"/>
        <v>1</v>
      </c>
    </row>
    <row r="5449" spans="1:12" x14ac:dyDescent="0.25">
      <c r="A5449">
        <f t="shared" si="175"/>
        <v>5444</v>
      </c>
      <c r="C5449">
        <v>56905.567360730391</v>
      </c>
      <c r="D5449">
        <v>58635.92500802048</v>
      </c>
      <c r="E5449">
        <v>48763124.433876634</v>
      </c>
      <c r="F5449">
        <v>1730.3576472900895</v>
      </c>
      <c r="G5449">
        <v>377834164.17253959</v>
      </c>
      <c r="H5449" s="6">
        <f>E5449-G5449-'Recalled prostheses cost'!$F$23</f>
        <v>-352822864.20555413</v>
      </c>
      <c r="I5449" s="112">
        <v>26832616.85604547</v>
      </c>
      <c r="J5449" s="112">
        <v>143576982.38556504</v>
      </c>
      <c r="K5449" s="112">
        <f>I5449-J5449-(0.38*'Recalled prostheses cost'!$F$23)</f>
        <v>-125770058.82693821</v>
      </c>
      <c r="L5449" s="11">
        <f t="shared" si="174"/>
        <v>1</v>
      </c>
    </row>
    <row r="5450" spans="1:12" x14ac:dyDescent="0.25">
      <c r="A5450">
        <f t="shared" si="175"/>
        <v>5445</v>
      </c>
      <c r="C5450">
        <v>65423.050398497566</v>
      </c>
      <c r="D5450">
        <v>66820.38215662021</v>
      </c>
      <c r="E5450">
        <v>46670784.378486015</v>
      </c>
      <c r="F5450">
        <v>1397.3317581226438</v>
      </c>
      <c r="G5450">
        <v>196932986.43869889</v>
      </c>
      <c r="H5450" s="6">
        <f>E5450-G5450-'Recalled prostheses cost'!$F$23</f>
        <v>-174014026.52710405</v>
      </c>
      <c r="I5450" s="112">
        <v>26155131.844475642</v>
      </c>
      <c r="J5450" s="112">
        <v>74834534.846705601</v>
      </c>
      <c r="K5450" s="112">
        <f>I5450-J5450-(0.38*'Recalled prostheses cost'!$F$23)</f>
        <v>-57705096.299648605</v>
      </c>
      <c r="L5450" s="11">
        <f t="shared" si="174"/>
        <v>1</v>
      </c>
    </row>
    <row r="5451" spans="1:12" x14ac:dyDescent="0.25">
      <c r="A5451">
        <f t="shared" si="175"/>
        <v>5446</v>
      </c>
      <c r="C5451">
        <v>71284.103134848876</v>
      </c>
      <c r="D5451">
        <v>73442.343671949813</v>
      </c>
      <c r="E5451">
        <v>42786174.171779513</v>
      </c>
      <c r="F5451">
        <v>2158.2405371009372</v>
      </c>
      <c r="G5451">
        <v>274836890.6278519</v>
      </c>
      <c r="H5451" s="6">
        <f>E5451-G5451-'Recalled prostheses cost'!$F$23</f>
        <v>-255802540.92296356</v>
      </c>
      <c r="I5451" s="112">
        <v>23950727.779869922</v>
      </c>
      <c r="J5451" s="112">
        <v>104438018.43858372</v>
      </c>
      <c r="K5451" s="112">
        <f>I5451-J5451-(0.38*'Recalled prostheses cost'!$F$23)</f>
        <v>-89512983.956132442</v>
      </c>
      <c r="L5451" s="11">
        <f t="shared" si="174"/>
        <v>1</v>
      </c>
    </row>
    <row r="5452" spans="1:12" x14ac:dyDescent="0.25">
      <c r="A5452">
        <f t="shared" si="175"/>
        <v>5447</v>
      </c>
      <c r="C5452">
        <v>58537.919121250416</v>
      </c>
      <c r="D5452">
        <v>60989.483491111649</v>
      </c>
      <c r="E5452">
        <v>53664930.201927967</v>
      </c>
      <c r="F5452">
        <v>2451.564369861233</v>
      </c>
      <c r="G5452">
        <v>541187466.29750419</v>
      </c>
      <c r="H5452" s="6">
        <f>E5452-G5452-'Recalled prostheses cost'!$F$23</f>
        <v>-511274360.5624674</v>
      </c>
      <c r="I5452" s="112">
        <v>29847343.879776504</v>
      </c>
      <c r="J5452" s="112">
        <v>205651237.19305161</v>
      </c>
      <c r="K5452" s="112">
        <f>I5452-J5452-(0.38*'Recalled prostheses cost'!$F$23)</f>
        <v>-184829586.61069375</v>
      </c>
      <c r="L5452" s="11">
        <f t="shared" si="174"/>
        <v>1</v>
      </c>
    </row>
    <row r="5453" spans="1:12" x14ac:dyDescent="0.25">
      <c r="A5453">
        <f t="shared" si="175"/>
        <v>5448</v>
      </c>
      <c r="C5453">
        <v>54649.85064833943</v>
      </c>
      <c r="D5453">
        <v>55538.704180497843</v>
      </c>
      <c r="E5453">
        <v>47103648.997399069</v>
      </c>
      <c r="F5453">
        <v>888.85353215841315</v>
      </c>
      <c r="G5453">
        <v>185596979.76521549</v>
      </c>
      <c r="H5453" s="6">
        <f>E5453-G5453-'Recalled prostheses cost'!$F$23</f>
        <v>-162245155.23470759</v>
      </c>
      <c r="I5453" s="112">
        <v>26462961.240567725</v>
      </c>
      <c r="J5453" s="112">
        <v>70526852.310781881</v>
      </c>
      <c r="K5453" s="112">
        <f>I5453-J5453-(0.38*'Recalled prostheses cost'!$F$23)</f>
        <v>-53089584.367632799</v>
      </c>
      <c r="L5453" s="11">
        <f t="shared" si="174"/>
        <v>1</v>
      </c>
    </row>
    <row r="5454" spans="1:12" x14ac:dyDescent="0.25">
      <c r="A5454">
        <f t="shared" si="175"/>
        <v>5449</v>
      </c>
      <c r="C5454">
        <v>52227.631485031285</v>
      </c>
      <c r="D5454">
        <v>53780.300376474101</v>
      </c>
      <c r="E5454">
        <v>60688077.948425673</v>
      </c>
      <c r="F5454">
        <v>1552.6688914428159</v>
      </c>
      <c r="G5454">
        <v>449087799.43600202</v>
      </c>
      <c r="H5454" s="6">
        <f>E5454-G5454-'Recalled prostheses cost'!$F$23</f>
        <v>-412151545.95446754</v>
      </c>
      <c r="I5454" s="112">
        <v>33689699.191706181</v>
      </c>
      <c r="J5454" s="112">
        <v>170653363.78568074</v>
      </c>
      <c r="K5454" s="112">
        <f>I5454-J5454-(0.38*'Recalled prostheses cost'!$F$23)</f>
        <v>-145989357.89139321</v>
      </c>
      <c r="L5454" s="11">
        <f t="shared" si="174"/>
        <v>1</v>
      </c>
    </row>
    <row r="5455" spans="1:12" x14ac:dyDescent="0.25">
      <c r="A5455">
        <f t="shared" si="175"/>
        <v>5450</v>
      </c>
      <c r="C5455">
        <v>62619.570350756127</v>
      </c>
      <c r="D5455">
        <v>63865.661474663</v>
      </c>
      <c r="E5455">
        <v>60121937.257833488</v>
      </c>
      <c r="F5455">
        <v>1246.0911239068737</v>
      </c>
      <c r="G5455">
        <v>264296575.30964187</v>
      </c>
      <c r="H5455" s="6">
        <f>E5455-G5455-'Recalled prostheses cost'!$F$23</f>
        <v>-227926462.51869956</v>
      </c>
      <c r="I5455" s="112">
        <v>33123108.785182141</v>
      </c>
      <c r="J5455" s="112">
        <v>100432698.61766392</v>
      </c>
      <c r="K5455" s="112">
        <f>I5455-J5455-(0.38*'Recalled prostheses cost'!$F$23)</f>
        <v>-76335283.129900426</v>
      </c>
      <c r="L5455" s="11">
        <f t="shared" si="174"/>
        <v>1</v>
      </c>
    </row>
    <row r="5456" spans="1:12" x14ac:dyDescent="0.25">
      <c r="A5456">
        <f t="shared" si="175"/>
        <v>5451</v>
      </c>
      <c r="C5456">
        <v>79170.209825258135</v>
      </c>
      <c r="D5456">
        <v>81432.506556308552</v>
      </c>
      <c r="E5456">
        <v>48026752.856191501</v>
      </c>
      <c r="F5456">
        <v>2262.2967310504173</v>
      </c>
      <c r="G5456">
        <v>296345804.39573365</v>
      </c>
      <c r="H5456" s="6">
        <f>E5456-G5456-'Recalled prostheses cost'!$F$23</f>
        <v>-272070876.00643331</v>
      </c>
      <c r="I5456" s="112">
        <v>26718809.722333249</v>
      </c>
      <c r="J5456" s="112">
        <v>112611405.67037877</v>
      </c>
      <c r="K5456" s="112">
        <f>I5456-J5456-(0.38*'Recalled prostheses cost'!$F$23)</f>
        <v>-94918289.245464176</v>
      </c>
      <c r="L5456" s="11">
        <f t="shared" si="174"/>
        <v>1</v>
      </c>
    </row>
    <row r="5457" spans="1:12" x14ac:dyDescent="0.25">
      <c r="A5457">
        <f t="shared" si="175"/>
        <v>5452</v>
      </c>
      <c r="C5457">
        <v>75092.804345508644</v>
      </c>
      <c r="D5457">
        <v>76726.413560392612</v>
      </c>
      <c r="E5457">
        <v>43703670.540863007</v>
      </c>
      <c r="F5457">
        <v>1633.6092148839671</v>
      </c>
      <c r="G5457">
        <v>173613244.4574492</v>
      </c>
      <c r="H5457" s="6">
        <f>E5457-G5457-'Recalled prostheses cost'!$F$23</f>
        <v>-153661398.38347736</v>
      </c>
      <c r="I5457" s="112">
        <v>24124766.94807503</v>
      </c>
      <c r="J5457" s="112">
        <v>65973032.893830694</v>
      </c>
      <c r="K5457" s="112">
        <f>I5457-J5457-(0.38*'Recalled prostheses cost'!$F$23)</f>
        <v>-50873959.243174307</v>
      </c>
      <c r="L5457" s="11">
        <f t="shared" si="174"/>
        <v>1</v>
      </c>
    </row>
    <row r="5458" spans="1:12" x14ac:dyDescent="0.25">
      <c r="A5458">
        <f t="shared" si="175"/>
        <v>5453</v>
      </c>
      <c r="C5458">
        <v>70042.897614251677</v>
      </c>
      <c r="D5458">
        <v>71322.287479717692</v>
      </c>
      <c r="E5458">
        <v>56116309.543499343</v>
      </c>
      <c r="F5458">
        <v>1279.3898654660152</v>
      </c>
      <c r="G5458">
        <v>220798507.04729521</v>
      </c>
      <c r="H5458" s="6">
        <f>E5458-G5458-'Recalled prostheses cost'!$F$23</f>
        <v>-188434021.97068703</v>
      </c>
      <c r="I5458" s="112">
        <v>31431506.192582212</v>
      </c>
      <c r="J5458" s="112">
        <v>83903432.677972183</v>
      </c>
      <c r="K5458" s="112">
        <f>I5458-J5458-(0.38*'Recalled prostheses cost'!$F$23)</f>
        <v>-61497619.782808617</v>
      </c>
      <c r="L5458" s="11">
        <f t="shared" si="174"/>
        <v>1</v>
      </c>
    </row>
    <row r="5459" spans="1:12" x14ac:dyDescent="0.25">
      <c r="A5459">
        <f t="shared" si="175"/>
        <v>5454</v>
      </c>
      <c r="C5459">
        <v>50591.024374135137</v>
      </c>
      <c r="D5459">
        <v>51864.552263858153</v>
      </c>
      <c r="E5459">
        <v>42884900.337196834</v>
      </c>
      <c r="F5459">
        <v>1273.5278897230164</v>
      </c>
      <c r="G5459">
        <v>267216093.97844684</v>
      </c>
      <c r="H5459" s="6">
        <f>E5459-G5459-'Recalled prostheses cost'!$F$23</f>
        <v>-248083018.10814118</v>
      </c>
      <c r="I5459" s="112">
        <v>23738621.805946305</v>
      </c>
      <c r="J5459" s="112">
        <v>101542115.71180978</v>
      </c>
      <c r="K5459" s="112">
        <f>I5459-J5459-(0.38*'Recalled prostheses cost'!$F$23)</f>
        <v>-86829187.203282118</v>
      </c>
      <c r="L5459" s="11">
        <f t="shared" si="174"/>
        <v>1</v>
      </c>
    </row>
    <row r="5460" spans="1:12" x14ac:dyDescent="0.25">
      <c r="A5460">
        <f t="shared" si="175"/>
        <v>5455</v>
      </c>
      <c r="C5460">
        <v>50963.423816180555</v>
      </c>
      <c r="D5460">
        <v>52999.683687082841</v>
      </c>
      <c r="E5460">
        <v>43987645.559548788</v>
      </c>
      <c r="F5460">
        <v>2036.2598709022859</v>
      </c>
      <c r="G5460">
        <v>442569492.22297847</v>
      </c>
      <c r="H5460" s="6">
        <f>E5460-G5460-'Recalled prostheses cost'!$F$23</f>
        <v>-422333671.13032085</v>
      </c>
      <c r="I5460" s="112">
        <v>24384435.428141683</v>
      </c>
      <c r="J5460" s="112">
        <v>168176407.04473183</v>
      </c>
      <c r="K5460" s="112">
        <f>I5460-J5460-(0.38*'Recalled prostheses cost'!$F$23)</f>
        <v>-152817664.9140088</v>
      </c>
      <c r="L5460" s="11">
        <f t="shared" si="174"/>
        <v>1</v>
      </c>
    </row>
    <row r="5461" spans="1:12" x14ac:dyDescent="0.25">
      <c r="A5461">
        <f t="shared" si="175"/>
        <v>5456</v>
      </c>
      <c r="C5461">
        <v>54428.056668328201</v>
      </c>
      <c r="D5461">
        <v>56053.983827624659</v>
      </c>
      <c r="E5461">
        <v>53152603.340543538</v>
      </c>
      <c r="F5461">
        <v>1625.9271592964578</v>
      </c>
      <c r="G5461">
        <v>384458628.86009109</v>
      </c>
      <c r="H5461" s="6">
        <f>E5461-G5461-'Recalled prostheses cost'!$F$23</f>
        <v>-355057849.98643875</v>
      </c>
      <c r="I5461" s="112">
        <v>29273646.705994505</v>
      </c>
      <c r="J5461" s="112">
        <v>146094278.96683463</v>
      </c>
      <c r="K5461" s="112">
        <f>I5461-J5461-(0.38*'Recalled prostheses cost'!$F$23)</f>
        <v>-125846325.55825877</v>
      </c>
      <c r="L5461" s="11">
        <f t="shared" si="174"/>
        <v>1</v>
      </c>
    </row>
    <row r="5462" spans="1:12" x14ac:dyDescent="0.25">
      <c r="A5462">
        <f t="shared" si="175"/>
        <v>5457</v>
      </c>
      <c r="C5462">
        <v>59020.109825024767</v>
      </c>
      <c r="D5462">
        <v>61534.864301674876</v>
      </c>
      <c r="E5462">
        <v>45963885.263579212</v>
      </c>
      <c r="F5462">
        <v>2514.7544766501087</v>
      </c>
      <c r="G5462">
        <v>424475966.01672268</v>
      </c>
      <c r="H5462" s="6">
        <f>E5462-G5462-'Recalled prostheses cost'!$F$23</f>
        <v>-402263905.22003466</v>
      </c>
      <c r="I5462" s="112">
        <v>25664003.989064123</v>
      </c>
      <c r="J5462" s="112">
        <v>161300867.08635461</v>
      </c>
      <c r="K5462" s="112">
        <f>I5462-J5462-(0.38*'Recalled prostheses cost'!$F$23)</f>
        <v>-144662556.39470914</v>
      </c>
      <c r="L5462" s="11">
        <f t="shared" si="174"/>
        <v>1</v>
      </c>
    </row>
    <row r="5463" spans="1:12" x14ac:dyDescent="0.25">
      <c r="A5463">
        <f t="shared" si="175"/>
        <v>5458</v>
      </c>
      <c r="C5463">
        <v>59369.920930345659</v>
      </c>
      <c r="D5463">
        <v>61344.215520313082</v>
      </c>
      <c r="E5463">
        <v>43150237.302936047</v>
      </c>
      <c r="F5463">
        <v>1974.2945899674232</v>
      </c>
      <c r="G5463">
        <v>356232157.09281766</v>
      </c>
      <c r="H5463" s="6">
        <f>E5463-G5463-'Recalled prostheses cost'!$F$23</f>
        <v>-336833744.25677276</v>
      </c>
      <c r="I5463" s="112">
        <v>24073254.119006578</v>
      </c>
      <c r="J5463" s="112">
        <v>135368219.69527072</v>
      </c>
      <c r="K5463" s="112">
        <f>I5463-J5463-(0.38*'Recalled prostheses cost'!$F$23)</f>
        <v>-120320658.8736828</v>
      </c>
      <c r="L5463" s="11">
        <f t="shared" si="174"/>
        <v>1</v>
      </c>
    </row>
    <row r="5464" spans="1:12" x14ac:dyDescent="0.25">
      <c r="A5464">
        <f t="shared" si="175"/>
        <v>5459</v>
      </c>
      <c r="C5464">
        <v>62261.193333967392</v>
      </c>
      <c r="D5464">
        <v>64537.923941830471</v>
      </c>
      <c r="E5464">
        <v>70079456.208718166</v>
      </c>
      <c r="F5464">
        <v>2276.7306078630791</v>
      </c>
      <c r="G5464">
        <v>690678082.05022967</v>
      </c>
      <c r="H5464" s="6">
        <f>E5464-G5464-'Recalled prostheses cost'!$F$23</f>
        <v>-644350450.30840266</v>
      </c>
      <c r="I5464" s="112">
        <v>39047878.995356523</v>
      </c>
      <c r="J5464" s="112">
        <v>262457671.17908731</v>
      </c>
      <c r="K5464" s="112">
        <f>I5464-J5464-(0.38*'Recalled prostheses cost'!$F$23)</f>
        <v>-232435485.48114944</v>
      </c>
      <c r="L5464" s="11">
        <f t="shared" si="174"/>
        <v>1</v>
      </c>
    </row>
    <row r="5465" spans="1:12" x14ac:dyDescent="0.25">
      <c r="A5465">
        <f t="shared" si="175"/>
        <v>5460</v>
      </c>
      <c r="C5465">
        <v>52836.015957271724</v>
      </c>
      <c r="D5465">
        <v>54494.803080143211</v>
      </c>
      <c r="E5465">
        <v>41220011.715069585</v>
      </c>
      <c r="F5465">
        <v>1658.7871228714866</v>
      </c>
      <c r="G5465">
        <v>288137549.13254732</v>
      </c>
      <c r="H5465" s="6">
        <f>E5465-G5465-'Recalled prostheses cost'!$F$23</f>
        <v>-270669361.8843689</v>
      </c>
      <c r="I5465" s="112">
        <v>23105027.516452789</v>
      </c>
      <c r="J5465" s="112">
        <v>109492268.67036799</v>
      </c>
      <c r="K5465" s="112">
        <f>I5465-J5465-(0.38*'Recalled prostheses cost'!$F$23)</f>
        <v>-95412934.451333851</v>
      </c>
      <c r="L5465" s="11">
        <f t="shared" si="174"/>
        <v>1</v>
      </c>
    </row>
    <row r="5466" spans="1:12" x14ac:dyDescent="0.25">
      <c r="A5466">
        <f t="shared" si="175"/>
        <v>5461</v>
      </c>
      <c r="C5466">
        <v>59581.884114636647</v>
      </c>
      <c r="D5466">
        <v>62052.940060305402</v>
      </c>
      <c r="E5466">
        <v>48434176.056745753</v>
      </c>
      <c r="F5466">
        <v>2471.0559456687552</v>
      </c>
      <c r="G5466">
        <v>530994542.27823472</v>
      </c>
      <c r="H5466" s="6">
        <f>E5466-G5466-'Recalled prostheses cost'!$F$23</f>
        <v>-506312190.68838012</v>
      </c>
      <c r="I5466" s="112">
        <v>27215178.709963463</v>
      </c>
      <c r="J5466" s="112">
        <v>201777926.06572923</v>
      </c>
      <c r="K5466" s="112">
        <f>I5466-J5466-(0.38*'Recalled prostheses cost'!$F$23)</f>
        <v>-183588440.65318441</v>
      </c>
      <c r="L5466" s="11">
        <f t="shared" si="174"/>
        <v>1</v>
      </c>
    </row>
    <row r="5467" spans="1:12" x14ac:dyDescent="0.25">
      <c r="A5467">
        <f t="shared" si="175"/>
        <v>5462</v>
      </c>
      <c r="C5467">
        <v>65222.820706473991</v>
      </c>
      <c r="D5467">
        <v>67500.269319881045</v>
      </c>
      <c r="E5467">
        <v>43792476.99128332</v>
      </c>
      <c r="F5467">
        <v>2277.4486134070539</v>
      </c>
      <c r="G5467">
        <v>314770544.07134128</v>
      </c>
      <c r="H5467" s="6">
        <f>E5467-G5467-'Recalled prostheses cost'!$F$23</f>
        <v>-294729891.54694915</v>
      </c>
      <c r="I5467" s="112">
        <v>24255548.060143337</v>
      </c>
      <c r="J5467" s="112">
        <v>119612806.74710971</v>
      </c>
      <c r="K5467" s="112">
        <f>I5467-J5467-(0.38*'Recalled prostheses cost'!$F$23)</f>
        <v>-104382951.98438501</v>
      </c>
      <c r="L5467" s="11">
        <f t="shared" si="174"/>
        <v>1</v>
      </c>
    </row>
    <row r="5468" spans="1:12" x14ac:dyDescent="0.25">
      <c r="A5468">
        <f t="shared" si="175"/>
        <v>5463</v>
      </c>
      <c r="C5468">
        <v>53530.311314440536</v>
      </c>
      <c r="D5468">
        <v>55851.911979713783</v>
      </c>
      <c r="E5468">
        <v>41223836.401910447</v>
      </c>
      <c r="F5468">
        <v>2321.6006652732467</v>
      </c>
      <c r="G5468">
        <v>447518135.57103491</v>
      </c>
      <c r="H5468" s="6">
        <f>E5468-G5468-'Recalled prostheses cost'!$F$23</f>
        <v>-430046123.63601565</v>
      </c>
      <c r="I5468" s="112">
        <v>22703098.294780403</v>
      </c>
      <c r="J5468" s="112">
        <v>170056891.51699325</v>
      </c>
      <c r="K5468" s="112">
        <f>I5468-J5468-(0.38*'Recalled prostheses cost'!$F$23)</f>
        <v>-156379486.51963151</v>
      </c>
      <c r="L5468" s="11">
        <f t="shared" si="174"/>
        <v>1</v>
      </c>
    </row>
    <row r="5469" spans="1:12" x14ac:dyDescent="0.25">
      <c r="A5469">
        <f t="shared" si="175"/>
        <v>5464</v>
      </c>
      <c r="C5469">
        <v>67990.865510381467</v>
      </c>
      <c r="D5469">
        <v>69662.89846768757</v>
      </c>
      <c r="E5469">
        <v>52264586.068608217</v>
      </c>
      <c r="F5469">
        <v>1672.0329573061026</v>
      </c>
      <c r="G5469">
        <v>283484169.02293807</v>
      </c>
      <c r="H5469" s="6">
        <f>E5469-G5469-'Recalled prostheses cost'!$F$23</f>
        <v>-254971407.42122102</v>
      </c>
      <c r="I5469" s="112">
        <v>28983356.562109936</v>
      </c>
      <c r="J5469" s="112">
        <v>107723984.22871648</v>
      </c>
      <c r="K5469" s="112">
        <f>I5469-J5469-(0.38*'Recalled prostheses cost'!$F$23)</f>
        <v>-87766320.964025199</v>
      </c>
      <c r="L5469" s="11">
        <f t="shared" si="174"/>
        <v>1</v>
      </c>
    </row>
    <row r="5470" spans="1:12" x14ac:dyDescent="0.25">
      <c r="A5470">
        <f t="shared" si="175"/>
        <v>5465</v>
      </c>
      <c r="C5470">
        <v>86631.99668080642</v>
      </c>
      <c r="D5470">
        <v>90571.000797985107</v>
      </c>
      <c r="E5470">
        <v>55500103.158262379</v>
      </c>
      <c r="F5470">
        <v>3939.004117178687</v>
      </c>
      <c r="G5470">
        <v>549052814.30584788</v>
      </c>
      <c r="H5470" s="6">
        <f>E5470-G5470-'Recalled prostheses cost'!$F$23</f>
        <v>-517304535.61447668</v>
      </c>
      <c r="I5470" s="112">
        <v>30764998.758893531</v>
      </c>
      <c r="J5470" s="112">
        <v>208640069.43622217</v>
      </c>
      <c r="K5470" s="112">
        <f>I5470-J5470-(0.38*'Recalled prostheses cost'!$F$23)</f>
        <v>-186900763.9747473</v>
      </c>
      <c r="L5470" s="11">
        <f t="shared" si="174"/>
        <v>1</v>
      </c>
    </row>
    <row r="5471" spans="1:12" x14ac:dyDescent="0.25">
      <c r="A5471">
        <f t="shared" si="175"/>
        <v>5466</v>
      </c>
      <c r="C5471">
        <v>82623.616185601859</v>
      </c>
      <c r="D5471">
        <v>84571.15450777192</v>
      </c>
      <c r="E5471">
        <v>41587151.427604377</v>
      </c>
      <c r="F5471">
        <v>1947.5383221700613</v>
      </c>
      <c r="G5471">
        <v>166717746.8854118</v>
      </c>
      <c r="H5471" s="6">
        <f>E5471-G5471-'Recalled prostheses cost'!$F$23</f>
        <v>-148882419.92469859</v>
      </c>
      <c r="I5471" s="112">
        <v>22973841.524599452</v>
      </c>
      <c r="J5471" s="112">
        <v>63352743.816456489</v>
      </c>
      <c r="K5471" s="112">
        <f>I5471-J5471-(0.38*'Recalled prostheses cost'!$F$23)</f>
        <v>-49404595.58927568</v>
      </c>
      <c r="L5471" s="11">
        <f t="shared" si="174"/>
        <v>1</v>
      </c>
    </row>
    <row r="5472" spans="1:12" x14ac:dyDescent="0.25">
      <c r="A5472">
        <f t="shared" si="175"/>
        <v>5467</v>
      </c>
      <c r="C5472">
        <v>54460.17711609228</v>
      </c>
      <c r="D5472">
        <v>55878.260417782119</v>
      </c>
      <c r="E5472">
        <v>61762628.906938426</v>
      </c>
      <c r="F5472">
        <v>1418.0833016898396</v>
      </c>
      <c r="G5472">
        <v>403482321.85382479</v>
      </c>
      <c r="H5472" s="6">
        <f>E5472-G5472-'Recalled prostheses cost'!$F$23</f>
        <v>-365471517.41377753</v>
      </c>
      <c r="I5472" s="112">
        <v>34295413.858862437</v>
      </c>
      <c r="J5472" s="112">
        <v>153323282.30445343</v>
      </c>
      <c r="K5472" s="112">
        <f>I5472-J5472-(0.38*'Recalled prostheses cost'!$F$23)</f>
        <v>-128053561.74300966</v>
      </c>
      <c r="L5472" s="11">
        <f t="shared" si="174"/>
        <v>1</v>
      </c>
    </row>
    <row r="5473" spans="1:12" x14ac:dyDescent="0.25">
      <c r="A5473">
        <f t="shared" si="175"/>
        <v>5468</v>
      </c>
      <c r="C5473">
        <v>50844.370319416157</v>
      </c>
      <c r="D5473">
        <v>51904.905558363593</v>
      </c>
      <c r="E5473">
        <v>41561927.328159019</v>
      </c>
      <c r="F5473">
        <v>1060.5352389474356</v>
      </c>
      <c r="G5473">
        <v>188556907.24402359</v>
      </c>
      <c r="H5473" s="6">
        <f>E5473-G5473-'Recalled prostheses cost'!$F$23</f>
        <v>-170746804.38275576</v>
      </c>
      <c r="I5473" s="112">
        <v>23068630.731763549</v>
      </c>
      <c r="J5473" s="112">
        <v>71651624.752728954</v>
      </c>
      <c r="K5473" s="112">
        <f>I5473-J5473-(0.38*'Recalled prostheses cost'!$F$23)</f>
        <v>-57608687.318384051</v>
      </c>
      <c r="L5473" s="11">
        <f t="shared" si="174"/>
        <v>1</v>
      </c>
    </row>
    <row r="5474" spans="1:12" x14ac:dyDescent="0.25">
      <c r="A5474">
        <f t="shared" si="175"/>
        <v>5469</v>
      </c>
      <c r="C5474">
        <v>55189.576808200873</v>
      </c>
      <c r="D5474">
        <v>56258.403026652901</v>
      </c>
      <c r="E5474">
        <v>67721778.077389598</v>
      </c>
      <c r="F5474">
        <v>1068.8262184520281</v>
      </c>
      <c r="G5474">
        <v>317221695.88342732</v>
      </c>
      <c r="H5474" s="6">
        <f>E5474-G5474-'Recalled prostheses cost'!$F$23</f>
        <v>-273251742.27292889</v>
      </c>
      <c r="I5474" s="112">
        <v>37485711.679472372</v>
      </c>
      <c r="J5474" s="112">
        <v>120544244.43570237</v>
      </c>
      <c r="K5474" s="112">
        <f>I5474-J5474-(0.38*'Recalled prostheses cost'!$F$23)</f>
        <v>-92084226.053648651</v>
      </c>
      <c r="L5474" s="11">
        <f t="shared" si="174"/>
        <v>1</v>
      </c>
    </row>
    <row r="5475" spans="1:12" x14ac:dyDescent="0.25">
      <c r="A5475">
        <f t="shared" si="175"/>
        <v>5470</v>
      </c>
      <c r="C5475">
        <v>67445.034725734324</v>
      </c>
      <c r="D5475">
        <v>69295.107419895357</v>
      </c>
      <c r="E5475">
        <v>42379935.78910926</v>
      </c>
      <c r="F5475">
        <v>1850.0726941610337</v>
      </c>
      <c r="G5475">
        <v>181745892.38668552</v>
      </c>
      <c r="H5475" s="6">
        <f>E5475-G5475-'Recalled prostheses cost'!$F$23</f>
        <v>-163117781.06446743</v>
      </c>
      <c r="I5475" s="112">
        <v>23429028.888430804</v>
      </c>
      <c r="J5475" s="112">
        <v>69063439.106940493</v>
      </c>
      <c r="K5475" s="112">
        <f>I5475-J5475-(0.38*'Recalled prostheses cost'!$F$23)</f>
        <v>-54660103.515928335</v>
      </c>
      <c r="L5475" s="11">
        <f t="shared" si="174"/>
        <v>1</v>
      </c>
    </row>
    <row r="5476" spans="1:12" x14ac:dyDescent="0.25">
      <c r="A5476">
        <f t="shared" si="175"/>
        <v>5471</v>
      </c>
      <c r="C5476">
        <v>83231.290040305234</v>
      </c>
      <c r="D5476">
        <v>86306.020349829254</v>
      </c>
      <c r="E5476">
        <v>42563458.662155308</v>
      </c>
      <c r="F5476">
        <v>3074.7303095240204</v>
      </c>
      <c r="G5476">
        <v>304252129.61880499</v>
      </c>
      <c r="H5476" s="6">
        <f>E5476-G5476-'Recalled prostheses cost'!$F$23</f>
        <v>-285440495.42354089</v>
      </c>
      <c r="I5476" s="112">
        <v>23711809.002686542</v>
      </c>
      <c r="J5476" s="112">
        <v>115615809.25514591</v>
      </c>
      <c r="K5476" s="112">
        <f>I5476-J5476-(0.38*'Recalled prostheses cost'!$F$23)</f>
        <v>-100929693.549878</v>
      </c>
      <c r="L5476" s="11">
        <f t="shared" si="174"/>
        <v>1</v>
      </c>
    </row>
    <row r="5477" spans="1:12" x14ac:dyDescent="0.25">
      <c r="A5477">
        <f t="shared" si="175"/>
        <v>5472</v>
      </c>
      <c r="C5477">
        <v>49696.965466205074</v>
      </c>
      <c r="D5477">
        <v>50846.675164819229</v>
      </c>
      <c r="E5477">
        <v>43171157.482720219</v>
      </c>
      <c r="F5477">
        <v>1149.7096986141551</v>
      </c>
      <c r="G5477">
        <v>234204343.00428757</v>
      </c>
      <c r="H5477" s="6">
        <f>E5477-G5477-'Recalled prostheses cost'!$F$23</f>
        <v>-214785009.98845851</v>
      </c>
      <c r="I5477" s="112">
        <v>24044304.621851936</v>
      </c>
      <c r="J5477" s="112">
        <v>88997650.341629267</v>
      </c>
      <c r="K5477" s="112">
        <f>I5477-J5477-(0.38*'Recalled prostheses cost'!$F$23)</f>
        <v>-73979039.01719597</v>
      </c>
      <c r="L5477" s="11">
        <f t="shared" si="174"/>
        <v>1</v>
      </c>
    </row>
    <row r="5478" spans="1:12" x14ac:dyDescent="0.25">
      <c r="A5478">
        <f t="shared" si="175"/>
        <v>5473</v>
      </c>
      <c r="C5478">
        <v>57243.505611472676</v>
      </c>
      <c r="D5478">
        <v>59435.042858351386</v>
      </c>
      <c r="E5478">
        <v>52628615.111543506</v>
      </c>
      <c r="F5478">
        <v>2191.53724687871</v>
      </c>
      <c r="G5478">
        <v>479470450.12440044</v>
      </c>
      <c r="H5478" s="6">
        <f>E5478-G5478-'Recalled prostheses cost'!$F$23</f>
        <v>-450593659.47974813</v>
      </c>
      <c r="I5478" s="112">
        <v>28938830.637911435</v>
      </c>
      <c r="J5478" s="112">
        <v>182198771.04727215</v>
      </c>
      <c r="K5478" s="112">
        <f>I5478-J5478-(0.38*'Recalled prostheses cost'!$F$23)</f>
        <v>-162285633.70677936</v>
      </c>
      <c r="L5478" s="11">
        <f t="shared" si="174"/>
        <v>1</v>
      </c>
    </row>
    <row r="5479" spans="1:12" x14ac:dyDescent="0.25">
      <c r="A5479">
        <f t="shared" si="175"/>
        <v>5474</v>
      </c>
      <c r="C5479">
        <v>63363.704227532529</v>
      </c>
      <c r="D5479">
        <v>65284.91903073468</v>
      </c>
      <c r="E5479">
        <v>49593527.467795685</v>
      </c>
      <c r="F5479">
        <v>1921.2148032021505</v>
      </c>
      <c r="G5479">
        <v>337466130.22737855</v>
      </c>
      <c r="H5479" s="6">
        <f>E5479-G5479-'Recalled prostheses cost'!$F$23</f>
        <v>-311624427.22647405</v>
      </c>
      <c r="I5479" s="112">
        <v>27404151.993770581</v>
      </c>
      <c r="J5479" s="112">
        <v>128237129.48640385</v>
      </c>
      <c r="K5479" s="112">
        <f>I5479-J5479-(0.38*'Recalled prostheses cost'!$F$23)</f>
        <v>-109858670.79005191</v>
      </c>
      <c r="L5479" s="11">
        <f t="shared" si="174"/>
        <v>1</v>
      </c>
    </row>
    <row r="5480" spans="1:12" x14ac:dyDescent="0.25">
      <c r="A5480">
        <f t="shared" si="175"/>
        <v>5475</v>
      </c>
      <c r="C5480">
        <v>51276.015218943387</v>
      </c>
      <c r="D5480">
        <v>52622.337417433162</v>
      </c>
      <c r="E5480">
        <v>45261013.608176433</v>
      </c>
      <c r="F5480">
        <v>1346.3221984897755</v>
      </c>
      <c r="G5480">
        <v>296930590.78321785</v>
      </c>
      <c r="H5480" s="6">
        <f>E5480-G5480-'Recalled prostheses cost'!$F$23</f>
        <v>-275421401.64193261</v>
      </c>
      <c r="I5480" s="112">
        <v>25386807.985473312</v>
      </c>
      <c r="J5480" s="112">
        <v>112833624.49762279</v>
      </c>
      <c r="K5480" s="112">
        <f>I5480-J5480-(0.38*'Recalled prostheses cost'!$F$23)</f>
        <v>-96472509.809568137</v>
      </c>
      <c r="L5480" s="11">
        <f t="shared" si="174"/>
        <v>1</v>
      </c>
    </row>
    <row r="5481" spans="1:12" x14ac:dyDescent="0.25">
      <c r="A5481">
        <f t="shared" si="175"/>
        <v>5476</v>
      </c>
      <c r="C5481">
        <v>85097.203019336142</v>
      </c>
      <c r="D5481">
        <v>88758.820381553844</v>
      </c>
      <c r="E5481">
        <v>52050987.860587507</v>
      </c>
      <c r="F5481">
        <v>3661.6173622177012</v>
      </c>
      <c r="G5481">
        <v>501534875.54629505</v>
      </c>
      <c r="H5481" s="6">
        <f>E5481-G5481-'Recalled prostheses cost'!$F$23</f>
        <v>-473235712.15259874</v>
      </c>
      <c r="I5481" s="112">
        <v>28664280.790092874</v>
      </c>
      <c r="J5481" s="112">
        <v>190583252.70759219</v>
      </c>
      <c r="K5481" s="112">
        <f>I5481-J5481-(0.38*'Recalled prostheses cost'!$F$23)</f>
        <v>-170944665.21491796</v>
      </c>
      <c r="L5481" s="11">
        <f t="shared" si="174"/>
        <v>1</v>
      </c>
    </row>
    <row r="5482" spans="1:12" x14ac:dyDescent="0.25">
      <c r="A5482">
        <f t="shared" si="175"/>
        <v>5477</v>
      </c>
      <c r="C5482">
        <v>49520.827350030857</v>
      </c>
      <c r="D5482">
        <v>51224.920925633131</v>
      </c>
      <c r="E5482">
        <v>44943205.177861154</v>
      </c>
      <c r="F5482">
        <v>1704.0935756022736</v>
      </c>
      <c r="G5482">
        <v>438707182.87068874</v>
      </c>
      <c r="H5482" s="6">
        <f>E5482-G5482-'Recalled prostheses cost'!$F$23</f>
        <v>-417515802.15971875</v>
      </c>
      <c r="I5482" s="112">
        <v>25110198.26598081</v>
      </c>
      <c r="J5482" s="112">
        <v>166708729.49086171</v>
      </c>
      <c r="K5482" s="112">
        <f>I5482-J5482-(0.38*'Recalled prostheses cost'!$F$23)</f>
        <v>-150624224.52229956</v>
      </c>
      <c r="L5482" s="11">
        <f t="shared" si="174"/>
        <v>1</v>
      </c>
    </row>
    <row r="5483" spans="1:12" x14ac:dyDescent="0.25">
      <c r="A5483">
        <f t="shared" si="175"/>
        <v>5478</v>
      </c>
      <c r="C5483">
        <v>69621.459300611605</v>
      </c>
      <c r="D5483">
        <v>71499.065482225793</v>
      </c>
      <c r="E5483">
        <v>46012602.406643271</v>
      </c>
      <c r="F5483">
        <v>1877.6061816141882</v>
      </c>
      <c r="G5483">
        <v>278271868.38396221</v>
      </c>
      <c r="H5483" s="6">
        <f>E5483-G5483-'Recalled prostheses cost'!$F$23</f>
        <v>-256011090.44421011</v>
      </c>
      <c r="I5483" s="112">
        <v>25652594.08743985</v>
      </c>
      <c r="J5483" s="112">
        <v>105743309.98590566</v>
      </c>
      <c r="K5483" s="112">
        <f>I5483-J5483-(0.38*'Recalled prostheses cost'!$F$23)</f>
        <v>-89116409.195884466</v>
      </c>
      <c r="L5483" s="11">
        <f t="shared" si="174"/>
        <v>1</v>
      </c>
    </row>
    <row r="5484" spans="1:12" x14ac:dyDescent="0.25">
      <c r="A5484">
        <f t="shared" si="175"/>
        <v>5479</v>
      </c>
      <c r="C5484">
        <v>54401.551659720644</v>
      </c>
      <c r="D5484">
        <v>55783.249303862707</v>
      </c>
      <c r="E5484">
        <v>48148005.486789249</v>
      </c>
      <c r="F5484">
        <v>1381.6976441420629</v>
      </c>
      <c r="G5484">
        <v>309200565.39448506</v>
      </c>
      <c r="H5484" s="6">
        <f>E5484-G5484-'Recalled prostheses cost'!$F$23</f>
        <v>-284804384.374587</v>
      </c>
      <c r="I5484" s="112">
        <v>26384627.876299888</v>
      </c>
      <c r="J5484" s="112">
        <v>117496214.8499043</v>
      </c>
      <c r="K5484" s="112">
        <f>I5484-J5484-(0.38*'Recalled prostheses cost'!$F$23)</f>
        <v>-100137280.27102306</v>
      </c>
      <c r="L5484" s="11">
        <f t="shared" si="174"/>
        <v>1</v>
      </c>
    </row>
    <row r="5485" spans="1:12" x14ac:dyDescent="0.25">
      <c r="A5485">
        <f t="shared" si="175"/>
        <v>5480</v>
      </c>
      <c r="C5485">
        <v>54394.03615632384</v>
      </c>
      <c r="D5485">
        <v>56271.649209120973</v>
      </c>
      <c r="E5485">
        <v>65153207.378091067</v>
      </c>
      <c r="F5485">
        <v>1877.6130527971327</v>
      </c>
      <c r="G5485">
        <v>544211249.44324839</v>
      </c>
      <c r="H5485" s="6">
        <f>E5485-G5485-'Recalled prostheses cost'!$F$23</f>
        <v>-502809866.53204846</v>
      </c>
      <c r="I5485" s="112">
        <v>35899121.01517728</v>
      </c>
      <c r="J5485" s="112">
        <v>206800274.78843442</v>
      </c>
      <c r="K5485" s="112">
        <f>I5485-J5485-(0.38*'Recalled prostheses cost'!$F$23)</f>
        <v>-179926847.07067579</v>
      </c>
      <c r="L5485" s="11">
        <f t="shared" si="174"/>
        <v>1</v>
      </c>
    </row>
    <row r="5486" spans="1:12" x14ac:dyDescent="0.25">
      <c r="A5486">
        <f t="shared" si="175"/>
        <v>5481</v>
      </c>
      <c r="C5486">
        <v>57368.501021863951</v>
      </c>
      <c r="D5486">
        <v>59707.951794161898</v>
      </c>
      <c r="E5486">
        <v>61511298.248934805</v>
      </c>
      <c r="F5486">
        <v>2339.450772297947</v>
      </c>
      <c r="G5486">
        <v>642613086.71957171</v>
      </c>
      <c r="H5486" s="6">
        <f>E5486-G5486-'Recalled prostheses cost'!$F$23</f>
        <v>-604853612.93752801</v>
      </c>
      <c r="I5486" s="112">
        <v>34343149.198581338</v>
      </c>
      <c r="J5486" s="112">
        <v>244192972.95343718</v>
      </c>
      <c r="K5486" s="112">
        <f>I5486-J5486-(0.38*'Recalled prostheses cost'!$F$23)</f>
        <v>-218875517.0522745</v>
      </c>
      <c r="L5486" s="11">
        <f t="shared" si="174"/>
        <v>1</v>
      </c>
    </row>
    <row r="5487" spans="1:12" x14ac:dyDescent="0.25">
      <c r="A5487">
        <f t="shared" si="175"/>
        <v>5482</v>
      </c>
      <c r="C5487">
        <v>55129.062260780331</v>
      </c>
      <c r="D5487">
        <v>56925.010230010826</v>
      </c>
      <c r="E5487">
        <v>67752563.278056681</v>
      </c>
      <c r="F5487">
        <v>1795.9479692304958</v>
      </c>
      <c r="G5487">
        <v>552701992.30772853</v>
      </c>
      <c r="H5487" s="6">
        <f>E5487-G5487-'Recalled prostheses cost'!$F$23</f>
        <v>-508701253.49656302</v>
      </c>
      <c r="I5487" s="112">
        <v>37507151.761211611</v>
      </c>
      <c r="J5487" s="112">
        <v>210026757.07693678</v>
      </c>
      <c r="K5487" s="112">
        <f>I5487-J5487-(0.38*'Recalled prostheses cost'!$F$23)</f>
        <v>-181545298.61314383</v>
      </c>
      <c r="L5487" s="11">
        <f t="shared" si="174"/>
        <v>1</v>
      </c>
    </row>
    <row r="5488" spans="1:12" x14ac:dyDescent="0.25">
      <c r="A5488">
        <f t="shared" si="175"/>
        <v>5483</v>
      </c>
      <c r="C5488">
        <v>49957.231987138148</v>
      </c>
      <c r="D5488">
        <v>51856.240269723668</v>
      </c>
      <c r="E5488">
        <v>46198219.185399272</v>
      </c>
      <c r="F5488">
        <v>1899.0082825855206</v>
      </c>
      <c r="G5488">
        <v>431058625.23165369</v>
      </c>
      <c r="H5488" s="6">
        <f>E5488-G5488-'Recalled prostheses cost'!$F$23</f>
        <v>-408612230.51314557</v>
      </c>
      <c r="I5488" s="112">
        <v>25437099.637943447</v>
      </c>
      <c r="J5488" s="112">
        <v>163802277.5880284</v>
      </c>
      <c r="K5488" s="112">
        <f>I5488-J5488-(0.38*'Recalled prostheses cost'!$F$23)</f>
        <v>-147390871.24750361</v>
      </c>
      <c r="L5488" s="11">
        <f t="shared" si="174"/>
        <v>1</v>
      </c>
    </row>
    <row r="5489" spans="1:12" x14ac:dyDescent="0.25">
      <c r="A5489">
        <f t="shared" si="175"/>
        <v>5484</v>
      </c>
      <c r="C5489">
        <v>55505.220066437207</v>
      </c>
      <c r="D5489">
        <v>57093.314793965154</v>
      </c>
      <c r="E5489">
        <v>53494740.033892639</v>
      </c>
      <c r="F5489">
        <v>1588.0947275279468</v>
      </c>
      <c r="G5489">
        <v>356733053.81043017</v>
      </c>
      <c r="H5489" s="6">
        <f>E5489-G5489-'Recalled prostheses cost'!$F$23</f>
        <v>-326990138.24342871</v>
      </c>
      <c r="I5489" s="112">
        <v>29795785.129731782</v>
      </c>
      <c r="J5489" s="112">
        <v>135558560.44796345</v>
      </c>
      <c r="K5489" s="112">
        <f>I5489-J5489-(0.38*'Recalled prostheses cost'!$F$23)</f>
        <v>-114788468.61565033</v>
      </c>
      <c r="L5489" s="11">
        <f t="shared" si="174"/>
        <v>1</v>
      </c>
    </row>
    <row r="5490" spans="1:12" x14ac:dyDescent="0.25">
      <c r="A5490">
        <f t="shared" si="175"/>
        <v>5485</v>
      </c>
      <c r="C5490">
        <v>78849.253553895396</v>
      </c>
      <c r="D5490">
        <v>81461.812065052422</v>
      </c>
      <c r="E5490">
        <v>56692105.500013627</v>
      </c>
      <c r="F5490">
        <v>2612.5585111570254</v>
      </c>
      <c r="G5490">
        <v>393699898.79107928</v>
      </c>
      <c r="H5490" s="6">
        <f>E5490-G5490-'Recalled prostheses cost'!$F$23</f>
        <v>-360759617.7579568</v>
      </c>
      <c r="I5490" s="112">
        <v>31384649.050347053</v>
      </c>
      <c r="J5490" s="112">
        <v>149605961.54061013</v>
      </c>
      <c r="K5490" s="112">
        <f>I5490-J5490-(0.38*'Recalled prostheses cost'!$F$23)</f>
        <v>-127247005.78768173</v>
      </c>
      <c r="L5490" s="11">
        <f t="shared" si="174"/>
        <v>1</v>
      </c>
    </row>
    <row r="5491" spans="1:12" x14ac:dyDescent="0.25">
      <c r="A5491">
        <f t="shared" si="175"/>
        <v>5486</v>
      </c>
      <c r="C5491">
        <v>72599.842692413469</v>
      </c>
      <c r="D5491">
        <v>75062.022549153859</v>
      </c>
      <c r="E5491">
        <v>67860690.996231809</v>
      </c>
      <c r="F5491">
        <v>2462.1798567403894</v>
      </c>
      <c r="G5491">
        <v>445119515.9636324</v>
      </c>
      <c r="H5491" s="6">
        <f>E5491-G5491-'Recalled prostheses cost'!$F$23</f>
        <v>-401010649.43429178</v>
      </c>
      <c r="I5491" s="112">
        <v>38149223.688318647</v>
      </c>
      <c r="J5491" s="112">
        <v>169145416.06618029</v>
      </c>
      <c r="K5491" s="112">
        <f>I5491-J5491-(0.38*'Recalled prostheses cost'!$F$23)</f>
        <v>-140021885.6752803</v>
      </c>
      <c r="L5491" s="11">
        <f t="shared" si="174"/>
        <v>1</v>
      </c>
    </row>
    <row r="5492" spans="1:12" x14ac:dyDescent="0.25">
      <c r="A5492">
        <f t="shared" si="175"/>
        <v>5487</v>
      </c>
      <c r="C5492">
        <v>51174.426531242505</v>
      </c>
      <c r="D5492">
        <v>52210.332565023593</v>
      </c>
      <c r="E5492">
        <v>69537826.65298675</v>
      </c>
      <c r="F5492">
        <v>1035.9060337810879</v>
      </c>
      <c r="G5492">
        <v>351887981.48095191</v>
      </c>
      <c r="H5492" s="6">
        <f>E5492-G5492-'Recalled prostheses cost'!$F$23</f>
        <v>-306101979.29485631</v>
      </c>
      <c r="I5492" s="112">
        <v>38327449.207589656</v>
      </c>
      <c r="J5492" s="112">
        <v>133717432.9627617</v>
      </c>
      <c r="K5492" s="112">
        <f>I5492-J5492-(0.38*'Recalled prostheses cost'!$F$23)</f>
        <v>-104415677.0525907</v>
      </c>
      <c r="L5492" s="11">
        <f t="shared" si="174"/>
        <v>1</v>
      </c>
    </row>
    <row r="5493" spans="1:12" x14ac:dyDescent="0.25">
      <c r="A5493">
        <f t="shared" si="175"/>
        <v>5488</v>
      </c>
      <c r="C5493">
        <v>56552.582252499073</v>
      </c>
      <c r="D5493">
        <v>58266.282434170134</v>
      </c>
      <c r="E5493">
        <v>53070021.107257828</v>
      </c>
      <c r="F5493">
        <v>1713.7001816710617</v>
      </c>
      <c r="G5493">
        <v>431073034.78191704</v>
      </c>
      <c r="H5493" s="6">
        <f>E5493-G5493-'Recalled prostheses cost'!$F$23</f>
        <v>-401754838.14155036</v>
      </c>
      <c r="I5493" s="112">
        <v>29673523.530284632</v>
      </c>
      <c r="J5493" s="112">
        <v>163807753.21712846</v>
      </c>
      <c r="K5493" s="112">
        <f>I5493-J5493-(0.38*'Recalled prostheses cost'!$F$23)</f>
        <v>-143159922.98426247</v>
      </c>
      <c r="L5493" s="11">
        <f t="shared" si="174"/>
        <v>1</v>
      </c>
    </row>
    <row r="5494" spans="1:12" x14ac:dyDescent="0.25">
      <c r="A5494">
        <f t="shared" si="175"/>
        <v>5489</v>
      </c>
      <c r="C5494">
        <v>64870.868029855526</v>
      </c>
      <c r="D5494">
        <v>66995.427327004552</v>
      </c>
      <c r="E5494">
        <v>44986926.119974658</v>
      </c>
      <c r="F5494">
        <v>2124.559297149026</v>
      </c>
      <c r="G5494">
        <v>379173118.70694524</v>
      </c>
      <c r="H5494" s="6">
        <f>E5494-G5494-'Recalled prostheses cost'!$F$23</f>
        <v>-357938017.05386174</v>
      </c>
      <c r="I5494" s="112">
        <v>24779355.975380398</v>
      </c>
      <c r="J5494" s="112">
        <v>144085785.10863918</v>
      </c>
      <c r="K5494" s="112">
        <f>I5494-J5494-(0.38*'Recalled prostheses cost'!$F$23)</f>
        <v>-128332122.43067744</v>
      </c>
      <c r="L5494" s="11">
        <f t="shared" si="174"/>
        <v>1</v>
      </c>
    </row>
    <row r="5495" spans="1:12" x14ac:dyDescent="0.25">
      <c r="A5495">
        <f t="shared" si="175"/>
        <v>5490</v>
      </c>
      <c r="C5495">
        <v>58114.431868914246</v>
      </c>
      <c r="D5495">
        <v>59158.383148243505</v>
      </c>
      <c r="E5495">
        <v>39026275.852559447</v>
      </c>
      <c r="F5495">
        <v>1043.9512793292597</v>
      </c>
      <c r="G5495">
        <v>136149528.5034247</v>
      </c>
      <c r="H5495" s="6">
        <f>E5495-G5495-'Recalled prostheses cost'!$F$23</f>
        <v>-120875077.11775643</v>
      </c>
      <c r="I5495" s="112">
        <v>21408518.475551732</v>
      </c>
      <c r="J5495" s="112">
        <v>51736820.831301384</v>
      </c>
      <c r="K5495" s="112">
        <f>I5495-J5495-(0.38*'Recalled prostheses cost'!$F$23)</f>
        <v>-39353995.653168298</v>
      </c>
      <c r="L5495" s="11">
        <f t="shared" si="174"/>
        <v>1</v>
      </c>
    </row>
    <row r="5496" spans="1:12" x14ac:dyDescent="0.25">
      <c r="A5496">
        <f t="shared" si="175"/>
        <v>5491</v>
      </c>
      <c r="C5496">
        <v>76824.633543056538</v>
      </c>
      <c r="D5496">
        <v>79032.227569891518</v>
      </c>
      <c r="E5496">
        <v>46509561.080543026</v>
      </c>
      <c r="F5496">
        <v>2207.5940268349805</v>
      </c>
      <c r="G5496">
        <v>318243319.25755799</v>
      </c>
      <c r="H5496" s="6">
        <f>E5496-G5496-'Recalled prostheses cost'!$F$23</f>
        <v>-295485582.64390612</v>
      </c>
      <c r="I5496" s="112">
        <v>26069847.749209393</v>
      </c>
      <c r="J5496" s="112">
        <v>120932461.31787206</v>
      </c>
      <c r="K5496" s="112">
        <f>I5496-J5496-(0.38*'Recalled prostheses cost'!$F$23)</f>
        <v>-103888306.86608133</v>
      </c>
      <c r="L5496" s="11">
        <f t="shared" si="174"/>
        <v>1</v>
      </c>
    </row>
    <row r="5497" spans="1:12" x14ac:dyDescent="0.25">
      <c r="A5497">
        <f t="shared" si="175"/>
        <v>5492</v>
      </c>
      <c r="C5497">
        <v>67608.529745890992</v>
      </c>
      <c r="D5497">
        <v>69766.625621721047</v>
      </c>
      <c r="E5497">
        <v>46370101.483652875</v>
      </c>
      <c r="F5497">
        <v>2158.0958758300549</v>
      </c>
      <c r="G5497">
        <v>314218189.62155759</v>
      </c>
      <c r="H5497" s="6">
        <f>E5497-G5497-'Recalled prostheses cost'!$F$23</f>
        <v>-291599912.60479587</v>
      </c>
      <c r="I5497" s="112">
        <v>25888127.83644383</v>
      </c>
      <c r="J5497" s="112">
        <v>119402912.05619189</v>
      </c>
      <c r="K5497" s="112">
        <f>I5497-J5497-(0.38*'Recalled prostheses cost'!$F$23)</f>
        <v>-102540477.5171667</v>
      </c>
      <c r="L5497" s="11">
        <f t="shared" si="174"/>
        <v>1</v>
      </c>
    </row>
    <row r="5498" spans="1:12" x14ac:dyDescent="0.25">
      <c r="A5498">
        <f t="shared" si="175"/>
        <v>5493</v>
      </c>
      <c r="C5498">
        <v>60179.377733154026</v>
      </c>
      <c r="D5498">
        <v>61870.651918519143</v>
      </c>
      <c r="E5498">
        <v>37877888.874480434</v>
      </c>
      <c r="F5498">
        <v>1691.2741853651169</v>
      </c>
      <c r="G5498">
        <v>263379228.30297741</v>
      </c>
      <c r="H5498" s="6">
        <f>E5498-G5498-'Recalled prostheses cost'!$F$23</f>
        <v>-249253163.89538816</v>
      </c>
      <c r="I5498" s="112">
        <v>20723461.038664982</v>
      </c>
      <c r="J5498" s="112">
        <v>100084106.75513142</v>
      </c>
      <c r="K5498" s="112">
        <f>I5498-J5498-(0.38*'Recalled prostheses cost'!$F$23)</f>
        <v>-88386339.013885081</v>
      </c>
      <c r="L5498" s="11">
        <f t="shared" si="174"/>
        <v>1</v>
      </c>
    </row>
    <row r="5499" spans="1:12" x14ac:dyDescent="0.25">
      <c r="A5499">
        <f t="shared" si="175"/>
        <v>5494</v>
      </c>
      <c r="C5499">
        <v>59124.561587320553</v>
      </c>
      <c r="D5499">
        <v>61002.389264047575</v>
      </c>
      <c r="E5499">
        <v>44731153.691987135</v>
      </c>
      <c r="F5499">
        <v>1877.8276767270218</v>
      </c>
      <c r="G5499">
        <v>320772493.46647382</v>
      </c>
      <c r="H5499" s="6">
        <f>E5499-G5499-'Recalled prostheses cost'!$F$23</f>
        <v>-299793164.24137783</v>
      </c>
      <c r="I5499" s="112">
        <v>24981026.802457377</v>
      </c>
      <c r="J5499" s="112">
        <v>121893547.51726007</v>
      </c>
      <c r="K5499" s="112">
        <f>I5499-J5499-(0.38*'Recalled prostheses cost'!$F$23)</f>
        <v>-105938214.01222134</v>
      </c>
      <c r="L5499" s="11">
        <f t="shared" si="174"/>
        <v>1</v>
      </c>
    </row>
    <row r="5500" spans="1:12" x14ac:dyDescent="0.25">
      <c r="A5500">
        <f t="shared" si="175"/>
        <v>5495</v>
      </c>
      <c r="C5500">
        <v>53121.402359631735</v>
      </c>
      <c r="D5500">
        <v>54943.45984544258</v>
      </c>
      <c r="E5500">
        <v>57473859.762081347</v>
      </c>
      <c r="F5500">
        <v>1822.0574858108448</v>
      </c>
      <c r="G5500">
        <v>638572599.73834753</v>
      </c>
      <c r="H5500" s="6">
        <f>E5500-G5500-'Recalled prostheses cost'!$F$23</f>
        <v>-604850564.44315732</v>
      </c>
      <c r="I5500" s="112">
        <v>31695263.880213793</v>
      </c>
      <c r="J5500" s="112">
        <v>242657587.90057206</v>
      </c>
      <c r="K5500" s="112">
        <f>I5500-J5500-(0.38*'Recalled prostheses cost'!$F$23)</f>
        <v>-219988017.31777692</v>
      </c>
      <c r="L5500" s="11">
        <f t="shared" si="174"/>
        <v>1</v>
      </c>
    </row>
    <row r="5501" spans="1:12" x14ac:dyDescent="0.25">
      <c r="A5501">
        <f t="shared" si="175"/>
        <v>5496</v>
      </c>
      <c r="C5501">
        <v>68607.0306567597</v>
      </c>
      <c r="D5501">
        <v>71045.735083758205</v>
      </c>
      <c r="E5501">
        <v>46661081.049303979</v>
      </c>
      <c r="F5501">
        <v>2438.7044269985054</v>
      </c>
      <c r="G5501">
        <v>358526244.12380803</v>
      </c>
      <c r="H5501" s="6">
        <f>E5501-G5501-'Recalled prostheses cost'!$F$23</f>
        <v>-335616987.54139519</v>
      </c>
      <c r="I5501" s="112">
        <v>26117253.145566855</v>
      </c>
      <c r="J5501" s="112">
        <v>136239972.76704705</v>
      </c>
      <c r="K5501" s="112">
        <f>I5501-J5501-(0.38*'Recalled prostheses cost'!$F$23)</f>
        <v>-119148412.91889885</v>
      </c>
      <c r="L5501" s="11">
        <f t="shared" si="174"/>
        <v>1</v>
      </c>
    </row>
    <row r="5502" spans="1:12" x14ac:dyDescent="0.25">
      <c r="A5502">
        <f t="shared" si="175"/>
        <v>5497</v>
      </c>
      <c r="C5502">
        <v>58525.31427027865</v>
      </c>
      <c r="D5502">
        <v>60546.456316559248</v>
      </c>
      <c r="E5502">
        <v>69277342.626987711</v>
      </c>
      <c r="F5502">
        <v>2021.1420462805982</v>
      </c>
      <c r="G5502">
        <v>606964187.63371992</v>
      </c>
      <c r="H5502" s="6">
        <f>E5502-G5502-'Recalled prostheses cost'!$F$23</f>
        <v>-561438669.47362339</v>
      </c>
      <c r="I5502" s="112">
        <v>38107713.140337586</v>
      </c>
      <c r="J5502" s="112">
        <v>230646391.30081353</v>
      </c>
      <c r="K5502" s="112">
        <f>I5502-J5502-(0.38*'Recalled prostheses cost'!$F$23)</f>
        <v>-201564371.45789459</v>
      </c>
      <c r="L5502" s="11">
        <f t="shared" si="174"/>
        <v>1</v>
      </c>
    </row>
    <row r="5503" spans="1:12" x14ac:dyDescent="0.25">
      <c r="A5503">
        <f t="shared" si="175"/>
        <v>5498</v>
      </c>
      <c r="C5503">
        <v>53346.404143008331</v>
      </c>
      <c r="D5503">
        <v>55364.13604041213</v>
      </c>
      <c r="E5503">
        <v>42490253.959396571</v>
      </c>
      <c r="F5503">
        <v>2017.7318974037989</v>
      </c>
      <c r="G5503">
        <v>358586539.06363612</v>
      </c>
      <c r="H5503" s="6">
        <f>E5503-G5503-'Recalled prostheses cost'!$F$23</f>
        <v>-339848109.57113075</v>
      </c>
      <c r="I5503" s="112">
        <v>23981167.211412605</v>
      </c>
      <c r="J5503" s="112">
        <v>136262884.84418172</v>
      </c>
      <c r="K5503" s="112">
        <f>I5503-J5503-(0.38*'Recalled prostheses cost'!$F$23)</f>
        <v>-121307410.93018776</v>
      </c>
      <c r="L5503" s="11">
        <f t="shared" si="174"/>
        <v>1</v>
      </c>
    </row>
    <row r="5504" spans="1:12" x14ac:dyDescent="0.25">
      <c r="A5504">
        <f t="shared" si="175"/>
        <v>5499</v>
      </c>
      <c r="C5504">
        <v>74872.795450080375</v>
      </c>
      <c r="D5504">
        <v>76912.634883865627</v>
      </c>
      <c r="E5504">
        <v>47841620.18702022</v>
      </c>
      <c r="F5504">
        <v>2039.8394337852515</v>
      </c>
      <c r="G5504">
        <v>274810451.69797081</v>
      </c>
      <c r="H5504" s="6">
        <f>E5504-G5504-'Recalled prostheses cost'!$F$23</f>
        <v>-250720655.97784176</v>
      </c>
      <c r="I5504" s="112">
        <v>26595655.43217323</v>
      </c>
      <c r="J5504" s="112">
        <v>104427971.64522892</v>
      </c>
      <c r="K5504" s="112">
        <f>I5504-J5504-(0.38*'Recalled prostheses cost'!$F$23)</f>
        <v>-86858009.510474354</v>
      </c>
      <c r="L5504" s="11">
        <f t="shared" si="174"/>
        <v>1</v>
      </c>
    </row>
    <row r="5505" spans="1:12" x14ac:dyDescent="0.25">
      <c r="A5505">
        <f t="shared" si="175"/>
        <v>5500</v>
      </c>
      <c r="C5505">
        <v>58712.645082188603</v>
      </c>
      <c r="D5505">
        <v>60623.448883520156</v>
      </c>
      <c r="E5505">
        <v>43949585.411387473</v>
      </c>
      <c r="F5505">
        <v>1910.8038013315527</v>
      </c>
      <c r="G5505">
        <v>334442568.20722538</v>
      </c>
      <c r="H5505" s="6">
        <f>E5505-G5505-'Recalled prostheses cost'!$F$23</f>
        <v>-314244807.26272905</v>
      </c>
      <c r="I5505" s="112">
        <v>24464071.93152168</v>
      </c>
      <c r="J5505" s="112">
        <v>127088175.91874564</v>
      </c>
      <c r="K5505" s="112">
        <f>I5505-J5505-(0.38*'Recalled prostheses cost'!$F$23)</f>
        <v>-111649797.28464261</v>
      </c>
      <c r="L5505" s="11">
        <f t="shared" si="174"/>
        <v>1</v>
      </c>
    </row>
    <row r="5506" spans="1:12" x14ac:dyDescent="0.25">
      <c r="A5506">
        <f t="shared" si="175"/>
        <v>5501</v>
      </c>
      <c r="C5506">
        <v>56710.155757907298</v>
      </c>
      <c r="D5506">
        <v>58315.701292015015</v>
      </c>
      <c r="E5506">
        <v>41922191.871886961</v>
      </c>
      <c r="F5506">
        <v>1605.5455341077177</v>
      </c>
      <c r="G5506">
        <v>299438702.65325457</v>
      </c>
      <c r="H5506" s="6">
        <f>E5506-G5506-'Recalled prostheses cost'!$F$23</f>
        <v>-281268335.24825877</v>
      </c>
      <c r="I5506" s="112">
        <v>23099173.416994717</v>
      </c>
      <c r="J5506" s="112">
        <v>113786707.00823674</v>
      </c>
      <c r="K5506" s="112">
        <f>I5506-J5506-(0.38*'Recalled prostheses cost'!$F$23)</f>
        <v>-99713226.888660669</v>
      </c>
      <c r="L5506" s="11">
        <f t="shared" si="174"/>
        <v>1</v>
      </c>
    </row>
    <row r="5507" spans="1:12" x14ac:dyDescent="0.25">
      <c r="A5507">
        <f t="shared" si="175"/>
        <v>5502</v>
      </c>
      <c r="C5507">
        <v>58068.500127719701</v>
      </c>
      <c r="D5507">
        <v>59952.527333952035</v>
      </c>
      <c r="E5507">
        <v>44295002.189899877</v>
      </c>
      <c r="F5507">
        <v>1884.0272062323347</v>
      </c>
      <c r="G5507">
        <v>322007805.2829262</v>
      </c>
      <c r="H5507" s="6">
        <f>E5507-G5507-'Recalled prostheses cost'!$F$23</f>
        <v>-301464627.55991751</v>
      </c>
      <c r="I5507" s="112">
        <v>25011829.836013094</v>
      </c>
      <c r="J5507" s="112">
        <v>122362966.00751196</v>
      </c>
      <c r="K5507" s="112">
        <f>I5507-J5507-(0.38*'Recalled prostheses cost'!$F$23)</f>
        <v>-106376829.46891752</v>
      </c>
      <c r="L5507" s="11">
        <f t="shared" si="174"/>
        <v>1</v>
      </c>
    </row>
    <row r="5508" spans="1:12" x14ac:dyDescent="0.25">
      <c r="A5508">
        <f t="shared" si="175"/>
        <v>5503</v>
      </c>
      <c r="C5508">
        <v>55796.210835772348</v>
      </c>
      <c r="D5508">
        <v>57540.514042395633</v>
      </c>
      <c r="E5508">
        <v>49927177.341812685</v>
      </c>
      <c r="F5508">
        <v>1744.3032066232845</v>
      </c>
      <c r="G5508">
        <v>397418545.28980505</v>
      </c>
      <c r="H5508" s="6">
        <f>E5508-G5508-'Recalled prostheses cost'!$F$23</f>
        <v>-371243192.41488355</v>
      </c>
      <c r="I5508" s="112">
        <v>27551944.311438184</v>
      </c>
      <c r="J5508" s="112">
        <v>151019047.21012592</v>
      </c>
      <c r="K5508" s="112">
        <f>I5508-J5508-(0.38*'Recalled prostheses cost'!$F$23)</f>
        <v>-132492796.19610637</v>
      </c>
      <c r="L5508" s="11">
        <f t="shared" si="174"/>
        <v>1</v>
      </c>
    </row>
    <row r="5509" spans="1:12" x14ac:dyDescent="0.25">
      <c r="A5509">
        <f t="shared" si="175"/>
        <v>5504</v>
      </c>
      <c r="C5509">
        <v>65106.039683074763</v>
      </c>
      <c r="D5509">
        <v>67529.208399977259</v>
      </c>
      <c r="E5509">
        <v>52276227.076994263</v>
      </c>
      <c r="F5509">
        <v>2423.1687169024954</v>
      </c>
      <c r="G5509">
        <v>442319918.26359528</v>
      </c>
      <c r="H5509" s="6">
        <f>E5509-G5509-'Recalled prostheses cost'!$F$23</f>
        <v>-413795515.65349221</v>
      </c>
      <c r="I5509" s="112">
        <v>29180639.616725471</v>
      </c>
      <c r="J5509" s="112">
        <v>168081568.94016618</v>
      </c>
      <c r="K5509" s="112">
        <f>I5509-J5509-(0.38*'Recalled prostheses cost'!$F$23)</f>
        <v>-147926622.62085935</v>
      </c>
      <c r="L5509" s="11">
        <f t="shared" si="174"/>
        <v>1</v>
      </c>
    </row>
    <row r="5510" spans="1:12" x14ac:dyDescent="0.25">
      <c r="A5510">
        <f t="shared" si="175"/>
        <v>5505</v>
      </c>
      <c r="C5510">
        <v>64647.768012067179</v>
      </c>
      <c r="D5510">
        <v>66118.78237996505</v>
      </c>
      <c r="E5510">
        <v>41618576.067426704</v>
      </c>
      <c r="F5510">
        <v>1471.0143678978711</v>
      </c>
      <c r="G5510">
        <v>180714069.23833784</v>
      </c>
      <c r="H5510" s="6">
        <f>E5510-G5510-'Recalled prostheses cost'!$F$23</f>
        <v>-162847317.6378023</v>
      </c>
      <c r="I5510" s="112">
        <v>23155554.274984352</v>
      </c>
      <c r="J5510" s="112">
        <v>68671346.310568392</v>
      </c>
      <c r="K5510" s="112">
        <f>I5510-J5510-(0.38*'Recalled prostheses cost'!$F$23)</f>
        <v>-54541485.333002687</v>
      </c>
      <c r="L5510" s="11">
        <f t="shared" ref="L5510:L5573" si="176">IF(H5510/$H$1&lt;=F5510,1,0)</f>
        <v>1</v>
      </c>
    </row>
    <row r="5511" spans="1:12" x14ac:dyDescent="0.25">
      <c r="A5511">
        <f t="shared" si="175"/>
        <v>5506</v>
      </c>
      <c r="C5511">
        <v>53986.02365279333</v>
      </c>
      <c r="D5511">
        <v>55767.161382384234</v>
      </c>
      <c r="E5511">
        <v>44862620.178467445</v>
      </c>
      <c r="F5511">
        <v>1781.1377295909042</v>
      </c>
      <c r="G5511">
        <v>379621076.59755957</v>
      </c>
      <c r="H5511" s="6">
        <f>E5511-G5511-'Recalled prostheses cost'!$F$23</f>
        <v>-358510280.88598329</v>
      </c>
      <c r="I5511" s="112">
        <v>24376443.694056146</v>
      </c>
      <c r="J5511" s="112">
        <v>144256009.10707265</v>
      </c>
      <c r="K5511" s="112">
        <f>I5511-J5511-(0.38*'Recalled prostheses cost'!$F$23)</f>
        <v>-128905258.71043515</v>
      </c>
      <c r="L5511" s="11">
        <f t="shared" si="176"/>
        <v>1</v>
      </c>
    </row>
    <row r="5512" spans="1:12" x14ac:dyDescent="0.25">
      <c r="A5512">
        <f t="shared" ref="A5512:A5575" si="177">1+A5511</f>
        <v>5507</v>
      </c>
      <c r="C5512">
        <v>49756.663589752941</v>
      </c>
      <c r="D5512">
        <v>51381.807549185047</v>
      </c>
      <c r="E5512">
        <v>40915494.484253697</v>
      </c>
      <c r="F5512">
        <v>1625.1439594321055</v>
      </c>
      <c r="G5512">
        <v>303179988.1845488</v>
      </c>
      <c r="H5512" s="6">
        <f>E5512-G5512-'Recalled prostheses cost'!$F$23</f>
        <v>-286016318.16718626</v>
      </c>
      <c r="I5512" s="112">
        <v>22598768.026986737</v>
      </c>
      <c r="J5512" s="112">
        <v>115208395.51012853</v>
      </c>
      <c r="K5512" s="112">
        <f>I5512-J5512-(0.38*'Recalled prostheses cost'!$F$23)</f>
        <v>-101635320.78056043</v>
      </c>
      <c r="L5512" s="11">
        <f t="shared" si="176"/>
        <v>1</v>
      </c>
    </row>
    <row r="5513" spans="1:12" x14ac:dyDescent="0.25">
      <c r="A5513">
        <f t="shared" si="177"/>
        <v>5508</v>
      </c>
      <c r="C5513">
        <v>51270.103002937736</v>
      </c>
      <c r="D5513">
        <v>52509.123154760542</v>
      </c>
      <c r="E5513">
        <v>44685364.947521508</v>
      </c>
      <c r="F5513">
        <v>1239.0201518228059</v>
      </c>
      <c r="G5513">
        <v>250104539.14911783</v>
      </c>
      <c r="H5513" s="6">
        <f>E5513-G5513-'Recalled prostheses cost'!$F$23</f>
        <v>-229170998.66848749</v>
      </c>
      <c r="I5513" s="112">
        <v>24353963.635553379</v>
      </c>
      <c r="J5513" s="112">
        <v>95039724.876664758</v>
      </c>
      <c r="K5513" s="112">
        <f>I5513-J5513-(0.38*'Recalled prostheses cost'!$F$23)</f>
        <v>-79711454.538530022</v>
      </c>
      <c r="L5513" s="11">
        <f t="shared" si="176"/>
        <v>1</v>
      </c>
    </row>
    <row r="5514" spans="1:12" x14ac:dyDescent="0.25">
      <c r="A5514">
        <f t="shared" si="177"/>
        <v>5509</v>
      </c>
      <c r="C5514">
        <v>65890.486780585066</v>
      </c>
      <c r="D5514">
        <v>68222.276778461033</v>
      </c>
      <c r="E5514">
        <v>41264280.049937062</v>
      </c>
      <c r="F5514">
        <v>2331.7899978759669</v>
      </c>
      <c r="G5514">
        <v>296995455.21982652</v>
      </c>
      <c r="H5514" s="6">
        <f>E5514-G5514-'Recalled prostheses cost'!$F$23</f>
        <v>-279482999.63678062</v>
      </c>
      <c r="I5514" s="112">
        <v>22717087.019665606</v>
      </c>
      <c r="J5514" s="112">
        <v>112858272.98353405</v>
      </c>
      <c r="K5514" s="112">
        <f>I5514-J5514-(0.38*'Recalled prostheses cost'!$F$23)</f>
        <v>-99166879.261287093</v>
      </c>
      <c r="L5514" s="11">
        <f t="shared" si="176"/>
        <v>1</v>
      </c>
    </row>
    <row r="5515" spans="1:12" x14ac:dyDescent="0.25">
      <c r="A5515">
        <f t="shared" si="177"/>
        <v>5510</v>
      </c>
      <c r="C5515">
        <v>58279.073695851417</v>
      </c>
      <c r="D5515">
        <v>59977.555650590097</v>
      </c>
      <c r="E5515">
        <v>67924494.615757853</v>
      </c>
      <c r="F5515">
        <v>1698.4819547386796</v>
      </c>
      <c r="G5515">
        <v>510518070.24156517</v>
      </c>
      <c r="H5515" s="6">
        <f>E5515-G5515-'Recalled prostheses cost'!$F$23</f>
        <v>-466345400.09269845</v>
      </c>
      <c r="I5515" s="112">
        <v>38282631.199894421</v>
      </c>
      <c r="J5515" s="112">
        <v>193996866.69179478</v>
      </c>
      <c r="K5515" s="112">
        <f>I5515-J5515-(0.38*'Recalled prostheses cost'!$F$23)</f>
        <v>-164739928.78931901</v>
      </c>
      <c r="L5515" s="11">
        <f t="shared" si="176"/>
        <v>1</v>
      </c>
    </row>
    <row r="5516" spans="1:12" x14ac:dyDescent="0.25">
      <c r="A5516">
        <f t="shared" si="177"/>
        <v>5511</v>
      </c>
      <c r="C5516">
        <v>53763.715224662228</v>
      </c>
      <c r="D5516">
        <v>55121.759494209618</v>
      </c>
      <c r="E5516">
        <v>48461554.160502031</v>
      </c>
      <c r="F5516">
        <v>1358.0442695473903</v>
      </c>
      <c r="G5516">
        <v>258648294.81677336</v>
      </c>
      <c r="H5516" s="6">
        <f>E5516-G5516-'Recalled prostheses cost'!$F$23</f>
        <v>-233938565.12316251</v>
      </c>
      <c r="I5516" s="112">
        <v>26933685.770626109</v>
      </c>
      <c r="J5516" s="112">
        <v>98286352.030373886</v>
      </c>
      <c r="K5516" s="112">
        <f>I5516-J5516-(0.38*'Recalled prostheses cost'!$F$23)</f>
        <v>-80378359.557166427</v>
      </c>
      <c r="L5516" s="11">
        <f t="shared" si="176"/>
        <v>1</v>
      </c>
    </row>
    <row r="5517" spans="1:12" x14ac:dyDescent="0.25">
      <c r="A5517">
        <f t="shared" si="177"/>
        <v>5512</v>
      </c>
      <c r="C5517">
        <v>50524.925937626285</v>
      </c>
      <c r="D5517">
        <v>51831.070852438221</v>
      </c>
      <c r="E5517">
        <v>58443421.388674244</v>
      </c>
      <c r="F5517">
        <v>1306.1449148119355</v>
      </c>
      <c r="G5517">
        <v>398202393.24974632</v>
      </c>
      <c r="H5517" s="6">
        <f>E5517-G5517-'Recalled prostheses cost'!$F$23</f>
        <v>-363510796.32796323</v>
      </c>
      <c r="I5517" s="112">
        <v>32686703.932280887</v>
      </c>
      <c r="J5517" s="112">
        <v>151316909.43490362</v>
      </c>
      <c r="K5517" s="112">
        <f>I5517-J5517-(0.38*'Recalled prostheses cost'!$F$23)</f>
        <v>-127655898.80004138</v>
      </c>
      <c r="L5517" s="11">
        <f t="shared" si="176"/>
        <v>1</v>
      </c>
    </row>
    <row r="5518" spans="1:12" x14ac:dyDescent="0.25">
      <c r="A5518">
        <f t="shared" si="177"/>
        <v>5513</v>
      </c>
      <c r="C5518">
        <v>62244.963314089851</v>
      </c>
      <c r="D5518">
        <v>64756.643177094084</v>
      </c>
      <c r="E5518">
        <v>40137178.376234129</v>
      </c>
      <c r="F5518">
        <v>2511.6798630042322</v>
      </c>
      <c r="G5518">
        <v>286698417.99717379</v>
      </c>
      <c r="H5518" s="6">
        <f>E5518-G5518-'Recalled prostheses cost'!$F$23</f>
        <v>-270313064.08783084</v>
      </c>
      <c r="I5518" s="112">
        <v>22162642.838183474</v>
      </c>
      <c r="J5518" s="112">
        <v>108945398.83892606</v>
      </c>
      <c r="K5518" s="112">
        <f>I5518-J5518-(0.38*'Recalled prostheses cost'!$F$23)</f>
        <v>-95808449.298161238</v>
      </c>
      <c r="L5518" s="11">
        <f t="shared" si="176"/>
        <v>1</v>
      </c>
    </row>
    <row r="5519" spans="1:12" x14ac:dyDescent="0.25">
      <c r="A5519">
        <f t="shared" si="177"/>
        <v>5514</v>
      </c>
      <c r="C5519">
        <v>53538.107307260769</v>
      </c>
      <c r="D5519">
        <v>55080.300725911766</v>
      </c>
      <c r="E5519">
        <v>49184585.277574942</v>
      </c>
      <c r="F5519">
        <v>1542.193418650997</v>
      </c>
      <c r="G5519">
        <v>336111631.70890087</v>
      </c>
      <c r="H5519" s="6">
        <f>E5519-G5519-'Recalled prostheses cost'!$F$23</f>
        <v>-310678870.89821708</v>
      </c>
      <c r="I5519" s="112">
        <v>26911717.334136322</v>
      </c>
      <c r="J5519" s="112">
        <v>127722420.04938236</v>
      </c>
      <c r="K5519" s="112">
        <f>I5519-J5519-(0.38*'Recalled prostheses cost'!$F$23)</f>
        <v>-109836396.01266468</v>
      </c>
      <c r="L5519" s="11">
        <f t="shared" si="176"/>
        <v>1</v>
      </c>
    </row>
    <row r="5520" spans="1:12" x14ac:dyDescent="0.25">
      <c r="A5520">
        <f t="shared" si="177"/>
        <v>5515</v>
      </c>
      <c r="C5520">
        <v>53871.739567176162</v>
      </c>
      <c r="D5520">
        <v>55281.089246907264</v>
      </c>
      <c r="E5520">
        <v>47938436.609469056</v>
      </c>
      <c r="F5520">
        <v>1409.3496797311018</v>
      </c>
      <c r="G5520">
        <v>263145524.17172641</v>
      </c>
      <c r="H5520" s="6">
        <f>E5520-G5520-'Recalled prostheses cost'!$F$23</f>
        <v>-238958912.02914852</v>
      </c>
      <c r="I5520" s="112">
        <v>26552005.061318159</v>
      </c>
      <c r="J5520" s="112">
        <v>99995299.185256034</v>
      </c>
      <c r="K5520" s="112">
        <f>I5520-J5520-(0.38*'Recalled prostheses cost'!$F$23)</f>
        <v>-82468987.421356529</v>
      </c>
      <c r="L5520" s="11">
        <f t="shared" si="176"/>
        <v>1</v>
      </c>
    </row>
    <row r="5521" spans="1:12" x14ac:dyDescent="0.25">
      <c r="A5521">
        <f t="shared" si="177"/>
        <v>5516</v>
      </c>
      <c r="C5521">
        <v>74092.520494591954</v>
      </c>
      <c r="D5521">
        <v>76536.818503485847</v>
      </c>
      <c r="E5521">
        <v>41987001.317805864</v>
      </c>
      <c r="F5521">
        <v>2444.298008893893</v>
      </c>
      <c r="G5521">
        <v>287034362.1894058</v>
      </c>
      <c r="H5521" s="6">
        <f>E5521-G5521-'Recalled prostheses cost'!$F$23</f>
        <v>-268799185.33849114</v>
      </c>
      <c r="I5521" s="112">
        <v>23310748.154321272</v>
      </c>
      <c r="J5521" s="112">
        <v>109073057.63197419</v>
      </c>
      <c r="K5521" s="112">
        <f>I5521-J5521-(0.38*'Recalled prostheses cost'!$F$23)</f>
        <v>-94788002.775071561</v>
      </c>
      <c r="L5521" s="11">
        <f t="shared" si="176"/>
        <v>1</v>
      </c>
    </row>
    <row r="5522" spans="1:12" x14ac:dyDescent="0.25">
      <c r="A5522">
        <f t="shared" si="177"/>
        <v>5517</v>
      </c>
      <c r="C5522">
        <v>56346.900743360427</v>
      </c>
      <c r="D5522">
        <v>57670.963271133733</v>
      </c>
      <c r="E5522">
        <v>45590921.991368569</v>
      </c>
      <c r="F5522">
        <v>1324.0625277733052</v>
      </c>
      <c r="G5522">
        <v>253839688.33724046</v>
      </c>
      <c r="H5522" s="6">
        <f>E5522-G5522-'Recalled prostheses cost'!$F$23</f>
        <v>-232000590.81276307</v>
      </c>
      <c r="I5522" s="112">
        <v>25385650.398727272</v>
      </c>
      <c r="J5522" s="112">
        <v>96459081.568151385</v>
      </c>
      <c r="K5522" s="112">
        <f>I5522-J5522-(0.38*'Recalled prostheses cost'!$F$23)</f>
        <v>-80099124.466842771</v>
      </c>
      <c r="L5522" s="11">
        <f t="shared" si="176"/>
        <v>1</v>
      </c>
    </row>
    <row r="5523" spans="1:12" x14ac:dyDescent="0.25">
      <c r="A5523">
        <f t="shared" si="177"/>
        <v>5518</v>
      </c>
      <c r="C5523">
        <v>51691.003712320504</v>
      </c>
      <c r="D5523">
        <v>53126.24029151049</v>
      </c>
      <c r="E5523">
        <v>54476461.468179427</v>
      </c>
      <c r="F5523">
        <v>1435.2365791899865</v>
      </c>
      <c r="G5523">
        <v>364174784.07652903</v>
      </c>
      <c r="H5523" s="6">
        <f>E5523-G5523-'Recalled prostheses cost'!$F$23</f>
        <v>-333450147.07524079</v>
      </c>
      <c r="I5523" s="112">
        <v>30305636.855021063</v>
      </c>
      <c r="J5523" s="112">
        <v>138386417.94908106</v>
      </c>
      <c r="K5523" s="112">
        <f>I5523-J5523-(0.38*'Recalled prostheses cost'!$F$23)</f>
        <v>-117106474.39147866</v>
      </c>
      <c r="L5523" s="11">
        <f t="shared" si="176"/>
        <v>1</v>
      </c>
    </row>
    <row r="5524" spans="1:12" x14ac:dyDescent="0.25">
      <c r="A5524">
        <f t="shared" si="177"/>
        <v>5519</v>
      </c>
      <c r="C5524">
        <v>71026.175916842316</v>
      </c>
      <c r="D5524">
        <v>72634.888798589469</v>
      </c>
      <c r="E5524">
        <v>54236162.829281099</v>
      </c>
      <c r="F5524">
        <v>1608.712881747153</v>
      </c>
      <c r="G5524">
        <v>319552556.53223777</v>
      </c>
      <c r="H5524" s="6">
        <f>E5524-G5524-'Recalled prostheses cost'!$F$23</f>
        <v>-289068218.16984785</v>
      </c>
      <c r="I5524" s="112">
        <v>29715129.483580168</v>
      </c>
      <c r="J5524" s="112">
        <v>121429971.48225036</v>
      </c>
      <c r="K5524" s="112">
        <f>I5524-J5524-(0.38*'Recalled prostheses cost'!$F$23)</f>
        <v>-100740535.29608884</v>
      </c>
      <c r="L5524" s="11">
        <f t="shared" si="176"/>
        <v>1</v>
      </c>
    </row>
    <row r="5525" spans="1:12" x14ac:dyDescent="0.25">
      <c r="A5525">
        <f t="shared" si="177"/>
        <v>5520</v>
      </c>
      <c r="C5525">
        <v>59277.241104298686</v>
      </c>
      <c r="D5525">
        <v>60772.25759580404</v>
      </c>
      <c r="E5525">
        <v>45872347.643859573</v>
      </c>
      <c r="F5525">
        <v>1495.0164915053538</v>
      </c>
      <c r="G5525">
        <v>241732602.3080149</v>
      </c>
      <c r="H5525" s="6">
        <f>E5525-G5525-'Recalled prostheses cost'!$F$23</f>
        <v>-219612079.1310465</v>
      </c>
      <c r="I5525" s="112">
        <v>25523788.391897723</v>
      </c>
      <c r="J5525" s="112">
        <v>91858388.877045661</v>
      </c>
      <c r="K5525" s="112">
        <f>I5525-J5525-(0.38*'Recalled prostheses cost'!$F$23)</f>
        <v>-75360293.782566577</v>
      </c>
      <c r="L5525" s="11">
        <f t="shared" si="176"/>
        <v>1</v>
      </c>
    </row>
    <row r="5526" spans="1:12" x14ac:dyDescent="0.25">
      <c r="A5526">
        <f t="shared" si="177"/>
        <v>5521</v>
      </c>
      <c r="C5526">
        <v>65283.018374963263</v>
      </c>
      <c r="D5526">
        <v>67247.572599895182</v>
      </c>
      <c r="E5526">
        <v>47241922.008657128</v>
      </c>
      <c r="F5526">
        <v>1964.5542249319187</v>
      </c>
      <c r="G5526">
        <v>327359775.42650294</v>
      </c>
      <c r="H5526" s="6">
        <f>E5526-G5526-'Recalled prostheses cost'!$F$23</f>
        <v>-303869677.88473701</v>
      </c>
      <c r="I5526" s="112">
        <v>26373650.844771899</v>
      </c>
      <c r="J5526" s="112">
        <v>124396714.66207112</v>
      </c>
      <c r="K5526" s="112">
        <f>I5526-J5526-(0.38*'Recalled prostheses cost'!$F$23)</f>
        <v>-107048757.11471787</v>
      </c>
      <c r="L5526" s="11">
        <f t="shared" si="176"/>
        <v>1</v>
      </c>
    </row>
    <row r="5527" spans="1:12" x14ac:dyDescent="0.25">
      <c r="A5527">
        <f t="shared" si="177"/>
        <v>5522</v>
      </c>
      <c r="C5527">
        <v>51275.2455532522</v>
      </c>
      <c r="D5527">
        <v>52868.675051581427</v>
      </c>
      <c r="E5527">
        <v>44086637.316576689</v>
      </c>
      <c r="F5527">
        <v>1593.4294983292275</v>
      </c>
      <c r="G5527">
        <v>293609389.19156194</v>
      </c>
      <c r="H5527" s="6">
        <f>E5527-G5527-'Recalled prostheses cost'!$F$23</f>
        <v>-273274576.34187645</v>
      </c>
      <c r="I5527" s="112">
        <v>24473380.754560232</v>
      </c>
      <c r="J5527" s="112">
        <v>111571567.89279354</v>
      </c>
      <c r="K5527" s="112">
        <f>I5527-J5527-(0.38*'Recalled prostheses cost'!$F$23)</f>
        <v>-96123880.435651958</v>
      </c>
      <c r="L5527" s="11">
        <f t="shared" si="176"/>
        <v>1</v>
      </c>
    </row>
    <row r="5528" spans="1:12" x14ac:dyDescent="0.25">
      <c r="A5528">
        <f t="shared" si="177"/>
        <v>5523</v>
      </c>
      <c r="C5528">
        <v>59000.40034815979</v>
      </c>
      <c r="D5528">
        <v>60717.189466059557</v>
      </c>
      <c r="E5528">
        <v>41290457.990458749</v>
      </c>
      <c r="F5528">
        <v>1716.789117899767</v>
      </c>
      <c r="G5528">
        <v>273586587.3420127</v>
      </c>
      <c r="H5528" s="6">
        <f>E5528-G5528-'Recalled prostheses cost'!$F$23</f>
        <v>-256047953.81844512</v>
      </c>
      <c r="I5528" s="112">
        <v>22696310.249013346</v>
      </c>
      <c r="J5528" s="112">
        <v>103962903.18996483</v>
      </c>
      <c r="K5528" s="112">
        <f>I5528-J5528-(0.38*'Recalled prostheses cost'!$F$23)</f>
        <v>-90292286.238370121</v>
      </c>
      <c r="L5528" s="11">
        <f t="shared" si="176"/>
        <v>1</v>
      </c>
    </row>
    <row r="5529" spans="1:12" x14ac:dyDescent="0.25">
      <c r="A5529">
        <f t="shared" si="177"/>
        <v>5524</v>
      </c>
      <c r="C5529">
        <v>55453.425841712764</v>
      </c>
      <c r="D5529">
        <v>57720.937290207075</v>
      </c>
      <c r="E5529">
        <v>45016474.597431719</v>
      </c>
      <c r="F5529">
        <v>2267.5114484943115</v>
      </c>
      <c r="G5529">
        <v>428988781.180103</v>
      </c>
      <c r="H5529" s="6">
        <f>E5529-G5529-'Recalled prostheses cost'!$F$23</f>
        <v>-407724131.04956245</v>
      </c>
      <c r="I5529" s="112">
        <v>25117169.115805008</v>
      </c>
      <c r="J5529" s="112">
        <v>163015736.84843916</v>
      </c>
      <c r="K5529" s="112">
        <f>I5529-J5529-(0.38*'Recalled prostheses cost'!$F$23)</f>
        <v>-146924261.03005281</v>
      </c>
      <c r="L5529" s="11">
        <f t="shared" si="176"/>
        <v>1</v>
      </c>
    </row>
    <row r="5530" spans="1:12" x14ac:dyDescent="0.25">
      <c r="A5530">
        <f t="shared" si="177"/>
        <v>5525</v>
      </c>
      <c r="C5530">
        <v>63457.390865830115</v>
      </c>
      <c r="D5530">
        <v>64555.986717032116</v>
      </c>
      <c r="E5530">
        <v>66799703.400383271</v>
      </c>
      <c r="F5530">
        <v>1098.5958512020006</v>
      </c>
      <c r="G5530">
        <v>250781172.22071958</v>
      </c>
      <c r="H5530" s="6">
        <f>E5530-G5530-'Recalled prostheses cost'!$F$23</f>
        <v>-207733293.28722748</v>
      </c>
      <c r="I5530" s="112">
        <v>37342251.931863904</v>
      </c>
      <c r="J5530" s="112">
        <v>95296845.44387345</v>
      </c>
      <c r="K5530" s="112">
        <f>I5530-J5530-(0.38*'Recalled prostheses cost'!$F$23)</f>
        <v>-66980286.809428193</v>
      </c>
      <c r="L5530" s="11">
        <f t="shared" si="176"/>
        <v>1</v>
      </c>
    </row>
    <row r="5531" spans="1:12" x14ac:dyDescent="0.25">
      <c r="A5531">
        <f t="shared" si="177"/>
        <v>5526</v>
      </c>
      <c r="C5531">
        <v>69532.275425021609</v>
      </c>
      <c r="D5531">
        <v>72220.998837441381</v>
      </c>
      <c r="E5531">
        <v>47590901.424756244</v>
      </c>
      <c r="F5531">
        <v>2688.7234124197712</v>
      </c>
      <c r="G5531">
        <v>433277540.0835318</v>
      </c>
      <c r="H5531" s="6">
        <f>E5531-G5531-'Recalled prostheses cost'!$F$23</f>
        <v>-409438463.12566674</v>
      </c>
      <c r="I5531" s="112">
        <v>26243746.969478987</v>
      </c>
      <c r="J5531" s="112">
        <v>164645465.23174214</v>
      </c>
      <c r="K5531" s="112">
        <f>I5531-J5531-(0.38*'Recalled prostheses cost'!$F$23)</f>
        <v>-147427411.5596818</v>
      </c>
      <c r="L5531" s="11">
        <f t="shared" si="176"/>
        <v>1</v>
      </c>
    </row>
    <row r="5532" spans="1:12" x14ac:dyDescent="0.25">
      <c r="A5532">
        <f t="shared" si="177"/>
        <v>5527</v>
      </c>
      <c r="C5532">
        <v>52155.207398932696</v>
      </c>
      <c r="D5532">
        <v>53522.440467050124</v>
      </c>
      <c r="E5532">
        <v>51824644.982956111</v>
      </c>
      <c r="F5532">
        <v>1367.233068117428</v>
      </c>
      <c r="G5532">
        <v>306815257.23286617</v>
      </c>
      <c r="H5532" s="6">
        <f>E5532-G5532-'Recalled prostheses cost'!$F$23</f>
        <v>-278742436.71680123</v>
      </c>
      <c r="I5532" s="112">
        <v>28858885.410654683</v>
      </c>
      <c r="J5532" s="112">
        <v>116589797.74848914</v>
      </c>
      <c r="K5532" s="112">
        <f>I5532-J5532-(0.38*'Recalled prostheses cost'!$F$23)</f>
        <v>-96756605.635253102</v>
      </c>
      <c r="L5532" s="11">
        <f t="shared" si="176"/>
        <v>1</v>
      </c>
    </row>
    <row r="5533" spans="1:12" x14ac:dyDescent="0.25">
      <c r="A5533">
        <f t="shared" si="177"/>
        <v>5528</v>
      </c>
      <c r="C5533">
        <v>73465.1786963708</v>
      </c>
      <c r="D5533">
        <v>74751.98183610868</v>
      </c>
      <c r="E5533">
        <v>58746474.30922842</v>
      </c>
      <c r="F5533">
        <v>1286.80313973788</v>
      </c>
      <c r="G5533">
        <v>245998667.96954143</v>
      </c>
      <c r="H5533" s="6">
        <f>E5533-G5533-'Recalled prostheses cost'!$F$23</f>
        <v>-211004018.12720418</v>
      </c>
      <c r="I5533" s="112">
        <v>32499772.86129196</v>
      </c>
      <c r="J5533" s="112">
        <v>93479493.828425735</v>
      </c>
      <c r="K5533" s="112">
        <f>I5533-J5533-(0.38*'Recalled prostheses cost'!$F$23)</f>
        <v>-70005414.264552414</v>
      </c>
      <c r="L5533" s="11">
        <f t="shared" si="176"/>
        <v>1</v>
      </c>
    </row>
    <row r="5534" spans="1:12" x14ac:dyDescent="0.25">
      <c r="A5534">
        <f t="shared" si="177"/>
        <v>5529</v>
      </c>
      <c r="C5534">
        <v>55172.51648126755</v>
      </c>
      <c r="D5534">
        <v>57087.037704962095</v>
      </c>
      <c r="E5534">
        <v>42458069.742141567</v>
      </c>
      <c r="F5534">
        <v>1914.5212236945445</v>
      </c>
      <c r="G5534">
        <v>331964447.52535427</v>
      </c>
      <c r="H5534" s="6">
        <f>E5534-G5534-'Recalled prostheses cost'!$F$23</f>
        <v>-313258202.25010389</v>
      </c>
      <c r="I5534" s="112">
        <v>23476117.141199093</v>
      </c>
      <c r="J5534" s="112">
        <v>126146490.05963463</v>
      </c>
      <c r="K5534" s="112">
        <f>I5534-J5534-(0.38*'Recalled prostheses cost'!$F$23)</f>
        <v>-111696066.21585417</v>
      </c>
      <c r="L5534" s="11">
        <f t="shared" si="176"/>
        <v>1</v>
      </c>
    </row>
    <row r="5535" spans="1:12" x14ac:dyDescent="0.25">
      <c r="A5535">
        <f t="shared" si="177"/>
        <v>5530</v>
      </c>
      <c r="C5535">
        <v>65884.759191067933</v>
      </c>
      <c r="D5535">
        <v>67902.805659240345</v>
      </c>
      <c r="E5535">
        <v>47226879.611160852</v>
      </c>
      <c r="F5535">
        <v>2018.0464681724116</v>
      </c>
      <c r="G5535">
        <v>343833514.99480093</v>
      </c>
      <c r="H5535" s="6">
        <f>E5535-G5535-'Recalled prostheses cost'!$F$23</f>
        <v>-320358459.85053122</v>
      </c>
      <c r="I5535" s="112">
        <v>25944510.016066961</v>
      </c>
      <c r="J5535" s="112">
        <v>130656735.69802435</v>
      </c>
      <c r="K5535" s="112">
        <f>I5535-J5535-(0.38*'Recalled prostheses cost'!$F$23)</f>
        <v>-113737918.97937605</v>
      </c>
      <c r="L5535" s="11">
        <f t="shared" si="176"/>
        <v>1</v>
      </c>
    </row>
    <row r="5536" spans="1:12" x14ac:dyDescent="0.25">
      <c r="A5536">
        <f t="shared" si="177"/>
        <v>5531</v>
      </c>
      <c r="C5536">
        <v>49270.973270318427</v>
      </c>
      <c r="D5536">
        <v>50088.258889166631</v>
      </c>
      <c r="E5536">
        <v>53812597.772943199</v>
      </c>
      <c r="F5536">
        <v>817.28561884820374</v>
      </c>
      <c r="G5536">
        <v>247267401.28777382</v>
      </c>
      <c r="H5536" s="6">
        <f>E5536-G5536-'Recalled prostheses cost'!$F$23</f>
        <v>-217206627.98172179</v>
      </c>
      <c r="I5536" s="112">
        <v>30011604.943210706</v>
      </c>
      <c r="J5536" s="112">
        <v>93961612.489354059</v>
      </c>
      <c r="K5536" s="112">
        <f>I5536-J5536-(0.38*'Recalled prostheses cost'!$F$23)</f>
        <v>-72975700.843562007</v>
      </c>
      <c r="L5536" s="11">
        <f t="shared" si="176"/>
        <v>1</v>
      </c>
    </row>
    <row r="5537" spans="1:12" x14ac:dyDescent="0.25">
      <c r="A5537">
        <f t="shared" si="177"/>
        <v>5532</v>
      </c>
      <c r="C5537">
        <v>70795.78792166624</v>
      </c>
      <c r="D5537">
        <v>73400.936044594957</v>
      </c>
      <c r="E5537">
        <v>42903893.511980698</v>
      </c>
      <c r="F5537">
        <v>2605.1481229287165</v>
      </c>
      <c r="G5537">
        <v>272054933.15851754</v>
      </c>
      <c r="H5537" s="6">
        <f>E5537-G5537-'Recalled prostheses cost'!$F$23</f>
        <v>-252902864.113428</v>
      </c>
      <c r="I5537" s="112">
        <v>23579861.665093686</v>
      </c>
      <c r="J5537" s="112">
        <v>103380874.60023667</v>
      </c>
      <c r="K5537" s="112">
        <f>I5537-J5537-(0.38*'Recalled prostheses cost'!$F$23)</f>
        <v>-88826706.232561618</v>
      </c>
      <c r="L5537" s="11">
        <f t="shared" si="176"/>
        <v>1</v>
      </c>
    </row>
    <row r="5538" spans="1:12" x14ac:dyDescent="0.25">
      <c r="A5538">
        <f t="shared" si="177"/>
        <v>5533</v>
      </c>
      <c r="C5538">
        <v>52607.645670026686</v>
      </c>
      <c r="D5538">
        <v>53971.665038594423</v>
      </c>
      <c r="E5538">
        <v>57632839.371121719</v>
      </c>
      <c r="F5538">
        <v>1364.0193685677368</v>
      </c>
      <c r="G5538">
        <v>496311341.17878401</v>
      </c>
      <c r="H5538" s="6">
        <f>E5538-G5538-'Recalled prostheses cost'!$F$23</f>
        <v>-462430326.27455348</v>
      </c>
      <c r="I5538" s="112">
        <v>31684829.387142312</v>
      </c>
      <c r="J5538" s="112">
        <v>188598309.64793795</v>
      </c>
      <c r="K5538" s="112">
        <f>I5538-J5538-(0.38*'Recalled prostheses cost'!$F$23)</f>
        <v>-165939173.55821431</v>
      </c>
      <c r="L5538" s="11">
        <f t="shared" si="176"/>
        <v>1</v>
      </c>
    </row>
    <row r="5539" spans="1:12" x14ac:dyDescent="0.25">
      <c r="A5539">
        <f t="shared" si="177"/>
        <v>5534</v>
      </c>
      <c r="C5539">
        <v>65459.64183537061</v>
      </c>
      <c r="D5539">
        <v>67804.592916401918</v>
      </c>
      <c r="E5539">
        <v>42342934.973512508</v>
      </c>
      <c r="F5539">
        <v>2344.9510810313077</v>
      </c>
      <c r="G5539">
        <v>328463233.66184616</v>
      </c>
      <c r="H5539" s="6">
        <f>E5539-G5539-'Recalled prostheses cost'!$F$23</f>
        <v>-309872123.1552248</v>
      </c>
      <c r="I5539" s="112">
        <v>23793635.289594185</v>
      </c>
      <c r="J5539" s="112">
        <v>124816028.79150152</v>
      </c>
      <c r="K5539" s="112">
        <f>I5539-J5539-(0.38*'Recalled prostheses cost'!$F$23)</f>
        <v>-110048086.79932597</v>
      </c>
      <c r="L5539" s="11">
        <f t="shared" si="176"/>
        <v>1</v>
      </c>
    </row>
    <row r="5540" spans="1:12" x14ac:dyDescent="0.25">
      <c r="A5540">
        <f t="shared" si="177"/>
        <v>5535</v>
      </c>
      <c r="C5540">
        <v>49867.760475433097</v>
      </c>
      <c r="D5540">
        <v>51750.407365018109</v>
      </c>
      <c r="E5540">
        <v>52259912.550605491</v>
      </c>
      <c r="F5540">
        <v>1882.6468895850121</v>
      </c>
      <c r="G5540">
        <v>517924537.38115811</v>
      </c>
      <c r="H5540" s="6">
        <f>E5540-G5540-'Recalled prostheses cost'!$F$23</f>
        <v>-489416449.29744381</v>
      </c>
      <c r="I5540" s="112">
        <v>29035938.642910987</v>
      </c>
      <c r="J5540" s="112">
        <v>196811324.20484012</v>
      </c>
      <c r="K5540" s="112">
        <f>I5540-J5540-(0.38*'Recalled prostheses cost'!$F$23)</f>
        <v>-176801078.85934779</v>
      </c>
      <c r="L5540" s="11">
        <f t="shared" si="176"/>
        <v>1</v>
      </c>
    </row>
    <row r="5541" spans="1:12" x14ac:dyDescent="0.25">
      <c r="A5541">
        <f t="shared" si="177"/>
        <v>5536</v>
      </c>
      <c r="C5541">
        <v>53293.633971681615</v>
      </c>
      <c r="D5541">
        <v>54892.899026766856</v>
      </c>
      <c r="E5541">
        <v>45537199.589732952</v>
      </c>
      <c r="F5541">
        <v>1599.2650550852413</v>
      </c>
      <c r="G5541">
        <v>320990941.43509918</v>
      </c>
      <c r="H5541" s="6">
        <f>E5541-G5541-'Recalled prostheses cost'!$F$23</f>
        <v>-299205566.31225741</v>
      </c>
      <c r="I5541" s="112">
        <v>24863656.988167435</v>
      </c>
      <c r="J5541" s="112">
        <v>121976557.74533769</v>
      </c>
      <c r="K5541" s="112">
        <f>I5541-J5541-(0.38*'Recalled prostheses cost'!$F$23)</f>
        <v>-106138594.05458891</v>
      </c>
      <c r="L5541" s="11">
        <f t="shared" si="176"/>
        <v>1</v>
      </c>
    </row>
    <row r="5542" spans="1:12" x14ac:dyDescent="0.25">
      <c r="A5542">
        <f t="shared" si="177"/>
        <v>5537</v>
      </c>
      <c r="C5542">
        <v>51900.723023664963</v>
      </c>
      <c r="D5542">
        <v>52998.931400210487</v>
      </c>
      <c r="E5542">
        <v>48239974.724284209</v>
      </c>
      <c r="F5542">
        <v>1098.2083765455245</v>
      </c>
      <c r="G5542">
        <v>234208246.47704932</v>
      </c>
      <c r="H5542" s="6">
        <f>E5542-G5542-'Recalled prostheses cost'!$F$23</f>
        <v>-209720096.21965629</v>
      </c>
      <c r="I5542" s="112">
        <v>26498406.17027339</v>
      </c>
      <c r="J5542" s="112">
        <v>88999133.661278754</v>
      </c>
      <c r="K5542" s="112">
        <f>I5542-J5542-(0.38*'Recalled prostheses cost'!$F$23)</f>
        <v>-71526420.788424015</v>
      </c>
      <c r="L5542" s="11">
        <f t="shared" si="176"/>
        <v>1</v>
      </c>
    </row>
    <row r="5543" spans="1:12" x14ac:dyDescent="0.25">
      <c r="A5543">
        <f t="shared" si="177"/>
        <v>5538</v>
      </c>
      <c r="C5543">
        <v>53538.489045913229</v>
      </c>
      <c r="D5543">
        <v>55584.591842463757</v>
      </c>
      <c r="E5543">
        <v>41771339.314678133</v>
      </c>
      <c r="F5543">
        <v>2046.1027965505273</v>
      </c>
      <c r="G5543">
        <v>373781460.16109842</v>
      </c>
      <c r="H5543" s="6">
        <f>E5543-G5543-'Recalled prostheses cost'!$F$23</f>
        <v>-355761945.31331146</v>
      </c>
      <c r="I5543" s="112">
        <v>22900291.535694033</v>
      </c>
      <c r="J5543" s="112">
        <v>142036954.86121741</v>
      </c>
      <c r="K5543" s="112">
        <f>I5543-J5543-(0.38*'Recalled prostheses cost'!$F$23)</f>
        <v>-128162356.62294203</v>
      </c>
      <c r="L5543" s="11">
        <f t="shared" si="176"/>
        <v>1</v>
      </c>
    </row>
    <row r="5544" spans="1:12" x14ac:dyDescent="0.25">
      <c r="A5544">
        <f t="shared" si="177"/>
        <v>5539</v>
      </c>
      <c r="C5544">
        <v>54471.833781571928</v>
      </c>
      <c r="D5544">
        <v>56188.981441941221</v>
      </c>
      <c r="E5544">
        <v>43274474.692142375</v>
      </c>
      <c r="F5544">
        <v>1717.1476603692936</v>
      </c>
      <c r="G5544">
        <v>273908073.46250445</v>
      </c>
      <c r="H5544" s="6">
        <f>E5544-G5544-'Recalled prostheses cost'!$F$23</f>
        <v>-254385423.23725325</v>
      </c>
      <c r="I5544" s="112">
        <v>24176025.85174007</v>
      </c>
      <c r="J5544" s="112">
        <v>104085067.91575171</v>
      </c>
      <c r="K5544" s="112">
        <f>I5544-J5544-(0.38*'Recalled prostheses cost'!$F$23)</f>
        <v>-88934735.361430287</v>
      </c>
      <c r="L5544" s="11">
        <f t="shared" si="176"/>
        <v>1</v>
      </c>
    </row>
    <row r="5545" spans="1:12" x14ac:dyDescent="0.25">
      <c r="A5545">
        <f t="shared" si="177"/>
        <v>5540</v>
      </c>
      <c r="C5545">
        <v>62172.99351517696</v>
      </c>
      <c r="D5545">
        <v>63793.849247893435</v>
      </c>
      <c r="E5545">
        <v>48002225.927936673</v>
      </c>
      <c r="F5545">
        <v>1620.8557327164744</v>
      </c>
      <c r="G5545">
        <v>284717821.63378066</v>
      </c>
      <c r="H5545" s="6">
        <f>E5545-G5545-'Recalled prostheses cost'!$F$23</f>
        <v>-260467420.17273515</v>
      </c>
      <c r="I5545" s="112">
        <v>26673640.201222964</v>
      </c>
      <c r="J5545" s="112">
        <v>108192772.22083665</v>
      </c>
      <c r="K5545" s="112">
        <f>I5545-J5545-(0.38*'Recalled prostheses cost'!$F$23)</f>
        <v>-90544825.317032337</v>
      </c>
      <c r="L5545" s="11">
        <f t="shared" si="176"/>
        <v>1</v>
      </c>
    </row>
    <row r="5546" spans="1:12" x14ac:dyDescent="0.25">
      <c r="A5546">
        <f t="shared" si="177"/>
        <v>5541</v>
      </c>
      <c r="C5546">
        <v>64490.169744525447</v>
      </c>
      <c r="D5546">
        <v>67151.474054685896</v>
      </c>
      <c r="E5546">
        <v>44052764.778754756</v>
      </c>
      <c r="F5546">
        <v>2661.3043101604489</v>
      </c>
      <c r="G5546">
        <v>357689694.61289752</v>
      </c>
      <c r="H5546" s="6">
        <f>E5546-G5546-'Recalled prostheses cost'!$F$23</f>
        <v>-337388754.30103391</v>
      </c>
      <c r="I5546" s="112">
        <v>24156566.004404854</v>
      </c>
      <c r="J5546" s="112">
        <v>135922083.95290104</v>
      </c>
      <c r="K5546" s="112">
        <f>I5546-J5546-(0.38*'Recalled prostheses cost'!$F$23)</f>
        <v>-120791211.24591482</v>
      </c>
      <c r="L5546" s="11">
        <f t="shared" si="176"/>
        <v>1</v>
      </c>
    </row>
    <row r="5547" spans="1:12" x14ac:dyDescent="0.25">
      <c r="A5547">
        <f t="shared" si="177"/>
        <v>5542</v>
      </c>
      <c r="C5547">
        <v>50950.651860843136</v>
      </c>
      <c r="D5547">
        <v>52635.041747418378</v>
      </c>
      <c r="E5547">
        <v>41139214.076684453</v>
      </c>
      <c r="F5547">
        <v>1684.3898865752417</v>
      </c>
      <c r="G5547">
        <v>286028284.05150265</v>
      </c>
      <c r="H5547" s="6">
        <f>E5547-G5547-'Recalled prostheses cost'!$F$23</f>
        <v>-268640894.4417094</v>
      </c>
      <c r="I5547" s="112">
        <v>22764229.39829224</v>
      </c>
      <c r="J5547" s="112">
        <v>108690747.93957101</v>
      </c>
      <c r="K5547" s="112">
        <f>I5547-J5547-(0.38*'Recalled prostheses cost'!$F$23)</f>
        <v>-94952211.838697404</v>
      </c>
      <c r="L5547" s="11">
        <f t="shared" si="176"/>
        <v>1</v>
      </c>
    </row>
    <row r="5548" spans="1:12" x14ac:dyDescent="0.25">
      <c r="A5548">
        <f t="shared" si="177"/>
        <v>5543</v>
      </c>
      <c r="C5548">
        <v>70162.343396425727</v>
      </c>
      <c r="D5548">
        <v>71847.956665699618</v>
      </c>
      <c r="E5548">
        <v>43771544.338668488</v>
      </c>
      <c r="F5548">
        <v>1685.6132692738902</v>
      </c>
      <c r="G5548">
        <v>240244513.605167</v>
      </c>
      <c r="H5548" s="6">
        <f>E5548-G5548-'Recalled prostheses cost'!$F$23</f>
        <v>-220224793.73338968</v>
      </c>
      <c r="I5548" s="112">
        <v>24858594.056830559</v>
      </c>
      <c r="J5548" s="112">
        <v>91292915.169963494</v>
      </c>
      <c r="K5548" s="112">
        <f>I5548-J5548-(0.38*'Recalled prostheses cost'!$F$23)</f>
        <v>-75460014.410551578</v>
      </c>
      <c r="L5548" s="11">
        <f t="shared" si="176"/>
        <v>1</v>
      </c>
    </row>
    <row r="5549" spans="1:12" x14ac:dyDescent="0.25">
      <c r="A5549">
        <f t="shared" si="177"/>
        <v>5544</v>
      </c>
      <c r="C5549">
        <v>66763.644168315193</v>
      </c>
      <c r="D5549">
        <v>69250.32193156438</v>
      </c>
      <c r="E5549">
        <v>52651594.599639632</v>
      </c>
      <c r="F5549">
        <v>2486.6777632491867</v>
      </c>
      <c r="G5549">
        <v>483679402.75741309</v>
      </c>
      <c r="H5549" s="6">
        <f>E5549-G5549-'Recalled prostheses cost'!$F$23</f>
        <v>-454779632.6246646</v>
      </c>
      <c r="I5549" s="112">
        <v>29291831.076186106</v>
      </c>
      <c r="J5549" s="112">
        <v>183798173.04781699</v>
      </c>
      <c r="K5549" s="112">
        <f>I5549-J5549-(0.38*'Recalled prostheses cost'!$F$23)</f>
        <v>-163532035.26904953</v>
      </c>
      <c r="L5549" s="11">
        <f t="shared" si="176"/>
        <v>1</v>
      </c>
    </row>
    <row r="5550" spans="1:12" x14ac:dyDescent="0.25">
      <c r="A5550">
        <f t="shared" si="177"/>
        <v>5545</v>
      </c>
      <c r="C5550">
        <v>55742.787645274606</v>
      </c>
      <c r="D5550">
        <v>57627.920682964497</v>
      </c>
      <c r="E5550">
        <v>58236310.502830833</v>
      </c>
      <c r="F5550">
        <v>1885.1330376898914</v>
      </c>
      <c r="G5550">
        <v>438193265.99129182</v>
      </c>
      <c r="H5550" s="6">
        <f>E5550-G5550-'Recalled prostheses cost'!$F$23</f>
        <v>-403708779.95535219</v>
      </c>
      <c r="I5550" s="112">
        <v>32332353.140377607</v>
      </c>
      <c r="J5550" s="112">
        <v>166513441.07669091</v>
      </c>
      <c r="K5550" s="112">
        <f>I5550-J5550-(0.38*'Recalled prostheses cost'!$F$23)</f>
        <v>-143206781.23373196</v>
      </c>
      <c r="L5550" s="11">
        <f t="shared" si="176"/>
        <v>1</v>
      </c>
    </row>
    <row r="5551" spans="1:12" x14ac:dyDescent="0.25">
      <c r="A5551">
        <f t="shared" si="177"/>
        <v>5546</v>
      </c>
      <c r="C5551">
        <v>62226.315202831094</v>
      </c>
      <c r="D5551">
        <v>63582.259941609591</v>
      </c>
      <c r="E5551">
        <v>58429010.479926549</v>
      </c>
      <c r="F5551">
        <v>1355.9447387784967</v>
      </c>
      <c r="G5551">
        <v>287618276.13811278</v>
      </c>
      <c r="H5551" s="6">
        <f>E5551-G5551-'Recalled prostheses cost'!$F$23</f>
        <v>-252941090.1250774</v>
      </c>
      <c r="I5551" s="112">
        <v>32336769.498846866</v>
      </c>
      <c r="J5551" s="112">
        <v>109294944.93248284</v>
      </c>
      <c r="K5551" s="112">
        <f>I5551-J5551-(0.38*'Recalled prostheses cost'!$F$23)</f>
        <v>-85983868.731054634</v>
      </c>
      <c r="L5551" s="11">
        <f t="shared" si="176"/>
        <v>1</v>
      </c>
    </row>
    <row r="5552" spans="1:12" x14ac:dyDescent="0.25">
      <c r="A5552">
        <f t="shared" si="177"/>
        <v>5547</v>
      </c>
      <c r="C5552">
        <v>61394.522807818204</v>
      </c>
      <c r="D5552">
        <v>63909.066368360378</v>
      </c>
      <c r="E5552">
        <v>43346595.580408581</v>
      </c>
      <c r="F5552">
        <v>2514.5435605421735</v>
      </c>
      <c r="G5552">
        <v>367609932.9612394</v>
      </c>
      <c r="H5552" s="6">
        <f>E5552-G5552-'Recalled prostheses cost'!$F$23</f>
        <v>-348015161.84772199</v>
      </c>
      <c r="I5552" s="112">
        <v>23941392.284065567</v>
      </c>
      <c r="J5552" s="112">
        <v>139691774.52527097</v>
      </c>
      <c r="K5552" s="112">
        <f>I5552-J5552-(0.38*'Recalled prostheses cost'!$F$23)</f>
        <v>-124776075.53862405</v>
      </c>
      <c r="L5552" s="11">
        <f t="shared" si="176"/>
        <v>1</v>
      </c>
    </row>
    <row r="5553" spans="1:12" x14ac:dyDescent="0.25">
      <c r="A5553">
        <f t="shared" si="177"/>
        <v>5548</v>
      </c>
      <c r="C5553">
        <v>57853.337484958756</v>
      </c>
      <c r="D5553">
        <v>59498.729899970349</v>
      </c>
      <c r="E5553">
        <v>45157296.425871082</v>
      </c>
      <c r="F5553">
        <v>1645.3924150115927</v>
      </c>
      <c r="G5553">
        <v>279055544.08345854</v>
      </c>
      <c r="H5553" s="6">
        <f>E5553-G5553-'Recalled prostheses cost'!$F$23</f>
        <v>-257650072.12447864</v>
      </c>
      <c r="I5553" s="112">
        <v>25205771.992100962</v>
      </c>
      <c r="J5553" s="112">
        <v>106041106.75171426</v>
      </c>
      <c r="K5553" s="112">
        <f>I5553-J5553-(0.38*'Recalled prostheses cost'!$F$23)</f>
        <v>-89861028.057031959</v>
      </c>
      <c r="L5553" s="11">
        <f t="shared" si="176"/>
        <v>1</v>
      </c>
    </row>
    <row r="5554" spans="1:12" x14ac:dyDescent="0.25">
      <c r="A5554">
        <f t="shared" si="177"/>
        <v>5549</v>
      </c>
      <c r="C5554">
        <v>60576.250051472904</v>
      </c>
      <c r="D5554">
        <v>61754.770680268834</v>
      </c>
      <c r="E5554">
        <v>40220076.109834768</v>
      </c>
      <c r="F5554">
        <v>1178.52062879593</v>
      </c>
      <c r="G5554">
        <v>161399439.69119841</v>
      </c>
      <c r="H5554" s="6">
        <f>E5554-G5554-'Recalled prostheses cost'!$F$23</f>
        <v>-144931188.04825482</v>
      </c>
      <c r="I5554" s="112">
        <v>22532691.604091112</v>
      </c>
      <c r="J5554" s="112">
        <v>61331787.082655407</v>
      </c>
      <c r="K5554" s="112">
        <f>I5554-J5554-(0.38*'Recalled prostheses cost'!$F$23)</f>
        <v>-47824788.775982939</v>
      </c>
      <c r="L5554" s="11">
        <f t="shared" si="176"/>
        <v>1</v>
      </c>
    </row>
    <row r="5555" spans="1:12" x14ac:dyDescent="0.25">
      <c r="A5555">
        <f t="shared" si="177"/>
        <v>5550</v>
      </c>
      <c r="C5555">
        <v>57158.309169603963</v>
      </c>
      <c r="D5555">
        <v>58659.611152319048</v>
      </c>
      <c r="E5555">
        <v>48539039.867373884</v>
      </c>
      <c r="F5555">
        <v>1501.3019827150856</v>
      </c>
      <c r="G5555">
        <v>286809593.8381325</v>
      </c>
      <c r="H5555" s="6">
        <f>E5555-G5555-'Recalled prostheses cost'!$F$23</f>
        <v>-262022378.43764979</v>
      </c>
      <c r="I5555" s="112">
        <v>26921507.717904754</v>
      </c>
      <c r="J5555" s="112">
        <v>108987645.65849037</v>
      </c>
      <c r="K5555" s="112">
        <f>I5555-J5555-(0.38*'Recalled prostheses cost'!$F$23)</f>
        <v>-91091831.238004267</v>
      </c>
      <c r="L5555" s="11">
        <f t="shared" si="176"/>
        <v>1</v>
      </c>
    </row>
    <row r="5556" spans="1:12" x14ac:dyDescent="0.25">
      <c r="A5556">
        <f t="shared" si="177"/>
        <v>5551</v>
      </c>
      <c r="C5556">
        <v>62416.722564972079</v>
      </c>
      <c r="D5556">
        <v>63834.054668466357</v>
      </c>
      <c r="E5556">
        <v>43697031.659268744</v>
      </c>
      <c r="F5556">
        <v>1417.3321034942783</v>
      </c>
      <c r="G5556">
        <v>225466818.83397841</v>
      </c>
      <c r="H5556" s="6">
        <f>E5556-G5556-'Recalled prostheses cost'!$F$23</f>
        <v>-205521611.64160085</v>
      </c>
      <c r="I5556" s="112">
        <v>24241138.418231841</v>
      </c>
      <c r="J5556" s="112">
        <v>85677391.15691179</v>
      </c>
      <c r="K5556" s="112">
        <f>I5556-J5556-(0.38*'Recalled prostheses cost'!$F$23)</f>
        <v>-70461946.036098599</v>
      </c>
      <c r="L5556" s="11">
        <f t="shared" si="176"/>
        <v>1</v>
      </c>
    </row>
    <row r="5557" spans="1:12" x14ac:dyDescent="0.25">
      <c r="A5557">
        <f t="shared" si="177"/>
        <v>5552</v>
      </c>
      <c r="C5557">
        <v>58581.064397315618</v>
      </c>
      <c r="D5557">
        <v>60194.766579225201</v>
      </c>
      <c r="E5557">
        <v>68522678.981847882</v>
      </c>
      <c r="F5557">
        <v>1613.7021819095826</v>
      </c>
      <c r="G5557">
        <v>404149810.59062046</v>
      </c>
      <c r="H5557" s="6">
        <f>E5557-G5557-'Recalled prostheses cost'!$F$23</f>
        <v>-359378956.07566375</v>
      </c>
      <c r="I5557" s="112">
        <v>37980181.532114066</v>
      </c>
      <c r="J5557" s="112">
        <v>153576928.02443576</v>
      </c>
      <c r="K5557" s="112">
        <f>I5557-J5557-(0.38*'Recalled prostheses cost'!$F$23)</f>
        <v>-124622439.78974035</v>
      </c>
      <c r="L5557" s="11">
        <f t="shared" si="176"/>
        <v>1</v>
      </c>
    </row>
    <row r="5558" spans="1:12" x14ac:dyDescent="0.25">
      <c r="A5558">
        <f t="shared" si="177"/>
        <v>5553</v>
      </c>
      <c r="C5558">
        <v>50968.23995914049</v>
      </c>
      <c r="D5558">
        <v>52895.329313088434</v>
      </c>
      <c r="E5558">
        <v>47134810.959394366</v>
      </c>
      <c r="F5558">
        <v>1927.0893539479439</v>
      </c>
      <c r="G5558">
        <v>375984525.89207411</v>
      </c>
      <c r="H5558" s="6">
        <f>E5558-G5558-'Recalled prostheses cost'!$F$23</f>
        <v>-352601539.39957094</v>
      </c>
      <c r="I5558" s="112">
        <v>26141961.300279059</v>
      </c>
      <c r="J5558" s="112">
        <v>142874119.83898821</v>
      </c>
      <c r="K5558" s="112">
        <f>I5558-J5558-(0.38*'Recalled prostheses cost'!$F$23)</f>
        <v>-125757851.83612782</v>
      </c>
      <c r="L5558" s="11">
        <f t="shared" si="176"/>
        <v>1</v>
      </c>
    </row>
    <row r="5559" spans="1:12" x14ac:dyDescent="0.25">
      <c r="A5559">
        <f t="shared" si="177"/>
        <v>5554</v>
      </c>
      <c r="C5559">
        <v>52352.39807873463</v>
      </c>
      <c r="D5559">
        <v>53611.429880664859</v>
      </c>
      <c r="E5559">
        <v>41160357.009422347</v>
      </c>
      <c r="F5559">
        <v>1259.0318019302285</v>
      </c>
      <c r="G5559">
        <v>175082925.23134482</v>
      </c>
      <c r="H5559" s="6">
        <f>E5559-G5559-'Recalled prostheses cost'!$F$23</f>
        <v>-157674392.68881366</v>
      </c>
      <c r="I5559" s="112">
        <v>22664334.474427421</v>
      </c>
      <c r="J5559" s="112">
        <v>66531511.58791101</v>
      </c>
      <c r="K5559" s="112">
        <f>I5559-J5559-(0.38*'Recalled prostheses cost'!$F$23)</f>
        <v>-52892870.410902239</v>
      </c>
      <c r="L5559" s="11">
        <f t="shared" si="176"/>
        <v>1</v>
      </c>
    </row>
    <row r="5560" spans="1:12" x14ac:dyDescent="0.25">
      <c r="A5560">
        <f t="shared" si="177"/>
        <v>5555</v>
      </c>
      <c r="C5560">
        <v>67085.991710713221</v>
      </c>
      <c r="D5560">
        <v>68865.50904872056</v>
      </c>
      <c r="E5560">
        <v>57983319.95673655</v>
      </c>
      <c r="F5560">
        <v>1779.5173380073393</v>
      </c>
      <c r="G5560">
        <v>307186508.01682866</v>
      </c>
      <c r="H5560" s="6">
        <f>E5560-G5560-'Recalled prostheses cost'!$F$23</f>
        <v>-272955012.52698326</v>
      </c>
      <c r="I5560" s="112">
        <v>31601660.839458734</v>
      </c>
      <c r="J5560" s="112">
        <v>116730873.0463949</v>
      </c>
      <c r="K5560" s="112">
        <f>I5560-J5560-(0.38*'Recalled prostheses cost'!$F$23)</f>
        <v>-94154905.504354805</v>
      </c>
      <c r="L5560" s="11">
        <f t="shared" si="176"/>
        <v>1</v>
      </c>
    </row>
    <row r="5561" spans="1:12" x14ac:dyDescent="0.25">
      <c r="A5561">
        <f t="shared" si="177"/>
        <v>5556</v>
      </c>
      <c r="C5561">
        <v>53135.238104123426</v>
      </c>
      <c r="D5561">
        <v>54826.60001162035</v>
      </c>
      <c r="E5561">
        <v>61399325.565885328</v>
      </c>
      <c r="F5561">
        <v>1691.3619074969247</v>
      </c>
      <c r="G5561">
        <v>584769042.62088907</v>
      </c>
      <c r="H5561" s="6">
        <f>E5561-G5561-'Recalled prostheses cost'!$F$23</f>
        <v>-547121541.52189493</v>
      </c>
      <c r="I5561" s="112">
        <v>33911588.790115453</v>
      </c>
      <c r="J5561" s="112">
        <v>222212236.19593787</v>
      </c>
      <c r="K5561" s="112">
        <f>I5561-J5561-(0.38*'Recalled prostheses cost'!$F$23)</f>
        <v>-197326340.70324108</v>
      </c>
      <c r="L5561" s="11">
        <f t="shared" si="176"/>
        <v>1</v>
      </c>
    </row>
    <row r="5562" spans="1:12" x14ac:dyDescent="0.25">
      <c r="A5562">
        <f t="shared" si="177"/>
        <v>5557</v>
      </c>
      <c r="C5562">
        <v>57615.313077743143</v>
      </c>
      <c r="D5562">
        <v>59495.699614150661</v>
      </c>
      <c r="E5562">
        <v>42113540.350898378</v>
      </c>
      <c r="F5562">
        <v>1880.3865364075173</v>
      </c>
      <c r="G5562">
        <v>296896332.26658064</v>
      </c>
      <c r="H5562" s="6">
        <f>E5562-G5562-'Recalled prostheses cost'!$F$23</f>
        <v>-278534616.38257343</v>
      </c>
      <c r="I5562" s="112">
        <v>23304890.26357409</v>
      </c>
      <c r="J5562" s="112">
        <v>112820606.26130061</v>
      </c>
      <c r="K5562" s="112">
        <f>I5562-J5562-(0.38*'Recalled prostheses cost'!$F$23)</f>
        <v>-98541409.295145154</v>
      </c>
      <c r="L5562" s="11">
        <f t="shared" si="176"/>
        <v>1</v>
      </c>
    </row>
    <row r="5563" spans="1:12" x14ac:dyDescent="0.25">
      <c r="A5563">
        <f t="shared" si="177"/>
        <v>5558</v>
      </c>
      <c r="C5563">
        <v>54399.308916438116</v>
      </c>
      <c r="D5563">
        <v>56041.987763777499</v>
      </c>
      <c r="E5563">
        <v>59002052.19940158</v>
      </c>
      <c r="F5563">
        <v>1642.6788473393826</v>
      </c>
      <c r="G5563">
        <v>488275642.10555387</v>
      </c>
      <c r="H5563" s="6">
        <f>E5563-G5563-'Recalled prostheses cost'!$F$23</f>
        <v>-453025414.37304348</v>
      </c>
      <c r="I5563" s="112">
        <v>32445666.666136421</v>
      </c>
      <c r="J5563" s="112">
        <v>185544744.00011051</v>
      </c>
      <c r="K5563" s="112">
        <f>I5563-J5563-(0.38*'Recalled prostheses cost'!$F$23)</f>
        <v>-162124770.63139275</v>
      </c>
      <c r="L5563" s="11">
        <f t="shared" si="176"/>
        <v>1</v>
      </c>
    </row>
    <row r="5564" spans="1:12" x14ac:dyDescent="0.25">
      <c r="A5564">
        <f t="shared" si="177"/>
        <v>5559</v>
      </c>
      <c r="C5564">
        <v>56627.369676915267</v>
      </c>
      <c r="D5564">
        <v>58340.708082307443</v>
      </c>
      <c r="E5564">
        <v>39247376.755188294</v>
      </c>
      <c r="F5564">
        <v>1713.3384053921764</v>
      </c>
      <c r="G5564">
        <v>257487045.35594237</v>
      </c>
      <c r="H5564" s="6">
        <f>E5564-G5564-'Recalled prostheses cost'!$F$23</f>
        <v>-241991493.06764525</v>
      </c>
      <c r="I5564" s="112">
        <v>21636444.663732767</v>
      </c>
      <c r="J5564" s="112">
        <v>97845077.235258102</v>
      </c>
      <c r="K5564" s="112">
        <f>I5564-J5564-(0.38*'Recalled prostheses cost'!$F$23)</f>
        <v>-85234325.868943989</v>
      </c>
      <c r="L5564" s="11">
        <f t="shared" si="176"/>
        <v>1</v>
      </c>
    </row>
    <row r="5565" spans="1:12" x14ac:dyDescent="0.25">
      <c r="A5565">
        <f t="shared" si="177"/>
        <v>5560</v>
      </c>
      <c r="C5565">
        <v>54957.864363700093</v>
      </c>
      <c r="D5565">
        <v>56819.609217762132</v>
      </c>
      <c r="E5565">
        <v>42189399.27685605</v>
      </c>
      <c r="F5565">
        <v>1861.7448540620389</v>
      </c>
      <c r="G5565">
        <v>310761821.28608906</v>
      </c>
      <c r="H5565" s="6">
        <f>E5565-G5565-'Recalled prostheses cost'!$F$23</f>
        <v>-292324246.47612417</v>
      </c>
      <c r="I5565" s="112">
        <v>23738596.37651673</v>
      </c>
      <c r="J5565" s="112">
        <v>118089492.08871385</v>
      </c>
      <c r="K5565" s="112">
        <f>I5565-J5565-(0.38*'Recalled prostheses cost'!$F$23)</f>
        <v>-103376589.00961578</v>
      </c>
      <c r="L5565" s="11">
        <f t="shared" si="176"/>
        <v>1</v>
      </c>
    </row>
    <row r="5566" spans="1:12" x14ac:dyDescent="0.25">
      <c r="A5566">
        <f t="shared" si="177"/>
        <v>5561</v>
      </c>
      <c r="C5566">
        <v>58401.688113479831</v>
      </c>
      <c r="D5566">
        <v>59766.040498138551</v>
      </c>
      <c r="E5566">
        <v>41192703.420456946</v>
      </c>
      <c r="F5566">
        <v>1364.3523846587195</v>
      </c>
      <c r="G5566">
        <v>232802067.02975386</v>
      </c>
      <c r="H5566" s="6">
        <f>E5566-G5566-'Recalled prostheses cost'!$F$23</f>
        <v>-215361188.07618809</v>
      </c>
      <c r="I5566" s="112">
        <v>22884397.70793445</v>
      </c>
      <c r="J5566" s="112">
        <v>88464785.471306458</v>
      </c>
      <c r="K5566" s="112">
        <f>I5566-J5566-(0.38*'Recalled prostheses cost'!$F$23)</f>
        <v>-74606081.060790658</v>
      </c>
      <c r="L5566" s="11">
        <f t="shared" si="176"/>
        <v>1</v>
      </c>
    </row>
    <row r="5567" spans="1:12" x14ac:dyDescent="0.25">
      <c r="A5567">
        <f t="shared" si="177"/>
        <v>5562</v>
      </c>
      <c r="C5567">
        <v>74090.996793891871</v>
      </c>
      <c r="D5567">
        <v>76231.783798600358</v>
      </c>
      <c r="E5567">
        <v>46306528.913575865</v>
      </c>
      <c r="F5567">
        <v>2140.7870047084871</v>
      </c>
      <c r="G5567">
        <v>339087429.95877379</v>
      </c>
      <c r="H5567" s="6">
        <f>E5567-G5567-'Recalled prostheses cost'!$F$23</f>
        <v>-316532725.51208907</v>
      </c>
      <c r="I5567" s="112">
        <v>25257914.905323088</v>
      </c>
      <c r="J5567" s="112">
        <v>128853223.38433403</v>
      </c>
      <c r="K5567" s="112">
        <f>I5567-J5567-(0.38*'Recalled prostheses cost'!$F$23)</f>
        <v>-112621001.77642959</v>
      </c>
      <c r="L5567" s="11">
        <f t="shared" si="176"/>
        <v>1</v>
      </c>
    </row>
    <row r="5568" spans="1:12" x14ac:dyDescent="0.25">
      <c r="A5568">
        <f t="shared" si="177"/>
        <v>5563</v>
      </c>
      <c r="C5568">
        <v>70911.93113586503</v>
      </c>
      <c r="D5568">
        <v>73011.547499079883</v>
      </c>
      <c r="E5568">
        <v>50572384.685571603</v>
      </c>
      <c r="F5568">
        <v>2099.6163632148528</v>
      </c>
      <c r="G5568">
        <v>304912676.93169194</v>
      </c>
      <c r="H5568" s="6">
        <f>E5568-G5568-'Recalled prostheses cost'!$F$23</f>
        <v>-278092116.7130115</v>
      </c>
      <c r="I5568" s="112">
        <v>28247456.612443924</v>
      </c>
      <c r="J5568" s="112">
        <v>115866817.23404296</v>
      </c>
      <c r="K5568" s="112">
        <f>I5568-J5568-(0.38*'Recalled prostheses cost'!$F$23)</f>
        <v>-96645053.919017673</v>
      </c>
      <c r="L5568" s="11">
        <f t="shared" si="176"/>
        <v>1</v>
      </c>
    </row>
    <row r="5569" spans="1:12" x14ac:dyDescent="0.25">
      <c r="A5569">
        <f t="shared" si="177"/>
        <v>5564</v>
      </c>
      <c r="C5569">
        <v>68040.39073916529</v>
      </c>
      <c r="D5569">
        <v>71466.621160717332</v>
      </c>
      <c r="E5569">
        <v>60092346.019410878</v>
      </c>
      <c r="F5569">
        <v>3426.2304215520417</v>
      </c>
      <c r="G5569">
        <v>969003208.38396418</v>
      </c>
      <c r="H5569" s="6">
        <f>E5569-G5569-'Recalled prostheses cost'!$F$23</f>
        <v>-932662686.8314445</v>
      </c>
      <c r="I5569" s="112">
        <v>33427721.92680487</v>
      </c>
      <c r="J5569" s="112">
        <v>368221219.18590641</v>
      </c>
      <c r="K5569" s="112">
        <f>I5569-J5569-(0.38*'Recalled prostheses cost'!$F$23)</f>
        <v>-343819190.55652016</v>
      </c>
      <c r="L5569" s="11">
        <f t="shared" si="176"/>
        <v>1</v>
      </c>
    </row>
    <row r="5570" spans="1:12" x14ac:dyDescent="0.25">
      <c r="A5570">
        <f t="shared" si="177"/>
        <v>5565</v>
      </c>
      <c r="C5570">
        <v>65105.599023260293</v>
      </c>
      <c r="D5570">
        <v>67480.795613600756</v>
      </c>
      <c r="E5570">
        <v>51756064.41560699</v>
      </c>
      <c r="F5570">
        <v>2375.1965903404634</v>
      </c>
      <c r="G5570">
        <v>418381606.23894536</v>
      </c>
      <c r="H5570" s="6">
        <f>E5570-G5570-'Recalled prostheses cost'!$F$23</f>
        <v>-390377366.29022956</v>
      </c>
      <c r="I5570" s="112">
        <v>28732895.877899483</v>
      </c>
      <c r="J5570" s="112">
        <v>158985010.37079924</v>
      </c>
      <c r="K5570" s="112">
        <f>I5570-J5570-(0.38*'Recalled prostheses cost'!$F$23)</f>
        <v>-139277807.7903184</v>
      </c>
      <c r="L5570" s="11">
        <f t="shared" si="176"/>
        <v>1</v>
      </c>
    </row>
    <row r="5571" spans="1:12" x14ac:dyDescent="0.25">
      <c r="A5571">
        <f t="shared" si="177"/>
        <v>5566</v>
      </c>
      <c r="C5571">
        <v>53148.745054173625</v>
      </c>
      <c r="D5571">
        <v>54560.591227543628</v>
      </c>
      <c r="E5571">
        <v>67433113.746882781</v>
      </c>
      <c r="F5571">
        <v>1411.8461733700024</v>
      </c>
      <c r="G5571">
        <v>453750981.32730806</v>
      </c>
      <c r="H5571" s="6">
        <f>E5571-G5571-'Recalled prostheses cost'!$F$23</f>
        <v>-410069692.04731643</v>
      </c>
      <c r="I5571" s="112">
        <v>37654303.534844242</v>
      </c>
      <c r="J5571" s="112">
        <v>172425372.90437707</v>
      </c>
      <c r="K5571" s="112">
        <f>I5571-J5571-(0.38*'Recalled prostheses cost'!$F$23)</f>
        <v>-143796762.66695148</v>
      </c>
      <c r="L5571" s="11">
        <f t="shared" si="176"/>
        <v>1</v>
      </c>
    </row>
    <row r="5572" spans="1:12" x14ac:dyDescent="0.25">
      <c r="A5572">
        <f t="shared" si="177"/>
        <v>5567</v>
      </c>
      <c r="C5572">
        <v>69718.449013321966</v>
      </c>
      <c r="D5572">
        <v>72022.118322192851</v>
      </c>
      <c r="E5572">
        <v>58520153.699215963</v>
      </c>
      <c r="F5572">
        <v>2303.6693088708853</v>
      </c>
      <c r="G5572">
        <v>449638550.08411396</v>
      </c>
      <c r="H5572" s="6">
        <f>E5572-G5572-'Recalled prostheses cost'!$F$23</f>
        <v>-414870220.85178918</v>
      </c>
      <c r="I5572" s="112">
        <v>32668250.254308306</v>
      </c>
      <c r="J5572" s="112">
        <v>170862649.03196329</v>
      </c>
      <c r="K5572" s="112">
        <f>I5572-J5572-(0.38*'Recalled prostheses cost'!$F$23)</f>
        <v>-147220092.07507363</v>
      </c>
      <c r="L5572" s="11">
        <f t="shared" si="176"/>
        <v>1</v>
      </c>
    </row>
    <row r="5573" spans="1:12" x14ac:dyDescent="0.25">
      <c r="A5573">
        <f t="shared" si="177"/>
        <v>5568</v>
      </c>
      <c r="C5573">
        <v>67611.662764656023</v>
      </c>
      <c r="D5573">
        <v>70788.202583806313</v>
      </c>
      <c r="E5573">
        <v>42771541.847606517</v>
      </c>
      <c r="F5573">
        <v>3176.53981915029</v>
      </c>
      <c r="G5573">
        <v>416578727.59207535</v>
      </c>
      <c r="H5573" s="6">
        <f>E5573-G5573-'Recalled prostheses cost'!$F$23</f>
        <v>-397559010.21135998</v>
      </c>
      <c r="I5573" s="112">
        <v>23806661.740603078</v>
      </c>
      <c r="J5573" s="112">
        <v>158299916.4849886</v>
      </c>
      <c r="K5573" s="112">
        <f>I5573-J5573-(0.38*'Recalled prostheses cost'!$F$23)</f>
        <v>-143518948.04180416</v>
      </c>
      <c r="L5573" s="11">
        <f t="shared" si="176"/>
        <v>1</v>
      </c>
    </row>
    <row r="5574" spans="1:12" x14ac:dyDescent="0.25">
      <c r="A5574">
        <f t="shared" si="177"/>
        <v>5569</v>
      </c>
      <c r="C5574">
        <v>58986.714877924438</v>
      </c>
      <c r="D5574">
        <v>60313.929551641573</v>
      </c>
      <c r="E5574">
        <v>43344581.675713509</v>
      </c>
      <c r="F5574">
        <v>1327.2146737171352</v>
      </c>
      <c r="G5574">
        <v>193072906.2924718</v>
      </c>
      <c r="H5574" s="6">
        <f>E5574-G5574-'Recalled prostheses cost'!$F$23</f>
        <v>-173480149.08364946</v>
      </c>
      <c r="I5574" s="112">
        <v>23848083.007073231</v>
      </c>
      <c r="J5574" s="112">
        <v>73367704.391139269</v>
      </c>
      <c r="K5574" s="112">
        <f>I5574-J5574-(0.38*'Recalled prostheses cost'!$F$23)</f>
        <v>-58545314.681484684</v>
      </c>
      <c r="L5574" s="11">
        <f t="shared" ref="L5574:L5637" si="178">IF(H5574/$H$1&lt;=F5574,1,0)</f>
        <v>1</v>
      </c>
    </row>
    <row r="5575" spans="1:12" x14ac:dyDescent="0.25">
      <c r="A5575">
        <f t="shared" si="177"/>
        <v>5570</v>
      </c>
      <c r="C5575">
        <v>67698.499560397555</v>
      </c>
      <c r="D5575">
        <v>69714.158666902178</v>
      </c>
      <c r="E5575">
        <v>48464124.09266036</v>
      </c>
      <c r="F5575">
        <v>2015.6591065046232</v>
      </c>
      <c r="G5575">
        <v>284728896.44396317</v>
      </c>
      <c r="H5575" s="6">
        <f>E5575-G5575-'Recalled prostheses cost'!$F$23</f>
        <v>-260016596.81819397</v>
      </c>
      <c r="I5575" s="112">
        <v>26785606.842585858</v>
      </c>
      <c r="J5575" s="112">
        <v>108196980.648706</v>
      </c>
      <c r="K5575" s="112">
        <f>I5575-J5575-(0.38*'Recalled prostheses cost'!$F$23)</f>
        <v>-90437067.103538781</v>
      </c>
      <c r="L5575" s="11">
        <f t="shared" si="178"/>
        <v>1</v>
      </c>
    </row>
    <row r="5576" spans="1:12" x14ac:dyDescent="0.25">
      <c r="A5576">
        <f t="shared" ref="A5576:A5639" si="179">1+A5575</f>
        <v>5571</v>
      </c>
      <c r="C5576">
        <v>56527.489177099356</v>
      </c>
      <c r="D5576">
        <v>57908.282625715496</v>
      </c>
      <c r="E5576">
        <v>46687458.742204219</v>
      </c>
      <c r="F5576">
        <v>1380.7934486161394</v>
      </c>
      <c r="G5576">
        <v>237906698.61087698</v>
      </c>
      <c r="H5576" s="6">
        <f>E5576-G5576-'Recalled prostheses cost'!$F$23</f>
        <v>-214971064.33556393</v>
      </c>
      <c r="I5576" s="112">
        <v>26131414.687446494</v>
      </c>
      <c r="J5576" s="112">
        <v>90404545.472133264</v>
      </c>
      <c r="K5576" s="112">
        <f>I5576-J5576-(0.38*'Recalled prostheses cost'!$F$23)</f>
        <v>-73298824.082105428</v>
      </c>
      <c r="L5576" s="11">
        <f t="shared" si="178"/>
        <v>1</v>
      </c>
    </row>
    <row r="5577" spans="1:12" x14ac:dyDescent="0.25">
      <c r="A5577">
        <f t="shared" si="179"/>
        <v>5572</v>
      </c>
      <c r="C5577">
        <v>50032.88858096693</v>
      </c>
      <c r="D5577">
        <v>51146.374634050364</v>
      </c>
      <c r="E5577">
        <v>62758343.733294994</v>
      </c>
      <c r="F5577">
        <v>1113.4860530834339</v>
      </c>
      <c r="G5577">
        <v>354418745.73184001</v>
      </c>
      <c r="H5577" s="6">
        <f>E5577-G5577-'Recalled prostheses cost'!$F$23</f>
        <v>-315412226.46543622</v>
      </c>
      <c r="I5577" s="112">
        <v>34686855.917424142</v>
      </c>
      <c r="J5577" s="112">
        <v>134679123.3780992</v>
      </c>
      <c r="K5577" s="112">
        <f>I5577-J5577-(0.38*'Recalled prostheses cost'!$F$23)</f>
        <v>-109017960.75809371</v>
      </c>
      <c r="L5577" s="11">
        <f t="shared" si="178"/>
        <v>1</v>
      </c>
    </row>
    <row r="5578" spans="1:12" x14ac:dyDescent="0.25">
      <c r="A5578">
        <f t="shared" si="179"/>
        <v>5573</v>
      </c>
      <c r="C5578">
        <v>78955.813353549049</v>
      </c>
      <c r="D5578">
        <v>81669.814508942014</v>
      </c>
      <c r="E5578">
        <v>41371726.481860586</v>
      </c>
      <c r="F5578">
        <v>2714.0011553929653</v>
      </c>
      <c r="G5578">
        <v>280820565.28674817</v>
      </c>
      <c r="H5578" s="6">
        <f>E5578-G5578-'Recalled prostheses cost'!$F$23</f>
        <v>-263200663.27177876</v>
      </c>
      <c r="I5578" s="112">
        <v>23047113.165884729</v>
      </c>
      <c r="J5578" s="112">
        <v>106711814.8089643</v>
      </c>
      <c r="K5578" s="112">
        <f>I5578-J5578-(0.38*'Recalled prostheses cost'!$F$23)</f>
        <v>-92690394.940498203</v>
      </c>
      <c r="L5578" s="11">
        <f t="shared" si="178"/>
        <v>1</v>
      </c>
    </row>
    <row r="5579" spans="1:12" x14ac:dyDescent="0.25">
      <c r="A5579">
        <f t="shared" si="179"/>
        <v>5574</v>
      </c>
      <c r="C5579">
        <v>64882.84145211181</v>
      </c>
      <c r="D5579">
        <v>66856.528141014904</v>
      </c>
      <c r="E5579">
        <v>58200564.80075451</v>
      </c>
      <c r="F5579">
        <v>1973.6866889030935</v>
      </c>
      <c r="G5579">
        <v>428270409.70500356</v>
      </c>
      <c r="H5579" s="6">
        <f>E5579-G5579-'Recalled prostheses cost'!$F$23</f>
        <v>-393821669.37114024</v>
      </c>
      <c r="I5579" s="112">
        <v>32447961.589501344</v>
      </c>
      <c r="J5579" s="112">
        <v>162742755.68790138</v>
      </c>
      <c r="K5579" s="112">
        <f>I5579-J5579-(0.38*'Recalled prostheses cost'!$F$23)</f>
        <v>-139320487.39581868</v>
      </c>
      <c r="L5579" s="11">
        <f t="shared" si="178"/>
        <v>1</v>
      </c>
    </row>
    <row r="5580" spans="1:12" x14ac:dyDescent="0.25">
      <c r="A5580">
        <f t="shared" si="179"/>
        <v>5575</v>
      </c>
      <c r="C5580">
        <v>48896.806008906751</v>
      </c>
      <c r="D5580">
        <v>50346.257844455213</v>
      </c>
      <c r="E5580">
        <v>59550952.309143424</v>
      </c>
      <c r="F5580">
        <v>1449.4518355484615</v>
      </c>
      <c r="G5580">
        <v>370597231.39785999</v>
      </c>
      <c r="H5580" s="6">
        <f>E5580-G5580-'Recalled prostheses cost'!$F$23</f>
        <v>-334798103.55560774</v>
      </c>
      <c r="I5580" s="112">
        <v>33213116.759597223</v>
      </c>
      <c r="J5580" s="112">
        <v>140826947.93118677</v>
      </c>
      <c r="K5580" s="112">
        <f>I5580-J5580-(0.38*'Recalled prostheses cost'!$F$23)</f>
        <v>-116639524.46900818</v>
      </c>
      <c r="L5580" s="11">
        <f t="shared" si="178"/>
        <v>1</v>
      </c>
    </row>
    <row r="5581" spans="1:12" x14ac:dyDescent="0.25">
      <c r="A5581">
        <f t="shared" si="179"/>
        <v>5576</v>
      </c>
      <c r="C5581">
        <v>56485.978626667726</v>
      </c>
      <c r="D5581">
        <v>58285.770171987228</v>
      </c>
      <c r="E5581">
        <v>41780790.164877936</v>
      </c>
      <c r="F5581">
        <v>1799.7915453195019</v>
      </c>
      <c r="G5581">
        <v>301125040.15853888</v>
      </c>
      <c r="H5581" s="6">
        <f>E5581-G5581-'Recalled prostheses cost'!$F$23</f>
        <v>-283096074.4605521</v>
      </c>
      <c r="I5581" s="112">
        <v>23040365.892236046</v>
      </c>
      <c r="J5581" s="112">
        <v>114427515.26024477</v>
      </c>
      <c r="K5581" s="112">
        <f>I5581-J5581-(0.38*'Recalled prostheses cost'!$F$23)</f>
        <v>-100412842.66542739</v>
      </c>
      <c r="L5581" s="11">
        <f t="shared" si="178"/>
        <v>1</v>
      </c>
    </row>
    <row r="5582" spans="1:12" x14ac:dyDescent="0.25">
      <c r="A5582">
        <f t="shared" si="179"/>
        <v>5577</v>
      </c>
      <c r="C5582">
        <v>67897.840449007985</v>
      </c>
      <c r="D5582">
        <v>70469.874778731828</v>
      </c>
      <c r="E5582">
        <v>66732527.349089414</v>
      </c>
      <c r="F5582">
        <v>2572.0343297238433</v>
      </c>
      <c r="G5582">
        <v>607001014.64124715</v>
      </c>
      <c r="H5582" s="6">
        <f>E5582-G5582-'Recalled prostheses cost'!$F$23</f>
        <v>-564020311.75904894</v>
      </c>
      <c r="I5582" s="112">
        <v>36780896.621347733</v>
      </c>
      <c r="J5582" s="112">
        <v>230660385.56367391</v>
      </c>
      <c r="K5582" s="112">
        <f>I5582-J5582-(0.38*'Recalled prostheses cost'!$F$23)</f>
        <v>-202905182.23974484</v>
      </c>
      <c r="L5582" s="11">
        <f t="shared" si="178"/>
        <v>1</v>
      </c>
    </row>
    <row r="5583" spans="1:12" x14ac:dyDescent="0.25">
      <c r="A5583">
        <f t="shared" si="179"/>
        <v>5578</v>
      </c>
      <c r="C5583">
        <v>64280.408476867946</v>
      </c>
      <c r="D5583">
        <v>67010.714654265859</v>
      </c>
      <c r="E5583">
        <v>50679714.4902502</v>
      </c>
      <c r="F5583">
        <v>2730.3061773979134</v>
      </c>
      <c r="G5583">
        <v>429941785.84066898</v>
      </c>
      <c r="H5583" s="6">
        <f>E5583-G5583-'Recalled prostheses cost'!$F$23</f>
        <v>-403013895.81730998</v>
      </c>
      <c r="I5583" s="112">
        <v>28194961.626254112</v>
      </c>
      <c r="J5583" s="112">
        <v>163377878.61945421</v>
      </c>
      <c r="K5583" s="112">
        <f>I5583-J5583-(0.38*'Recalled prostheses cost'!$F$23)</f>
        <v>-144208610.29061875</v>
      </c>
      <c r="L5583" s="11">
        <f t="shared" si="178"/>
        <v>1</v>
      </c>
    </row>
    <row r="5584" spans="1:12" x14ac:dyDescent="0.25">
      <c r="A5584">
        <f t="shared" si="179"/>
        <v>5579</v>
      </c>
      <c r="C5584">
        <v>49663.689700886163</v>
      </c>
      <c r="D5584">
        <v>50986.381022997513</v>
      </c>
      <c r="E5584">
        <v>61340075.933727853</v>
      </c>
      <c r="F5584">
        <v>1322.69132211135</v>
      </c>
      <c r="G5584">
        <v>491656829.5451616</v>
      </c>
      <c r="H5584" s="6">
        <f>E5584-G5584-'Recalled prostheses cost'!$F$23</f>
        <v>-454068578.07832491</v>
      </c>
      <c r="I5584" s="112">
        <v>33601246.620464556</v>
      </c>
      <c r="J5584" s="112">
        <v>186829595.22716147</v>
      </c>
      <c r="K5584" s="112">
        <f>I5584-J5584-(0.38*'Recalled prostheses cost'!$F$23)</f>
        <v>-162254041.90411556</v>
      </c>
      <c r="L5584" s="11">
        <f t="shared" si="178"/>
        <v>1</v>
      </c>
    </row>
    <row r="5585" spans="1:12" x14ac:dyDescent="0.25">
      <c r="A5585">
        <f t="shared" si="179"/>
        <v>5580</v>
      </c>
      <c r="C5585">
        <v>54077.651096148693</v>
      </c>
      <c r="D5585">
        <v>55113.372483702231</v>
      </c>
      <c r="E5585">
        <v>47472281.707735479</v>
      </c>
      <c r="F5585">
        <v>1035.7213875535381</v>
      </c>
      <c r="G5585">
        <v>199897219.5680429</v>
      </c>
      <c r="H5585" s="6">
        <f>E5585-G5585-'Recalled prostheses cost'!$F$23</f>
        <v>-176176762.32719859</v>
      </c>
      <c r="I5585" s="112">
        <v>26245274.885323424</v>
      </c>
      <c r="J5585" s="112">
        <v>75960943.435856283</v>
      </c>
      <c r="K5585" s="112">
        <f>I5585-J5585-(0.38*'Recalled prostheses cost'!$F$23)</f>
        <v>-58741361.847951509</v>
      </c>
      <c r="L5585" s="11">
        <f t="shared" si="178"/>
        <v>1</v>
      </c>
    </row>
    <row r="5586" spans="1:12" x14ac:dyDescent="0.25">
      <c r="A5586">
        <f t="shared" si="179"/>
        <v>5581</v>
      </c>
      <c r="C5586">
        <v>62597.595496090493</v>
      </c>
      <c r="D5586">
        <v>65190.539347162368</v>
      </c>
      <c r="E5586">
        <v>47052490.408816151</v>
      </c>
      <c r="F5586">
        <v>2592.9438510718755</v>
      </c>
      <c r="G5586">
        <v>411797965.80587906</v>
      </c>
      <c r="H5586" s="6">
        <f>E5586-G5586-'Recalled prostheses cost'!$F$23</f>
        <v>-388497299.86395407</v>
      </c>
      <c r="I5586" s="112">
        <v>26172426.802317336</v>
      </c>
      <c r="J5586" s="112">
        <v>156483227.00623405</v>
      </c>
      <c r="K5586" s="112">
        <f>I5586-J5586-(0.38*'Recalled prostheses cost'!$F$23)</f>
        <v>-139336493.50133535</v>
      </c>
      <c r="L5586" s="11">
        <f t="shared" si="178"/>
        <v>1</v>
      </c>
    </row>
    <row r="5587" spans="1:12" x14ac:dyDescent="0.25">
      <c r="A5587">
        <f t="shared" si="179"/>
        <v>5582</v>
      </c>
      <c r="C5587">
        <v>54803.109415149876</v>
      </c>
      <c r="D5587">
        <v>56764.990882312974</v>
      </c>
      <c r="E5587">
        <v>42744050.295062117</v>
      </c>
      <c r="F5587">
        <v>1961.8814671630971</v>
      </c>
      <c r="G5587">
        <v>337415978.76652014</v>
      </c>
      <c r="H5587" s="6">
        <f>E5587-G5587-'Recalled prostheses cost'!$F$23</f>
        <v>-318423752.93834919</v>
      </c>
      <c r="I5587" s="112">
        <v>23599122.893267944</v>
      </c>
      <c r="J5587" s="112">
        <v>128218071.93127765</v>
      </c>
      <c r="K5587" s="112">
        <f>I5587-J5587-(0.38*'Recalled prostheses cost'!$F$23)</f>
        <v>-113644642.33542836</v>
      </c>
      <c r="L5587" s="11">
        <f t="shared" si="178"/>
        <v>1</v>
      </c>
    </row>
    <row r="5588" spans="1:12" x14ac:dyDescent="0.25">
      <c r="A5588">
        <f t="shared" si="179"/>
        <v>5583</v>
      </c>
      <c r="C5588">
        <v>64226.673585928744</v>
      </c>
      <c r="D5588">
        <v>66488.813287255296</v>
      </c>
      <c r="E5588">
        <v>42896732.880213663</v>
      </c>
      <c r="F5588">
        <v>2262.1397013265523</v>
      </c>
      <c r="G5588">
        <v>311016797.98158354</v>
      </c>
      <c r="H5588" s="6">
        <f>E5588-G5588-'Recalled prostheses cost'!$F$23</f>
        <v>-291871889.56826103</v>
      </c>
      <c r="I5588" s="112">
        <v>24017395.89025614</v>
      </c>
      <c r="J5588" s="112">
        <v>118186383.23300172</v>
      </c>
      <c r="K5588" s="112">
        <f>I5588-J5588-(0.38*'Recalled prostheses cost'!$F$23)</f>
        <v>-103194680.64016423</v>
      </c>
      <c r="L5588" s="11">
        <f t="shared" si="178"/>
        <v>1</v>
      </c>
    </row>
    <row r="5589" spans="1:12" x14ac:dyDescent="0.25">
      <c r="A5589">
        <f t="shared" si="179"/>
        <v>5584</v>
      </c>
      <c r="C5589">
        <v>58828.555321062959</v>
      </c>
      <c r="D5589">
        <v>60365.477056842887</v>
      </c>
      <c r="E5589">
        <v>40662065.539555937</v>
      </c>
      <c r="F5589">
        <v>1536.921735779928</v>
      </c>
      <c r="G5589">
        <v>239617675.77416918</v>
      </c>
      <c r="H5589" s="6">
        <f>E5589-G5589-'Recalled prostheses cost'!$F$23</f>
        <v>-222707434.70150441</v>
      </c>
      <c r="I5589" s="112">
        <v>22827598.776632581</v>
      </c>
      <c r="J5589" s="112">
        <v>91054716.794184268</v>
      </c>
      <c r="K5589" s="112">
        <f>I5589-J5589-(0.38*'Recalled prostheses cost'!$F$23)</f>
        <v>-77252811.314970344</v>
      </c>
      <c r="L5589" s="11">
        <f t="shared" si="178"/>
        <v>1</v>
      </c>
    </row>
    <row r="5590" spans="1:12" x14ac:dyDescent="0.25">
      <c r="A5590">
        <f t="shared" si="179"/>
        <v>5585</v>
      </c>
      <c r="C5590">
        <v>51177.9007999971</v>
      </c>
      <c r="D5590">
        <v>53140.468598977393</v>
      </c>
      <c r="E5590">
        <v>39372893.291617855</v>
      </c>
      <c r="F5590">
        <v>1962.5677989802934</v>
      </c>
      <c r="G5590">
        <v>343321242.48205751</v>
      </c>
      <c r="H5590" s="6">
        <f>E5590-G5590-'Recalled prostheses cost'!$F$23</f>
        <v>-327700173.65733081</v>
      </c>
      <c r="I5590" s="112">
        <v>21578753.499715708</v>
      </c>
      <c r="J5590" s="112">
        <v>130462072.14318185</v>
      </c>
      <c r="K5590" s="112">
        <f>I5590-J5590-(0.38*'Recalled prostheses cost'!$F$23)</f>
        <v>-117909011.9408848</v>
      </c>
      <c r="L5590" s="11">
        <f t="shared" si="178"/>
        <v>1</v>
      </c>
    </row>
    <row r="5591" spans="1:12" x14ac:dyDescent="0.25">
      <c r="A5591">
        <f t="shared" si="179"/>
        <v>5586</v>
      </c>
      <c r="C5591">
        <v>86162.149476773353</v>
      </c>
      <c r="D5591">
        <v>89719.03222318113</v>
      </c>
      <c r="E5591">
        <v>58595092.433362521</v>
      </c>
      <c r="F5591">
        <v>3556.8827464077767</v>
      </c>
      <c r="G5591">
        <v>564138259.71334016</v>
      </c>
      <c r="H5591" s="6">
        <f>E5591-G5591-'Recalled prostheses cost'!$F$23</f>
        <v>-529294991.74686879</v>
      </c>
      <c r="I5591" s="112">
        <v>32928123.32935274</v>
      </c>
      <c r="J5591" s="112">
        <v>214372538.69106925</v>
      </c>
      <c r="K5591" s="112">
        <f>I5591-J5591-(0.38*'Recalled prostheses cost'!$F$23)</f>
        <v>-190470108.65913516</v>
      </c>
      <c r="L5591" s="11">
        <f t="shared" si="178"/>
        <v>1</v>
      </c>
    </row>
    <row r="5592" spans="1:12" x14ac:dyDescent="0.25">
      <c r="A5592">
        <f t="shared" si="179"/>
        <v>5587</v>
      </c>
      <c r="C5592">
        <v>68957.989758633179</v>
      </c>
      <c r="D5592">
        <v>71410.609017502633</v>
      </c>
      <c r="E5592">
        <v>54901505.017016619</v>
      </c>
      <c r="F5592">
        <v>2452.6192588694539</v>
      </c>
      <c r="G5592">
        <v>493882884.17025775</v>
      </c>
      <c r="H5592" s="6">
        <f>E5592-G5592-'Recalled prostheses cost'!$F$23</f>
        <v>-462733203.62013233</v>
      </c>
      <c r="I5592" s="112">
        <v>30413031.007035002</v>
      </c>
      <c r="J5592" s="112">
        <v>187675495.98469788</v>
      </c>
      <c r="K5592" s="112">
        <f>I5592-J5592-(0.38*'Recalled prostheses cost'!$F$23)</f>
        <v>-166288158.27508152</v>
      </c>
      <c r="L5592" s="11">
        <f t="shared" si="178"/>
        <v>1</v>
      </c>
    </row>
    <row r="5593" spans="1:12" x14ac:dyDescent="0.25">
      <c r="A5593">
        <f t="shared" si="179"/>
        <v>5588</v>
      </c>
      <c r="C5593">
        <v>77900.928190829203</v>
      </c>
      <c r="D5593">
        <v>81741.349131418392</v>
      </c>
      <c r="E5593">
        <v>46330048.406588823</v>
      </c>
      <c r="F5593">
        <v>3840.4209405891888</v>
      </c>
      <c r="G5593">
        <v>457391339.04678476</v>
      </c>
      <c r="H5593" s="6">
        <f>E5593-G5593-'Recalled prostheses cost'!$F$23</f>
        <v>-434813115.10708714</v>
      </c>
      <c r="I5593" s="112">
        <v>25686620.587208446</v>
      </c>
      <c r="J5593" s="112">
        <v>173808708.83777821</v>
      </c>
      <c r="K5593" s="112">
        <f>I5593-J5593-(0.38*'Recalled prostheses cost'!$F$23)</f>
        <v>-157147781.54798841</v>
      </c>
      <c r="L5593" s="11">
        <f t="shared" si="178"/>
        <v>1</v>
      </c>
    </row>
    <row r="5594" spans="1:12" x14ac:dyDescent="0.25">
      <c r="A5594">
        <f t="shared" si="179"/>
        <v>5589</v>
      </c>
      <c r="C5594">
        <v>66592.611106583194</v>
      </c>
      <c r="D5594">
        <v>69509.130406766533</v>
      </c>
      <c r="E5594">
        <v>46038047.38270025</v>
      </c>
      <c r="F5594">
        <v>2916.5193001833395</v>
      </c>
      <c r="G5594">
        <v>510564213.59762174</v>
      </c>
      <c r="H5594" s="6">
        <f>E5594-G5594-'Recalled prostheses cost'!$F$23</f>
        <v>-488277990.68181264</v>
      </c>
      <c r="I5594" s="112">
        <v>25138782.2741515</v>
      </c>
      <c r="J5594" s="112">
        <v>194014401.16709623</v>
      </c>
      <c r="K5594" s="112">
        <f>I5594-J5594-(0.38*'Recalled prostheses cost'!$F$23)</f>
        <v>-177901312.19036338</v>
      </c>
      <c r="L5594" s="11">
        <f t="shared" si="178"/>
        <v>1</v>
      </c>
    </row>
    <row r="5595" spans="1:12" x14ac:dyDescent="0.25">
      <c r="A5595">
        <f t="shared" si="179"/>
        <v>5590</v>
      </c>
      <c r="C5595">
        <v>53270.374357400549</v>
      </c>
      <c r="D5595">
        <v>55025.501657079883</v>
      </c>
      <c r="E5595">
        <v>63797775.347489439</v>
      </c>
      <c r="F5595">
        <v>1755.1272996793341</v>
      </c>
      <c r="G5595">
        <v>545573916.25009155</v>
      </c>
      <c r="H5595" s="6">
        <f>E5595-G5595-'Recalled prostheses cost'!$F$23</f>
        <v>-505527965.36949331</v>
      </c>
      <c r="I5595" s="112">
        <v>35332194.751818582</v>
      </c>
      <c r="J5595" s="112">
        <v>207318088.17503479</v>
      </c>
      <c r="K5595" s="112">
        <f>I5595-J5595-(0.38*'Recalled prostheses cost'!$F$23)</f>
        <v>-181011586.72063488</v>
      </c>
      <c r="L5595" s="11">
        <f t="shared" si="178"/>
        <v>1</v>
      </c>
    </row>
    <row r="5596" spans="1:12" x14ac:dyDescent="0.25">
      <c r="A5596">
        <f t="shared" si="179"/>
        <v>5591</v>
      </c>
      <c r="C5596">
        <v>60916.922916524687</v>
      </c>
      <c r="D5596">
        <v>62795.271669775677</v>
      </c>
      <c r="E5596">
        <v>45566575.329640031</v>
      </c>
      <c r="F5596">
        <v>1878.3487532509898</v>
      </c>
      <c r="G5596">
        <v>251764893.7949678</v>
      </c>
      <c r="H5596" s="6">
        <f>E5596-G5596-'Recalled prostheses cost'!$F$23</f>
        <v>-229950142.93221894</v>
      </c>
      <c r="I5596" s="112">
        <v>25078126.5313434</v>
      </c>
      <c r="J5596" s="112">
        <v>95670659.642087787</v>
      </c>
      <c r="K5596" s="112">
        <f>I5596-J5596-(0.38*'Recalled prostheses cost'!$F$23)</f>
        <v>-79618226.408163041</v>
      </c>
      <c r="L5596" s="11">
        <f t="shared" si="178"/>
        <v>1</v>
      </c>
    </row>
    <row r="5597" spans="1:12" x14ac:dyDescent="0.25">
      <c r="A5597">
        <f t="shared" si="179"/>
        <v>5592</v>
      </c>
      <c r="C5597">
        <v>71257.866321961614</v>
      </c>
      <c r="D5597">
        <v>73060.838510092144</v>
      </c>
      <c r="E5597">
        <v>42484552.719410837</v>
      </c>
      <c r="F5597">
        <v>1802.9721881305304</v>
      </c>
      <c r="G5597">
        <v>230529708.76864994</v>
      </c>
      <c r="H5597" s="6">
        <f>E5597-G5597-'Recalled prostheses cost'!$F$23</f>
        <v>-211796980.51613027</v>
      </c>
      <c r="I5597" s="112">
        <v>23355192.848235458</v>
      </c>
      <c r="J5597" s="112">
        <v>87601289.332086965</v>
      </c>
      <c r="K5597" s="112">
        <f>I5597-J5597-(0.38*'Recalled prostheses cost'!$F$23)</f>
        <v>-73271789.781270146</v>
      </c>
      <c r="L5597" s="11">
        <f t="shared" si="178"/>
        <v>1</v>
      </c>
    </row>
    <row r="5598" spans="1:12" x14ac:dyDescent="0.25">
      <c r="A5598">
        <f t="shared" si="179"/>
        <v>5593</v>
      </c>
      <c r="C5598">
        <v>66912.553293882011</v>
      </c>
      <c r="D5598">
        <v>69120.43562066395</v>
      </c>
      <c r="E5598">
        <v>55390405.680578001</v>
      </c>
      <c r="F5598">
        <v>2207.8823267819389</v>
      </c>
      <c r="G5598">
        <v>462923882.00888467</v>
      </c>
      <c r="H5598" s="6">
        <f>E5598-G5598-'Recalled prostheses cost'!$F$23</f>
        <v>-431285300.79519784</v>
      </c>
      <c r="I5598" s="112">
        <v>30745846.563699652</v>
      </c>
      <c r="J5598" s="112">
        <v>175911075.16337615</v>
      </c>
      <c r="K5598" s="112">
        <f>I5598-J5598-(0.38*'Recalled prostheses cost'!$F$23)</f>
        <v>-154190921.89709514</v>
      </c>
      <c r="L5598" s="11">
        <f t="shared" si="178"/>
        <v>1</v>
      </c>
    </row>
    <row r="5599" spans="1:12" x14ac:dyDescent="0.25">
      <c r="A5599">
        <f t="shared" si="179"/>
        <v>5594</v>
      </c>
      <c r="C5599">
        <v>60640.702083668162</v>
      </c>
      <c r="D5599">
        <v>62513.086911560655</v>
      </c>
      <c r="E5599">
        <v>41213516.83459571</v>
      </c>
      <c r="F5599">
        <v>1872.3848278924925</v>
      </c>
      <c r="G5599">
        <v>254538157.42346293</v>
      </c>
      <c r="H5599" s="6">
        <f>E5599-G5599-'Recalled prostheses cost'!$F$23</f>
        <v>-237076465.05575839</v>
      </c>
      <c r="I5599" s="112">
        <v>22917116.722423285</v>
      </c>
      <c r="J5599" s="112">
        <v>96724499.820915893</v>
      </c>
      <c r="K5599" s="112">
        <f>I5599-J5599-(0.38*'Recalled prostheses cost'!$F$23)</f>
        <v>-82833076.395911247</v>
      </c>
      <c r="L5599" s="11">
        <f t="shared" si="178"/>
        <v>1</v>
      </c>
    </row>
    <row r="5600" spans="1:12" x14ac:dyDescent="0.25">
      <c r="A5600">
        <f t="shared" si="179"/>
        <v>5595</v>
      </c>
      <c r="C5600">
        <v>68708.496934156603</v>
      </c>
      <c r="D5600">
        <v>71170.731055865108</v>
      </c>
      <c r="E5600">
        <v>68397184.085902274</v>
      </c>
      <c r="F5600">
        <v>2462.234121708505</v>
      </c>
      <c r="G5600">
        <v>539170766.62250149</v>
      </c>
      <c r="H5600" s="6">
        <f>E5600-G5600-'Recalled prostheses cost'!$F$23</f>
        <v>-494525407.00349039</v>
      </c>
      <c r="I5600" s="112">
        <v>37371378.529039577</v>
      </c>
      <c r="J5600" s="112">
        <v>204884891.31655058</v>
      </c>
      <c r="K5600" s="112">
        <f>I5600-J5600-(0.38*'Recalled prostheses cost'!$F$23)</f>
        <v>-176539206.08492965</v>
      </c>
      <c r="L5600" s="11">
        <f t="shared" si="178"/>
        <v>1</v>
      </c>
    </row>
    <row r="5601" spans="1:12" x14ac:dyDescent="0.25">
      <c r="A5601">
        <f t="shared" si="179"/>
        <v>5596</v>
      </c>
      <c r="C5601">
        <v>85395.913012201927</v>
      </c>
      <c r="D5601">
        <v>88916.324493210865</v>
      </c>
      <c r="E5601">
        <v>41942863.175770283</v>
      </c>
      <c r="F5601">
        <v>3520.4114810089377</v>
      </c>
      <c r="G5601">
        <v>358660845.47445941</v>
      </c>
      <c r="H5601" s="6">
        <f>E5601-G5601-'Recalled prostheses cost'!$F$23</f>
        <v>-340469806.7655803</v>
      </c>
      <c r="I5601" s="112">
        <v>23507810.167909566</v>
      </c>
      <c r="J5601" s="112">
        <v>136291121.28029457</v>
      </c>
      <c r="K5601" s="112">
        <f>I5601-J5601-(0.38*'Recalled prostheses cost'!$F$23)</f>
        <v>-121809004.40980366</v>
      </c>
      <c r="L5601" s="11">
        <f t="shared" si="178"/>
        <v>1</v>
      </c>
    </row>
    <row r="5602" spans="1:12" x14ac:dyDescent="0.25">
      <c r="A5602">
        <f t="shared" si="179"/>
        <v>5597</v>
      </c>
      <c r="C5602">
        <v>65645.851989043149</v>
      </c>
      <c r="D5602">
        <v>67656.48034869376</v>
      </c>
      <c r="E5602">
        <v>51087482.945833921</v>
      </c>
      <c r="F5602">
        <v>2010.6283596506109</v>
      </c>
      <c r="G5602">
        <v>386839105.94530231</v>
      </c>
      <c r="H5602" s="6">
        <f>E5602-G5602-'Recalled prostheses cost'!$F$23</f>
        <v>-359503447.46635956</v>
      </c>
      <c r="I5602" s="112">
        <v>28004541.105758648</v>
      </c>
      <c r="J5602" s="112">
        <v>146998860.25921488</v>
      </c>
      <c r="K5602" s="112">
        <f>I5602-J5602-(0.38*'Recalled prostheses cost'!$F$23)</f>
        <v>-128020012.45087487</v>
      </c>
      <c r="L5602" s="11">
        <f t="shared" si="178"/>
        <v>1</v>
      </c>
    </row>
    <row r="5603" spans="1:12" x14ac:dyDescent="0.25">
      <c r="A5603">
        <f t="shared" si="179"/>
        <v>5598</v>
      </c>
      <c r="C5603">
        <v>69983.676817070125</v>
      </c>
      <c r="D5603">
        <v>72611.594691703838</v>
      </c>
      <c r="E5603">
        <v>74667163.332213044</v>
      </c>
      <c r="F5603">
        <v>2627.9178746337129</v>
      </c>
      <c r="G5603">
        <v>588176580.05015993</v>
      </c>
      <c r="H5603" s="6">
        <f>E5603-G5603-'Recalled prostheses cost'!$F$23</f>
        <v>-537261241.18483806</v>
      </c>
      <c r="I5603" s="112">
        <v>41237642.283554301</v>
      </c>
      <c r="J5603" s="112">
        <v>223507100.4190608</v>
      </c>
      <c r="K5603" s="112">
        <f>I5603-J5603-(0.38*'Recalled prostheses cost'!$F$23)</f>
        <v>-191295151.43292516</v>
      </c>
      <c r="L5603" s="11">
        <f t="shared" si="178"/>
        <v>1</v>
      </c>
    </row>
    <row r="5604" spans="1:12" x14ac:dyDescent="0.25">
      <c r="A5604">
        <f t="shared" si="179"/>
        <v>5599</v>
      </c>
      <c r="C5604">
        <v>87426.770422102229</v>
      </c>
      <c r="D5604">
        <v>90673.149847006498</v>
      </c>
      <c r="E5604">
        <v>44251393.442429766</v>
      </c>
      <c r="F5604">
        <v>3246.3794249042694</v>
      </c>
      <c r="G5604">
        <v>310934334.63875645</v>
      </c>
      <c r="H5604" s="6">
        <f>E5604-G5604-'Recalled prostheses cost'!$F$23</f>
        <v>-290434765.66321784</v>
      </c>
      <c r="I5604" s="112">
        <v>24969704.44088066</v>
      </c>
      <c r="J5604" s="112">
        <v>118155047.16272748</v>
      </c>
      <c r="K5604" s="112">
        <f>I5604-J5604-(0.38*'Recalled prostheses cost'!$F$23)</f>
        <v>-102211036.01926547</v>
      </c>
      <c r="L5604" s="11">
        <f t="shared" si="178"/>
        <v>1</v>
      </c>
    </row>
    <row r="5605" spans="1:12" x14ac:dyDescent="0.25">
      <c r="A5605">
        <f t="shared" si="179"/>
        <v>5600</v>
      </c>
      <c r="C5605">
        <v>55248.525124034204</v>
      </c>
      <c r="D5605">
        <v>57248.350840051819</v>
      </c>
      <c r="E5605">
        <v>49610223.297229327</v>
      </c>
      <c r="F5605">
        <v>1999.8257160176145</v>
      </c>
      <c r="G5605">
        <v>406937981.94699526</v>
      </c>
      <c r="H5605" s="6">
        <f>E5605-G5605-'Recalled prostheses cost'!$F$23</f>
        <v>-381079583.11665708</v>
      </c>
      <c r="I5605" s="112">
        <v>27571233.574587706</v>
      </c>
      <c r="J5605" s="112">
        <v>154636433.13985819</v>
      </c>
      <c r="K5605" s="112">
        <f>I5605-J5605-(0.38*'Recalled prostheses cost'!$F$23)</f>
        <v>-136090892.86268914</v>
      </c>
      <c r="L5605" s="11">
        <f t="shared" si="178"/>
        <v>1</v>
      </c>
    </row>
    <row r="5606" spans="1:12" x14ac:dyDescent="0.25">
      <c r="A5606">
        <f t="shared" si="179"/>
        <v>5601</v>
      </c>
      <c r="C5606">
        <v>56277.482182914566</v>
      </c>
      <c r="D5606">
        <v>58081.63213294321</v>
      </c>
      <c r="E5606">
        <v>60145076.798096403</v>
      </c>
      <c r="F5606">
        <v>1804.1499500286445</v>
      </c>
      <c r="G5606">
        <v>394967100.26504087</v>
      </c>
      <c r="H5606" s="6">
        <f>E5606-G5606-'Recalled prostheses cost'!$F$23</f>
        <v>-358573847.93383563</v>
      </c>
      <c r="I5606" s="112">
        <v>33240687.631450076</v>
      </c>
      <c r="J5606" s="112">
        <v>150087498.10071552</v>
      </c>
      <c r="K5606" s="112">
        <f>I5606-J5606-(0.38*'Recalled prostheses cost'!$F$23)</f>
        <v>-125872503.76668409</v>
      </c>
      <c r="L5606" s="11">
        <f t="shared" si="178"/>
        <v>1</v>
      </c>
    </row>
    <row r="5607" spans="1:12" x14ac:dyDescent="0.25">
      <c r="A5607">
        <f t="shared" si="179"/>
        <v>5602</v>
      </c>
      <c r="C5607">
        <v>72235.347010568599</v>
      </c>
      <c r="D5607">
        <v>75193.515895503486</v>
      </c>
      <c r="E5607">
        <v>50697505.283458307</v>
      </c>
      <c r="F5607">
        <v>2958.1688849348866</v>
      </c>
      <c r="G5607">
        <v>414986550.01050377</v>
      </c>
      <c r="H5607" s="6">
        <f>E5607-G5607-'Recalled prostheses cost'!$F$23</f>
        <v>-388040869.19393665</v>
      </c>
      <c r="I5607" s="112">
        <v>28460657.628201265</v>
      </c>
      <c r="J5607" s="112">
        <v>157694889.00399145</v>
      </c>
      <c r="K5607" s="112">
        <f>I5607-J5607-(0.38*'Recalled prostheses cost'!$F$23)</f>
        <v>-138259924.67320883</v>
      </c>
      <c r="L5607" s="11">
        <f t="shared" si="178"/>
        <v>1</v>
      </c>
    </row>
    <row r="5608" spans="1:12" x14ac:dyDescent="0.25">
      <c r="A5608">
        <f t="shared" si="179"/>
        <v>5603</v>
      </c>
      <c r="C5608">
        <v>58300.552123975067</v>
      </c>
      <c r="D5608">
        <v>59751.145831215392</v>
      </c>
      <c r="E5608">
        <v>52253901.585746504</v>
      </c>
      <c r="F5608">
        <v>1450.5937072403249</v>
      </c>
      <c r="G5608">
        <v>273484810.67840904</v>
      </c>
      <c r="H5608" s="6">
        <f>E5608-G5608-'Recalled prostheses cost'!$F$23</f>
        <v>-244982733.55955371</v>
      </c>
      <c r="I5608" s="112">
        <v>29137367.620553881</v>
      </c>
      <c r="J5608" s="112">
        <v>103924228.05779544</v>
      </c>
      <c r="K5608" s="112">
        <f>I5608-J5608-(0.38*'Recalled prostheses cost'!$F$23)</f>
        <v>-83812553.734660208</v>
      </c>
      <c r="L5608" s="11">
        <f t="shared" si="178"/>
        <v>1</v>
      </c>
    </row>
    <row r="5609" spans="1:12" x14ac:dyDescent="0.25">
      <c r="A5609">
        <f t="shared" si="179"/>
        <v>5604</v>
      </c>
      <c r="C5609">
        <v>55331.525289468074</v>
      </c>
      <c r="D5609">
        <v>56544.142091037618</v>
      </c>
      <c r="E5609">
        <v>54623381.591469601</v>
      </c>
      <c r="F5609">
        <v>1212.6168015695439</v>
      </c>
      <c r="G5609">
        <v>260411008.812343</v>
      </c>
      <c r="H5609" s="6">
        <f>E5609-G5609-'Recalled prostheses cost'!$F$23</f>
        <v>-229539451.68776459</v>
      </c>
      <c r="I5609" s="112">
        <v>30276723.910055544</v>
      </c>
      <c r="J5609" s="112">
        <v>98956183.348690331</v>
      </c>
      <c r="K5609" s="112">
        <f>I5609-J5609-(0.38*'Recalled prostheses cost'!$F$23)</f>
        <v>-77705152.736053437</v>
      </c>
      <c r="L5609" s="11">
        <f t="shared" si="178"/>
        <v>1</v>
      </c>
    </row>
    <row r="5610" spans="1:12" x14ac:dyDescent="0.25">
      <c r="A5610">
        <f t="shared" si="179"/>
        <v>5605</v>
      </c>
      <c r="C5610">
        <v>71752.187494023703</v>
      </c>
      <c r="D5610">
        <v>73262.904378938198</v>
      </c>
      <c r="E5610">
        <v>64314977.504613809</v>
      </c>
      <c r="F5610">
        <v>1510.7168849144946</v>
      </c>
      <c r="G5610">
        <v>321225962.25578487</v>
      </c>
      <c r="H5610" s="6">
        <f>E5610-G5610-'Recalled prostheses cost'!$F$23</f>
        <v>-280662809.21806222</v>
      </c>
      <c r="I5610" s="112">
        <v>35749584.576395631</v>
      </c>
      <c r="J5610" s="112">
        <v>122065865.65719827</v>
      </c>
      <c r="K5610" s="112">
        <f>I5610-J5610-(0.38*'Recalled prostheses cost'!$F$23)</f>
        <v>-95341974.378221273</v>
      </c>
      <c r="L5610" s="11">
        <f t="shared" si="178"/>
        <v>1</v>
      </c>
    </row>
    <row r="5611" spans="1:12" x14ac:dyDescent="0.25">
      <c r="A5611">
        <f t="shared" si="179"/>
        <v>5606</v>
      </c>
      <c r="C5611">
        <v>59557.230830585286</v>
      </c>
      <c r="D5611">
        <v>61538.584042107876</v>
      </c>
      <c r="E5611">
        <v>39484360.164866991</v>
      </c>
      <c r="F5611">
        <v>1981.3532115225898</v>
      </c>
      <c r="G5611">
        <v>312146166.25102246</v>
      </c>
      <c r="H5611" s="6">
        <f>E5611-G5611-'Recalled prostheses cost'!$F$23</f>
        <v>-296413630.55304664</v>
      </c>
      <c r="I5611" s="112">
        <v>21857426.356075723</v>
      </c>
      <c r="J5611" s="112">
        <v>118615543.17538856</v>
      </c>
      <c r="K5611" s="112">
        <f>I5611-J5611-(0.38*'Recalled prostheses cost'!$F$23)</f>
        <v>-105783810.11673149</v>
      </c>
      <c r="L5611" s="11">
        <f t="shared" si="178"/>
        <v>1</v>
      </c>
    </row>
    <row r="5612" spans="1:12" x14ac:dyDescent="0.25">
      <c r="A5612">
        <f t="shared" si="179"/>
        <v>5607</v>
      </c>
      <c r="C5612">
        <v>58160.473310483299</v>
      </c>
      <c r="D5612">
        <v>60230.516331497216</v>
      </c>
      <c r="E5612">
        <v>67893806.494314209</v>
      </c>
      <c r="F5612">
        <v>2070.0430210139166</v>
      </c>
      <c r="G5612">
        <v>526348773.7922951</v>
      </c>
      <c r="H5612" s="6">
        <f>E5612-G5612-'Recalled prostheses cost'!$F$23</f>
        <v>-482206791.76487207</v>
      </c>
      <c r="I5612" s="112">
        <v>37602041.854496606</v>
      </c>
      <c r="J5612" s="112">
        <v>200012534.04107216</v>
      </c>
      <c r="K5612" s="112">
        <f>I5612-J5612-(0.38*'Recalled prostheses cost'!$F$23)</f>
        <v>-171436185.48399422</v>
      </c>
      <c r="L5612" s="11">
        <f t="shared" si="178"/>
        <v>1</v>
      </c>
    </row>
    <row r="5613" spans="1:12" x14ac:dyDescent="0.25">
      <c r="A5613">
        <f t="shared" si="179"/>
        <v>5608</v>
      </c>
      <c r="C5613">
        <v>57815.489440483616</v>
      </c>
      <c r="D5613">
        <v>59271.332712931675</v>
      </c>
      <c r="E5613">
        <v>46945828.583401874</v>
      </c>
      <c r="F5613">
        <v>1455.843272448059</v>
      </c>
      <c r="G5613">
        <v>226596170.12394607</v>
      </c>
      <c r="H5613" s="6">
        <f>E5613-G5613-'Recalled prostheses cost'!$F$23</f>
        <v>-203402166.00743538</v>
      </c>
      <c r="I5613" s="112">
        <v>26197222.052922156</v>
      </c>
      <c r="J5613" s="112">
        <v>86106544.647099495</v>
      </c>
      <c r="K5613" s="112">
        <f>I5613-J5613-(0.38*'Recalled prostheses cost'!$F$23)</f>
        <v>-68935015.891595989</v>
      </c>
      <c r="L5613" s="11">
        <f t="shared" si="178"/>
        <v>1</v>
      </c>
    </row>
    <row r="5614" spans="1:12" x14ac:dyDescent="0.25">
      <c r="A5614">
        <f t="shared" si="179"/>
        <v>5609</v>
      </c>
      <c r="C5614">
        <v>52577.321528775858</v>
      </c>
      <c r="D5614">
        <v>55036.574901631015</v>
      </c>
      <c r="E5614">
        <v>56116575.365467288</v>
      </c>
      <c r="F5614">
        <v>2459.2533728551571</v>
      </c>
      <c r="G5614">
        <v>702433477.23328495</v>
      </c>
      <c r="H5614" s="6">
        <f>E5614-G5614-'Recalled prostheses cost'!$F$23</f>
        <v>-670068726.33470881</v>
      </c>
      <c r="I5614" s="112">
        <v>31329506.491676066</v>
      </c>
      <c r="J5614" s="112">
        <v>266924721.34864834</v>
      </c>
      <c r="K5614" s="112">
        <f>I5614-J5614-(0.38*'Recalled prostheses cost'!$F$23)</f>
        <v>-244620908.15439093</v>
      </c>
      <c r="L5614" s="11">
        <f t="shared" si="178"/>
        <v>1</v>
      </c>
    </row>
    <row r="5615" spans="1:12" x14ac:dyDescent="0.25">
      <c r="A5615">
        <f t="shared" si="179"/>
        <v>5610</v>
      </c>
      <c r="C5615">
        <v>56291.964782028503</v>
      </c>
      <c r="D5615">
        <v>58075.168032682996</v>
      </c>
      <c r="E5615">
        <v>48641189.18277292</v>
      </c>
      <c r="F5615">
        <v>1783.2032506544929</v>
      </c>
      <c r="G5615">
        <v>336808542.54098094</v>
      </c>
      <c r="H5615" s="6">
        <f>E5615-G5615-'Recalled prostheses cost'!$F$23</f>
        <v>-311919177.82509917</v>
      </c>
      <c r="I5615" s="112">
        <v>26859247.286657795</v>
      </c>
      <c r="J5615" s="112">
        <v>127987246.16557273</v>
      </c>
      <c r="K5615" s="112">
        <f>I5615-J5615-(0.38*'Recalled prostheses cost'!$F$23)</f>
        <v>-110153692.17633358</v>
      </c>
      <c r="L5615" s="11">
        <f t="shared" si="178"/>
        <v>1</v>
      </c>
    </row>
    <row r="5616" spans="1:12" x14ac:dyDescent="0.25">
      <c r="A5616">
        <f t="shared" si="179"/>
        <v>5611</v>
      </c>
      <c r="C5616">
        <v>75911.373702624318</v>
      </c>
      <c r="D5616">
        <v>77983.462687086198</v>
      </c>
      <c r="E5616">
        <v>39455106.799249493</v>
      </c>
      <c r="F5616">
        <v>2072.0889844618796</v>
      </c>
      <c r="G5616">
        <v>233164774.91888744</v>
      </c>
      <c r="H5616" s="6">
        <f>E5616-G5616-'Recalled prostheses cost'!$F$23</f>
        <v>-217461492.58652911</v>
      </c>
      <c r="I5616" s="112">
        <v>22104132.088804595</v>
      </c>
      <c r="J5616" s="112">
        <v>88602614.469177231</v>
      </c>
      <c r="K5616" s="112">
        <f>I5616-J5616-(0.38*'Recalled prostheses cost'!$F$23)</f>
        <v>-75524175.677791283</v>
      </c>
      <c r="L5616" s="11">
        <f t="shared" si="178"/>
        <v>1</v>
      </c>
    </row>
    <row r="5617" spans="1:12" x14ac:dyDescent="0.25">
      <c r="A5617">
        <f t="shared" si="179"/>
        <v>5612</v>
      </c>
      <c r="C5617">
        <v>51097.511044002662</v>
      </c>
      <c r="D5617">
        <v>52339.21971111431</v>
      </c>
      <c r="E5617">
        <v>55971423.735540405</v>
      </c>
      <c r="F5617">
        <v>1241.7086671116485</v>
      </c>
      <c r="G5617">
        <v>317240968.37951565</v>
      </c>
      <c r="H5617" s="6">
        <f>E5617-G5617-'Recalled prostheses cost'!$F$23</f>
        <v>-285021369.11086643</v>
      </c>
      <c r="I5617" s="112">
        <v>30985361.370903388</v>
      </c>
      <c r="J5617" s="112">
        <v>120551567.98421593</v>
      </c>
      <c r="K5617" s="112">
        <f>I5617-J5617-(0.38*'Recalled prostheses cost'!$F$23)</f>
        <v>-98591899.910731196</v>
      </c>
      <c r="L5617" s="11">
        <f t="shared" si="178"/>
        <v>1</v>
      </c>
    </row>
    <row r="5618" spans="1:12" x14ac:dyDescent="0.25">
      <c r="A5618">
        <f t="shared" si="179"/>
        <v>5613</v>
      </c>
      <c r="C5618">
        <v>49211.196387779775</v>
      </c>
      <c r="D5618">
        <v>50315.191341911494</v>
      </c>
      <c r="E5618">
        <v>43177888.488453381</v>
      </c>
      <c r="F5618">
        <v>1103.9949541317183</v>
      </c>
      <c r="G5618">
        <v>194567721.79145208</v>
      </c>
      <c r="H5618" s="6">
        <f>E5618-G5618-'Recalled prostheses cost'!$F$23</f>
        <v>-175141657.76988986</v>
      </c>
      <c r="I5618" s="112">
        <v>24117764.439129651</v>
      </c>
      <c r="J5618" s="112">
        <v>73935734.280751809</v>
      </c>
      <c r="K5618" s="112">
        <f>I5618-J5618-(0.38*'Recalled prostheses cost'!$F$23)</f>
        <v>-58843663.139040805</v>
      </c>
      <c r="L5618" s="11">
        <f t="shared" si="178"/>
        <v>1</v>
      </c>
    </row>
    <row r="5619" spans="1:12" x14ac:dyDescent="0.25">
      <c r="A5619">
        <f t="shared" si="179"/>
        <v>5614</v>
      </c>
      <c r="C5619">
        <v>72130.447858624844</v>
      </c>
      <c r="D5619">
        <v>74748.96764497782</v>
      </c>
      <c r="E5619">
        <v>53712945.086246625</v>
      </c>
      <c r="F5619">
        <v>2618.5197863529756</v>
      </c>
      <c r="G5619">
        <v>469504820.4010337</v>
      </c>
      <c r="H5619" s="6">
        <f>E5619-G5619-'Recalled prostheses cost'!$F$23</f>
        <v>-439543699.78167826</v>
      </c>
      <c r="I5619" s="112">
        <v>29583912.73275597</v>
      </c>
      <c r="J5619" s="112">
        <v>178411831.75239283</v>
      </c>
      <c r="K5619" s="112">
        <f>I5619-J5619-(0.38*'Recalled prostheses cost'!$F$23)</f>
        <v>-157853612.31705552</v>
      </c>
      <c r="L5619" s="11">
        <f t="shared" si="178"/>
        <v>1</v>
      </c>
    </row>
    <row r="5620" spans="1:12" x14ac:dyDescent="0.25">
      <c r="A5620">
        <f t="shared" si="179"/>
        <v>5615</v>
      </c>
      <c r="C5620">
        <v>55168.512914879051</v>
      </c>
      <c r="D5620">
        <v>56941.164119225665</v>
      </c>
      <c r="E5620">
        <v>41157444.60603229</v>
      </c>
      <c r="F5620">
        <v>1772.6512043466137</v>
      </c>
      <c r="G5620">
        <v>302647124.2292158</v>
      </c>
      <c r="H5620" s="6">
        <f>E5620-G5620-'Recalled prostheses cost'!$F$23</f>
        <v>-285241504.09007472</v>
      </c>
      <c r="I5620" s="112">
        <v>22709550.155335207</v>
      </c>
      <c r="J5620" s="112">
        <v>115005907.20710197</v>
      </c>
      <c r="K5620" s="112">
        <f>I5620-J5620-(0.38*'Recalled prostheses cost'!$F$23)</f>
        <v>-101322050.34918541</v>
      </c>
      <c r="L5620" s="11">
        <f t="shared" si="178"/>
        <v>1</v>
      </c>
    </row>
    <row r="5621" spans="1:12" x14ac:dyDescent="0.25">
      <c r="A5621">
        <f t="shared" si="179"/>
        <v>5616</v>
      </c>
      <c r="C5621">
        <v>63737.924743032141</v>
      </c>
      <c r="D5621">
        <v>65608.720876128558</v>
      </c>
      <c r="E5621">
        <v>53081373.724197611</v>
      </c>
      <c r="F5621">
        <v>1870.7961330964172</v>
      </c>
      <c r="G5621">
        <v>308255842.47143066</v>
      </c>
      <c r="H5621" s="6">
        <f>E5621-G5621-'Recalled prostheses cost'!$F$23</f>
        <v>-278926293.2141242</v>
      </c>
      <c r="I5621" s="112">
        <v>29495169.236574057</v>
      </c>
      <c r="J5621" s="112">
        <v>117137220.13914363</v>
      </c>
      <c r="K5621" s="112">
        <f>I5621-J5621-(0.38*'Recalled prostheses cost'!$F$23)</f>
        <v>-96667744.199988216</v>
      </c>
      <c r="L5621" s="11">
        <f t="shared" si="178"/>
        <v>1</v>
      </c>
    </row>
    <row r="5622" spans="1:12" x14ac:dyDescent="0.25">
      <c r="A5622">
        <f t="shared" si="179"/>
        <v>5617</v>
      </c>
      <c r="C5622">
        <v>56298.985847681266</v>
      </c>
      <c r="D5622">
        <v>57886.989769509746</v>
      </c>
      <c r="E5622">
        <v>72608743.314252064</v>
      </c>
      <c r="F5622">
        <v>1588.0039218284801</v>
      </c>
      <c r="G5622">
        <v>496202852.81051075</v>
      </c>
      <c r="H5622" s="6">
        <f>E5622-G5622-'Recalled prostheses cost'!$F$23</f>
        <v>-447345933.96314985</v>
      </c>
      <c r="I5622" s="112">
        <v>40670211.300177604</v>
      </c>
      <c r="J5622" s="112">
        <v>188557084.06799412</v>
      </c>
      <c r="K5622" s="112">
        <f>I5622-J5622-(0.38*'Recalled prostheses cost'!$F$23)</f>
        <v>-156912566.06523517</v>
      </c>
      <c r="L5622" s="11">
        <f t="shared" si="178"/>
        <v>1</v>
      </c>
    </row>
    <row r="5623" spans="1:12" x14ac:dyDescent="0.25">
      <c r="A5623">
        <f t="shared" si="179"/>
        <v>5618</v>
      </c>
      <c r="C5623">
        <v>62642.954809290153</v>
      </c>
      <c r="D5623">
        <v>64171.846649881962</v>
      </c>
      <c r="E5623">
        <v>40651011.697485119</v>
      </c>
      <c r="F5623">
        <v>1528.8918405918084</v>
      </c>
      <c r="G5623">
        <v>205184873.98922694</v>
      </c>
      <c r="H5623" s="6">
        <f>E5623-G5623-'Recalled prostheses cost'!$F$23</f>
        <v>-188285686.75863299</v>
      </c>
      <c r="I5623" s="112">
        <v>22451290.419163968</v>
      </c>
      <c r="J5623" s="112">
        <v>77970252.115906239</v>
      </c>
      <c r="K5623" s="112">
        <f>I5623-J5623-(0.38*'Recalled prostheses cost'!$F$23)</f>
        <v>-64544654.994160913</v>
      </c>
      <c r="L5623" s="11">
        <f t="shared" si="178"/>
        <v>1</v>
      </c>
    </row>
    <row r="5624" spans="1:12" x14ac:dyDescent="0.25">
      <c r="A5624">
        <f t="shared" si="179"/>
        <v>5619</v>
      </c>
      <c r="C5624">
        <v>53543.742681188021</v>
      </c>
      <c r="D5624">
        <v>54851.270778782949</v>
      </c>
      <c r="E5624">
        <v>41432302.903082296</v>
      </c>
      <c r="F5624">
        <v>1307.5280975949281</v>
      </c>
      <c r="G5624">
        <v>189287308.84656426</v>
      </c>
      <c r="H5624" s="6">
        <f>E5624-G5624-'Recalled prostheses cost'!$F$23</f>
        <v>-171606830.41037315</v>
      </c>
      <c r="I5624" s="112">
        <v>23087033.938289877</v>
      </c>
      <c r="J5624" s="112">
        <v>71929177.36169441</v>
      </c>
      <c r="K5624" s="112">
        <f>I5624-J5624-(0.38*'Recalled prostheses cost'!$F$23)</f>
        <v>-57867836.720823176</v>
      </c>
      <c r="L5624" s="11">
        <f t="shared" si="178"/>
        <v>1</v>
      </c>
    </row>
    <row r="5625" spans="1:12" x14ac:dyDescent="0.25">
      <c r="A5625">
        <f t="shared" si="179"/>
        <v>5620</v>
      </c>
      <c r="C5625">
        <v>56849.110796237968</v>
      </c>
      <c r="D5625">
        <v>59096.900131482878</v>
      </c>
      <c r="E5625">
        <v>53390914.83288978</v>
      </c>
      <c r="F5625">
        <v>2247.78933524491</v>
      </c>
      <c r="G5625">
        <v>500319161.17615604</v>
      </c>
      <c r="H5625" s="6">
        <f>E5625-G5625-'Recalled prostheses cost'!$F$23</f>
        <v>-470680070.81015742</v>
      </c>
      <c r="I5625" s="112">
        <v>29927750.773540687</v>
      </c>
      <c r="J5625" s="112">
        <v>190121281.2469393</v>
      </c>
      <c r="K5625" s="112">
        <f>I5625-J5625-(0.38*'Recalled prostheses cost'!$F$23)</f>
        <v>-169219223.77081728</v>
      </c>
      <c r="L5625" s="11">
        <f t="shared" si="178"/>
        <v>1</v>
      </c>
    </row>
    <row r="5626" spans="1:12" x14ac:dyDescent="0.25">
      <c r="A5626">
        <f t="shared" si="179"/>
        <v>5621</v>
      </c>
      <c r="C5626">
        <v>61627.150844228468</v>
      </c>
      <c r="D5626">
        <v>64191.639978881853</v>
      </c>
      <c r="E5626">
        <v>46417051.455959737</v>
      </c>
      <c r="F5626">
        <v>2564.4891346533841</v>
      </c>
      <c r="G5626">
        <v>434236364.71476084</v>
      </c>
      <c r="H5626" s="6">
        <f>E5626-G5626-'Recalled prostheses cost'!$F$23</f>
        <v>-411571137.72569227</v>
      </c>
      <c r="I5626" s="112">
        <v>25483653.930844411</v>
      </c>
      <c r="J5626" s="112">
        <v>165009818.59160915</v>
      </c>
      <c r="K5626" s="112">
        <f>I5626-J5626-(0.38*'Recalled prostheses cost'!$F$23)</f>
        <v>-148551857.95818341</v>
      </c>
      <c r="L5626" s="11">
        <f t="shared" si="178"/>
        <v>1</v>
      </c>
    </row>
    <row r="5627" spans="1:12" x14ac:dyDescent="0.25">
      <c r="A5627">
        <f t="shared" si="179"/>
        <v>5622</v>
      </c>
      <c r="C5627">
        <v>61166.996633669121</v>
      </c>
      <c r="D5627">
        <v>63461.746642723701</v>
      </c>
      <c r="E5627">
        <v>52302875.215135068</v>
      </c>
      <c r="F5627">
        <v>2294.75000905458</v>
      </c>
      <c r="G5627">
        <v>388176483.3798635</v>
      </c>
      <c r="H5627" s="6">
        <f>E5627-G5627-'Recalled prostheses cost'!$F$23</f>
        <v>-359625432.63161957</v>
      </c>
      <c r="I5627" s="112">
        <v>28718489.883795757</v>
      </c>
      <c r="J5627" s="112">
        <v>147507063.68434817</v>
      </c>
      <c r="K5627" s="112">
        <f>I5627-J5627-(0.38*'Recalled prostheses cost'!$F$23)</f>
        <v>-127814267.09797105</v>
      </c>
      <c r="L5627" s="11">
        <f t="shared" si="178"/>
        <v>1</v>
      </c>
    </row>
    <row r="5628" spans="1:12" x14ac:dyDescent="0.25">
      <c r="A5628">
        <f t="shared" si="179"/>
        <v>5623</v>
      </c>
      <c r="C5628">
        <v>68749.493305829936</v>
      </c>
      <c r="D5628">
        <v>71115.069895044362</v>
      </c>
      <c r="E5628">
        <v>47681307.630820237</v>
      </c>
      <c r="F5628">
        <v>2365.5765892144263</v>
      </c>
      <c r="G5628">
        <v>297791838.81695318</v>
      </c>
      <c r="H5628" s="6">
        <f>E5628-G5628-'Recalled prostheses cost'!$F$23</f>
        <v>-273862355.65302414</v>
      </c>
      <c r="I5628" s="112">
        <v>26304224.372929528</v>
      </c>
      <c r="J5628" s="112">
        <v>113160898.75044219</v>
      </c>
      <c r="K5628" s="112">
        <f>I5628-J5628-(0.38*'Recalled prostheses cost'!$F$23)</f>
        <v>-95882367.674931318</v>
      </c>
      <c r="L5628" s="11">
        <f t="shared" si="178"/>
        <v>1</v>
      </c>
    </row>
    <row r="5629" spans="1:12" x14ac:dyDescent="0.25">
      <c r="A5629">
        <f t="shared" si="179"/>
        <v>5624</v>
      </c>
      <c r="C5629">
        <v>53709.367002770661</v>
      </c>
      <c r="D5629">
        <v>55400.283318701579</v>
      </c>
      <c r="E5629">
        <v>49485202.296898745</v>
      </c>
      <c r="F5629">
        <v>1690.9163159309173</v>
      </c>
      <c r="G5629">
        <v>413983403.0501529</v>
      </c>
      <c r="H5629" s="6">
        <f>E5629-G5629-'Recalled prostheses cost'!$F$23</f>
        <v>-388250025.22014534</v>
      </c>
      <c r="I5629" s="112">
        <v>27512718.32207736</v>
      </c>
      <c r="J5629" s="112">
        <v>157313693.15905812</v>
      </c>
      <c r="K5629" s="112">
        <f>I5629-J5629-(0.38*'Recalled prostheses cost'!$F$23)</f>
        <v>-138826668.13439941</v>
      </c>
      <c r="L5629" s="11">
        <f t="shared" si="178"/>
        <v>1</v>
      </c>
    </row>
    <row r="5630" spans="1:12" x14ac:dyDescent="0.25">
      <c r="A5630">
        <f t="shared" si="179"/>
        <v>5625</v>
      </c>
      <c r="C5630">
        <v>54201.928444357873</v>
      </c>
      <c r="D5630">
        <v>56292.339088000997</v>
      </c>
      <c r="E5630">
        <v>41974253.321933761</v>
      </c>
      <c r="F5630">
        <v>2090.4106436431248</v>
      </c>
      <c r="G5630">
        <v>370970472.43964988</v>
      </c>
      <c r="H5630" s="6">
        <f>E5630-G5630-'Recalled prostheses cost'!$F$23</f>
        <v>-352748043.5846073</v>
      </c>
      <c r="I5630" s="112">
        <v>23273230.356993958</v>
      </c>
      <c r="J5630" s="112">
        <v>140968779.52706695</v>
      </c>
      <c r="K5630" s="112">
        <f>I5630-J5630-(0.38*'Recalled prostheses cost'!$F$23)</f>
        <v>-126721242.46749163</v>
      </c>
      <c r="L5630" s="11">
        <f t="shared" si="178"/>
        <v>1</v>
      </c>
    </row>
    <row r="5631" spans="1:12" x14ac:dyDescent="0.25">
      <c r="A5631">
        <f t="shared" si="179"/>
        <v>5626</v>
      </c>
      <c r="C5631">
        <v>49485.026482429479</v>
      </c>
      <c r="D5631">
        <v>51020.424952202993</v>
      </c>
      <c r="E5631">
        <v>41426178.536445931</v>
      </c>
      <c r="F5631">
        <v>1535.3984697735141</v>
      </c>
      <c r="G5631">
        <v>302445083.62653041</v>
      </c>
      <c r="H5631" s="6">
        <f>E5631-G5631-'Recalled prostheses cost'!$F$23</f>
        <v>-284770729.55697566</v>
      </c>
      <c r="I5631" s="112">
        <v>23110467.964537054</v>
      </c>
      <c r="J5631" s="112">
        <v>114929131.77808157</v>
      </c>
      <c r="K5631" s="112">
        <f>I5631-J5631-(0.38*'Recalled prostheses cost'!$F$23)</f>
        <v>-100844357.11096317</v>
      </c>
      <c r="L5631" s="11">
        <f t="shared" si="178"/>
        <v>1</v>
      </c>
    </row>
    <row r="5632" spans="1:12" x14ac:dyDescent="0.25">
      <c r="A5632">
        <f t="shared" si="179"/>
        <v>5627</v>
      </c>
      <c r="C5632">
        <v>52152.22505231687</v>
      </c>
      <c r="D5632">
        <v>53980.457786661253</v>
      </c>
      <c r="E5632">
        <v>48199094.214038819</v>
      </c>
      <c r="F5632">
        <v>1828.2327343443831</v>
      </c>
      <c r="G5632">
        <v>392610740.17899787</v>
      </c>
      <c r="H5632" s="6">
        <f>E5632-G5632-'Recalled prostheses cost'!$F$23</f>
        <v>-368163470.43185019</v>
      </c>
      <c r="I5632" s="112">
        <v>26709484.893457368</v>
      </c>
      <c r="J5632" s="112">
        <v>149192081.2680192</v>
      </c>
      <c r="K5632" s="112">
        <f>I5632-J5632-(0.38*'Recalled prostheses cost'!$F$23)</f>
        <v>-131508289.67198047</v>
      </c>
      <c r="L5632" s="11">
        <f t="shared" si="178"/>
        <v>1</v>
      </c>
    </row>
    <row r="5633" spans="1:12" x14ac:dyDescent="0.25">
      <c r="A5633">
        <f t="shared" si="179"/>
        <v>5628</v>
      </c>
      <c r="C5633">
        <v>82855.108967046574</v>
      </c>
      <c r="D5633">
        <v>84978.475380811258</v>
      </c>
      <c r="E5633">
        <v>65638070.242710225</v>
      </c>
      <c r="F5633">
        <v>2123.3664137646847</v>
      </c>
      <c r="G5633">
        <v>354331880.68670714</v>
      </c>
      <c r="H5633" s="6">
        <f>E5633-G5633-'Recalled prostheses cost'!$F$23</f>
        <v>-312445634.91088808</v>
      </c>
      <c r="I5633" s="112">
        <v>36199037.462301187</v>
      </c>
      <c r="J5633" s="112">
        <v>134646114.66094872</v>
      </c>
      <c r="K5633" s="112">
        <f>I5633-J5633-(0.38*'Recalled prostheses cost'!$F$23)</f>
        <v>-107472770.49606618</v>
      </c>
      <c r="L5633" s="11">
        <f t="shared" si="178"/>
        <v>1</v>
      </c>
    </row>
    <row r="5634" spans="1:12" x14ac:dyDescent="0.25">
      <c r="A5634">
        <f t="shared" si="179"/>
        <v>5629</v>
      </c>
      <c r="C5634">
        <v>50926.294496123068</v>
      </c>
      <c r="D5634">
        <v>52233.520647342331</v>
      </c>
      <c r="E5634">
        <v>66948007.575961739</v>
      </c>
      <c r="F5634">
        <v>1307.2261512192636</v>
      </c>
      <c r="G5634">
        <v>438607264.40000319</v>
      </c>
      <c r="H5634" s="6">
        <f>E5634-G5634-'Recalled prostheses cost'!$F$23</f>
        <v>-395411081.29093266</v>
      </c>
      <c r="I5634" s="112">
        <v>36914319.668749481</v>
      </c>
      <c r="J5634" s="112">
        <v>166670760.47200119</v>
      </c>
      <c r="K5634" s="112">
        <f>I5634-J5634-(0.38*'Recalled prostheses cost'!$F$23)</f>
        <v>-138782134.10067037</v>
      </c>
      <c r="L5634" s="11">
        <f t="shared" si="178"/>
        <v>1</v>
      </c>
    </row>
    <row r="5635" spans="1:12" x14ac:dyDescent="0.25">
      <c r="A5635">
        <f t="shared" si="179"/>
        <v>5630</v>
      </c>
      <c r="C5635">
        <v>64031.301847874631</v>
      </c>
      <c r="D5635">
        <v>66781.065806391052</v>
      </c>
      <c r="E5635">
        <v>40173801.290163994</v>
      </c>
      <c r="F5635">
        <v>2749.7639585164216</v>
      </c>
      <c r="G5635">
        <v>385121167.0711695</v>
      </c>
      <c r="H5635" s="6">
        <f>E5635-G5635-'Recalled prostheses cost'!$F$23</f>
        <v>-368699190.24789667</v>
      </c>
      <c r="I5635" s="112">
        <v>22484782.061138131</v>
      </c>
      <c r="J5635" s="112">
        <v>146346043.48704439</v>
      </c>
      <c r="K5635" s="112">
        <f>I5635-J5635-(0.38*'Recalled prostheses cost'!$F$23)</f>
        <v>-132886954.72332492</v>
      </c>
      <c r="L5635" s="11">
        <f t="shared" si="178"/>
        <v>1</v>
      </c>
    </row>
    <row r="5636" spans="1:12" x14ac:dyDescent="0.25">
      <c r="A5636">
        <f t="shared" si="179"/>
        <v>5631</v>
      </c>
      <c r="C5636">
        <v>53713.517346544249</v>
      </c>
      <c r="D5636">
        <v>55354.624767737791</v>
      </c>
      <c r="E5636">
        <v>42533861.715522908</v>
      </c>
      <c r="F5636">
        <v>1641.1074211935411</v>
      </c>
      <c r="G5636">
        <v>349661777.70568871</v>
      </c>
      <c r="H5636" s="6">
        <f>E5636-G5636-'Recalled prostheses cost'!$F$23</f>
        <v>-330879740.457057</v>
      </c>
      <c r="I5636" s="112">
        <v>23820951.3561517</v>
      </c>
      <c r="J5636" s="112">
        <v>132871475.52816173</v>
      </c>
      <c r="K5636" s="112">
        <f>I5636-J5636-(0.38*'Recalled prostheses cost'!$F$23)</f>
        <v>-118076217.46942869</v>
      </c>
      <c r="L5636" s="11">
        <f t="shared" si="178"/>
        <v>1</v>
      </c>
    </row>
    <row r="5637" spans="1:12" x14ac:dyDescent="0.25">
      <c r="A5637">
        <f t="shared" si="179"/>
        <v>5632</v>
      </c>
      <c r="C5637">
        <v>64136.297894774143</v>
      </c>
      <c r="D5637">
        <v>66200.190562948468</v>
      </c>
      <c r="E5637">
        <v>53541261.182721786</v>
      </c>
      <c r="F5637">
        <v>2063.8926681743251</v>
      </c>
      <c r="G5637">
        <v>388352839.29901254</v>
      </c>
      <c r="H5637" s="6">
        <f>E5637-G5637-'Recalled prostheses cost'!$F$23</f>
        <v>-358563402.58318192</v>
      </c>
      <c r="I5637" s="112">
        <v>29801011.152948085</v>
      </c>
      <c r="J5637" s="112">
        <v>147574078.9336248</v>
      </c>
      <c r="K5637" s="112">
        <f>I5637-J5637-(0.38*'Recalled prostheses cost'!$F$23)</f>
        <v>-126798761.07809538</v>
      </c>
      <c r="L5637" s="11">
        <f t="shared" si="178"/>
        <v>1</v>
      </c>
    </row>
    <row r="5638" spans="1:12" x14ac:dyDescent="0.25">
      <c r="A5638">
        <f t="shared" si="179"/>
        <v>5633</v>
      </c>
      <c r="C5638">
        <v>78314.447083299223</v>
      </c>
      <c r="D5638">
        <v>80398.251974732484</v>
      </c>
      <c r="E5638">
        <v>43230555.905497074</v>
      </c>
      <c r="F5638">
        <v>2083.8048914332612</v>
      </c>
      <c r="G5638">
        <v>200511392.75175872</v>
      </c>
      <c r="H5638" s="6">
        <f>E5638-G5638-'Recalled prostheses cost'!$F$23</f>
        <v>-181032661.31315282</v>
      </c>
      <c r="I5638" s="112">
        <v>24075621.604370654</v>
      </c>
      <c r="J5638" s="112">
        <v>76194329.245668322</v>
      </c>
      <c r="K5638" s="112">
        <f>I5638-J5638-(0.38*'Recalled prostheses cost'!$F$23)</f>
        <v>-61144400.938716315</v>
      </c>
      <c r="L5638" s="11">
        <f t="shared" ref="L5638:L5701" si="180">IF(H5638/$H$1&lt;=F5638,1,0)</f>
        <v>1</v>
      </c>
    </row>
    <row r="5639" spans="1:12" x14ac:dyDescent="0.25">
      <c r="A5639">
        <f t="shared" si="179"/>
        <v>5634</v>
      </c>
      <c r="C5639">
        <v>69680.726359449851</v>
      </c>
      <c r="D5639">
        <v>71530.006545795346</v>
      </c>
      <c r="E5639">
        <v>40772115.062534913</v>
      </c>
      <c r="F5639">
        <v>1849.2801863454952</v>
      </c>
      <c r="G5639">
        <v>208693409.73838001</v>
      </c>
      <c r="H5639" s="6">
        <f>E5639-G5639-'Recalled prostheses cost'!$F$23</f>
        <v>-191673119.14273626</v>
      </c>
      <c r="I5639" s="112">
        <v>22464975.325557534</v>
      </c>
      <c r="J5639" s="112">
        <v>79303495.700584427</v>
      </c>
      <c r="K5639" s="112">
        <f>I5639-J5639-(0.38*'Recalled prostheses cost'!$F$23)</f>
        <v>-65864213.672445543</v>
      </c>
      <c r="L5639" s="11">
        <f t="shared" si="180"/>
        <v>1</v>
      </c>
    </row>
    <row r="5640" spans="1:12" x14ac:dyDescent="0.25">
      <c r="A5640">
        <f t="shared" ref="A5640:A5703" si="181">1+A5639</f>
        <v>5635</v>
      </c>
      <c r="C5640">
        <v>62238.141946271098</v>
      </c>
      <c r="D5640">
        <v>64046.298924065537</v>
      </c>
      <c r="E5640">
        <v>48223637.399121612</v>
      </c>
      <c r="F5640">
        <v>1808.1569777944387</v>
      </c>
      <c r="G5640">
        <v>304271340.60728395</v>
      </c>
      <c r="H5640" s="6">
        <f>E5640-G5640-'Recalled prostheses cost'!$F$23</f>
        <v>-279799527.67505354</v>
      </c>
      <c r="I5640" s="112">
        <v>26732647.159762219</v>
      </c>
      <c r="J5640" s="112">
        <v>115623109.43076789</v>
      </c>
      <c r="K5640" s="112">
        <f>I5640-J5640-(0.38*'Recalled prostheses cost'!$F$23)</f>
        <v>-97916155.568424314</v>
      </c>
      <c r="L5640" s="11">
        <f t="shared" si="180"/>
        <v>1</v>
      </c>
    </row>
    <row r="5641" spans="1:12" x14ac:dyDescent="0.25">
      <c r="A5641">
        <f t="shared" si="181"/>
        <v>5636</v>
      </c>
      <c r="C5641">
        <v>50811.701646098409</v>
      </c>
      <c r="D5641">
        <v>52168.272533743759</v>
      </c>
      <c r="E5641">
        <v>46521610.09478569</v>
      </c>
      <c r="F5641">
        <v>1356.57088764535</v>
      </c>
      <c r="G5641">
        <v>264217929.43851125</v>
      </c>
      <c r="H5641" s="6">
        <f>E5641-G5641-'Recalled prostheses cost'!$F$23</f>
        <v>-241448143.81061673</v>
      </c>
      <c r="I5641" s="112">
        <v>26070348.017381571</v>
      </c>
      <c r="J5641" s="112">
        <v>100402813.18663429</v>
      </c>
      <c r="K5641" s="112">
        <f>I5641-J5641-(0.38*'Recalled prostheses cost'!$F$23)</f>
        <v>-83358158.466671377</v>
      </c>
      <c r="L5641" s="11">
        <f t="shared" si="180"/>
        <v>1</v>
      </c>
    </row>
    <row r="5642" spans="1:12" x14ac:dyDescent="0.25">
      <c r="A5642">
        <f t="shared" si="181"/>
        <v>5637</v>
      </c>
      <c r="C5642">
        <v>49629.81105979369</v>
      </c>
      <c r="D5642">
        <v>50605.175648909091</v>
      </c>
      <c r="E5642">
        <v>40899399.180696145</v>
      </c>
      <c r="F5642">
        <v>975.36458911540103</v>
      </c>
      <c r="G5642">
        <v>178478380.56634402</v>
      </c>
      <c r="H5642" s="6">
        <f>E5642-G5642-'Recalled prostheses cost'!$F$23</f>
        <v>-161330805.85253906</v>
      </c>
      <c r="I5642" s="112">
        <v>22614492.726395331</v>
      </c>
      <c r="J5642" s="112">
        <v>67821784.615210712</v>
      </c>
      <c r="K5642" s="112">
        <f>I5642-J5642-(0.38*'Recalled prostheses cost'!$F$23)</f>
        <v>-54232985.186234027</v>
      </c>
      <c r="L5642" s="11">
        <f t="shared" si="180"/>
        <v>1</v>
      </c>
    </row>
    <row r="5643" spans="1:12" x14ac:dyDescent="0.25">
      <c r="A5643">
        <f t="shared" si="181"/>
        <v>5638</v>
      </c>
      <c r="C5643">
        <v>54749.05333252086</v>
      </c>
      <c r="D5643">
        <v>56492.344770546348</v>
      </c>
      <c r="E5643">
        <v>47273575.989104904</v>
      </c>
      <c r="F5643">
        <v>1743.2914380254879</v>
      </c>
      <c r="G5643">
        <v>340867596.36604416</v>
      </c>
      <c r="H5643" s="6">
        <f>E5643-G5643-'Recalled prostheses cost'!$F$23</f>
        <v>-317345844.84383041</v>
      </c>
      <c r="I5643" s="112">
        <v>25974981.432238437</v>
      </c>
      <c r="J5643" s="112">
        <v>129529686.61909679</v>
      </c>
      <c r="K5643" s="112">
        <f>I5643-J5643-(0.38*'Recalled prostheses cost'!$F$23)</f>
        <v>-112580398.48427701</v>
      </c>
      <c r="L5643" s="11">
        <f t="shared" si="180"/>
        <v>1</v>
      </c>
    </row>
    <row r="5644" spans="1:12" x14ac:dyDescent="0.25">
      <c r="A5644">
        <f t="shared" si="181"/>
        <v>5639</v>
      </c>
      <c r="C5644">
        <v>50082.615629020722</v>
      </c>
      <c r="D5644">
        <v>51220.706376251881</v>
      </c>
      <c r="E5644">
        <v>63746895.066682436</v>
      </c>
      <c r="F5644">
        <v>1138.0907472311592</v>
      </c>
      <c r="G5644">
        <v>375083245.71469295</v>
      </c>
      <c r="H5644" s="6">
        <f>E5644-G5644-'Recalled prostheses cost'!$F$23</f>
        <v>-335088175.11490166</v>
      </c>
      <c r="I5644" s="112">
        <v>35391024.594009757</v>
      </c>
      <c r="J5644" s="112">
        <v>142531633.37158331</v>
      </c>
      <c r="K5644" s="112">
        <f>I5644-J5644-(0.38*'Recalled prostheses cost'!$F$23)</f>
        <v>-116166302.07499221</v>
      </c>
      <c r="L5644" s="11">
        <f t="shared" si="180"/>
        <v>1</v>
      </c>
    </row>
    <row r="5645" spans="1:12" x14ac:dyDescent="0.25">
      <c r="A5645">
        <f t="shared" si="181"/>
        <v>5640</v>
      </c>
      <c r="C5645">
        <v>54777.87111677845</v>
      </c>
      <c r="D5645">
        <v>56715.31774084377</v>
      </c>
      <c r="E5645">
        <v>52849900.550784424</v>
      </c>
      <c r="F5645">
        <v>1937.4466240653201</v>
      </c>
      <c r="G5645">
        <v>452669045.14891404</v>
      </c>
      <c r="H5645" s="6">
        <f>E5645-G5645-'Recalled prostheses cost'!$F$23</f>
        <v>-423570969.0650208</v>
      </c>
      <c r="I5645" s="112">
        <v>29271882.056502264</v>
      </c>
      <c r="J5645" s="112">
        <v>172014237.15658733</v>
      </c>
      <c r="K5645" s="112">
        <f>I5645-J5645-(0.38*'Recalled prostheses cost'!$F$23)</f>
        <v>-151768048.39750373</v>
      </c>
      <c r="L5645" s="11">
        <f t="shared" si="180"/>
        <v>1</v>
      </c>
    </row>
    <row r="5646" spans="1:12" x14ac:dyDescent="0.25">
      <c r="A5646">
        <f t="shared" si="181"/>
        <v>5641</v>
      </c>
      <c r="C5646">
        <v>54185.205463527076</v>
      </c>
      <c r="D5646">
        <v>55599.018104226016</v>
      </c>
      <c r="E5646">
        <v>52616041.279717997</v>
      </c>
      <c r="F5646">
        <v>1413.8126406989395</v>
      </c>
      <c r="G5646">
        <v>326715815.05526662</v>
      </c>
      <c r="H5646" s="6">
        <f>E5646-G5646-'Recalled prostheses cost'!$F$23</f>
        <v>-297851598.24243981</v>
      </c>
      <c r="I5646" s="112">
        <v>29235429.340483595</v>
      </c>
      <c r="J5646" s="112">
        <v>124152009.72100134</v>
      </c>
      <c r="K5646" s="112">
        <f>I5646-J5646-(0.38*'Recalled prostheses cost'!$F$23)</f>
        <v>-103942273.6779364</v>
      </c>
      <c r="L5646" s="11">
        <f t="shared" si="180"/>
        <v>1</v>
      </c>
    </row>
    <row r="5647" spans="1:12" x14ac:dyDescent="0.25">
      <c r="A5647">
        <f t="shared" si="181"/>
        <v>5642</v>
      </c>
      <c r="C5647">
        <v>58751.010418058613</v>
      </c>
      <c r="D5647">
        <v>60323.610075234239</v>
      </c>
      <c r="E5647">
        <v>52460578.711497627</v>
      </c>
      <c r="F5647">
        <v>1572.5996571756259</v>
      </c>
      <c r="G5647">
        <v>298377349.25050956</v>
      </c>
      <c r="H5647" s="6">
        <f>E5647-G5647-'Recalled prostheses cost'!$F$23</f>
        <v>-269668595.00590312</v>
      </c>
      <c r="I5647" s="112">
        <v>29161751.911331784</v>
      </c>
      <c r="J5647" s="112">
        <v>113383392.71519364</v>
      </c>
      <c r="K5647" s="112">
        <f>I5647-J5647-(0.38*'Recalled prostheses cost'!$F$23)</f>
        <v>-93247334.10128051</v>
      </c>
      <c r="L5647" s="11">
        <f t="shared" si="180"/>
        <v>1</v>
      </c>
    </row>
    <row r="5648" spans="1:12" x14ac:dyDescent="0.25">
      <c r="A5648">
        <f t="shared" si="181"/>
        <v>5643</v>
      </c>
      <c r="C5648">
        <v>52375.863353095454</v>
      </c>
      <c r="D5648">
        <v>53326.418471998077</v>
      </c>
      <c r="E5648">
        <v>44845746.273661882</v>
      </c>
      <c r="F5648">
        <v>950.55511890262278</v>
      </c>
      <c r="G5648">
        <v>176908960.43480605</v>
      </c>
      <c r="H5648" s="6">
        <f>E5648-G5648-'Recalled prostheses cost'!$F$23</f>
        <v>-155815038.62803534</v>
      </c>
      <c r="I5648" s="112">
        <v>25154565.414335676</v>
      </c>
      <c r="J5648" s="112">
        <v>67225404.965226308</v>
      </c>
      <c r="K5648" s="112">
        <f>I5648-J5648-(0.38*'Recalled prostheses cost'!$F$23)</f>
        <v>-51096532.848309278</v>
      </c>
      <c r="L5648" s="11">
        <f t="shared" si="180"/>
        <v>1</v>
      </c>
    </row>
    <row r="5649" spans="1:12" x14ac:dyDescent="0.25">
      <c r="A5649">
        <f t="shared" si="181"/>
        <v>5644</v>
      </c>
      <c r="C5649">
        <v>49751.50675168413</v>
      </c>
      <c r="D5649">
        <v>50874.259833249867</v>
      </c>
      <c r="E5649">
        <v>57613954.081390247</v>
      </c>
      <c r="F5649">
        <v>1122.7530815657374</v>
      </c>
      <c r="G5649">
        <v>302886190.04544663</v>
      </c>
      <c r="H5649" s="6">
        <f>E5649-G5649-'Recalled prostheses cost'!$F$23</f>
        <v>-269024060.43094754</v>
      </c>
      <c r="I5649" s="112">
        <v>31813606.837568857</v>
      </c>
      <c r="J5649" s="112">
        <v>115096752.21726973</v>
      </c>
      <c r="K5649" s="112">
        <f>I5649-J5649-(0.38*'Recalled prostheses cost'!$F$23)</f>
        <v>-92308838.677119523</v>
      </c>
      <c r="L5649" s="11">
        <f t="shared" si="180"/>
        <v>1</v>
      </c>
    </row>
    <row r="5650" spans="1:12" x14ac:dyDescent="0.25">
      <c r="A5650">
        <f t="shared" si="181"/>
        <v>5645</v>
      </c>
      <c r="C5650">
        <v>61159.552035166911</v>
      </c>
      <c r="D5650">
        <v>62851.56005432651</v>
      </c>
      <c r="E5650">
        <v>49373545.092179328</v>
      </c>
      <c r="F5650">
        <v>1692.0080191595989</v>
      </c>
      <c r="G5650">
        <v>298204373.77911621</v>
      </c>
      <c r="H5650" s="6">
        <f>E5650-G5650-'Recalled prostheses cost'!$F$23</f>
        <v>-272582653.15382808</v>
      </c>
      <c r="I5650" s="112">
        <v>27595470.213865325</v>
      </c>
      <c r="J5650" s="112">
        <v>113317662.03606415</v>
      </c>
      <c r="K5650" s="112">
        <f>I5650-J5650-(0.38*'Recalled prostheses cost'!$F$23)</f>
        <v>-94747885.119617462</v>
      </c>
      <c r="L5650" s="11">
        <f t="shared" si="180"/>
        <v>1</v>
      </c>
    </row>
    <row r="5651" spans="1:12" x14ac:dyDescent="0.25">
      <c r="A5651">
        <f t="shared" si="181"/>
        <v>5646</v>
      </c>
      <c r="C5651">
        <v>59520.825699506589</v>
      </c>
      <c r="D5651">
        <v>61826.214541622219</v>
      </c>
      <c r="E5651">
        <v>49923291.283660457</v>
      </c>
      <c r="F5651">
        <v>2305.3888421156298</v>
      </c>
      <c r="G5651">
        <v>460801863.32473189</v>
      </c>
      <c r="H5651" s="6">
        <f>E5651-G5651-'Recalled prostheses cost'!$F$23</f>
        <v>-434630396.50796258</v>
      </c>
      <c r="I5651" s="112">
        <v>27535494.628010511</v>
      </c>
      <c r="J5651" s="112">
        <v>175104708.06339812</v>
      </c>
      <c r="K5651" s="112">
        <f>I5651-J5651-(0.38*'Recalled prostheses cost'!$F$23)</f>
        <v>-156594906.73280627</v>
      </c>
      <c r="L5651" s="11">
        <f t="shared" si="180"/>
        <v>1</v>
      </c>
    </row>
    <row r="5652" spans="1:12" x14ac:dyDescent="0.25">
      <c r="A5652">
        <f t="shared" si="181"/>
        <v>5647</v>
      </c>
      <c r="C5652">
        <v>60356.267221573871</v>
      </c>
      <c r="D5652">
        <v>62089.393182255561</v>
      </c>
      <c r="E5652">
        <v>46966198.229392573</v>
      </c>
      <c r="F5652">
        <v>1733.1259606816893</v>
      </c>
      <c r="G5652">
        <v>305224832.35892278</v>
      </c>
      <c r="H5652" s="6">
        <f>E5652-G5652-'Recalled prostheses cost'!$F$23</f>
        <v>-282010458.59642136</v>
      </c>
      <c r="I5652" s="112">
        <v>25978025.593545802</v>
      </c>
      <c r="J5652" s="112">
        <v>115985436.29639068</v>
      </c>
      <c r="K5652" s="112">
        <f>I5652-J5652-(0.38*'Recalled prostheses cost'!$F$23)</f>
        <v>-99033104.000263542</v>
      </c>
      <c r="L5652" s="11">
        <f t="shared" si="180"/>
        <v>1</v>
      </c>
    </row>
    <row r="5653" spans="1:12" x14ac:dyDescent="0.25">
      <c r="A5653">
        <f t="shared" si="181"/>
        <v>5648</v>
      </c>
      <c r="C5653">
        <v>70410.124027287675</v>
      </c>
      <c r="D5653">
        <v>72395.621875061726</v>
      </c>
      <c r="E5653">
        <v>44348389.468902573</v>
      </c>
      <c r="F5653">
        <v>1985.4978477740515</v>
      </c>
      <c r="G5653">
        <v>274387596.07524765</v>
      </c>
      <c r="H5653" s="6">
        <f>E5653-G5653-'Recalled prostheses cost'!$F$23</f>
        <v>-253791031.07323623</v>
      </c>
      <c r="I5653" s="112">
        <v>24628404.096389506</v>
      </c>
      <c r="J5653" s="112">
        <v>104267286.5085941</v>
      </c>
      <c r="K5653" s="112">
        <f>I5653-J5653-(0.38*'Recalled prostheses cost'!$F$23)</f>
        <v>-88664575.709623247</v>
      </c>
      <c r="L5653" s="11">
        <f t="shared" si="180"/>
        <v>1</v>
      </c>
    </row>
    <row r="5654" spans="1:12" x14ac:dyDescent="0.25">
      <c r="A5654">
        <f t="shared" si="181"/>
        <v>5649</v>
      </c>
      <c r="C5654">
        <v>50253.574179863514</v>
      </c>
      <c r="D5654">
        <v>51878.134511700067</v>
      </c>
      <c r="E5654">
        <v>39590685.115938559</v>
      </c>
      <c r="F5654">
        <v>1624.5603318365538</v>
      </c>
      <c r="G5654">
        <v>288328128.66181332</v>
      </c>
      <c r="H5654" s="6">
        <f>E5654-G5654-'Recalled prostheses cost'!$F$23</f>
        <v>-272489268.01276594</v>
      </c>
      <c r="I5654" s="112">
        <v>21917135.812426619</v>
      </c>
      <c r="J5654" s="112">
        <v>109564688.89148907</v>
      </c>
      <c r="K5654" s="112">
        <f>I5654-J5654-(0.38*'Recalled prostheses cost'!$F$23)</f>
        <v>-96673246.376481116</v>
      </c>
      <c r="L5654" s="11">
        <f t="shared" si="180"/>
        <v>1</v>
      </c>
    </row>
    <row r="5655" spans="1:12" x14ac:dyDescent="0.25">
      <c r="A5655">
        <f t="shared" si="181"/>
        <v>5650</v>
      </c>
      <c r="C5655">
        <v>69474.163296999584</v>
      </c>
      <c r="D5655">
        <v>72277.99046489608</v>
      </c>
      <c r="E5655">
        <v>46355602.792512052</v>
      </c>
      <c r="F5655">
        <v>2803.8271678964957</v>
      </c>
      <c r="G5655">
        <v>409835268.82076073</v>
      </c>
      <c r="H5655" s="6">
        <f>E5655-G5655-'Recalled prostheses cost'!$F$23</f>
        <v>-387231490.49513984</v>
      </c>
      <c r="I5655" s="112">
        <v>25871153.117281005</v>
      </c>
      <c r="J5655" s="112">
        <v>155737402.15188909</v>
      </c>
      <c r="K5655" s="112">
        <f>I5655-J5655-(0.38*'Recalled prostheses cost'!$F$23)</f>
        <v>-138891942.33202672</v>
      </c>
      <c r="L5655" s="11">
        <f t="shared" si="180"/>
        <v>1</v>
      </c>
    </row>
    <row r="5656" spans="1:12" x14ac:dyDescent="0.25">
      <c r="A5656">
        <f t="shared" si="181"/>
        <v>5651</v>
      </c>
      <c r="C5656">
        <v>57149.224678811377</v>
      </c>
      <c r="D5656">
        <v>58179.454755624276</v>
      </c>
      <c r="E5656">
        <v>47419500.909174591</v>
      </c>
      <c r="F5656">
        <v>1030.2300768128989</v>
      </c>
      <c r="G5656">
        <v>177529648.68108296</v>
      </c>
      <c r="H5656" s="6">
        <f>E5656-G5656-'Recalled prostheses cost'!$F$23</f>
        <v>-153861972.23879954</v>
      </c>
      <c r="I5656" s="112">
        <v>26453792.325321101</v>
      </c>
      <c r="J5656" s="112">
        <v>67461266.498811528</v>
      </c>
      <c r="K5656" s="112">
        <f>I5656-J5656-(0.38*'Recalled prostheses cost'!$F$23)</f>
        <v>-50033167.470909074</v>
      </c>
      <c r="L5656" s="11">
        <f t="shared" si="180"/>
        <v>1</v>
      </c>
    </row>
    <row r="5657" spans="1:12" x14ac:dyDescent="0.25">
      <c r="A5657">
        <f t="shared" si="181"/>
        <v>5652</v>
      </c>
      <c r="C5657">
        <v>60772.521606791808</v>
      </c>
      <c r="D5657">
        <v>63192.95604820412</v>
      </c>
      <c r="E5657">
        <v>55078314.057280563</v>
      </c>
      <c r="F5657">
        <v>2420.4344414123116</v>
      </c>
      <c r="G5657">
        <v>621869992.22480476</v>
      </c>
      <c r="H5657" s="6">
        <f>E5657-G5657-'Recalled prostheses cost'!$F$23</f>
        <v>-590543502.63441539</v>
      </c>
      <c r="I5657" s="112">
        <v>30602790.84509667</v>
      </c>
      <c r="J5657" s="112">
        <v>236310597.04542574</v>
      </c>
      <c r="K5657" s="112">
        <f>I5657-J5657-(0.38*'Recalled prostheses cost'!$F$23)</f>
        <v>-214733499.49774772</v>
      </c>
      <c r="L5657" s="11">
        <f t="shared" si="180"/>
        <v>1</v>
      </c>
    </row>
    <row r="5658" spans="1:12" x14ac:dyDescent="0.25">
      <c r="A5658">
        <f t="shared" si="181"/>
        <v>5653</v>
      </c>
      <c r="C5658">
        <v>52232.788377544188</v>
      </c>
      <c r="D5658">
        <v>53424.908324986303</v>
      </c>
      <c r="E5658">
        <v>52146772.035567194</v>
      </c>
      <c r="F5658">
        <v>1192.1199474421155</v>
      </c>
      <c r="G5658">
        <v>308027349.25139427</v>
      </c>
      <c r="H5658" s="6">
        <f>E5658-G5658-'Recalled prostheses cost'!$F$23</f>
        <v>-279632401.68271828</v>
      </c>
      <c r="I5658" s="112">
        <v>28994827.995674953</v>
      </c>
      <c r="J5658" s="112">
        <v>117050392.71552983</v>
      </c>
      <c r="K5658" s="112">
        <f>I5658-J5658-(0.38*'Recalled prostheses cost'!$F$23)</f>
        <v>-97081258.017273515</v>
      </c>
      <c r="L5658" s="11">
        <f t="shared" si="180"/>
        <v>1</v>
      </c>
    </row>
    <row r="5659" spans="1:12" x14ac:dyDescent="0.25">
      <c r="A5659">
        <f t="shared" si="181"/>
        <v>5654</v>
      </c>
      <c r="C5659">
        <v>58813.535371451449</v>
      </c>
      <c r="D5659">
        <v>60406.972152238573</v>
      </c>
      <c r="E5659">
        <v>41224132.838121638</v>
      </c>
      <c r="F5659">
        <v>1593.436780787124</v>
      </c>
      <c r="G5659">
        <v>261993631.37722477</v>
      </c>
      <c r="H5659" s="6">
        <f>E5659-G5659-'Recalled prostheses cost'!$F$23</f>
        <v>-244521323.00599432</v>
      </c>
      <c r="I5659" s="112">
        <v>22906707.206071008</v>
      </c>
      <c r="J5659" s="112">
        <v>99557579.923345417</v>
      </c>
      <c r="K5659" s="112">
        <f>I5659-J5659-(0.38*'Recalled prostheses cost'!$F$23)</f>
        <v>-85676566.014693052</v>
      </c>
      <c r="L5659" s="11">
        <f t="shared" si="180"/>
        <v>1</v>
      </c>
    </row>
    <row r="5660" spans="1:12" x14ac:dyDescent="0.25">
      <c r="A5660">
        <f t="shared" si="181"/>
        <v>5655</v>
      </c>
      <c r="C5660">
        <v>56599.649327852734</v>
      </c>
      <c r="D5660">
        <v>58999.81553173616</v>
      </c>
      <c r="E5660">
        <v>58033834.485293597</v>
      </c>
      <c r="F5660">
        <v>2400.1662038834256</v>
      </c>
      <c r="G5660">
        <v>655009075.82080579</v>
      </c>
      <c r="H5660" s="6">
        <f>E5660-G5660-'Recalled prostheses cost'!$F$23</f>
        <v>-620727065.80240333</v>
      </c>
      <c r="I5660" s="112">
        <v>32168240.578163225</v>
      </c>
      <c r="J5660" s="112">
        <v>248903448.81190613</v>
      </c>
      <c r="K5660" s="112">
        <f>I5660-J5660-(0.38*'Recalled prostheses cost'!$F$23)</f>
        <v>-225760901.53116155</v>
      </c>
      <c r="L5660" s="11">
        <f t="shared" si="180"/>
        <v>1</v>
      </c>
    </row>
    <row r="5661" spans="1:12" x14ac:dyDescent="0.25">
      <c r="A5661">
        <f t="shared" si="181"/>
        <v>5656</v>
      </c>
      <c r="C5661">
        <v>54803.061320215456</v>
      </c>
      <c r="D5661">
        <v>56852.080955852987</v>
      </c>
      <c r="E5661">
        <v>62186791.560976215</v>
      </c>
      <c r="F5661">
        <v>2049.0196356375309</v>
      </c>
      <c r="G5661">
        <v>562455300.9269197</v>
      </c>
      <c r="H5661" s="6">
        <f>E5661-G5661-'Recalled prostheses cost'!$F$23</f>
        <v>-524020333.83283466</v>
      </c>
      <c r="I5661" s="112">
        <v>34265789.066014767</v>
      </c>
      <c r="J5661" s="112">
        <v>213733014.35222951</v>
      </c>
      <c r="K5661" s="112">
        <f>I5661-J5661-(0.38*'Recalled prostheses cost'!$F$23)</f>
        <v>-188492918.58363339</v>
      </c>
      <c r="L5661" s="11">
        <f t="shared" si="180"/>
        <v>1</v>
      </c>
    </row>
    <row r="5662" spans="1:12" x14ac:dyDescent="0.25">
      <c r="A5662">
        <f t="shared" si="181"/>
        <v>5657</v>
      </c>
      <c r="C5662">
        <v>64218.481771822342</v>
      </c>
      <c r="D5662">
        <v>65896.501908099817</v>
      </c>
      <c r="E5662">
        <v>45969999.114720687</v>
      </c>
      <c r="F5662">
        <v>1678.0201362774751</v>
      </c>
      <c r="G5662">
        <v>236685404.76130494</v>
      </c>
      <c r="H5662" s="6">
        <f>E5662-G5662-'Recalled prostheses cost'!$F$23</f>
        <v>-214467230.11347544</v>
      </c>
      <c r="I5662" s="112">
        <v>25626147.57022379</v>
      </c>
      <c r="J5662" s="112">
        <v>89940453.809295863</v>
      </c>
      <c r="K5662" s="112">
        <f>I5662-J5662-(0.38*'Recalled prostheses cost'!$F$23)</f>
        <v>-73339999.536490709</v>
      </c>
      <c r="L5662" s="11">
        <f t="shared" si="180"/>
        <v>1</v>
      </c>
    </row>
    <row r="5663" spans="1:12" x14ac:dyDescent="0.25">
      <c r="A5663">
        <f t="shared" si="181"/>
        <v>5658</v>
      </c>
      <c r="C5663">
        <v>72676.177573258683</v>
      </c>
      <c r="D5663">
        <v>74623.521390496608</v>
      </c>
      <c r="E5663">
        <v>47829746.56390021</v>
      </c>
      <c r="F5663">
        <v>1947.3438172379247</v>
      </c>
      <c r="G5663">
        <v>269803559.42334235</v>
      </c>
      <c r="H5663" s="6">
        <f>E5663-G5663-'Recalled prostheses cost'!$F$23</f>
        <v>-245725637.32633331</v>
      </c>
      <c r="I5663" s="112">
        <v>26569751.416936699</v>
      </c>
      <c r="J5663" s="112">
        <v>102525352.58087008</v>
      </c>
      <c r="K5663" s="112">
        <f>I5663-J5663-(0.38*'Recalled prostheses cost'!$F$23)</f>
        <v>-84981294.461352021</v>
      </c>
      <c r="L5663" s="11">
        <f t="shared" si="180"/>
        <v>1</v>
      </c>
    </row>
    <row r="5664" spans="1:12" x14ac:dyDescent="0.25">
      <c r="A5664">
        <f t="shared" si="181"/>
        <v>5659</v>
      </c>
      <c r="C5664">
        <v>59023.767253656173</v>
      </c>
      <c r="D5664">
        <v>60379.663328729213</v>
      </c>
      <c r="E5664">
        <v>48191509.753829397</v>
      </c>
      <c r="F5664">
        <v>1355.8960750730403</v>
      </c>
      <c r="G5664">
        <v>208419387.07899061</v>
      </c>
      <c r="H5664" s="6">
        <f>E5664-G5664-'Recalled prostheses cost'!$F$23</f>
        <v>-183979701.79205239</v>
      </c>
      <c r="I5664" s="112">
        <v>26552129.778625064</v>
      </c>
      <c r="J5664" s="112">
        <v>79199367.090016425</v>
      </c>
      <c r="K5664" s="112">
        <f>I5664-J5664-(0.38*'Recalled prostheses cost'!$F$23)</f>
        <v>-61672930.608810008</v>
      </c>
      <c r="L5664" s="11">
        <f t="shared" si="180"/>
        <v>1</v>
      </c>
    </row>
    <row r="5665" spans="1:12" x14ac:dyDescent="0.25">
      <c r="A5665">
        <f t="shared" si="181"/>
        <v>5660</v>
      </c>
      <c r="C5665">
        <v>55908.263834782847</v>
      </c>
      <c r="D5665">
        <v>57214.246730386309</v>
      </c>
      <c r="E5665">
        <v>64094551.737928919</v>
      </c>
      <c r="F5665">
        <v>1305.9828956034617</v>
      </c>
      <c r="G5665">
        <v>377418873.51606643</v>
      </c>
      <c r="H5665" s="6">
        <f>E5665-G5665-'Recalled prostheses cost'!$F$23</f>
        <v>-337076146.24502867</v>
      </c>
      <c r="I5665" s="112">
        <v>35564049.760402597</v>
      </c>
      <c r="J5665" s="112">
        <v>143419171.93610525</v>
      </c>
      <c r="K5665" s="112">
        <f>I5665-J5665-(0.38*'Recalled prostheses cost'!$F$23)</f>
        <v>-116880815.47312132</v>
      </c>
      <c r="L5665" s="11">
        <f t="shared" si="180"/>
        <v>1</v>
      </c>
    </row>
    <row r="5666" spans="1:12" x14ac:dyDescent="0.25">
      <c r="A5666">
        <f t="shared" si="181"/>
        <v>5661</v>
      </c>
      <c r="C5666">
        <v>62120.296823597928</v>
      </c>
      <c r="D5666">
        <v>63167.746489191384</v>
      </c>
      <c r="E5666">
        <v>63529497.183971591</v>
      </c>
      <c r="F5666">
        <v>1047.4496655934563</v>
      </c>
      <c r="G5666">
        <v>326778126.60752916</v>
      </c>
      <c r="H5666" s="6">
        <f>E5666-G5666-'Recalled prostheses cost'!$F$23</f>
        <v>-287000453.89044875</v>
      </c>
      <c r="I5666" s="112">
        <v>35390310.014582857</v>
      </c>
      <c r="J5666" s="112">
        <v>124175688.11086109</v>
      </c>
      <c r="K5666" s="112">
        <f>I5666-J5666-(0.38*'Recalled prostheses cost'!$F$23)</f>
        <v>-97811071.393696874</v>
      </c>
      <c r="L5666" s="11">
        <f t="shared" si="180"/>
        <v>1</v>
      </c>
    </row>
    <row r="5667" spans="1:12" x14ac:dyDescent="0.25">
      <c r="A5667">
        <f t="shared" si="181"/>
        <v>5662</v>
      </c>
      <c r="C5667">
        <v>53523.583183927745</v>
      </c>
      <c r="D5667">
        <v>54540.152355665879</v>
      </c>
      <c r="E5667">
        <v>45440866.31113831</v>
      </c>
      <c r="F5667">
        <v>1016.5691717381342</v>
      </c>
      <c r="G5667">
        <v>165950527.26967204</v>
      </c>
      <c r="H5667" s="6">
        <f>E5667-G5667-'Recalled prostheses cost'!$F$23</f>
        <v>-144261485.4254249</v>
      </c>
      <c r="I5667" s="112">
        <v>25438219.923586804</v>
      </c>
      <c r="J5667" s="112">
        <v>63061200.36247538</v>
      </c>
      <c r="K5667" s="112">
        <f>I5667-J5667-(0.38*'Recalled prostheses cost'!$F$23)</f>
        <v>-46648673.736307226</v>
      </c>
      <c r="L5667" s="11">
        <f t="shared" si="180"/>
        <v>1</v>
      </c>
    </row>
    <row r="5668" spans="1:12" x14ac:dyDescent="0.25">
      <c r="A5668">
        <f t="shared" si="181"/>
        <v>5663</v>
      </c>
      <c r="C5668">
        <v>67380.364475025199</v>
      </c>
      <c r="D5668">
        <v>69031.672810660442</v>
      </c>
      <c r="E5668">
        <v>47929805.876133829</v>
      </c>
      <c r="F5668">
        <v>1651.3083356352436</v>
      </c>
      <c r="G5668">
        <v>286129385.36757225</v>
      </c>
      <c r="H5668" s="6">
        <f>E5668-G5668-'Recalled prostheses cost'!$F$23</f>
        <v>-261951403.95832959</v>
      </c>
      <c r="I5668" s="112">
        <v>26354282.098008677</v>
      </c>
      <c r="J5668" s="112">
        <v>108729166.43967745</v>
      </c>
      <c r="K5668" s="112">
        <f>I5668-J5668-(0.38*'Recalled prostheses cost'!$F$23)</f>
        <v>-91400577.639087409</v>
      </c>
      <c r="L5668" s="11">
        <f t="shared" si="180"/>
        <v>1</v>
      </c>
    </row>
    <row r="5669" spans="1:12" x14ac:dyDescent="0.25">
      <c r="A5669">
        <f t="shared" si="181"/>
        <v>5664</v>
      </c>
      <c r="C5669">
        <v>55761.677717359962</v>
      </c>
      <c r="D5669">
        <v>57244.11618154138</v>
      </c>
      <c r="E5669">
        <v>65032369.35903506</v>
      </c>
      <c r="F5669">
        <v>1482.4384641814177</v>
      </c>
      <c r="G5669">
        <v>464424633.80219102</v>
      </c>
      <c r="H5669" s="6">
        <f>E5669-G5669-'Recalled prostheses cost'!$F$23</f>
        <v>-423144088.91004711</v>
      </c>
      <c r="I5669" s="112">
        <v>36056493.536867008</v>
      </c>
      <c r="J5669" s="112">
        <v>176481360.8448326</v>
      </c>
      <c r="K5669" s="112">
        <f>I5669-J5669-(0.38*'Recalled prostheses cost'!$F$23)</f>
        <v>-149450560.60538423</v>
      </c>
      <c r="L5669" s="11">
        <f t="shared" si="180"/>
        <v>1</v>
      </c>
    </row>
    <row r="5670" spans="1:12" x14ac:dyDescent="0.25">
      <c r="A5670">
        <f t="shared" si="181"/>
        <v>5665</v>
      </c>
      <c r="C5670">
        <v>52582.096255903452</v>
      </c>
      <c r="D5670">
        <v>53926.432090538612</v>
      </c>
      <c r="E5670">
        <v>43234429.535215832</v>
      </c>
      <c r="F5670">
        <v>1344.3358346351597</v>
      </c>
      <c r="G5670">
        <v>277949130.50644845</v>
      </c>
      <c r="H5670" s="6">
        <f>E5670-G5670-'Recalled prostheses cost'!$F$23</f>
        <v>-258466525.43812379</v>
      </c>
      <c r="I5670" s="112">
        <v>23752847.113932181</v>
      </c>
      <c r="J5670" s="112">
        <v>105620669.59245043</v>
      </c>
      <c r="K5670" s="112">
        <f>I5670-J5670-(0.38*'Recalled prostheses cost'!$F$23)</f>
        <v>-90893515.775936902</v>
      </c>
      <c r="L5670" s="11">
        <f t="shared" si="180"/>
        <v>1</v>
      </c>
    </row>
    <row r="5671" spans="1:12" x14ac:dyDescent="0.25">
      <c r="A5671">
        <f t="shared" si="181"/>
        <v>5666</v>
      </c>
      <c r="C5671">
        <v>59757.76852471973</v>
      </c>
      <c r="D5671">
        <v>61766.180933591968</v>
      </c>
      <c r="E5671">
        <v>43391553.873041816</v>
      </c>
      <c r="F5671">
        <v>2008.4124088722383</v>
      </c>
      <c r="G5671">
        <v>343720385.46081108</v>
      </c>
      <c r="H5671" s="6">
        <f>E5671-G5671-'Recalled prostheses cost'!$F$23</f>
        <v>-324080656.05466044</v>
      </c>
      <c r="I5671" s="112">
        <v>24051031.87047625</v>
      </c>
      <c r="J5671" s="112">
        <v>130613746.47510821</v>
      </c>
      <c r="K5671" s="112">
        <f>I5671-J5671-(0.38*'Recalled prostheses cost'!$F$23)</f>
        <v>-115588407.90205061</v>
      </c>
      <c r="L5671" s="11">
        <f t="shared" si="180"/>
        <v>1</v>
      </c>
    </row>
    <row r="5672" spans="1:12" x14ac:dyDescent="0.25">
      <c r="A5672">
        <f t="shared" si="181"/>
        <v>5667</v>
      </c>
      <c r="C5672">
        <v>56859.382592495574</v>
      </c>
      <c r="D5672">
        <v>59019.212136898866</v>
      </c>
      <c r="E5672">
        <v>42506161.243265145</v>
      </c>
      <c r="F5672">
        <v>2159.8295444032919</v>
      </c>
      <c r="G5672">
        <v>394138541.88535887</v>
      </c>
      <c r="H5672" s="6">
        <f>E5672-G5672-'Recalled prostheses cost'!$F$23</f>
        <v>-375384205.10898489</v>
      </c>
      <c r="I5672" s="112">
        <v>23577213.86942438</v>
      </c>
      <c r="J5672" s="112">
        <v>149772645.91643637</v>
      </c>
      <c r="K5672" s="112">
        <f>I5672-J5672-(0.38*'Recalled prostheses cost'!$F$23)</f>
        <v>-135221125.34443066</v>
      </c>
      <c r="L5672" s="11">
        <f t="shared" si="180"/>
        <v>1</v>
      </c>
    </row>
    <row r="5673" spans="1:12" x14ac:dyDescent="0.25">
      <c r="A5673">
        <f t="shared" si="181"/>
        <v>5668</v>
      </c>
      <c r="C5673">
        <v>72174.91463645859</v>
      </c>
      <c r="D5673">
        <v>75109.770642878444</v>
      </c>
      <c r="E5673">
        <v>49888899.233285278</v>
      </c>
      <c r="F5673">
        <v>2934.8560064198537</v>
      </c>
      <c r="G5673">
        <v>450067239.69847351</v>
      </c>
      <c r="H5673" s="6">
        <f>E5673-G5673-'Recalled prostheses cost'!$F$23</f>
        <v>-423930164.93207943</v>
      </c>
      <c r="I5673" s="112">
        <v>27756510.197381534</v>
      </c>
      <c r="J5673" s="112">
        <v>171025551.08541992</v>
      </c>
      <c r="K5673" s="112">
        <f>I5673-J5673-(0.38*'Recalled prostheses cost'!$F$23)</f>
        <v>-152294734.18545705</v>
      </c>
      <c r="L5673" s="11">
        <f t="shared" si="180"/>
        <v>1</v>
      </c>
    </row>
    <row r="5674" spans="1:12" x14ac:dyDescent="0.25">
      <c r="A5674">
        <f t="shared" si="181"/>
        <v>5669</v>
      </c>
      <c r="C5674">
        <v>63540.448712734229</v>
      </c>
      <c r="D5674">
        <v>65644.18930736043</v>
      </c>
      <c r="E5674">
        <v>47404370.67347455</v>
      </c>
      <c r="F5674">
        <v>2103.7405946262006</v>
      </c>
      <c r="G5674">
        <v>342743156.64959931</v>
      </c>
      <c r="H5674" s="6">
        <f>E5674-G5674-'Recalled prostheses cost'!$F$23</f>
        <v>-319090610.44301593</v>
      </c>
      <c r="I5674" s="112">
        <v>26358193.747848015</v>
      </c>
      <c r="J5674" s="112">
        <v>130242399.52684775</v>
      </c>
      <c r="K5674" s="112">
        <f>I5674-J5674-(0.38*'Recalled prostheses cost'!$F$23)</f>
        <v>-112909899.07641837</v>
      </c>
      <c r="L5674" s="11">
        <f t="shared" si="180"/>
        <v>1</v>
      </c>
    </row>
    <row r="5675" spans="1:12" x14ac:dyDescent="0.25">
      <c r="A5675">
        <f t="shared" si="181"/>
        <v>5670</v>
      </c>
      <c r="C5675">
        <v>53238.284976484108</v>
      </c>
      <c r="D5675">
        <v>55832.098883074657</v>
      </c>
      <c r="E5675">
        <v>40587405.06531138</v>
      </c>
      <c r="F5675">
        <v>2593.8139065905489</v>
      </c>
      <c r="G5675">
        <v>428405416.03573757</v>
      </c>
      <c r="H5675" s="6">
        <f>E5675-G5675-'Recalled prostheses cost'!$F$23</f>
        <v>-411569835.43731737</v>
      </c>
      <c r="I5675" s="112">
        <v>22507411.852571066</v>
      </c>
      <c r="J5675" s="112">
        <v>162794058.09358031</v>
      </c>
      <c r="K5675" s="112">
        <f>I5675-J5675-(0.38*'Recalled prostheses cost'!$F$23)</f>
        <v>-149312339.53842789</v>
      </c>
      <c r="L5675" s="11">
        <f t="shared" si="180"/>
        <v>1</v>
      </c>
    </row>
    <row r="5676" spans="1:12" x14ac:dyDescent="0.25">
      <c r="A5676">
        <f t="shared" si="181"/>
        <v>5671</v>
      </c>
      <c r="C5676">
        <v>65870.492678986091</v>
      </c>
      <c r="D5676">
        <v>67113.432383931315</v>
      </c>
      <c r="E5676">
        <v>53009349.010179579</v>
      </c>
      <c r="F5676">
        <v>1242.9397049452236</v>
      </c>
      <c r="G5676">
        <v>206215543.26920193</v>
      </c>
      <c r="H5676" s="6">
        <f>E5676-G5676-'Recalled prostheses cost'!$F$23</f>
        <v>-176958018.72591352</v>
      </c>
      <c r="I5676" s="112">
        <v>29203763.388702642</v>
      </c>
      <c r="J5676" s="112">
        <v>78361906.442296773</v>
      </c>
      <c r="K5676" s="112">
        <f>I5676-J5676-(0.38*'Recalled prostheses cost'!$F$23)</f>
        <v>-58183836.351012774</v>
      </c>
      <c r="L5676" s="11">
        <f t="shared" si="180"/>
        <v>1</v>
      </c>
    </row>
    <row r="5677" spans="1:12" x14ac:dyDescent="0.25">
      <c r="A5677">
        <f t="shared" si="181"/>
        <v>5672</v>
      </c>
      <c r="C5677">
        <v>52049.97689335281</v>
      </c>
      <c r="D5677">
        <v>53481.951039969215</v>
      </c>
      <c r="E5677">
        <v>57222994.828983381</v>
      </c>
      <c r="F5677">
        <v>1431.9741466164051</v>
      </c>
      <c r="G5677">
        <v>344959433.39253235</v>
      </c>
      <c r="H5677" s="6">
        <f>E5677-G5677-'Recalled prostheses cost'!$F$23</f>
        <v>-311488263.03044015</v>
      </c>
      <c r="I5677" s="112">
        <v>31531499.792955734</v>
      </c>
      <c r="J5677" s="112">
        <v>131084584.68916234</v>
      </c>
      <c r="K5677" s="112">
        <f>I5677-J5677-(0.38*'Recalled prostheses cost'!$F$23)</f>
        <v>-108578778.19362527</v>
      </c>
      <c r="L5677" s="11">
        <f t="shared" si="180"/>
        <v>1</v>
      </c>
    </row>
    <row r="5678" spans="1:12" x14ac:dyDescent="0.25">
      <c r="A5678">
        <f t="shared" si="181"/>
        <v>5673</v>
      </c>
      <c r="C5678">
        <v>67800.116592483042</v>
      </c>
      <c r="D5678">
        <v>70357.169355305727</v>
      </c>
      <c r="E5678">
        <v>61635777.08900664</v>
      </c>
      <c r="F5678">
        <v>2557.0527628226846</v>
      </c>
      <c r="G5678">
        <v>478699984.79916453</v>
      </c>
      <c r="H5678" s="6">
        <f>E5678-G5678-'Recalled prostheses cost'!$F$23</f>
        <v>-440816032.17704904</v>
      </c>
      <c r="I5678" s="112">
        <v>34299273.664256871</v>
      </c>
      <c r="J5678" s="112">
        <v>181905994.22368252</v>
      </c>
      <c r="K5678" s="112">
        <f>I5678-J5678-(0.38*'Recalled prostheses cost'!$F$23)</f>
        <v>-156632413.85684431</v>
      </c>
      <c r="L5678" s="11">
        <f t="shared" si="180"/>
        <v>1</v>
      </c>
    </row>
    <row r="5679" spans="1:12" x14ac:dyDescent="0.25">
      <c r="A5679">
        <f t="shared" si="181"/>
        <v>5674</v>
      </c>
      <c r="C5679">
        <v>56822.124599768271</v>
      </c>
      <c r="D5679">
        <v>58784.784974580805</v>
      </c>
      <c r="E5679">
        <v>41236144.095164686</v>
      </c>
      <c r="F5679">
        <v>1962.6603748125344</v>
      </c>
      <c r="G5679">
        <v>283205296.06869763</v>
      </c>
      <c r="H5679" s="6">
        <f>E5679-G5679-'Recalled prostheses cost'!$F$23</f>
        <v>-265720976.44042411</v>
      </c>
      <c r="I5679" s="112">
        <v>22991551.048460264</v>
      </c>
      <c r="J5679" s="112">
        <v>107618012.50610515</v>
      </c>
      <c r="K5679" s="112">
        <f>I5679-J5679-(0.38*'Recalled prostheses cost'!$F$23)</f>
        <v>-93652154.755063534</v>
      </c>
      <c r="L5679" s="11">
        <f t="shared" si="180"/>
        <v>1</v>
      </c>
    </row>
    <row r="5680" spans="1:12" x14ac:dyDescent="0.25">
      <c r="A5680">
        <f t="shared" si="181"/>
        <v>5675</v>
      </c>
      <c r="C5680">
        <v>62629.779215997594</v>
      </c>
      <c r="D5680">
        <v>65036.604536050436</v>
      </c>
      <c r="E5680">
        <v>53463117.696030051</v>
      </c>
      <c r="F5680">
        <v>2406.8253200528416</v>
      </c>
      <c r="G5680">
        <v>347288361.95541906</v>
      </c>
      <c r="H5680" s="6">
        <f>E5680-G5680-'Recalled prostheses cost'!$F$23</f>
        <v>-317577068.72628021</v>
      </c>
      <c r="I5680" s="112">
        <v>29998623.616233863</v>
      </c>
      <c r="J5680" s="112">
        <v>131969577.54305926</v>
      </c>
      <c r="K5680" s="112">
        <f>I5680-J5680-(0.38*'Recalled prostheses cost'!$F$23)</f>
        <v>-110996647.22424406</v>
      </c>
      <c r="L5680" s="11">
        <f t="shared" si="180"/>
        <v>1</v>
      </c>
    </row>
    <row r="5681" spans="1:12" x14ac:dyDescent="0.25">
      <c r="A5681">
        <f t="shared" si="181"/>
        <v>5676</v>
      </c>
      <c r="C5681">
        <v>55686.197761678333</v>
      </c>
      <c r="D5681">
        <v>57059.316371583955</v>
      </c>
      <c r="E5681">
        <v>65830202.490838438</v>
      </c>
      <c r="F5681">
        <v>1373.1186099056213</v>
      </c>
      <c r="G5681">
        <v>514974739.09629917</v>
      </c>
      <c r="H5681" s="6">
        <f>E5681-G5681-'Recalled prostheses cost'!$F$23</f>
        <v>-472896361.07235193</v>
      </c>
      <c r="I5681" s="112">
        <v>36366486.331092402</v>
      </c>
      <c r="J5681" s="112">
        <v>195690400.85659373</v>
      </c>
      <c r="K5681" s="112">
        <f>I5681-J5681-(0.38*'Recalled prostheses cost'!$F$23)</f>
        <v>-168349607.82291996</v>
      </c>
      <c r="L5681" s="11">
        <f t="shared" si="180"/>
        <v>1</v>
      </c>
    </row>
    <row r="5682" spans="1:12" x14ac:dyDescent="0.25">
      <c r="A5682">
        <f t="shared" si="181"/>
        <v>5677</v>
      </c>
      <c r="C5682">
        <v>63358.433021285964</v>
      </c>
      <c r="D5682">
        <v>65547.609485094348</v>
      </c>
      <c r="E5682">
        <v>46251822.7215157</v>
      </c>
      <c r="F5682">
        <v>2189.1764638083841</v>
      </c>
      <c r="G5682">
        <v>290726812.75379854</v>
      </c>
      <c r="H5682" s="6">
        <f>E5682-G5682-'Recalled prostheses cost'!$F$23</f>
        <v>-268226814.499174</v>
      </c>
      <c r="I5682" s="112">
        <v>25468634.158718541</v>
      </c>
      <c r="J5682" s="112">
        <v>110476188.84644344</v>
      </c>
      <c r="K5682" s="112">
        <f>I5682-J5682-(0.38*'Recalled prostheses cost'!$F$23)</f>
        <v>-94033247.985143542</v>
      </c>
      <c r="L5682" s="11">
        <f t="shared" si="180"/>
        <v>1</v>
      </c>
    </row>
    <row r="5683" spans="1:12" x14ac:dyDescent="0.25">
      <c r="A5683">
        <f t="shared" si="181"/>
        <v>5678</v>
      </c>
      <c r="C5683">
        <v>63633.47851134216</v>
      </c>
      <c r="D5683">
        <v>64813.278770141915</v>
      </c>
      <c r="E5683">
        <v>52785942.733923882</v>
      </c>
      <c r="F5683">
        <v>1179.8002587997544</v>
      </c>
      <c r="G5683">
        <v>187120248.22746539</v>
      </c>
      <c r="H5683" s="6">
        <f>E5683-G5683-'Recalled prostheses cost'!$F$23</f>
        <v>-158086129.96043268</v>
      </c>
      <c r="I5683" s="112">
        <v>29977025.930957645</v>
      </c>
      <c r="J5683" s="112">
        <v>71105694.326436862</v>
      </c>
      <c r="K5683" s="112">
        <f>I5683-J5683-(0.38*'Recalled prostheses cost'!$F$23)</f>
        <v>-50154361.692897864</v>
      </c>
      <c r="L5683" s="11">
        <f t="shared" si="180"/>
        <v>1</v>
      </c>
    </row>
    <row r="5684" spans="1:12" x14ac:dyDescent="0.25">
      <c r="A5684">
        <f t="shared" si="181"/>
        <v>5679</v>
      </c>
      <c r="C5684">
        <v>59218.038180507072</v>
      </c>
      <c r="D5684">
        <v>61832.458006274006</v>
      </c>
      <c r="E5684">
        <v>41257542.546141148</v>
      </c>
      <c r="F5684">
        <v>2614.4198257669341</v>
      </c>
      <c r="G5684">
        <v>394176527.69914508</v>
      </c>
      <c r="H5684" s="6">
        <f>E5684-G5684-'Recalled prostheses cost'!$F$23</f>
        <v>-376670809.6198951</v>
      </c>
      <c r="I5684" s="112">
        <v>22880702.263547737</v>
      </c>
      <c r="J5684" s="112">
        <v>149787080.52567515</v>
      </c>
      <c r="K5684" s="112">
        <f>I5684-J5684-(0.38*'Recalled prostheses cost'!$F$23)</f>
        <v>-135932071.55954605</v>
      </c>
      <c r="L5684" s="11">
        <f t="shared" si="180"/>
        <v>1</v>
      </c>
    </row>
    <row r="5685" spans="1:12" x14ac:dyDescent="0.25">
      <c r="A5685">
        <f t="shared" si="181"/>
        <v>5680</v>
      </c>
      <c r="C5685">
        <v>57532.717903157689</v>
      </c>
      <c r="D5685">
        <v>59516.842944323944</v>
      </c>
      <c r="E5685">
        <v>63647047.003548823</v>
      </c>
      <c r="F5685">
        <v>1984.125041166255</v>
      </c>
      <c r="G5685">
        <v>613716294.63130617</v>
      </c>
      <c r="H5685" s="6">
        <f>E5685-G5685-'Recalled prostheses cost'!$F$23</f>
        <v>-573821072.09464848</v>
      </c>
      <c r="I5685" s="112">
        <v>35454270.336196817</v>
      </c>
      <c r="J5685" s="112">
        <v>233212191.95989639</v>
      </c>
      <c r="K5685" s="112">
        <f>I5685-J5685-(0.38*'Recalled prostheses cost'!$F$23)</f>
        <v>-206783614.92111823</v>
      </c>
      <c r="L5685" s="11">
        <f t="shared" si="180"/>
        <v>1</v>
      </c>
    </row>
    <row r="5686" spans="1:12" x14ac:dyDescent="0.25">
      <c r="A5686">
        <f t="shared" si="181"/>
        <v>5681</v>
      </c>
      <c r="C5686">
        <v>51593.491365071575</v>
      </c>
      <c r="D5686">
        <v>52603.862145889725</v>
      </c>
      <c r="E5686">
        <v>51106624.845588915</v>
      </c>
      <c r="F5686">
        <v>1010.3707808181498</v>
      </c>
      <c r="G5686">
        <v>253312830.53375673</v>
      </c>
      <c r="H5686" s="6">
        <f>E5686-G5686-'Recalled prostheses cost'!$F$23</f>
        <v>-225958030.15505898</v>
      </c>
      <c r="I5686" s="112">
        <v>28094117.767082918</v>
      </c>
      <c r="J5686" s="112">
        <v>96258875.602827579</v>
      </c>
      <c r="K5686" s="112">
        <f>I5686-J5686-(0.38*'Recalled prostheses cost'!$F$23)</f>
        <v>-77190451.133163303</v>
      </c>
      <c r="L5686" s="11">
        <f t="shared" si="180"/>
        <v>1</v>
      </c>
    </row>
    <row r="5687" spans="1:12" x14ac:dyDescent="0.25">
      <c r="A5687">
        <f t="shared" si="181"/>
        <v>5682</v>
      </c>
      <c r="C5687">
        <v>80984.34707829493</v>
      </c>
      <c r="D5687">
        <v>83835.124027340862</v>
      </c>
      <c r="E5687">
        <v>49001264.280422367</v>
      </c>
      <c r="F5687">
        <v>2850.7769490459323</v>
      </c>
      <c r="G5687">
        <v>350751156.20841366</v>
      </c>
      <c r="H5687" s="6">
        <f>E5687-G5687-'Recalled prostheses cost'!$F$23</f>
        <v>-325501716.39488244</v>
      </c>
      <c r="I5687" s="112">
        <v>26774110.856502287</v>
      </c>
      <c r="J5687" s="112">
        <v>133285439.35919718</v>
      </c>
      <c r="K5687" s="112">
        <f>I5687-J5687-(0.38*'Recalled prostheses cost'!$F$23)</f>
        <v>-115537021.80011356</v>
      </c>
      <c r="L5687" s="11">
        <f t="shared" si="180"/>
        <v>1</v>
      </c>
    </row>
    <row r="5688" spans="1:12" x14ac:dyDescent="0.25">
      <c r="A5688">
        <f t="shared" si="181"/>
        <v>5683</v>
      </c>
      <c r="C5688">
        <v>67825.208778119952</v>
      </c>
      <c r="D5688">
        <v>69662.504570075253</v>
      </c>
      <c r="E5688">
        <v>54401494.726890489</v>
      </c>
      <c r="F5688">
        <v>1837.295791955301</v>
      </c>
      <c r="G5688">
        <v>313849158.42222065</v>
      </c>
      <c r="H5688" s="6">
        <f>E5688-G5688-'Recalled prostheses cost'!$F$23</f>
        <v>-283199488.16222131</v>
      </c>
      <c r="I5688" s="112">
        <v>29916570.907662101</v>
      </c>
      <c r="J5688" s="112">
        <v>119262680.20044383</v>
      </c>
      <c r="K5688" s="112">
        <f>I5688-J5688-(0.38*'Recalled prostheses cost'!$F$23)</f>
        <v>-98371802.590200394</v>
      </c>
      <c r="L5688" s="11">
        <f t="shared" si="180"/>
        <v>1</v>
      </c>
    </row>
    <row r="5689" spans="1:12" x14ac:dyDescent="0.25">
      <c r="A5689">
        <f t="shared" si="181"/>
        <v>5684</v>
      </c>
      <c r="C5689">
        <v>54777.17410797147</v>
      </c>
      <c r="D5689">
        <v>57211.293251485302</v>
      </c>
      <c r="E5689">
        <v>52931353.95862519</v>
      </c>
      <c r="F5689">
        <v>2434.1191435138317</v>
      </c>
      <c r="G5689">
        <v>622816494.80498564</v>
      </c>
      <c r="H5689" s="6">
        <f>E5689-G5689-'Recalled prostheses cost'!$F$23</f>
        <v>-593636965.31325161</v>
      </c>
      <c r="I5689" s="112">
        <v>29101754.37003896</v>
      </c>
      <c r="J5689" s="112">
        <v>236670268.02589458</v>
      </c>
      <c r="K5689" s="112">
        <f>I5689-J5689-(0.38*'Recalled prostheses cost'!$F$23)</f>
        <v>-216594206.95327428</v>
      </c>
      <c r="L5689" s="11">
        <f t="shared" si="180"/>
        <v>1</v>
      </c>
    </row>
    <row r="5690" spans="1:12" x14ac:dyDescent="0.25">
      <c r="A5690">
        <f t="shared" si="181"/>
        <v>5685</v>
      </c>
      <c r="C5690">
        <v>69975.411394456707</v>
      </c>
      <c r="D5690">
        <v>71799.919463189042</v>
      </c>
      <c r="E5690">
        <v>65441010.045299031</v>
      </c>
      <c r="F5690">
        <v>1824.5080687323352</v>
      </c>
      <c r="G5690">
        <v>389140769.10768139</v>
      </c>
      <c r="H5690" s="6">
        <f>E5690-G5690-'Recalled prostheses cost'!$F$23</f>
        <v>-347451583.52927351</v>
      </c>
      <c r="I5690" s="112">
        <v>36286450.382582195</v>
      </c>
      <c r="J5690" s="112">
        <v>147873492.26091892</v>
      </c>
      <c r="K5690" s="112">
        <f>I5690-J5690-(0.38*'Recalled prostheses cost'!$F$23)</f>
        <v>-120612735.17575538</v>
      </c>
      <c r="L5690" s="11">
        <f t="shared" si="180"/>
        <v>1</v>
      </c>
    </row>
    <row r="5691" spans="1:12" x14ac:dyDescent="0.25">
      <c r="A5691">
        <f t="shared" si="181"/>
        <v>5686</v>
      </c>
      <c r="C5691">
        <v>48294.567753799354</v>
      </c>
      <c r="D5691">
        <v>49381.544249125858</v>
      </c>
      <c r="E5691">
        <v>47772517.423974037</v>
      </c>
      <c r="F5691">
        <v>1086.9764953265039</v>
      </c>
      <c r="G5691">
        <v>224780368.09931165</v>
      </c>
      <c r="H5691" s="6">
        <f>E5691-G5691-'Recalled prostheses cost'!$F$23</f>
        <v>-200759675.14222878</v>
      </c>
      <c r="I5691" s="112">
        <v>27187112.01044327</v>
      </c>
      <c r="J5691" s="112">
        <v>85416539.877738446</v>
      </c>
      <c r="K5691" s="112">
        <f>I5691-J5691-(0.38*'Recalled prostheses cost'!$F$23)</f>
        <v>-67255121.16471383</v>
      </c>
      <c r="L5691" s="11">
        <f t="shared" si="180"/>
        <v>1</v>
      </c>
    </row>
    <row r="5692" spans="1:12" x14ac:dyDescent="0.25">
      <c r="A5692">
        <f t="shared" si="181"/>
        <v>5687</v>
      </c>
      <c r="C5692">
        <v>55370.288323189707</v>
      </c>
      <c r="D5692">
        <v>58006.607755527097</v>
      </c>
      <c r="E5692">
        <v>53124438.071798116</v>
      </c>
      <c r="F5692">
        <v>2636.31943233739</v>
      </c>
      <c r="G5692">
        <v>661193350.94211423</v>
      </c>
      <c r="H5692" s="6">
        <f>E5692-G5692-'Recalled prostheses cost'!$F$23</f>
        <v>-631820737.33720732</v>
      </c>
      <c r="I5692" s="112">
        <v>29518470.060591158</v>
      </c>
      <c r="J5692" s="112">
        <v>251253473.35800344</v>
      </c>
      <c r="K5692" s="112">
        <f>I5692-J5692-(0.38*'Recalled prostheses cost'!$F$23)</f>
        <v>-230760696.59483093</v>
      </c>
      <c r="L5692" s="11">
        <f t="shared" si="180"/>
        <v>1</v>
      </c>
    </row>
    <row r="5693" spans="1:12" x14ac:dyDescent="0.25">
      <c r="A5693">
        <f t="shared" si="181"/>
        <v>5688</v>
      </c>
      <c r="C5693">
        <v>53169.601522223842</v>
      </c>
      <c r="D5693">
        <v>55098.21838621638</v>
      </c>
      <c r="E5693">
        <v>43707078.709359564</v>
      </c>
      <c r="F5693">
        <v>1928.6168639925381</v>
      </c>
      <c r="G5693">
        <v>367281806.57146907</v>
      </c>
      <c r="H5693" s="6">
        <f>E5693-G5693-'Recalled prostheses cost'!$F$23</f>
        <v>-347326552.32900065</v>
      </c>
      <c r="I5693" s="112">
        <v>24700561.665620942</v>
      </c>
      <c r="J5693" s="112">
        <v>139567086.49715826</v>
      </c>
      <c r="K5693" s="112">
        <f>I5693-J5693-(0.38*'Recalled prostheses cost'!$F$23)</f>
        <v>-123892218.12895596</v>
      </c>
      <c r="L5693" s="11">
        <f t="shared" si="180"/>
        <v>1</v>
      </c>
    </row>
    <row r="5694" spans="1:12" x14ac:dyDescent="0.25">
      <c r="A5694">
        <f t="shared" si="181"/>
        <v>5689</v>
      </c>
      <c r="C5694">
        <v>74607.220082883767</v>
      </c>
      <c r="D5694">
        <v>77859.439443223979</v>
      </c>
      <c r="E5694">
        <v>52849051.902622156</v>
      </c>
      <c r="F5694">
        <v>3252.219360340212</v>
      </c>
      <c r="G5694">
        <v>574260245.69974244</v>
      </c>
      <c r="H5694" s="6">
        <f>E5694-G5694-'Recalled prostheses cost'!$F$23</f>
        <v>-545163018.2640115</v>
      </c>
      <c r="I5694" s="112">
        <v>28963383.516802978</v>
      </c>
      <c r="J5694" s="112">
        <v>218218893.3659021</v>
      </c>
      <c r="K5694" s="112">
        <f>I5694-J5694-(0.38*'Recalled prostheses cost'!$F$23)</f>
        <v>-198281203.14651778</v>
      </c>
      <c r="L5694" s="11">
        <f t="shared" si="180"/>
        <v>1</v>
      </c>
    </row>
    <row r="5695" spans="1:12" x14ac:dyDescent="0.25">
      <c r="A5695">
        <f t="shared" si="181"/>
        <v>5690</v>
      </c>
      <c r="C5695">
        <v>62393.455580613889</v>
      </c>
      <c r="D5695">
        <v>63925.34580494788</v>
      </c>
      <c r="E5695">
        <v>69000691.725724503</v>
      </c>
      <c r="F5695">
        <v>1531.8902243339908</v>
      </c>
      <c r="G5695">
        <v>381218610.9573009</v>
      </c>
      <c r="H5695" s="6">
        <f>E5695-G5695-'Recalled prostheses cost'!$F$23</f>
        <v>-335969743.69846755</v>
      </c>
      <c r="I5695" s="112">
        <v>38078944.542166963</v>
      </c>
      <c r="J5695" s="112">
        <v>144863072.16377431</v>
      </c>
      <c r="K5695" s="112">
        <f>I5695-J5695-(0.38*'Recalled prostheses cost'!$F$23)</f>
        <v>-115809820.91902599</v>
      </c>
      <c r="L5695" s="11">
        <f t="shared" si="180"/>
        <v>1</v>
      </c>
    </row>
    <row r="5696" spans="1:12" x14ac:dyDescent="0.25">
      <c r="A5696">
        <f t="shared" si="181"/>
        <v>5691</v>
      </c>
      <c r="C5696">
        <v>65759.635369282842</v>
      </c>
      <c r="D5696">
        <v>68086.590145484079</v>
      </c>
      <c r="E5696">
        <v>40242200.134436838</v>
      </c>
      <c r="F5696">
        <v>2326.9547762012371</v>
      </c>
      <c r="G5696">
        <v>275661912.83169591</v>
      </c>
      <c r="H5696" s="6">
        <f>E5696-G5696-'Recalled prostheses cost'!$F$23</f>
        <v>-259171537.16415024</v>
      </c>
      <c r="I5696" s="112">
        <v>22432529.025937304</v>
      </c>
      <c r="J5696" s="112">
        <v>104751526.87604445</v>
      </c>
      <c r="K5696" s="112">
        <f>I5696-J5696-(0.38*'Recalled prostheses cost'!$F$23)</f>
        <v>-91344691.147525787</v>
      </c>
      <c r="L5696" s="11">
        <f t="shared" si="180"/>
        <v>1</v>
      </c>
    </row>
    <row r="5697" spans="1:12" x14ac:dyDescent="0.25">
      <c r="A5697">
        <f t="shared" si="181"/>
        <v>5692</v>
      </c>
      <c r="C5697">
        <v>64098.263843657296</v>
      </c>
      <c r="D5697">
        <v>65963.369128384977</v>
      </c>
      <c r="E5697">
        <v>55718115.48469381</v>
      </c>
      <c r="F5697">
        <v>1865.1052847276806</v>
      </c>
      <c r="G5697">
        <v>348145886.1251117</v>
      </c>
      <c r="H5697" s="6">
        <f>E5697-G5697-'Recalled prostheses cost'!$F$23</f>
        <v>-316179595.10730904</v>
      </c>
      <c r="I5697" s="112">
        <v>30700996.917380124</v>
      </c>
      <c r="J5697" s="112">
        <v>132295436.72754243</v>
      </c>
      <c r="K5697" s="112">
        <f>I5697-J5697-(0.38*'Recalled prostheses cost'!$F$23)</f>
        <v>-110620133.10758096</v>
      </c>
      <c r="L5697" s="11">
        <f t="shared" si="180"/>
        <v>1</v>
      </c>
    </row>
    <row r="5698" spans="1:12" x14ac:dyDescent="0.25">
      <c r="A5698">
        <f t="shared" si="181"/>
        <v>5693</v>
      </c>
      <c r="C5698">
        <v>78483.329316691204</v>
      </c>
      <c r="D5698">
        <v>83075.811041205525</v>
      </c>
      <c r="E5698">
        <v>60403878.933821343</v>
      </c>
      <c r="F5698">
        <v>4592.4817245143204</v>
      </c>
      <c r="G5698">
        <v>722707349.1488049</v>
      </c>
      <c r="H5698" s="6">
        <f>E5698-G5698-'Recalled prostheses cost'!$F$23</f>
        <v>-686055294.68187475</v>
      </c>
      <c r="I5698" s="112">
        <v>33188406.665597882</v>
      </c>
      <c r="J5698" s="112">
        <v>274628792.6765458</v>
      </c>
      <c r="K5698" s="112">
        <f>I5698-J5698-(0.38*'Recalled prostheses cost'!$F$23)</f>
        <v>-250466079.30836657</v>
      </c>
      <c r="L5698" s="11">
        <f t="shared" si="180"/>
        <v>1</v>
      </c>
    </row>
    <row r="5699" spans="1:12" x14ac:dyDescent="0.25">
      <c r="A5699">
        <f t="shared" si="181"/>
        <v>5694</v>
      </c>
      <c r="C5699">
        <v>61987.832307153396</v>
      </c>
      <c r="D5699">
        <v>63787.158422362889</v>
      </c>
      <c r="E5699">
        <v>39020236.900711007</v>
      </c>
      <c r="F5699">
        <v>1799.3261152094929</v>
      </c>
      <c r="G5699">
        <v>225467298.10443777</v>
      </c>
      <c r="H5699" s="6">
        <f>E5699-G5699-'Recalled prostheses cost'!$F$23</f>
        <v>-210198885.67061794</v>
      </c>
      <c r="I5699" s="112">
        <v>21741008.371228151</v>
      </c>
      <c r="J5699" s="112">
        <v>85677573.279686347</v>
      </c>
      <c r="K5699" s="112">
        <f>I5699-J5699-(0.38*'Recalled prostheses cost'!$F$23)</f>
        <v>-72962258.205876842</v>
      </c>
      <c r="L5699" s="11">
        <f t="shared" si="180"/>
        <v>1</v>
      </c>
    </row>
    <row r="5700" spans="1:12" x14ac:dyDescent="0.25">
      <c r="A5700">
        <f t="shared" si="181"/>
        <v>5695</v>
      </c>
      <c r="C5700">
        <v>62556.003833228046</v>
      </c>
      <c r="D5700">
        <v>65201.368474435127</v>
      </c>
      <c r="E5700">
        <v>41483631.729806632</v>
      </c>
      <c r="F5700">
        <v>2645.3646412070811</v>
      </c>
      <c r="G5700">
        <v>368919992.21010011</v>
      </c>
      <c r="H5700" s="6">
        <f>E5700-G5700-'Recalled prostheses cost'!$F$23</f>
        <v>-351188184.94718468</v>
      </c>
      <c r="I5700" s="112">
        <v>22951821.920723993</v>
      </c>
      <c r="J5700" s="112">
        <v>140189597.03983805</v>
      </c>
      <c r="K5700" s="112">
        <f>I5700-J5700-(0.38*'Recalled prostheses cost'!$F$23)</f>
        <v>-126263468.4165327</v>
      </c>
      <c r="L5700" s="11">
        <f t="shared" si="180"/>
        <v>1</v>
      </c>
    </row>
    <row r="5701" spans="1:12" x14ac:dyDescent="0.25">
      <c r="A5701">
        <f t="shared" si="181"/>
        <v>5696</v>
      </c>
      <c r="C5701">
        <v>80784.261912985618</v>
      </c>
      <c r="D5701">
        <v>83442.122617188579</v>
      </c>
      <c r="E5701">
        <v>60725144.368734673</v>
      </c>
      <c r="F5701">
        <v>2657.8607042029616</v>
      </c>
      <c r="G5701">
        <v>430765373.02979124</v>
      </c>
      <c r="H5701" s="6">
        <f>E5701-G5701-'Recalled prostheses cost'!$F$23</f>
        <v>-393792053.12794775</v>
      </c>
      <c r="I5701" s="112">
        <v>33475738.662120018</v>
      </c>
      <c r="J5701" s="112">
        <v>163690841.75132072</v>
      </c>
      <c r="K5701" s="112">
        <f>I5701-J5701-(0.38*'Recalled prostheses cost'!$F$23)</f>
        <v>-139240796.38661936</v>
      </c>
      <c r="L5701" s="11">
        <f t="shared" si="180"/>
        <v>1</v>
      </c>
    </row>
    <row r="5702" spans="1:12" x14ac:dyDescent="0.25">
      <c r="A5702">
        <f t="shared" si="181"/>
        <v>5697</v>
      </c>
      <c r="C5702">
        <v>52905.361491723983</v>
      </c>
      <c r="D5702">
        <v>54338.317488276043</v>
      </c>
      <c r="E5702">
        <v>47782449.483408749</v>
      </c>
      <c r="F5702">
        <v>1432.9559965520602</v>
      </c>
      <c r="G5702">
        <v>280032717.63232672</v>
      </c>
      <c r="H5702" s="6">
        <f>E5702-G5702-'Recalled prostheses cost'!$F$23</f>
        <v>-256002092.61580914</v>
      </c>
      <c r="I5702" s="112">
        <v>26899231.476529744</v>
      </c>
      <c r="J5702" s="112">
        <v>106412432.70028414</v>
      </c>
      <c r="K5702" s="112">
        <f>I5702-J5702-(0.38*'Recalled prostheses cost'!$F$23)</f>
        <v>-88538894.52117303</v>
      </c>
      <c r="L5702" s="11">
        <f t="shared" ref="L5702:L5765" si="182">IF(H5702/$H$1&lt;=F5702,1,0)</f>
        <v>1</v>
      </c>
    </row>
    <row r="5703" spans="1:12" x14ac:dyDescent="0.25">
      <c r="A5703">
        <f t="shared" si="181"/>
        <v>5698</v>
      </c>
      <c r="C5703">
        <v>55052.454068196974</v>
      </c>
      <c r="D5703">
        <v>56431.010851790597</v>
      </c>
      <c r="E5703">
        <v>44078417.662183546</v>
      </c>
      <c r="F5703">
        <v>1378.5567835936235</v>
      </c>
      <c r="G5703">
        <v>233301398.94155583</v>
      </c>
      <c r="H5703" s="6">
        <f>E5703-G5703-'Recalled prostheses cost'!$F$23</f>
        <v>-212974805.74626344</v>
      </c>
      <c r="I5703" s="112">
        <v>24363420.066843946</v>
      </c>
      <c r="J5703" s="112">
        <v>88654531.59779121</v>
      </c>
      <c r="K5703" s="112">
        <f>I5703-J5703-(0.38*'Recalled prostheses cost'!$F$23)</f>
        <v>-73316804.828365922</v>
      </c>
      <c r="L5703" s="11">
        <f t="shared" si="182"/>
        <v>1</v>
      </c>
    </row>
    <row r="5704" spans="1:12" x14ac:dyDescent="0.25">
      <c r="A5704">
        <f t="shared" ref="A5704:A5767" si="183">1+A5703</f>
        <v>5699</v>
      </c>
      <c r="C5704">
        <v>56742.378132142832</v>
      </c>
      <c r="D5704">
        <v>58624.737600534449</v>
      </c>
      <c r="E5704">
        <v>41081695.483517379</v>
      </c>
      <c r="F5704">
        <v>1882.3594683916162</v>
      </c>
      <c r="G5704">
        <v>276793681.50609958</v>
      </c>
      <c r="H5704" s="6">
        <f>E5704-G5704-'Recalled prostheses cost'!$F$23</f>
        <v>-259463810.48947337</v>
      </c>
      <c r="I5704" s="112">
        <v>22823062.911593333</v>
      </c>
      <c r="J5704" s="112">
        <v>105181598.97231787</v>
      </c>
      <c r="K5704" s="112">
        <f>I5704-J5704-(0.38*'Recalled prostheses cost'!$F$23)</f>
        <v>-91384229.358143181</v>
      </c>
      <c r="L5704" s="11">
        <f t="shared" si="182"/>
        <v>1</v>
      </c>
    </row>
    <row r="5705" spans="1:12" x14ac:dyDescent="0.25">
      <c r="A5705">
        <f t="shared" si="183"/>
        <v>5700</v>
      </c>
      <c r="C5705">
        <v>66945.781521532481</v>
      </c>
      <c r="D5705">
        <v>68699.203149118184</v>
      </c>
      <c r="E5705">
        <v>43547736.894588724</v>
      </c>
      <c r="F5705">
        <v>1753.4216275857034</v>
      </c>
      <c r="G5705">
        <v>260492584.0117358</v>
      </c>
      <c r="H5705" s="6">
        <f>E5705-G5705-'Recalled prostheses cost'!$F$23</f>
        <v>-240696671.58403826</v>
      </c>
      <c r="I5705" s="112">
        <v>24570284.946497608</v>
      </c>
      <c r="J5705" s="112">
        <v>98987181.924459606</v>
      </c>
      <c r="K5705" s="112">
        <f>I5705-J5705-(0.38*'Recalled prostheses cost'!$F$23)</f>
        <v>-83442590.275380641</v>
      </c>
      <c r="L5705" s="11">
        <f t="shared" si="182"/>
        <v>1</v>
      </c>
    </row>
    <row r="5706" spans="1:12" x14ac:dyDescent="0.25">
      <c r="A5706">
        <f t="shared" si="183"/>
        <v>5701</v>
      </c>
      <c r="C5706">
        <v>51943.084430639756</v>
      </c>
      <c r="D5706">
        <v>54360.494530877375</v>
      </c>
      <c r="E5706">
        <v>67624321.843661934</v>
      </c>
      <c r="F5706">
        <v>2417.4101002376192</v>
      </c>
      <c r="G5706">
        <v>795940391.27753925</v>
      </c>
      <c r="H5706" s="6">
        <f>E5706-G5706-'Recalled prostheses cost'!$F$23</f>
        <v>-752067893.90076852</v>
      </c>
      <c r="I5706" s="112">
        <v>37454480.927982837</v>
      </c>
      <c r="J5706" s="112">
        <v>302457348.68546498</v>
      </c>
      <c r="K5706" s="112">
        <f>I5706-J5706-(0.38*'Recalled prostheses cost'!$F$23)</f>
        <v>-274028561.05490077</v>
      </c>
      <c r="L5706" s="11">
        <f t="shared" si="182"/>
        <v>1</v>
      </c>
    </row>
    <row r="5707" spans="1:12" x14ac:dyDescent="0.25">
      <c r="A5707">
        <f t="shared" si="183"/>
        <v>5702</v>
      </c>
      <c r="C5707">
        <v>73631.141569371495</v>
      </c>
      <c r="D5707">
        <v>75927.608207328929</v>
      </c>
      <c r="E5707">
        <v>46913205.608559534</v>
      </c>
      <c r="F5707">
        <v>2296.4666379574337</v>
      </c>
      <c r="G5707">
        <v>301031534.88364059</v>
      </c>
      <c r="H5707" s="6">
        <f>E5707-G5707-'Recalled prostheses cost'!$F$23</f>
        <v>-277870153.74197221</v>
      </c>
      <c r="I5707" s="112">
        <v>26043865.671674278</v>
      </c>
      <c r="J5707" s="112">
        <v>114391983.25578344</v>
      </c>
      <c r="K5707" s="112">
        <f>I5707-J5707-(0.38*'Recalled prostheses cost'!$F$23)</f>
        <v>-97373810.881527811</v>
      </c>
      <c r="L5707" s="11">
        <f t="shared" si="182"/>
        <v>1</v>
      </c>
    </row>
    <row r="5708" spans="1:12" x14ac:dyDescent="0.25">
      <c r="A5708">
        <f t="shared" si="183"/>
        <v>5703</v>
      </c>
      <c r="C5708">
        <v>63759.807782541851</v>
      </c>
      <c r="D5708">
        <v>65098.388996194873</v>
      </c>
      <c r="E5708">
        <v>40191609.261954725</v>
      </c>
      <c r="F5708">
        <v>1338.5812136530221</v>
      </c>
      <c r="G5708">
        <v>181231669.41848451</v>
      </c>
      <c r="H5708" s="6">
        <f>E5708-G5708-'Recalled prostheses cost'!$F$23</f>
        <v>-164791884.62342095</v>
      </c>
      <c r="I5708" s="112">
        <v>21993498.447750915</v>
      </c>
      <c r="J5708" s="112">
        <v>68868034.379024133</v>
      </c>
      <c r="K5708" s="112">
        <f>I5708-J5708-(0.38*'Recalled prostheses cost'!$F$23)</f>
        <v>-55900229.228691868</v>
      </c>
      <c r="L5708" s="11">
        <f t="shared" si="182"/>
        <v>1</v>
      </c>
    </row>
    <row r="5709" spans="1:12" x14ac:dyDescent="0.25">
      <c r="A5709">
        <f t="shared" si="183"/>
        <v>5704</v>
      </c>
      <c r="C5709">
        <v>58848.192770661371</v>
      </c>
      <c r="D5709">
        <v>60384.349483488266</v>
      </c>
      <c r="E5709">
        <v>63877435.370448463</v>
      </c>
      <c r="F5709">
        <v>1536.1567128268944</v>
      </c>
      <c r="G5709">
        <v>466035200.52513999</v>
      </c>
      <c r="H5709" s="6">
        <f>E5709-G5709-'Recalled prostheses cost'!$F$23</f>
        <v>-425909589.62158269</v>
      </c>
      <c r="I5709" s="112">
        <v>34597490.74477043</v>
      </c>
      <c r="J5709" s="112">
        <v>177093376.19955322</v>
      </c>
      <c r="K5709" s="112">
        <f>I5709-J5709-(0.38*'Recalled prostheses cost'!$F$23)</f>
        <v>-151521578.75220144</v>
      </c>
      <c r="L5709" s="11">
        <f t="shared" si="182"/>
        <v>1</v>
      </c>
    </row>
    <row r="5710" spans="1:12" x14ac:dyDescent="0.25">
      <c r="A5710">
        <f t="shared" si="183"/>
        <v>5705</v>
      </c>
      <c r="C5710">
        <v>52757.372831599576</v>
      </c>
      <c r="D5710">
        <v>54268.860523339681</v>
      </c>
      <c r="E5710">
        <v>42214669.179588899</v>
      </c>
      <c r="F5710">
        <v>1511.4876917401052</v>
      </c>
      <c r="G5710">
        <v>302647737.48949772</v>
      </c>
      <c r="H5710" s="6">
        <f>E5710-G5710-'Recalled prostheses cost'!$F$23</f>
        <v>-284184892.77679998</v>
      </c>
      <c r="I5710" s="112">
        <v>23616184.271269016</v>
      </c>
      <c r="J5710" s="112">
        <v>115006140.24600916</v>
      </c>
      <c r="K5710" s="112">
        <f>I5710-J5710-(0.38*'Recalled prostheses cost'!$F$23)</f>
        <v>-100415649.2721588</v>
      </c>
      <c r="L5710" s="11">
        <f t="shared" si="182"/>
        <v>1</v>
      </c>
    </row>
    <row r="5711" spans="1:12" x14ac:dyDescent="0.25">
      <c r="A5711">
        <f t="shared" si="183"/>
        <v>5706</v>
      </c>
      <c r="C5711">
        <v>54086.9304358148</v>
      </c>
      <c r="D5711">
        <v>55613.957277130175</v>
      </c>
      <c r="E5711">
        <v>41619822.966921367</v>
      </c>
      <c r="F5711">
        <v>1527.0268413153753</v>
      </c>
      <c r="G5711">
        <v>275694376.58849871</v>
      </c>
      <c r="H5711" s="6">
        <f>E5711-G5711-'Recalled prostheses cost'!$F$23</f>
        <v>-257826378.08846852</v>
      </c>
      <c r="I5711" s="112">
        <v>22886296.369140979</v>
      </c>
      <c r="J5711" s="112">
        <v>104763863.10362953</v>
      </c>
      <c r="K5711" s="112">
        <f>I5711-J5711-(0.38*'Recalled prostheses cost'!$F$23)</f>
        <v>-90903260.031907201</v>
      </c>
      <c r="L5711" s="11">
        <f t="shared" si="182"/>
        <v>1</v>
      </c>
    </row>
    <row r="5712" spans="1:12" x14ac:dyDescent="0.25">
      <c r="A5712">
        <f t="shared" si="183"/>
        <v>5707</v>
      </c>
      <c r="C5712">
        <v>71127.732386682546</v>
      </c>
      <c r="D5712">
        <v>73521.670194766033</v>
      </c>
      <c r="E5712">
        <v>47899972.600113407</v>
      </c>
      <c r="F5712">
        <v>2393.9378080834867</v>
      </c>
      <c r="G5712">
        <v>345218443.78322178</v>
      </c>
      <c r="H5712" s="6">
        <f>E5712-G5712-'Recalled prostheses cost'!$F$23</f>
        <v>-321070295.64999956</v>
      </c>
      <c r="I5712" s="112">
        <v>26186759.958054487</v>
      </c>
      <c r="J5712" s="112">
        <v>131183008.63762428</v>
      </c>
      <c r="K5712" s="112">
        <f>I5712-J5712-(0.38*'Recalled prostheses cost'!$F$23)</f>
        <v>-114021941.97698843</v>
      </c>
      <c r="L5712" s="11">
        <f t="shared" si="182"/>
        <v>1</v>
      </c>
    </row>
    <row r="5713" spans="1:12" x14ac:dyDescent="0.25">
      <c r="A5713">
        <f t="shared" si="183"/>
        <v>5708</v>
      </c>
      <c r="C5713">
        <v>66655.842377610374</v>
      </c>
      <c r="D5713">
        <v>69261.738771801582</v>
      </c>
      <c r="E5713">
        <v>43975143.24176807</v>
      </c>
      <c r="F5713">
        <v>2605.8963941912079</v>
      </c>
      <c r="G5713">
        <v>356863997.83266211</v>
      </c>
      <c r="H5713" s="6">
        <f>E5713-G5713-'Recalled prostheses cost'!$F$23</f>
        <v>-336640679.05778521</v>
      </c>
      <c r="I5713" s="112">
        <v>24219469.89136938</v>
      </c>
      <c r="J5713" s="112">
        <v>135608319.17641166</v>
      </c>
      <c r="K5713" s="112">
        <f>I5713-J5713-(0.38*'Recalled prostheses cost'!$F$23)</f>
        <v>-120414542.58246094</v>
      </c>
      <c r="L5713" s="11">
        <f t="shared" si="182"/>
        <v>1</v>
      </c>
    </row>
    <row r="5714" spans="1:12" x14ac:dyDescent="0.25">
      <c r="A5714">
        <f t="shared" si="183"/>
        <v>5709</v>
      </c>
      <c r="C5714">
        <v>50688.439505601942</v>
      </c>
      <c r="D5714">
        <v>51651.48314255938</v>
      </c>
      <c r="E5714">
        <v>53086612.548302665</v>
      </c>
      <c r="F5714">
        <v>963.04363695743814</v>
      </c>
      <c r="G5714">
        <v>261274872.42984051</v>
      </c>
      <c r="H5714" s="6">
        <f>E5714-G5714-'Recalled prostheses cost'!$F$23</f>
        <v>-231940084.34842902</v>
      </c>
      <c r="I5714" s="112">
        <v>29471374.853014275</v>
      </c>
      <c r="J5714" s="112">
        <v>99284451.523339376</v>
      </c>
      <c r="K5714" s="112">
        <f>I5714-J5714-(0.38*'Recalled prostheses cost'!$F$23)</f>
        <v>-78838769.967743754</v>
      </c>
      <c r="L5714" s="11">
        <f t="shared" si="182"/>
        <v>1</v>
      </c>
    </row>
    <row r="5715" spans="1:12" x14ac:dyDescent="0.25">
      <c r="A5715">
        <f t="shared" si="183"/>
        <v>5710</v>
      </c>
      <c r="C5715">
        <v>50574.718749570646</v>
      </c>
      <c r="D5715">
        <v>51944.947619239385</v>
      </c>
      <c r="E5715">
        <v>50322888.554747902</v>
      </c>
      <c r="F5715">
        <v>1370.2288696687392</v>
      </c>
      <c r="G5715">
        <v>356094075.37747735</v>
      </c>
      <c r="H5715" s="6">
        <f>E5715-G5715-'Recalled prostheses cost'!$F$23</f>
        <v>-329523011.28962064</v>
      </c>
      <c r="I5715" s="112">
        <v>27852383.759400461</v>
      </c>
      <c r="J5715" s="112">
        <v>135315748.64344141</v>
      </c>
      <c r="K5715" s="112">
        <f>I5715-J5715-(0.38*'Recalled prostheses cost'!$F$23)</f>
        <v>-116489058.18145961</v>
      </c>
      <c r="L5715" s="11">
        <f t="shared" si="182"/>
        <v>1</v>
      </c>
    </row>
    <row r="5716" spans="1:12" x14ac:dyDescent="0.25">
      <c r="A5716">
        <f t="shared" si="183"/>
        <v>5711</v>
      </c>
      <c r="C5716">
        <v>60382.752451259825</v>
      </c>
      <c r="D5716">
        <v>62842.400057022285</v>
      </c>
      <c r="E5716">
        <v>41472229.237693012</v>
      </c>
      <c r="F5716">
        <v>2459.6476057624604</v>
      </c>
      <c r="G5716">
        <v>425807068.49514234</v>
      </c>
      <c r="H5716" s="6">
        <f>E5716-G5716-'Recalled prostheses cost'!$F$23</f>
        <v>-408086663.7243405</v>
      </c>
      <c r="I5716" s="112">
        <v>22969819.162739281</v>
      </c>
      <c r="J5716" s="112">
        <v>161806686.02815408</v>
      </c>
      <c r="K5716" s="112">
        <f>I5716-J5716-(0.38*'Recalled prostheses cost'!$F$23)</f>
        <v>-147862560.16283345</v>
      </c>
      <c r="L5716" s="11">
        <f t="shared" si="182"/>
        <v>1</v>
      </c>
    </row>
    <row r="5717" spans="1:12" x14ac:dyDescent="0.25">
      <c r="A5717">
        <f t="shared" si="183"/>
        <v>5712</v>
      </c>
      <c r="C5717">
        <v>60128.565271407075</v>
      </c>
      <c r="D5717">
        <v>61074.596940656054</v>
      </c>
      <c r="E5717">
        <v>47951202.587904118</v>
      </c>
      <c r="F5717">
        <v>946.0316692489796</v>
      </c>
      <c r="G5717">
        <v>153830455.12362459</v>
      </c>
      <c r="H5717" s="6">
        <f>E5717-G5717-'Recalled prostheses cost'!$F$23</f>
        <v>-129631077.00261164</v>
      </c>
      <c r="I5717" s="112">
        <v>26624384.450871807</v>
      </c>
      <c r="J5717" s="112">
        <v>58455572.946977355</v>
      </c>
      <c r="K5717" s="112">
        <f>I5717-J5717-(0.38*'Recalled prostheses cost'!$F$23)</f>
        <v>-40856881.793524191</v>
      </c>
      <c r="L5717" s="11">
        <f t="shared" si="182"/>
        <v>1</v>
      </c>
    </row>
    <row r="5718" spans="1:12" x14ac:dyDescent="0.25">
      <c r="A5718">
        <f t="shared" si="183"/>
        <v>5713</v>
      </c>
      <c r="C5718">
        <v>51065.269587516326</v>
      </c>
      <c r="D5718">
        <v>52109.405989243394</v>
      </c>
      <c r="E5718">
        <v>54386067.70081237</v>
      </c>
      <c r="F5718">
        <v>1044.136401727068</v>
      </c>
      <c r="G5718">
        <v>262286820.25955459</v>
      </c>
      <c r="H5718" s="6">
        <f>E5718-G5718-'Recalled prostheses cost'!$F$23</f>
        <v>-231652577.02563339</v>
      </c>
      <c r="I5718" s="112">
        <v>30361614.059583824</v>
      </c>
      <c r="J5718" s="112">
        <v>99668991.698630765</v>
      </c>
      <c r="K5718" s="112">
        <f>I5718-J5718-(0.38*'Recalled prostheses cost'!$F$23)</f>
        <v>-78333070.936465591</v>
      </c>
      <c r="L5718" s="11">
        <f t="shared" si="182"/>
        <v>1</v>
      </c>
    </row>
    <row r="5719" spans="1:12" x14ac:dyDescent="0.25">
      <c r="A5719">
        <f t="shared" si="183"/>
        <v>5714</v>
      </c>
      <c r="C5719">
        <v>52934.638562431355</v>
      </c>
      <c r="D5719">
        <v>54417.862910652548</v>
      </c>
      <c r="E5719">
        <v>48717397.605343945</v>
      </c>
      <c r="F5719">
        <v>1483.2243482211925</v>
      </c>
      <c r="G5719">
        <v>312847268.5532195</v>
      </c>
      <c r="H5719" s="6">
        <f>E5719-G5719-'Recalled prostheses cost'!$F$23</f>
        <v>-287881695.41476673</v>
      </c>
      <c r="I5719" s="112">
        <v>26764750.577256031</v>
      </c>
      <c r="J5719" s="112">
        <v>118881962.05022343</v>
      </c>
      <c r="K5719" s="112">
        <f>I5719-J5719-(0.38*'Recalled prostheses cost'!$F$23)</f>
        <v>-101142904.77038604</v>
      </c>
      <c r="L5719" s="11">
        <f t="shared" si="182"/>
        <v>1</v>
      </c>
    </row>
    <row r="5720" spans="1:12" x14ac:dyDescent="0.25">
      <c r="A5720">
        <f t="shared" si="183"/>
        <v>5715</v>
      </c>
      <c r="C5720">
        <v>56336.59166036448</v>
      </c>
      <c r="D5720">
        <v>57842.894281332512</v>
      </c>
      <c r="E5720">
        <v>55510206.957736306</v>
      </c>
      <c r="F5720">
        <v>1506.302620968032</v>
      </c>
      <c r="G5720">
        <v>316857987.33289063</v>
      </c>
      <c r="H5720" s="6">
        <f>E5720-G5720-'Recalled prostheses cost'!$F$23</f>
        <v>-285099604.84204549</v>
      </c>
      <c r="I5720" s="112">
        <v>31393498.412980884</v>
      </c>
      <c r="J5720" s="112">
        <v>120406035.18649846</v>
      </c>
      <c r="K5720" s="112">
        <f>I5720-J5720-(0.38*'Recalled prostheses cost'!$F$23)</f>
        <v>-98038230.070936233</v>
      </c>
      <c r="L5720" s="11">
        <f t="shared" si="182"/>
        <v>1</v>
      </c>
    </row>
    <row r="5721" spans="1:12" x14ac:dyDescent="0.25">
      <c r="A5721">
        <f t="shared" si="183"/>
        <v>5716</v>
      </c>
      <c r="C5721">
        <v>52218.886806713068</v>
      </c>
      <c r="D5721">
        <v>53376.565404380344</v>
      </c>
      <c r="E5721">
        <v>50678907.231602199</v>
      </c>
      <c r="F5721">
        <v>1157.6785976672763</v>
      </c>
      <c r="G5721">
        <v>288987548.55166531</v>
      </c>
      <c r="H5721" s="6">
        <f>E5721-G5721-'Recalled prostheses cost'!$F$23</f>
        <v>-262060465.78695428</v>
      </c>
      <c r="I5721" s="112">
        <v>28275091.267510876</v>
      </c>
      <c r="J5721" s="112">
        <v>109815268.44963282</v>
      </c>
      <c r="K5721" s="112">
        <f>I5721-J5721-(0.38*'Recalled prostheses cost'!$F$23)</f>
        <v>-90565870.479540586</v>
      </c>
      <c r="L5721" s="11">
        <f t="shared" si="182"/>
        <v>1</v>
      </c>
    </row>
    <row r="5722" spans="1:12" x14ac:dyDescent="0.25">
      <c r="A5722">
        <f t="shared" si="183"/>
        <v>5717</v>
      </c>
      <c r="C5722">
        <v>66320.756829308797</v>
      </c>
      <c r="D5722">
        <v>68268.907727537866</v>
      </c>
      <c r="E5722">
        <v>40825549.082248747</v>
      </c>
      <c r="F5722">
        <v>1948.1508982290688</v>
      </c>
      <c r="G5722">
        <v>297902984.65544081</v>
      </c>
      <c r="H5722" s="6">
        <f>E5722-G5722-'Recalled prostheses cost'!$F$23</f>
        <v>-280829260.04008323</v>
      </c>
      <c r="I5722" s="112">
        <v>22942979.407061879</v>
      </c>
      <c r="J5722" s="112">
        <v>113203134.1690675</v>
      </c>
      <c r="K5722" s="112">
        <f>I5722-J5722-(0.38*'Recalled prostheses cost'!$F$23)</f>
        <v>-99285848.059424281</v>
      </c>
      <c r="L5722" s="11">
        <f t="shared" si="182"/>
        <v>1</v>
      </c>
    </row>
    <row r="5723" spans="1:12" x14ac:dyDescent="0.25">
      <c r="A5723">
        <f t="shared" si="183"/>
        <v>5718</v>
      </c>
      <c r="C5723">
        <v>72849.444779357305</v>
      </c>
      <c r="D5723">
        <v>76029.396388308276</v>
      </c>
      <c r="E5723">
        <v>42798919.878616221</v>
      </c>
      <c r="F5723">
        <v>3179.9516089509707</v>
      </c>
      <c r="G5723">
        <v>454143082.14382404</v>
      </c>
      <c r="H5723" s="6">
        <f>E5723-G5723-'Recalled prostheses cost'!$F$23</f>
        <v>-435095986.732099</v>
      </c>
      <c r="I5723" s="112">
        <v>23477185.670623939</v>
      </c>
      <c r="J5723" s="112">
        <v>172574371.2146531</v>
      </c>
      <c r="K5723" s="112">
        <f>I5723-J5723-(0.38*'Recalled prostheses cost'!$F$23)</f>
        <v>-158122878.84144783</v>
      </c>
      <c r="L5723" s="11">
        <f t="shared" si="182"/>
        <v>1</v>
      </c>
    </row>
    <row r="5724" spans="1:12" x14ac:dyDescent="0.25">
      <c r="A5724">
        <f t="shared" si="183"/>
        <v>5719</v>
      </c>
      <c r="C5724">
        <v>55990.491044074181</v>
      </c>
      <c r="D5724">
        <v>58227.463231033085</v>
      </c>
      <c r="E5724">
        <v>43893390.445252568</v>
      </c>
      <c r="F5724">
        <v>2236.9721869589048</v>
      </c>
      <c r="G5724">
        <v>425192888.62052417</v>
      </c>
      <c r="H5724" s="6">
        <f>E5724-G5724-'Recalled prostheses cost'!$F$23</f>
        <v>-405051322.6421628</v>
      </c>
      <c r="I5724" s="112">
        <v>24407541.643333238</v>
      </c>
      <c r="J5724" s="112">
        <v>161573297.67579919</v>
      </c>
      <c r="K5724" s="112">
        <f>I5724-J5724-(0.38*'Recalled prostheses cost'!$F$23)</f>
        <v>-146191449.32988462</v>
      </c>
      <c r="L5724" s="11">
        <f t="shared" si="182"/>
        <v>1</v>
      </c>
    </row>
    <row r="5725" spans="1:12" x14ac:dyDescent="0.25">
      <c r="A5725">
        <f t="shared" si="183"/>
        <v>5720</v>
      </c>
      <c r="C5725">
        <v>57853.206191488964</v>
      </c>
      <c r="D5725">
        <v>60038.207835976886</v>
      </c>
      <c r="E5725">
        <v>61548462.111169912</v>
      </c>
      <c r="F5725">
        <v>2185.001644487922</v>
      </c>
      <c r="G5725">
        <v>639232977.28603435</v>
      </c>
      <c r="H5725" s="6">
        <f>E5725-G5725-'Recalled prostheses cost'!$F$23</f>
        <v>-601436339.64175558</v>
      </c>
      <c r="I5725" s="112">
        <v>34374237.742059216</v>
      </c>
      <c r="J5725" s="112">
        <v>242908531.36869305</v>
      </c>
      <c r="K5725" s="112">
        <f>I5725-J5725-(0.38*'Recalled prostheses cost'!$F$23)</f>
        <v>-217559986.92405248</v>
      </c>
      <c r="L5725" s="11">
        <f t="shared" si="182"/>
        <v>1</v>
      </c>
    </row>
    <row r="5726" spans="1:12" x14ac:dyDescent="0.25">
      <c r="A5726">
        <f t="shared" si="183"/>
        <v>5721</v>
      </c>
      <c r="C5726">
        <v>72584.247214252027</v>
      </c>
      <c r="D5726">
        <v>75387.384113078311</v>
      </c>
      <c r="E5726">
        <v>58331933.153739013</v>
      </c>
      <c r="F5726">
        <v>2803.1368988262839</v>
      </c>
      <c r="G5726">
        <v>505725413.21115708</v>
      </c>
      <c r="H5726" s="6">
        <f>E5726-G5726-'Recalled prostheses cost'!$F$23</f>
        <v>-471145304.52430922</v>
      </c>
      <c r="I5726" s="112">
        <v>32115868.745395064</v>
      </c>
      <c r="J5726" s="112">
        <v>192175657.02023968</v>
      </c>
      <c r="K5726" s="112">
        <f>I5726-J5726-(0.38*'Recalled prostheses cost'!$F$23)</f>
        <v>-169085481.57226327</v>
      </c>
      <c r="L5726" s="11">
        <f t="shared" si="182"/>
        <v>1</v>
      </c>
    </row>
    <row r="5727" spans="1:12" x14ac:dyDescent="0.25">
      <c r="A5727">
        <f t="shared" si="183"/>
        <v>5722</v>
      </c>
      <c r="C5727">
        <v>51891.022218191385</v>
      </c>
      <c r="D5727">
        <v>53113.529160387523</v>
      </c>
      <c r="E5727">
        <v>50756577.731033385</v>
      </c>
      <c r="F5727">
        <v>1222.506942196138</v>
      </c>
      <c r="G5727">
        <v>281036554.98058301</v>
      </c>
      <c r="H5727" s="6">
        <f>E5727-G5727-'Recalled prostheses cost'!$F$23</f>
        <v>-254031801.7164408</v>
      </c>
      <c r="I5727" s="112">
        <v>27883193.125047069</v>
      </c>
      <c r="J5727" s="112">
        <v>106793890.89262152</v>
      </c>
      <c r="K5727" s="112">
        <f>I5727-J5727-(0.38*'Recalled prostheses cost'!$F$23)</f>
        <v>-87936391.064993083</v>
      </c>
      <c r="L5727" s="11">
        <f t="shared" si="182"/>
        <v>1</v>
      </c>
    </row>
    <row r="5728" spans="1:12" x14ac:dyDescent="0.25">
      <c r="A5728">
        <f t="shared" si="183"/>
        <v>5723</v>
      </c>
      <c r="C5728">
        <v>53472.803420219287</v>
      </c>
      <c r="D5728">
        <v>55834.879696225988</v>
      </c>
      <c r="E5728">
        <v>50874509.844967745</v>
      </c>
      <c r="F5728">
        <v>2362.0762760067009</v>
      </c>
      <c r="G5728">
        <v>522694780.75726467</v>
      </c>
      <c r="H5728" s="6">
        <f>E5728-G5728-'Recalled prostheses cost'!$F$23</f>
        <v>-495572095.37918812</v>
      </c>
      <c r="I5728" s="112">
        <v>28488499.623220798</v>
      </c>
      <c r="J5728" s="112">
        <v>198624016.68776056</v>
      </c>
      <c r="K5728" s="112">
        <f>I5728-J5728-(0.38*'Recalled prostheses cost'!$F$23)</f>
        <v>-179161210.36195841</v>
      </c>
      <c r="L5728" s="11">
        <f t="shared" si="182"/>
        <v>1</v>
      </c>
    </row>
    <row r="5729" spans="1:12" x14ac:dyDescent="0.25">
      <c r="A5729">
        <f t="shared" si="183"/>
        <v>5724</v>
      </c>
      <c r="C5729">
        <v>60920.284688312997</v>
      </c>
      <c r="D5729">
        <v>63411.782675549795</v>
      </c>
      <c r="E5729">
        <v>66918938.746246949</v>
      </c>
      <c r="F5729">
        <v>2491.4979872367985</v>
      </c>
      <c r="G5729">
        <v>637226997.34397173</v>
      </c>
      <c r="H5729" s="6">
        <f>E5729-G5729-'Recalled prostheses cost'!$F$23</f>
        <v>-594059883.06461596</v>
      </c>
      <c r="I5729" s="112">
        <v>37113441.692259498</v>
      </c>
      <c r="J5729" s="112">
        <v>242146258.99070922</v>
      </c>
      <c r="K5729" s="112">
        <f>I5729-J5729-(0.38*'Recalled prostheses cost'!$F$23)</f>
        <v>-214058510.59586838</v>
      </c>
      <c r="L5729" s="11">
        <f t="shared" si="182"/>
        <v>1</v>
      </c>
    </row>
    <row r="5730" spans="1:12" x14ac:dyDescent="0.25">
      <c r="A5730">
        <f t="shared" si="183"/>
        <v>5725</v>
      </c>
      <c r="C5730">
        <v>56599.584557029812</v>
      </c>
      <c r="D5730">
        <v>58095.186077283091</v>
      </c>
      <c r="E5730">
        <v>47440069.494369239</v>
      </c>
      <c r="F5730">
        <v>1495.6015202532799</v>
      </c>
      <c r="G5730">
        <v>231578995.57639453</v>
      </c>
      <c r="H5730" s="6">
        <f>E5730-G5730-'Recalled prostheses cost'!$F$23</f>
        <v>-207890750.54891646</v>
      </c>
      <c r="I5730" s="112">
        <v>26394144.659584597</v>
      </c>
      <c r="J5730" s="112">
        <v>88000018.319029927</v>
      </c>
      <c r="K5730" s="112">
        <f>I5730-J5730-(0.38*'Recalled prostheses cost'!$F$23)</f>
        <v>-70631566.95686397</v>
      </c>
      <c r="L5730" s="11">
        <f t="shared" si="182"/>
        <v>1</v>
      </c>
    </row>
    <row r="5731" spans="1:12" x14ac:dyDescent="0.25">
      <c r="A5731">
        <f t="shared" si="183"/>
        <v>5726</v>
      </c>
      <c r="C5731">
        <v>55557.814412087901</v>
      </c>
      <c r="D5731">
        <v>57061.848348887826</v>
      </c>
      <c r="E5731">
        <v>42501793.565169498</v>
      </c>
      <c r="F5731">
        <v>1504.0339367999259</v>
      </c>
      <c r="G5731">
        <v>252466875.33613196</v>
      </c>
      <c r="H5731" s="6">
        <f>E5731-G5731-'Recalled prostheses cost'!$F$23</f>
        <v>-233716906.23785365</v>
      </c>
      <c r="I5731" s="112">
        <v>23873303.962301582</v>
      </c>
      <c r="J5731" s="112">
        <v>95937412.627730146</v>
      </c>
      <c r="K5731" s="112">
        <f>I5731-J5731-(0.38*'Recalled prostheses cost'!$F$23)</f>
        <v>-81089801.962847203</v>
      </c>
      <c r="L5731" s="11">
        <f t="shared" si="182"/>
        <v>1</v>
      </c>
    </row>
    <row r="5732" spans="1:12" x14ac:dyDescent="0.25">
      <c r="A5732">
        <f t="shared" si="183"/>
        <v>5727</v>
      </c>
      <c r="C5732">
        <v>56654.453784265432</v>
      </c>
      <c r="D5732">
        <v>57924.507998329915</v>
      </c>
      <c r="E5732">
        <v>44877677.731807806</v>
      </c>
      <c r="F5732">
        <v>1270.0542140644829</v>
      </c>
      <c r="G5732">
        <v>213719985.484613</v>
      </c>
      <c r="H5732" s="6">
        <f>E5732-G5732-'Recalled prostheses cost'!$F$23</f>
        <v>-192594132.21969637</v>
      </c>
      <c r="I5732" s="112">
        <v>24771996.672410443</v>
      </c>
      <c r="J5732" s="112">
        <v>81213594.484152943</v>
      </c>
      <c r="K5732" s="112">
        <f>I5732-J5732-(0.38*'Recalled prostheses cost'!$F$23)</f>
        <v>-65467291.109161146</v>
      </c>
      <c r="L5732" s="11">
        <f t="shared" si="182"/>
        <v>1</v>
      </c>
    </row>
    <row r="5733" spans="1:12" x14ac:dyDescent="0.25">
      <c r="A5733">
        <f t="shared" si="183"/>
        <v>5728</v>
      </c>
      <c r="C5733">
        <v>61669.872866200574</v>
      </c>
      <c r="D5733">
        <v>63660.678052090996</v>
      </c>
      <c r="E5733">
        <v>56505513.019863032</v>
      </c>
      <c r="F5733">
        <v>1990.8051858904219</v>
      </c>
      <c r="G5733">
        <v>498739312.54549623</v>
      </c>
      <c r="H5733" s="6">
        <f>E5733-G5733-'Recalled prostheses cost'!$F$23</f>
        <v>-465985623.99252439</v>
      </c>
      <c r="I5733" s="112">
        <v>30816012.94010742</v>
      </c>
      <c r="J5733" s="112">
        <v>189520938.76728857</v>
      </c>
      <c r="K5733" s="112">
        <f>I5733-J5733-(0.38*'Recalled prostheses cost'!$F$23)</f>
        <v>-167730619.12459981</v>
      </c>
      <c r="L5733" s="11">
        <f t="shared" si="182"/>
        <v>1</v>
      </c>
    </row>
    <row r="5734" spans="1:12" x14ac:dyDescent="0.25">
      <c r="A5734">
        <f t="shared" si="183"/>
        <v>5729</v>
      </c>
      <c r="C5734">
        <v>64900.473236331709</v>
      </c>
      <c r="D5734">
        <v>66775.155002147425</v>
      </c>
      <c r="E5734">
        <v>46519008.734831877</v>
      </c>
      <c r="F5734">
        <v>1874.6817658157161</v>
      </c>
      <c r="G5734">
        <v>350976665.53776342</v>
      </c>
      <c r="H5734" s="6">
        <f>E5734-G5734-'Recalled prostheses cost'!$F$23</f>
        <v>-328209481.26982272</v>
      </c>
      <c r="I5734" s="112">
        <v>25723312.630538147</v>
      </c>
      <c r="J5734" s="112">
        <v>133371132.90435006</v>
      </c>
      <c r="K5734" s="112">
        <f>I5734-J5734-(0.38*'Recalled prostheses cost'!$F$23)</f>
        <v>-116673513.57123056</v>
      </c>
      <c r="L5734" s="11">
        <f t="shared" si="182"/>
        <v>1</v>
      </c>
    </row>
    <row r="5735" spans="1:12" x14ac:dyDescent="0.25">
      <c r="A5735">
        <f t="shared" si="183"/>
        <v>5730</v>
      </c>
      <c r="C5735">
        <v>69364.065593007181</v>
      </c>
      <c r="D5735">
        <v>71309.216366538996</v>
      </c>
      <c r="E5735">
        <v>52732545.057797916</v>
      </c>
      <c r="F5735">
        <v>1945.1507735318155</v>
      </c>
      <c r="G5735">
        <v>282798489.5200876</v>
      </c>
      <c r="H5735" s="6">
        <f>E5735-G5735-'Recalled prostheses cost'!$F$23</f>
        <v>-253817768.92918086</v>
      </c>
      <c r="I5735" s="112">
        <v>29248138.081300363</v>
      </c>
      <c r="J5735" s="112">
        <v>107463426.01763326</v>
      </c>
      <c r="K5735" s="112">
        <f>I5735-J5735-(0.38*'Recalled prostheses cost'!$F$23)</f>
        <v>-87240981.233751535</v>
      </c>
      <c r="L5735" s="11">
        <f t="shared" si="182"/>
        <v>1</v>
      </c>
    </row>
    <row r="5736" spans="1:12" x14ac:dyDescent="0.25">
      <c r="A5736">
        <f t="shared" si="183"/>
        <v>5731</v>
      </c>
      <c r="C5736">
        <v>53162.759122830968</v>
      </c>
      <c r="D5736">
        <v>54858.498275637721</v>
      </c>
      <c r="E5736">
        <v>42456337.048429392</v>
      </c>
      <c r="F5736">
        <v>1695.7391528067528</v>
      </c>
      <c r="G5736">
        <v>273040532.16021514</v>
      </c>
      <c r="H5736" s="6">
        <f>E5736-G5736-'Recalled prostheses cost'!$F$23</f>
        <v>-254336019.57867691</v>
      </c>
      <c r="I5736" s="112">
        <v>23638857.235258989</v>
      </c>
      <c r="J5736" s="112">
        <v>103755402.22088176</v>
      </c>
      <c r="K5736" s="112">
        <f>I5736-J5736-(0.38*'Recalled prostheses cost'!$F$23)</f>
        <v>-89142238.283041418</v>
      </c>
      <c r="L5736" s="11">
        <f t="shared" si="182"/>
        <v>1</v>
      </c>
    </row>
    <row r="5737" spans="1:12" x14ac:dyDescent="0.25">
      <c r="A5737">
        <f t="shared" si="183"/>
        <v>5732</v>
      </c>
      <c r="C5737">
        <v>69587.476956606377</v>
      </c>
      <c r="D5737">
        <v>72465.332637790751</v>
      </c>
      <c r="E5737">
        <v>45336201.674426839</v>
      </c>
      <c r="F5737">
        <v>2877.8556811843737</v>
      </c>
      <c r="G5737">
        <v>434846766.65350258</v>
      </c>
      <c r="H5737" s="6">
        <f>E5737-G5737-'Recalled prostheses cost'!$F$23</f>
        <v>-413262389.4459669</v>
      </c>
      <c r="I5737" s="112">
        <v>25313252.562839996</v>
      </c>
      <c r="J5737" s="112">
        <v>165241771.32833096</v>
      </c>
      <c r="K5737" s="112">
        <f>I5737-J5737-(0.38*'Recalled prostheses cost'!$F$23)</f>
        <v>-148954212.06290963</v>
      </c>
      <c r="L5737" s="11">
        <f t="shared" si="182"/>
        <v>1</v>
      </c>
    </row>
    <row r="5738" spans="1:12" x14ac:dyDescent="0.25">
      <c r="A5738">
        <f t="shared" si="183"/>
        <v>5733</v>
      </c>
      <c r="C5738">
        <v>67058.512131708616</v>
      </c>
      <c r="D5738">
        <v>69239.353047939905</v>
      </c>
      <c r="E5738">
        <v>52149077.576724626</v>
      </c>
      <c r="F5738">
        <v>2180.8409162312892</v>
      </c>
      <c r="G5738">
        <v>395399602.60114485</v>
      </c>
      <c r="H5738" s="6">
        <f>E5738-G5738-'Recalled prostheses cost'!$F$23</f>
        <v>-367002349.49131137</v>
      </c>
      <c r="I5738" s="112">
        <v>28690658.589150708</v>
      </c>
      <c r="J5738" s="112">
        <v>150251848.98843506</v>
      </c>
      <c r="K5738" s="112">
        <f>I5738-J5738-(0.38*'Recalled prostheses cost'!$F$23)</f>
        <v>-130586883.69670299</v>
      </c>
      <c r="L5738" s="11">
        <f t="shared" si="182"/>
        <v>1</v>
      </c>
    </row>
    <row r="5739" spans="1:12" x14ac:dyDescent="0.25">
      <c r="A5739">
        <f t="shared" si="183"/>
        <v>5734</v>
      </c>
      <c r="C5739">
        <v>60433.937497865416</v>
      </c>
      <c r="D5739">
        <v>62171.413799139089</v>
      </c>
      <c r="E5739">
        <v>54634155.608783014</v>
      </c>
      <c r="F5739">
        <v>1737.476301273673</v>
      </c>
      <c r="G5739">
        <v>426558316.54136145</v>
      </c>
      <c r="H5739" s="6">
        <f>E5739-G5739-'Recalled prostheses cost'!$F$23</f>
        <v>-395675985.39946961</v>
      </c>
      <c r="I5739" s="112">
        <v>30481067.182897959</v>
      </c>
      <c r="J5739" s="112">
        <v>162092160.28571737</v>
      </c>
      <c r="K5739" s="112">
        <f>I5739-J5739-(0.38*'Recalled prostheses cost'!$F$23)</f>
        <v>-140636786.40023807</v>
      </c>
      <c r="L5739" s="11">
        <f t="shared" si="182"/>
        <v>1</v>
      </c>
    </row>
    <row r="5740" spans="1:12" x14ac:dyDescent="0.25">
      <c r="A5740">
        <f t="shared" si="183"/>
        <v>5735</v>
      </c>
      <c r="C5740">
        <v>67637.943062353981</v>
      </c>
      <c r="D5740">
        <v>69803.316991491505</v>
      </c>
      <c r="E5740">
        <v>48472380.237766765</v>
      </c>
      <c r="F5740">
        <v>2165.3739291375241</v>
      </c>
      <c r="G5740">
        <v>325034912.60563248</v>
      </c>
      <c r="H5740" s="6">
        <f>E5740-G5740-'Recalled prostheses cost'!$F$23</f>
        <v>-300314356.83475691</v>
      </c>
      <c r="I5740" s="112">
        <v>27013992.219625216</v>
      </c>
      <c r="J5740" s="112">
        <v>123513266.79014033</v>
      </c>
      <c r="K5740" s="112">
        <f>I5740-J5740-(0.38*'Recalled prostheses cost'!$F$23)</f>
        <v>-105524967.86793375</v>
      </c>
      <c r="L5740" s="11">
        <f t="shared" si="182"/>
        <v>1</v>
      </c>
    </row>
    <row r="5741" spans="1:12" x14ac:dyDescent="0.25">
      <c r="A5741">
        <f t="shared" si="183"/>
        <v>5736</v>
      </c>
      <c r="C5741">
        <v>59508.085531457975</v>
      </c>
      <c r="D5741">
        <v>61560.989199848169</v>
      </c>
      <c r="E5741">
        <v>39985558.046180658</v>
      </c>
      <c r="F5741">
        <v>2052.9036683901941</v>
      </c>
      <c r="G5741">
        <v>311709307.38412511</v>
      </c>
      <c r="H5741" s="6">
        <f>E5741-G5741-'Recalled prostheses cost'!$F$23</f>
        <v>-295475573.80483562</v>
      </c>
      <c r="I5741" s="112">
        <v>22167148.341239046</v>
      </c>
      <c r="J5741" s="112">
        <v>118449536.80596754</v>
      </c>
      <c r="K5741" s="112">
        <f>I5741-J5741-(0.38*'Recalled prostheses cost'!$F$23)</f>
        <v>-105308081.76214713</v>
      </c>
      <c r="L5741" s="11">
        <f t="shared" si="182"/>
        <v>1</v>
      </c>
    </row>
    <row r="5742" spans="1:12" x14ac:dyDescent="0.25">
      <c r="A5742">
        <f t="shared" si="183"/>
        <v>5737</v>
      </c>
      <c r="C5742">
        <v>66811.956363739722</v>
      </c>
      <c r="D5742">
        <v>68900.154774249255</v>
      </c>
      <c r="E5742">
        <v>73248277.482855067</v>
      </c>
      <c r="F5742">
        <v>2088.1984105095326</v>
      </c>
      <c r="G5742">
        <v>625555975.62151146</v>
      </c>
      <c r="H5742" s="6">
        <f>E5742-G5742-'Recalled prostheses cost'!$F$23</f>
        <v>-576059522.60554755</v>
      </c>
      <c r="I5742" s="112">
        <v>40537227.549232192</v>
      </c>
      <c r="J5742" s="112">
        <v>237711270.7361744</v>
      </c>
      <c r="K5742" s="112">
        <f>I5742-J5742-(0.38*'Recalled prostheses cost'!$F$23)</f>
        <v>-206199736.48436087</v>
      </c>
      <c r="L5742" s="11">
        <f t="shared" si="182"/>
        <v>1</v>
      </c>
    </row>
    <row r="5743" spans="1:12" x14ac:dyDescent="0.25">
      <c r="A5743">
        <f t="shared" si="183"/>
        <v>5738</v>
      </c>
      <c r="C5743">
        <v>51674.70809423241</v>
      </c>
      <c r="D5743">
        <v>53546.783559708034</v>
      </c>
      <c r="E5743">
        <v>54846532.903374538</v>
      </c>
      <c r="F5743">
        <v>1872.0754654756238</v>
      </c>
      <c r="G5743">
        <v>594637647.44478893</v>
      </c>
      <c r="H5743" s="6">
        <f>E5743-G5743-'Recalled prostheses cost'!$F$23</f>
        <v>-563542939.00830555</v>
      </c>
      <c r="I5743" s="112">
        <v>30288308.858477362</v>
      </c>
      <c r="J5743" s="112">
        <v>225962306.02901971</v>
      </c>
      <c r="K5743" s="112">
        <f>I5743-J5743-(0.38*'Recalled prostheses cost'!$F$23)</f>
        <v>-204699690.46796101</v>
      </c>
      <c r="L5743" s="11">
        <f t="shared" si="182"/>
        <v>1</v>
      </c>
    </row>
    <row r="5744" spans="1:12" x14ac:dyDescent="0.25">
      <c r="A5744">
        <f t="shared" si="183"/>
        <v>5739</v>
      </c>
      <c r="C5744">
        <v>50100.569814855233</v>
      </c>
      <c r="D5744">
        <v>51702.788723289967</v>
      </c>
      <c r="E5744">
        <v>54660994.064221337</v>
      </c>
      <c r="F5744">
        <v>1602.2189084347337</v>
      </c>
      <c r="G5744">
        <v>547972801.09403515</v>
      </c>
      <c r="H5744" s="6">
        <f>E5744-G5744-'Recalled prostheses cost'!$F$23</f>
        <v>-517063631.496705</v>
      </c>
      <c r="I5744" s="112">
        <v>29786646.519181762</v>
      </c>
      <c r="J5744" s="112">
        <v>208229664.41573334</v>
      </c>
      <c r="K5744" s="112">
        <f>I5744-J5744-(0.38*'Recalled prostheses cost'!$F$23)</f>
        <v>-187468711.19397023</v>
      </c>
      <c r="L5744" s="11">
        <f t="shared" si="182"/>
        <v>1</v>
      </c>
    </row>
    <row r="5745" spans="1:12" x14ac:dyDescent="0.25">
      <c r="A5745">
        <f t="shared" si="183"/>
        <v>5740</v>
      </c>
      <c r="C5745">
        <v>53574.731001867898</v>
      </c>
      <c r="D5745">
        <v>55085.612294421655</v>
      </c>
      <c r="E5745">
        <v>48701265.083742052</v>
      </c>
      <c r="F5745">
        <v>1510.8812925537568</v>
      </c>
      <c r="G5745">
        <v>264447827.60316855</v>
      </c>
      <c r="H5745" s="6">
        <f>E5745-G5745-'Recalled prostheses cost'!$F$23</f>
        <v>-239498386.98631766</v>
      </c>
      <c r="I5745" s="112">
        <v>27540758.722620368</v>
      </c>
      <c r="J5745" s="112">
        <v>100490174.48920406</v>
      </c>
      <c r="K5745" s="112">
        <f>I5745-J5745-(0.38*'Recalled prostheses cost'!$F$23)</f>
        <v>-81975109.064002335</v>
      </c>
      <c r="L5745" s="11">
        <f t="shared" si="182"/>
        <v>1</v>
      </c>
    </row>
    <row r="5746" spans="1:12" x14ac:dyDescent="0.25">
      <c r="A5746">
        <f t="shared" si="183"/>
        <v>5741</v>
      </c>
      <c r="C5746">
        <v>52551.836153263132</v>
      </c>
      <c r="D5746">
        <v>54595.162001315126</v>
      </c>
      <c r="E5746">
        <v>50557280.477208897</v>
      </c>
      <c r="F5746">
        <v>2043.3258480519944</v>
      </c>
      <c r="G5746">
        <v>461362741.4865278</v>
      </c>
      <c r="H5746" s="6">
        <f>E5746-G5746-'Recalled prostheses cost'!$F$23</f>
        <v>-434557285.47621006</v>
      </c>
      <c r="I5746" s="112">
        <v>27830139.367150232</v>
      </c>
      <c r="J5746" s="112">
        <v>175317841.7648806</v>
      </c>
      <c r="K5746" s="112">
        <f>I5746-J5746-(0.38*'Recalled prostheses cost'!$F$23)</f>
        <v>-156513395.695149</v>
      </c>
      <c r="L5746" s="11">
        <f t="shared" si="182"/>
        <v>1</v>
      </c>
    </row>
    <row r="5747" spans="1:12" x14ac:dyDescent="0.25">
      <c r="A5747">
        <f t="shared" si="183"/>
        <v>5742</v>
      </c>
      <c r="C5747">
        <v>54386.642436497656</v>
      </c>
      <c r="D5747">
        <v>55782.449103000574</v>
      </c>
      <c r="E5747">
        <v>66955102.96513056</v>
      </c>
      <c r="F5747">
        <v>1395.8066665029182</v>
      </c>
      <c r="G5747">
        <v>418856047.39377683</v>
      </c>
      <c r="H5747" s="6">
        <f>E5747-G5747-'Recalled prostheses cost'!$F$23</f>
        <v>-375652768.89553744</v>
      </c>
      <c r="I5747" s="112">
        <v>36566411.506165683</v>
      </c>
      <c r="J5747" s="112">
        <v>159165298.00963524</v>
      </c>
      <c r="K5747" s="112">
        <f>I5747-J5747-(0.38*'Recalled prostheses cost'!$F$23)</f>
        <v>-131624579.80088821</v>
      </c>
      <c r="L5747" s="11">
        <f t="shared" si="182"/>
        <v>1</v>
      </c>
    </row>
    <row r="5748" spans="1:12" x14ac:dyDescent="0.25">
      <c r="A5748">
        <f t="shared" si="183"/>
        <v>5743</v>
      </c>
      <c r="C5748">
        <v>56815.389315264125</v>
      </c>
      <c r="D5748">
        <v>58329.418515160221</v>
      </c>
      <c r="E5748">
        <v>63600240.504413828</v>
      </c>
      <c r="F5748">
        <v>1514.0291998960965</v>
      </c>
      <c r="G5748">
        <v>456058716.45081413</v>
      </c>
      <c r="H5748" s="6">
        <f>E5748-G5748-'Recalled prostheses cost'!$F$23</f>
        <v>-416210300.41329145</v>
      </c>
      <c r="I5748" s="112">
        <v>35299086.077439293</v>
      </c>
      <c r="J5748" s="112">
        <v>173302312.25130937</v>
      </c>
      <c r="K5748" s="112">
        <f>I5748-J5748-(0.38*'Recalled prostheses cost'!$F$23)</f>
        <v>-147028919.47128874</v>
      </c>
      <c r="L5748" s="11">
        <f t="shared" si="182"/>
        <v>1</v>
      </c>
    </row>
    <row r="5749" spans="1:12" x14ac:dyDescent="0.25">
      <c r="A5749">
        <f t="shared" si="183"/>
        <v>5744</v>
      </c>
      <c r="C5749">
        <v>53046.160558700278</v>
      </c>
      <c r="D5749">
        <v>54849.836267181548</v>
      </c>
      <c r="E5749">
        <v>51089782.389905483</v>
      </c>
      <c r="F5749">
        <v>1803.6757084812707</v>
      </c>
      <c r="G5749">
        <v>466311211.97423148</v>
      </c>
      <c r="H5749" s="6">
        <f>E5749-G5749-'Recalled prostheses cost'!$F$23</f>
        <v>-438973254.0512172</v>
      </c>
      <c r="I5749" s="112">
        <v>28259452.612992909</v>
      </c>
      <c r="J5749" s="112">
        <v>177198260.55020797</v>
      </c>
      <c r="K5749" s="112">
        <f>I5749-J5749-(0.38*'Recalled prostheses cost'!$F$23)</f>
        <v>-157964501.23463371</v>
      </c>
      <c r="L5749" s="11">
        <f t="shared" si="182"/>
        <v>1</v>
      </c>
    </row>
    <row r="5750" spans="1:12" x14ac:dyDescent="0.25">
      <c r="A5750">
        <f t="shared" si="183"/>
        <v>5745</v>
      </c>
      <c r="C5750">
        <v>70664.71662935926</v>
      </c>
      <c r="D5750">
        <v>73190.859492232339</v>
      </c>
      <c r="E5750">
        <v>46494644.801915884</v>
      </c>
      <c r="F5750">
        <v>2526.1428628730791</v>
      </c>
      <c r="G5750">
        <v>359197399.65591657</v>
      </c>
      <c r="H5750" s="6">
        <f>E5750-G5750-'Recalled prostheses cost'!$F$23</f>
        <v>-336454579.32089186</v>
      </c>
      <c r="I5750" s="112">
        <v>25711630.453610599</v>
      </c>
      <c r="J5750" s="112">
        <v>136495011.8692483</v>
      </c>
      <c r="K5750" s="112">
        <f>I5750-J5750-(0.38*'Recalled prostheses cost'!$F$23)</f>
        <v>-119809074.71305636</v>
      </c>
      <c r="L5750" s="11">
        <f t="shared" si="182"/>
        <v>1</v>
      </c>
    </row>
    <row r="5751" spans="1:12" x14ac:dyDescent="0.25">
      <c r="A5751">
        <f t="shared" si="183"/>
        <v>5746</v>
      </c>
      <c r="C5751">
        <v>50241.000370291462</v>
      </c>
      <c r="D5751">
        <v>51668.411688754415</v>
      </c>
      <c r="E5751">
        <v>51581844.539278857</v>
      </c>
      <c r="F5751">
        <v>1427.4113184629532</v>
      </c>
      <c r="G5751">
        <v>406754845.93307602</v>
      </c>
      <c r="H5751" s="6">
        <f>E5751-G5751-'Recalled prostheses cost'!$F$23</f>
        <v>-378924825.86068833</v>
      </c>
      <c r="I5751" s="112">
        <v>29095716.297005914</v>
      </c>
      <c r="J5751" s="112">
        <v>154566841.45456886</v>
      </c>
      <c r="K5751" s="112">
        <f>I5751-J5751-(0.38*'Recalled prostheses cost'!$F$23)</f>
        <v>-134496818.4549816</v>
      </c>
      <c r="L5751" s="11">
        <f t="shared" si="182"/>
        <v>1</v>
      </c>
    </row>
    <row r="5752" spans="1:12" x14ac:dyDescent="0.25">
      <c r="A5752">
        <f t="shared" si="183"/>
        <v>5747</v>
      </c>
      <c r="C5752">
        <v>59620.126879184754</v>
      </c>
      <c r="D5752">
        <v>62507.788229531885</v>
      </c>
      <c r="E5752">
        <v>53103341.782238014</v>
      </c>
      <c r="F5752">
        <v>2887.6613503471308</v>
      </c>
      <c r="G5752">
        <v>612887998.69928765</v>
      </c>
      <c r="H5752" s="6">
        <f>E5752-G5752-'Recalled prostheses cost'!$F$23</f>
        <v>-583536481.38394082</v>
      </c>
      <c r="I5752" s="112">
        <v>29493433.826765236</v>
      </c>
      <c r="J5752" s="112">
        <v>232897439.50572932</v>
      </c>
      <c r="K5752" s="112">
        <f>I5752-J5752-(0.38*'Recalled prostheses cost'!$F$23)</f>
        <v>-212429698.97638273</v>
      </c>
      <c r="L5752" s="11">
        <f t="shared" si="182"/>
        <v>1</v>
      </c>
    </row>
    <row r="5753" spans="1:12" x14ac:dyDescent="0.25">
      <c r="A5753">
        <f t="shared" si="183"/>
        <v>5748</v>
      </c>
      <c r="C5753">
        <v>68563.064385200065</v>
      </c>
      <c r="D5753">
        <v>71343.875607997354</v>
      </c>
      <c r="E5753">
        <v>57090542.327381022</v>
      </c>
      <c r="F5753">
        <v>2780.8112227972888</v>
      </c>
      <c r="G5753">
        <v>603853762.64466929</v>
      </c>
      <c r="H5753" s="6">
        <f>E5753-G5753-'Recalled prostheses cost'!$F$23</f>
        <v>-570515044.78417945</v>
      </c>
      <c r="I5753" s="112">
        <v>31621800.761191104</v>
      </c>
      <c r="J5753" s="112">
        <v>229464429.80497429</v>
      </c>
      <c r="K5753" s="112">
        <f>I5753-J5753-(0.38*'Recalled prostheses cost'!$F$23)</f>
        <v>-206868322.34120184</v>
      </c>
      <c r="L5753" s="11">
        <f t="shared" si="182"/>
        <v>1</v>
      </c>
    </row>
    <row r="5754" spans="1:12" x14ac:dyDescent="0.25">
      <c r="A5754">
        <f t="shared" si="183"/>
        <v>5749</v>
      </c>
      <c r="C5754">
        <v>65565.682170958913</v>
      </c>
      <c r="D5754">
        <v>67430.57141064266</v>
      </c>
      <c r="E5754">
        <v>41231999.424296349</v>
      </c>
      <c r="F5754">
        <v>1864.8892396837473</v>
      </c>
      <c r="G5754">
        <v>231900889.16214472</v>
      </c>
      <c r="H5754" s="6">
        <f>E5754-G5754-'Recalled prostheses cost'!$F$23</f>
        <v>-214420714.20473954</v>
      </c>
      <c r="I5754" s="112">
        <v>23064289.65535238</v>
      </c>
      <c r="J5754" s="112">
        <v>88122337.881614983</v>
      </c>
      <c r="K5754" s="112">
        <f>I5754-J5754-(0.38*'Recalled prostheses cost'!$F$23)</f>
        <v>-74083741.523681253</v>
      </c>
      <c r="L5754" s="11">
        <f t="shared" si="182"/>
        <v>1</v>
      </c>
    </row>
    <row r="5755" spans="1:12" x14ac:dyDescent="0.25">
      <c r="A5755">
        <f t="shared" si="183"/>
        <v>5750</v>
      </c>
      <c r="C5755">
        <v>48706.976583887743</v>
      </c>
      <c r="D5755">
        <v>49795.946877809991</v>
      </c>
      <c r="E5755">
        <v>44767144.01217594</v>
      </c>
      <c r="F5755">
        <v>1088.9702939222479</v>
      </c>
      <c r="G5755">
        <v>236097572.4918201</v>
      </c>
      <c r="H5755" s="6">
        <f>E5755-G5755-'Recalled prostheses cost'!$F$23</f>
        <v>-215082252.94653532</v>
      </c>
      <c r="I5755" s="112">
        <v>24910441.069091078</v>
      </c>
      <c r="J5755" s="112">
        <v>89717077.546891659</v>
      </c>
      <c r="K5755" s="112">
        <f>I5755-J5755-(0.38*'Recalled prostheses cost'!$F$23)</f>
        <v>-73832329.775219232</v>
      </c>
      <c r="L5755" s="11">
        <f t="shared" si="182"/>
        <v>1</v>
      </c>
    </row>
    <row r="5756" spans="1:12" x14ac:dyDescent="0.25">
      <c r="A5756">
        <f t="shared" si="183"/>
        <v>5751</v>
      </c>
      <c r="C5756">
        <v>54815.400070087038</v>
      </c>
      <c r="D5756">
        <v>56083.838092890233</v>
      </c>
      <c r="E5756">
        <v>71113676.495860815</v>
      </c>
      <c r="F5756">
        <v>1268.4380228031951</v>
      </c>
      <c r="G5756">
        <v>462112111.15068054</v>
      </c>
      <c r="H5756" s="6">
        <f>E5756-G5756-'Recalled prostheses cost'!$F$23</f>
        <v>-414750259.1217109</v>
      </c>
      <c r="I5756" s="112">
        <v>39253407.378049061</v>
      </c>
      <c r="J5756" s="112">
        <v>175602602.23725861</v>
      </c>
      <c r="K5756" s="112">
        <f>I5756-J5756-(0.38*'Recalled prostheses cost'!$F$23)</f>
        <v>-145374888.15662819</v>
      </c>
      <c r="L5756" s="11">
        <f t="shared" si="182"/>
        <v>1</v>
      </c>
    </row>
    <row r="5757" spans="1:12" x14ac:dyDescent="0.25">
      <c r="A5757">
        <f t="shared" si="183"/>
        <v>5752</v>
      </c>
      <c r="C5757">
        <v>67457.001770887407</v>
      </c>
      <c r="D5757">
        <v>70049.430545757437</v>
      </c>
      <c r="E5757">
        <v>50365555.544119291</v>
      </c>
      <c r="F5757">
        <v>2592.4287748700299</v>
      </c>
      <c r="G5757">
        <v>467649175.99516481</v>
      </c>
      <c r="H5757" s="6">
        <f>E5757-G5757-'Recalled prostheses cost'!$F$23</f>
        <v>-441035444.91793668</v>
      </c>
      <c r="I5757" s="112">
        <v>28256012.446557645</v>
      </c>
      <c r="J5757" s="112">
        <v>177706686.87816262</v>
      </c>
      <c r="K5757" s="112">
        <f>I5757-J5757-(0.38*'Recalled prostheses cost'!$F$23)</f>
        <v>-158476367.72902364</v>
      </c>
      <c r="L5757" s="11">
        <f t="shared" si="182"/>
        <v>1</v>
      </c>
    </row>
    <row r="5758" spans="1:12" x14ac:dyDescent="0.25">
      <c r="A5758">
        <f t="shared" si="183"/>
        <v>5753</v>
      </c>
      <c r="C5758">
        <v>59787.415118710502</v>
      </c>
      <c r="D5758">
        <v>61760.040245991913</v>
      </c>
      <c r="E5758">
        <v>64343924.270542525</v>
      </c>
      <c r="F5758">
        <v>1972.6251272814116</v>
      </c>
      <c r="G5758">
        <v>617953610.81969118</v>
      </c>
      <c r="H5758" s="6">
        <f>E5758-G5758-'Recalled prostheses cost'!$F$23</f>
        <v>-577361511.01603985</v>
      </c>
      <c r="I5758" s="112">
        <v>35189473.171365634</v>
      </c>
      <c r="J5758" s="112">
        <v>234822372.11148265</v>
      </c>
      <c r="K5758" s="112">
        <f>I5758-J5758-(0.38*'Recalled prostheses cost'!$F$23)</f>
        <v>-208658592.23753566</v>
      </c>
      <c r="L5758" s="11">
        <f t="shared" si="182"/>
        <v>1</v>
      </c>
    </row>
    <row r="5759" spans="1:12" x14ac:dyDescent="0.25">
      <c r="A5759">
        <f t="shared" si="183"/>
        <v>5754</v>
      </c>
      <c r="C5759">
        <v>74024.852712733453</v>
      </c>
      <c r="D5759">
        <v>76685.490810628369</v>
      </c>
      <c r="E5759">
        <v>44045821.980282821</v>
      </c>
      <c r="F5759">
        <v>2660.6380978949164</v>
      </c>
      <c r="G5759">
        <v>314486996.44880754</v>
      </c>
      <c r="H5759" s="6">
        <f>E5759-G5759-'Recalled prostheses cost'!$F$23</f>
        <v>-294192998.93541586</v>
      </c>
      <c r="I5759" s="112">
        <v>24432565.137846138</v>
      </c>
      <c r="J5759" s="112">
        <v>119505058.65054685</v>
      </c>
      <c r="K5759" s="112">
        <f>I5759-J5759-(0.38*'Recalled prostheses cost'!$F$23)</f>
        <v>-104098186.81011936</v>
      </c>
      <c r="L5759" s="11">
        <f t="shared" si="182"/>
        <v>1</v>
      </c>
    </row>
    <row r="5760" spans="1:12" x14ac:dyDescent="0.25">
      <c r="A5760">
        <f t="shared" si="183"/>
        <v>5755</v>
      </c>
      <c r="C5760">
        <v>56417.001260443401</v>
      </c>
      <c r="D5760">
        <v>57949.234113500715</v>
      </c>
      <c r="E5760">
        <v>46401141.993254617</v>
      </c>
      <c r="F5760">
        <v>1532.2328530573141</v>
      </c>
      <c r="G5760">
        <v>278874506.54507113</v>
      </c>
      <c r="H5760" s="6">
        <f>E5760-G5760-'Recalled prostheses cost'!$F$23</f>
        <v>-256225189.01870769</v>
      </c>
      <c r="I5760" s="112">
        <v>26217050.627123121</v>
      </c>
      <c r="J5760" s="112">
        <v>105972312.48712702</v>
      </c>
      <c r="K5760" s="112">
        <f>I5760-J5760-(0.38*'Recalled prostheses cost'!$F$23)</f>
        <v>-88780955.157422543</v>
      </c>
      <c r="L5760" s="11">
        <f t="shared" si="182"/>
        <v>1</v>
      </c>
    </row>
    <row r="5761" spans="1:12" x14ac:dyDescent="0.25">
      <c r="A5761">
        <f t="shared" si="183"/>
        <v>5756</v>
      </c>
      <c r="C5761">
        <v>49472.415637885948</v>
      </c>
      <c r="D5761">
        <v>51134.899923764664</v>
      </c>
      <c r="E5761">
        <v>45544311.381115235</v>
      </c>
      <c r="F5761">
        <v>1662.484285878716</v>
      </c>
      <c r="G5761">
        <v>322352442.76194358</v>
      </c>
      <c r="H5761" s="6">
        <f>E5761-G5761-'Recalled prostheses cost'!$F$23</f>
        <v>-300559955.84771949</v>
      </c>
      <c r="I5761" s="112">
        <v>25624263.947225008</v>
      </c>
      <c r="J5761" s="112">
        <v>122493928.24953857</v>
      </c>
      <c r="K5761" s="112">
        <f>I5761-J5761-(0.38*'Recalled prostheses cost'!$F$23)</f>
        <v>-105895357.59973222</v>
      </c>
      <c r="L5761" s="11">
        <f t="shared" si="182"/>
        <v>1</v>
      </c>
    </row>
    <row r="5762" spans="1:12" x14ac:dyDescent="0.25">
      <c r="A5762">
        <f t="shared" si="183"/>
        <v>5757</v>
      </c>
      <c r="C5762">
        <v>57755.883945685091</v>
      </c>
      <c r="D5762">
        <v>59468.501773773591</v>
      </c>
      <c r="E5762">
        <v>41263222.562852047</v>
      </c>
      <c r="F5762">
        <v>1712.6178280884997</v>
      </c>
      <c r="G5762">
        <v>287918421.28487742</v>
      </c>
      <c r="H5762" s="6">
        <f>E5762-G5762-'Recalled prostheses cost'!$F$23</f>
        <v>-270407023.18891656</v>
      </c>
      <c r="I5762" s="112">
        <v>22839148.301338553</v>
      </c>
      <c r="J5762" s="112">
        <v>109409000.08825344</v>
      </c>
      <c r="K5762" s="112">
        <f>I5762-J5762-(0.38*'Recalled prostheses cost'!$F$23)</f>
        <v>-95595545.084333539</v>
      </c>
      <c r="L5762" s="11">
        <f t="shared" si="182"/>
        <v>1</v>
      </c>
    </row>
    <row r="5763" spans="1:12" x14ac:dyDescent="0.25">
      <c r="A5763">
        <f t="shared" si="183"/>
        <v>5758</v>
      </c>
      <c r="C5763">
        <v>75953.636521764682</v>
      </c>
      <c r="D5763">
        <v>78094.224586571348</v>
      </c>
      <c r="E5763">
        <v>45040989.426895127</v>
      </c>
      <c r="F5763">
        <v>2140.5880648066668</v>
      </c>
      <c r="G5763">
        <v>218269226.12724155</v>
      </c>
      <c r="H5763" s="6">
        <f>E5763-G5763-'Recalled prostheses cost'!$F$23</f>
        <v>-196980061.16723758</v>
      </c>
      <c r="I5763" s="112">
        <v>25398635.25831148</v>
      </c>
      <c r="J5763" s="112">
        <v>82942305.928351805</v>
      </c>
      <c r="K5763" s="112">
        <f>I5763-J5763-(0.38*'Recalled prostheses cost'!$F$23)</f>
        <v>-66569363.967458971</v>
      </c>
      <c r="L5763" s="11">
        <f t="shared" si="182"/>
        <v>1</v>
      </c>
    </row>
    <row r="5764" spans="1:12" x14ac:dyDescent="0.25">
      <c r="A5764">
        <f t="shared" si="183"/>
        <v>5759</v>
      </c>
      <c r="C5764">
        <v>69204.841868363539</v>
      </c>
      <c r="D5764">
        <v>71032.306468583251</v>
      </c>
      <c r="E5764">
        <v>42292502.154051766</v>
      </c>
      <c r="F5764">
        <v>1827.4646002197114</v>
      </c>
      <c r="G5764">
        <v>235039352.56548926</v>
      </c>
      <c r="H5764" s="6">
        <f>E5764-G5764-'Recalled prostheses cost'!$F$23</f>
        <v>-216498674.87832868</v>
      </c>
      <c r="I5764" s="112">
        <v>23420118.436008304</v>
      </c>
      <c r="J5764" s="112">
        <v>89314953.974885926</v>
      </c>
      <c r="K5764" s="112">
        <f>I5764-J5764-(0.38*'Recalled prostheses cost'!$F$23)</f>
        <v>-74920528.83629626</v>
      </c>
      <c r="L5764" s="11">
        <f t="shared" si="182"/>
        <v>1</v>
      </c>
    </row>
    <row r="5765" spans="1:12" x14ac:dyDescent="0.25">
      <c r="A5765">
        <f t="shared" si="183"/>
        <v>5760</v>
      </c>
      <c r="C5765">
        <v>54496.487661997082</v>
      </c>
      <c r="D5765">
        <v>56068.170808237795</v>
      </c>
      <c r="E5765">
        <v>51945620.710154079</v>
      </c>
      <c r="F5765">
        <v>1571.6831462407135</v>
      </c>
      <c r="G5765">
        <v>315832220.13496482</v>
      </c>
      <c r="H5765" s="6">
        <f>E5765-G5765-'Recalled prostheses cost'!$F$23</f>
        <v>-287638423.89170194</v>
      </c>
      <c r="I5765" s="112">
        <v>28764914.049540959</v>
      </c>
      <c r="J5765" s="112">
        <v>120016243.65128666</v>
      </c>
      <c r="K5765" s="112">
        <f>I5765-J5765-(0.38*'Recalled prostheses cost'!$F$23)</f>
        <v>-100277022.89916435</v>
      </c>
      <c r="L5765" s="11">
        <f t="shared" si="182"/>
        <v>1</v>
      </c>
    </row>
    <row r="5766" spans="1:12" x14ac:dyDescent="0.25">
      <c r="A5766">
        <f t="shared" si="183"/>
        <v>5761</v>
      </c>
      <c r="C5766">
        <v>57882.697255791201</v>
      </c>
      <c r="D5766">
        <v>59198.902192660942</v>
      </c>
      <c r="E5766">
        <v>48808070.383867688</v>
      </c>
      <c r="F5766">
        <v>1316.2049368697408</v>
      </c>
      <c r="G5766">
        <v>294864492.90287644</v>
      </c>
      <c r="H5766" s="6">
        <f>E5766-G5766-'Recalled prostheses cost'!$F$23</f>
        <v>-269808246.98589993</v>
      </c>
      <c r="I5766" s="112">
        <v>26900607.465348586</v>
      </c>
      <c r="J5766" s="112">
        <v>112048507.30309305</v>
      </c>
      <c r="K5766" s="112">
        <f>I5766-J5766-(0.38*'Recalled prostheses cost'!$F$23)</f>
        <v>-94173593.135163099</v>
      </c>
      <c r="L5766" s="11">
        <f t="shared" ref="L5766:L5829" si="184">IF(H5766/$H$1&lt;=F5766,1,0)</f>
        <v>1</v>
      </c>
    </row>
    <row r="5767" spans="1:12" x14ac:dyDescent="0.25">
      <c r="A5767">
        <f t="shared" si="183"/>
        <v>5762</v>
      </c>
      <c r="C5767">
        <v>63801.160010667052</v>
      </c>
      <c r="D5767">
        <v>65174.106919938597</v>
      </c>
      <c r="E5767">
        <v>50568970.710272722</v>
      </c>
      <c r="F5767">
        <v>1372.9469092715444</v>
      </c>
      <c r="G5767">
        <v>243049142.91897675</v>
      </c>
      <c r="H5767" s="6">
        <f>E5767-G5767-'Recalled prostheses cost'!$F$23</f>
        <v>-216231996.67559519</v>
      </c>
      <c r="I5767" s="112">
        <v>28082372.838327616</v>
      </c>
      <c r="J5767" s="112">
        <v>92358674.309211135</v>
      </c>
      <c r="K5767" s="112">
        <f>I5767-J5767-(0.38*'Recalled prostheses cost'!$F$23)</f>
        <v>-73301994.768302172</v>
      </c>
      <c r="L5767" s="11">
        <f t="shared" si="184"/>
        <v>1</v>
      </c>
    </row>
    <row r="5768" spans="1:12" x14ac:dyDescent="0.25">
      <c r="A5768">
        <f t="shared" ref="A5768:A5831" si="185">1+A5767</f>
        <v>5763</v>
      </c>
      <c r="C5768">
        <v>52199.229800513007</v>
      </c>
      <c r="D5768">
        <v>53523.906149627001</v>
      </c>
      <c r="E5768">
        <v>42635427.626269951</v>
      </c>
      <c r="F5768">
        <v>1324.6763491139936</v>
      </c>
      <c r="G5768">
        <v>239854647.71071139</v>
      </c>
      <c r="H5768" s="6">
        <f>E5768-G5768-'Recalled prostheses cost'!$F$23</f>
        <v>-220971044.55133259</v>
      </c>
      <c r="I5768" s="112">
        <v>23678612.481607664</v>
      </c>
      <c r="J5768" s="112">
        <v>91144766.130070314</v>
      </c>
      <c r="K5768" s="112">
        <f>I5768-J5768-(0.38*'Recalled prostheses cost'!$F$23)</f>
        <v>-76491846.945881307</v>
      </c>
      <c r="L5768" s="11">
        <f t="shared" si="184"/>
        <v>1</v>
      </c>
    </row>
    <row r="5769" spans="1:12" x14ac:dyDescent="0.25">
      <c r="A5769">
        <f t="shared" si="185"/>
        <v>5764</v>
      </c>
      <c r="C5769">
        <v>51997.791217147387</v>
      </c>
      <c r="D5769">
        <v>53305.946837042138</v>
      </c>
      <c r="E5769">
        <v>45375570.616702139</v>
      </c>
      <c r="F5769">
        <v>1308.155619894751</v>
      </c>
      <c r="G5769">
        <v>273008163.19551057</v>
      </c>
      <c r="H5769" s="6">
        <f>E5769-G5769-'Recalled prostheses cost'!$F$23</f>
        <v>-251384417.0456996</v>
      </c>
      <c r="I5769" s="112">
        <v>25136565.240500279</v>
      </c>
      <c r="J5769" s="112">
        <v>103743102.01429403</v>
      </c>
      <c r="K5769" s="112">
        <f>I5769-J5769-(0.38*'Recalled prostheses cost'!$F$23)</f>
        <v>-87632230.071212411</v>
      </c>
      <c r="L5769" s="11">
        <f t="shared" si="184"/>
        <v>1</v>
      </c>
    </row>
    <row r="5770" spans="1:12" x14ac:dyDescent="0.25">
      <c r="A5770">
        <f t="shared" si="185"/>
        <v>5765</v>
      </c>
      <c r="C5770">
        <v>82172.115101491916</v>
      </c>
      <c r="D5770">
        <v>84926.873073493829</v>
      </c>
      <c r="E5770">
        <v>52053307.979538091</v>
      </c>
      <c r="F5770">
        <v>2754.757972001913</v>
      </c>
      <c r="G5770">
        <v>375490158.21981448</v>
      </c>
      <c r="H5770" s="6">
        <f>E5770-G5770-'Recalled prostheses cost'!$F$23</f>
        <v>-347188674.70716757</v>
      </c>
      <c r="I5770" s="112">
        <v>29203853.860000413</v>
      </c>
      <c r="J5770" s="112">
        <v>142686260.12352952</v>
      </c>
      <c r="K5770" s="112">
        <f>I5770-J5770-(0.38*'Recalled prostheses cost'!$F$23)</f>
        <v>-122508099.56094775</v>
      </c>
      <c r="L5770" s="11">
        <f t="shared" si="184"/>
        <v>1</v>
      </c>
    </row>
    <row r="5771" spans="1:12" x14ac:dyDescent="0.25">
      <c r="A5771">
        <f t="shared" si="185"/>
        <v>5766</v>
      </c>
      <c r="C5771">
        <v>49149.16594575913</v>
      </c>
      <c r="D5771">
        <v>51256.079248148235</v>
      </c>
      <c r="E5771">
        <v>43315661.22313273</v>
      </c>
      <c r="F5771">
        <v>2106.9133023891045</v>
      </c>
      <c r="G5771">
        <v>452861658.58856457</v>
      </c>
      <c r="H5771" s="6">
        <f>E5771-G5771-'Recalled prostheses cost'!$F$23</f>
        <v>-433297821.83232301</v>
      </c>
      <c r="I5771" s="112">
        <v>24456298.514000412</v>
      </c>
      <c r="J5771" s="112">
        <v>172087430.26365453</v>
      </c>
      <c r="K5771" s="112">
        <f>I5771-J5771-(0.38*'Recalled prostheses cost'!$F$23)</f>
        <v>-156656825.04707277</v>
      </c>
      <c r="L5771" s="11">
        <f t="shared" si="184"/>
        <v>1</v>
      </c>
    </row>
    <row r="5772" spans="1:12" x14ac:dyDescent="0.25">
      <c r="A5772">
        <f t="shared" si="185"/>
        <v>5767</v>
      </c>
      <c r="C5772">
        <v>72531.814567463676</v>
      </c>
      <c r="D5772">
        <v>75580.886474304905</v>
      </c>
      <c r="E5772">
        <v>43053946.753092684</v>
      </c>
      <c r="F5772">
        <v>3049.0719068412291</v>
      </c>
      <c r="G5772">
        <v>367637605.57731897</v>
      </c>
      <c r="H5772" s="6">
        <f>E5772-G5772-'Recalled prostheses cost'!$F$23</f>
        <v>-348335483.29111743</v>
      </c>
      <c r="I5772" s="112">
        <v>24016581.907243971</v>
      </c>
      <c r="J5772" s="112">
        <v>139702290.11938122</v>
      </c>
      <c r="K5772" s="112">
        <f>I5772-J5772-(0.38*'Recalled prostheses cost'!$F$23)</f>
        <v>-124711401.50955591</v>
      </c>
      <c r="L5772" s="11">
        <f t="shared" si="184"/>
        <v>1</v>
      </c>
    </row>
    <row r="5773" spans="1:12" x14ac:dyDescent="0.25">
      <c r="A5773">
        <f t="shared" si="185"/>
        <v>5768</v>
      </c>
      <c r="C5773">
        <v>59612.602475607382</v>
      </c>
      <c r="D5773">
        <v>61131.721714928288</v>
      </c>
      <c r="E5773">
        <v>41414011.406449787</v>
      </c>
      <c r="F5773">
        <v>1519.1192393209058</v>
      </c>
      <c r="G5773">
        <v>228407244.31162423</v>
      </c>
      <c r="H5773" s="6">
        <f>E5773-G5773-'Recalled prostheses cost'!$F$23</f>
        <v>-210745057.3720656</v>
      </c>
      <c r="I5773" s="112">
        <v>22945773.334054079</v>
      </c>
      <c r="J5773" s="112">
        <v>86794752.838417187</v>
      </c>
      <c r="K5773" s="112">
        <f>I5773-J5773-(0.38*'Recalled prostheses cost'!$F$23)</f>
        <v>-72874672.801781744</v>
      </c>
      <c r="L5773" s="11">
        <f t="shared" si="184"/>
        <v>1</v>
      </c>
    </row>
    <row r="5774" spans="1:12" x14ac:dyDescent="0.25">
      <c r="A5774">
        <f t="shared" si="185"/>
        <v>5769</v>
      </c>
      <c r="C5774">
        <v>58670.913999072582</v>
      </c>
      <c r="D5774">
        <v>60300.088159264611</v>
      </c>
      <c r="E5774">
        <v>45348268.218005493</v>
      </c>
      <c r="F5774">
        <v>1629.1741601920294</v>
      </c>
      <c r="G5774">
        <v>333409411.8918249</v>
      </c>
      <c r="H5774" s="6">
        <f>E5774-G5774-'Recalled prostheses cost'!$F$23</f>
        <v>-311812968.14071059</v>
      </c>
      <c r="I5774" s="112">
        <v>24903158.69383372</v>
      </c>
      <c r="J5774" s="112">
        <v>126695576.51889342</v>
      </c>
      <c r="K5774" s="112">
        <f>I5774-J5774-(0.38*'Recalled prostheses cost'!$F$23)</f>
        <v>-110818111.12247834</v>
      </c>
      <c r="L5774" s="11">
        <f t="shared" si="184"/>
        <v>1</v>
      </c>
    </row>
    <row r="5775" spans="1:12" x14ac:dyDescent="0.25">
      <c r="A5775">
        <f t="shared" si="185"/>
        <v>5770</v>
      </c>
      <c r="C5775">
        <v>49678.530021828228</v>
      </c>
      <c r="D5775">
        <v>51321.644105104147</v>
      </c>
      <c r="E5775">
        <v>41891734.636960998</v>
      </c>
      <c r="F5775">
        <v>1643.1140832759193</v>
      </c>
      <c r="G5775">
        <v>394641572.23026347</v>
      </c>
      <c r="H5775" s="6">
        <f>E5775-G5775-'Recalled prostheses cost'!$F$23</f>
        <v>-376501662.06019366</v>
      </c>
      <c r="I5775" s="112">
        <v>23319958.059948653</v>
      </c>
      <c r="J5775" s="112">
        <v>149963797.44750011</v>
      </c>
      <c r="K5775" s="112">
        <f>I5775-J5775-(0.38*'Recalled prostheses cost'!$F$23)</f>
        <v>-135669532.68497011</v>
      </c>
      <c r="L5775" s="11">
        <f t="shared" si="184"/>
        <v>1</v>
      </c>
    </row>
    <row r="5776" spans="1:12" x14ac:dyDescent="0.25">
      <c r="A5776">
        <f t="shared" si="185"/>
        <v>5771</v>
      </c>
      <c r="C5776">
        <v>70644.61687489468</v>
      </c>
      <c r="D5776">
        <v>73218.388341392609</v>
      </c>
      <c r="E5776">
        <v>40398356.082565591</v>
      </c>
      <c r="F5776">
        <v>2573.7714664979285</v>
      </c>
      <c r="G5776">
        <v>295240316.9229089</v>
      </c>
      <c r="H5776" s="6">
        <f>E5776-G5776-'Recalled prostheses cost'!$F$23</f>
        <v>-278593785.30723447</v>
      </c>
      <c r="I5776" s="112">
        <v>22238478.127128899</v>
      </c>
      <c r="J5776" s="112">
        <v>112191320.43070537</v>
      </c>
      <c r="K5776" s="112">
        <f>I5776-J5776-(0.38*'Recalled prostheses cost'!$F$23)</f>
        <v>-98978535.600995123</v>
      </c>
      <c r="L5776" s="11">
        <f t="shared" si="184"/>
        <v>1</v>
      </c>
    </row>
    <row r="5777" spans="1:12" x14ac:dyDescent="0.25">
      <c r="A5777">
        <f t="shared" si="185"/>
        <v>5772</v>
      </c>
      <c r="C5777">
        <v>63992.443532813668</v>
      </c>
      <c r="D5777">
        <v>66300.551337696481</v>
      </c>
      <c r="E5777">
        <v>51020799.457829982</v>
      </c>
      <c r="F5777">
        <v>2308.1078048828131</v>
      </c>
      <c r="G5777">
        <v>478693704.27440006</v>
      </c>
      <c r="H5777" s="6">
        <f>E5777-G5777-'Recalled prostheses cost'!$F$23</f>
        <v>-451424729.28346121</v>
      </c>
      <c r="I5777" s="112">
        <v>28458335.205153808</v>
      </c>
      <c r="J5777" s="112">
        <v>181903607.62427199</v>
      </c>
      <c r="K5777" s="112">
        <f>I5777-J5777-(0.38*'Recalled prostheses cost'!$F$23)</f>
        <v>-162470965.71653682</v>
      </c>
      <c r="L5777" s="11">
        <f t="shared" si="184"/>
        <v>1</v>
      </c>
    </row>
    <row r="5778" spans="1:12" x14ac:dyDescent="0.25">
      <c r="A5778">
        <f t="shared" si="185"/>
        <v>5773</v>
      </c>
      <c r="C5778">
        <v>80418.701532075647</v>
      </c>
      <c r="D5778">
        <v>84097.757269922949</v>
      </c>
      <c r="E5778">
        <v>55796083.591154307</v>
      </c>
      <c r="F5778">
        <v>3679.0557378473022</v>
      </c>
      <c r="G5778">
        <v>601384354.04657304</v>
      </c>
      <c r="H5778" s="6">
        <f>E5778-G5778-'Recalled prostheses cost'!$F$23</f>
        <v>-569340094.92230988</v>
      </c>
      <c r="I5778" s="112">
        <v>30637350.063201409</v>
      </c>
      <c r="J5778" s="112">
        <v>228526054.53769779</v>
      </c>
      <c r="K5778" s="112">
        <f>I5778-J5778-(0.38*'Recalled prostheses cost'!$F$23)</f>
        <v>-206914397.77191505</v>
      </c>
      <c r="L5778" s="11">
        <f t="shared" si="184"/>
        <v>1</v>
      </c>
    </row>
    <row r="5779" spans="1:12" x14ac:dyDescent="0.25">
      <c r="A5779">
        <f t="shared" si="185"/>
        <v>5774</v>
      </c>
      <c r="C5779">
        <v>60300.168795138918</v>
      </c>
      <c r="D5779">
        <v>62094.018412375735</v>
      </c>
      <c r="E5779">
        <v>41742538.500357479</v>
      </c>
      <c r="F5779">
        <v>1793.8496172368177</v>
      </c>
      <c r="G5779">
        <v>253002511.80974099</v>
      </c>
      <c r="H5779" s="6">
        <f>E5779-G5779-'Recalled prostheses cost'!$F$23</f>
        <v>-235011797.77627468</v>
      </c>
      <c r="I5779" s="112">
        <v>23240048.512639586</v>
      </c>
      <c r="J5779" s="112">
        <v>96140954.487701565</v>
      </c>
      <c r="K5779" s="112">
        <f>I5779-J5779-(0.38*'Recalled prostheses cost'!$F$23)</f>
        <v>-81926599.272480637</v>
      </c>
      <c r="L5779" s="11">
        <f t="shared" si="184"/>
        <v>1</v>
      </c>
    </row>
    <row r="5780" spans="1:12" x14ac:dyDescent="0.25">
      <c r="A5780">
        <f t="shared" si="185"/>
        <v>5775</v>
      </c>
      <c r="C5780">
        <v>62129.439772387472</v>
      </c>
      <c r="D5780">
        <v>63171.344224316112</v>
      </c>
      <c r="E5780">
        <v>61616171.948065266</v>
      </c>
      <c r="F5780">
        <v>1041.9044519286399</v>
      </c>
      <c r="G5780">
        <v>209752256.99096277</v>
      </c>
      <c r="H5780" s="6">
        <f>E5780-G5780-'Recalled prostheses cost'!$F$23</f>
        <v>-171887909.50978869</v>
      </c>
      <c r="I5780" s="112">
        <v>34226018.085666984</v>
      </c>
      <c r="J5780" s="112">
        <v>79705857.656565845</v>
      </c>
      <c r="K5780" s="112">
        <f>I5780-J5780-(0.38*'Recalled prostheses cost'!$F$23)</f>
        <v>-54505532.868317507</v>
      </c>
      <c r="L5780" s="11">
        <f t="shared" si="184"/>
        <v>1</v>
      </c>
    </row>
    <row r="5781" spans="1:12" x14ac:dyDescent="0.25">
      <c r="A5781">
        <f t="shared" si="185"/>
        <v>5776</v>
      </c>
      <c r="C5781">
        <v>73039.243714327138</v>
      </c>
      <c r="D5781">
        <v>76378.861357706162</v>
      </c>
      <c r="E5781">
        <v>48730908.186072111</v>
      </c>
      <c r="F5781">
        <v>3339.6176433790242</v>
      </c>
      <c r="G5781">
        <v>473255110.54476589</v>
      </c>
      <c r="H5781" s="6">
        <f>E5781-G5781-'Recalled prostheses cost'!$F$23</f>
        <v>-448276026.82558495</v>
      </c>
      <c r="I5781" s="112">
        <v>27090933.635501675</v>
      </c>
      <c r="J5781" s="112">
        <v>179836942.00701106</v>
      </c>
      <c r="K5781" s="112">
        <f>I5781-J5781-(0.38*'Recalled prostheses cost'!$F$23)</f>
        <v>-161771701.66892803</v>
      </c>
      <c r="L5781" s="11">
        <f t="shared" si="184"/>
        <v>1</v>
      </c>
    </row>
    <row r="5782" spans="1:12" x14ac:dyDescent="0.25">
      <c r="A5782">
        <f t="shared" si="185"/>
        <v>5777</v>
      </c>
      <c r="C5782">
        <v>67250.187985910321</v>
      </c>
      <c r="D5782">
        <v>69616.328562847048</v>
      </c>
      <c r="E5782">
        <v>49102461.75254333</v>
      </c>
      <c r="F5782">
        <v>2366.1405769367266</v>
      </c>
      <c r="G5782">
        <v>333934157.67037123</v>
      </c>
      <c r="H5782" s="6">
        <f>E5782-G5782-'Recalled prostheses cost'!$F$23</f>
        <v>-308583520.38471907</v>
      </c>
      <c r="I5782" s="112">
        <v>27128545.846560929</v>
      </c>
      <c r="J5782" s="112">
        <v>126894979.91474105</v>
      </c>
      <c r="K5782" s="112">
        <f>I5782-J5782-(0.38*'Recalled prostheses cost'!$F$23)</f>
        <v>-108792127.36559877</v>
      </c>
      <c r="L5782" s="11">
        <f t="shared" si="184"/>
        <v>1</v>
      </c>
    </row>
    <row r="5783" spans="1:12" x14ac:dyDescent="0.25">
      <c r="A5783">
        <f t="shared" si="185"/>
        <v>5778</v>
      </c>
      <c r="C5783">
        <v>71148.788769282837</v>
      </c>
      <c r="D5783">
        <v>74547.384609297325</v>
      </c>
      <c r="E5783">
        <v>54250347.240914688</v>
      </c>
      <c r="F5783">
        <v>3398.5958400144882</v>
      </c>
      <c r="G5783">
        <v>601806299.43289447</v>
      </c>
      <c r="H5783" s="6">
        <f>E5783-G5783-'Recalled prostheses cost'!$F$23</f>
        <v>-571307776.65887094</v>
      </c>
      <c r="I5783" s="112">
        <v>29924142.417484522</v>
      </c>
      <c r="J5783" s="112">
        <v>228686393.78449988</v>
      </c>
      <c r="K5783" s="112">
        <f>I5783-J5783-(0.38*'Recalled prostheses cost'!$F$23)</f>
        <v>-207787944.66443402</v>
      </c>
      <c r="L5783" s="11">
        <f t="shared" si="184"/>
        <v>1</v>
      </c>
    </row>
    <row r="5784" spans="1:12" x14ac:dyDescent="0.25">
      <c r="A5784">
        <f t="shared" si="185"/>
        <v>5779</v>
      </c>
      <c r="C5784">
        <v>55725.526179702363</v>
      </c>
      <c r="D5784">
        <v>57856.803054151031</v>
      </c>
      <c r="E5784">
        <v>51621112.859207712</v>
      </c>
      <c r="F5784">
        <v>2131.2768744486675</v>
      </c>
      <c r="G5784">
        <v>482983698.48286444</v>
      </c>
      <c r="H5784" s="6">
        <f>E5784-G5784-'Recalled prostheses cost'!$F$23</f>
        <v>-455114410.09054792</v>
      </c>
      <c r="I5784" s="112">
        <v>28820907.515575022</v>
      </c>
      <c r="J5784" s="112">
        <v>183533805.42348853</v>
      </c>
      <c r="K5784" s="112">
        <f>I5784-J5784-(0.38*'Recalled prostheses cost'!$F$23)</f>
        <v>-163738591.20533216</v>
      </c>
      <c r="L5784" s="11">
        <f t="shared" si="184"/>
        <v>1</v>
      </c>
    </row>
    <row r="5785" spans="1:12" x14ac:dyDescent="0.25">
      <c r="A5785">
        <f t="shared" si="185"/>
        <v>5780</v>
      </c>
      <c r="C5785">
        <v>66607.57128440612</v>
      </c>
      <c r="D5785">
        <v>68749.337638417695</v>
      </c>
      <c r="E5785">
        <v>41427077.839387409</v>
      </c>
      <c r="F5785">
        <v>2141.7663540115755</v>
      </c>
      <c r="G5785">
        <v>246793200.72520083</v>
      </c>
      <c r="H5785" s="6">
        <f>E5785-G5785-'Recalled prostheses cost'!$F$23</f>
        <v>-229117947.35270458</v>
      </c>
      <c r="I5785" s="112">
        <v>23351778.492636494</v>
      </c>
      <c r="J5785" s="112">
        <v>93781416.275576323</v>
      </c>
      <c r="K5785" s="112">
        <f>I5785-J5785-(0.38*'Recalled prostheses cost'!$F$23)</f>
        <v>-79455331.080358475</v>
      </c>
      <c r="L5785" s="11">
        <f t="shared" si="184"/>
        <v>1</v>
      </c>
    </row>
    <row r="5786" spans="1:12" x14ac:dyDescent="0.25">
      <c r="A5786">
        <f t="shared" si="185"/>
        <v>5781</v>
      </c>
      <c r="C5786">
        <v>62769.457767943153</v>
      </c>
      <c r="D5786">
        <v>64487.721909610023</v>
      </c>
      <c r="E5786">
        <v>48450883.932754382</v>
      </c>
      <c r="F5786">
        <v>1718.2641416668703</v>
      </c>
      <c r="G5786">
        <v>351972290.01362729</v>
      </c>
      <c r="H5786" s="6">
        <f>E5786-G5786-'Recalled prostheses cost'!$F$23</f>
        <v>-327273230.54776406</v>
      </c>
      <c r="I5786" s="112">
        <v>26605613.818206258</v>
      </c>
      <c r="J5786" s="112">
        <v>133749470.20517837</v>
      </c>
      <c r="K5786" s="112">
        <f>I5786-J5786-(0.38*'Recalled prostheses cost'!$F$23)</f>
        <v>-116169549.68439075</v>
      </c>
      <c r="L5786" s="11">
        <f t="shared" si="184"/>
        <v>1</v>
      </c>
    </row>
    <row r="5787" spans="1:12" x14ac:dyDescent="0.25">
      <c r="A5787">
        <f t="shared" si="185"/>
        <v>5782</v>
      </c>
      <c r="C5787">
        <v>52335.882431543374</v>
      </c>
      <c r="D5787">
        <v>54141.384528768504</v>
      </c>
      <c r="E5787">
        <v>45731393.780845694</v>
      </c>
      <c r="F5787">
        <v>1805.5020972251295</v>
      </c>
      <c r="G5787">
        <v>362397931.128811</v>
      </c>
      <c r="H5787" s="6">
        <f>E5787-G5787-'Recalled prostheses cost'!$F$23</f>
        <v>-340418361.81485647</v>
      </c>
      <c r="I5787" s="112">
        <v>26006834.898490045</v>
      </c>
      <c r="J5787" s="112">
        <v>137711213.82894814</v>
      </c>
      <c r="K5787" s="112">
        <f>I5787-J5787-(0.38*'Recalled prostheses cost'!$F$23)</f>
        <v>-120730072.22787675</v>
      </c>
      <c r="L5787" s="11">
        <f t="shared" si="184"/>
        <v>1</v>
      </c>
    </row>
    <row r="5788" spans="1:12" x14ac:dyDescent="0.25">
      <c r="A5788">
        <f t="shared" si="185"/>
        <v>5783</v>
      </c>
      <c r="C5788">
        <v>85423.864899292603</v>
      </c>
      <c r="D5788">
        <v>88712.699082732594</v>
      </c>
      <c r="E5788">
        <v>41813381.972457319</v>
      </c>
      <c r="F5788">
        <v>3288.8341834399907</v>
      </c>
      <c r="G5788">
        <v>330578381.79228187</v>
      </c>
      <c r="H5788" s="6">
        <f>E5788-G5788-'Recalled prostheses cost'!$F$23</f>
        <v>-312516824.28671575</v>
      </c>
      <c r="I5788" s="112">
        <v>23034424.87434236</v>
      </c>
      <c r="J5788" s="112">
        <v>125619785.08106713</v>
      </c>
      <c r="K5788" s="112">
        <f>I5788-J5788-(0.38*'Recalled prostheses cost'!$F$23)</f>
        <v>-111611053.50414342</v>
      </c>
      <c r="L5788" s="11">
        <f t="shared" si="184"/>
        <v>1</v>
      </c>
    </row>
    <row r="5789" spans="1:12" x14ac:dyDescent="0.25">
      <c r="A5789">
        <f t="shared" si="185"/>
        <v>5784</v>
      </c>
      <c r="C5789">
        <v>64212.044323006463</v>
      </c>
      <c r="D5789">
        <v>66041.336848261592</v>
      </c>
      <c r="E5789">
        <v>53430851.186328009</v>
      </c>
      <c r="F5789">
        <v>1829.2925252551286</v>
      </c>
      <c r="G5789">
        <v>380655966.36858898</v>
      </c>
      <c r="H5789" s="6">
        <f>E5789-G5789-'Recalled prostheses cost'!$F$23</f>
        <v>-350976939.64915216</v>
      </c>
      <c r="I5789" s="112">
        <v>30036139.586167306</v>
      </c>
      <c r="J5789" s="112">
        <v>144649267.22006375</v>
      </c>
      <c r="K5789" s="112">
        <f>I5789-J5789-(0.38*'Recalled prostheses cost'!$F$23)</f>
        <v>-123638820.93131509</v>
      </c>
      <c r="L5789" s="11">
        <f t="shared" si="184"/>
        <v>1</v>
      </c>
    </row>
    <row r="5790" spans="1:12" x14ac:dyDescent="0.25">
      <c r="A5790">
        <f t="shared" si="185"/>
        <v>5785</v>
      </c>
      <c r="C5790">
        <v>55801.27107578938</v>
      </c>
      <c r="D5790">
        <v>58218.657222132446</v>
      </c>
      <c r="E5790">
        <v>41580662.458026476</v>
      </c>
      <c r="F5790">
        <v>2417.3861463430658</v>
      </c>
      <c r="G5790">
        <v>365458739.50697553</v>
      </c>
      <c r="H5790" s="6">
        <f>E5790-G5790-'Recalled prostheses cost'!$F$23</f>
        <v>-347629901.51584023</v>
      </c>
      <c r="I5790" s="112">
        <v>23228315.168500636</v>
      </c>
      <c r="J5790" s="112">
        <v>138874321.0126507</v>
      </c>
      <c r="K5790" s="112">
        <f>I5790-J5790-(0.38*'Recalled prostheses cost'!$F$23)</f>
        <v>-124671699.14156872</v>
      </c>
      <c r="L5790" s="11">
        <f t="shared" si="184"/>
        <v>1</v>
      </c>
    </row>
    <row r="5791" spans="1:12" x14ac:dyDescent="0.25">
      <c r="A5791">
        <f t="shared" si="185"/>
        <v>5786</v>
      </c>
      <c r="C5791">
        <v>59383.910180475556</v>
      </c>
      <c r="D5791">
        <v>60718.145771739946</v>
      </c>
      <c r="E5791">
        <v>54691951.754446998</v>
      </c>
      <c r="F5791">
        <v>1334.2355912643907</v>
      </c>
      <c r="G5791">
        <v>269449560.87380683</v>
      </c>
      <c r="H5791" s="6">
        <f>E5791-G5791-'Recalled prostheses cost'!$F$23</f>
        <v>-238509433.58625102</v>
      </c>
      <c r="I5791" s="112">
        <v>30101750.115171235</v>
      </c>
      <c r="J5791" s="112">
        <v>102390833.13204661</v>
      </c>
      <c r="K5791" s="112">
        <f>I5791-J5791-(0.38*'Recalled prostheses cost'!$F$23)</f>
        <v>-81314776.31429401</v>
      </c>
      <c r="L5791" s="11">
        <f t="shared" si="184"/>
        <v>1</v>
      </c>
    </row>
    <row r="5792" spans="1:12" x14ac:dyDescent="0.25">
      <c r="A5792">
        <f t="shared" si="185"/>
        <v>5787</v>
      </c>
      <c r="C5792">
        <v>84184.144448070845</v>
      </c>
      <c r="D5792">
        <v>86775.60095724366</v>
      </c>
      <c r="E5792">
        <v>48350574.982591629</v>
      </c>
      <c r="F5792">
        <v>2591.4565091728145</v>
      </c>
      <c r="G5792">
        <v>311908803.29424018</v>
      </c>
      <c r="H5792" s="6">
        <f>E5792-G5792-'Recalled prostheses cost'!$F$23</f>
        <v>-287310052.77853972</v>
      </c>
      <c r="I5792" s="112">
        <v>26603278.865796443</v>
      </c>
      <c r="J5792" s="112">
        <v>118525345.25181128</v>
      </c>
      <c r="K5792" s="112">
        <f>I5792-J5792-(0.38*'Recalled prostheses cost'!$F$23)</f>
        <v>-100947759.68343347</v>
      </c>
      <c r="L5792" s="11">
        <f t="shared" si="184"/>
        <v>1</v>
      </c>
    </row>
    <row r="5793" spans="1:12" x14ac:dyDescent="0.25">
      <c r="A5793">
        <f t="shared" si="185"/>
        <v>5788</v>
      </c>
      <c r="C5793">
        <v>51660.73474852361</v>
      </c>
      <c r="D5793">
        <v>52990.02489001349</v>
      </c>
      <c r="E5793">
        <v>55041577.012746006</v>
      </c>
      <c r="F5793">
        <v>1329.2901414898806</v>
      </c>
      <c r="G5793">
        <v>348857980.43987221</v>
      </c>
      <c r="H5793" s="6">
        <f>E5793-G5793-'Recalled prostheses cost'!$F$23</f>
        <v>-317568227.89401734</v>
      </c>
      <c r="I5793" s="112">
        <v>30423965.252912484</v>
      </c>
      <c r="J5793" s="112">
        <v>132566032.56715147</v>
      </c>
      <c r="K5793" s="112">
        <f>I5793-J5793-(0.38*'Recalled prostheses cost'!$F$23)</f>
        <v>-111167760.61165765</v>
      </c>
      <c r="L5793" s="11">
        <f t="shared" si="184"/>
        <v>1</v>
      </c>
    </row>
    <row r="5794" spans="1:12" x14ac:dyDescent="0.25">
      <c r="A5794">
        <f t="shared" si="185"/>
        <v>5789</v>
      </c>
      <c r="C5794">
        <v>78802.817389055679</v>
      </c>
      <c r="D5794">
        <v>81426.845154695111</v>
      </c>
      <c r="E5794">
        <v>47109124.060597211</v>
      </c>
      <c r="F5794">
        <v>2624.0277656394319</v>
      </c>
      <c r="G5794">
        <v>271668883.60631925</v>
      </c>
      <c r="H5794" s="6">
        <f>E5794-G5794-'Recalled prostheses cost'!$F$23</f>
        <v>-248311584.01261321</v>
      </c>
      <c r="I5794" s="112">
        <v>26020528.551686812</v>
      </c>
      <c r="J5794" s="112">
        <v>103234175.77040131</v>
      </c>
      <c r="K5794" s="112">
        <f>I5794-J5794-(0.38*'Recalled prostheses cost'!$F$23)</f>
        <v>-86239340.516133159</v>
      </c>
      <c r="L5794" s="11">
        <f t="shared" si="184"/>
        <v>1</v>
      </c>
    </row>
    <row r="5795" spans="1:12" x14ac:dyDescent="0.25">
      <c r="A5795">
        <f t="shared" si="185"/>
        <v>5790</v>
      </c>
      <c r="C5795">
        <v>52157.120160138627</v>
      </c>
      <c r="D5795">
        <v>53844.816168162986</v>
      </c>
      <c r="E5795">
        <v>65561135.503511235</v>
      </c>
      <c r="F5795">
        <v>1687.6960080243589</v>
      </c>
      <c r="G5795">
        <v>568817629.51350939</v>
      </c>
      <c r="H5795" s="6">
        <f>E5795-G5795-'Recalled prostheses cost'!$F$23</f>
        <v>-527008318.47688931</v>
      </c>
      <c r="I5795" s="112">
        <v>36221364.572580539</v>
      </c>
      <c r="J5795" s="112">
        <v>216150699.21513355</v>
      </c>
      <c r="K5795" s="112">
        <f>I5795-J5795-(0.38*'Recalled prostheses cost'!$F$23)</f>
        <v>-188955027.93997166</v>
      </c>
      <c r="L5795" s="11">
        <f t="shared" si="184"/>
        <v>1</v>
      </c>
    </row>
    <row r="5796" spans="1:12" x14ac:dyDescent="0.25">
      <c r="A5796">
        <f t="shared" si="185"/>
        <v>5791</v>
      </c>
      <c r="C5796">
        <v>66466.420891047193</v>
      </c>
      <c r="D5796">
        <v>68822.611643806085</v>
      </c>
      <c r="E5796">
        <v>61267618.661027104</v>
      </c>
      <c r="F5796">
        <v>2356.1907527588919</v>
      </c>
      <c r="G5796">
        <v>486353774.34558165</v>
      </c>
      <c r="H5796" s="6">
        <f>E5796-G5796-'Recalled prostheses cost'!$F$23</f>
        <v>-448837980.15144575</v>
      </c>
      <c r="I5796" s="112">
        <v>34392026.88765052</v>
      </c>
      <c r="J5796" s="112">
        <v>184814434.25132102</v>
      </c>
      <c r="K5796" s="112">
        <f>I5796-J5796-(0.38*'Recalled prostheses cost'!$F$23)</f>
        <v>-159448100.66108915</v>
      </c>
      <c r="L5796" s="11">
        <f t="shared" si="184"/>
        <v>1</v>
      </c>
    </row>
    <row r="5797" spans="1:12" x14ac:dyDescent="0.25">
      <c r="A5797">
        <f t="shared" si="185"/>
        <v>5792</v>
      </c>
      <c r="C5797">
        <v>84364.345358028295</v>
      </c>
      <c r="D5797">
        <v>88049.550721329739</v>
      </c>
      <c r="E5797">
        <v>46373168.532607667</v>
      </c>
      <c r="F5797">
        <v>3685.2053633014439</v>
      </c>
      <c r="G5797">
        <v>485502773.36227715</v>
      </c>
      <c r="H5797" s="6">
        <f>E5797-G5797-'Recalled prostheses cost'!$F$23</f>
        <v>-462881429.29656065</v>
      </c>
      <c r="I5797" s="112">
        <v>25682787.857500337</v>
      </c>
      <c r="J5797" s="112">
        <v>184491053.87766534</v>
      </c>
      <c r="K5797" s="112">
        <f>I5797-J5797-(0.38*'Recalled prostheses cost'!$F$23)</f>
        <v>-167833959.31758365</v>
      </c>
      <c r="L5797" s="11">
        <f t="shared" si="184"/>
        <v>1</v>
      </c>
    </row>
    <row r="5798" spans="1:12" x14ac:dyDescent="0.25">
      <c r="A5798">
        <f t="shared" si="185"/>
        <v>5793</v>
      </c>
      <c r="C5798">
        <v>74721.871106007049</v>
      </c>
      <c r="D5798">
        <v>78274.293807785594</v>
      </c>
      <c r="E5798">
        <v>40039395.413378648</v>
      </c>
      <c r="F5798">
        <v>3552.4227017785452</v>
      </c>
      <c r="G5798">
        <v>398802583.60980135</v>
      </c>
      <c r="H5798" s="6">
        <f>E5798-G5798-'Recalled prostheses cost'!$F$23</f>
        <v>-382515012.66331387</v>
      </c>
      <c r="I5798" s="112">
        <v>22148230.186992534</v>
      </c>
      <c r="J5798" s="112">
        <v>151544981.77172452</v>
      </c>
      <c r="K5798" s="112">
        <f>I5798-J5798-(0.38*'Recalled prostheses cost'!$F$23)</f>
        <v>-138422444.88215065</v>
      </c>
      <c r="L5798" s="11">
        <f t="shared" si="184"/>
        <v>1</v>
      </c>
    </row>
    <row r="5799" spans="1:12" x14ac:dyDescent="0.25">
      <c r="A5799">
        <f t="shared" si="185"/>
        <v>5794</v>
      </c>
      <c r="C5799">
        <v>57243.774231301941</v>
      </c>
      <c r="D5799">
        <v>59280.092346082231</v>
      </c>
      <c r="E5799">
        <v>39370301.652555488</v>
      </c>
      <c r="F5799">
        <v>2036.3181147802898</v>
      </c>
      <c r="G5799">
        <v>286896932.040411</v>
      </c>
      <c r="H5799" s="6">
        <f>E5799-G5799-'Recalled prostheses cost'!$F$23</f>
        <v>-271278454.8547467</v>
      </c>
      <c r="I5799" s="112">
        <v>21548095.084132738</v>
      </c>
      <c r="J5799" s="112">
        <v>109020834.17535615</v>
      </c>
      <c r="K5799" s="112">
        <f>I5799-J5799-(0.38*'Recalled prostheses cost'!$F$23)</f>
        <v>-96498432.388642073</v>
      </c>
      <c r="L5799" s="11">
        <f t="shared" si="184"/>
        <v>1</v>
      </c>
    </row>
    <row r="5800" spans="1:12" x14ac:dyDescent="0.25">
      <c r="A5800">
        <f t="shared" si="185"/>
        <v>5795</v>
      </c>
      <c r="C5800">
        <v>61253.093432525311</v>
      </c>
      <c r="D5800">
        <v>63561.26306093359</v>
      </c>
      <c r="E5800">
        <v>41765447.138008207</v>
      </c>
      <c r="F5800">
        <v>2308.1696284082791</v>
      </c>
      <c r="G5800">
        <v>371871427.06245095</v>
      </c>
      <c r="H5800" s="6">
        <f>E5800-G5800-'Recalled prostheses cost'!$F$23</f>
        <v>-353857804.39133394</v>
      </c>
      <c r="I5800" s="112">
        <v>23337507.164410222</v>
      </c>
      <c r="J5800" s="112">
        <v>141311142.28373137</v>
      </c>
      <c r="K5800" s="112">
        <f>I5800-J5800-(0.38*'Recalled prostheses cost'!$F$23)</f>
        <v>-126999328.41673979</v>
      </c>
      <c r="L5800" s="11">
        <f t="shared" si="184"/>
        <v>1</v>
      </c>
    </row>
    <row r="5801" spans="1:12" x14ac:dyDescent="0.25">
      <c r="A5801">
        <f t="shared" si="185"/>
        <v>5796</v>
      </c>
      <c r="C5801">
        <v>55814.622299452378</v>
      </c>
      <c r="D5801">
        <v>57304.924786114665</v>
      </c>
      <c r="E5801">
        <v>45903012.565523945</v>
      </c>
      <c r="F5801">
        <v>1490.3024866622873</v>
      </c>
      <c r="G5801">
        <v>286705658.96346319</v>
      </c>
      <c r="H5801" s="6">
        <f>E5801-G5801-'Recalled prostheses cost'!$F$23</f>
        <v>-264554470.8648304</v>
      </c>
      <c r="I5801" s="112">
        <v>25119929.251298755</v>
      </c>
      <c r="J5801" s="112">
        <v>108948150.40611601</v>
      </c>
      <c r="K5801" s="112">
        <f>I5801-J5801-(0.38*'Recalled prostheses cost'!$F$23)</f>
        <v>-92853914.452235907</v>
      </c>
      <c r="L5801" s="11">
        <f t="shared" si="184"/>
        <v>1</v>
      </c>
    </row>
    <row r="5802" spans="1:12" x14ac:dyDescent="0.25">
      <c r="A5802">
        <f t="shared" si="185"/>
        <v>5797</v>
      </c>
      <c r="C5802">
        <v>81596.611436898864</v>
      </c>
      <c r="D5802">
        <v>84656.047385257145</v>
      </c>
      <c r="E5802">
        <v>56392160.211112767</v>
      </c>
      <c r="F5802">
        <v>3059.4359483582812</v>
      </c>
      <c r="G5802">
        <v>405110151.22938526</v>
      </c>
      <c r="H5802" s="6">
        <f>E5802-G5802-'Recalled prostheses cost'!$F$23</f>
        <v>-372469815.48516369</v>
      </c>
      <c r="I5802" s="112">
        <v>31014429.913385011</v>
      </c>
      <c r="J5802" s="112">
        <v>153941857.46716639</v>
      </c>
      <c r="K5802" s="112">
        <f>I5802-J5802-(0.38*'Recalled prostheses cost'!$F$23)</f>
        <v>-131953120.85120004</v>
      </c>
      <c r="L5802" s="11">
        <f t="shared" si="184"/>
        <v>1</v>
      </c>
    </row>
    <row r="5803" spans="1:12" x14ac:dyDescent="0.25">
      <c r="A5803">
        <f t="shared" si="185"/>
        <v>5798</v>
      </c>
      <c r="C5803">
        <v>52152.877077158628</v>
      </c>
      <c r="D5803">
        <v>53292.920089381165</v>
      </c>
      <c r="E5803">
        <v>42408660.946128383</v>
      </c>
      <c r="F5803">
        <v>1140.0430122225371</v>
      </c>
      <c r="G5803">
        <v>197780072.30051339</v>
      </c>
      <c r="H5803" s="6">
        <f>E5803-G5803-'Recalled prostheses cost'!$F$23</f>
        <v>-179123235.82127619</v>
      </c>
      <c r="I5803" s="112">
        <v>23870317.319333415</v>
      </c>
      <c r="J5803" s="112">
        <v>75156427.474195063</v>
      </c>
      <c r="K5803" s="112">
        <f>I5803-J5803-(0.38*'Recalled prostheses cost'!$F$23)</f>
        <v>-60311803.45228029</v>
      </c>
      <c r="L5803" s="11">
        <f t="shared" si="184"/>
        <v>1</v>
      </c>
    </row>
    <row r="5804" spans="1:12" x14ac:dyDescent="0.25">
      <c r="A5804">
        <f t="shared" si="185"/>
        <v>5799</v>
      </c>
      <c r="C5804">
        <v>61345.493769010027</v>
      </c>
      <c r="D5804">
        <v>65256.432549118297</v>
      </c>
      <c r="E5804">
        <v>43239341.293999061</v>
      </c>
      <c r="F5804">
        <v>3910.9387801082703</v>
      </c>
      <c r="G5804">
        <v>761264025.59763098</v>
      </c>
      <c r="H5804" s="6">
        <f>E5804-G5804-'Recalled prostheses cost'!$F$23</f>
        <v>-741776508.77052307</v>
      </c>
      <c r="I5804" s="112">
        <v>24138762.174501531</v>
      </c>
      <c r="J5804" s="112">
        <v>289280329.72709972</v>
      </c>
      <c r="K5804" s="112">
        <f>I5804-J5804-(0.38*'Recalled prostheses cost'!$F$23)</f>
        <v>-274167260.85001683</v>
      </c>
      <c r="L5804" s="11">
        <f t="shared" si="184"/>
        <v>1</v>
      </c>
    </row>
    <row r="5805" spans="1:12" x14ac:dyDescent="0.25">
      <c r="A5805">
        <f t="shared" si="185"/>
        <v>5800</v>
      </c>
      <c r="C5805">
        <v>55565.186271830549</v>
      </c>
      <c r="D5805">
        <v>57656.392673771639</v>
      </c>
      <c r="E5805">
        <v>45781476.978572629</v>
      </c>
      <c r="F5805">
        <v>2091.20640194109</v>
      </c>
      <c r="G5805">
        <v>510046163.00623202</v>
      </c>
      <c r="H5805" s="6">
        <f>E5805-G5805-'Recalled prostheses cost'!$F$23</f>
        <v>-488016510.49455059</v>
      </c>
      <c r="I5805" s="112">
        <v>25354783.428110782</v>
      </c>
      <c r="J5805" s="112">
        <v>193817541.94236815</v>
      </c>
      <c r="K5805" s="112">
        <f>I5805-J5805-(0.38*'Recalled prostheses cost'!$F$23)</f>
        <v>-177488451.81167603</v>
      </c>
      <c r="L5805" s="11">
        <f t="shared" si="184"/>
        <v>1</v>
      </c>
    </row>
    <row r="5806" spans="1:12" x14ac:dyDescent="0.25">
      <c r="A5806">
        <f t="shared" si="185"/>
        <v>5801</v>
      </c>
      <c r="C5806">
        <v>52569.701305992457</v>
      </c>
      <c r="D5806">
        <v>54714.904786389983</v>
      </c>
      <c r="E5806">
        <v>43167655.91725225</v>
      </c>
      <c r="F5806">
        <v>2145.2034803975257</v>
      </c>
      <c r="G5806">
        <v>476629525.88615221</v>
      </c>
      <c r="H5806" s="6">
        <f>E5806-G5806-'Recalled prostheses cost'!$F$23</f>
        <v>-457213694.43579113</v>
      </c>
      <c r="I5806" s="112">
        <v>24046472.0671551</v>
      </c>
      <c r="J5806" s="112">
        <v>181119219.83673787</v>
      </c>
      <c r="K5806" s="112">
        <f>I5806-J5806-(0.38*'Recalled prostheses cost'!$F$23)</f>
        <v>-166098441.06700143</v>
      </c>
      <c r="L5806" s="11">
        <f t="shared" si="184"/>
        <v>1</v>
      </c>
    </row>
    <row r="5807" spans="1:12" x14ac:dyDescent="0.25">
      <c r="A5807">
        <f t="shared" si="185"/>
        <v>5802</v>
      </c>
      <c r="C5807">
        <v>51462.091035008962</v>
      </c>
      <c r="D5807">
        <v>52838.755394386753</v>
      </c>
      <c r="E5807">
        <v>41123494.532586887</v>
      </c>
      <c r="F5807">
        <v>1376.6643593777917</v>
      </c>
      <c r="G5807">
        <v>257249630.03414717</v>
      </c>
      <c r="H5807" s="6">
        <f>E5807-G5807-'Recalled prostheses cost'!$F$23</f>
        <v>-239877959.96845144</v>
      </c>
      <c r="I5807" s="112">
        <v>22703225.875830621</v>
      </c>
      <c r="J5807" s="112">
        <v>97754859.412975937</v>
      </c>
      <c r="K5807" s="112">
        <f>I5807-J5807-(0.38*'Recalled prostheses cost'!$F$23)</f>
        <v>-84077326.834563971</v>
      </c>
      <c r="L5807" s="11">
        <f t="shared" si="184"/>
        <v>1</v>
      </c>
    </row>
    <row r="5808" spans="1:12" x14ac:dyDescent="0.25">
      <c r="A5808">
        <f t="shared" si="185"/>
        <v>5803</v>
      </c>
      <c r="C5808">
        <v>57892.419150480469</v>
      </c>
      <c r="D5808">
        <v>59718.932072764379</v>
      </c>
      <c r="E5808">
        <v>49761585.082150526</v>
      </c>
      <c r="F5808">
        <v>1826.5129222839096</v>
      </c>
      <c r="G5808">
        <v>321230317.00953197</v>
      </c>
      <c r="H5808" s="6">
        <f>E5808-G5808-'Recalled prostheses cost'!$F$23</f>
        <v>-295220556.39427263</v>
      </c>
      <c r="I5808" s="112">
        <v>27652021.92660341</v>
      </c>
      <c r="J5808" s="112">
        <v>122067520.46362215</v>
      </c>
      <c r="K5808" s="112">
        <f>I5808-J5808-(0.38*'Recalled prostheses cost'!$F$23)</f>
        <v>-103441191.8344374</v>
      </c>
      <c r="L5808" s="11">
        <f t="shared" si="184"/>
        <v>1</v>
      </c>
    </row>
    <row r="5809" spans="1:12" x14ac:dyDescent="0.25">
      <c r="A5809">
        <f t="shared" si="185"/>
        <v>5804</v>
      </c>
      <c r="C5809">
        <v>73409.380435714585</v>
      </c>
      <c r="D5809">
        <v>76632.61925172976</v>
      </c>
      <c r="E5809">
        <v>44674740.484358802</v>
      </c>
      <c r="F5809">
        <v>3223.238816015175</v>
      </c>
      <c r="G5809">
        <v>400560632.78015596</v>
      </c>
      <c r="H5809" s="6">
        <f>E5809-G5809-'Recalled prostheses cost'!$F$23</f>
        <v>-379637716.76268834</v>
      </c>
      <c r="I5809" s="112">
        <v>24895774.074100405</v>
      </c>
      <c r="J5809" s="112">
        <v>152213040.45645925</v>
      </c>
      <c r="K5809" s="112">
        <f>I5809-J5809-(0.38*'Recalled prostheses cost'!$F$23)</f>
        <v>-136342959.6797775</v>
      </c>
      <c r="L5809" s="11">
        <f t="shared" si="184"/>
        <v>1</v>
      </c>
    </row>
    <row r="5810" spans="1:12" x14ac:dyDescent="0.25">
      <c r="A5810">
        <f t="shared" si="185"/>
        <v>5805</v>
      </c>
      <c r="C5810">
        <v>54095.612448275213</v>
      </c>
      <c r="D5810">
        <v>56275.849228394676</v>
      </c>
      <c r="E5810">
        <v>50803959.402626038</v>
      </c>
      <c r="F5810">
        <v>2180.2367801194632</v>
      </c>
      <c r="G5810">
        <v>531805269.91226763</v>
      </c>
      <c r="H5810" s="6">
        <f>E5810-G5810-'Recalled prostheses cost'!$F$23</f>
        <v>-504753134.97653276</v>
      </c>
      <c r="I5810" s="112">
        <v>27958412.498945519</v>
      </c>
      <c r="J5810" s="112">
        <v>202086002.56666169</v>
      </c>
      <c r="K5810" s="112">
        <f>I5810-J5810-(0.38*'Recalled prostheses cost'!$F$23)</f>
        <v>-183153283.36513484</v>
      </c>
      <c r="L5810" s="11">
        <f t="shared" si="184"/>
        <v>1</v>
      </c>
    </row>
    <row r="5811" spans="1:12" x14ac:dyDescent="0.25">
      <c r="A5811">
        <f t="shared" si="185"/>
        <v>5806</v>
      </c>
      <c r="C5811">
        <v>62940.283081391797</v>
      </c>
      <c r="D5811">
        <v>64643.119154169886</v>
      </c>
      <c r="E5811">
        <v>39559402.129171804</v>
      </c>
      <c r="F5811">
        <v>1702.8360727780891</v>
      </c>
      <c r="G5811">
        <v>278758238.09745669</v>
      </c>
      <c r="H5811" s="6">
        <f>E5811-G5811-'Recalled prostheses cost'!$F$23</f>
        <v>-262950660.43517607</v>
      </c>
      <c r="I5811" s="112">
        <v>21851130.109973539</v>
      </c>
      <c r="J5811" s="112">
        <v>105928130.47703354</v>
      </c>
      <c r="K5811" s="112">
        <f>I5811-J5811-(0.38*'Recalled prostheses cost'!$F$23)</f>
        <v>-93102693.66447866</v>
      </c>
      <c r="L5811" s="11">
        <f t="shared" si="184"/>
        <v>1</v>
      </c>
    </row>
    <row r="5812" spans="1:12" x14ac:dyDescent="0.25">
      <c r="A5812">
        <f t="shared" si="185"/>
        <v>5807</v>
      </c>
      <c r="C5812">
        <v>74428.791621813652</v>
      </c>
      <c r="D5812">
        <v>76438.232064190306</v>
      </c>
      <c r="E5812">
        <v>51467071.748032197</v>
      </c>
      <c r="F5812">
        <v>2009.4404423766537</v>
      </c>
      <c r="G5812">
        <v>305668445.94775635</v>
      </c>
      <c r="H5812" s="6">
        <f>E5812-G5812-'Recalled prostheses cost'!$F$23</f>
        <v>-277953198.66661531</v>
      </c>
      <c r="I5812" s="112">
        <v>28479889.621579077</v>
      </c>
      <c r="J5812" s="112">
        <v>116154009.46014741</v>
      </c>
      <c r="K5812" s="112">
        <f>I5812-J5812-(0.38*'Recalled prostheses cost'!$F$23)</f>
        <v>-96699813.135986984</v>
      </c>
      <c r="L5812" s="11">
        <f t="shared" si="184"/>
        <v>1</v>
      </c>
    </row>
    <row r="5813" spans="1:12" x14ac:dyDescent="0.25">
      <c r="A5813">
        <f t="shared" si="185"/>
        <v>5808</v>
      </c>
      <c r="C5813">
        <v>52586.468767993072</v>
      </c>
      <c r="D5813">
        <v>54016.918208988762</v>
      </c>
      <c r="E5813">
        <v>48998415.573623352</v>
      </c>
      <c r="F5813">
        <v>1430.4494409956897</v>
      </c>
      <c r="G5813">
        <v>366351193.03710341</v>
      </c>
      <c r="H5813" s="6">
        <f>E5813-G5813-'Recalled prostheses cost'!$F$23</f>
        <v>-341104601.93037122</v>
      </c>
      <c r="I5813" s="112">
        <v>27619556.924946606</v>
      </c>
      <c r="J5813" s="112">
        <v>139213453.3540993</v>
      </c>
      <c r="K5813" s="112">
        <f>I5813-J5813-(0.38*'Recalled prostheses cost'!$F$23)</f>
        <v>-120619589.72657135</v>
      </c>
      <c r="L5813" s="11">
        <f t="shared" si="184"/>
        <v>1</v>
      </c>
    </row>
    <row r="5814" spans="1:12" x14ac:dyDescent="0.25">
      <c r="A5814">
        <f t="shared" si="185"/>
        <v>5809</v>
      </c>
      <c r="C5814">
        <v>48196.525240990712</v>
      </c>
      <c r="D5814">
        <v>49337.21680730379</v>
      </c>
      <c r="E5814">
        <v>56153489.318685457</v>
      </c>
      <c r="F5814">
        <v>1140.6915663130785</v>
      </c>
      <c r="G5814">
        <v>333148754.93998015</v>
      </c>
      <c r="H5814" s="6">
        <f>E5814-G5814-'Recalled prostheses cost'!$F$23</f>
        <v>-300747090.08818585</v>
      </c>
      <c r="I5814" s="112">
        <v>31126226.977833826</v>
      </c>
      <c r="J5814" s="112">
        <v>126596526.87719245</v>
      </c>
      <c r="K5814" s="112">
        <f>I5814-J5814-(0.38*'Recalled prostheses cost'!$F$23)</f>
        <v>-104495993.19677728</v>
      </c>
      <c r="L5814" s="11">
        <f t="shared" si="184"/>
        <v>1</v>
      </c>
    </row>
    <row r="5815" spans="1:12" x14ac:dyDescent="0.25">
      <c r="A5815">
        <f t="shared" si="185"/>
        <v>5810</v>
      </c>
      <c r="C5815">
        <v>62673.474253343935</v>
      </c>
      <c r="D5815">
        <v>64411.964625024375</v>
      </c>
      <c r="E5815">
        <v>44278644.748081073</v>
      </c>
      <c r="F5815">
        <v>1738.4903716804401</v>
      </c>
      <c r="G5815">
        <v>214558093.64615098</v>
      </c>
      <c r="H5815" s="6">
        <f>E5815-G5815-'Recalled prostheses cost'!$F$23</f>
        <v>-194031273.36496109</v>
      </c>
      <c r="I5815" s="112">
        <v>24798137.742056936</v>
      </c>
      <c r="J5815" s="112">
        <v>81532075.585537374</v>
      </c>
      <c r="K5815" s="112">
        <f>I5815-J5815-(0.38*'Recalled prostheses cost'!$F$23)</f>
        <v>-65759631.140899085</v>
      </c>
      <c r="L5815" s="11">
        <f t="shared" si="184"/>
        <v>1</v>
      </c>
    </row>
    <row r="5816" spans="1:12" x14ac:dyDescent="0.25">
      <c r="A5816">
        <f t="shared" si="185"/>
        <v>5811</v>
      </c>
      <c r="C5816">
        <v>62845.904898077752</v>
      </c>
      <c r="D5816">
        <v>64283.133368756389</v>
      </c>
      <c r="E5816">
        <v>59827422.044597417</v>
      </c>
      <c r="F5816">
        <v>1437.2284706786377</v>
      </c>
      <c r="G5816">
        <v>323954933.82459664</v>
      </c>
      <c r="H5816" s="6">
        <f>E5816-G5816-'Recalled prostheses cost'!$F$23</f>
        <v>-287879336.24689043</v>
      </c>
      <c r="I5816" s="112">
        <v>33170485.687033292</v>
      </c>
      <c r="J5816" s="112">
        <v>123102874.85334672</v>
      </c>
      <c r="K5816" s="112">
        <f>I5816-J5816-(0.38*'Recalled prostheses cost'!$F$23)</f>
        <v>-98958082.463732064</v>
      </c>
      <c r="L5816" s="11">
        <f t="shared" si="184"/>
        <v>1</v>
      </c>
    </row>
    <row r="5817" spans="1:12" x14ac:dyDescent="0.25">
      <c r="A5817">
        <f t="shared" si="185"/>
        <v>5812</v>
      </c>
      <c r="C5817">
        <v>62121.471865830485</v>
      </c>
      <c r="D5817">
        <v>64948.255250379065</v>
      </c>
      <c r="E5817">
        <v>50192515.682782605</v>
      </c>
      <c r="F5817">
        <v>2826.7833845485802</v>
      </c>
      <c r="G5817">
        <v>547260003.83531809</v>
      </c>
      <c r="H5817" s="6">
        <f>E5817-G5817-'Recalled prostheses cost'!$F$23</f>
        <v>-520819312.61942667</v>
      </c>
      <c r="I5817" s="112">
        <v>27434125.770855114</v>
      </c>
      <c r="J5817" s="112">
        <v>207958801.45742083</v>
      </c>
      <c r="K5817" s="112">
        <f>I5817-J5817-(0.38*'Recalled prostheses cost'!$F$23)</f>
        <v>-189550368.98398435</v>
      </c>
      <c r="L5817" s="11">
        <f t="shared" si="184"/>
        <v>1</v>
      </c>
    </row>
    <row r="5818" spans="1:12" x14ac:dyDescent="0.25">
      <c r="A5818">
        <f t="shared" si="185"/>
        <v>5813</v>
      </c>
      <c r="C5818">
        <v>59020.960144931407</v>
      </c>
      <c r="D5818">
        <v>61152.902269122358</v>
      </c>
      <c r="E5818">
        <v>58655565.913674735</v>
      </c>
      <c r="F5818">
        <v>2131.9421241909513</v>
      </c>
      <c r="G5818">
        <v>525059874.61594445</v>
      </c>
      <c r="H5818" s="6">
        <f>E5818-G5818-'Recalled prostheses cost'!$F$23</f>
        <v>-490156133.1691609</v>
      </c>
      <c r="I5818" s="112">
        <v>32955220.108675051</v>
      </c>
      <c r="J5818" s="112">
        <v>199522752.35405886</v>
      </c>
      <c r="K5818" s="112">
        <f>I5818-J5818-(0.38*'Recalled prostheses cost'!$F$23)</f>
        <v>-175593225.54280245</v>
      </c>
      <c r="L5818" s="11">
        <f t="shared" si="184"/>
        <v>1</v>
      </c>
    </row>
    <row r="5819" spans="1:12" x14ac:dyDescent="0.25">
      <c r="A5819">
        <f t="shared" si="185"/>
        <v>5814</v>
      </c>
      <c r="C5819">
        <v>63359.232109662662</v>
      </c>
      <c r="D5819">
        <v>65099.046872907536</v>
      </c>
      <c r="E5819">
        <v>60234920.473213702</v>
      </c>
      <c r="F5819">
        <v>1739.8147632448745</v>
      </c>
      <c r="G5819">
        <v>351015071.56357187</v>
      </c>
      <c r="H5819" s="6">
        <f>E5819-G5819-'Recalled prostheses cost'!$F$23</f>
        <v>-314531975.55724931</v>
      </c>
      <c r="I5819" s="112">
        <v>33415125.834205817</v>
      </c>
      <c r="J5819" s="112">
        <v>133385727.19415733</v>
      </c>
      <c r="K5819" s="112">
        <f>I5819-J5819-(0.38*'Recalled prostheses cost'!$F$23)</f>
        <v>-108996294.65737015</v>
      </c>
      <c r="L5819" s="11">
        <f t="shared" si="184"/>
        <v>1</v>
      </c>
    </row>
    <row r="5820" spans="1:12" x14ac:dyDescent="0.25">
      <c r="A5820">
        <f t="shared" si="185"/>
        <v>5815</v>
      </c>
      <c r="C5820">
        <v>55676.054808760244</v>
      </c>
      <c r="D5820">
        <v>56670.300098381187</v>
      </c>
      <c r="E5820">
        <v>44199605.635305978</v>
      </c>
      <c r="F5820">
        <v>994.24528962094337</v>
      </c>
      <c r="G5820">
        <v>136946749.60157922</v>
      </c>
      <c r="H5820" s="6">
        <f>E5820-G5820-'Recalled prostheses cost'!$F$23</f>
        <v>-116498968.43316442</v>
      </c>
      <c r="I5820" s="112">
        <v>24671735.5878505</v>
      </c>
      <c r="J5820" s="112">
        <v>52039764.848600104</v>
      </c>
      <c r="K5820" s="112">
        <f>I5820-J5820-(0.38*'Recalled prostheses cost'!$F$23)</f>
        <v>-36393722.558168247</v>
      </c>
      <c r="L5820" s="11">
        <f t="shared" si="184"/>
        <v>1</v>
      </c>
    </row>
    <row r="5821" spans="1:12" x14ac:dyDescent="0.25">
      <c r="A5821">
        <f t="shared" si="185"/>
        <v>5816</v>
      </c>
      <c r="C5821">
        <v>60173.673934971855</v>
      </c>
      <c r="D5821">
        <v>62452.299118778479</v>
      </c>
      <c r="E5821">
        <v>59703869.270472288</v>
      </c>
      <c r="F5821">
        <v>2278.6251838066237</v>
      </c>
      <c r="G5821">
        <v>532901049.50735641</v>
      </c>
      <c r="H5821" s="6">
        <f>E5821-G5821-'Recalled prostheses cost'!$F$23</f>
        <v>-496949004.70377529</v>
      </c>
      <c r="I5821" s="112">
        <v>33273851.930947587</v>
      </c>
      <c r="J5821" s="112">
        <v>202502398.81279543</v>
      </c>
      <c r="K5821" s="112">
        <f>I5821-J5821-(0.38*'Recalled prostheses cost'!$F$23)</f>
        <v>-178254240.17926651</v>
      </c>
      <c r="L5821" s="11">
        <f t="shared" si="184"/>
        <v>1</v>
      </c>
    </row>
    <row r="5822" spans="1:12" x14ac:dyDescent="0.25">
      <c r="A5822">
        <f t="shared" si="185"/>
        <v>5817</v>
      </c>
      <c r="C5822">
        <v>57623.557355321027</v>
      </c>
      <c r="D5822">
        <v>59441.361199716281</v>
      </c>
      <c r="E5822">
        <v>40853565.926248573</v>
      </c>
      <c r="F5822">
        <v>1817.8038443952537</v>
      </c>
      <c r="G5822">
        <v>251139096.8082374</v>
      </c>
      <c r="H5822" s="6">
        <f>E5822-G5822-'Recalled prostheses cost'!$F$23</f>
        <v>-234037355.34887999</v>
      </c>
      <c r="I5822" s="112">
        <v>22848570.579952314</v>
      </c>
      <c r="J5822" s="112">
        <v>95432856.787130207</v>
      </c>
      <c r="K5822" s="112">
        <f>I5822-J5822-(0.38*'Recalled prostheses cost'!$F$23)</f>
        <v>-81609979.504596531</v>
      </c>
      <c r="L5822" s="11">
        <f t="shared" si="184"/>
        <v>1</v>
      </c>
    </row>
    <row r="5823" spans="1:12" x14ac:dyDescent="0.25">
      <c r="A5823">
        <f t="shared" si="185"/>
        <v>5818</v>
      </c>
      <c r="C5823">
        <v>80737.899668167374</v>
      </c>
      <c r="D5823">
        <v>82716.892095344796</v>
      </c>
      <c r="E5823">
        <v>45504755.907595657</v>
      </c>
      <c r="F5823">
        <v>1978.9924271774216</v>
      </c>
      <c r="G5823">
        <v>251888966.88234386</v>
      </c>
      <c r="H5823" s="6">
        <f>E5823-G5823-'Recalled prostheses cost'!$F$23</f>
        <v>-230136035.44163936</v>
      </c>
      <c r="I5823" s="112">
        <v>25280256.206246275</v>
      </c>
      <c r="J5823" s="112">
        <v>95717807.415290684</v>
      </c>
      <c r="K5823" s="112">
        <f>I5823-J5823-(0.38*'Recalled prostheses cost'!$F$23)</f>
        <v>-79463244.506463051</v>
      </c>
      <c r="L5823" s="11">
        <f t="shared" si="184"/>
        <v>1</v>
      </c>
    </row>
    <row r="5824" spans="1:12" x14ac:dyDescent="0.25">
      <c r="A5824">
        <f t="shared" si="185"/>
        <v>5819</v>
      </c>
      <c r="C5824">
        <v>56738.563896933352</v>
      </c>
      <c r="D5824">
        <v>58521.298155421915</v>
      </c>
      <c r="E5824">
        <v>49313933.806244537</v>
      </c>
      <c r="F5824">
        <v>1782.7342584885628</v>
      </c>
      <c r="G5824">
        <v>377471461.88711548</v>
      </c>
      <c r="H5824" s="6">
        <f>E5824-G5824-'Recalled prostheses cost'!$F$23</f>
        <v>-351909352.5477621</v>
      </c>
      <c r="I5824" s="112">
        <v>26941828.782293234</v>
      </c>
      <c r="J5824" s="112">
        <v>143439155.51710388</v>
      </c>
      <c r="K5824" s="112">
        <f>I5824-J5824-(0.38*'Recalled prostheses cost'!$F$23)</f>
        <v>-125523020.0322293</v>
      </c>
      <c r="L5824" s="11">
        <f t="shared" si="184"/>
        <v>1</v>
      </c>
    </row>
    <row r="5825" spans="1:12" x14ac:dyDescent="0.25">
      <c r="A5825">
        <f t="shared" si="185"/>
        <v>5820</v>
      </c>
      <c r="C5825">
        <v>53913.136452329127</v>
      </c>
      <c r="D5825">
        <v>55902.918957517395</v>
      </c>
      <c r="E5825">
        <v>43842230.394354582</v>
      </c>
      <c r="F5825">
        <v>1989.7825051882683</v>
      </c>
      <c r="G5825">
        <v>360134747.76420975</v>
      </c>
      <c r="H5825" s="6">
        <f>E5825-G5825-'Recalled prostheses cost'!$F$23</f>
        <v>-340044341.83674634</v>
      </c>
      <c r="I5825" s="112">
        <v>24171967.302287295</v>
      </c>
      <c r="J5825" s="112">
        <v>136851204.15039971</v>
      </c>
      <c r="K5825" s="112">
        <f>I5825-J5825-(0.38*'Recalled prostheses cost'!$F$23)</f>
        <v>-121704930.14553106</v>
      </c>
      <c r="L5825" s="11">
        <f t="shared" si="184"/>
        <v>1</v>
      </c>
    </row>
    <row r="5826" spans="1:12" x14ac:dyDescent="0.25">
      <c r="A5826">
        <f t="shared" si="185"/>
        <v>5821</v>
      </c>
      <c r="C5826">
        <v>59387.901907715692</v>
      </c>
      <c r="D5826">
        <v>60992.112479752243</v>
      </c>
      <c r="E5826">
        <v>48659929.965570591</v>
      </c>
      <c r="F5826">
        <v>1604.2105720365507</v>
      </c>
      <c r="G5826">
        <v>329864694.31970173</v>
      </c>
      <c r="H5826" s="6">
        <f>E5826-G5826-'Recalled prostheses cost'!$F$23</f>
        <v>-304956588.82102233</v>
      </c>
      <c r="I5826" s="112">
        <v>27738928.056085363</v>
      </c>
      <c r="J5826" s="112">
        <v>125348583.84148666</v>
      </c>
      <c r="K5826" s="112">
        <f>I5826-J5826-(0.38*'Recalled prostheses cost'!$F$23)</f>
        <v>-106635349.08281994</v>
      </c>
      <c r="L5826" s="11">
        <f t="shared" si="184"/>
        <v>1</v>
      </c>
    </row>
    <row r="5827" spans="1:12" x14ac:dyDescent="0.25">
      <c r="A5827">
        <f t="shared" si="185"/>
        <v>5822</v>
      </c>
      <c r="C5827">
        <v>66681.989737179843</v>
      </c>
      <c r="D5827">
        <v>67976.521831511069</v>
      </c>
      <c r="E5827">
        <v>45919387.097943082</v>
      </c>
      <c r="F5827">
        <v>1294.5320943312254</v>
      </c>
      <c r="G5827">
        <v>163513774.85422337</v>
      </c>
      <c r="H5827" s="6">
        <f>E5827-G5827-'Recalled prostheses cost'!$F$23</f>
        <v>-141346212.22317147</v>
      </c>
      <c r="I5827" s="112">
        <v>25461153.06338251</v>
      </c>
      <c r="J5827" s="112">
        <v>62135234.444604881</v>
      </c>
      <c r="K5827" s="112">
        <f>I5827-J5827-(0.38*'Recalled prostheses cost'!$F$23)</f>
        <v>-45699774.678641014</v>
      </c>
      <c r="L5827" s="11">
        <f t="shared" si="184"/>
        <v>1</v>
      </c>
    </row>
    <row r="5828" spans="1:12" x14ac:dyDescent="0.25">
      <c r="A5828">
        <f t="shared" si="185"/>
        <v>5823</v>
      </c>
      <c r="C5828">
        <v>51677.748793721148</v>
      </c>
      <c r="D5828">
        <v>53288.756609845092</v>
      </c>
      <c r="E5828">
        <v>53679872.080487639</v>
      </c>
      <c r="F5828">
        <v>1611.0078161239435</v>
      </c>
      <c r="G5828">
        <v>356661444.10191625</v>
      </c>
      <c r="H5828" s="6">
        <f>E5828-G5828-'Recalled prostheses cost'!$F$23</f>
        <v>-326733396.48831975</v>
      </c>
      <c r="I5828" s="112">
        <v>29751553.511304136</v>
      </c>
      <c r="J5828" s="112">
        <v>135531348.75872818</v>
      </c>
      <c r="K5828" s="112">
        <f>I5828-J5828-(0.38*'Recalled prostheses cost'!$F$23)</f>
        <v>-114805488.54484269</v>
      </c>
      <c r="L5828" s="11">
        <f t="shared" si="184"/>
        <v>1</v>
      </c>
    </row>
    <row r="5829" spans="1:12" x14ac:dyDescent="0.25">
      <c r="A5829">
        <f t="shared" si="185"/>
        <v>5824</v>
      </c>
      <c r="C5829">
        <v>49821.090465437592</v>
      </c>
      <c r="D5829">
        <v>51180.338366445823</v>
      </c>
      <c r="E5829">
        <v>71949955.111406326</v>
      </c>
      <c r="F5829">
        <v>1359.2479010082316</v>
      </c>
      <c r="G5829">
        <v>509335152.85617685</v>
      </c>
      <c r="H5829" s="6">
        <f>E5829-G5829-'Recalled prostheses cost'!$F$23</f>
        <v>-461137022.2116617</v>
      </c>
      <c r="I5829" s="112">
        <v>40166043.168648556</v>
      </c>
      <c r="J5829" s="112">
        <v>193547358.08534718</v>
      </c>
      <c r="K5829" s="112">
        <f>I5829-J5829-(0.38*'Recalled prostheses cost'!$F$23)</f>
        <v>-162407008.21411729</v>
      </c>
      <c r="L5829" s="11">
        <f t="shared" si="184"/>
        <v>1</v>
      </c>
    </row>
    <row r="5830" spans="1:12" x14ac:dyDescent="0.25">
      <c r="A5830">
        <f t="shared" si="185"/>
        <v>5825</v>
      </c>
      <c r="C5830">
        <v>52729.821695638318</v>
      </c>
      <c r="D5830">
        <v>53698.244590918774</v>
      </c>
      <c r="E5830">
        <v>43651550.942744456</v>
      </c>
      <c r="F5830">
        <v>968.42289528045512</v>
      </c>
      <c r="G5830">
        <v>181058157.08253369</v>
      </c>
      <c r="H5830" s="6">
        <f>E5830-G5830-'Recalled prostheses cost'!$F$23</f>
        <v>-161158430.60668039</v>
      </c>
      <c r="I5830" s="112">
        <v>24531789.454410959</v>
      </c>
      <c r="J5830" s="112">
        <v>68802099.691362813</v>
      </c>
      <c r="K5830" s="112">
        <f>I5830-J5830-(0.38*'Recalled prostheses cost'!$F$23)</f>
        <v>-53296003.534370504</v>
      </c>
      <c r="L5830" s="11">
        <f t="shared" ref="L5830:L5893" si="186">IF(H5830/$H$1&lt;=F5830,1,0)</f>
        <v>1</v>
      </c>
    </row>
    <row r="5831" spans="1:12" x14ac:dyDescent="0.25">
      <c r="A5831">
        <f t="shared" si="185"/>
        <v>5826</v>
      </c>
      <c r="C5831">
        <v>58040.922087019244</v>
      </c>
      <c r="D5831">
        <v>59963.298390658791</v>
      </c>
      <c r="E5831">
        <v>48151571.199554957</v>
      </c>
      <c r="F5831">
        <v>1922.3763036395467</v>
      </c>
      <c r="G5831">
        <v>356726101.93176019</v>
      </c>
      <c r="H5831" s="6">
        <f>E5831-G5831-'Recalled prostheses cost'!$F$23</f>
        <v>-332326355.19909638</v>
      </c>
      <c r="I5831" s="112">
        <v>26308443.629500598</v>
      </c>
      <c r="J5831" s="112">
        <v>135555918.73406887</v>
      </c>
      <c r="K5831" s="112">
        <f>I5831-J5831-(0.38*'Recalled prostheses cost'!$F$23)</f>
        <v>-118273168.40198693</v>
      </c>
      <c r="L5831" s="11">
        <f t="shared" si="186"/>
        <v>1</v>
      </c>
    </row>
    <row r="5832" spans="1:12" x14ac:dyDescent="0.25">
      <c r="A5832">
        <f t="shared" ref="A5832:A5895" si="187">1+A5831</f>
        <v>5827</v>
      </c>
      <c r="C5832">
        <v>61933.014176881872</v>
      </c>
      <c r="D5832">
        <v>64302.703751074499</v>
      </c>
      <c r="E5832">
        <v>42449734.690733291</v>
      </c>
      <c r="F5832">
        <v>2369.6895741926273</v>
      </c>
      <c r="G5832">
        <v>328998701.82332021</v>
      </c>
      <c r="H5832" s="6">
        <f>E5832-G5832-'Recalled prostheses cost'!$F$23</f>
        <v>-310300791.59947807</v>
      </c>
      <c r="I5832" s="112">
        <v>23388217.606425859</v>
      </c>
      <c r="J5832" s="112">
        <v>125019506.69286169</v>
      </c>
      <c r="K5832" s="112">
        <f>I5832-J5832-(0.38*'Recalled prostheses cost'!$F$23)</f>
        <v>-110656982.38385448</v>
      </c>
      <c r="L5832" s="11">
        <f t="shared" si="186"/>
        <v>1</v>
      </c>
    </row>
    <row r="5833" spans="1:12" x14ac:dyDescent="0.25">
      <c r="A5833">
        <f t="shared" si="187"/>
        <v>5828</v>
      </c>
      <c r="C5833">
        <v>61425.599281383969</v>
      </c>
      <c r="D5833">
        <v>63724.132358586205</v>
      </c>
      <c r="E5833">
        <v>42311415.56235791</v>
      </c>
      <c r="F5833">
        <v>2298.5330772022353</v>
      </c>
      <c r="G5833">
        <v>368196641.91737574</v>
      </c>
      <c r="H5833" s="6">
        <f>E5833-G5833-'Recalled prostheses cost'!$F$23</f>
        <v>-349637050.82190901</v>
      </c>
      <c r="I5833" s="112">
        <v>23488938.968052313</v>
      </c>
      <c r="J5833" s="112">
        <v>139914723.92860278</v>
      </c>
      <c r="K5833" s="112">
        <f>I5833-J5833-(0.38*'Recalled prostheses cost'!$F$23)</f>
        <v>-125451478.25796911</v>
      </c>
      <c r="L5833" s="11">
        <f t="shared" si="186"/>
        <v>1</v>
      </c>
    </row>
    <row r="5834" spans="1:12" x14ac:dyDescent="0.25">
      <c r="A5834">
        <f t="shared" si="187"/>
        <v>5829</v>
      </c>
      <c r="C5834">
        <v>69035.352308551301</v>
      </c>
      <c r="D5834">
        <v>71089.95770058324</v>
      </c>
      <c r="E5834">
        <v>39794351.47738082</v>
      </c>
      <c r="F5834">
        <v>2054.6053920319391</v>
      </c>
      <c r="G5834">
        <v>224494098.49931374</v>
      </c>
      <c r="H5834" s="6">
        <f>E5834-G5834-'Recalled prostheses cost'!$F$23</f>
        <v>-208451571.4888241</v>
      </c>
      <c r="I5834" s="112">
        <v>22033252.162696708</v>
      </c>
      <c r="J5834" s="112">
        <v>85307757.429739222</v>
      </c>
      <c r="K5834" s="112">
        <f>I5834-J5834-(0.38*'Recalled prostheses cost'!$F$23)</f>
        <v>-72300198.564461172</v>
      </c>
      <c r="L5834" s="11">
        <f t="shared" si="186"/>
        <v>1</v>
      </c>
    </row>
    <row r="5835" spans="1:12" x14ac:dyDescent="0.25">
      <c r="A5835">
        <f t="shared" si="187"/>
        <v>5830</v>
      </c>
      <c r="C5835">
        <v>51313.747017646376</v>
      </c>
      <c r="D5835">
        <v>52503.612595126317</v>
      </c>
      <c r="E5835">
        <v>58919823.145770818</v>
      </c>
      <c r="F5835">
        <v>1189.8655774799408</v>
      </c>
      <c r="G5835">
        <v>265838729.75848645</v>
      </c>
      <c r="H5835" s="6">
        <f>E5835-G5835-'Recalled prostheses cost'!$F$23</f>
        <v>-230670731.0796068</v>
      </c>
      <c r="I5835" s="112">
        <v>32430823.826470364</v>
      </c>
      <c r="J5835" s="112">
        <v>101018717.30822486</v>
      </c>
      <c r="K5835" s="112">
        <f>I5835-J5835-(0.38*'Recalled prostheses cost'!$F$23)</f>
        <v>-77613586.779173136</v>
      </c>
      <c r="L5835" s="11">
        <f t="shared" si="186"/>
        <v>1</v>
      </c>
    </row>
    <row r="5836" spans="1:12" x14ac:dyDescent="0.25">
      <c r="A5836">
        <f t="shared" si="187"/>
        <v>5831</v>
      </c>
      <c r="C5836">
        <v>51899.889476504577</v>
      </c>
      <c r="D5836">
        <v>53999.670484917558</v>
      </c>
      <c r="E5836">
        <v>72243309.592765749</v>
      </c>
      <c r="F5836">
        <v>2099.7810084129815</v>
      </c>
      <c r="G5836">
        <v>815855974.17632389</v>
      </c>
      <c r="H5836" s="6">
        <f>E5836-G5836-'Recalled prostheses cost'!$F$23</f>
        <v>-767364489.05044925</v>
      </c>
      <c r="I5836" s="112">
        <v>40314735.782616667</v>
      </c>
      <c r="J5836" s="112">
        <v>310025270.18700308</v>
      </c>
      <c r="K5836" s="112">
        <f>I5836-J5836-(0.38*'Recalled prostheses cost'!$F$23)</f>
        <v>-278736227.70180506</v>
      </c>
      <c r="L5836" s="11">
        <f t="shared" si="186"/>
        <v>1</v>
      </c>
    </row>
    <row r="5837" spans="1:12" x14ac:dyDescent="0.25">
      <c r="A5837">
        <f t="shared" si="187"/>
        <v>5832</v>
      </c>
      <c r="C5837">
        <v>57219.348674743458</v>
      </c>
      <c r="D5837">
        <v>59187.45534818212</v>
      </c>
      <c r="E5837">
        <v>42567708.931121342</v>
      </c>
      <c r="F5837">
        <v>1968.1066734386623</v>
      </c>
      <c r="G5837">
        <v>286334070.9709788</v>
      </c>
      <c r="H5837" s="6">
        <f>E5837-G5837-'Recalled prostheses cost'!$F$23</f>
        <v>-267518186.50674862</v>
      </c>
      <c r="I5837" s="112">
        <v>23456353.286933944</v>
      </c>
      <c r="J5837" s="112">
        <v>108806946.96897194</v>
      </c>
      <c r="K5837" s="112">
        <f>I5837-J5837-(0.38*'Recalled prostheses cost'!$F$23)</f>
        <v>-94376286.979456633</v>
      </c>
      <c r="L5837" s="11">
        <f t="shared" si="186"/>
        <v>1</v>
      </c>
    </row>
    <row r="5838" spans="1:12" x14ac:dyDescent="0.25">
      <c r="A5838">
        <f t="shared" si="187"/>
        <v>5833</v>
      </c>
      <c r="C5838">
        <v>52543.702650179897</v>
      </c>
      <c r="D5838">
        <v>54275.985665496723</v>
      </c>
      <c r="E5838">
        <v>53988355.388946444</v>
      </c>
      <c r="F5838">
        <v>1732.2830153168252</v>
      </c>
      <c r="G5838">
        <v>421766559.75619668</v>
      </c>
      <c r="H5838" s="6">
        <f>E5838-G5838-'Recalled prostheses cost'!$F$23</f>
        <v>-391530028.83414137</v>
      </c>
      <c r="I5838" s="112">
        <v>29761758.474353675</v>
      </c>
      <c r="J5838" s="112">
        <v>160271292.70735472</v>
      </c>
      <c r="K5838" s="112">
        <f>I5838-J5838-(0.38*'Recalled prostheses cost'!$F$23)</f>
        <v>-139535227.53041971</v>
      </c>
      <c r="L5838" s="11">
        <f t="shared" si="186"/>
        <v>1</v>
      </c>
    </row>
    <row r="5839" spans="1:12" x14ac:dyDescent="0.25">
      <c r="A5839">
        <f t="shared" si="187"/>
        <v>5834</v>
      </c>
      <c r="C5839">
        <v>73148.473221678971</v>
      </c>
      <c r="D5839">
        <v>75132.850441231305</v>
      </c>
      <c r="E5839">
        <v>53614117.21691066</v>
      </c>
      <c r="F5839">
        <v>1984.3772195523343</v>
      </c>
      <c r="G5839">
        <v>356338540.81048703</v>
      </c>
      <c r="H5839" s="6">
        <f>E5839-G5839-'Recalled prostheses cost'!$F$23</f>
        <v>-326476248.06046754</v>
      </c>
      <c r="I5839" s="112">
        <v>29820219.232968189</v>
      </c>
      <c r="J5839" s="112">
        <v>135408645.50798503</v>
      </c>
      <c r="K5839" s="112">
        <f>I5839-J5839-(0.38*'Recalled prostheses cost'!$F$23)</f>
        <v>-114614119.5724355</v>
      </c>
      <c r="L5839" s="11">
        <f t="shared" si="186"/>
        <v>1</v>
      </c>
    </row>
    <row r="5840" spans="1:12" x14ac:dyDescent="0.25">
      <c r="A5840">
        <f t="shared" si="187"/>
        <v>5835</v>
      </c>
      <c r="C5840">
        <v>67177.708233000609</v>
      </c>
      <c r="D5840">
        <v>68859.883829136539</v>
      </c>
      <c r="E5840">
        <v>41553298.868779585</v>
      </c>
      <c r="F5840">
        <v>1682.1755961359304</v>
      </c>
      <c r="G5840">
        <v>208672901.13941613</v>
      </c>
      <c r="H5840" s="6">
        <f>E5840-G5840-'Recalled prostheses cost'!$F$23</f>
        <v>-190871426.73752773</v>
      </c>
      <c r="I5840" s="112">
        <v>23087074.048082225</v>
      </c>
      <c r="J5840" s="112">
        <v>79295702.432978123</v>
      </c>
      <c r="K5840" s="112">
        <f>I5840-J5840-(0.38*'Recalled prostheses cost'!$F$23)</f>
        <v>-65234321.682314545</v>
      </c>
      <c r="L5840" s="11">
        <f t="shared" si="186"/>
        <v>1</v>
      </c>
    </row>
    <row r="5841" spans="1:12" x14ac:dyDescent="0.25">
      <c r="A5841">
        <f t="shared" si="187"/>
        <v>5836</v>
      </c>
      <c r="C5841">
        <v>56086.269056747966</v>
      </c>
      <c r="D5841">
        <v>57680.106612354044</v>
      </c>
      <c r="E5841">
        <v>39597060.392474018</v>
      </c>
      <c r="F5841">
        <v>1593.8375556060782</v>
      </c>
      <c r="G5841">
        <v>187221032.59576622</v>
      </c>
      <c r="H5841" s="6">
        <f>E5841-G5841-'Recalled prostheses cost'!$F$23</f>
        <v>-171375796.67018336</v>
      </c>
      <c r="I5841" s="112">
        <v>22066242.767660037</v>
      </c>
      <c r="J5841" s="112">
        <v>71143992.386391163</v>
      </c>
      <c r="K5841" s="112">
        <f>I5841-J5841-(0.38*'Recalled prostheses cost'!$F$23)</f>
        <v>-58103442.916149773</v>
      </c>
      <c r="L5841" s="11">
        <f t="shared" si="186"/>
        <v>1</v>
      </c>
    </row>
    <row r="5842" spans="1:12" x14ac:dyDescent="0.25">
      <c r="A5842">
        <f t="shared" si="187"/>
        <v>5837</v>
      </c>
      <c r="C5842">
        <v>81520.798861606861</v>
      </c>
      <c r="D5842">
        <v>84527.346671267005</v>
      </c>
      <c r="E5842">
        <v>50029961.160987712</v>
      </c>
      <c r="F5842">
        <v>3006.5478096601437</v>
      </c>
      <c r="G5842">
        <v>437092806.09702331</v>
      </c>
      <c r="H5842" s="6">
        <f>E5842-G5842-'Recalled prostheses cost'!$F$23</f>
        <v>-410814669.40292674</v>
      </c>
      <c r="I5842" s="112">
        <v>28072292.144208856</v>
      </c>
      <c r="J5842" s="112">
        <v>166095266.31686884</v>
      </c>
      <c r="K5842" s="112">
        <f>I5842-J5842-(0.38*'Recalled prostheses cost'!$F$23)</f>
        <v>-147048667.47007865</v>
      </c>
      <c r="L5842" s="11">
        <f t="shared" si="186"/>
        <v>1</v>
      </c>
    </row>
    <row r="5843" spans="1:12" x14ac:dyDescent="0.25">
      <c r="A5843">
        <f t="shared" si="187"/>
        <v>5838</v>
      </c>
      <c r="C5843">
        <v>73726.951357938087</v>
      </c>
      <c r="D5843">
        <v>75324.182276633743</v>
      </c>
      <c r="E5843">
        <v>43027140.555049293</v>
      </c>
      <c r="F5843">
        <v>1597.2309186956554</v>
      </c>
      <c r="G5843">
        <v>192244887.69862762</v>
      </c>
      <c r="H5843" s="6">
        <f>E5843-G5843-'Recalled prostheses cost'!$F$23</f>
        <v>-172969571.61046949</v>
      </c>
      <c r="I5843" s="112">
        <v>23622253.754650176</v>
      </c>
      <c r="J5843" s="112">
        <v>73053057.325478494</v>
      </c>
      <c r="K5843" s="112">
        <f>I5843-J5843-(0.38*'Recalled prostheses cost'!$F$23)</f>
        <v>-58456496.868246965</v>
      </c>
      <c r="L5843" s="11">
        <f t="shared" si="186"/>
        <v>1</v>
      </c>
    </row>
    <row r="5844" spans="1:12" x14ac:dyDescent="0.25">
      <c r="A5844">
        <f t="shared" si="187"/>
        <v>5839</v>
      </c>
      <c r="C5844">
        <v>65614.43675800116</v>
      </c>
      <c r="D5844">
        <v>67921.118509138803</v>
      </c>
      <c r="E5844">
        <v>44109799.773145914</v>
      </c>
      <c r="F5844">
        <v>2306.681751137643</v>
      </c>
      <c r="G5844">
        <v>391831290.54902172</v>
      </c>
      <c r="H5844" s="6">
        <f>E5844-G5844-'Recalled prostheses cost'!$F$23</f>
        <v>-371473315.24276698</v>
      </c>
      <c r="I5844" s="112">
        <v>24392177.156353936</v>
      </c>
      <c r="J5844" s="112">
        <v>148895890.40862823</v>
      </c>
      <c r="K5844" s="112">
        <f>I5844-J5844-(0.38*'Recalled prostheses cost'!$F$23)</f>
        <v>-133529406.54969293</v>
      </c>
      <c r="L5844" s="11">
        <f t="shared" si="186"/>
        <v>1</v>
      </c>
    </row>
    <row r="5845" spans="1:12" x14ac:dyDescent="0.25">
      <c r="A5845">
        <f t="shared" si="187"/>
        <v>5840</v>
      </c>
      <c r="C5845">
        <v>63496.515295069905</v>
      </c>
      <c r="D5845">
        <v>65370.455181158999</v>
      </c>
      <c r="E5845">
        <v>43352806.140846893</v>
      </c>
      <c r="F5845">
        <v>1873.9398860890942</v>
      </c>
      <c r="G5845">
        <v>294658862.35363996</v>
      </c>
      <c r="H5845" s="6">
        <f>E5845-G5845-'Recalled prostheses cost'!$F$23</f>
        <v>-275057880.67968422</v>
      </c>
      <c r="I5845" s="112">
        <v>23973333.747587174</v>
      </c>
      <c r="J5845" s="112">
        <v>111970367.69438317</v>
      </c>
      <c r="K5845" s="112">
        <f>I5845-J5845-(0.38*'Recalled prostheses cost'!$F$23)</f>
        <v>-97022727.244214654</v>
      </c>
      <c r="L5845" s="11">
        <f t="shared" si="186"/>
        <v>1</v>
      </c>
    </row>
    <row r="5846" spans="1:12" x14ac:dyDescent="0.25">
      <c r="A5846">
        <f t="shared" si="187"/>
        <v>5841</v>
      </c>
      <c r="C5846">
        <v>53518.810041796212</v>
      </c>
      <c r="D5846">
        <v>55248.079238597013</v>
      </c>
      <c r="E5846">
        <v>40928775.386541203</v>
      </c>
      <c r="F5846">
        <v>1729.2691968008003</v>
      </c>
      <c r="G5846">
        <v>319559287.68919927</v>
      </c>
      <c r="H5846" s="6">
        <f>E5846-G5846-'Recalled prostheses cost'!$F$23</f>
        <v>-302382336.76954925</v>
      </c>
      <c r="I5846" s="112">
        <v>22758858.636353023</v>
      </c>
      <c r="J5846" s="112">
        <v>121432529.32189575</v>
      </c>
      <c r="K5846" s="112">
        <f>I5846-J5846-(0.38*'Recalled prostheses cost'!$F$23)</f>
        <v>-107699363.98296139</v>
      </c>
      <c r="L5846" s="11">
        <f t="shared" si="186"/>
        <v>1</v>
      </c>
    </row>
    <row r="5847" spans="1:12" x14ac:dyDescent="0.25">
      <c r="A5847">
        <f t="shared" si="187"/>
        <v>5842</v>
      </c>
      <c r="C5847">
        <v>77656.539818449135</v>
      </c>
      <c r="D5847">
        <v>79886.442721182568</v>
      </c>
      <c r="E5847">
        <v>66450041.394572094</v>
      </c>
      <c r="F5847">
        <v>2229.9029027334327</v>
      </c>
      <c r="G5847">
        <v>398279764.01417118</v>
      </c>
      <c r="H5847" s="6">
        <f>E5847-G5847-'Recalled prostheses cost'!$F$23</f>
        <v>-355581547.08649027</v>
      </c>
      <c r="I5847" s="112">
        <v>36830283.337449461</v>
      </c>
      <c r="J5847" s="112">
        <v>151346310.32538506</v>
      </c>
      <c r="K5847" s="112">
        <f>I5847-J5847-(0.38*'Recalled prostheses cost'!$F$23)</f>
        <v>-123541720.28535426</v>
      </c>
      <c r="L5847" s="11">
        <f t="shared" si="186"/>
        <v>1</v>
      </c>
    </row>
    <row r="5848" spans="1:12" x14ac:dyDescent="0.25">
      <c r="A5848">
        <f t="shared" si="187"/>
        <v>5843</v>
      </c>
      <c r="C5848">
        <v>68756.864258798829</v>
      </c>
      <c r="D5848">
        <v>70872.970181707962</v>
      </c>
      <c r="E5848">
        <v>55505711.296634734</v>
      </c>
      <c r="F5848">
        <v>2116.1059229091334</v>
      </c>
      <c r="G5848">
        <v>392712939.51660436</v>
      </c>
      <c r="H5848" s="6">
        <f>E5848-G5848-'Recalled prostheses cost'!$F$23</f>
        <v>-360959052.6868608</v>
      </c>
      <c r="I5848" s="112">
        <v>30854607.124368992</v>
      </c>
      <c r="J5848" s="112">
        <v>149230917.01630965</v>
      </c>
      <c r="K5848" s="112">
        <f>I5848-J5848-(0.38*'Recalled prostheses cost'!$F$23)</f>
        <v>-127402003.18935931</v>
      </c>
      <c r="L5848" s="11">
        <f t="shared" si="186"/>
        <v>1</v>
      </c>
    </row>
    <row r="5849" spans="1:12" x14ac:dyDescent="0.25">
      <c r="A5849">
        <f t="shared" si="187"/>
        <v>5844</v>
      </c>
      <c r="C5849">
        <v>51771.673894959466</v>
      </c>
      <c r="D5849">
        <v>53394.849121042425</v>
      </c>
      <c r="E5849">
        <v>39676186.42828422</v>
      </c>
      <c r="F5849">
        <v>1623.1752260829599</v>
      </c>
      <c r="G5849">
        <v>295751334.94550765</v>
      </c>
      <c r="H5849" s="6">
        <f>E5849-G5849-'Recalled prostheses cost'!$F$23</f>
        <v>-279826972.98411459</v>
      </c>
      <c r="I5849" s="112">
        <v>21659063.707496304</v>
      </c>
      <c r="J5849" s="112">
        <v>112385507.27929291</v>
      </c>
      <c r="K5849" s="112">
        <f>I5849-J5849-(0.38*'Recalled prostheses cost'!$F$23)</f>
        <v>-99752136.86921525</v>
      </c>
      <c r="L5849" s="11">
        <f t="shared" si="186"/>
        <v>1</v>
      </c>
    </row>
    <row r="5850" spans="1:12" x14ac:dyDescent="0.25">
      <c r="A5850">
        <f t="shared" si="187"/>
        <v>5845</v>
      </c>
      <c r="C5850">
        <v>80386.21936157957</v>
      </c>
      <c r="D5850">
        <v>83281.423477707503</v>
      </c>
      <c r="E5850">
        <v>39736440.221178494</v>
      </c>
      <c r="F5850">
        <v>2895.204116127934</v>
      </c>
      <c r="G5850">
        <v>263900313.52153093</v>
      </c>
      <c r="H5850" s="6">
        <f>E5850-G5850-'Recalled prostheses cost'!$F$23</f>
        <v>-247915697.76724359</v>
      </c>
      <c r="I5850" s="112">
        <v>22234326.898467027</v>
      </c>
      <c r="J5850" s="112">
        <v>100282119.13818175</v>
      </c>
      <c r="K5850" s="112">
        <f>I5850-J5850-(0.38*'Recalled prostheses cost'!$F$23)</f>
        <v>-87073485.537133366</v>
      </c>
      <c r="L5850" s="11">
        <f t="shared" si="186"/>
        <v>1</v>
      </c>
    </row>
    <row r="5851" spans="1:12" x14ac:dyDescent="0.25">
      <c r="A5851">
        <f t="shared" si="187"/>
        <v>5846</v>
      </c>
      <c r="C5851">
        <v>62381.932362807354</v>
      </c>
      <c r="D5851">
        <v>64972.064536481979</v>
      </c>
      <c r="E5851">
        <v>63916753.106599808</v>
      </c>
      <c r="F5851">
        <v>2590.1321736746249</v>
      </c>
      <c r="G5851">
        <v>783077980.45536304</v>
      </c>
      <c r="H5851" s="6">
        <f>E5851-G5851-'Recalled prostheses cost'!$F$23</f>
        <v>-742913051.8156544</v>
      </c>
      <c r="I5851" s="112">
        <v>34991369.798487842</v>
      </c>
      <c r="J5851" s="112">
        <v>297569632.57303804</v>
      </c>
      <c r="K5851" s="112">
        <f>I5851-J5851-(0.38*'Recalled prostheses cost'!$F$23)</f>
        <v>-271603956.07196885</v>
      </c>
      <c r="L5851" s="11">
        <f t="shared" si="186"/>
        <v>1</v>
      </c>
    </row>
    <row r="5852" spans="1:12" x14ac:dyDescent="0.25">
      <c r="A5852">
        <f t="shared" si="187"/>
        <v>5847</v>
      </c>
      <c r="C5852">
        <v>57878.660272190413</v>
      </c>
      <c r="D5852">
        <v>59290.54443506329</v>
      </c>
      <c r="E5852">
        <v>41766596.62415015</v>
      </c>
      <c r="F5852">
        <v>1411.8841628728769</v>
      </c>
      <c r="G5852">
        <v>223043895.28581575</v>
      </c>
      <c r="H5852" s="6">
        <f>E5852-G5852-'Recalled prostheses cost'!$F$23</f>
        <v>-205029123.12855676</v>
      </c>
      <c r="I5852" s="112">
        <v>23255296.847502343</v>
      </c>
      <c r="J5852" s="112">
        <v>84756680.208609968</v>
      </c>
      <c r="K5852" s="112">
        <f>I5852-J5852-(0.38*'Recalled prostheses cost'!$F$23)</f>
        <v>-70527076.658526272</v>
      </c>
      <c r="L5852" s="11">
        <f t="shared" si="186"/>
        <v>1</v>
      </c>
    </row>
    <row r="5853" spans="1:12" x14ac:dyDescent="0.25">
      <c r="A5853">
        <f t="shared" si="187"/>
        <v>5848</v>
      </c>
      <c r="C5853">
        <v>79999.607766157467</v>
      </c>
      <c r="D5853">
        <v>83416.771056581521</v>
      </c>
      <c r="E5853">
        <v>40069426.396899357</v>
      </c>
      <c r="F5853">
        <v>3417.1632904240541</v>
      </c>
      <c r="G5853">
        <v>433672533.23723698</v>
      </c>
      <c r="H5853" s="6">
        <f>E5853-G5853-'Recalled prostheses cost'!$F$23</f>
        <v>-417354931.3072288</v>
      </c>
      <c r="I5853" s="112">
        <v>22291987.633604214</v>
      </c>
      <c r="J5853" s="112">
        <v>164795562.63015005</v>
      </c>
      <c r="K5853" s="112">
        <f>I5853-J5853-(0.38*'Recalled prostheses cost'!$F$23)</f>
        <v>-151529268.29396451</v>
      </c>
      <c r="L5853" s="11">
        <f t="shared" si="186"/>
        <v>1</v>
      </c>
    </row>
    <row r="5854" spans="1:12" x14ac:dyDescent="0.25">
      <c r="A5854">
        <f t="shared" si="187"/>
        <v>5849</v>
      </c>
      <c r="C5854">
        <v>51893.796157837147</v>
      </c>
      <c r="D5854">
        <v>53689.858106793974</v>
      </c>
      <c r="E5854">
        <v>42387806.46817974</v>
      </c>
      <c r="F5854">
        <v>1796.0619489568271</v>
      </c>
      <c r="G5854">
        <v>290025329.98571533</v>
      </c>
      <c r="H5854" s="6">
        <f>E5854-G5854-'Recalled prostheses cost'!$F$23</f>
        <v>-271389347.9844268</v>
      </c>
      <c r="I5854" s="112">
        <v>23523039.390287891</v>
      </c>
      <c r="J5854" s="112">
        <v>110209625.39457184</v>
      </c>
      <c r="K5854" s="112">
        <f>I5854-J5854-(0.38*'Recalled prostheses cost'!$F$23)</f>
        <v>-95712279.301702589</v>
      </c>
      <c r="L5854" s="11">
        <f t="shared" si="186"/>
        <v>1</v>
      </c>
    </row>
    <row r="5855" spans="1:12" x14ac:dyDescent="0.25">
      <c r="A5855">
        <f t="shared" si="187"/>
        <v>5850</v>
      </c>
      <c r="C5855">
        <v>51643.763854477096</v>
      </c>
      <c r="D5855">
        <v>53521.962197416884</v>
      </c>
      <c r="E5855">
        <v>45008685.618539803</v>
      </c>
      <c r="F5855">
        <v>1878.1983429397878</v>
      </c>
      <c r="G5855">
        <v>319716224.06860292</v>
      </c>
      <c r="H5855" s="6">
        <f>E5855-G5855-'Recalled prostheses cost'!$F$23</f>
        <v>-298459362.91695428</v>
      </c>
      <c r="I5855" s="112">
        <v>25063144.897677489</v>
      </c>
      <c r="J5855" s="112">
        <v>121492165.14606909</v>
      </c>
      <c r="K5855" s="112">
        <f>I5855-J5855-(0.38*'Recalled prostheses cost'!$F$23)</f>
        <v>-105454713.54581025</v>
      </c>
      <c r="L5855" s="11">
        <f t="shared" si="186"/>
        <v>1</v>
      </c>
    </row>
    <row r="5856" spans="1:12" x14ac:dyDescent="0.25">
      <c r="A5856">
        <f t="shared" si="187"/>
        <v>5851</v>
      </c>
      <c r="C5856">
        <v>57313.351068103591</v>
      </c>
      <c r="D5856">
        <v>58380.369655173876</v>
      </c>
      <c r="E5856">
        <v>55245717.729392424</v>
      </c>
      <c r="F5856">
        <v>1067.0185870702844</v>
      </c>
      <c r="G5856">
        <v>193494249.27800295</v>
      </c>
      <c r="H5856" s="6">
        <f>E5856-G5856-'Recalled prostheses cost'!$F$23</f>
        <v>-162000356.01550168</v>
      </c>
      <c r="I5856" s="112">
        <v>30653665.897035293</v>
      </c>
      <c r="J5856" s="112">
        <v>73527814.725641102</v>
      </c>
      <c r="K5856" s="112">
        <f>I5856-J5856-(0.38*'Recalled prostheses cost'!$F$23)</f>
        <v>-51899842.126024455</v>
      </c>
      <c r="L5856" s="11">
        <f t="shared" si="186"/>
        <v>1</v>
      </c>
    </row>
    <row r="5857" spans="1:12" x14ac:dyDescent="0.25">
      <c r="A5857">
        <f t="shared" si="187"/>
        <v>5852</v>
      </c>
      <c r="C5857">
        <v>68478.945902399515</v>
      </c>
      <c r="D5857">
        <v>70370.05486827188</v>
      </c>
      <c r="E5857">
        <v>53819480.511430874</v>
      </c>
      <c r="F5857">
        <v>1891.1089658723649</v>
      </c>
      <c r="G5857">
        <v>314267377.63901317</v>
      </c>
      <c r="H5857" s="6">
        <f>E5857-G5857-'Recalled prostheses cost'!$F$23</f>
        <v>-284199721.59447348</v>
      </c>
      <c r="I5857" s="112">
        <v>29631491.650688667</v>
      </c>
      <c r="J5857" s="112">
        <v>119421603.50282502</v>
      </c>
      <c r="K5857" s="112">
        <f>I5857-J5857-(0.38*'Recalled prostheses cost'!$F$23)</f>
        <v>-98815805.149554998</v>
      </c>
      <c r="L5857" s="11">
        <f t="shared" si="186"/>
        <v>1</v>
      </c>
    </row>
    <row r="5858" spans="1:12" x14ac:dyDescent="0.25">
      <c r="A5858">
        <f t="shared" si="187"/>
        <v>5853</v>
      </c>
      <c r="C5858">
        <v>51122.093975174539</v>
      </c>
      <c r="D5858">
        <v>52577.836052131854</v>
      </c>
      <c r="E5858">
        <v>41771529.453622952</v>
      </c>
      <c r="F5858">
        <v>1455.7420769573146</v>
      </c>
      <c r="G5858">
        <v>256098149.31064194</v>
      </c>
      <c r="H5858" s="6">
        <f>E5858-G5858-'Recalled prostheses cost'!$F$23</f>
        <v>-238078444.32391018</v>
      </c>
      <c r="I5858" s="112">
        <v>22877168.628180869</v>
      </c>
      <c r="J5858" s="112">
        <v>97317296.738043949</v>
      </c>
      <c r="K5858" s="112">
        <f>I5858-J5858-(0.38*'Recalled prostheses cost'!$F$23)</f>
        <v>-83465821.407281727</v>
      </c>
      <c r="L5858" s="11">
        <f t="shared" si="186"/>
        <v>1</v>
      </c>
    </row>
    <row r="5859" spans="1:12" x14ac:dyDescent="0.25">
      <c r="A5859">
        <f t="shared" si="187"/>
        <v>5854</v>
      </c>
      <c r="C5859">
        <v>53447.40217298772</v>
      </c>
      <c r="D5859">
        <v>55305.318942677251</v>
      </c>
      <c r="E5859">
        <v>62172983.74339214</v>
      </c>
      <c r="F5859">
        <v>1857.9167696895311</v>
      </c>
      <c r="G5859">
        <v>543974050.83544302</v>
      </c>
      <c r="H5859" s="6">
        <f>E5859-G5859-'Recalled prostheses cost'!$F$23</f>
        <v>-505552891.55894208</v>
      </c>
      <c r="I5859" s="112">
        <v>33866186.34527646</v>
      </c>
      <c r="J5859" s="112">
        <v>206710139.31746832</v>
      </c>
      <c r="K5859" s="112">
        <f>I5859-J5859-(0.38*'Recalled prostheses cost'!$F$23)</f>
        <v>-181869646.26961052</v>
      </c>
      <c r="L5859" s="11">
        <f t="shared" si="186"/>
        <v>1</v>
      </c>
    </row>
    <row r="5860" spans="1:12" x14ac:dyDescent="0.25">
      <c r="A5860">
        <f t="shared" si="187"/>
        <v>5855</v>
      </c>
      <c r="C5860">
        <v>49524.27080071294</v>
      </c>
      <c r="D5860">
        <v>50481.192722058186</v>
      </c>
      <c r="E5860">
        <v>45491965.842745923</v>
      </c>
      <c r="F5860">
        <v>956.92192134524521</v>
      </c>
      <c r="G5860">
        <v>214616904.94316924</v>
      </c>
      <c r="H5860" s="6">
        <f>E5860-G5860-'Recalled prostheses cost'!$F$23</f>
        <v>-192876763.56731448</v>
      </c>
      <c r="I5860" s="112">
        <v>25318181.841249965</v>
      </c>
      <c r="J5860" s="112">
        <v>81554423.878404319</v>
      </c>
      <c r="K5860" s="112">
        <f>I5860-J5860-(0.38*'Recalled prostheses cost'!$F$23)</f>
        <v>-65261935.334573001</v>
      </c>
      <c r="L5860" s="11">
        <f t="shared" si="186"/>
        <v>1</v>
      </c>
    </row>
    <row r="5861" spans="1:12" x14ac:dyDescent="0.25">
      <c r="A5861">
        <f t="shared" si="187"/>
        <v>5856</v>
      </c>
      <c r="C5861">
        <v>52141.067970489043</v>
      </c>
      <c r="D5861">
        <v>53367.376143436559</v>
      </c>
      <c r="E5861">
        <v>69153693.332708627</v>
      </c>
      <c r="F5861">
        <v>1226.3081729475161</v>
      </c>
      <c r="G5861">
        <v>372205633.77031755</v>
      </c>
      <c r="H5861" s="6">
        <f>E5861-G5861-'Recalled prostheses cost'!$F$23</f>
        <v>-326803764.90450013</v>
      </c>
      <c r="I5861" s="112">
        <v>38132378.186163202</v>
      </c>
      <c r="J5861" s="112">
        <v>141438140.83272064</v>
      </c>
      <c r="K5861" s="112">
        <f>I5861-J5861-(0.38*'Recalled prostheses cost'!$F$23)</f>
        <v>-112331455.94397607</v>
      </c>
      <c r="L5861" s="11">
        <f t="shared" si="186"/>
        <v>1</v>
      </c>
    </row>
    <row r="5862" spans="1:12" x14ac:dyDescent="0.25">
      <c r="A5862">
        <f t="shared" si="187"/>
        <v>5857</v>
      </c>
      <c r="C5862">
        <v>56807.997253690861</v>
      </c>
      <c r="D5862">
        <v>58960.38401498962</v>
      </c>
      <c r="E5862">
        <v>59912313.774332926</v>
      </c>
      <c r="F5862">
        <v>2152.3867612987597</v>
      </c>
      <c r="G5862">
        <v>494911721.81575102</v>
      </c>
      <c r="H5862" s="6">
        <f>E5862-G5862-'Recalled prostheses cost'!$F$23</f>
        <v>-458751232.50830925</v>
      </c>
      <c r="I5862" s="112">
        <v>33436447.815664079</v>
      </c>
      <c r="J5862" s="112">
        <v>188066454.28998539</v>
      </c>
      <c r="K5862" s="112">
        <f>I5862-J5862-(0.38*'Recalled prostheses cost'!$F$23)</f>
        <v>-163655699.77173996</v>
      </c>
      <c r="L5862" s="11">
        <f t="shared" si="186"/>
        <v>1</v>
      </c>
    </row>
    <row r="5863" spans="1:12" x14ac:dyDescent="0.25">
      <c r="A5863">
        <f t="shared" si="187"/>
        <v>5858</v>
      </c>
      <c r="C5863">
        <v>61906.754010598481</v>
      </c>
      <c r="D5863">
        <v>63921.2871492911</v>
      </c>
      <c r="E5863">
        <v>44490739.544304356</v>
      </c>
      <c r="F5863">
        <v>2014.5331386926191</v>
      </c>
      <c r="G5863">
        <v>309132756.57512242</v>
      </c>
      <c r="H5863" s="6">
        <f>E5863-G5863-'Recalled prostheses cost'!$F$23</f>
        <v>-288393841.49770921</v>
      </c>
      <c r="I5863" s="112">
        <v>24606061.006249793</v>
      </c>
      <c r="J5863" s="112">
        <v>117470447.4985465</v>
      </c>
      <c r="K5863" s="112">
        <f>I5863-J5863-(0.38*'Recalled prostheses cost'!$F$23)</f>
        <v>-101890079.78971535</v>
      </c>
      <c r="L5863" s="11">
        <f t="shared" si="186"/>
        <v>1</v>
      </c>
    </row>
    <row r="5864" spans="1:12" x14ac:dyDescent="0.25">
      <c r="A5864">
        <f t="shared" si="187"/>
        <v>5859</v>
      </c>
      <c r="C5864">
        <v>50776.702804993009</v>
      </c>
      <c r="D5864">
        <v>52047.482061898387</v>
      </c>
      <c r="E5864">
        <v>41075451.76159019</v>
      </c>
      <c r="F5864">
        <v>1270.7792569053781</v>
      </c>
      <c r="G5864">
        <v>235564741.67032668</v>
      </c>
      <c r="H5864" s="6">
        <f>E5864-G5864-'Recalled prostheses cost'!$F$23</f>
        <v>-218241114.37562767</v>
      </c>
      <c r="I5864" s="112">
        <v>22790637.343624271</v>
      </c>
      <c r="J5864" s="112">
        <v>89514601.834724113</v>
      </c>
      <c r="K5864" s="112">
        <f>I5864-J5864-(0.38*'Recalled prostheses cost'!$F$23)</f>
        <v>-75749657.788518488</v>
      </c>
      <c r="L5864" s="11">
        <f t="shared" si="186"/>
        <v>1</v>
      </c>
    </row>
    <row r="5865" spans="1:12" x14ac:dyDescent="0.25">
      <c r="A5865">
        <f t="shared" si="187"/>
        <v>5860</v>
      </c>
      <c r="C5865">
        <v>58054.138404651079</v>
      </c>
      <c r="D5865">
        <v>59832.076321893364</v>
      </c>
      <c r="E5865">
        <v>50306768.144635007</v>
      </c>
      <c r="F5865">
        <v>1777.937917242285</v>
      </c>
      <c r="G5865">
        <v>334075073.91928673</v>
      </c>
      <c r="H5865" s="6">
        <f>E5865-G5865-'Recalled prostheses cost'!$F$23</f>
        <v>-307520130.24154288</v>
      </c>
      <c r="I5865" s="112">
        <v>28130828.640766699</v>
      </c>
      <c r="J5865" s="112">
        <v>126948528.08932894</v>
      </c>
      <c r="K5865" s="112">
        <f>I5865-J5865-(0.38*'Recalled prostheses cost'!$F$23)</f>
        <v>-107843392.74598089</v>
      </c>
      <c r="L5865" s="11">
        <f t="shared" si="186"/>
        <v>1</v>
      </c>
    </row>
    <row r="5866" spans="1:12" x14ac:dyDescent="0.25">
      <c r="A5866">
        <f t="shared" si="187"/>
        <v>5861</v>
      </c>
      <c r="C5866">
        <v>56261.851956584906</v>
      </c>
      <c r="D5866">
        <v>57719.553930258306</v>
      </c>
      <c r="E5866">
        <v>43411402.556849077</v>
      </c>
      <c r="F5866">
        <v>1457.7019736734001</v>
      </c>
      <c r="G5866">
        <v>247471521.50085729</v>
      </c>
      <c r="H5866" s="6">
        <f>E5866-G5866-'Recalled prostheses cost'!$F$23</f>
        <v>-227811943.4108994</v>
      </c>
      <c r="I5866" s="112">
        <v>24173500.658217341</v>
      </c>
      <c r="J5866" s="112">
        <v>94039178.170325771</v>
      </c>
      <c r="K5866" s="112">
        <f>I5866-J5866-(0.38*'Recalled prostheses cost'!$F$23)</f>
        <v>-78891370.809527069</v>
      </c>
      <c r="L5866" s="11">
        <f t="shared" si="186"/>
        <v>1</v>
      </c>
    </row>
    <row r="5867" spans="1:12" x14ac:dyDescent="0.25">
      <c r="A5867">
        <f t="shared" si="187"/>
        <v>5862</v>
      </c>
      <c r="C5867">
        <v>54106.500406721803</v>
      </c>
      <c r="D5867">
        <v>55669.60874306754</v>
      </c>
      <c r="E5867">
        <v>45516639.261519022</v>
      </c>
      <c r="F5867">
        <v>1563.1083363457365</v>
      </c>
      <c r="G5867">
        <v>264967356.02004901</v>
      </c>
      <c r="H5867" s="6">
        <f>E5867-G5867-'Recalled prostheses cost'!$F$23</f>
        <v>-243202541.22542116</v>
      </c>
      <c r="I5867" s="112">
        <v>25254176.624823708</v>
      </c>
      <c r="J5867" s="112">
        <v>100687595.28761861</v>
      </c>
      <c r="K5867" s="112">
        <f>I5867-J5867-(0.38*'Recalled prostheses cost'!$F$23)</f>
        <v>-84459111.960213542</v>
      </c>
      <c r="L5867" s="11">
        <f t="shared" si="186"/>
        <v>1</v>
      </c>
    </row>
    <row r="5868" spans="1:12" x14ac:dyDescent="0.25">
      <c r="A5868">
        <f t="shared" si="187"/>
        <v>5863</v>
      </c>
      <c r="C5868">
        <v>53780.599891135884</v>
      </c>
      <c r="D5868">
        <v>55463.598190753903</v>
      </c>
      <c r="E5868">
        <v>56415131.542605631</v>
      </c>
      <c r="F5868">
        <v>1682.9982996180188</v>
      </c>
      <c r="G5868">
        <v>466505527.73841888</v>
      </c>
      <c r="H5868" s="6">
        <f>E5868-G5868-'Recalled prostheses cost'!$F$23</f>
        <v>-433842220.66270441</v>
      </c>
      <c r="I5868" s="112">
        <v>30952913.890660655</v>
      </c>
      <c r="J5868" s="112">
        <v>177272100.54059923</v>
      </c>
      <c r="K5868" s="112">
        <f>I5868-J5868-(0.38*'Recalled prostheses cost'!$F$23)</f>
        <v>-155344879.94735724</v>
      </c>
      <c r="L5868" s="11">
        <f t="shared" si="186"/>
        <v>1</v>
      </c>
    </row>
    <row r="5869" spans="1:12" x14ac:dyDescent="0.25">
      <c r="A5869">
        <f t="shared" si="187"/>
        <v>5864</v>
      </c>
      <c r="C5869">
        <v>51721.494077697353</v>
      </c>
      <c r="D5869">
        <v>53160.770956979432</v>
      </c>
      <c r="E5869">
        <v>47229522.492321335</v>
      </c>
      <c r="F5869">
        <v>1439.2768792820789</v>
      </c>
      <c r="G5869">
        <v>301345939.29757988</v>
      </c>
      <c r="H5869" s="6">
        <f>E5869-G5869-'Recalled prostheses cost'!$F$23</f>
        <v>-277868241.27214974</v>
      </c>
      <c r="I5869" s="112">
        <v>26185834.656948421</v>
      </c>
      <c r="J5869" s="112">
        <v>114511456.93308036</v>
      </c>
      <c r="K5869" s="112">
        <f>I5869-J5869-(0.38*'Recalled prostheses cost'!$F$23)</f>
        <v>-97351315.573550582</v>
      </c>
      <c r="L5869" s="11">
        <f t="shared" si="186"/>
        <v>1</v>
      </c>
    </row>
    <row r="5870" spans="1:12" x14ac:dyDescent="0.25">
      <c r="A5870">
        <f t="shared" si="187"/>
        <v>5865</v>
      </c>
      <c r="C5870">
        <v>56162.461244608545</v>
      </c>
      <c r="D5870">
        <v>57784.177111854966</v>
      </c>
      <c r="E5870">
        <v>64099888.080089241</v>
      </c>
      <c r="F5870">
        <v>1621.7158672464211</v>
      </c>
      <c r="G5870">
        <v>537079900.1766212</v>
      </c>
      <c r="H5870" s="6">
        <f>E5870-G5870-'Recalled prostheses cost'!$F$23</f>
        <v>-496731836.56342316</v>
      </c>
      <c r="I5870" s="112">
        <v>35450498.113212183</v>
      </c>
      <c r="J5870" s="112">
        <v>204090362.06711605</v>
      </c>
      <c r="K5870" s="112">
        <f>I5870-J5870-(0.38*'Recalled prostheses cost'!$F$23)</f>
        <v>-177665557.25132251</v>
      </c>
      <c r="L5870" s="11">
        <f t="shared" si="186"/>
        <v>1</v>
      </c>
    </row>
    <row r="5871" spans="1:12" x14ac:dyDescent="0.25">
      <c r="A5871">
        <f t="shared" si="187"/>
        <v>5866</v>
      </c>
      <c r="C5871">
        <v>61319.951995169627</v>
      </c>
      <c r="D5871">
        <v>63076.601351617501</v>
      </c>
      <c r="E5871">
        <v>41252297.573106498</v>
      </c>
      <c r="F5871">
        <v>1756.6493564478733</v>
      </c>
      <c r="G5871">
        <v>267746807.74114981</v>
      </c>
      <c r="H5871" s="6">
        <f>E5871-G5871-'Recalled prostheses cost'!$F$23</f>
        <v>-250246334.63493448</v>
      </c>
      <c r="I5871" s="112">
        <v>22881905.722246647</v>
      </c>
      <c r="J5871" s="112">
        <v>101743786.94163691</v>
      </c>
      <c r="K5871" s="112">
        <f>I5871-J5871-(0.38*'Recalled prostheses cost'!$F$23)</f>
        <v>-87887574.516808897</v>
      </c>
      <c r="L5871" s="11">
        <f t="shared" si="186"/>
        <v>1</v>
      </c>
    </row>
    <row r="5872" spans="1:12" x14ac:dyDescent="0.25">
      <c r="A5872">
        <f t="shared" si="187"/>
        <v>5867</v>
      </c>
      <c r="C5872">
        <v>52057.693556662212</v>
      </c>
      <c r="D5872">
        <v>53946.171101840293</v>
      </c>
      <c r="E5872">
        <v>45015323.896393776</v>
      </c>
      <c r="F5872">
        <v>1888.4775451780806</v>
      </c>
      <c r="G5872">
        <v>389479903.74880666</v>
      </c>
      <c r="H5872" s="6">
        <f>E5872-G5872-'Recalled prostheses cost'!$F$23</f>
        <v>-368216404.31930405</v>
      </c>
      <c r="I5872" s="112">
        <v>25174132.363805216</v>
      </c>
      <c r="J5872" s="112">
        <v>148002363.42454651</v>
      </c>
      <c r="K5872" s="112">
        <f>I5872-J5872-(0.38*'Recalled prostheses cost'!$F$23)</f>
        <v>-131853924.35815993</v>
      </c>
      <c r="L5872" s="11">
        <f t="shared" si="186"/>
        <v>1</v>
      </c>
    </row>
    <row r="5873" spans="1:12" x14ac:dyDescent="0.25">
      <c r="A5873">
        <f t="shared" si="187"/>
        <v>5868</v>
      </c>
      <c r="C5873">
        <v>51364.947360737555</v>
      </c>
      <c r="D5873">
        <v>53139.757656864575</v>
      </c>
      <c r="E5873">
        <v>61408265.131498963</v>
      </c>
      <c r="F5873">
        <v>1774.8102961270197</v>
      </c>
      <c r="G5873">
        <v>528981770.42754662</v>
      </c>
      <c r="H5873" s="6">
        <f>E5873-G5873-'Recalled prostheses cost'!$F$23</f>
        <v>-491325329.76293886</v>
      </c>
      <c r="I5873" s="112">
        <v>34050205.240064979</v>
      </c>
      <c r="J5873" s="112">
        <v>201013072.76246771</v>
      </c>
      <c r="K5873" s="112">
        <f>I5873-J5873-(0.38*'Recalled prostheses cost'!$F$23)</f>
        <v>-175988560.81982139</v>
      </c>
      <c r="L5873" s="11">
        <f t="shared" si="186"/>
        <v>1</v>
      </c>
    </row>
    <row r="5874" spans="1:12" x14ac:dyDescent="0.25">
      <c r="A5874">
        <f t="shared" si="187"/>
        <v>5869</v>
      </c>
      <c r="C5874">
        <v>56514.355190614122</v>
      </c>
      <c r="D5874">
        <v>58582.912645118646</v>
      </c>
      <c r="E5874">
        <v>49183020.098987438</v>
      </c>
      <c r="F5874">
        <v>2068.5574545045238</v>
      </c>
      <c r="G5874">
        <v>381010552.30196917</v>
      </c>
      <c r="H5874" s="6">
        <f>E5874-G5874-'Recalled prostheses cost'!$F$23</f>
        <v>-355579356.66987288</v>
      </c>
      <c r="I5874" s="112">
        <v>27225480.298111502</v>
      </c>
      <c r="J5874" s="112">
        <v>144784009.87474832</v>
      </c>
      <c r="K5874" s="112">
        <f>I5874-J5874-(0.38*'Recalled prostheses cost'!$F$23)</f>
        <v>-126584222.87405547</v>
      </c>
      <c r="L5874" s="11">
        <f t="shared" si="186"/>
        <v>1</v>
      </c>
    </row>
    <row r="5875" spans="1:12" x14ac:dyDescent="0.25">
      <c r="A5875">
        <f t="shared" si="187"/>
        <v>5870</v>
      </c>
      <c r="C5875">
        <v>65607.880200849031</v>
      </c>
      <c r="D5875">
        <v>68341.568443927303</v>
      </c>
      <c r="E5875">
        <v>45761402.447195798</v>
      </c>
      <c r="F5875">
        <v>2733.6882430782716</v>
      </c>
      <c r="G5875">
        <v>325704046.66372848</v>
      </c>
      <c r="H5875" s="6">
        <f>E5875-G5875-'Recalled prostheses cost'!$F$23</f>
        <v>-303694468.68342388</v>
      </c>
      <c r="I5875" s="112">
        <v>25717677.732727159</v>
      </c>
      <c r="J5875" s="112">
        <v>123767537.73221686</v>
      </c>
      <c r="K5875" s="112">
        <f>I5875-J5875-(0.38*'Recalled prostheses cost'!$F$23)</f>
        <v>-107075553.29690835</v>
      </c>
      <c r="L5875" s="11">
        <f t="shared" si="186"/>
        <v>1</v>
      </c>
    </row>
    <row r="5876" spans="1:12" x14ac:dyDescent="0.25">
      <c r="A5876">
        <f t="shared" si="187"/>
        <v>5871</v>
      </c>
      <c r="C5876">
        <v>60234.428967765547</v>
      </c>
      <c r="D5876">
        <v>62143.736495921374</v>
      </c>
      <c r="E5876">
        <v>66040770.299556315</v>
      </c>
      <c r="F5876">
        <v>1909.3075281558267</v>
      </c>
      <c r="G5876">
        <v>519020009.29765821</v>
      </c>
      <c r="H5876" s="6">
        <f>E5876-G5876-'Recalled prostheses cost'!$F$23</f>
        <v>-476731063.46499306</v>
      </c>
      <c r="I5876" s="112">
        <v>36746894.486013234</v>
      </c>
      <c r="J5876" s="112">
        <v>197227603.53311011</v>
      </c>
      <c r="K5876" s="112">
        <f>I5876-J5876-(0.38*'Recalled prostheses cost'!$F$23)</f>
        <v>-169506402.34451553</v>
      </c>
      <c r="L5876" s="11">
        <f t="shared" si="186"/>
        <v>1</v>
      </c>
    </row>
    <row r="5877" spans="1:12" x14ac:dyDescent="0.25">
      <c r="A5877">
        <f t="shared" si="187"/>
        <v>5872</v>
      </c>
      <c r="C5877">
        <v>69038.930732702836</v>
      </c>
      <c r="D5877">
        <v>71556.78086973021</v>
      </c>
      <c r="E5877">
        <v>49427796.580890141</v>
      </c>
      <c r="F5877">
        <v>2517.8501370273734</v>
      </c>
      <c r="G5877">
        <v>352510029.21376503</v>
      </c>
      <c r="H5877" s="6">
        <f>E5877-G5877-'Recalled prostheses cost'!$F$23</f>
        <v>-326834057.09976608</v>
      </c>
      <c r="I5877" s="112">
        <v>27467194.435852017</v>
      </c>
      <c r="J5877" s="112">
        <v>133953811.10123074</v>
      </c>
      <c r="K5877" s="112">
        <f>I5877-J5877-(0.38*'Recalled prostheses cost'!$F$23)</f>
        <v>-115512309.96279737</v>
      </c>
      <c r="L5877" s="11">
        <f t="shared" si="186"/>
        <v>1</v>
      </c>
    </row>
    <row r="5878" spans="1:12" x14ac:dyDescent="0.25">
      <c r="A5878">
        <f t="shared" si="187"/>
        <v>5873</v>
      </c>
      <c r="C5878">
        <v>73432.88736159238</v>
      </c>
      <c r="D5878">
        <v>76065.786626228932</v>
      </c>
      <c r="E5878">
        <v>52442458.574942678</v>
      </c>
      <c r="F5878">
        <v>2632.8992646365514</v>
      </c>
      <c r="G5878">
        <v>454441089.48337817</v>
      </c>
      <c r="H5878" s="6">
        <f>E5878-G5878-'Recalled prostheses cost'!$F$23</f>
        <v>-425750455.37532663</v>
      </c>
      <c r="I5878" s="112">
        <v>28952108.473178841</v>
      </c>
      <c r="J5878" s="112">
        <v>172687614.00368375</v>
      </c>
      <c r="K5878" s="112">
        <f>I5878-J5878-(0.38*'Recalled prostheses cost'!$F$23)</f>
        <v>-152761198.82792357</v>
      </c>
      <c r="L5878" s="11">
        <f t="shared" si="186"/>
        <v>1</v>
      </c>
    </row>
    <row r="5879" spans="1:12" x14ac:dyDescent="0.25">
      <c r="A5879">
        <f t="shared" si="187"/>
        <v>5874</v>
      </c>
      <c r="C5879">
        <v>55728.117304985157</v>
      </c>
      <c r="D5879">
        <v>57233.297541089436</v>
      </c>
      <c r="E5879">
        <v>46782419.489482522</v>
      </c>
      <c r="F5879">
        <v>1505.1802361042792</v>
      </c>
      <c r="G5879">
        <v>248290118.17463598</v>
      </c>
      <c r="H5879" s="6">
        <f>E5879-G5879-'Recalled prostheses cost'!$F$23</f>
        <v>-225259523.15204462</v>
      </c>
      <c r="I5879" s="112">
        <v>25794348.836202372</v>
      </c>
      <c r="J5879" s="112">
        <v>94350244.906361684</v>
      </c>
      <c r="K5879" s="112">
        <f>I5879-J5879-(0.38*'Recalled prostheses cost'!$F$23)</f>
        <v>-77581589.36757797</v>
      </c>
      <c r="L5879" s="11">
        <f t="shared" si="186"/>
        <v>1</v>
      </c>
    </row>
    <row r="5880" spans="1:12" x14ac:dyDescent="0.25">
      <c r="A5880">
        <f t="shared" si="187"/>
        <v>5875</v>
      </c>
      <c r="C5880">
        <v>62928.573879772557</v>
      </c>
      <c r="D5880">
        <v>64489.94804386227</v>
      </c>
      <c r="E5880">
        <v>44798790.009365171</v>
      </c>
      <c r="F5880">
        <v>1561.3741640897133</v>
      </c>
      <c r="G5880">
        <v>257569372.05483481</v>
      </c>
      <c r="H5880" s="6">
        <f>E5880-G5880-'Recalled prostheses cost'!$F$23</f>
        <v>-236522406.51236081</v>
      </c>
      <c r="I5880" s="112">
        <v>24928438.422114946</v>
      </c>
      <c r="J5880" s="112">
        <v>97876361.380837232</v>
      </c>
      <c r="K5880" s="112">
        <f>I5880-J5880-(0.38*'Recalled prostheses cost'!$F$23)</f>
        <v>-81973616.256140947</v>
      </c>
      <c r="L5880" s="11">
        <f t="shared" si="186"/>
        <v>1</v>
      </c>
    </row>
    <row r="5881" spans="1:12" x14ac:dyDescent="0.25">
      <c r="A5881">
        <f t="shared" si="187"/>
        <v>5876</v>
      </c>
      <c r="C5881">
        <v>54912.847730609108</v>
      </c>
      <c r="D5881">
        <v>56887.814813469944</v>
      </c>
      <c r="E5881">
        <v>48719333.142108083</v>
      </c>
      <c r="F5881">
        <v>1974.9670828608359</v>
      </c>
      <c r="G5881">
        <v>432519695.64729494</v>
      </c>
      <c r="H5881" s="6">
        <f>E5881-G5881-'Recalled prostheses cost'!$F$23</f>
        <v>-407552186.97207803</v>
      </c>
      <c r="I5881" s="112">
        <v>26998854.365914054</v>
      </c>
      <c r="J5881" s="112">
        <v>164357484.34597212</v>
      </c>
      <c r="K5881" s="112">
        <f>I5881-J5881-(0.38*'Recalled prostheses cost'!$F$23)</f>
        <v>-146384323.27747673</v>
      </c>
      <c r="L5881" s="11">
        <f t="shared" si="186"/>
        <v>1</v>
      </c>
    </row>
    <row r="5882" spans="1:12" x14ac:dyDescent="0.25">
      <c r="A5882">
        <f t="shared" si="187"/>
        <v>5877</v>
      </c>
      <c r="C5882">
        <v>69933.317091295714</v>
      </c>
      <c r="D5882">
        <v>72364.057847628457</v>
      </c>
      <c r="E5882">
        <v>67453636.873814136</v>
      </c>
      <c r="F5882">
        <v>2430.7407563327433</v>
      </c>
      <c r="G5882">
        <v>480692123.08365917</v>
      </c>
      <c r="H5882" s="6">
        <f>E5882-G5882-'Recalled prostheses cost'!$F$23</f>
        <v>-436990310.67673624</v>
      </c>
      <c r="I5882" s="112">
        <v>37739357.88710957</v>
      </c>
      <c r="J5882" s="112">
        <v>182663006.7717905</v>
      </c>
      <c r="K5882" s="112">
        <f>I5882-J5882-(0.38*'Recalled prostheses cost'!$F$23)</f>
        <v>-153949342.18209958</v>
      </c>
      <c r="L5882" s="11">
        <f t="shared" si="186"/>
        <v>1</v>
      </c>
    </row>
    <row r="5883" spans="1:12" x14ac:dyDescent="0.25">
      <c r="A5883">
        <f t="shared" si="187"/>
        <v>5878</v>
      </c>
      <c r="C5883">
        <v>73244.452191584583</v>
      </c>
      <c r="D5883">
        <v>74957.175737648184</v>
      </c>
      <c r="E5883">
        <v>50766590.354242042</v>
      </c>
      <c r="F5883">
        <v>1712.7235460636002</v>
      </c>
      <c r="G5883">
        <v>224277920.29152048</v>
      </c>
      <c r="H5883" s="6">
        <f>E5883-G5883-'Recalled prostheses cost'!$F$23</f>
        <v>-197263154.40416962</v>
      </c>
      <c r="I5883" s="112">
        <v>28211311.178467471</v>
      </c>
      <c r="J5883" s="112">
        <v>85225609.710777774</v>
      </c>
      <c r="K5883" s="112">
        <f>I5883-J5883-(0.38*'Recalled prostheses cost'!$F$23)</f>
        <v>-66039991.829728954</v>
      </c>
      <c r="L5883" s="11">
        <f t="shared" si="186"/>
        <v>1</v>
      </c>
    </row>
    <row r="5884" spans="1:12" x14ac:dyDescent="0.25">
      <c r="A5884">
        <f t="shared" si="187"/>
        <v>5879</v>
      </c>
      <c r="C5884">
        <v>65463.365450656296</v>
      </c>
      <c r="D5884">
        <v>67326.794764364822</v>
      </c>
      <c r="E5884">
        <v>74289491.991684854</v>
      </c>
      <c r="F5884">
        <v>1863.429313708526</v>
      </c>
      <c r="G5884">
        <v>522550024.00922471</v>
      </c>
      <c r="H5884" s="6">
        <f>E5884-G5884-'Recalled prostheses cost'!$F$23</f>
        <v>-472012356.48443103</v>
      </c>
      <c r="I5884" s="112">
        <v>41522887.698669046</v>
      </c>
      <c r="J5884" s="112">
        <v>198569009.12350541</v>
      </c>
      <c r="K5884" s="112">
        <f>I5884-J5884-(0.38*'Recalled prostheses cost'!$F$23)</f>
        <v>-166071814.72225502</v>
      </c>
      <c r="L5884" s="11">
        <f t="shared" si="186"/>
        <v>1</v>
      </c>
    </row>
    <row r="5885" spans="1:12" x14ac:dyDescent="0.25">
      <c r="A5885">
        <f t="shared" si="187"/>
        <v>5880</v>
      </c>
      <c r="C5885">
        <v>50828.411391377696</v>
      </c>
      <c r="D5885">
        <v>52422.077077960057</v>
      </c>
      <c r="E5885">
        <v>44598113.435623623</v>
      </c>
      <c r="F5885">
        <v>1593.6656865823606</v>
      </c>
      <c r="G5885">
        <v>332262844.84063965</v>
      </c>
      <c r="H5885" s="6">
        <f>E5885-G5885-'Recalled prostheses cost'!$F$23</f>
        <v>-311416555.87190717</v>
      </c>
      <c r="I5885" s="112">
        <v>25247105.323548526</v>
      </c>
      <c r="J5885" s="112">
        <v>126259881.03944308</v>
      </c>
      <c r="K5885" s="112">
        <f>I5885-J5885-(0.38*'Recalled prostheses cost'!$F$23)</f>
        <v>-110038469.0133132</v>
      </c>
      <c r="L5885" s="11">
        <f t="shared" si="186"/>
        <v>1</v>
      </c>
    </row>
    <row r="5886" spans="1:12" x14ac:dyDescent="0.25">
      <c r="A5886">
        <f t="shared" si="187"/>
        <v>5881</v>
      </c>
      <c r="C5886">
        <v>62574.323782776948</v>
      </c>
      <c r="D5886">
        <v>64314.499754119832</v>
      </c>
      <c r="E5886">
        <v>40402799.470741995</v>
      </c>
      <c r="F5886">
        <v>1740.1759713428837</v>
      </c>
      <c r="G5886">
        <v>252056606.53199762</v>
      </c>
      <c r="H5886" s="6">
        <f>E5886-G5886-'Recalled prostheses cost'!$F$23</f>
        <v>-235405631.5281468</v>
      </c>
      <c r="I5886" s="112">
        <v>22527513.748508237</v>
      </c>
      <c r="J5886" s="112">
        <v>95781510.482159108</v>
      </c>
      <c r="K5886" s="112">
        <f>I5886-J5886-(0.38*'Recalled prostheses cost'!$F$23)</f>
        <v>-82279690.031069517</v>
      </c>
      <c r="L5886" s="11">
        <f t="shared" si="186"/>
        <v>1</v>
      </c>
    </row>
    <row r="5887" spans="1:12" x14ac:dyDescent="0.25">
      <c r="A5887">
        <f t="shared" si="187"/>
        <v>5882</v>
      </c>
      <c r="C5887">
        <v>55254.394296759529</v>
      </c>
      <c r="D5887">
        <v>56995.867501248322</v>
      </c>
      <c r="E5887">
        <v>41527085.624501728</v>
      </c>
      <c r="F5887">
        <v>1741.4732044887933</v>
      </c>
      <c r="G5887">
        <v>255465438.18126079</v>
      </c>
      <c r="H5887" s="6">
        <f>E5887-G5887-'Recalled prostheses cost'!$F$23</f>
        <v>-237690177.02365023</v>
      </c>
      <c r="I5887" s="112">
        <v>22946652.351726919</v>
      </c>
      <c r="J5887" s="112">
        <v>97076866.50887911</v>
      </c>
      <c r="K5887" s="112">
        <f>I5887-J5887-(0.38*'Recalled prostheses cost'!$F$23)</f>
        <v>-83155907.45457083</v>
      </c>
      <c r="L5887" s="11">
        <f t="shared" si="186"/>
        <v>1</v>
      </c>
    </row>
    <row r="5888" spans="1:12" x14ac:dyDescent="0.25">
      <c r="A5888">
        <f t="shared" si="187"/>
        <v>5883</v>
      </c>
      <c r="C5888">
        <v>60662.46679592345</v>
      </c>
      <c r="D5888">
        <v>62458.549834582387</v>
      </c>
      <c r="E5888">
        <v>48408996.979438752</v>
      </c>
      <c r="F5888">
        <v>1796.0830386589369</v>
      </c>
      <c r="G5888">
        <v>338438011.22207892</v>
      </c>
      <c r="H5888" s="6">
        <f>E5888-G5888-'Recalled prostheses cost'!$F$23</f>
        <v>-313780838.70953131</v>
      </c>
      <c r="I5888" s="112">
        <v>26584342.881866988</v>
      </c>
      <c r="J5888" s="112">
        <v>128606444.26438999</v>
      </c>
      <c r="K5888" s="112">
        <f>I5888-J5888-(0.38*'Recalled prostheses cost'!$F$23)</f>
        <v>-111047794.67994165</v>
      </c>
      <c r="L5888" s="11">
        <f t="shared" si="186"/>
        <v>1</v>
      </c>
    </row>
    <row r="5889" spans="1:12" x14ac:dyDescent="0.25">
      <c r="A5889">
        <f t="shared" si="187"/>
        <v>5884</v>
      </c>
      <c r="C5889">
        <v>86130.505882575235</v>
      </c>
      <c r="D5889">
        <v>88963.118785799787</v>
      </c>
      <c r="E5889">
        <v>54487801.021110952</v>
      </c>
      <c r="F5889">
        <v>2832.6129032245517</v>
      </c>
      <c r="G5889">
        <v>376077483.54070616</v>
      </c>
      <c r="H5889" s="6">
        <f>E5889-G5889-'Recalled prostheses cost'!$F$23</f>
        <v>-345341506.98648638</v>
      </c>
      <c r="I5889" s="112">
        <v>30165269.876140133</v>
      </c>
      <c r="J5889" s="112">
        <v>142909443.74546835</v>
      </c>
      <c r="K5889" s="112">
        <f>I5889-J5889-(0.38*'Recalled prostheses cost'!$F$23)</f>
        <v>-121769867.16674685</v>
      </c>
      <c r="L5889" s="11">
        <f t="shared" si="186"/>
        <v>1</v>
      </c>
    </row>
    <row r="5890" spans="1:12" x14ac:dyDescent="0.25">
      <c r="A5890">
        <f t="shared" si="187"/>
        <v>5885</v>
      </c>
      <c r="C5890">
        <v>63690.2490660556</v>
      </c>
      <c r="D5890">
        <v>65789.270953427913</v>
      </c>
      <c r="E5890">
        <v>41823542.466199718</v>
      </c>
      <c r="F5890">
        <v>2099.0218873723134</v>
      </c>
      <c r="G5890">
        <v>256460228.07430333</v>
      </c>
      <c r="H5890" s="6">
        <f>E5890-G5890-'Recalled prostheses cost'!$F$23</f>
        <v>-238388510.07499477</v>
      </c>
      <c r="I5890" s="112">
        <v>23021589.307560857</v>
      </c>
      <c r="J5890" s="112">
        <v>97454886.668235242</v>
      </c>
      <c r="K5890" s="112">
        <f>I5890-J5890-(0.38*'Recalled prostheses cost'!$F$23)</f>
        <v>-83458990.658093035</v>
      </c>
      <c r="L5890" s="11">
        <f t="shared" si="186"/>
        <v>1</v>
      </c>
    </row>
    <row r="5891" spans="1:12" x14ac:dyDescent="0.25">
      <c r="A5891">
        <f t="shared" si="187"/>
        <v>5886</v>
      </c>
      <c r="C5891">
        <v>49529.954393714208</v>
      </c>
      <c r="D5891">
        <v>50688.439017629593</v>
      </c>
      <c r="E5891">
        <v>42359325.08728566</v>
      </c>
      <c r="F5891">
        <v>1158.4846239153849</v>
      </c>
      <c r="G5891">
        <v>209922263.1150803</v>
      </c>
      <c r="H5891" s="6">
        <f>E5891-G5891-'Recalled prostheses cost'!$F$23</f>
        <v>-191314762.4946858</v>
      </c>
      <c r="I5891" s="112">
        <v>23691888.389925905</v>
      </c>
      <c r="J5891" s="112">
        <v>79770459.983730525</v>
      </c>
      <c r="K5891" s="112">
        <f>I5891-J5891-(0.38*'Recalled prostheses cost'!$F$23)</f>
        <v>-65104264.891223267</v>
      </c>
      <c r="L5891" s="11">
        <f t="shared" si="186"/>
        <v>1</v>
      </c>
    </row>
    <row r="5892" spans="1:12" x14ac:dyDescent="0.25">
      <c r="A5892">
        <f t="shared" si="187"/>
        <v>5887</v>
      </c>
      <c r="C5892">
        <v>51874.442663873575</v>
      </c>
      <c r="D5892">
        <v>53095.856530177669</v>
      </c>
      <c r="E5892">
        <v>39479016.372036889</v>
      </c>
      <c r="F5892">
        <v>1221.413866304094</v>
      </c>
      <c r="G5892">
        <v>179936074.57237911</v>
      </c>
      <c r="H5892" s="6">
        <f>E5892-G5892-'Recalled prostheses cost'!$F$23</f>
        <v>-164208882.66723341</v>
      </c>
      <c r="I5892" s="112">
        <v>21906509.458447132</v>
      </c>
      <c r="J5892" s="112">
        <v>68375708.337504074</v>
      </c>
      <c r="K5892" s="112">
        <f>I5892-J5892-(0.38*'Recalled prostheses cost'!$F$23)</f>
        <v>-55494892.176475592</v>
      </c>
      <c r="L5892" s="11">
        <f t="shared" si="186"/>
        <v>1</v>
      </c>
    </row>
    <row r="5893" spans="1:12" x14ac:dyDescent="0.25">
      <c r="A5893">
        <f t="shared" si="187"/>
        <v>5888</v>
      </c>
      <c r="C5893">
        <v>67034.985310535718</v>
      </c>
      <c r="D5893">
        <v>69289.400055958729</v>
      </c>
      <c r="E5893">
        <v>60139423.555286221</v>
      </c>
      <c r="F5893">
        <v>2254.4147454230115</v>
      </c>
      <c r="G5893">
        <v>479558814.07965136</v>
      </c>
      <c r="H5893" s="6">
        <f>E5893-G5893-'Recalled prostheses cost'!$F$23</f>
        <v>-443171214.9912563</v>
      </c>
      <c r="I5893" s="112">
        <v>33157572.527016003</v>
      </c>
      <c r="J5893" s="112">
        <v>182232349.35026753</v>
      </c>
      <c r="K5893" s="112">
        <f>I5893-J5893-(0.38*'Recalled prostheses cost'!$F$23)</f>
        <v>-158100470.12067017</v>
      </c>
      <c r="L5893" s="11">
        <f t="shared" si="186"/>
        <v>1</v>
      </c>
    </row>
    <row r="5894" spans="1:12" x14ac:dyDescent="0.25">
      <c r="A5894">
        <f t="shared" si="187"/>
        <v>5889</v>
      </c>
      <c r="C5894">
        <v>54087.749769304777</v>
      </c>
      <c r="D5894">
        <v>56378.398607272429</v>
      </c>
      <c r="E5894">
        <v>41944717.038630858</v>
      </c>
      <c r="F5894">
        <v>2290.6488379676521</v>
      </c>
      <c r="G5894">
        <v>452150575.47878325</v>
      </c>
      <c r="H5894" s="6">
        <f>E5894-G5894-'Recalled prostheses cost'!$F$23</f>
        <v>-433957682.90704358</v>
      </c>
      <c r="I5894" s="112">
        <v>23059415.214513272</v>
      </c>
      <c r="J5894" s="112">
        <v>171817218.68193766</v>
      </c>
      <c r="K5894" s="112">
        <f>I5894-J5894-(0.38*'Recalled prostheses cost'!$F$23)</f>
        <v>-157783496.76484305</v>
      </c>
      <c r="L5894" s="11">
        <f t="shared" ref="L5894:L5957" si="188">IF(H5894/$H$1&lt;=F5894,1,0)</f>
        <v>1</v>
      </c>
    </row>
    <row r="5895" spans="1:12" x14ac:dyDescent="0.25">
      <c r="A5895">
        <f t="shared" si="187"/>
        <v>5890</v>
      </c>
      <c r="C5895">
        <v>50883.082462038481</v>
      </c>
      <c r="D5895">
        <v>52158.701593461599</v>
      </c>
      <c r="E5895">
        <v>51195953.087701716</v>
      </c>
      <c r="F5895">
        <v>1275.6191314231182</v>
      </c>
      <c r="G5895">
        <v>295069026.4850418</v>
      </c>
      <c r="H5895" s="6">
        <f>E5895-G5895-'Recalled prostheses cost'!$F$23</f>
        <v>-267624897.86423126</v>
      </c>
      <c r="I5895" s="112">
        <v>28246939.280051246</v>
      </c>
      <c r="J5895" s="112">
        <v>112126230.06431587</v>
      </c>
      <c r="K5895" s="112">
        <f>I5895-J5895-(0.38*'Recalled prostheses cost'!$F$23)</f>
        <v>-92904984.081683278</v>
      </c>
      <c r="L5895" s="11">
        <f t="shared" si="188"/>
        <v>1</v>
      </c>
    </row>
    <row r="5896" spans="1:12" x14ac:dyDescent="0.25">
      <c r="A5896">
        <f t="shared" ref="A5896:A5959" si="189">1+A5895</f>
        <v>5891</v>
      </c>
      <c r="C5896">
        <v>73261.630330271539</v>
      </c>
      <c r="D5896">
        <v>76068.040249496175</v>
      </c>
      <c r="E5896">
        <v>51931109.33395838</v>
      </c>
      <c r="F5896">
        <v>2806.4099192246358</v>
      </c>
      <c r="G5896">
        <v>431510880.74425721</v>
      </c>
      <c r="H5896" s="6">
        <f>E5896-G5896-'Recalled prostheses cost'!$F$23</f>
        <v>-403331595.87718999</v>
      </c>
      <c r="I5896" s="112">
        <v>28580727.334667053</v>
      </c>
      <c r="J5896" s="112">
        <v>163974134.68281776</v>
      </c>
      <c r="K5896" s="112">
        <f>I5896-J5896-(0.38*'Recalled prostheses cost'!$F$23)</f>
        <v>-144419100.64556935</v>
      </c>
      <c r="L5896" s="11">
        <f t="shared" si="188"/>
        <v>1</v>
      </c>
    </row>
    <row r="5897" spans="1:12" x14ac:dyDescent="0.25">
      <c r="A5897">
        <f t="shared" si="189"/>
        <v>5892</v>
      </c>
      <c r="C5897">
        <v>66668.058709388642</v>
      </c>
      <c r="D5897">
        <v>68759.855784272091</v>
      </c>
      <c r="E5897">
        <v>40265754.332295358</v>
      </c>
      <c r="F5897">
        <v>2091.7970748834487</v>
      </c>
      <c r="G5897">
        <v>262322453.09112239</v>
      </c>
      <c r="H5897" s="6">
        <f>E5897-G5897-'Recalled prostheses cost'!$F$23</f>
        <v>-245808523.2257182</v>
      </c>
      <c r="I5897" s="112">
        <v>22433831.589127563</v>
      </c>
      <c r="J5897" s="112">
        <v>99682532.174626499</v>
      </c>
      <c r="K5897" s="112">
        <f>I5897-J5897-(0.38*'Recalled prostheses cost'!$F$23)</f>
        <v>-86274393.882917583</v>
      </c>
      <c r="L5897" s="11">
        <f t="shared" si="188"/>
        <v>1</v>
      </c>
    </row>
    <row r="5898" spans="1:12" x14ac:dyDescent="0.25">
      <c r="A5898">
        <f t="shared" si="189"/>
        <v>5893</v>
      </c>
      <c r="C5898">
        <v>55401.949859882981</v>
      </c>
      <c r="D5898">
        <v>56811.772678838221</v>
      </c>
      <c r="E5898">
        <v>50601552.265646808</v>
      </c>
      <c r="F5898">
        <v>1409.8228189552392</v>
      </c>
      <c r="G5898">
        <v>316442582.89371645</v>
      </c>
      <c r="H5898" s="6">
        <f>E5898-G5898-'Recalled prostheses cost'!$F$23</f>
        <v>-289592855.09496081</v>
      </c>
      <c r="I5898" s="112">
        <v>28074162.191615213</v>
      </c>
      <c r="J5898" s="112">
        <v>120248181.49961226</v>
      </c>
      <c r="K5898" s="112">
        <f>I5898-J5898-(0.38*'Recalled prostheses cost'!$F$23)</f>
        <v>-101199712.6054157</v>
      </c>
      <c r="L5898" s="11">
        <f t="shared" si="188"/>
        <v>1</v>
      </c>
    </row>
    <row r="5899" spans="1:12" x14ac:dyDescent="0.25">
      <c r="A5899">
        <f t="shared" si="189"/>
        <v>5894</v>
      </c>
      <c r="C5899">
        <v>92666.928434769216</v>
      </c>
      <c r="D5899">
        <v>98212.53392792301</v>
      </c>
      <c r="E5899">
        <v>43471560.748558208</v>
      </c>
      <c r="F5899">
        <v>5545.6054931537947</v>
      </c>
      <c r="G5899">
        <v>500308369.41669744</v>
      </c>
      <c r="H5899" s="6">
        <f>E5899-G5899-'Recalled prostheses cost'!$F$23</f>
        <v>-480588633.13503039</v>
      </c>
      <c r="I5899" s="112">
        <v>24296817.995837949</v>
      </c>
      <c r="J5899" s="112">
        <v>190117180.37834507</v>
      </c>
      <c r="K5899" s="112">
        <f>I5899-J5899-(0.38*'Recalled prostheses cost'!$F$23)</f>
        <v>-174846055.67992577</v>
      </c>
      <c r="L5899" s="11">
        <f t="shared" si="188"/>
        <v>1</v>
      </c>
    </row>
    <row r="5900" spans="1:12" x14ac:dyDescent="0.25">
      <c r="A5900">
        <f t="shared" si="189"/>
        <v>5895</v>
      </c>
      <c r="C5900">
        <v>74561.638699374773</v>
      </c>
      <c r="D5900">
        <v>77371.727851734104</v>
      </c>
      <c r="E5900">
        <v>39782146.381223105</v>
      </c>
      <c r="F5900">
        <v>2810.0891523593309</v>
      </c>
      <c r="G5900">
        <v>325729460.54192251</v>
      </c>
      <c r="H5900" s="6">
        <f>E5900-G5900-'Recalled prostheses cost'!$F$23</f>
        <v>-309699138.6275906</v>
      </c>
      <c r="I5900" s="112">
        <v>21952514.86281576</v>
      </c>
      <c r="J5900" s="112">
        <v>123777195.00593056</v>
      </c>
      <c r="K5900" s="112">
        <f>I5900-J5900-(0.38*'Recalled prostheses cost'!$F$23)</f>
        <v>-110850373.44053346</v>
      </c>
      <c r="L5900" s="11">
        <f t="shared" si="188"/>
        <v>1</v>
      </c>
    </row>
    <row r="5901" spans="1:12" x14ac:dyDescent="0.25">
      <c r="A5901">
        <f t="shared" si="189"/>
        <v>5896</v>
      </c>
      <c r="C5901">
        <v>52059.237023924543</v>
      </c>
      <c r="D5901">
        <v>53419.447065088003</v>
      </c>
      <c r="E5901">
        <v>61393242.05721081</v>
      </c>
      <c r="F5901">
        <v>1360.2100411634601</v>
      </c>
      <c r="G5901">
        <v>356557516.74669313</v>
      </c>
      <c r="H5901" s="6">
        <f>E5901-G5901-'Recalled prostheses cost'!$F$23</f>
        <v>-318916099.1563735</v>
      </c>
      <c r="I5901" s="112">
        <v>33989058.891018957</v>
      </c>
      <c r="J5901" s="112">
        <v>135491856.36374339</v>
      </c>
      <c r="K5901" s="112">
        <f>I5901-J5901-(0.38*'Recalled prostheses cost'!$F$23)</f>
        <v>-110528490.77014309</v>
      </c>
      <c r="L5901" s="11">
        <f t="shared" si="188"/>
        <v>1</v>
      </c>
    </row>
    <row r="5902" spans="1:12" x14ac:dyDescent="0.25">
      <c r="A5902">
        <f t="shared" si="189"/>
        <v>5897</v>
      </c>
      <c r="C5902">
        <v>67327.384705280696</v>
      </c>
      <c r="D5902">
        <v>69343.84833122947</v>
      </c>
      <c r="E5902">
        <v>53020233.229418702</v>
      </c>
      <c r="F5902">
        <v>2016.4636259487743</v>
      </c>
      <c r="G5902">
        <v>323416572.91931874</v>
      </c>
      <c r="H5902" s="6">
        <f>E5902-G5902-'Recalled prostheses cost'!$F$23</f>
        <v>-294148164.15679121</v>
      </c>
      <c r="I5902" s="112">
        <v>29489841.800872922</v>
      </c>
      <c r="J5902" s="112">
        <v>122898297.70934109</v>
      </c>
      <c r="K5902" s="112">
        <f>I5902-J5902-(0.38*'Recalled prostheses cost'!$F$23)</f>
        <v>-102434149.20588681</v>
      </c>
      <c r="L5902" s="11">
        <f t="shared" si="188"/>
        <v>1</v>
      </c>
    </row>
    <row r="5903" spans="1:12" x14ac:dyDescent="0.25">
      <c r="A5903">
        <f t="shared" si="189"/>
        <v>5898</v>
      </c>
      <c r="C5903">
        <v>61810.443910111426</v>
      </c>
      <c r="D5903">
        <v>63881.696101893416</v>
      </c>
      <c r="E5903">
        <v>53356253.852295972</v>
      </c>
      <c r="F5903">
        <v>2071.2521917819904</v>
      </c>
      <c r="G5903">
        <v>353376103.27067947</v>
      </c>
      <c r="H5903" s="6">
        <f>E5903-G5903-'Recalled prostheses cost'!$F$23</f>
        <v>-323771673.88527465</v>
      </c>
      <c r="I5903" s="112">
        <v>29619233.40467694</v>
      </c>
      <c r="J5903" s="112">
        <v>134282919.2428582</v>
      </c>
      <c r="K5903" s="112">
        <f>I5903-J5903-(0.38*'Recalled prostheses cost'!$F$23)</f>
        <v>-113689379.13559991</v>
      </c>
      <c r="L5903" s="11">
        <f t="shared" si="188"/>
        <v>1</v>
      </c>
    </row>
    <row r="5904" spans="1:12" x14ac:dyDescent="0.25">
      <c r="A5904">
        <f t="shared" si="189"/>
        <v>5899</v>
      </c>
      <c r="C5904">
        <v>71065.97524144662</v>
      </c>
      <c r="D5904">
        <v>73007.301813427635</v>
      </c>
      <c r="E5904">
        <v>44734273.811054826</v>
      </c>
      <c r="F5904">
        <v>1941.3265719810151</v>
      </c>
      <c r="G5904">
        <v>270322641.33998209</v>
      </c>
      <c r="H5904" s="6">
        <f>E5904-G5904-'Recalled prostheses cost'!$F$23</f>
        <v>-249340191.99581844</v>
      </c>
      <c r="I5904" s="112">
        <v>24732411.611766268</v>
      </c>
      <c r="J5904" s="112">
        <v>102722603.7091932</v>
      </c>
      <c r="K5904" s="112">
        <f>I5904-J5904-(0.38*'Recalled prostheses cost'!$F$23)</f>
        <v>-87015885.394845575</v>
      </c>
      <c r="L5904" s="11">
        <f t="shared" si="188"/>
        <v>1</v>
      </c>
    </row>
    <row r="5905" spans="1:12" x14ac:dyDescent="0.25">
      <c r="A5905">
        <f t="shared" si="189"/>
        <v>5900</v>
      </c>
      <c r="C5905">
        <v>63287.142795682368</v>
      </c>
      <c r="D5905">
        <v>65469.347761711811</v>
      </c>
      <c r="E5905">
        <v>42936951.275914371</v>
      </c>
      <c r="F5905">
        <v>2182.2049660294433</v>
      </c>
      <c r="G5905">
        <v>301569874.7635833</v>
      </c>
      <c r="H5905" s="6">
        <f>E5905-G5905-'Recalled prostheses cost'!$F$23</f>
        <v>-282384747.9545601</v>
      </c>
      <c r="I5905" s="112">
        <v>23864192.942692649</v>
      </c>
      <c r="J5905" s="112">
        <v>114596552.41016166</v>
      </c>
      <c r="K5905" s="112">
        <f>I5905-J5905-(0.38*'Recalled prostheses cost'!$F$23)</f>
        <v>-99758052.764887661</v>
      </c>
      <c r="L5905" s="11">
        <f t="shared" si="188"/>
        <v>1</v>
      </c>
    </row>
    <row r="5906" spans="1:12" x14ac:dyDescent="0.25">
      <c r="A5906">
        <f t="shared" si="189"/>
        <v>5901</v>
      </c>
      <c r="C5906">
        <v>58096.731562601155</v>
      </c>
      <c r="D5906">
        <v>59993.57342736196</v>
      </c>
      <c r="E5906">
        <v>47684531.153016463</v>
      </c>
      <c r="F5906">
        <v>1896.841864760805</v>
      </c>
      <c r="G5906">
        <v>393821769.65833127</v>
      </c>
      <c r="H5906" s="6">
        <f>E5906-G5906-'Recalled prostheses cost'!$F$23</f>
        <v>-369889062.972206</v>
      </c>
      <c r="I5906" s="112">
        <v>26172108.24666369</v>
      </c>
      <c r="J5906" s="112">
        <v>149652272.47016588</v>
      </c>
      <c r="K5906" s="112">
        <f>I5906-J5906-(0.38*'Recalled prostheses cost'!$F$23)</f>
        <v>-132505857.52092084</v>
      </c>
      <c r="L5906" s="11">
        <f t="shared" si="188"/>
        <v>1</v>
      </c>
    </row>
    <row r="5907" spans="1:12" x14ac:dyDescent="0.25">
      <c r="A5907">
        <f t="shared" si="189"/>
        <v>5902</v>
      </c>
      <c r="C5907">
        <v>55536.087897729682</v>
      </c>
      <c r="D5907">
        <v>56976.186907716299</v>
      </c>
      <c r="E5907">
        <v>42169645.000786327</v>
      </c>
      <c r="F5907">
        <v>1440.0990099866176</v>
      </c>
      <c r="G5907">
        <v>237029317.93375564</v>
      </c>
      <c r="H5907" s="6">
        <f>E5907-G5907-'Recalled prostheses cost'!$F$23</f>
        <v>-218611497.39986047</v>
      </c>
      <c r="I5907" s="112">
        <v>23036518.292820826</v>
      </c>
      <c r="J5907" s="112">
        <v>90071140.814827144</v>
      </c>
      <c r="K5907" s="112">
        <f>I5907-J5907-(0.38*'Recalled prostheses cost'!$F$23)</f>
        <v>-76060315.819424957</v>
      </c>
      <c r="L5907" s="11">
        <f t="shared" si="188"/>
        <v>1</v>
      </c>
    </row>
    <row r="5908" spans="1:12" x14ac:dyDescent="0.25">
      <c r="A5908">
        <f t="shared" si="189"/>
        <v>5903</v>
      </c>
      <c r="C5908">
        <v>57823.73917231091</v>
      </c>
      <c r="D5908">
        <v>59399.236501232641</v>
      </c>
      <c r="E5908">
        <v>56141078.949303791</v>
      </c>
      <c r="F5908">
        <v>1575.4973289217305</v>
      </c>
      <c r="G5908">
        <v>332938219.38793689</v>
      </c>
      <c r="H5908" s="6">
        <f>E5908-G5908-'Recalled prostheses cost'!$F$23</f>
        <v>-300548964.90552425</v>
      </c>
      <c r="I5908" s="112">
        <v>31168034.198792327</v>
      </c>
      <c r="J5908" s="112">
        <v>126516523.36741602</v>
      </c>
      <c r="K5908" s="112">
        <f>I5908-J5908-(0.38*'Recalled prostheses cost'!$F$23)</f>
        <v>-104374182.46604234</v>
      </c>
      <c r="L5908" s="11">
        <f t="shared" si="188"/>
        <v>1</v>
      </c>
    </row>
    <row r="5909" spans="1:12" x14ac:dyDescent="0.25">
      <c r="A5909">
        <f t="shared" si="189"/>
        <v>5904</v>
      </c>
      <c r="C5909">
        <v>84804.769920741848</v>
      </c>
      <c r="D5909">
        <v>87970.037984571449</v>
      </c>
      <c r="E5909">
        <v>52781597.994533293</v>
      </c>
      <c r="F5909">
        <v>3165.2680638296006</v>
      </c>
      <c r="G5909">
        <v>458292713.49771971</v>
      </c>
      <c r="H5909" s="6">
        <f>E5909-G5909-'Recalled prostheses cost'!$F$23</f>
        <v>-429262939.97007757</v>
      </c>
      <c r="I5909" s="112">
        <v>29455209.752070051</v>
      </c>
      <c r="J5909" s="112">
        <v>174151231.12913349</v>
      </c>
      <c r="K5909" s="112">
        <f>I5909-J5909-(0.38*'Recalled prostheses cost'!$F$23)</f>
        <v>-153721714.67448211</v>
      </c>
      <c r="L5909" s="11">
        <f t="shared" si="188"/>
        <v>1</v>
      </c>
    </row>
    <row r="5910" spans="1:12" x14ac:dyDescent="0.25">
      <c r="A5910">
        <f t="shared" si="189"/>
        <v>5905</v>
      </c>
      <c r="C5910">
        <v>63555.946418723157</v>
      </c>
      <c r="D5910">
        <v>65550.826876389678</v>
      </c>
      <c r="E5910">
        <v>45302538.590892024</v>
      </c>
      <c r="F5910">
        <v>1994.8804576665207</v>
      </c>
      <c r="G5910">
        <v>304688977.2914837</v>
      </c>
      <c r="H5910" s="6">
        <f>E5910-G5910-'Recalled prostheses cost'!$F$23</f>
        <v>-283138263.16748285</v>
      </c>
      <c r="I5910" s="112">
        <v>25387061.431629263</v>
      </c>
      <c r="J5910" s="112">
        <v>115781811.37076382</v>
      </c>
      <c r="K5910" s="112">
        <f>I5910-J5910-(0.38*'Recalled prostheses cost'!$F$23)</f>
        <v>-99420443.236553222</v>
      </c>
      <c r="L5910" s="11">
        <f t="shared" si="188"/>
        <v>1</v>
      </c>
    </row>
    <row r="5911" spans="1:12" x14ac:dyDescent="0.25">
      <c r="A5911">
        <f t="shared" si="189"/>
        <v>5906</v>
      </c>
      <c r="C5911">
        <v>78175.798021284849</v>
      </c>
      <c r="D5911">
        <v>80950.51646334611</v>
      </c>
      <c r="E5911">
        <v>41520001.497673303</v>
      </c>
      <c r="F5911">
        <v>2774.7184420612612</v>
      </c>
      <c r="G5911">
        <v>271750548.60402471</v>
      </c>
      <c r="H5911" s="6">
        <f>E5911-G5911-'Recalled prostheses cost'!$F$23</f>
        <v>-253982371.57324257</v>
      </c>
      <c r="I5911" s="112">
        <v>23172120.678642519</v>
      </c>
      <c r="J5911" s="112">
        <v>103265208.46952938</v>
      </c>
      <c r="K5911" s="112">
        <f>I5911-J5911-(0.38*'Recalled prostheses cost'!$F$23)</f>
        <v>-89118781.088305503</v>
      </c>
      <c r="L5911" s="11">
        <f t="shared" si="188"/>
        <v>1</v>
      </c>
    </row>
    <row r="5912" spans="1:12" x14ac:dyDescent="0.25">
      <c r="A5912">
        <f t="shared" si="189"/>
        <v>5907</v>
      </c>
      <c r="C5912">
        <v>59174.375188088925</v>
      </c>
      <c r="D5912">
        <v>61305.400657252205</v>
      </c>
      <c r="E5912">
        <v>62570082.824543364</v>
      </c>
      <c r="F5912">
        <v>2131.0254691632799</v>
      </c>
      <c r="G5912">
        <v>599119500.96673024</v>
      </c>
      <c r="H5912" s="6">
        <f>E5912-G5912-'Recalled prostheses cost'!$F$23</f>
        <v>-560301242.60907805</v>
      </c>
      <c r="I5912" s="112">
        <v>35220199.374116756</v>
      </c>
      <c r="J5912" s="112">
        <v>227665410.36735746</v>
      </c>
      <c r="K5912" s="112">
        <f>I5912-J5912-(0.38*'Recalled prostheses cost'!$F$23)</f>
        <v>-201470904.29065937</v>
      </c>
      <c r="L5912" s="11">
        <f t="shared" si="188"/>
        <v>1</v>
      </c>
    </row>
    <row r="5913" spans="1:12" x14ac:dyDescent="0.25">
      <c r="A5913">
        <f t="shared" si="189"/>
        <v>5908</v>
      </c>
      <c r="C5913">
        <v>63357.074852818165</v>
      </c>
      <c r="D5913">
        <v>64751.177311481559</v>
      </c>
      <c r="E5913">
        <v>72690837.321800947</v>
      </c>
      <c r="F5913">
        <v>1394.1024586633939</v>
      </c>
      <c r="G5913">
        <v>417047401.02146077</v>
      </c>
      <c r="H5913" s="6">
        <f>E5913-G5913-'Recalled prostheses cost'!$F$23</f>
        <v>-368108388.16655099</v>
      </c>
      <c r="I5913" s="112">
        <v>40681592.397763647</v>
      </c>
      <c r="J5913" s="112">
        <v>158478012.38815507</v>
      </c>
      <c r="K5913" s="112">
        <f>I5913-J5913-(0.38*'Recalled prostheses cost'!$F$23)</f>
        <v>-126822113.28781009</v>
      </c>
      <c r="L5913" s="11">
        <f t="shared" si="188"/>
        <v>1</v>
      </c>
    </row>
    <row r="5914" spans="1:12" x14ac:dyDescent="0.25">
      <c r="A5914">
        <f t="shared" si="189"/>
        <v>5909</v>
      </c>
      <c r="C5914">
        <v>50885.402818006165</v>
      </c>
      <c r="D5914">
        <v>52610.114995315409</v>
      </c>
      <c r="E5914">
        <v>71910737.905269265</v>
      </c>
      <c r="F5914">
        <v>1724.712177309244</v>
      </c>
      <c r="G5914">
        <v>688100128.8299731</v>
      </c>
      <c r="H5914" s="6">
        <f>E5914-G5914-'Recalled prostheses cost'!$F$23</f>
        <v>-639941215.39159501</v>
      </c>
      <c r="I5914" s="112">
        <v>39665409.558018051</v>
      </c>
      <c r="J5914" s="112">
        <v>261478048.95538977</v>
      </c>
      <c r="K5914" s="112">
        <f>I5914-J5914-(0.38*'Recalled prostheses cost'!$F$23)</f>
        <v>-230838332.69479036</v>
      </c>
      <c r="L5914" s="11">
        <f t="shared" si="188"/>
        <v>1</v>
      </c>
    </row>
    <row r="5915" spans="1:12" x14ac:dyDescent="0.25">
      <c r="A5915">
        <f t="shared" si="189"/>
        <v>5910</v>
      </c>
      <c r="C5915">
        <v>62936.774501275315</v>
      </c>
      <c r="D5915">
        <v>64461.907199382928</v>
      </c>
      <c r="E5915">
        <v>40179772.319728673</v>
      </c>
      <c r="F5915">
        <v>1525.1326981076127</v>
      </c>
      <c r="G5915">
        <v>246075302.34304255</v>
      </c>
      <c r="H5915" s="6">
        <f>E5915-G5915-'Recalled prostheses cost'!$F$23</f>
        <v>-229647354.49020505</v>
      </c>
      <c r="I5915" s="112">
        <v>22718890.034858149</v>
      </c>
      <c r="J5915" s="112">
        <v>93508614.890356183</v>
      </c>
      <c r="K5915" s="112">
        <f>I5915-J5915-(0.38*'Recalled prostheses cost'!$F$23)</f>
        <v>-79815418.15291667</v>
      </c>
      <c r="L5915" s="11">
        <f t="shared" si="188"/>
        <v>1</v>
      </c>
    </row>
    <row r="5916" spans="1:12" x14ac:dyDescent="0.25">
      <c r="A5916">
        <f t="shared" si="189"/>
        <v>5911</v>
      </c>
      <c r="C5916">
        <v>49966.810220355277</v>
      </c>
      <c r="D5916">
        <v>50820.688166375796</v>
      </c>
      <c r="E5916">
        <v>48209930.283696055</v>
      </c>
      <c r="F5916">
        <v>853.87794602051872</v>
      </c>
      <c r="G5916">
        <v>199580583.2137261</v>
      </c>
      <c r="H5916" s="6">
        <f>E5916-G5916-'Recalled prostheses cost'!$F$23</f>
        <v>-175122477.39692122</v>
      </c>
      <c r="I5916" s="112">
        <v>26650429.058398936</v>
      </c>
      <c r="J5916" s="112">
        <v>75840621.62121594</v>
      </c>
      <c r="K5916" s="112">
        <f>I5916-J5916-(0.38*'Recalled prostheses cost'!$F$23)</f>
        <v>-58215885.860235654</v>
      </c>
      <c r="L5916" s="11">
        <f t="shared" si="188"/>
        <v>1</v>
      </c>
    </row>
    <row r="5917" spans="1:12" x14ac:dyDescent="0.25">
      <c r="A5917">
        <f t="shared" si="189"/>
        <v>5912</v>
      </c>
      <c r="C5917">
        <v>69514.693711708765</v>
      </c>
      <c r="D5917">
        <v>71451.020230406561</v>
      </c>
      <c r="E5917">
        <v>70027282.212651253</v>
      </c>
      <c r="F5917">
        <v>1936.3265186977951</v>
      </c>
      <c r="G5917">
        <v>434081569.85936058</v>
      </c>
      <c r="H5917" s="6">
        <f>E5917-G5917-'Recalled prostheses cost'!$F$23</f>
        <v>-387806112.11360049</v>
      </c>
      <c r="I5917" s="112">
        <v>38566804.620587915</v>
      </c>
      <c r="J5917" s="112">
        <v>164950996.54655704</v>
      </c>
      <c r="K5917" s="112">
        <f>I5917-J5917-(0.38*'Recalled prostheses cost'!$F$23)</f>
        <v>-135409885.22338778</v>
      </c>
      <c r="L5917" s="11">
        <f t="shared" si="188"/>
        <v>1</v>
      </c>
    </row>
    <row r="5918" spans="1:12" x14ac:dyDescent="0.25">
      <c r="A5918">
        <f t="shared" si="189"/>
        <v>5913</v>
      </c>
      <c r="C5918">
        <v>83735.549007353547</v>
      </c>
      <c r="D5918">
        <v>88336.806120732479</v>
      </c>
      <c r="E5918">
        <v>63939656.036153302</v>
      </c>
      <c r="F5918">
        <v>4601.2571133789315</v>
      </c>
      <c r="G5918">
        <v>865246256.41664636</v>
      </c>
      <c r="H5918" s="6">
        <f>E5918-G5918-'Recalled prostheses cost'!$F$23</f>
        <v>-825058424.84738421</v>
      </c>
      <c r="I5918" s="112">
        <v>35350910.607633002</v>
      </c>
      <c r="J5918" s="112">
        <v>328793577.43832558</v>
      </c>
      <c r="K5918" s="112">
        <f>I5918-J5918-(0.38*'Recalled prostheses cost'!$F$23)</f>
        <v>-302468360.12811124</v>
      </c>
      <c r="L5918" s="11">
        <f t="shared" si="188"/>
        <v>1</v>
      </c>
    </row>
    <row r="5919" spans="1:12" x14ac:dyDescent="0.25">
      <c r="A5919">
        <f t="shared" si="189"/>
        <v>5914</v>
      </c>
      <c r="C5919">
        <v>89282.098598650671</v>
      </c>
      <c r="D5919">
        <v>94212.170503113855</v>
      </c>
      <c r="E5919">
        <v>61597646.606603153</v>
      </c>
      <c r="F5919">
        <v>4930.0719044631842</v>
      </c>
      <c r="G5919">
        <v>718366605.87734795</v>
      </c>
      <c r="H5919" s="6">
        <f>E5919-G5919-'Recalled prostheses cost'!$F$23</f>
        <v>-680520783.73763597</v>
      </c>
      <c r="I5919" s="112">
        <v>33998076.126712635</v>
      </c>
      <c r="J5919" s="112">
        <v>272979310.23339218</v>
      </c>
      <c r="K5919" s="112">
        <f>I5919-J5919-(0.38*'Recalled prostheses cost'!$F$23)</f>
        <v>-248006927.40409821</v>
      </c>
      <c r="L5919" s="11">
        <f t="shared" si="188"/>
        <v>1</v>
      </c>
    </row>
    <row r="5920" spans="1:12" x14ac:dyDescent="0.25">
      <c r="A5920">
        <f t="shared" si="189"/>
        <v>5915</v>
      </c>
      <c r="C5920">
        <v>53635.170638968091</v>
      </c>
      <c r="D5920">
        <v>55657.48992258971</v>
      </c>
      <c r="E5920">
        <v>40674314.224586397</v>
      </c>
      <c r="F5920">
        <v>2022.3192836216185</v>
      </c>
      <c r="G5920">
        <v>350926882.74119639</v>
      </c>
      <c r="H5920" s="6">
        <f>E5920-G5920-'Recalled prostheses cost'!$F$23</f>
        <v>-334004392.9835012</v>
      </c>
      <c r="I5920" s="112">
        <v>22421982.935497634</v>
      </c>
      <c r="J5920" s="112">
        <v>133352215.44165459</v>
      </c>
      <c r="K5920" s="112">
        <f>I5920-J5920-(0.38*'Recalled prostheses cost'!$F$23)</f>
        <v>-119955925.80357561</v>
      </c>
      <c r="L5920" s="11">
        <f t="shared" si="188"/>
        <v>1</v>
      </c>
    </row>
    <row r="5921" spans="1:12" x14ac:dyDescent="0.25">
      <c r="A5921">
        <f t="shared" si="189"/>
        <v>5916</v>
      </c>
      <c r="C5921">
        <v>50883.797264360779</v>
      </c>
      <c r="D5921">
        <v>52509.296070807759</v>
      </c>
      <c r="E5921">
        <v>54856392.394459806</v>
      </c>
      <c r="F5921">
        <v>1625.4988064469799</v>
      </c>
      <c r="G5921">
        <v>479126894.83442783</v>
      </c>
      <c r="H5921" s="6">
        <f>E5921-G5921-'Recalled prostheses cost'!$F$23</f>
        <v>-448022326.90685922</v>
      </c>
      <c r="I5921" s="112">
        <v>30722859.185099479</v>
      </c>
      <c r="J5921" s="112">
        <v>182068220.03708261</v>
      </c>
      <c r="K5921" s="112">
        <f>I5921-J5921-(0.38*'Recalled prostheses cost'!$F$23)</f>
        <v>-160371054.14940178</v>
      </c>
      <c r="L5921" s="11">
        <f t="shared" si="188"/>
        <v>1</v>
      </c>
    </row>
    <row r="5922" spans="1:12" x14ac:dyDescent="0.25">
      <c r="A5922">
        <f t="shared" si="189"/>
        <v>5917</v>
      </c>
      <c r="C5922">
        <v>61148.790070506657</v>
      </c>
      <c r="D5922">
        <v>62323.623041376864</v>
      </c>
      <c r="E5922">
        <v>42931263.569346793</v>
      </c>
      <c r="F5922">
        <v>1174.8329708702076</v>
      </c>
      <c r="G5922">
        <v>170641708.8132754</v>
      </c>
      <c r="H5922" s="6">
        <f>E5922-G5922-'Recalled prostheses cost'!$F$23</f>
        <v>-151462269.71081978</v>
      </c>
      <c r="I5922" s="112">
        <v>23849075.925517511</v>
      </c>
      <c r="J5922" s="112">
        <v>64843849.349044651</v>
      </c>
      <c r="K5922" s="112">
        <f>I5922-J5922-(0.38*'Recalled prostheses cost'!$F$23)</f>
        <v>-50020466.720945783</v>
      </c>
      <c r="L5922" s="11">
        <f t="shared" si="188"/>
        <v>1</v>
      </c>
    </row>
    <row r="5923" spans="1:12" x14ac:dyDescent="0.25">
      <c r="A5923">
        <f t="shared" si="189"/>
        <v>5918</v>
      </c>
      <c r="C5923">
        <v>81474.981554317172</v>
      </c>
      <c r="D5923">
        <v>84727.639313522741</v>
      </c>
      <c r="E5923">
        <v>51694379.965574972</v>
      </c>
      <c r="F5923">
        <v>3252.6577592055692</v>
      </c>
      <c r="G5923">
        <v>488061568.43837857</v>
      </c>
      <c r="H5923" s="6">
        <f>E5923-G5923-'Recalled prostheses cost'!$F$23</f>
        <v>-460119012.93969476</v>
      </c>
      <c r="I5923" s="112">
        <v>28374554.729170702</v>
      </c>
      <c r="J5923" s="112">
        <v>185463396.00658384</v>
      </c>
      <c r="K5923" s="112">
        <f>I5923-J5923-(0.38*'Recalled prostheses cost'!$F$23)</f>
        <v>-166114534.57483178</v>
      </c>
      <c r="L5923" s="11">
        <f t="shared" si="188"/>
        <v>1</v>
      </c>
    </row>
    <row r="5924" spans="1:12" x14ac:dyDescent="0.25">
      <c r="A5924">
        <f t="shared" si="189"/>
        <v>5919</v>
      </c>
      <c r="C5924">
        <v>52634.69573545274</v>
      </c>
      <c r="D5924">
        <v>53817.987399490179</v>
      </c>
      <c r="E5924">
        <v>40101669.068314865</v>
      </c>
      <c r="F5924">
        <v>1183.2916640374387</v>
      </c>
      <c r="G5924">
        <v>200575351.65044653</v>
      </c>
      <c r="H5924" s="6">
        <f>E5924-G5924-'Recalled prostheses cost'!$F$23</f>
        <v>-184225507.04902285</v>
      </c>
      <c r="I5924" s="112">
        <v>22034019.997550108</v>
      </c>
      <c r="J5924" s="112">
        <v>76218633.627169684</v>
      </c>
      <c r="K5924" s="112">
        <f>I5924-J5924-(0.38*'Recalled prostheses cost'!$F$23)</f>
        <v>-63210306.927038223</v>
      </c>
      <c r="L5924" s="11">
        <f t="shared" si="188"/>
        <v>1</v>
      </c>
    </row>
    <row r="5925" spans="1:12" x14ac:dyDescent="0.25">
      <c r="A5925">
        <f t="shared" si="189"/>
        <v>5920</v>
      </c>
      <c r="C5925">
        <v>68330.299262900604</v>
      </c>
      <c r="D5925">
        <v>70281.439272467556</v>
      </c>
      <c r="E5925">
        <v>49432345.854878932</v>
      </c>
      <c r="F5925">
        <v>1951.1400095669524</v>
      </c>
      <c r="G5925">
        <v>268208155.6810016</v>
      </c>
      <c r="H5925" s="6">
        <f>E5925-G5925-'Recalled prostheses cost'!$F$23</f>
        <v>-242527634.29301384</v>
      </c>
      <c r="I5925" s="112">
        <v>27259444.36553745</v>
      </c>
      <c r="J5925" s="112">
        <v>101919099.15878062</v>
      </c>
      <c r="K5925" s="112">
        <f>I5925-J5925-(0.38*'Recalled prostheses cost'!$F$23)</f>
        <v>-83685348.090661824</v>
      </c>
      <c r="L5925" s="11">
        <f t="shared" si="188"/>
        <v>1</v>
      </c>
    </row>
    <row r="5926" spans="1:12" x14ac:dyDescent="0.25">
      <c r="A5926">
        <f t="shared" si="189"/>
        <v>5921</v>
      </c>
      <c r="C5926">
        <v>51725.077391904204</v>
      </c>
      <c r="D5926">
        <v>52723.022481628192</v>
      </c>
      <c r="E5926">
        <v>54604245.747305088</v>
      </c>
      <c r="F5926">
        <v>997.94508972398762</v>
      </c>
      <c r="G5926">
        <v>248170233.4098081</v>
      </c>
      <c r="H5926" s="6">
        <f>E5926-G5926-'Recalled prostheses cost'!$F$23</f>
        <v>-217317812.12939417</v>
      </c>
      <c r="I5926" s="112">
        <v>30293031.921180528</v>
      </c>
      <c r="J5926" s="112">
        <v>94304688.69572708</v>
      </c>
      <c r="K5926" s="112">
        <f>I5926-J5926-(0.38*'Recalled prostheses cost'!$F$23)</f>
        <v>-73037350.071965188</v>
      </c>
      <c r="L5926" s="11">
        <f t="shared" si="188"/>
        <v>1</v>
      </c>
    </row>
    <row r="5927" spans="1:12" x14ac:dyDescent="0.25">
      <c r="A5927">
        <f t="shared" si="189"/>
        <v>5922</v>
      </c>
      <c r="C5927">
        <v>48217.485196785325</v>
      </c>
      <c r="D5927">
        <v>49055.717738015694</v>
      </c>
      <c r="E5927">
        <v>39575101.082162336</v>
      </c>
      <c r="F5927">
        <v>838.23254123036895</v>
      </c>
      <c r="G5927">
        <v>171128962.26585695</v>
      </c>
      <c r="H5927" s="6">
        <f>E5927-G5927-'Recalled prostheses cost'!$F$23</f>
        <v>-155305685.6505858</v>
      </c>
      <c r="I5927" s="112">
        <v>21730484.271020848</v>
      </c>
      <c r="J5927" s="112">
        <v>65029005.661025651</v>
      </c>
      <c r="K5927" s="112">
        <f>I5927-J5927-(0.38*'Recalled prostheses cost'!$F$23)</f>
        <v>-52324214.687423445</v>
      </c>
      <c r="L5927" s="11">
        <f t="shared" si="188"/>
        <v>1</v>
      </c>
    </row>
    <row r="5928" spans="1:12" x14ac:dyDescent="0.25">
      <c r="A5928">
        <f t="shared" si="189"/>
        <v>5923</v>
      </c>
      <c r="C5928">
        <v>59009.195199046953</v>
      </c>
      <c r="D5928">
        <v>60773.704941631004</v>
      </c>
      <c r="E5928">
        <v>42100965.752099022</v>
      </c>
      <c r="F5928">
        <v>1764.5097425840504</v>
      </c>
      <c r="G5928">
        <v>334532829.52724397</v>
      </c>
      <c r="H5928" s="6">
        <f>E5928-G5928-'Recalled prostheses cost'!$F$23</f>
        <v>-316183688.2420361</v>
      </c>
      <c r="I5928" s="112">
        <v>23140074.864648331</v>
      </c>
      <c r="J5928" s="112">
        <v>127122475.22035266</v>
      </c>
      <c r="K5928" s="112">
        <f>I5928-J5928-(0.38*'Recalled prostheses cost'!$F$23)</f>
        <v>-113008093.65312299</v>
      </c>
      <c r="L5928" s="11">
        <f t="shared" si="188"/>
        <v>1</v>
      </c>
    </row>
    <row r="5929" spans="1:12" x14ac:dyDescent="0.25">
      <c r="A5929">
        <f t="shared" si="189"/>
        <v>5924</v>
      </c>
      <c r="C5929">
        <v>85817.29298370755</v>
      </c>
      <c r="D5929">
        <v>88191.844679521993</v>
      </c>
      <c r="E5929">
        <v>51133630.02773805</v>
      </c>
      <c r="F5929">
        <v>2374.5516958144435</v>
      </c>
      <c r="G5929">
        <v>357865265.01615459</v>
      </c>
      <c r="H5929" s="6">
        <f>E5929-G5929-'Recalled prostheses cost'!$F$23</f>
        <v>-330483459.45530772</v>
      </c>
      <c r="I5929" s="112">
        <v>28278060.755804997</v>
      </c>
      <c r="J5929" s="112">
        <v>135988800.70613876</v>
      </c>
      <c r="K5929" s="112">
        <f>I5929-J5929-(0.38*'Recalled prostheses cost'!$F$23)</f>
        <v>-116736433.2477524</v>
      </c>
      <c r="L5929" s="11">
        <f t="shared" si="188"/>
        <v>1</v>
      </c>
    </row>
    <row r="5930" spans="1:12" x14ac:dyDescent="0.25">
      <c r="A5930">
        <f t="shared" si="189"/>
        <v>5925</v>
      </c>
      <c r="C5930">
        <v>70816.683967873789</v>
      </c>
      <c r="D5930">
        <v>73397.235363341126</v>
      </c>
      <c r="E5930">
        <v>54140860.029282562</v>
      </c>
      <c r="F5930">
        <v>2580.551395467337</v>
      </c>
      <c r="G5930">
        <v>467403084.65933776</v>
      </c>
      <c r="H5930" s="6">
        <f>E5930-G5930-'Recalled prostheses cost'!$F$23</f>
        <v>-437014049.09694636</v>
      </c>
      <c r="I5930" s="112">
        <v>30464384.748098664</v>
      </c>
      <c r="J5930" s="112">
        <v>177613172.17054835</v>
      </c>
      <c r="K5930" s="112">
        <f>I5930-J5930-(0.38*'Recalled prostheses cost'!$F$23)</f>
        <v>-156174480.71986833</v>
      </c>
      <c r="L5930" s="11">
        <f t="shared" si="188"/>
        <v>1</v>
      </c>
    </row>
    <row r="5931" spans="1:12" x14ac:dyDescent="0.25">
      <c r="A5931">
        <f t="shared" si="189"/>
        <v>5926</v>
      </c>
      <c r="C5931">
        <v>59800.708404878998</v>
      </c>
      <c r="D5931">
        <v>62047.076766323087</v>
      </c>
      <c r="E5931">
        <v>44356799.340865739</v>
      </c>
      <c r="F5931">
        <v>2246.3683614440888</v>
      </c>
      <c r="G5931">
        <v>440175081.77231574</v>
      </c>
      <c r="H5931" s="6">
        <f>E5931-G5931-'Recalled prostheses cost'!$F$23</f>
        <v>-419570106.89834118</v>
      </c>
      <c r="I5931" s="112">
        <v>24664022.964800593</v>
      </c>
      <c r="J5931" s="112">
        <v>167266531.07347998</v>
      </c>
      <c r="K5931" s="112">
        <f>I5931-J5931-(0.38*'Recalled prostheses cost'!$F$23)</f>
        <v>-151628201.40609804</v>
      </c>
      <c r="L5931" s="11">
        <f t="shared" si="188"/>
        <v>1</v>
      </c>
    </row>
    <row r="5932" spans="1:12" x14ac:dyDescent="0.25">
      <c r="A5932">
        <f t="shared" si="189"/>
        <v>5927</v>
      </c>
      <c r="C5932">
        <v>60573.31347402648</v>
      </c>
      <c r="D5932">
        <v>62734.2364695164</v>
      </c>
      <c r="E5932">
        <v>56198946.96736905</v>
      </c>
      <c r="F5932">
        <v>2160.9229954899201</v>
      </c>
      <c r="G5932">
        <v>434646633.82138515</v>
      </c>
      <c r="H5932" s="6">
        <f>E5932-G5932-'Recalled prostheses cost'!$F$23</f>
        <v>-402199511.32090724</v>
      </c>
      <c r="I5932" s="112">
        <v>31135768.42131678</v>
      </c>
      <c r="J5932" s="112">
        <v>165165720.8521263</v>
      </c>
      <c r="K5932" s="112">
        <f>I5932-J5932-(0.38*'Recalled prostheses cost'!$F$23)</f>
        <v>-143055645.72822818</v>
      </c>
      <c r="L5932" s="11">
        <f t="shared" si="188"/>
        <v>1</v>
      </c>
    </row>
    <row r="5933" spans="1:12" x14ac:dyDescent="0.25">
      <c r="A5933">
        <f t="shared" si="189"/>
        <v>5928</v>
      </c>
      <c r="C5933">
        <v>58161.56423493188</v>
      </c>
      <c r="D5933">
        <v>59212.732996117848</v>
      </c>
      <c r="E5933">
        <v>49058724.477105334</v>
      </c>
      <c r="F5933">
        <v>1051.168761185967</v>
      </c>
      <c r="G5933">
        <v>201662742.84098452</v>
      </c>
      <c r="H5933" s="6">
        <f>E5933-G5933-'Recalled prostheses cost'!$F$23</f>
        <v>-176355842.83077037</v>
      </c>
      <c r="I5933" s="112">
        <v>26803451.122854047</v>
      </c>
      <c r="J5933" s="112">
        <v>76631842.279574126</v>
      </c>
      <c r="K5933" s="112">
        <f>I5933-J5933-(0.38*'Recalled prostheses cost'!$F$23)</f>
        <v>-58854084.454138726</v>
      </c>
      <c r="L5933" s="11">
        <f t="shared" si="188"/>
        <v>1</v>
      </c>
    </row>
    <row r="5934" spans="1:12" x14ac:dyDescent="0.25">
      <c r="A5934">
        <f t="shared" si="189"/>
        <v>5929</v>
      </c>
      <c r="C5934">
        <v>56511.747125096917</v>
      </c>
      <c r="D5934">
        <v>58621.055844488001</v>
      </c>
      <c r="E5934">
        <v>58448193.67138239</v>
      </c>
      <c r="F5934">
        <v>2109.3087193910833</v>
      </c>
      <c r="G5934">
        <v>523669849.66439754</v>
      </c>
      <c r="H5934" s="6">
        <f>E5934-G5934-'Recalled prostheses cost'!$F$23</f>
        <v>-488973480.45990634</v>
      </c>
      <c r="I5934" s="112">
        <v>32517638.276693694</v>
      </c>
      <c r="J5934" s="112">
        <v>198994542.87247109</v>
      </c>
      <c r="K5934" s="112">
        <f>I5934-J5934-(0.38*'Recalled prostheses cost'!$F$23)</f>
        <v>-175502597.89319605</v>
      </c>
      <c r="L5934" s="11">
        <f t="shared" si="188"/>
        <v>1</v>
      </c>
    </row>
    <row r="5935" spans="1:12" x14ac:dyDescent="0.25">
      <c r="A5935">
        <f t="shared" si="189"/>
        <v>5930</v>
      </c>
      <c r="C5935">
        <v>66022.696851402012</v>
      </c>
      <c r="D5935">
        <v>67988.775687152302</v>
      </c>
      <c r="E5935">
        <v>64518798.897424802</v>
      </c>
      <c r="F5935">
        <v>1966.0788357502897</v>
      </c>
      <c r="G5935">
        <v>451591572.90036386</v>
      </c>
      <c r="H5935" s="6">
        <f>E5935-G5935-'Recalled prostheses cost'!$F$23</f>
        <v>-410824598.46983021</v>
      </c>
      <c r="I5935" s="112">
        <v>35934985.941001251</v>
      </c>
      <c r="J5935" s="112">
        <v>171604797.70213825</v>
      </c>
      <c r="K5935" s="112">
        <f>I5935-J5935-(0.38*'Recalled prostheses cost'!$F$23)</f>
        <v>-144695505.05855566</v>
      </c>
      <c r="L5935" s="11">
        <f t="shared" si="188"/>
        <v>1</v>
      </c>
    </row>
    <row r="5936" spans="1:12" x14ac:dyDescent="0.25">
      <c r="A5936">
        <f t="shared" si="189"/>
        <v>5931</v>
      </c>
      <c r="C5936">
        <v>69761.110064019973</v>
      </c>
      <c r="D5936">
        <v>71680.555126881067</v>
      </c>
      <c r="E5936">
        <v>49143037.361373186</v>
      </c>
      <c r="F5936">
        <v>1919.4450628610939</v>
      </c>
      <c r="G5936">
        <v>287038232.37543505</v>
      </c>
      <c r="H5936" s="6">
        <f>E5936-G5936-'Recalled prostheses cost'!$F$23</f>
        <v>-261647019.48095304</v>
      </c>
      <c r="I5936" s="112">
        <v>27155886.054031495</v>
      </c>
      <c r="J5936" s="112">
        <v>109074528.30266535</v>
      </c>
      <c r="K5936" s="112">
        <f>I5936-J5936-(0.38*'Recalled prostheses cost'!$F$23)</f>
        <v>-90944335.546052516</v>
      </c>
      <c r="L5936" s="11">
        <f t="shared" si="188"/>
        <v>1</v>
      </c>
    </row>
    <row r="5937" spans="1:12" x14ac:dyDescent="0.25">
      <c r="A5937">
        <f t="shared" si="189"/>
        <v>5932</v>
      </c>
      <c r="C5937">
        <v>90080.787871997993</v>
      </c>
      <c r="D5937">
        <v>92714.479938295292</v>
      </c>
      <c r="E5937">
        <v>66342093.677393675</v>
      </c>
      <c r="F5937">
        <v>2633.6920662972989</v>
      </c>
      <c r="G5937">
        <v>470022051.13572818</v>
      </c>
      <c r="H5937" s="6">
        <f>E5937-G5937-'Recalled prostheses cost'!$F$23</f>
        <v>-427431781.92522568</v>
      </c>
      <c r="I5937" s="112">
        <v>36427016.802539773</v>
      </c>
      <c r="J5937" s="112">
        <v>178608379.43157673</v>
      </c>
      <c r="K5937" s="112">
        <f>I5937-J5937-(0.38*'Recalled prostheses cost'!$F$23)</f>
        <v>-151207055.92645562</v>
      </c>
      <c r="L5937" s="11">
        <f t="shared" si="188"/>
        <v>1</v>
      </c>
    </row>
    <row r="5938" spans="1:12" x14ac:dyDescent="0.25">
      <c r="A5938">
        <f t="shared" si="189"/>
        <v>5933</v>
      </c>
      <c r="C5938">
        <v>63405.295060851124</v>
      </c>
      <c r="D5938">
        <v>64596.925687544586</v>
      </c>
      <c r="E5938">
        <v>51843780.205024607</v>
      </c>
      <c r="F5938">
        <v>1191.6306266934625</v>
      </c>
      <c r="G5938">
        <v>234010843.6111261</v>
      </c>
      <c r="H5938" s="6">
        <f>E5938-G5938-'Recalled prostheses cost'!$F$23</f>
        <v>-205918887.87299266</v>
      </c>
      <c r="I5938" s="112">
        <v>28766506.219988022</v>
      </c>
      <c r="J5938" s="112">
        <v>88924120.572227925</v>
      </c>
      <c r="K5938" s="112">
        <f>I5938-J5938-(0.38*'Recalled prostheses cost'!$F$23)</f>
        <v>-69183307.649658561</v>
      </c>
      <c r="L5938" s="11">
        <f t="shared" si="188"/>
        <v>1</v>
      </c>
    </row>
    <row r="5939" spans="1:12" x14ac:dyDescent="0.25">
      <c r="A5939">
        <f t="shared" si="189"/>
        <v>5934</v>
      </c>
      <c r="C5939">
        <v>56603.927514048788</v>
      </c>
      <c r="D5939">
        <v>58100.659242769601</v>
      </c>
      <c r="E5939">
        <v>46564368.538577043</v>
      </c>
      <c r="F5939">
        <v>1496.7317287208134</v>
      </c>
      <c r="G5939">
        <v>300344833.68604827</v>
      </c>
      <c r="H5939" s="6">
        <f>E5939-G5939-'Recalled prostheses cost'!$F$23</f>
        <v>-277532289.61436242</v>
      </c>
      <c r="I5939" s="112">
        <v>25974200.327330027</v>
      </c>
      <c r="J5939" s="112">
        <v>114131036.80069833</v>
      </c>
      <c r="K5939" s="112">
        <f>I5939-J5939-(0.38*'Recalled prostheses cost'!$F$23)</f>
        <v>-97182529.770786941</v>
      </c>
      <c r="L5939" s="11">
        <f t="shared" si="188"/>
        <v>1</v>
      </c>
    </row>
    <row r="5940" spans="1:12" x14ac:dyDescent="0.25">
      <c r="A5940">
        <f t="shared" si="189"/>
        <v>5935</v>
      </c>
      <c r="C5940">
        <v>56131.465074391119</v>
      </c>
      <c r="D5940">
        <v>58047.300466324137</v>
      </c>
      <c r="E5940">
        <v>39263358.919234835</v>
      </c>
      <c r="F5940">
        <v>1915.8353919330184</v>
      </c>
      <c r="G5940">
        <v>285683644.12782359</v>
      </c>
      <c r="H5940" s="6">
        <f>E5940-G5940-'Recalled prostheses cost'!$F$23</f>
        <v>-270172109.67547995</v>
      </c>
      <c r="I5940" s="112">
        <v>21814524.863224708</v>
      </c>
      <c r="J5940" s="112">
        <v>108559784.76857299</v>
      </c>
      <c r="K5940" s="112">
        <f>I5940-J5940-(0.38*'Recalled prostheses cost'!$F$23)</f>
        <v>-95770953.202766925</v>
      </c>
      <c r="L5940" s="11">
        <f t="shared" si="188"/>
        <v>1</v>
      </c>
    </row>
    <row r="5941" spans="1:12" x14ac:dyDescent="0.25">
      <c r="A5941">
        <f t="shared" si="189"/>
        <v>5936</v>
      </c>
      <c r="C5941">
        <v>65719.24252232592</v>
      </c>
      <c r="D5941">
        <v>67356.330490238717</v>
      </c>
      <c r="E5941">
        <v>41659665.514059946</v>
      </c>
      <c r="F5941">
        <v>1637.0879679127975</v>
      </c>
      <c r="G5941">
        <v>198543618.3541714</v>
      </c>
      <c r="H5941" s="6">
        <f>E5941-G5941-'Recalled prostheses cost'!$F$23</f>
        <v>-180635777.3070026</v>
      </c>
      <c r="I5941" s="112">
        <v>23242459.282075264</v>
      </c>
      <c r="J5941" s="112">
        <v>75446574.974585146</v>
      </c>
      <c r="K5941" s="112">
        <f>I5941-J5941-(0.38*'Recalled prostheses cost'!$F$23)</f>
        <v>-61229808.989928529</v>
      </c>
      <c r="L5941" s="11">
        <f t="shared" si="188"/>
        <v>1</v>
      </c>
    </row>
    <row r="5942" spans="1:12" x14ac:dyDescent="0.25">
      <c r="A5942">
        <f t="shared" si="189"/>
        <v>5937</v>
      </c>
      <c r="C5942">
        <v>49812.705782241996</v>
      </c>
      <c r="D5942">
        <v>51333.785022282464</v>
      </c>
      <c r="E5942">
        <v>42490642.742599502</v>
      </c>
      <c r="F5942">
        <v>1521.079240040468</v>
      </c>
      <c r="G5942">
        <v>315774047.10007709</v>
      </c>
      <c r="H5942" s="6">
        <f>E5942-G5942-'Recalled prostheses cost'!$F$23</f>
        <v>-297035228.82436877</v>
      </c>
      <c r="I5942" s="112">
        <v>23935247.014502544</v>
      </c>
      <c r="J5942" s="112">
        <v>119994137.89802928</v>
      </c>
      <c r="K5942" s="112">
        <f>I5942-J5942-(0.38*'Recalled prostheses cost'!$F$23)</f>
        <v>-105084584.1809454</v>
      </c>
      <c r="L5942" s="11">
        <f t="shared" si="188"/>
        <v>1</v>
      </c>
    </row>
    <row r="5943" spans="1:12" x14ac:dyDescent="0.25">
      <c r="A5943">
        <f t="shared" si="189"/>
        <v>5938</v>
      </c>
      <c r="C5943">
        <v>54496.60824056845</v>
      </c>
      <c r="D5943">
        <v>55796.615817763843</v>
      </c>
      <c r="E5943">
        <v>45467601.655928485</v>
      </c>
      <c r="F5943">
        <v>1300.0075771953925</v>
      </c>
      <c r="G5943">
        <v>215410410.46527076</v>
      </c>
      <c r="H5943" s="6">
        <f>E5943-G5943-'Recalled prostheses cost'!$F$23</f>
        <v>-193694633.27623343</v>
      </c>
      <c r="I5943" s="112">
        <v>25074879.464438815</v>
      </c>
      <c r="J5943" s="112">
        <v>81855955.976802871</v>
      </c>
      <c r="K5943" s="112">
        <f>I5943-J5943-(0.38*'Recalled prostheses cost'!$F$23)</f>
        <v>-65806769.809782706</v>
      </c>
      <c r="L5943" s="11">
        <f t="shared" si="188"/>
        <v>1</v>
      </c>
    </row>
    <row r="5944" spans="1:12" x14ac:dyDescent="0.25">
      <c r="A5944">
        <f t="shared" si="189"/>
        <v>5939</v>
      </c>
      <c r="C5944">
        <v>64822.943481315509</v>
      </c>
      <c r="D5944">
        <v>66540.638970762098</v>
      </c>
      <c r="E5944">
        <v>50716725.329312645</v>
      </c>
      <c r="F5944">
        <v>1717.6954894465889</v>
      </c>
      <c r="G5944">
        <v>311366245.66426563</v>
      </c>
      <c r="H5944" s="6">
        <f>E5944-G5944-'Recalled prostheses cost'!$F$23</f>
        <v>-284401344.80184418</v>
      </c>
      <c r="I5944" s="112">
        <v>27858133.444224522</v>
      </c>
      <c r="J5944" s="112">
        <v>118319173.35242094</v>
      </c>
      <c r="K5944" s="112">
        <f>I5944-J5944-(0.38*'Recalled prostheses cost'!$F$23)</f>
        <v>-99486733.205615073</v>
      </c>
      <c r="L5944" s="11">
        <f t="shared" si="188"/>
        <v>1</v>
      </c>
    </row>
    <row r="5945" spans="1:12" x14ac:dyDescent="0.25">
      <c r="A5945">
        <f t="shared" si="189"/>
        <v>5940</v>
      </c>
      <c r="C5945">
        <v>59258.156433513846</v>
      </c>
      <c r="D5945">
        <v>61358.302382136673</v>
      </c>
      <c r="E5945">
        <v>42293531.042541288</v>
      </c>
      <c r="F5945">
        <v>2100.1459486228268</v>
      </c>
      <c r="G5945">
        <v>294319950.73757017</v>
      </c>
      <c r="H5945" s="6">
        <f>E5945-G5945-'Recalled prostheses cost'!$F$23</f>
        <v>-275778244.16192007</v>
      </c>
      <c r="I5945" s="112">
        <v>23445136.212062974</v>
      </c>
      <c r="J5945" s="112">
        <v>111841581.28027669</v>
      </c>
      <c r="K5945" s="112">
        <f>I5945-J5945-(0.38*'Recalled prostheses cost'!$F$23)</f>
        <v>-97422138.365632355</v>
      </c>
      <c r="L5945" s="11">
        <f t="shared" si="188"/>
        <v>1</v>
      </c>
    </row>
    <row r="5946" spans="1:12" x14ac:dyDescent="0.25">
      <c r="A5946">
        <f t="shared" si="189"/>
        <v>5941</v>
      </c>
      <c r="C5946">
        <v>85320.176532512749</v>
      </c>
      <c r="D5946">
        <v>88081.944801770442</v>
      </c>
      <c r="E5946">
        <v>41483292.301235035</v>
      </c>
      <c r="F5946">
        <v>2761.7682692576927</v>
      </c>
      <c r="G5946">
        <v>283909417.64302111</v>
      </c>
      <c r="H5946" s="6">
        <f>E5946-G5946-'Recalled prostheses cost'!$F$23</f>
        <v>-266177949.80867726</v>
      </c>
      <c r="I5946" s="112">
        <v>22768224.494158402</v>
      </c>
      <c r="J5946" s="112">
        <v>107885578.70434804</v>
      </c>
      <c r="K5946" s="112">
        <f>I5946-J5946-(0.38*'Recalled prostheses cost'!$F$23)</f>
        <v>-94143047.507608294</v>
      </c>
      <c r="L5946" s="11">
        <f t="shared" si="188"/>
        <v>1</v>
      </c>
    </row>
    <row r="5947" spans="1:12" x14ac:dyDescent="0.25">
      <c r="A5947">
        <f t="shared" si="189"/>
        <v>5942</v>
      </c>
      <c r="C5947">
        <v>80638.004835545245</v>
      </c>
      <c r="D5947">
        <v>82751.37386208176</v>
      </c>
      <c r="E5947">
        <v>45340821.47468444</v>
      </c>
      <c r="F5947">
        <v>2113.3690265365149</v>
      </c>
      <c r="G5947">
        <v>223228878.02527091</v>
      </c>
      <c r="H5947" s="6">
        <f>E5947-G5947-'Recalled prostheses cost'!$F$23</f>
        <v>-201639881.01747763</v>
      </c>
      <c r="I5947" s="112">
        <v>25241953.810148362</v>
      </c>
      <c r="J5947" s="112">
        <v>84826973.649602935</v>
      </c>
      <c r="K5947" s="112">
        <f>I5947-J5947-(0.38*'Recalled prostheses cost'!$F$23)</f>
        <v>-68610713.136873215</v>
      </c>
      <c r="L5947" s="11">
        <f t="shared" si="188"/>
        <v>1</v>
      </c>
    </row>
    <row r="5948" spans="1:12" x14ac:dyDescent="0.25">
      <c r="A5948">
        <f t="shared" si="189"/>
        <v>5943</v>
      </c>
      <c r="C5948">
        <v>54880.579993095169</v>
      </c>
      <c r="D5948">
        <v>56941.256651532865</v>
      </c>
      <c r="E5948">
        <v>58671000.268980682</v>
      </c>
      <c r="F5948">
        <v>2060.6766584376965</v>
      </c>
      <c r="G5948">
        <v>591497388.62926233</v>
      </c>
      <c r="H5948" s="6">
        <f>E5948-G5948-'Recalled prostheses cost'!$F$23</f>
        <v>-556578212.82717288</v>
      </c>
      <c r="I5948" s="112">
        <v>32281143.96402207</v>
      </c>
      <c r="J5948" s="112">
        <v>224769007.67911971</v>
      </c>
      <c r="K5948" s="112">
        <f>I5948-J5948-(0.38*'Recalled prostheses cost'!$F$23)</f>
        <v>-201513557.01251629</v>
      </c>
      <c r="L5948" s="11">
        <f t="shared" si="188"/>
        <v>1</v>
      </c>
    </row>
    <row r="5949" spans="1:12" x14ac:dyDescent="0.25">
      <c r="A5949">
        <f t="shared" si="189"/>
        <v>5944</v>
      </c>
      <c r="C5949">
        <v>77144.797078970034</v>
      </c>
      <c r="D5949">
        <v>80044.594580601683</v>
      </c>
      <c r="E5949">
        <v>65257662.058924571</v>
      </c>
      <c r="F5949">
        <v>2899.7975016316486</v>
      </c>
      <c r="G5949">
        <v>524484807.9715963</v>
      </c>
      <c r="H5949" s="6">
        <f>E5949-G5949-'Recalled prostheses cost'!$F$23</f>
        <v>-482978970.37956291</v>
      </c>
      <c r="I5949" s="112">
        <v>36286247.812683277</v>
      </c>
      <c r="J5949" s="112">
        <v>199304227.02920657</v>
      </c>
      <c r="K5949" s="112">
        <f>I5949-J5949-(0.38*'Recalled prostheses cost'!$F$23)</f>
        <v>-172043672.51394194</v>
      </c>
      <c r="L5949" s="11">
        <f t="shared" si="188"/>
        <v>1</v>
      </c>
    </row>
    <row r="5950" spans="1:12" x14ac:dyDescent="0.25">
      <c r="A5950">
        <f t="shared" si="189"/>
        <v>5945</v>
      </c>
      <c r="C5950">
        <v>52356.895521914463</v>
      </c>
      <c r="D5950">
        <v>53603.31477165877</v>
      </c>
      <c r="E5950">
        <v>50045340.945420958</v>
      </c>
      <c r="F5950">
        <v>1246.4192497443073</v>
      </c>
      <c r="G5950">
        <v>287497358.63039058</v>
      </c>
      <c r="H5950" s="6">
        <f>E5950-G5950-'Recalled prostheses cost'!$F$23</f>
        <v>-261203842.1518608</v>
      </c>
      <c r="I5950" s="112">
        <v>27628695.823240928</v>
      </c>
      <c r="J5950" s="112">
        <v>109248996.27954842</v>
      </c>
      <c r="K5950" s="112">
        <f>I5950-J5950-(0.38*'Recalled prostheses cost'!$F$23)</f>
        <v>-90645993.753726155</v>
      </c>
      <c r="L5950" s="11">
        <f t="shared" si="188"/>
        <v>1</v>
      </c>
    </row>
    <row r="5951" spans="1:12" x14ac:dyDescent="0.25">
      <c r="A5951">
        <f t="shared" si="189"/>
        <v>5946</v>
      </c>
      <c r="C5951">
        <v>68251.230653079343</v>
      </c>
      <c r="D5951">
        <v>70242.149921918637</v>
      </c>
      <c r="E5951">
        <v>44352246.474474229</v>
      </c>
      <c r="F5951">
        <v>1990.9192688392941</v>
      </c>
      <c r="G5951">
        <v>285033603.28234744</v>
      </c>
      <c r="H5951" s="6">
        <f>E5951-G5951-'Recalled prostheses cost'!$F$23</f>
        <v>-264433181.27476439</v>
      </c>
      <c r="I5951" s="112">
        <v>24842479.652747873</v>
      </c>
      <c r="J5951" s="112">
        <v>108312769.24729201</v>
      </c>
      <c r="K5951" s="112">
        <f>I5951-J5951-(0.38*'Recalled prostheses cost'!$F$23)</f>
        <v>-92495982.891962796</v>
      </c>
      <c r="L5951" s="11">
        <f t="shared" si="188"/>
        <v>1</v>
      </c>
    </row>
    <row r="5952" spans="1:12" x14ac:dyDescent="0.25">
      <c r="A5952">
        <f t="shared" si="189"/>
        <v>5947</v>
      </c>
      <c r="C5952">
        <v>65871.66013524642</v>
      </c>
      <c r="D5952">
        <v>67969.079005202206</v>
      </c>
      <c r="E5952">
        <v>51065043.926384144</v>
      </c>
      <c r="F5952">
        <v>2097.4188699557853</v>
      </c>
      <c r="G5952">
        <v>351690122.18375152</v>
      </c>
      <c r="H5952" s="6">
        <f>E5952-G5952-'Recalled prostheses cost'!$F$23</f>
        <v>-324376902.72425854</v>
      </c>
      <c r="I5952" s="112">
        <v>28421048.025734175</v>
      </c>
      <c r="J5952" s="112">
        <v>133642246.42982559</v>
      </c>
      <c r="K5952" s="112">
        <f>I5952-J5952-(0.38*'Recalled prostheses cost'!$F$23)</f>
        <v>-114246891.70151007</v>
      </c>
      <c r="L5952" s="11">
        <f t="shared" si="188"/>
        <v>1</v>
      </c>
    </row>
    <row r="5953" spans="1:12" x14ac:dyDescent="0.25">
      <c r="A5953">
        <f t="shared" si="189"/>
        <v>5948</v>
      </c>
      <c r="C5953">
        <v>61691.867889535417</v>
      </c>
      <c r="D5953">
        <v>64116.209141752734</v>
      </c>
      <c r="E5953">
        <v>45031940.530656822</v>
      </c>
      <c r="F5953">
        <v>2424.3412522173167</v>
      </c>
      <c r="G5953">
        <v>381896421.11528951</v>
      </c>
      <c r="H5953" s="6">
        <f>E5953-G5953-'Recalled prostheses cost'!$F$23</f>
        <v>-360616305.05152386</v>
      </c>
      <c r="I5953" s="112">
        <v>24579363.066845294</v>
      </c>
      <c r="J5953" s="112">
        <v>145120640.02381</v>
      </c>
      <c r="K5953" s="112">
        <f>I5953-J5953-(0.38*'Recalled prostheses cost'!$F$23)</f>
        <v>-129566970.25438336</v>
      </c>
      <c r="L5953" s="11">
        <f t="shared" si="188"/>
        <v>1</v>
      </c>
    </row>
    <row r="5954" spans="1:12" x14ac:dyDescent="0.25">
      <c r="A5954">
        <f t="shared" si="189"/>
        <v>5949</v>
      </c>
      <c r="C5954">
        <v>56143.385543479773</v>
      </c>
      <c r="D5954">
        <v>57422.850928479042</v>
      </c>
      <c r="E5954">
        <v>42659309.330871694</v>
      </c>
      <c r="F5954">
        <v>1279.4653849992683</v>
      </c>
      <c r="G5954">
        <v>209352812.4588407</v>
      </c>
      <c r="H5954" s="6">
        <f>E5954-G5954-'Recalled prostheses cost'!$F$23</f>
        <v>-190445327.59486017</v>
      </c>
      <c r="I5954" s="112">
        <v>23870521.611981302</v>
      </c>
      <c r="J5954" s="112">
        <v>79554068.734359473</v>
      </c>
      <c r="K5954" s="112">
        <f>I5954-J5954-(0.38*'Recalled prostheses cost'!$F$23)</f>
        <v>-64709240.419796817</v>
      </c>
      <c r="L5954" s="11">
        <f t="shared" si="188"/>
        <v>1</v>
      </c>
    </row>
    <row r="5955" spans="1:12" x14ac:dyDescent="0.25">
      <c r="A5955">
        <f t="shared" si="189"/>
        <v>5950</v>
      </c>
      <c r="C5955">
        <v>79952.257018515797</v>
      </c>
      <c r="D5955">
        <v>81883.6945929988</v>
      </c>
      <c r="E5955">
        <v>39509788.801860601</v>
      </c>
      <c r="F5955">
        <v>1931.4375744830031</v>
      </c>
      <c r="G5955">
        <v>183015496.54787028</v>
      </c>
      <c r="H5955" s="6">
        <f>E5955-G5955-'Recalled prostheses cost'!$F$23</f>
        <v>-167257532.21290085</v>
      </c>
      <c r="I5955" s="112">
        <v>21936696.835701354</v>
      </c>
      <c r="J5955" s="112">
        <v>69545888.688190699</v>
      </c>
      <c r="K5955" s="112">
        <f>I5955-J5955-(0.38*'Recalled prostheses cost'!$F$23)</f>
        <v>-56634885.149907991</v>
      </c>
      <c r="L5955" s="11">
        <f t="shared" si="188"/>
        <v>1</v>
      </c>
    </row>
    <row r="5956" spans="1:12" x14ac:dyDescent="0.25">
      <c r="A5956">
        <f t="shared" si="189"/>
        <v>5951</v>
      </c>
      <c r="C5956">
        <v>52917.7770060935</v>
      </c>
      <c r="D5956">
        <v>54481.062204124661</v>
      </c>
      <c r="E5956">
        <v>40038553.477703132</v>
      </c>
      <c r="F5956">
        <v>1563.2851980311607</v>
      </c>
      <c r="G5956">
        <v>229777697.01895756</v>
      </c>
      <c r="H5956" s="6">
        <f>E5956-G5956-'Recalled prostheses cost'!$F$23</f>
        <v>-213490968.0081456</v>
      </c>
      <c r="I5956" s="112">
        <v>22243113.372110635</v>
      </c>
      <c r="J5956" s="112">
        <v>87315524.867203861</v>
      </c>
      <c r="K5956" s="112">
        <f>I5956-J5956-(0.38*'Recalled prostheses cost'!$F$23)</f>
        <v>-74098104.79251188</v>
      </c>
      <c r="L5956" s="11">
        <f t="shared" si="188"/>
        <v>1</v>
      </c>
    </row>
    <row r="5957" spans="1:12" x14ac:dyDescent="0.25">
      <c r="A5957">
        <f t="shared" si="189"/>
        <v>5952</v>
      </c>
      <c r="C5957">
        <v>59734.458342998609</v>
      </c>
      <c r="D5957">
        <v>62088.965744043686</v>
      </c>
      <c r="E5957">
        <v>41575267.218472123</v>
      </c>
      <c r="F5957">
        <v>2354.5074010450771</v>
      </c>
      <c r="G5957">
        <v>301676596.85009158</v>
      </c>
      <c r="H5957" s="6">
        <f>E5957-G5957-'Recalled prostheses cost'!$F$23</f>
        <v>-283853154.09851062</v>
      </c>
      <c r="I5957" s="112">
        <v>23150968.294279575</v>
      </c>
      <c r="J5957" s="112">
        <v>114637106.80303483</v>
      </c>
      <c r="K5957" s="112">
        <f>I5957-J5957-(0.38*'Recalled prostheses cost'!$F$23)</f>
        <v>-100511831.80617389</v>
      </c>
      <c r="L5957" s="11">
        <f t="shared" si="188"/>
        <v>1</v>
      </c>
    </row>
    <row r="5958" spans="1:12" x14ac:dyDescent="0.25">
      <c r="A5958">
        <f t="shared" si="189"/>
        <v>5953</v>
      </c>
      <c r="C5958">
        <v>77361.362507975588</v>
      </c>
      <c r="D5958">
        <v>80188.882482831134</v>
      </c>
      <c r="E5958">
        <v>51090006.568017878</v>
      </c>
      <c r="F5958">
        <v>2827.519974855546</v>
      </c>
      <c r="G5958">
        <v>411929895.63936979</v>
      </c>
      <c r="H5958" s="6">
        <f>E5958-G5958-'Recalled prostheses cost'!$F$23</f>
        <v>-384591713.53824306</v>
      </c>
      <c r="I5958" s="112">
        <v>28347519.807489913</v>
      </c>
      <c r="J5958" s="112">
        <v>156533360.34296054</v>
      </c>
      <c r="K5958" s="112">
        <f>I5958-J5958-(0.38*'Recalled prostheses cost'!$F$23)</f>
        <v>-137211533.83288926</v>
      </c>
      <c r="L5958" s="11">
        <f t="shared" ref="L5958:L6021" si="190">IF(H5958/$H$1&lt;=F5958,1,0)</f>
        <v>1</v>
      </c>
    </row>
    <row r="5959" spans="1:12" x14ac:dyDescent="0.25">
      <c r="A5959">
        <f t="shared" si="189"/>
        <v>5954</v>
      </c>
      <c r="C5959">
        <v>50200.770510532624</v>
      </c>
      <c r="D5959">
        <v>51209.145428887859</v>
      </c>
      <c r="E5959">
        <v>56108130.909386009</v>
      </c>
      <c r="F5959">
        <v>1008.3749183552354</v>
      </c>
      <c r="G5959">
        <v>277014969.90460289</v>
      </c>
      <c r="H5959" s="6">
        <f>E5959-G5959-'Recalled prostheses cost'!$F$23</f>
        <v>-244658663.46210805</v>
      </c>
      <c r="I5959" s="112">
        <v>30870987.994898923</v>
      </c>
      <c r="J5959" s="112">
        <v>105265688.56374909</v>
      </c>
      <c r="K5959" s="112">
        <f>I5959-J5959-(0.38*'Recalled prostheses cost'!$F$23)</f>
        <v>-83420393.866268814</v>
      </c>
      <c r="L5959" s="11">
        <f t="shared" si="190"/>
        <v>1</v>
      </c>
    </row>
    <row r="5960" spans="1:12" x14ac:dyDescent="0.25">
      <c r="A5960">
        <f t="shared" ref="A5960:A6023" si="191">1+A5959</f>
        <v>5955</v>
      </c>
      <c r="C5960">
        <v>57233.762207169668</v>
      </c>
      <c r="D5960">
        <v>58190.042186368453</v>
      </c>
      <c r="E5960">
        <v>44672149.379102007</v>
      </c>
      <c r="F5960">
        <v>956.27997919878544</v>
      </c>
      <c r="G5960">
        <v>135860091.06436566</v>
      </c>
      <c r="H5960" s="6">
        <f>E5960-G5960-'Recalled prostheses cost'!$F$23</f>
        <v>-114939766.15215482</v>
      </c>
      <c r="I5960" s="112">
        <v>24670118.838951249</v>
      </c>
      <c r="J5960" s="112">
        <v>51626834.604458943</v>
      </c>
      <c r="K5960" s="112">
        <f>I5960-J5960-(0.38*'Recalled prostheses cost'!$F$23)</f>
        <v>-35982409.062926337</v>
      </c>
      <c r="L5960" s="11">
        <f t="shared" si="190"/>
        <v>1</v>
      </c>
    </row>
    <row r="5961" spans="1:12" x14ac:dyDescent="0.25">
      <c r="A5961">
        <f t="shared" si="191"/>
        <v>5956</v>
      </c>
      <c r="C5961">
        <v>55592.421696839199</v>
      </c>
      <c r="D5961">
        <v>57576.515266612609</v>
      </c>
      <c r="E5961">
        <v>47817848.943226777</v>
      </c>
      <c r="F5961">
        <v>1984.0935697734094</v>
      </c>
      <c r="G5961">
        <v>392952067.69528115</v>
      </c>
      <c r="H5961" s="6">
        <f>E5961-G5961-'Recalled prostheses cost'!$F$23</f>
        <v>-368886043.21894556</v>
      </c>
      <c r="I5961" s="112">
        <v>26670755.136766318</v>
      </c>
      <c r="J5961" s="112">
        <v>149321785.72420684</v>
      </c>
      <c r="K5961" s="112">
        <f>I5961-J5961-(0.38*'Recalled prostheses cost'!$F$23)</f>
        <v>-131676723.88485917</v>
      </c>
      <c r="L5961" s="11">
        <f t="shared" si="190"/>
        <v>1</v>
      </c>
    </row>
    <row r="5962" spans="1:12" x14ac:dyDescent="0.25">
      <c r="A5962">
        <f t="shared" si="191"/>
        <v>5957</v>
      </c>
      <c r="C5962">
        <v>50479.494066506937</v>
      </c>
      <c r="D5962">
        <v>51705.881064379217</v>
      </c>
      <c r="E5962">
        <v>56794194.715521127</v>
      </c>
      <c r="F5962">
        <v>1226.3869978722796</v>
      </c>
      <c r="G5962">
        <v>353994672.70610881</v>
      </c>
      <c r="H5962" s="6">
        <f>E5962-G5962-'Recalled prostheses cost'!$F$23</f>
        <v>-320952302.45747888</v>
      </c>
      <c r="I5962" s="112">
        <v>31170288.726245377</v>
      </c>
      <c r="J5962" s="112">
        <v>134517975.62832138</v>
      </c>
      <c r="K5962" s="112">
        <f>I5962-J5962-(0.38*'Recalled prostheses cost'!$F$23)</f>
        <v>-112373380.19949466</v>
      </c>
      <c r="L5962" s="11">
        <f t="shared" si="190"/>
        <v>1</v>
      </c>
    </row>
    <row r="5963" spans="1:12" x14ac:dyDescent="0.25">
      <c r="A5963">
        <f t="shared" si="191"/>
        <v>5958</v>
      </c>
      <c r="C5963">
        <v>66289.500483217213</v>
      </c>
      <c r="D5963">
        <v>68637.260166291919</v>
      </c>
      <c r="E5963">
        <v>44679687.920745827</v>
      </c>
      <c r="F5963">
        <v>2347.7596830747061</v>
      </c>
      <c r="G5963">
        <v>364300600.5782392</v>
      </c>
      <c r="H5963" s="6">
        <f>E5963-G5963-'Recalled prostheses cost'!$F$23</f>
        <v>-343372737.12438452</v>
      </c>
      <c r="I5963" s="112">
        <v>24888237.222086843</v>
      </c>
      <c r="J5963" s="112">
        <v>138434228.21973088</v>
      </c>
      <c r="K5963" s="112">
        <f>I5963-J5963-(0.38*'Recalled prostheses cost'!$F$23)</f>
        <v>-122571684.29506269</v>
      </c>
      <c r="L5963" s="11">
        <f t="shared" si="190"/>
        <v>1</v>
      </c>
    </row>
    <row r="5964" spans="1:12" x14ac:dyDescent="0.25">
      <c r="A5964">
        <f t="shared" si="191"/>
        <v>5959</v>
      </c>
      <c r="C5964">
        <v>69875.677258631709</v>
      </c>
      <c r="D5964">
        <v>72246.648707108441</v>
      </c>
      <c r="E5964">
        <v>44458024.028499328</v>
      </c>
      <c r="F5964">
        <v>2370.9714484767319</v>
      </c>
      <c r="G5964">
        <v>317617493.54201555</v>
      </c>
      <c r="H5964" s="6">
        <f>E5964-G5964-'Recalled prostheses cost'!$F$23</f>
        <v>-296911293.98040742</v>
      </c>
      <c r="I5964" s="112">
        <v>24435457.492176648</v>
      </c>
      <c r="J5964" s="112">
        <v>120694647.5459659</v>
      </c>
      <c r="K5964" s="112">
        <f>I5964-J5964-(0.38*'Recalled prostheses cost'!$F$23)</f>
        <v>-105284883.35120788</v>
      </c>
      <c r="L5964" s="11">
        <f t="shared" si="190"/>
        <v>1</v>
      </c>
    </row>
    <row r="5965" spans="1:12" x14ac:dyDescent="0.25">
      <c r="A5965">
        <f t="shared" si="191"/>
        <v>5960</v>
      </c>
      <c r="C5965">
        <v>56300.302269304273</v>
      </c>
      <c r="D5965">
        <v>58271.382947296159</v>
      </c>
      <c r="E5965">
        <v>46066273.996569142</v>
      </c>
      <c r="F5965">
        <v>1971.0806779918858</v>
      </c>
      <c r="G5965">
        <v>358013736.60255557</v>
      </c>
      <c r="H5965" s="6">
        <f>E5965-G5965-'Recalled prostheses cost'!$F$23</f>
        <v>-335699287.07287759</v>
      </c>
      <c r="I5965" s="112">
        <v>25709504.03742706</v>
      </c>
      <c r="J5965" s="112">
        <v>136045219.90897113</v>
      </c>
      <c r="K5965" s="112">
        <f>I5965-J5965-(0.38*'Recalled prostheses cost'!$F$23)</f>
        <v>-119361409.16896272</v>
      </c>
      <c r="L5965" s="11">
        <f t="shared" si="190"/>
        <v>1</v>
      </c>
    </row>
    <row r="5966" spans="1:12" x14ac:dyDescent="0.25">
      <c r="A5966">
        <f t="shared" si="191"/>
        <v>5961</v>
      </c>
      <c r="C5966">
        <v>55817.792550105085</v>
      </c>
      <c r="D5966">
        <v>57257.455069113028</v>
      </c>
      <c r="E5966">
        <v>41462436.025682345</v>
      </c>
      <c r="F5966">
        <v>1439.662519007943</v>
      </c>
      <c r="G5966">
        <v>246253552.1647779</v>
      </c>
      <c r="H5966" s="6">
        <f>E5966-G5966-'Recalled prostheses cost'!$F$23</f>
        <v>-228542940.60598671</v>
      </c>
      <c r="I5966" s="112">
        <v>22611477.928497855</v>
      </c>
      <c r="J5966" s="112">
        <v>93576349.822615594</v>
      </c>
      <c r="K5966" s="112">
        <f>I5966-J5966-(0.38*'Recalled prostheses cost'!$F$23)</f>
        <v>-79990565.191536397</v>
      </c>
      <c r="L5966" s="11">
        <f t="shared" si="190"/>
        <v>1</v>
      </c>
    </row>
    <row r="5967" spans="1:12" x14ac:dyDescent="0.25">
      <c r="A5967">
        <f t="shared" si="191"/>
        <v>5962</v>
      </c>
      <c r="C5967">
        <v>88830.204194009988</v>
      </c>
      <c r="D5967">
        <v>91164.968293554673</v>
      </c>
      <c r="E5967">
        <v>67968197.460589036</v>
      </c>
      <c r="F5967">
        <v>2334.7640995446855</v>
      </c>
      <c r="G5967">
        <v>422712458.92028522</v>
      </c>
      <c r="H5967" s="6">
        <f>E5967-G5967-'Recalled prostheses cost'!$F$23</f>
        <v>-378496085.92658734</v>
      </c>
      <c r="I5967" s="112">
        <v>38093933.173357315</v>
      </c>
      <c r="J5967" s="112">
        <v>160630734.38970837</v>
      </c>
      <c r="K5967" s="112">
        <f>I5967-J5967-(0.38*'Recalled prostheses cost'!$F$23)</f>
        <v>-131562494.51376972</v>
      </c>
      <c r="L5967" s="11">
        <f t="shared" si="190"/>
        <v>1</v>
      </c>
    </row>
    <row r="5968" spans="1:12" x14ac:dyDescent="0.25">
      <c r="A5968">
        <f t="shared" si="191"/>
        <v>5963</v>
      </c>
      <c r="C5968">
        <v>55695.945206709745</v>
      </c>
      <c r="D5968">
        <v>57197.981294383855</v>
      </c>
      <c r="E5968">
        <v>61870142.678782649</v>
      </c>
      <c r="F5968">
        <v>1502.0360876741106</v>
      </c>
      <c r="G5968">
        <v>507033942.97677916</v>
      </c>
      <c r="H5968" s="6">
        <f>E5968-G5968-'Recalled prostheses cost'!$F$23</f>
        <v>-468915624.76488769</v>
      </c>
      <c r="I5968" s="112">
        <v>34500588.421703234</v>
      </c>
      <c r="J5968" s="112">
        <v>192672898.3311761</v>
      </c>
      <c r="K5968" s="112">
        <f>I5968-J5968-(0.38*'Recalled prostheses cost'!$F$23)</f>
        <v>-167198003.20689154</v>
      </c>
      <c r="L5968" s="11">
        <f t="shared" si="190"/>
        <v>1</v>
      </c>
    </row>
    <row r="5969" spans="1:12" x14ac:dyDescent="0.25">
      <c r="A5969">
        <f t="shared" si="191"/>
        <v>5964</v>
      </c>
      <c r="C5969">
        <v>60519.582616064981</v>
      </c>
      <c r="D5969">
        <v>62198.099518917348</v>
      </c>
      <c r="E5969">
        <v>61295038.182589911</v>
      </c>
      <c r="F5969">
        <v>1678.5169028523669</v>
      </c>
      <c r="G5969">
        <v>330140487.1434986</v>
      </c>
      <c r="H5969" s="6">
        <f>E5969-G5969-'Recalled prostheses cost'!$F$23</f>
        <v>-292597273.42779988</v>
      </c>
      <c r="I5969" s="112">
        <v>33995220.610552281</v>
      </c>
      <c r="J5969" s="112">
        <v>125453385.11452945</v>
      </c>
      <c r="K5969" s="112">
        <f>I5969-J5969-(0.38*'Recalled prostheses cost'!$F$23)</f>
        <v>-100483857.8013958</v>
      </c>
      <c r="L5969" s="11">
        <f t="shared" si="190"/>
        <v>1</v>
      </c>
    </row>
    <row r="5970" spans="1:12" x14ac:dyDescent="0.25">
      <c r="A5970">
        <f t="shared" si="191"/>
        <v>5965</v>
      </c>
      <c r="C5970">
        <v>55390.036944121013</v>
      </c>
      <c r="D5970">
        <v>56817.345420656151</v>
      </c>
      <c r="E5970">
        <v>58685680.189543344</v>
      </c>
      <c r="F5970">
        <v>1427.3084765351377</v>
      </c>
      <c r="G5970">
        <v>354761562.58583373</v>
      </c>
      <c r="H5970" s="6">
        <f>E5970-G5970-'Recalled prostheses cost'!$F$23</f>
        <v>-319827706.86318153</v>
      </c>
      <c r="I5970" s="112">
        <v>32577880.02546205</v>
      </c>
      <c r="J5970" s="112">
        <v>134809393.78261682</v>
      </c>
      <c r="K5970" s="112">
        <f>I5970-J5970-(0.38*'Recalled prostheses cost'!$F$23)</f>
        <v>-111257207.05457342</v>
      </c>
      <c r="L5970" s="11">
        <f t="shared" si="190"/>
        <v>1</v>
      </c>
    </row>
    <row r="5971" spans="1:12" x14ac:dyDescent="0.25">
      <c r="A5971">
        <f t="shared" si="191"/>
        <v>5966</v>
      </c>
      <c r="C5971">
        <v>68778.437889846187</v>
      </c>
      <c r="D5971">
        <v>70791.092052114778</v>
      </c>
      <c r="E5971">
        <v>56307481.114119038</v>
      </c>
      <c r="F5971">
        <v>2012.6541622685909</v>
      </c>
      <c r="G5971">
        <v>336622352.805323</v>
      </c>
      <c r="H5971" s="6">
        <f>E5971-G5971-'Recalled prostheses cost'!$F$23</f>
        <v>-304066696.15809512</v>
      </c>
      <c r="I5971" s="112">
        <v>31425582.762214672</v>
      </c>
      <c r="J5971" s="112">
        <v>127916494.06602272</v>
      </c>
      <c r="K5971" s="112">
        <f>I5971-J5971-(0.38*'Recalled prostheses cost'!$F$23)</f>
        <v>-105516604.60122669</v>
      </c>
      <c r="L5971" s="11">
        <f t="shared" si="190"/>
        <v>1</v>
      </c>
    </row>
    <row r="5972" spans="1:12" x14ac:dyDescent="0.25">
      <c r="A5972">
        <f t="shared" si="191"/>
        <v>5967</v>
      </c>
      <c r="C5972">
        <v>87875.592412077429</v>
      </c>
      <c r="D5972">
        <v>91739.712030555922</v>
      </c>
      <c r="E5972">
        <v>48016080.932810232</v>
      </c>
      <c r="F5972">
        <v>3864.1196184784931</v>
      </c>
      <c r="G5972">
        <v>441387806.47760093</v>
      </c>
      <c r="H5972" s="6">
        <f>E5972-G5972-'Recalled prostheses cost'!$F$23</f>
        <v>-417123550.01168185</v>
      </c>
      <c r="I5972" s="112">
        <v>26431840.954579629</v>
      </c>
      <c r="J5972" s="112">
        <v>167727366.4614884</v>
      </c>
      <c r="K5972" s="112">
        <f>I5972-J5972-(0.38*'Recalled prostheses cost'!$F$23)</f>
        <v>-150321218.80432743</v>
      </c>
      <c r="L5972" s="11">
        <f t="shared" si="190"/>
        <v>1</v>
      </c>
    </row>
    <row r="5973" spans="1:12" x14ac:dyDescent="0.25">
      <c r="A5973">
        <f t="shared" si="191"/>
        <v>5968</v>
      </c>
      <c r="C5973">
        <v>62540.187939498726</v>
      </c>
      <c r="D5973">
        <v>65740.904362322122</v>
      </c>
      <c r="E5973">
        <v>48129750.410206199</v>
      </c>
      <c r="F5973">
        <v>3200.716422823396</v>
      </c>
      <c r="G5973">
        <v>602313799.54717481</v>
      </c>
      <c r="H5973" s="6">
        <f>E5973-G5973-'Recalled prostheses cost'!$F$23</f>
        <v>-577935873.60385978</v>
      </c>
      <c r="I5973" s="112">
        <v>26600453.719759904</v>
      </c>
      <c r="J5973" s="112">
        <v>228879243.82792646</v>
      </c>
      <c r="K5973" s="112">
        <f>I5973-J5973-(0.38*'Recalled prostheses cost'!$F$23)</f>
        <v>-211304483.4055852</v>
      </c>
      <c r="L5973" s="11">
        <f t="shared" si="190"/>
        <v>1</v>
      </c>
    </row>
    <row r="5974" spans="1:12" x14ac:dyDescent="0.25">
      <c r="A5974">
        <f t="shared" si="191"/>
        <v>5969</v>
      </c>
      <c r="C5974">
        <v>50980.314790011565</v>
      </c>
      <c r="D5974">
        <v>52728.538823725816</v>
      </c>
      <c r="E5974">
        <v>49874928.309046254</v>
      </c>
      <c r="F5974">
        <v>1748.2240337142503</v>
      </c>
      <c r="G5974">
        <v>454765286.13991803</v>
      </c>
      <c r="H5974" s="6">
        <f>E5974-G5974-'Recalled prostheses cost'!$F$23</f>
        <v>-428642182.29776293</v>
      </c>
      <c r="I5974" s="112">
        <v>27725561.509049911</v>
      </c>
      <c r="J5974" s="112">
        <v>172810808.73316884</v>
      </c>
      <c r="K5974" s="112">
        <f>I5974-J5974-(0.38*'Recalled prostheses cost'!$F$23)</f>
        <v>-154110940.52153757</v>
      </c>
      <c r="L5974" s="11">
        <f t="shared" si="190"/>
        <v>1</v>
      </c>
    </row>
    <row r="5975" spans="1:12" x14ac:dyDescent="0.25">
      <c r="A5975">
        <f t="shared" si="191"/>
        <v>5970</v>
      </c>
      <c r="C5975">
        <v>52288.629746844352</v>
      </c>
      <c r="D5975">
        <v>53872.733069211376</v>
      </c>
      <c r="E5975">
        <v>45562896.253177844</v>
      </c>
      <c r="F5975">
        <v>1584.1033223670238</v>
      </c>
      <c r="G5975">
        <v>331417545.57585055</v>
      </c>
      <c r="H5975" s="6">
        <f>E5975-G5975-'Recalled prostheses cost'!$F$23</f>
        <v>-309606473.78956389</v>
      </c>
      <c r="I5975" s="112">
        <v>25286814.385807</v>
      </c>
      <c r="J5975" s="112">
        <v>125938667.3188232</v>
      </c>
      <c r="K5975" s="112">
        <f>I5975-J5975-(0.38*'Recalled prostheses cost'!$F$23)</f>
        <v>-109677546.23043486</v>
      </c>
      <c r="L5975" s="11">
        <f t="shared" si="190"/>
        <v>1</v>
      </c>
    </row>
    <row r="5976" spans="1:12" x14ac:dyDescent="0.25">
      <c r="A5976">
        <f t="shared" si="191"/>
        <v>5971</v>
      </c>
      <c r="C5976">
        <v>64910.100554004886</v>
      </c>
      <c r="D5976">
        <v>66776.089569562813</v>
      </c>
      <c r="E5976">
        <v>44420341.340279303</v>
      </c>
      <c r="F5976">
        <v>1865.9890155579269</v>
      </c>
      <c r="G5976">
        <v>257870421.56037146</v>
      </c>
      <c r="H5976" s="6">
        <f>E5976-G5976-'Recalled prostheses cost'!$F$23</f>
        <v>-237201904.68698332</v>
      </c>
      <c r="I5976" s="112">
        <v>25011007.509055421</v>
      </c>
      <c r="J5976" s="112">
        <v>97990760.192941174</v>
      </c>
      <c r="K5976" s="112">
        <f>I5976-J5976-(0.38*'Recalled prostheses cost'!$F$23)</f>
        <v>-82005445.981304407</v>
      </c>
      <c r="L5976" s="11">
        <f t="shared" si="190"/>
        <v>1</v>
      </c>
    </row>
    <row r="5977" spans="1:12" x14ac:dyDescent="0.25">
      <c r="A5977">
        <f t="shared" si="191"/>
        <v>5972</v>
      </c>
      <c r="C5977">
        <v>68856.390945456573</v>
      </c>
      <c r="D5977">
        <v>71194.548932775098</v>
      </c>
      <c r="E5977">
        <v>48081762.845478214</v>
      </c>
      <c r="F5977">
        <v>2338.1579873185256</v>
      </c>
      <c r="G5977">
        <v>355727833.27350116</v>
      </c>
      <c r="H5977" s="6">
        <f>E5977-G5977-'Recalled prostheses cost'!$F$23</f>
        <v>-331397894.89491409</v>
      </c>
      <c r="I5977" s="112">
        <v>26748895.896265659</v>
      </c>
      <c r="J5977" s="112">
        <v>135176576.64393046</v>
      </c>
      <c r="K5977" s="112">
        <f>I5977-J5977-(0.38*'Recalled prostheses cost'!$F$23)</f>
        <v>-117453374.04508346</v>
      </c>
      <c r="L5977" s="11">
        <f t="shared" si="190"/>
        <v>1</v>
      </c>
    </row>
    <row r="5978" spans="1:12" x14ac:dyDescent="0.25">
      <c r="A5978">
        <f t="shared" si="191"/>
        <v>5973</v>
      </c>
      <c r="C5978">
        <v>52054.299465628908</v>
      </c>
      <c r="D5978">
        <v>53768.559586611264</v>
      </c>
      <c r="E5978">
        <v>68324976.605128437</v>
      </c>
      <c r="F5978">
        <v>1714.2601209823551</v>
      </c>
      <c r="G5978">
        <v>674575473.90704358</v>
      </c>
      <c r="H5978" s="6">
        <f>E5978-G5978-'Recalled prostheses cost'!$F$23</f>
        <v>-630002321.76880634</v>
      </c>
      <c r="I5978" s="112">
        <v>37239218.018135734</v>
      </c>
      <c r="J5978" s="112">
        <v>256338680.08467656</v>
      </c>
      <c r="K5978" s="112">
        <f>I5978-J5978-(0.38*'Recalled prostheses cost'!$F$23)</f>
        <v>-228125155.36395949</v>
      </c>
      <c r="L5978" s="11">
        <f t="shared" si="190"/>
        <v>1</v>
      </c>
    </row>
    <row r="5979" spans="1:12" x14ac:dyDescent="0.25">
      <c r="A5979">
        <f t="shared" si="191"/>
        <v>5974</v>
      </c>
      <c r="C5979">
        <v>60635.875054184187</v>
      </c>
      <c r="D5979">
        <v>62943.191854272191</v>
      </c>
      <c r="E5979">
        <v>39754656.164541431</v>
      </c>
      <c r="F5979">
        <v>2307.3168000880032</v>
      </c>
      <c r="G5979">
        <v>265741023.1337308</v>
      </c>
      <c r="H5979" s="6">
        <f>E5979-G5979-'Recalled prostheses cost'!$F$23</f>
        <v>-249738191.43608055</v>
      </c>
      <c r="I5979" s="112">
        <v>22211094.019658003</v>
      </c>
      <c r="J5979" s="112">
        <v>100981588.79081771</v>
      </c>
      <c r="K5979" s="112">
        <f>I5979-J5979-(0.38*'Recalled prostheses cost'!$F$23)</f>
        <v>-87796188.068578362</v>
      </c>
      <c r="L5979" s="11">
        <f t="shared" si="190"/>
        <v>1</v>
      </c>
    </row>
    <row r="5980" spans="1:12" x14ac:dyDescent="0.25">
      <c r="A5980">
        <f t="shared" si="191"/>
        <v>5975</v>
      </c>
      <c r="C5980">
        <v>63686.576216296096</v>
      </c>
      <c r="D5980">
        <v>64970.482798894423</v>
      </c>
      <c r="E5980">
        <v>40773101.346084759</v>
      </c>
      <c r="F5980">
        <v>1283.9065825983271</v>
      </c>
      <c r="G5980">
        <v>157986808.76258218</v>
      </c>
      <c r="H5980" s="6">
        <f>E5980-G5980-'Recalled prostheses cost'!$F$23</f>
        <v>-140965531.88338861</v>
      </c>
      <c r="I5980" s="112">
        <v>22362439.67295735</v>
      </c>
      <c r="J5980" s="112">
        <v>60034987.329781242</v>
      </c>
      <c r="K5980" s="112">
        <f>I5980-J5980-(0.38*'Recalled prostheses cost'!$F$23)</f>
        <v>-46698240.954242535</v>
      </c>
      <c r="L5980" s="11">
        <f t="shared" si="190"/>
        <v>1</v>
      </c>
    </row>
    <row r="5981" spans="1:12" x14ac:dyDescent="0.25">
      <c r="A5981">
        <f t="shared" si="191"/>
        <v>5976</v>
      </c>
      <c r="C5981">
        <v>58533.667640821201</v>
      </c>
      <c r="D5981">
        <v>60419.001137982756</v>
      </c>
      <c r="E5981">
        <v>51253581.734581932</v>
      </c>
      <c r="F5981">
        <v>1885.333497161555</v>
      </c>
      <c r="G5981">
        <v>345632582.18985808</v>
      </c>
      <c r="H5981" s="6">
        <f>E5981-G5981-'Recalled prostheses cost'!$F$23</f>
        <v>-318130824.9221673</v>
      </c>
      <c r="I5981" s="112">
        <v>28175623.567432262</v>
      </c>
      <c r="J5981" s="112">
        <v>131340381.23214607</v>
      </c>
      <c r="K5981" s="112">
        <f>I5981-J5981-(0.38*'Recalled prostheses cost'!$F$23)</f>
        <v>-112190450.96213245</v>
      </c>
      <c r="L5981" s="11">
        <f t="shared" si="190"/>
        <v>1</v>
      </c>
    </row>
    <row r="5982" spans="1:12" x14ac:dyDescent="0.25">
      <c r="A5982">
        <f t="shared" si="191"/>
        <v>5977</v>
      </c>
      <c r="C5982">
        <v>54371.31278639588</v>
      </c>
      <c r="D5982">
        <v>56012.081868064888</v>
      </c>
      <c r="E5982">
        <v>66258152.533828393</v>
      </c>
      <c r="F5982">
        <v>1640.7690816690083</v>
      </c>
      <c r="G5982">
        <v>502432608.84980273</v>
      </c>
      <c r="H5982" s="6">
        <f>E5982-G5982-'Recalled prostheses cost'!$F$23</f>
        <v>-459926280.78286552</v>
      </c>
      <c r="I5982" s="112">
        <v>36942168.53625498</v>
      </c>
      <c r="J5982" s="112">
        <v>190924391.36292499</v>
      </c>
      <c r="K5982" s="112">
        <f>I5982-J5982-(0.38*'Recalled prostheses cost'!$F$23)</f>
        <v>-163007916.12408867</v>
      </c>
      <c r="L5982" s="11">
        <f t="shared" si="190"/>
        <v>1</v>
      </c>
    </row>
    <row r="5983" spans="1:12" x14ac:dyDescent="0.25">
      <c r="A5983">
        <f t="shared" si="191"/>
        <v>5978</v>
      </c>
      <c r="C5983">
        <v>63532.307804478347</v>
      </c>
      <c r="D5983">
        <v>66452.633342160028</v>
      </c>
      <c r="E5983">
        <v>51229666.043912806</v>
      </c>
      <c r="F5983">
        <v>2920.3255376816815</v>
      </c>
      <c r="G5983">
        <v>569919767.4107163</v>
      </c>
      <c r="H5983" s="6">
        <f>E5983-G5983-'Recalled prostheses cost'!$F$23</f>
        <v>-542441925.8336947</v>
      </c>
      <c r="I5983" s="112">
        <v>28527622.906663377</v>
      </c>
      <c r="J5983" s="112">
        <v>216569511.61607221</v>
      </c>
      <c r="K5983" s="112">
        <f>I5983-J5983-(0.38*'Recalled prostheses cost'!$F$23)</f>
        <v>-197067582.00682747</v>
      </c>
      <c r="L5983" s="11">
        <f t="shared" si="190"/>
        <v>1</v>
      </c>
    </row>
    <row r="5984" spans="1:12" x14ac:dyDescent="0.25">
      <c r="A5984">
        <f t="shared" si="191"/>
        <v>5979</v>
      </c>
      <c r="C5984">
        <v>57258.629312540681</v>
      </c>
      <c r="D5984">
        <v>58522.346118209847</v>
      </c>
      <c r="E5984">
        <v>51712609.56925226</v>
      </c>
      <c r="F5984">
        <v>1263.7168056691662</v>
      </c>
      <c r="G5984">
        <v>264224811.94632897</v>
      </c>
      <c r="H5984" s="6">
        <f>E5984-G5984-'Recalled prostheses cost'!$F$23</f>
        <v>-236264026.84396788</v>
      </c>
      <c r="I5984" s="112">
        <v>28336728.956561383</v>
      </c>
      <c r="J5984" s="112">
        <v>100405428.53960501</v>
      </c>
      <c r="K5984" s="112">
        <f>I5984-J5984-(0.38*'Recalled prostheses cost'!$F$23)</f>
        <v>-81094392.880462259</v>
      </c>
      <c r="L5984" s="11">
        <f t="shared" si="190"/>
        <v>1</v>
      </c>
    </row>
    <row r="5985" spans="1:12" x14ac:dyDescent="0.25">
      <c r="A5985">
        <f t="shared" si="191"/>
        <v>5980</v>
      </c>
      <c r="C5985">
        <v>60701.709448975191</v>
      </c>
      <c r="D5985">
        <v>62570.986264906729</v>
      </c>
      <c r="E5985">
        <v>56479155.557693221</v>
      </c>
      <c r="F5985">
        <v>1869.2768159315383</v>
      </c>
      <c r="G5985">
        <v>415116483.56671929</v>
      </c>
      <c r="H5985" s="6">
        <f>E5985-G5985-'Recalled prostheses cost'!$F$23</f>
        <v>-382389152.47591722</v>
      </c>
      <c r="I5985" s="112">
        <v>31708929.398271877</v>
      </c>
      <c r="J5985" s="112">
        <v>157744263.75535339</v>
      </c>
      <c r="K5985" s="112">
        <f>I5985-J5985-(0.38*'Recalled prostheses cost'!$F$23)</f>
        <v>-135061027.65450016</v>
      </c>
      <c r="L5985" s="11">
        <f t="shared" si="190"/>
        <v>1</v>
      </c>
    </row>
    <row r="5986" spans="1:12" x14ac:dyDescent="0.25">
      <c r="A5986">
        <f t="shared" si="191"/>
        <v>5981</v>
      </c>
      <c r="C5986">
        <v>59241.043101445015</v>
      </c>
      <c r="D5986">
        <v>60413.520415356739</v>
      </c>
      <c r="E5986">
        <v>52577481.869314879</v>
      </c>
      <c r="F5986">
        <v>1172.4773139117242</v>
      </c>
      <c r="G5986">
        <v>245800416.82159263</v>
      </c>
      <c r="H5986" s="6">
        <f>E5986-G5986-'Recalled prostheses cost'!$F$23</f>
        <v>-216974759.41916892</v>
      </c>
      <c r="I5986" s="112">
        <v>29080762.114183538</v>
      </c>
      <c r="J5986" s="112">
        <v>93404158.392205194</v>
      </c>
      <c r="K5986" s="112">
        <f>I5986-J5986-(0.38*'Recalled prostheses cost'!$F$23)</f>
        <v>-73349089.575440302</v>
      </c>
      <c r="L5986" s="11">
        <f t="shared" si="190"/>
        <v>1</v>
      </c>
    </row>
    <row r="5987" spans="1:12" x14ac:dyDescent="0.25">
      <c r="A5987">
        <f t="shared" si="191"/>
        <v>5982</v>
      </c>
      <c r="C5987">
        <v>54609.151238753991</v>
      </c>
      <c r="D5987">
        <v>55413.329903653153</v>
      </c>
      <c r="E5987">
        <v>58548211.709965728</v>
      </c>
      <c r="F5987">
        <v>804.17866489916196</v>
      </c>
      <c r="G5987">
        <v>220173569.52616259</v>
      </c>
      <c r="H5987" s="6">
        <f>E5987-G5987-'Recalled prostheses cost'!$F$23</f>
        <v>-185377182.28308803</v>
      </c>
      <c r="I5987" s="112">
        <v>32294530.905978926</v>
      </c>
      <c r="J5987" s="112">
        <v>83665956.419941783</v>
      </c>
      <c r="K5987" s="112">
        <f>I5987-J5987-(0.38*'Recalled prostheses cost'!$F$23)</f>
        <v>-60397118.811381504</v>
      </c>
      <c r="L5987" s="11">
        <f t="shared" si="190"/>
        <v>1</v>
      </c>
    </row>
    <row r="5988" spans="1:12" x14ac:dyDescent="0.25">
      <c r="A5988">
        <f t="shared" si="191"/>
        <v>5983</v>
      </c>
      <c r="C5988">
        <v>54399.82433287031</v>
      </c>
      <c r="D5988">
        <v>55567.835475766005</v>
      </c>
      <c r="E5988">
        <v>43039111.108215258</v>
      </c>
      <c r="F5988">
        <v>1168.0111428956952</v>
      </c>
      <c r="G5988">
        <v>182470630.84701222</v>
      </c>
      <c r="H5988" s="6">
        <f>E5988-G5988-'Recalled prostheses cost'!$F$23</f>
        <v>-163183344.20568812</v>
      </c>
      <c r="I5988" s="112">
        <v>23557083.803637978</v>
      </c>
      <c r="J5988" s="112">
        <v>69338839.721864641</v>
      </c>
      <c r="K5988" s="112">
        <f>I5988-J5988-(0.38*'Recalled prostheses cost'!$F$23)</f>
        <v>-54807449.215645306</v>
      </c>
      <c r="L5988" s="11">
        <f t="shared" si="190"/>
        <v>1</v>
      </c>
    </row>
    <row r="5989" spans="1:12" x14ac:dyDescent="0.25">
      <c r="A5989">
        <f t="shared" si="191"/>
        <v>5984</v>
      </c>
      <c r="C5989">
        <v>56387.675015592366</v>
      </c>
      <c r="D5989">
        <v>57826.798278834518</v>
      </c>
      <c r="E5989">
        <v>65789724.696850777</v>
      </c>
      <c r="F5989">
        <v>1439.1232632421525</v>
      </c>
      <c r="G5989">
        <v>403881300.82660413</v>
      </c>
      <c r="H5989" s="6">
        <f>E5989-G5989-'Recalled prostheses cost'!$F$23</f>
        <v>-361843400.59664452</v>
      </c>
      <c r="I5989" s="112">
        <v>36568168.55444476</v>
      </c>
      <c r="J5989" s="112">
        <v>153474894.31410956</v>
      </c>
      <c r="K5989" s="112">
        <f>I5989-J5989-(0.38*'Recalled prostheses cost'!$F$23)</f>
        <v>-125932419.05708346</v>
      </c>
      <c r="L5989" s="11">
        <f t="shared" si="190"/>
        <v>1</v>
      </c>
    </row>
    <row r="5990" spans="1:12" x14ac:dyDescent="0.25">
      <c r="A5990">
        <f t="shared" si="191"/>
        <v>5985</v>
      </c>
      <c r="C5990">
        <v>54246.261575057208</v>
      </c>
      <c r="D5990">
        <v>56194.936923680158</v>
      </c>
      <c r="E5990">
        <v>45888268.738568328</v>
      </c>
      <c r="F5990">
        <v>1948.67534862295</v>
      </c>
      <c r="G5990">
        <v>377427684.03376687</v>
      </c>
      <c r="H5990" s="6">
        <f>E5990-G5990-'Recalled prostheses cost'!$F$23</f>
        <v>-355291239.76208973</v>
      </c>
      <c r="I5990" s="112">
        <v>25874162.159760717</v>
      </c>
      <c r="J5990" s="112">
        <v>143422519.93283141</v>
      </c>
      <c r="K5990" s="112">
        <f>I5990-J5990-(0.38*'Recalled prostheses cost'!$F$23)</f>
        <v>-126574051.07048935</v>
      </c>
      <c r="L5990" s="11">
        <f t="shared" si="190"/>
        <v>1</v>
      </c>
    </row>
    <row r="5991" spans="1:12" x14ac:dyDescent="0.25">
      <c r="A5991">
        <f t="shared" si="191"/>
        <v>5986</v>
      </c>
      <c r="C5991">
        <v>67552.754169473032</v>
      </c>
      <c r="D5991">
        <v>69778.803381583333</v>
      </c>
      <c r="E5991">
        <v>57076773.074272588</v>
      </c>
      <c r="F5991">
        <v>2226.0492121103016</v>
      </c>
      <c r="G5991">
        <v>389581564.60016537</v>
      </c>
      <c r="H5991" s="6">
        <f>E5991-G5991-'Recalled prostheses cost'!$F$23</f>
        <v>-356256615.99278396</v>
      </c>
      <c r="I5991" s="112">
        <v>31833472.349952381</v>
      </c>
      <c r="J5991" s="112">
        <v>148040994.54806283</v>
      </c>
      <c r="K5991" s="112">
        <f>I5991-J5991-(0.38*'Recalled prostheses cost'!$F$23)</f>
        <v>-125233215.49552909</v>
      </c>
      <c r="L5991" s="11">
        <f t="shared" si="190"/>
        <v>1</v>
      </c>
    </row>
    <row r="5992" spans="1:12" x14ac:dyDescent="0.25">
      <c r="A5992">
        <f t="shared" si="191"/>
        <v>5987</v>
      </c>
      <c r="C5992">
        <v>53015.961945066359</v>
      </c>
      <c r="D5992">
        <v>54874.865466800213</v>
      </c>
      <c r="E5992">
        <v>48141897.395792097</v>
      </c>
      <c r="F5992">
        <v>1858.9035217338533</v>
      </c>
      <c r="G5992">
        <v>359612250.92139089</v>
      </c>
      <c r="H5992" s="6">
        <f>E5992-G5992-'Recalled prostheses cost'!$F$23</f>
        <v>-335222177.99248993</v>
      </c>
      <c r="I5992" s="112">
        <v>26380266.44127325</v>
      </c>
      <c r="J5992" s="112">
        <v>136652655.35012856</v>
      </c>
      <c r="K5992" s="112">
        <f>I5992-J5992-(0.38*'Recalled prostheses cost'!$F$23)</f>
        <v>-119298082.20627397</v>
      </c>
      <c r="L5992" s="11">
        <f t="shared" si="190"/>
        <v>1</v>
      </c>
    </row>
    <row r="5993" spans="1:12" x14ac:dyDescent="0.25">
      <c r="A5993">
        <f t="shared" si="191"/>
        <v>5988</v>
      </c>
      <c r="C5993">
        <v>51368.526597659591</v>
      </c>
      <c r="D5993">
        <v>52538.824752777342</v>
      </c>
      <c r="E5993">
        <v>73605522.511921406</v>
      </c>
      <c r="F5993">
        <v>1170.2981551177509</v>
      </c>
      <c r="G5993">
        <v>416274148.93794149</v>
      </c>
      <c r="H5993" s="6">
        <f>E5993-G5993-'Recalled prostheses cost'!$F$23</f>
        <v>-366420450.89291126</v>
      </c>
      <c r="I5993" s="112">
        <v>40678728.473154023</v>
      </c>
      <c r="J5993" s="112">
        <v>158184176.59641775</v>
      </c>
      <c r="K5993" s="112">
        <f>I5993-J5993-(0.38*'Recalled prostheses cost'!$F$23)</f>
        <v>-126531141.42068237</v>
      </c>
      <c r="L5993" s="11">
        <f t="shared" si="190"/>
        <v>1</v>
      </c>
    </row>
    <row r="5994" spans="1:12" x14ac:dyDescent="0.25">
      <c r="A5994">
        <f t="shared" si="191"/>
        <v>5989</v>
      </c>
      <c r="C5994">
        <v>84627.019085345906</v>
      </c>
      <c r="D5994">
        <v>87190.434158951655</v>
      </c>
      <c r="E5994">
        <v>44959433.610487334</v>
      </c>
      <c r="F5994">
        <v>2563.4150736057491</v>
      </c>
      <c r="G5994">
        <v>251093688.5799925</v>
      </c>
      <c r="H5994" s="6">
        <f>E5994-G5994-'Recalled prostheses cost'!$F$23</f>
        <v>-229886079.43639633</v>
      </c>
      <c r="I5994" s="112">
        <v>25263903.726370268</v>
      </c>
      <c r="J5994" s="112">
        <v>95415601.660397142</v>
      </c>
      <c r="K5994" s="112">
        <f>I5994-J5994-(0.38*'Recalled prostheses cost'!$F$23)</f>
        <v>-79177391.231445521</v>
      </c>
      <c r="L5994" s="11">
        <f t="shared" si="190"/>
        <v>1</v>
      </c>
    </row>
    <row r="5995" spans="1:12" x14ac:dyDescent="0.25">
      <c r="A5995">
        <f t="shared" si="191"/>
        <v>5990</v>
      </c>
      <c r="C5995">
        <v>55007.224347256095</v>
      </c>
      <c r="D5995">
        <v>56544.287452277771</v>
      </c>
      <c r="E5995">
        <v>62846294.283097476</v>
      </c>
      <c r="F5995">
        <v>1537.0631050216762</v>
      </c>
      <c r="G5995">
        <v>441191203.82334632</v>
      </c>
      <c r="H5995" s="6">
        <f>E5995-G5995-'Recalled prostheses cost'!$F$23</f>
        <v>-402096734.00714004</v>
      </c>
      <c r="I5995" s="112">
        <v>35266140.398623087</v>
      </c>
      <c r="J5995" s="112">
        <v>167652657.45287162</v>
      </c>
      <c r="K5995" s="112">
        <f>I5995-J5995-(0.38*'Recalled prostheses cost'!$F$23)</f>
        <v>-141412210.3516672</v>
      </c>
      <c r="L5995" s="11">
        <f t="shared" si="190"/>
        <v>1</v>
      </c>
    </row>
    <row r="5996" spans="1:12" x14ac:dyDescent="0.25">
      <c r="A5996">
        <f t="shared" si="191"/>
        <v>5991</v>
      </c>
      <c r="C5996">
        <v>50010.928370123183</v>
      </c>
      <c r="D5996">
        <v>51175.340950488688</v>
      </c>
      <c r="E5996">
        <v>49502351.952479534</v>
      </c>
      <c r="F5996">
        <v>1164.4125803655043</v>
      </c>
      <c r="G5996">
        <v>299671526.31383055</v>
      </c>
      <c r="H5996" s="6">
        <f>E5996-G5996-'Recalled prostheses cost'!$F$23</f>
        <v>-273920998.82824218</v>
      </c>
      <c r="I5996" s="112">
        <v>27073356.8912342</v>
      </c>
      <c r="J5996" s="112">
        <v>113875179.99925561</v>
      </c>
      <c r="K5996" s="112">
        <f>I5996-J5996-(0.38*'Recalled prostheses cost'!$F$23)</f>
        <v>-95827516.405440062</v>
      </c>
      <c r="L5996" s="11">
        <f t="shared" si="190"/>
        <v>1</v>
      </c>
    </row>
    <row r="5997" spans="1:12" x14ac:dyDescent="0.25">
      <c r="A5997">
        <f t="shared" si="191"/>
        <v>5992</v>
      </c>
      <c r="C5997">
        <v>52813.908939419343</v>
      </c>
      <c r="D5997">
        <v>54338.5965219672</v>
      </c>
      <c r="E5997">
        <v>40125159.068936728</v>
      </c>
      <c r="F5997">
        <v>1524.6875825478564</v>
      </c>
      <c r="G5997">
        <v>258040260.80964482</v>
      </c>
      <c r="H5997" s="6">
        <f>E5997-G5997-'Recalled prostheses cost'!$F$23</f>
        <v>-241666926.20759925</v>
      </c>
      <c r="I5997" s="112">
        <v>22139596.071048077</v>
      </c>
      <c r="J5997" s="112">
        <v>98055299.107665047</v>
      </c>
      <c r="K5997" s="112">
        <f>I5997-J5997-(0.38*'Recalled prostheses cost'!$F$23)</f>
        <v>-84941396.334035605</v>
      </c>
      <c r="L5997" s="11">
        <f t="shared" si="190"/>
        <v>1</v>
      </c>
    </row>
    <row r="5998" spans="1:12" x14ac:dyDescent="0.25">
      <c r="A5998">
        <f t="shared" si="191"/>
        <v>5993</v>
      </c>
      <c r="C5998">
        <v>62339.163584700524</v>
      </c>
      <c r="D5998">
        <v>64807.555463176635</v>
      </c>
      <c r="E5998">
        <v>45407238.046436295</v>
      </c>
      <c r="F5998">
        <v>2468.3918784761117</v>
      </c>
      <c r="G5998">
        <v>425456854.47307408</v>
      </c>
      <c r="H5998" s="6">
        <f>E5998-G5998-'Recalled prostheses cost'!$F$23</f>
        <v>-403801440.89352894</v>
      </c>
      <c r="I5998" s="112">
        <v>25054531.745647591</v>
      </c>
      <c r="J5998" s="112">
        <v>161673604.69976813</v>
      </c>
      <c r="K5998" s="112">
        <f>I5998-J5998-(0.38*'Recalled prostheses cost'!$F$23)</f>
        <v>-145644766.2515392</v>
      </c>
      <c r="L5998" s="11">
        <f t="shared" si="190"/>
        <v>1</v>
      </c>
    </row>
    <row r="5999" spans="1:12" x14ac:dyDescent="0.25">
      <c r="A5999">
        <f t="shared" si="191"/>
        <v>5994</v>
      </c>
      <c r="C5999">
        <v>59918.167955230347</v>
      </c>
      <c r="D5999">
        <v>61687.347438591831</v>
      </c>
      <c r="E5999">
        <v>43322214.884097062</v>
      </c>
      <c r="F5999">
        <v>1769.179483361484</v>
      </c>
      <c r="G5999">
        <v>287358252.21938789</v>
      </c>
      <c r="H5999" s="6">
        <f>E5999-G5999-'Recalled prostheses cost'!$F$23</f>
        <v>-267787861.80218199</v>
      </c>
      <c r="I5999" s="112">
        <v>24077288.497442659</v>
      </c>
      <c r="J5999" s="112">
        <v>109196135.8433674</v>
      </c>
      <c r="K5999" s="112">
        <f>I5999-J5999-(0.38*'Recalled prostheses cost'!$F$23)</f>
        <v>-94144540.643343389</v>
      </c>
      <c r="L5999" s="11">
        <f t="shared" si="190"/>
        <v>1</v>
      </c>
    </row>
    <row r="6000" spans="1:12" x14ac:dyDescent="0.25">
      <c r="A6000">
        <f t="shared" si="191"/>
        <v>5995</v>
      </c>
      <c r="C6000">
        <v>70906.817127825227</v>
      </c>
      <c r="D6000">
        <v>73780.43370206152</v>
      </c>
      <c r="E6000">
        <v>51079992.178728513</v>
      </c>
      <c r="F6000">
        <v>2873.6165742362937</v>
      </c>
      <c r="G6000">
        <v>470318141.94066793</v>
      </c>
      <c r="H6000" s="6">
        <f>E6000-G6000-'Recalled prostheses cost'!$F$23</f>
        <v>-442989974.22883058</v>
      </c>
      <c r="I6000" s="112">
        <v>28336100.383960843</v>
      </c>
      <c r="J6000" s="112">
        <v>178720893.93745384</v>
      </c>
      <c r="K6000" s="112">
        <f>I6000-J6000-(0.38*'Recalled prostheses cost'!$F$23)</f>
        <v>-159410486.85091165</v>
      </c>
      <c r="L6000" s="11">
        <f t="shared" si="190"/>
        <v>1</v>
      </c>
    </row>
    <row r="6001" spans="1:12" x14ac:dyDescent="0.25">
      <c r="A6001">
        <f t="shared" si="191"/>
        <v>5996</v>
      </c>
      <c r="C6001">
        <v>68469.138427562677</v>
      </c>
      <c r="D6001">
        <v>72420.117586597888</v>
      </c>
      <c r="E6001">
        <v>52776330.518713243</v>
      </c>
      <c r="F6001">
        <v>3950.9791590352106</v>
      </c>
      <c r="G6001">
        <v>784247380.58071864</v>
      </c>
      <c r="H6001" s="6">
        <f>E6001-G6001-'Recalled prostheses cost'!$F$23</f>
        <v>-755222874.52889657</v>
      </c>
      <c r="I6001" s="112">
        <v>29041275.342844855</v>
      </c>
      <c r="J6001" s="112">
        <v>298014004.62067312</v>
      </c>
      <c r="K6001" s="112">
        <f>I6001-J6001-(0.38*'Recalled prostheses cost'!$F$23)</f>
        <v>-277998422.57524693</v>
      </c>
      <c r="L6001" s="11">
        <f t="shared" si="190"/>
        <v>1</v>
      </c>
    </row>
    <row r="6002" spans="1:12" x14ac:dyDescent="0.25">
      <c r="A6002">
        <f t="shared" si="191"/>
        <v>5997</v>
      </c>
      <c r="C6002">
        <v>81989.257225235793</v>
      </c>
      <c r="D6002">
        <v>84562.150672286691</v>
      </c>
      <c r="E6002">
        <v>40665601.195384346</v>
      </c>
      <c r="F6002">
        <v>2572.8934470508975</v>
      </c>
      <c r="G6002">
        <v>221261838.97904333</v>
      </c>
      <c r="H6002" s="6">
        <f>E6002-G6002-'Recalled prostheses cost'!$F$23</f>
        <v>-204348062.25055015</v>
      </c>
      <c r="I6002" s="112">
        <v>22577167.395030554</v>
      </c>
      <c r="J6002" s="112">
        <v>84079498.812036455</v>
      </c>
      <c r="K6002" s="112">
        <f>I6002-J6002-(0.38*'Recalled prostheses cost'!$F$23)</f>
        <v>-70528024.714424551</v>
      </c>
      <c r="L6002" s="11">
        <f t="shared" si="190"/>
        <v>1</v>
      </c>
    </row>
    <row r="6003" spans="1:12" x14ac:dyDescent="0.25">
      <c r="A6003">
        <f t="shared" si="191"/>
        <v>5998</v>
      </c>
      <c r="C6003">
        <v>61121.592440684617</v>
      </c>
      <c r="D6003">
        <v>62805.638635169766</v>
      </c>
      <c r="E6003">
        <v>41672883.459533691</v>
      </c>
      <c r="F6003">
        <v>1684.0461944851486</v>
      </c>
      <c r="G6003">
        <v>275770632.795542</v>
      </c>
      <c r="H6003" s="6">
        <f>E6003-G6003-'Recalled prostheses cost'!$F$23</f>
        <v>-257849573.80289948</v>
      </c>
      <c r="I6003" s="112">
        <v>23274479.799653545</v>
      </c>
      <c r="J6003" s="112">
        <v>104792840.46230595</v>
      </c>
      <c r="K6003" s="112">
        <f>I6003-J6003-(0.38*'Recalled prostheses cost'!$F$23)</f>
        <v>-90544053.960071057</v>
      </c>
      <c r="L6003" s="11">
        <f t="shared" si="190"/>
        <v>1</v>
      </c>
    </row>
    <row r="6004" spans="1:12" x14ac:dyDescent="0.25">
      <c r="A6004">
        <f t="shared" si="191"/>
        <v>5999</v>
      </c>
      <c r="C6004">
        <v>59804.350056161282</v>
      </c>
      <c r="D6004">
        <v>61456.620896016299</v>
      </c>
      <c r="E6004">
        <v>50434923.515276194</v>
      </c>
      <c r="F6004">
        <v>1652.2708398550167</v>
      </c>
      <c r="G6004">
        <v>300074531.06709558</v>
      </c>
      <c r="H6004" s="6">
        <f>E6004-G6004-'Recalled prostheses cost'!$F$23</f>
        <v>-273391432.01871055</v>
      </c>
      <c r="I6004" s="112">
        <v>28150452.653364677</v>
      </c>
      <c r="J6004" s="112">
        <v>114028321.80549632</v>
      </c>
      <c r="K6004" s="112">
        <f>I6004-J6004-(0.38*'Recalled prostheses cost'!$F$23)</f>
        <v>-94903562.449550301</v>
      </c>
      <c r="L6004" s="11">
        <f t="shared" si="190"/>
        <v>1</v>
      </c>
    </row>
    <row r="6005" spans="1:12" x14ac:dyDescent="0.25">
      <c r="A6005">
        <f t="shared" si="191"/>
        <v>6000</v>
      </c>
      <c r="C6005">
        <v>78943.34703411012</v>
      </c>
      <c r="D6005">
        <v>81671.778654497757</v>
      </c>
      <c r="E6005">
        <v>42728386.673166431</v>
      </c>
      <c r="F6005">
        <v>2728.4316203876369</v>
      </c>
      <c r="G6005">
        <v>267191888.46865737</v>
      </c>
      <c r="H6005" s="6">
        <f>E6005-G6005-'Recalled prostheses cost'!$F$23</f>
        <v>-248215326.26238212</v>
      </c>
      <c r="I6005" s="112">
        <v>23655430.366256338</v>
      </c>
      <c r="J6005" s="112">
        <v>101532917.61808981</v>
      </c>
      <c r="K6005" s="112">
        <f>I6005-J6005-(0.38*'Recalled prostheses cost'!$F$23)</f>
        <v>-86903180.549252123</v>
      </c>
      <c r="L6005" s="11">
        <f t="shared" si="190"/>
        <v>1</v>
      </c>
    </row>
    <row r="6006" spans="1:12" x14ac:dyDescent="0.25">
      <c r="A6006">
        <f t="shared" si="191"/>
        <v>6001</v>
      </c>
      <c r="C6006">
        <v>68851.970918626626</v>
      </c>
      <c r="D6006">
        <v>70698.723391399413</v>
      </c>
      <c r="E6006">
        <v>42228814.146695629</v>
      </c>
      <c r="F6006">
        <v>1846.7524727727869</v>
      </c>
      <c r="G6006">
        <v>203963652.70114464</v>
      </c>
      <c r="H6006" s="6">
        <f>E6006-G6006-'Recalled prostheses cost'!$F$23</f>
        <v>-185486663.02134019</v>
      </c>
      <c r="I6006" s="112">
        <v>23488044.447847091</v>
      </c>
      <c r="J6006" s="112">
        <v>77506188.026434958</v>
      </c>
      <c r="K6006" s="112">
        <f>I6006-J6006-(0.38*'Recalled prostheses cost'!$F$23)</f>
        <v>-63043836.876006514</v>
      </c>
      <c r="L6006" s="11">
        <f t="shared" si="190"/>
        <v>1</v>
      </c>
    </row>
    <row r="6007" spans="1:12" x14ac:dyDescent="0.25">
      <c r="A6007">
        <f t="shared" si="191"/>
        <v>6002</v>
      </c>
      <c r="C6007">
        <v>50887.629877578882</v>
      </c>
      <c r="D6007">
        <v>51713.596009107343</v>
      </c>
      <c r="E6007">
        <v>63368594.044384077</v>
      </c>
      <c r="F6007">
        <v>825.96613152846112</v>
      </c>
      <c r="G6007">
        <v>236198082.58824104</v>
      </c>
      <c r="H6007" s="6">
        <f>E6007-G6007-'Recalled prostheses cost'!$F$23</f>
        <v>-196581313.01074815</v>
      </c>
      <c r="I6007" s="112">
        <v>35249597.539019935</v>
      </c>
      <c r="J6007" s="112">
        <v>89755271.3835316</v>
      </c>
      <c r="K6007" s="112">
        <f>I6007-J6007-(0.38*'Recalled prostheses cost'!$F$23)</f>
        <v>-63531367.141930312</v>
      </c>
      <c r="L6007" s="11">
        <f t="shared" si="190"/>
        <v>1</v>
      </c>
    </row>
    <row r="6008" spans="1:12" x14ac:dyDescent="0.25">
      <c r="A6008">
        <f t="shared" si="191"/>
        <v>6003</v>
      </c>
      <c r="C6008">
        <v>75799.027306121643</v>
      </c>
      <c r="D6008">
        <v>78277.109241033206</v>
      </c>
      <c r="E6008">
        <v>54457896.846349552</v>
      </c>
      <c r="F6008">
        <v>2478.0819349115627</v>
      </c>
      <c r="G6008">
        <v>342967520.83890593</v>
      </c>
      <c r="H6008" s="6">
        <f>E6008-G6008-'Recalled prostheses cost'!$F$23</f>
        <v>-312261448.45944756</v>
      </c>
      <c r="I6008" s="112">
        <v>30212636.863701362</v>
      </c>
      <c r="J6008" s="112">
        <v>130327657.91878426</v>
      </c>
      <c r="K6008" s="112">
        <f>I6008-J6008-(0.38*'Recalled prostheses cost'!$F$23)</f>
        <v>-109140714.35250154</v>
      </c>
      <c r="L6008" s="11">
        <f t="shared" si="190"/>
        <v>1</v>
      </c>
    </row>
    <row r="6009" spans="1:12" x14ac:dyDescent="0.25">
      <c r="A6009">
        <f t="shared" si="191"/>
        <v>6004</v>
      </c>
      <c r="C6009">
        <v>64705.599592180231</v>
      </c>
      <c r="D6009">
        <v>66395.248362014914</v>
      </c>
      <c r="E6009">
        <v>54516122.587388754</v>
      </c>
      <c r="F6009">
        <v>1689.6487698346828</v>
      </c>
      <c r="G6009">
        <v>337628298.91596812</v>
      </c>
      <c r="H6009" s="6">
        <f>E6009-G6009-'Recalled prostheses cost'!$F$23</f>
        <v>-306864000.79547054</v>
      </c>
      <c r="I6009" s="112">
        <v>29881092.469317831</v>
      </c>
      <c r="J6009" s="112">
        <v>128298753.58806789</v>
      </c>
      <c r="K6009" s="112">
        <f>I6009-J6009-(0.38*'Recalled prostheses cost'!$F$23)</f>
        <v>-107443354.41616872</v>
      </c>
      <c r="L6009" s="11">
        <f t="shared" si="190"/>
        <v>1</v>
      </c>
    </row>
    <row r="6010" spans="1:12" x14ac:dyDescent="0.25">
      <c r="A6010">
        <f t="shared" si="191"/>
        <v>6005</v>
      </c>
      <c r="C6010">
        <v>57250.345986272558</v>
      </c>
      <c r="D6010">
        <v>58736.782457858862</v>
      </c>
      <c r="E6010">
        <v>40770887.582596198</v>
      </c>
      <c r="F6010">
        <v>1486.4364715863048</v>
      </c>
      <c r="G6010">
        <v>240914292.30953857</v>
      </c>
      <c r="H6010" s="6">
        <f>E6010-G6010-'Recalled prostheses cost'!$F$23</f>
        <v>-223895229.19383353</v>
      </c>
      <c r="I6010" s="112">
        <v>22479073.758449335</v>
      </c>
      <c r="J6010" s="112">
        <v>91547431.077624664</v>
      </c>
      <c r="K6010" s="112">
        <f>I6010-J6010-(0.38*'Recalled prostheses cost'!$F$23)</f>
        <v>-78094050.616593987</v>
      </c>
      <c r="L6010" s="11">
        <f t="shared" si="190"/>
        <v>1</v>
      </c>
    </row>
    <row r="6011" spans="1:12" x14ac:dyDescent="0.25">
      <c r="A6011">
        <f t="shared" si="191"/>
        <v>6006</v>
      </c>
      <c r="C6011">
        <v>55163.014302273863</v>
      </c>
      <c r="D6011">
        <v>57040.318694856207</v>
      </c>
      <c r="E6011">
        <v>49554734.321485914</v>
      </c>
      <c r="F6011">
        <v>1877.304392582344</v>
      </c>
      <c r="G6011">
        <v>421287727.87712252</v>
      </c>
      <c r="H6011" s="6">
        <f>E6011-G6011-'Recalled prostheses cost'!$F$23</f>
        <v>-395484818.02252775</v>
      </c>
      <c r="I6011" s="112">
        <v>27417947.672694102</v>
      </c>
      <c r="J6011" s="112">
        <v>160089336.59330657</v>
      </c>
      <c r="K6011" s="112">
        <f>I6011-J6011-(0.38*'Recalled prostheses cost'!$F$23)</f>
        <v>-141697082.21803111</v>
      </c>
      <c r="L6011" s="11">
        <f t="shared" si="190"/>
        <v>1</v>
      </c>
    </row>
    <row r="6012" spans="1:12" x14ac:dyDescent="0.25">
      <c r="A6012">
        <f t="shared" si="191"/>
        <v>6007</v>
      </c>
      <c r="C6012">
        <v>68411.349861835115</v>
      </c>
      <c r="D6012">
        <v>70968.219135085252</v>
      </c>
      <c r="E6012">
        <v>42857111.033804685</v>
      </c>
      <c r="F6012">
        <v>2556.8692732501368</v>
      </c>
      <c r="G6012">
        <v>342354967.03264487</v>
      </c>
      <c r="H6012" s="6">
        <f>E6012-G6012-'Recalled prostheses cost'!$F$23</f>
        <v>-323249680.46573138</v>
      </c>
      <c r="I6012" s="112">
        <v>23870498.27921683</v>
      </c>
      <c r="J6012" s="112">
        <v>130094887.47240505</v>
      </c>
      <c r="K6012" s="112">
        <f>I6012-J6012-(0.38*'Recalled prostheses cost'!$F$23)</f>
        <v>-115250082.49060687</v>
      </c>
      <c r="L6012" s="11">
        <f t="shared" si="190"/>
        <v>1</v>
      </c>
    </row>
    <row r="6013" spans="1:12" x14ac:dyDescent="0.25">
      <c r="A6013">
        <f t="shared" si="191"/>
        <v>6008</v>
      </c>
      <c r="C6013">
        <v>50286.286880188803</v>
      </c>
      <c r="D6013">
        <v>51615.657325902794</v>
      </c>
      <c r="E6013">
        <v>52357914.693033054</v>
      </c>
      <c r="F6013">
        <v>1329.3704457139902</v>
      </c>
      <c r="G6013">
        <v>350951799.8750459</v>
      </c>
      <c r="H6013" s="6">
        <f>E6013-G6013-'Recalled prostheses cost'!$F$23</f>
        <v>-322345709.64890403</v>
      </c>
      <c r="I6013" s="112">
        <v>28723472.984361805</v>
      </c>
      <c r="J6013" s="112">
        <v>133361683.95251745</v>
      </c>
      <c r="K6013" s="112">
        <f>I6013-J6013-(0.38*'Recalled prostheses cost'!$F$23)</f>
        <v>-113663904.26557431</v>
      </c>
      <c r="L6013" s="11">
        <f t="shared" si="190"/>
        <v>1</v>
      </c>
    </row>
    <row r="6014" spans="1:12" x14ac:dyDescent="0.25">
      <c r="A6014">
        <f t="shared" si="191"/>
        <v>6009</v>
      </c>
      <c r="C6014">
        <v>52475.234117973167</v>
      </c>
      <c r="D6014">
        <v>53563.492756193358</v>
      </c>
      <c r="E6014">
        <v>48608565.922810994</v>
      </c>
      <c r="F6014">
        <v>1088.2586382201916</v>
      </c>
      <c r="G6014">
        <v>228755101.86141777</v>
      </c>
      <c r="H6014" s="6">
        <f>E6014-G6014-'Recalled prostheses cost'!$F$23</f>
        <v>-203898360.40549794</v>
      </c>
      <c r="I6014" s="112">
        <v>26884552.996240597</v>
      </c>
      <c r="J6014" s="112">
        <v>86926938.70733878</v>
      </c>
      <c r="K6014" s="112">
        <f>I6014-J6014-(0.38*'Recalled prostheses cost'!$F$23)</f>
        <v>-69068079.008516818</v>
      </c>
      <c r="L6014" s="11">
        <f t="shared" si="190"/>
        <v>1</v>
      </c>
    </row>
    <row r="6015" spans="1:12" x14ac:dyDescent="0.25">
      <c r="A6015">
        <f t="shared" si="191"/>
        <v>6010</v>
      </c>
      <c r="C6015">
        <v>68429.591828193064</v>
      </c>
      <c r="D6015">
        <v>71251.211509412387</v>
      </c>
      <c r="E6015">
        <v>57166188.182487018</v>
      </c>
      <c r="F6015">
        <v>2821.619681219323</v>
      </c>
      <c r="G6015">
        <v>573960926.16480124</v>
      </c>
      <c r="H6015" s="6">
        <f>E6015-G6015-'Recalled prostheses cost'!$F$23</f>
        <v>-540546562.4492054</v>
      </c>
      <c r="I6015" s="112">
        <v>31410685.152266644</v>
      </c>
      <c r="J6015" s="112">
        <v>218105151.94262448</v>
      </c>
      <c r="K6015" s="112">
        <f>I6015-J6015-(0.38*'Recalled prostheses cost'!$F$23)</f>
        <v>-195720160.08777648</v>
      </c>
      <c r="L6015" s="11">
        <f t="shared" si="190"/>
        <v>1</v>
      </c>
    </row>
    <row r="6016" spans="1:12" x14ac:dyDescent="0.25">
      <c r="A6016">
        <f t="shared" si="191"/>
        <v>6011</v>
      </c>
      <c r="C6016">
        <v>57305.689192841171</v>
      </c>
      <c r="D6016">
        <v>58665.443945051768</v>
      </c>
      <c r="E6016">
        <v>54755971.077510752</v>
      </c>
      <c r="F6016">
        <v>1359.7547522105961</v>
      </c>
      <c r="G6016">
        <v>272034173.73584211</v>
      </c>
      <c r="H6016" s="6">
        <f>E6016-G6016-'Recalled prostheses cost'!$F$23</f>
        <v>-241030027.12522253</v>
      </c>
      <c r="I6016" s="112">
        <v>30661606.21824833</v>
      </c>
      <c r="J6016" s="112">
        <v>103372986.01962</v>
      </c>
      <c r="K6016" s="112">
        <f>I6016-J6016-(0.38*'Recalled prostheses cost'!$F$23)</f>
        <v>-81737073.098790318</v>
      </c>
      <c r="L6016" s="11">
        <f t="shared" si="190"/>
        <v>1</v>
      </c>
    </row>
    <row r="6017" spans="1:12" x14ac:dyDescent="0.25">
      <c r="A6017">
        <f t="shared" si="191"/>
        <v>6012</v>
      </c>
      <c r="C6017">
        <v>81932.594803394924</v>
      </c>
      <c r="D6017">
        <v>84700.629041951397</v>
      </c>
      <c r="E6017">
        <v>39506152.148703262</v>
      </c>
      <c r="F6017">
        <v>2768.0342385564727</v>
      </c>
      <c r="G6017">
        <v>252044874.77973676</v>
      </c>
      <c r="H6017" s="6">
        <f>E6017-G6017-'Recalled prostheses cost'!$F$23</f>
        <v>-236290547.09792465</v>
      </c>
      <c r="I6017" s="112">
        <v>21973429.28756969</v>
      </c>
      <c r="J6017" s="112">
        <v>95777052.416299969</v>
      </c>
      <c r="K6017" s="112">
        <f>I6017-J6017-(0.38*'Recalled prostheses cost'!$F$23)</f>
        <v>-82829316.426148921</v>
      </c>
      <c r="L6017" s="11">
        <f t="shared" si="190"/>
        <v>1</v>
      </c>
    </row>
    <row r="6018" spans="1:12" x14ac:dyDescent="0.25">
      <c r="A6018">
        <f t="shared" si="191"/>
        <v>6013</v>
      </c>
      <c r="C6018">
        <v>63095.811242842537</v>
      </c>
      <c r="D6018">
        <v>64961.810826335466</v>
      </c>
      <c r="E6018">
        <v>49701563.109337226</v>
      </c>
      <c r="F6018">
        <v>1865.9995834929287</v>
      </c>
      <c r="G6018">
        <v>303682483.95369911</v>
      </c>
      <c r="H6018" s="6">
        <f>E6018-G6018-'Recalled prostheses cost'!$F$23</f>
        <v>-277732745.31125307</v>
      </c>
      <c r="I6018" s="112">
        <v>27629783.950391527</v>
      </c>
      <c r="J6018" s="112">
        <v>115399343.90240568</v>
      </c>
      <c r="K6018" s="112">
        <f>I6018-J6018-(0.38*'Recalled prostheses cost'!$F$23)</f>
        <v>-96795253.249432802</v>
      </c>
      <c r="L6018" s="11">
        <f t="shared" si="190"/>
        <v>1</v>
      </c>
    </row>
    <row r="6019" spans="1:12" x14ac:dyDescent="0.25">
      <c r="A6019">
        <f t="shared" si="191"/>
        <v>6014</v>
      </c>
      <c r="C6019">
        <v>52504.625815028419</v>
      </c>
      <c r="D6019">
        <v>53974.786049231785</v>
      </c>
      <c r="E6019">
        <v>46207279.374620162</v>
      </c>
      <c r="F6019">
        <v>1470.1602342033657</v>
      </c>
      <c r="G6019">
        <v>332546469.23058856</v>
      </c>
      <c r="H6019" s="6">
        <f>E6019-G6019-'Recalled prostheses cost'!$F$23</f>
        <v>-310091014.32285959</v>
      </c>
      <c r="I6019" s="112">
        <v>25765925.884216428</v>
      </c>
      <c r="J6019" s="112">
        <v>126367658.30762365</v>
      </c>
      <c r="K6019" s="112">
        <f>I6019-J6019-(0.38*'Recalled prostheses cost'!$F$23)</f>
        <v>-109627425.72082588</v>
      </c>
      <c r="L6019" s="11">
        <f t="shared" si="190"/>
        <v>1</v>
      </c>
    </row>
    <row r="6020" spans="1:12" x14ac:dyDescent="0.25">
      <c r="A6020">
        <f t="shared" si="191"/>
        <v>6015</v>
      </c>
      <c r="C6020">
        <v>62697.728693588419</v>
      </c>
      <c r="D6020">
        <v>64958.84685170959</v>
      </c>
      <c r="E6020">
        <v>49536893.156186447</v>
      </c>
      <c r="F6020">
        <v>2261.1181581211713</v>
      </c>
      <c r="G6020">
        <v>396096897.76491976</v>
      </c>
      <c r="H6020" s="6">
        <f>E6020-G6020-'Recalled prostheses cost'!$F$23</f>
        <v>-370311829.07562447</v>
      </c>
      <c r="I6020" s="112">
        <v>27858929.815713443</v>
      </c>
      <c r="J6020" s="112">
        <v>150516821.15066952</v>
      </c>
      <c r="K6020" s="112">
        <f>I6020-J6020-(0.38*'Recalled prostheses cost'!$F$23)</f>
        <v>-131683584.63237473</v>
      </c>
      <c r="L6020" s="11">
        <f t="shared" si="190"/>
        <v>1</v>
      </c>
    </row>
    <row r="6021" spans="1:12" x14ac:dyDescent="0.25">
      <c r="A6021">
        <f t="shared" si="191"/>
        <v>6016</v>
      </c>
      <c r="C6021">
        <v>50017.279183263599</v>
      </c>
      <c r="D6021">
        <v>50951.97156101391</v>
      </c>
      <c r="E6021">
        <v>54130827.455144398</v>
      </c>
      <c r="F6021">
        <v>934.6923777503107</v>
      </c>
      <c r="G6021">
        <v>258395359.72274515</v>
      </c>
      <c r="H6021" s="6">
        <f>E6021-G6021-'Recalled prostheses cost'!$F$23</f>
        <v>-228016356.73449191</v>
      </c>
      <c r="I6021" s="112">
        <v>29548563.226263475</v>
      </c>
      <c r="J6021" s="112">
        <v>98190236.694643185</v>
      </c>
      <c r="K6021" s="112">
        <f>I6021-J6021-(0.38*'Recalled prostheses cost'!$F$23)</f>
        <v>-77667366.76579836</v>
      </c>
      <c r="L6021" s="11">
        <f t="shared" si="190"/>
        <v>1</v>
      </c>
    </row>
    <row r="6022" spans="1:12" x14ac:dyDescent="0.25">
      <c r="A6022">
        <f t="shared" si="191"/>
        <v>6017</v>
      </c>
      <c r="C6022">
        <v>53037.580807086437</v>
      </c>
      <c r="D6022">
        <v>54351.797979213217</v>
      </c>
      <c r="E6022">
        <v>45540541.789718173</v>
      </c>
      <c r="F6022">
        <v>1314.2171721267805</v>
      </c>
      <c r="G6022">
        <v>258646571.00431249</v>
      </c>
      <c r="H6022" s="6">
        <f>E6022-G6022-'Recalled prostheses cost'!$F$23</f>
        <v>-236857853.68148547</v>
      </c>
      <c r="I6022" s="112">
        <v>25429403.185482208</v>
      </c>
      <c r="J6022" s="112">
        <v>98285696.981638744</v>
      </c>
      <c r="K6022" s="112">
        <f>I6022-J6022-(0.38*'Recalled prostheses cost'!$F$23)</f>
        <v>-81881987.09357518</v>
      </c>
      <c r="L6022" s="11">
        <f t="shared" ref="L6022:L6085" si="192">IF(H6022/$H$1&lt;=F6022,1,0)</f>
        <v>1</v>
      </c>
    </row>
    <row r="6023" spans="1:12" x14ac:dyDescent="0.25">
      <c r="A6023">
        <f t="shared" si="191"/>
        <v>6018</v>
      </c>
      <c r="C6023">
        <v>56142.216723273406</v>
      </c>
      <c r="D6023">
        <v>57496.821652857572</v>
      </c>
      <c r="E6023">
        <v>56584035.21048066</v>
      </c>
      <c r="F6023">
        <v>1354.6049295841658</v>
      </c>
      <c r="G6023">
        <v>259723066.02867994</v>
      </c>
      <c r="H6023" s="6">
        <f>E6023-G6023-'Recalled prostheses cost'!$F$23</f>
        <v>-226890855.28509045</v>
      </c>
      <c r="I6023" s="112">
        <v>30823763.363112539</v>
      </c>
      <c r="J6023" s="112">
        <v>98694765.090898395</v>
      </c>
      <c r="K6023" s="112">
        <f>I6023-J6023-(0.38*'Recalled prostheses cost'!$F$23)</f>
        <v>-76896695.025204509</v>
      </c>
      <c r="L6023" s="11">
        <f t="shared" si="192"/>
        <v>1</v>
      </c>
    </row>
    <row r="6024" spans="1:12" x14ac:dyDescent="0.25">
      <c r="A6024">
        <f t="shared" ref="A6024:A6087" si="193">1+A6023</f>
        <v>6019</v>
      </c>
      <c r="C6024">
        <v>50725.734661890165</v>
      </c>
      <c r="D6024">
        <v>51769.659125951701</v>
      </c>
      <c r="E6024">
        <v>63483316.137842812</v>
      </c>
      <c r="F6024">
        <v>1043.9244640615361</v>
      </c>
      <c r="G6024">
        <v>333805892.45145488</v>
      </c>
      <c r="H6024" s="6">
        <f>E6024-G6024-'Recalled prostheses cost'!$F$23</f>
        <v>-294074400.78050321</v>
      </c>
      <c r="I6024" s="112">
        <v>35098843.384057783</v>
      </c>
      <c r="J6024" s="112">
        <v>126846239.13155286</v>
      </c>
      <c r="K6024" s="112">
        <f>I6024-J6024-(0.38*'Recalled prostheses cost'!$F$23)</f>
        <v>-100773089.04491374</v>
      </c>
      <c r="L6024" s="11">
        <f t="shared" si="192"/>
        <v>1</v>
      </c>
    </row>
    <row r="6025" spans="1:12" x14ac:dyDescent="0.25">
      <c r="A6025">
        <f t="shared" si="193"/>
        <v>6020</v>
      </c>
      <c r="C6025">
        <v>56965.711055774555</v>
      </c>
      <c r="D6025">
        <v>59060.345290238904</v>
      </c>
      <c r="E6025">
        <v>39125389.463397287</v>
      </c>
      <c r="F6025">
        <v>2094.634234464349</v>
      </c>
      <c r="G6025">
        <v>295484963.30094409</v>
      </c>
      <c r="H6025" s="6">
        <f>E6025-G6025-'Recalled prostheses cost'!$F$23</f>
        <v>-280111398.30443799</v>
      </c>
      <c r="I6025" s="112">
        <v>21919506.0542202</v>
      </c>
      <c r="J6025" s="112">
        <v>112284286.05435878</v>
      </c>
      <c r="K6025" s="112">
        <f>I6025-J6025-(0.38*'Recalled prostheses cost'!$F$23)</f>
        <v>-99390473.297557235</v>
      </c>
      <c r="L6025" s="11">
        <f t="shared" si="192"/>
        <v>1</v>
      </c>
    </row>
    <row r="6026" spans="1:12" x14ac:dyDescent="0.25">
      <c r="A6026">
        <f t="shared" si="193"/>
        <v>6021</v>
      </c>
      <c r="C6026">
        <v>71181.970109889749</v>
      </c>
      <c r="D6026">
        <v>73720.369803488487</v>
      </c>
      <c r="E6026">
        <v>44573181.656589754</v>
      </c>
      <c r="F6026">
        <v>2538.3996935987379</v>
      </c>
      <c r="G6026">
        <v>401320374.73826373</v>
      </c>
      <c r="H6026" s="6">
        <f>E6026-G6026-'Recalled prostheses cost'!$F$23</f>
        <v>-380499017.54856515</v>
      </c>
      <c r="I6026" s="112">
        <v>24750104.520614501</v>
      </c>
      <c r="J6026" s="112">
        <v>152501742.4005402</v>
      </c>
      <c r="K6026" s="112">
        <f>I6026-J6026-(0.38*'Recalled prostheses cost'!$F$23)</f>
        <v>-136777331.17734435</v>
      </c>
      <c r="L6026" s="11">
        <f t="shared" si="192"/>
        <v>1</v>
      </c>
    </row>
    <row r="6027" spans="1:12" x14ac:dyDescent="0.25">
      <c r="A6027">
        <f t="shared" si="193"/>
        <v>6022</v>
      </c>
      <c r="C6027">
        <v>53295.722675636149</v>
      </c>
      <c r="D6027">
        <v>55197.066080489669</v>
      </c>
      <c r="E6027">
        <v>66153778.330622084</v>
      </c>
      <c r="F6027">
        <v>1901.34340485352</v>
      </c>
      <c r="G6027">
        <v>638784024.34735215</v>
      </c>
      <c r="H6027" s="6">
        <f>E6027-G6027-'Recalled prostheses cost'!$F$23</f>
        <v>-596382070.48362124</v>
      </c>
      <c r="I6027" s="112">
        <v>36744013.300044917</v>
      </c>
      <c r="J6027" s="112">
        <v>242737929.25199383</v>
      </c>
      <c r="K6027" s="112">
        <f>I6027-J6027-(0.38*'Recalled prostheses cost'!$F$23)</f>
        <v>-215019609.24936756</v>
      </c>
      <c r="L6027" s="11">
        <f t="shared" si="192"/>
        <v>1</v>
      </c>
    </row>
    <row r="6028" spans="1:12" x14ac:dyDescent="0.25">
      <c r="A6028">
        <f t="shared" si="193"/>
        <v>6023</v>
      </c>
      <c r="C6028">
        <v>53255.201854797335</v>
      </c>
      <c r="D6028">
        <v>54158.080290041158</v>
      </c>
      <c r="E6028">
        <v>39097526.607454121</v>
      </c>
      <c r="F6028">
        <v>902.87843524382333</v>
      </c>
      <c r="G6028">
        <v>159861074.53819251</v>
      </c>
      <c r="H6028" s="6">
        <f>E6028-G6028-'Recalled prostheses cost'!$F$23</f>
        <v>-144515372.39762956</v>
      </c>
      <c r="I6028" s="112">
        <v>21991932.855442524</v>
      </c>
      <c r="J6028" s="112">
        <v>60747208.32451316</v>
      </c>
      <c r="K6028" s="112">
        <f>I6028-J6028-(0.38*'Recalled prostheses cost'!$F$23)</f>
        <v>-47780968.766489282</v>
      </c>
      <c r="L6028" s="11">
        <f t="shared" si="192"/>
        <v>1</v>
      </c>
    </row>
    <row r="6029" spans="1:12" x14ac:dyDescent="0.25">
      <c r="A6029">
        <f t="shared" si="193"/>
        <v>6024</v>
      </c>
      <c r="C6029">
        <v>57113.61120458971</v>
      </c>
      <c r="D6029">
        <v>58642.582773755174</v>
      </c>
      <c r="E6029">
        <v>50214635.364360265</v>
      </c>
      <c r="F6029">
        <v>1528.9715691654637</v>
      </c>
      <c r="G6029">
        <v>294402396.24099439</v>
      </c>
      <c r="H6029" s="6">
        <f>E6029-G6029-'Recalled prostheses cost'!$F$23</f>
        <v>-267939585.34352529</v>
      </c>
      <c r="I6029" s="112">
        <v>27966005.634366881</v>
      </c>
      <c r="J6029" s="112">
        <v>111872910.57157789</v>
      </c>
      <c r="K6029" s="112">
        <f>I6029-J6029-(0.38*'Recalled prostheses cost'!$F$23)</f>
        <v>-92932598.234629661</v>
      </c>
      <c r="L6029" s="11">
        <f t="shared" si="192"/>
        <v>1</v>
      </c>
    </row>
    <row r="6030" spans="1:12" x14ac:dyDescent="0.25">
      <c r="A6030">
        <f t="shared" si="193"/>
        <v>6025</v>
      </c>
      <c r="C6030">
        <v>68184.457138973463</v>
      </c>
      <c r="D6030">
        <v>70271.257537347643</v>
      </c>
      <c r="E6030">
        <v>40406056.69207485</v>
      </c>
      <c r="F6030">
        <v>2086.8003983741801</v>
      </c>
      <c r="G6030">
        <v>239852166.1147702</v>
      </c>
      <c r="H6030" s="6">
        <f>E6030-G6030-'Recalled prostheses cost'!$F$23</f>
        <v>-223197933.88958651</v>
      </c>
      <c r="I6030" s="112">
        <v>21987183.056580853</v>
      </c>
      <c r="J6030" s="112">
        <v>91143823.123612687</v>
      </c>
      <c r="K6030" s="112">
        <f>I6030-J6030-(0.38*'Recalled prostheses cost'!$F$23)</f>
        <v>-78182333.364450485</v>
      </c>
      <c r="L6030" s="11">
        <f t="shared" si="192"/>
        <v>1</v>
      </c>
    </row>
    <row r="6031" spans="1:12" x14ac:dyDescent="0.25">
      <c r="A6031">
        <f t="shared" si="193"/>
        <v>6026</v>
      </c>
      <c r="C6031">
        <v>50953.737761012373</v>
      </c>
      <c r="D6031">
        <v>52324.898348361021</v>
      </c>
      <c r="E6031">
        <v>57806803.841362722</v>
      </c>
      <c r="F6031">
        <v>1371.1605873486478</v>
      </c>
      <c r="G6031">
        <v>338340018.44695127</v>
      </c>
      <c r="H6031" s="6">
        <f>E6031-G6031-'Recalled prostheses cost'!$F$23</f>
        <v>-304285039.07247972</v>
      </c>
      <c r="I6031" s="112">
        <v>31859399.821255129</v>
      </c>
      <c r="J6031" s="112">
        <v>128569207.00984149</v>
      </c>
      <c r="K6031" s="112">
        <f>I6031-J6031-(0.38*'Recalled prostheses cost'!$F$23)</f>
        <v>-105735500.48600501</v>
      </c>
      <c r="L6031" s="11">
        <f t="shared" si="192"/>
        <v>1</v>
      </c>
    </row>
    <row r="6032" spans="1:12" x14ac:dyDescent="0.25">
      <c r="A6032">
        <f t="shared" si="193"/>
        <v>6027</v>
      </c>
      <c r="C6032">
        <v>77087.006341661356</v>
      </c>
      <c r="D6032">
        <v>79720.561873376631</v>
      </c>
      <c r="E6032">
        <v>40171067.741273746</v>
      </c>
      <c r="F6032">
        <v>2633.5555317152757</v>
      </c>
      <c r="G6032">
        <v>272807917.05239135</v>
      </c>
      <c r="H6032" s="6">
        <f>E6032-G6032-'Recalled prostheses cost'!$F$23</f>
        <v>-256388673.77800876</v>
      </c>
      <c r="I6032" s="112">
        <v>21889733.252374656</v>
      </c>
      <c r="J6032" s="112">
        <v>103667008.4799087</v>
      </c>
      <c r="K6032" s="112">
        <f>I6032-J6032-(0.38*'Recalled prostheses cost'!$F$23)</f>
        <v>-90802968.52495271</v>
      </c>
      <c r="L6032" s="11">
        <f t="shared" si="192"/>
        <v>1</v>
      </c>
    </row>
    <row r="6033" spans="1:12" x14ac:dyDescent="0.25">
      <c r="A6033">
        <f t="shared" si="193"/>
        <v>6028</v>
      </c>
      <c r="C6033">
        <v>58877.957231677756</v>
      </c>
      <c r="D6033">
        <v>60585.428045724555</v>
      </c>
      <c r="E6033">
        <v>51158701.236045614</v>
      </c>
      <c r="F6033">
        <v>1707.4708140467992</v>
      </c>
      <c r="G6033">
        <v>359063534.86288601</v>
      </c>
      <c r="H6033" s="6">
        <f>E6033-G6033-'Recalled prostheses cost'!$F$23</f>
        <v>-331656658.09373158</v>
      </c>
      <c r="I6033" s="112">
        <v>28522854.834522314</v>
      </c>
      <c r="J6033" s="112">
        <v>136444143.2478967</v>
      </c>
      <c r="K6033" s="112">
        <f>I6033-J6033-(0.38*'Recalled prostheses cost'!$F$23)</f>
        <v>-116946981.71079305</v>
      </c>
      <c r="L6033" s="11">
        <f t="shared" si="192"/>
        <v>1</v>
      </c>
    </row>
    <row r="6034" spans="1:12" x14ac:dyDescent="0.25">
      <c r="A6034">
        <f t="shared" si="193"/>
        <v>6029</v>
      </c>
      <c r="C6034">
        <v>75078.115745432398</v>
      </c>
      <c r="D6034">
        <v>78065.322976125826</v>
      </c>
      <c r="E6034">
        <v>55117860.410567813</v>
      </c>
      <c r="F6034">
        <v>2987.2072306934278</v>
      </c>
      <c r="G6034">
        <v>484832214.57077581</v>
      </c>
      <c r="H6034" s="6">
        <f>E6034-G6034-'Recalled prostheses cost'!$F$23</f>
        <v>-453466178.62709916</v>
      </c>
      <c r="I6034" s="112">
        <v>30787536.618704695</v>
      </c>
      <c r="J6034" s="112">
        <v>184236241.5368948</v>
      </c>
      <c r="K6034" s="112">
        <f>I6034-J6034-(0.38*'Recalled prostheses cost'!$F$23)</f>
        <v>-162474398.21560875</v>
      </c>
      <c r="L6034" s="11">
        <f t="shared" si="192"/>
        <v>1</v>
      </c>
    </row>
    <row r="6035" spans="1:12" x14ac:dyDescent="0.25">
      <c r="A6035">
        <f t="shared" si="193"/>
        <v>6030</v>
      </c>
      <c r="C6035">
        <v>73390.343957943624</v>
      </c>
      <c r="D6035">
        <v>75858.196735302583</v>
      </c>
      <c r="E6035">
        <v>55439418.009974271</v>
      </c>
      <c r="F6035">
        <v>2467.8527773589594</v>
      </c>
      <c r="G6035">
        <v>358952894.13119894</v>
      </c>
      <c r="H6035" s="6">
        <f>E6035-G6035-'Recalled prostheses cost'!$F$23</f>
        <v>-327265300.58811581</v>
      </c>
      <c r="I6035" s="112">
        <v>30928342.363839254</v>
      </c>
      <c r="J6035" s="112">
        <v>136402099.76985559</v>
      </c>
      <c r="K6035" s="112">
        <f>I6035-J6035-(0.38*'Recalled prostheses cost'!$F$23)</f>
        <v>-114499450.70343497</v>
      </c>
      <c r="L6035" s="11">
        <f t="shared" si="192"/>
        <v>1</v>
      </c>
    </row>
    <row r="6036" spans="1:12" x14ac:dyDescent="0.25">
      <c r="A6036">
        <f t="shared" si="193"/>
        <v>6031</v>
      </c>
      <c r="C6036">
        <v>69393.607557413212</v>
      </c>
      <c r="D6036">
        <v>71496.100205949348</v>
      </c>
      <c r="E6036">
        <v>65302088.396462739</v>
      </c>
      <c r="F6036">
        <v>2102.4926485361357</v>
      </c>
      <c r="G6036">
        <v>378643346.82565516</v>
      </c>
      <c r="H6036" s="6">
        <f>E6036-G6036-'Recalled prostheses cost'!$F$23</f>
        <v>-337093082.89608359</v>
      </c>
      <c r="I6036" s="112">
        <v>35919829.074592292</v>
      </c>
      <c r="J6036" s="112">
        <v>143884471.79374894</v>
      </c>
      <c r="K6036" s="112">
        <f>I6036-J6036-(0.38*'Recalled prostheses cost'!$F$23)</f>
        <v>-116990336.01657531</v>
      </c>
      <c r="L6036" s="11">
        <f t="shared" si="192"/>
        <v>1</v>
      </c>
    </row>
    <row r="6037" spans="1:12" x14ac:dyDescent="0.25">
      <c r="A6037">
        <f t="shared" si="193"/>
        <v>6032</v>
      </c>
      <c r="C6037">
        <v>70771.192445166103</v>
      </c>
      <c r="D6037">
        <v>73091.940541753225</v>
      </c>
      <c r="E6037">
        <v>42595816.49817165</v>
      </c>
      <c r="F6037">
        <v>2320.7480965871218</v>
      </c>
      <c r="G6037">
        <v>248061715.25608706</v>
      </c>
      <c r="H6037" s="6">
        <f>E6037-G6037-'Recalled prostheses cost'!$F$23</f>
        <v>-229217723.22480658</v>
      </c>
      <c r="I6037" s="112">
        <v>23755710.612948019</v>
      </c>
      <c r="J6037" s="112">
        <v>94263451.797313109</v>
      </c>
      <c r="K6037" s="112">
        <f>I6037-J6037-(0.38*'Recalled prostheses cost'!$F$23)</f>
        <v>-79533434.481783748</v>
      </c>
      <c r="L6037" s="11">
        <f t="shared" si="192"/>
        <v>1</v>
      </c>
    </row>
    <row r="6038" spans="1:12" x14ac:dyDescent="0.25">
      <c r="A6038">
        <f t="shared" si="193"/>
        <v>6033</v>
      </c>
      <c r="C6038">
        <v>50683.310032793677</v>
      </c>
      <c r="D6038">
        <v>51977.603144598696</v>
      </c>
      <c r="E6038">
        <v>40866918.272515878</v>
      </c>
      <c r="F6038">
        <v>1294.2931118050183</v>
      </c>
      <c r="G6038">
        <v>220259188.78161526</v>
      </c>
      <c r="H6038" s="6">
        <f>E6038-G6038-'Recalled prostheses cost'!$F$23</f>
        <v>-203144094.97599053</v>
      </c>
      <c r="I6038" s="112">
        <v>22833985.062325105</v>
      </c>
      <c r="J6038" s="112">
        <v>83698491.737013772</v>
      </c>
      <c r="K6038" s="112">
        <f>I6038-J6038-(0.38*'Recalled prostheses cost'!$F$23)</f>
        <v>-69890199.972107321</v>
      </c>
      <c r="L6038" s="11">
        <f t="shared" si="192"/>
        <v>1</v>
      </c>
    </row>
    <row r="6039" spans="1:12" x14ac:dyDescent="0.25">
      <c r="A6039">
        <f t="shared" si="193"/>
        <v>6034</v>
      </c>
      <c r="C6039">
        <v>57268.478101595298</v>
      </c>
      <c r="D6039">
        <v>59697.804060655857</v>
      </c>
      <c r="E6039">
        <v>47149470.646177322</v>
      </c>
      <c r="F6039">
        <v>2429.3259590605594</v>
      </c>
      <c r="G6039">
        <v>418061441.66477883</v>
      </c>
      <c r="H6039" s="6">
        <f>E6039-G6039-'Recalled prostheses cost'!$F$23</f>
        <v>-394663795.48549271</v>
      </c>
      <c r="I6039" s="112">
        <v>26282660.463972822</v>
      </c>
      <c r="J6039" s="112">
        <v>158863347.83261597</v>
      </c>
      <c r="K6039" s="112">
        <f>I6039-J6039-(0.38*'Recalled prostheses cost'!$F$23)</f>
        <v>-141606380.66606179</v>
      </c>
      <c r="L6039" s="11">
        <f t="shared" si="192"/>
        <v>1</v>
      </c>
    </row>
    <row r="6040" spans="1:12" x14ac:dyDescent="0.25">
      <c r="A6040">
        <f t="shared" si="193"/>
        <v>6035</v>
      </c>
      <c r="C6040">
        <v>60558.589880748601</v>
      </c>
      <c r="D6040">
        <v>62334.178378250384</v>
      </c>
      <c r="E6040">
        <v>41621679.026678354</v>
      </c>
      <c r="F6040">
        <v>1775.5884975017834</v>
      </c>
      <c r="G6040">
        <v>297696218.71067935</v>
      </c>
      <c r="H6040" s="6">
        <f>E6040-G6040-'Recalled prostheses cost'!$F$23</f>
        <v>-279826364.1508922</v>
      </c>
      <c r="I6040" s="112">
        <v>23108043.681333687</v>
      </c>
      <c r="J6040" s="112">
        <v>113124563.11005816</v>
      </c>
      <c r="K6040" s="112">
        <f>I6040-J6040-(0.38*'Recalled prostheses cost'!$F$23)</f>
        <v>-99042212.726143122</v>
      </c>
      <c r="L6040" s="11">
        <f t="shared" si="192"/>
        <v>1</v>
      </c>
    </row>
    <row r="6041" spans="1:12" x14ac:dyDescent="0.25">
      <c r="A6041">
        <f t="shared" si="193"/>
        <v>6036</v>
      </c>
      <c r="C6041">
        <v>48646.667820263137</v>
      </c>
      <c r="D6041">
        <v>49611.489079895611</v>
      </c>
      <c r="E6041">
        <v>42372274.761115164</v>
      </c>
      <c r="F6041">
        <v>964.82125963247381</v>
      </c>
      <c r="G6041">
        <v>196889649.16203645</v>
      </c>
      <c r="H6041" s="6">
        <f>E6041-G6041-'Recalled prostheses cost'!$F$23</f>
        <v>-178269198.86781245</v>
      </c>
      <c r="I6041" s="112">
        <v>23204646.637788069</v>
      </c>
      <c r="J6041" s="112">
        <v>74818066.681573853</v>
      </c>
      <c r="K6041" s="112">
        <f>I6041-J6041-(0.38*'Recalled prostheses cost'!$F$23)</f>
        <v>-60639113.341204427</v>
      </c>
      <c r="L6041" s="11">
        <f t="shared" si="192"/>
        <v>1</v>
      </c>
    </row>
    <row r="6042" spans="1:12" x14ac:dyDescent="0.25">
      <c r="A6042">
        <f t="shared" si="193"/>
        <v>6037</v>
      </c>
      <c r="C6042">
        <v>49699.682269430836</v>
      </c>
      <c r="D6042">
        <v>51284.512752028146</v>
      </c>
      <c r="E6042">
        <v>43258031.920119494</v>
      </c>
      <c r="F6042">
        <v>1584.83048259731</v>
      </c>
      <c r="G6042">
        <v>322425675.36763716</v>
      </c>
      <c r="H6042" s="6">
        <f>E6042-G6042-'Recalled prostheses cost'!$F$23</f>
        <v>-302919467.9144088</v>
      </c>
      <c r="I6042" s="112">
        <v>23636827.013660923</v>
      </c>
      <c r="J6042" s="112">
        <v>122521756.63970214</v>
      </c>
      <c r="K6042" s="112">
        <f>I6042-J6042-(0.38*'Recalled prostheses cost'!$F$23)</f>
        <v>-107910622.92345986</v>
      </c>
      <c r="L6042" s="11">
        <f t="shared" si="192"/>
        <v>1</v>
      </c>
    </row>
    <row r="6043" spans="1:12" x14ac:dyDescent="0.25">
      <c r="A6043">
        <f t="shared" si="193"/>
        <v>6038</v>
      </c>
      <c r="C6043">
        <v>72596.733644103559</v>
      </c>
      <c r="D6043">
        <v>74537.979160285337</v>
      </c>
      <c r="E6043">
        <v>40115321.936557867</v>
      </c>
      <c r="F6043">
        <v>1941.2455161817779</v>
      </c>
      <c r="G6043">
        <v>218809963.84127387</v>
      </c>
      <c r="H6043" s="6">
        <f>E6043-G6043-'Recalled prostheses cost'!$F$23</f>
        <v>-202446466.37160718</v>
      </c>
      <c r="I6043" s="112">
        <v>21737856.584613174</v>
      </c>
      <c r="J6043" s="112">
        <v>83147786.259684071</v>
      </c>
      <c r="K6043" s="112">
        <f>I6043-J6043-(0.38*'Recalled prostheses cost'!$F$23)</f>
        <v>-70435622.972489536</v>
      </c>
      <c r="L6043" s="11">
        <f t="shared" si="192"/>
        <v>1</v>
      </c>
    </row>
    <row r="6044" spans="1:12" x14ac:dyDescent="0.25">
      <c r="A6044">
        <f t="shared" si="193"/>
        <v>6039</v>
      </c>
      <c r="C6044">
        <v>74245.645250124289</v>
      </c>
      <c r="D6044">
        <v>76892.178394880102</v>
      </c>
      <c r="E6044">
        <v>43006783.930572025</v>
      </c>
      <c r="F6044">
        <v>2646.5331447558128</v>
      </c>
      <c r="G6044">
        <v>322110202.91298836</v>
      </c>
      <c r="H6044" s="6">
        <f>E6044-G6044-'Recalled prostheses cost'!$F$23</f>
        <v>-302855243.4493075</v>
      </c>
      <c r="I6044" s="112">
        <v>23916155.880486779</v>
      </c>
      <c r="J6044" s="112">
        <v>122401877.10693558</v>
      </c>
      <c r="K6044" s="112">
        <f>I6044-J6044-(0.38*'Recalled prostheses cost'!$F$23)</f>
        <v>-107511414.52386746</v>
      </c>
      <c r="L6044" s="11">
        <f t="shared" si="192"/>
        <v>1</v>
      </c>
    </row>
    <row r="6045" spans="1:12" x14ac:dyDescent="0.25">
      <c r="A6045">
        <f t="shared" si="193"/>
        <v>6040</v>
      </c>
      <c r="C6045">
        <v>67003.221539184131</v>
      </c>
      <c r="D6045">
        <v>69834.98678759468</v>
      </c>
      <c r="E6045">
        <v>40411139.450992927</v>
      </c>
      <c r="F6045">
        <v>2831.7652484105492</v>
      </c>
      <c r="G6045">
        <v>360458113.17932624</v>
      </c>
      <c r="H6045" s="6">
        <f>E6045-G6045-'Recalled prostheses cost'!$F$23</f>
        <v>-343798798.19522446</v>
      </c>
      <c r="I6045" s="112">
        <v>22460740.131843228</v>
      </c>
      <c r="J6045" s="112">
        <v>136974083.00814396</v>
      </c>
      <c r="K6045" s="112">
        <f>I6045-J6045-(0.38*'Recalled prostheses cost'!$F$23)</f>
        <v>-123539036.17371938</v>
      </c>
      <c r="L6045" s="11">
        <f t="shared" si="192"/>
        <v>1</v>
      </c>
    </row>
    <row r="6046" spans="1:12" x14ac:dyDescent="0.25">
      <c r="A6046">
        <f t="shared" si="193"/>
        <v>6041</v>
      </c>
      <c r="C6046">
        <v>66161.733490035273</v>
      </c>
      <c r="D6046">
        <v>68144.701199418705</v>
      </c>
      <c r="E6046">
        <v>39236411.21216955</v>
      </c>
      <c r="F6046">
        <v>1982.9677093834325</v>
      </c>
      <c r="G6046">
        <v>281306203.49184781</v>
      </c>
      <c r="H6046" s="6">
        <f>E6046-G6046-'Recalled prostheses cost'!$F$23</f>
        <v>-265821616.74656942</v>
      </c>
      <c r="I6046" s="112">
        <v>21415233.324416079</v>
      </c>
      <c r="J6046" s="112">
        <v>106896357.32690217</v>
      </c>
      <c r="K6046" s="112">
        <f>I6046-J6046-(0.38*'Recalled prostheses cost'!$F$23)</f>
        <v>-94506817.299904734</v>
      </c>
      <c r="L6046" s="11">
        <f t="shared" si="192"/>
        <v>1</v>
      </c>
    </row>
    <row r="6047" spans="1:12" x14ac:dyDescent="0.25">
      <c r="A6047">
        <f t="shared" si="193"/>
        <v>6042</v>
      </c>
      <c r="C6047">
        <v>62791.390151109066</v>
      </c>
      <c r="D6047">
        <v>64664.512473474017</v>
      </c>
      <c r="E6047">
        <v>63448582.851771861</v>
      </c>
      <c r="F6047">
        <v>1873.1223223649504</v>
      </c>
      <c r="G6047">
        <v>513618996.77880919</v>
      </c>
      <c r="H6047" s="6">
        <f>E6047-G6047-'Recalled prostheses cost'!$F$23</f>
        <v>-473922238.39392853</v>
      </c>
      <c r="I6047" s="112">
        <v>35101312.554427512</v>
      </c>
      <c r="J6047" s="112">
        <v>195175218.77594745</v>
      </c>
      <c r="K6047" s="112">
        <f>I6047-J6047-(0.38*'Recalled prostheses cost'!$F$23)</f>
        <v>-169099599.5189386</v>
      </c>
      <c r="L6047" s="11">
        <f t="shared" si="192"/>
        <v>1</v>
      </c>
    </row>
    <row r="6048" spans="1:12" x14ac:dyDescent="0.25">
      <c r="A6048">
        <f t="shared" si="193"/>
        <v>6043</v>
      </c>
      <c r="C6048">
        <v>70889.523371932926</v>
      </c>
      <c r="D6048">
        <v>73819.228056868116</v>
      </c>
      <c r="E6048">
        <v>42927058.634765327</v>
      </c>
      <c r="F6048">
        <v>2929.70468493519</v>
      </c>
      <c r="G6048">
        <v>354650939.86980033</v>
      </c>
      <c r="H6048" s="6">
        <f>E6048-G6048-'Recalled prostheses cost'!$F$23</f>
        <v>-335475705.70192617</v>
      </c>
      <c r="I6048" s="112">
        <v>23994810.609358016</v>
      </c>
      <c r="J6048" s="112">
        <v>134767357.15052414</v>
      </c>
      <c r="K6048" s="112">
        <f>I6048-J6048-(0.38*'Recalled prostheses cost'!$F$23)</f>
        <v>-119798239.83858478</v>
      </c>
      <c r="L6048" s="11">
        <f t="shared" si="192"/>
        <v>1</v>
      </c>
    </row>
    <row r="6049" spans="1:12" x14ac:dyDescent="0.25">
      <c r="A6049">
        <f t="shared" si="193"/>
        <v>6044</v>
      </c>
      <c r="C6049">
        <v>49420.747313704691</v>
      </c>
      <c r="D6049">
        <v>50788.451286810545</v>
      </c>
      <c r="E6049">
        <v>40954006.985826179</v>
      </c>
      <c r="F6049">
        <v>1367.7039731058539</v>
      </c>
      <c r="G6049">
        <v>232980557.00584081</v>
      </c>
      <c r="H6049" s="6">
        <f>E6049-G6049-'Recalled prostheses cost'!$F$23</f>
        <v>-215778374.48690581</v>
      </c>
      <c r="I6049" s="112">
        <v>22766105.277999446</v>
      </c>
      <c r="J6049" s="112">
        <v>88532611.662219509</v>
      </c>
      <c r="K6049" s="112">
        <f>I6049-J6049-(0.38*'Recalled prostheses cost'!$F$23)</f>
        <v>-74792199.681638718</v>
      </c>
      <c r="L6049" s="11">
        <f t="shared" si="192"/>
        <v>1</v>
      </c>
    </row>
    <row r="6050" spans="1:12" x14ac:dyDescent="0.25">
      <c r="A6050">
        <f t="shared" si="193"/>
        <v>6045</v>
      </c>
      <c r="C6050">
        <v>53369.00581396991</v>
      </c>
      <c r="D6050">
        <v>54719.439308601432</v>
      </c>
      <c r="E6050">
        <v>47367387.359573685</v>
      </c>
      <c r="F6050">
        <v>1350.4334946315212</v>
      </c>
      <c r="G6050">
        <v>282868243.92534661</v>
      </c>
      <c r="H6050" s="6">
        <f>E6050-G6050-'Recalled prostheses cost'!$F$23</f>
        <v>-259252681.03266409</v>
      </c>
      <c r="I6050" s="112">
        <v>26034892.367066897</v>
      </c>
      <c r="J6050" s="112">
        <v>107489932.69163173</v>
      </c>
      <c r="K6050" s="112">
        <f>I6050-J6050-(0.38*'Recalled prostheses cost'!$F$23)</f>
        <v>-90480733.621983498</v>
      </c>
      <c r="L6050" s="11">
        <f t="shared" si="192"/>
        <v>1</v>
      </c>
    </row>
    <row r="6051" spans="1:12" x14ac:dyDescent="0.25">
      <c r="A6051">
        <f t="shared" si="193"/>
        <v>6046</v>
      </c>
      <c r="C6051">
        <v>69149.499373340557</v>
      </c>
      <c r="D6051">
        <v>71635.664083390278</v>
      </c>
      <c r="E6051">
        <v>46757435.417007938</v>
      </c>
      <c r="F6051">
        <v>2486.1647100497212</v>
      </c>
      <c r="G6051">
        <v>360525678.31916881</v>
      </c>
      <c r="H6051" s="6">
        <f>E6051-G6051-'Recalled prostheses cost'!$F$23</f>
        <v>-337520067.36905205</v>
      </c>
      <c r="I6051" s="112">
        <v>25956686.804500002</v>
      </c>
      <c r="J6051" s="112">
        <v>136999757.76128414</v>
      </c>
      <c r="K6051" s="112">
        <f>I6051-J6051-(0.38*'Recalled prostheses cost'!$F$23)</f>
        <v>-120068764.25420278</v>
      </c>
      <c r="L6051" s="11">
        <f t="shared" si="192"/>
        <v>1</v>
      </c>
    </row>
    <row r="6052" spans="1:12" x14ac:dyDescent="0.25">
      <c r="A6052">
        <f t="shared" si="193"/>
        <v>6047</v>
      </c>
      <c r="C6052">
        <v>58415.704608754015</v>
      </c>
      <c r="D6052">
        <v>60828.964248092154</v>
      </c>
      <c r="E6052">
        <v>41837248.183887474</v>
      </c>
      <c r="F6052">
        <v>2413.2596393381391</v>
      </c>
      <c r="G6052">
        <v>352630125.80182505</v>
      </c>
      <c r="H6052" s="6">
        <f>E6052-G6052-'Recalled prostheses cost'!$F$23</f>
        <v>-334544702.08482873</v>
      </c>
      <c r="I6052" s="112">
        <v>23279220.075457063</v>
      </c>
      <c r="J6052" s="112">
        <v>133999447.80469352</v>
      </c>
      <c r="K6052" s="112">
        <f>I6052-J6052-(0.38*'Recalled prostheses cost'!$F$23)</f>
        <v>-119745921.02665511</v>
      </c>
      <c r="L6052" s="11">
        <f t="shared" si="192"/>
        <v>1</v>
      </c>
    </row>
    <row r="6053" spans="1:12" x14ac:dyDescent="0.25">
      <c r="A6053">
        <f t="shared" si="193"/>
        <v>6048</v>
      </c>
      <c r="C6053">
        <v>56305.394672411334</v>
      </c>
      <c r="D6053">
        <v>58433.689032807306</v>
      </c>
      <c r="E6053">
        <v>49119016.809206732</v>
      </c>
      <c r="F6053">
        <v>2128.294360395972</v>
      </c>
      <c r="G6053">
        <v>377957456.38482636</v>
      </c>
      <c r="H6053" s="6">
        <f>E6053-G6053-'Recalled prostheses cost'!$F$23</f>
        <v>-352590264.04251081</v>
      </c>
      <c r="I6053" s="112">
        <v>26998614.229685884</v>
      </c>
      <c r="J6053" s="112">
        <v>143623833.42623404</v>
      </c>
      <c r="K6053" s="112">
        <f>I6053-J6053-(0.38*'Recalled prostheses cost'!$F$23)</f>
        <v>-125650912.49396679</v>
      </c>
      <c r="L6053" s="11">
        <f t="shared" si="192"/>
        <v>1</v>
      </c>
    </row>
    <row r="6054" spans="1:12" x14ac:dyDescent="0.25">
      <c r="A6054">
        <f t="shared" si="193"/>
        <v>6049</v>
      </c>
      <c r="C6054">
        <v>50969.074285411349</v>
      </c>
      <c r="D6054">
        <v>52177.155372415502</v>
      </c>
      <c r="E6054">
        <v>44722970.733060732</v>
      </c>
      <c r="F6054">
        <v>1208.0810870041532</v>
      </c>
      <c r="G6054">
        <v>282889178.04471833</v>
      </c>
      <c r="H6054" s="6">
        <f>E6054-G6054-'Recalled prostheses cost'!$F$23</f>
        <v>-261918031.77854878</v>
      </c>
      <c r="I6054" s="112">
        <v>25216232.527911078</v>
      </c>
      <c r="J6054" s="112">
        <v>107497887.65699296</v>
      </c>
      <c r="K6054" s="112">
        <f>I6054-J6054-(0.38*'Recalled prostheses cost'!$F$23)</f>
        <v>-91307348.426500529</v>
      </c>
      <c r="L6054" s="11">
        <f t="shared" si="192"/>
        <v>1</v>
      </c>
    </row>
    <row r="6055" spans="1:12" x14ac:dyDescent="0.25">
      <c r="A6055">
        <f t="shared" si="193"/>
        <v>6050</v>
      </c>
      <c r="C6055">
        <v>53219.144543519877</v>
      </c>
      <c r="D6055">
        <v>54789.801481515438</v>
      </c>
      <c r="E6055">
        <v>61415529.677420087</v>
      </c>
      <c r="F6055">
        <v>1570.6569379955617</v>
      </c>
      <c r="G6055">
        <v>451115391.21629268</v>
      </c>
      <c r="H6055" s="6">
        <f>E6055-G6055-'Recalled prostheses cost'!$F$23</f>
        <v>-413451686.00576377</v>
      </c>
      <c r="I6055" s="112">
        <v>33951104.648093075</v>
      </c>
      <c r="J6055" s="112">
        <v>171423848.66219124</v>
      </c>
      <c r="K6055" s="112">
        <f>I6055-J6055-(0.38*'Recalled prostheses cost'!$F$23)</f>
        <v>-146498437.31151682</v>
      </c>
      <c r="L6055" s="11">
        <f t="shared" si="192"/>
        <v>1</v>
      </c>
    </row>
    <row r="6056" spans="1:12" x14ac:dyDescent="0.25">
      <c r="A6056">
        <f t="shared" si="193"/>
        <v>6051</v>
      </c>
      <c r="C6056">
        <v>50855.48619131434</v>
      </c>
      <c r="D6056">
        <v>52101.39855633532</v>
      </c>
      <c r="E6056">
        <v>54094368.447957285</v>
      </c>
      <c r="F6056">
        <v>1245.9123650209804</v>
      </c>
      <c r="G6056">
        <v>331938415.39255011</v>
      </c>
      <c r="H6056" s="6">
        <f>E6056-G6056-'Recalled prostheses cost'!$F$23</f>
        <v>-301595871.411484</v>
      </c>
      <c r="I6056" s="112">
        <v>30086729.246896058</v>
      </c>
      <c r="J6056" s="112">
        <v>126136597.84916905</v>
      </c>
      <c r="K6056" s="112">
        <f>I6056-J6056-(0.38*'Recalled prostheses cost'!$F$23)</f>
        <v>-105075561.89969164</v>
      </c>
      <c r="L6056" s="11">
        <f t="shared" si="192"/>
        <v>1</v>
      </c>
    </row>
    <row r="6057" spans="1:12" x14ac:dyDescent="0.25">
      <c r="A6057">
        <f t="shared" si="193"/>
        <v>6052</v>
      </c>
      <c r="C6057">
        <v>51062.417032632118</v>
      </c>
      <c r="D6057">
        <v>53246.464591438315</v>
      </c>
      <c r="E6057">
        <v>62515926.588739283</v>
      </c>
      <c r="F6057">
        <v>2184.0475588061963</v>
      </c>
      <c r="G6057">
        <v>870744392.63241005</v>
      </c>
      <c r="H6057" s="6">
        <f>E6057-G6057-'Recalled prostheses cost'!$F$23</f>
        <v>-831980290.51056194</v>
      </c>
      <c r="I6057" s="112">
        <v>34596557.674310684</v>
      </c>
      <c r="J6057" s="112">
        <v>330882869.20031583</v>
      </c>
      <c r="K6057" s="112">
        <f>I6057-J6057-(0.38*'Recalled prostheses cost'!$F$23)</f>
        <v>-305312004.8234238</v>
      </c>
      <c r="L6057" s="11">
        <f t="shared" si="192"/>
        <v>1</v>
      </c>
    </row>
    <row r="6058" spans="1:12" x14ac:dyDescent="0.25">
      <c r="A6058">
        <f t="shared" si="193"/>
        <v>6053</v>
      </c>
      <c r="C6058">
        <v>71777.280807165575</v>
      </c>
      <c r="D6058">
        <v>73918.862156100105</v>
      </c>
      <c r="E6058">
        <v>56960365.537537538</v>
      </c>
      <c r="F6058">
        <v>2141.581348934531</v>
      </c>
      <c r="G6058">
        <v>385724656.36772573</v>
      </c>
      <c r="H6058" s="6">
        <f>E6058-G6058-'Recalled prostheses cost'!$F$23</f>
        <v>-352516115.29707938</v>
      </c>
      <c r="I6058" s="112">
        <v>31385879.365249556</v>
      </c>
      <c r="J6058" s="112">
        <v>146575369.41973579</v>
      </c>
      <c r="K6058" s="112">
        <f>I6058-J6058-(0.38*'Recalled prostheses cost'!$F$23)</f>
        <v>-124215183.35190487</v>
      </c>
      <c r="L6058" s="11">
        <f t="shared" si="192"/>
        <v>1</v>
      </c>
    </row>
    <row r="6059" spans="1:12" x14ac:dyDescent="0.25">
      <c r="A6059">
        <f t="shared" si="193"/>
        <v>6054</v>
      </c>
      <c r="C6059">
        <v>71187.798143857639</v>
      </c>
      <c r="D6059">
        <v>72752.30720978693</v>
      </c>
      <c r="E6059">
        <v>43459581.068929099</v>
      </c>
      <c r="F6059">
        <v>1564.509065929291</v>
      </c>
      <c r="G6059">
        <v>198161844.52704072</v>
      </c>
      <c r="H6059" s="6">
        <f>E6059-G6059-'Recalled prostheses cost'!$F$23</f>
        <v>-178454087.92500278</v>
      </c>
      <c r="I6059" s="112">
        <v>24089345.239074972</v>
      </c>
      <c r="J6059" s="112">
        <v>75301500.92027548</v>
      </c>
      <c r="K6059" s="112">
        <f>I6059-J6059-(0.38*'Recalled prostheses cost'!$F$23)</f>
        <v>-60237848.978619151</v>
      </c>
      <c r="L6059" s="11">
        <f t="shared" si="192"/>
        <v>1</v>
      </c>
    </row>
    <row r="6060" spans="1:12" x14ac:dyDescent="0.25">
      <c r="A6060">
        <f t="shared" si="193"/>
        <v>6055</v>
      </c>
      <c r="C6060">
        <v>66730.673688181225</v>
      </c>
      <c r="D6060">
        <v>69241.558907889339</v>
      </c>
      <c r="E6060">
        <v>53475159.191396959</v>
      </c>
      <c r="F6060">
        <v>2510.8852197081142</v>
      </c>
      <c r="G6060">
        <v>454037868.40609396</v>
      </c>
      <c r="H6060" s="6">
        <f>E6060-G6060-'Recalled prostheses cost'!$F$23</f>
        <v>-424314533.68158817</v>
      </c>
      <c r="I6060" s="112">
        <v>29704895.21004447</v>
      </c>
      <c r="J6060" s="112">
        <v>172534389.99431571</v>
      </c>
      <c r="K6060" s="112">
        <f>I6060-J6060-(0.38*'Recalled prostheses cost'!$F$23)</f>
        <v>-151855188.08168989</v>
      </c>
      <c r="L6060" s="11">
        <f t="shared" si="192"/>
        <v>1</v>
      </c>
    </row>
    <row r="6061" spans="1:12" x14ac:dyDescent="0.25">
      <c r="A6061">
        <f t="shared" si="193"/>
        <v>6056</v>
      </c>
      <c r="C6061">
        <v>64626.729098944583</v>
      </c>
      <c r="D6061">
        <v>66813.52136620495</v>
      </c>
      <c r="E6061">
        <v>44487503.445374154</v>
      </c>
      <c r="F6061">
        <v>2186.7922672603672</v>
      </c>
      <c r="G6061">
        <v>377449858.56359559</v>
      </c>
      <c r="H6061" s="6">
        <f>E6061-G6061-'Recalled prostheses cost'!$F$23</f>
        <v>-356714179.58511263</v>
      </c>
      <c r="I6061" s="112">
        <v>24813307.047255177</v>
      </c>
      <c r="J6061" s="112">
        <v>143430946.25416633</v>
      </c>
      <c r="K6061" s="112">
        <f>I6061-J6061-(0.38*'Recalled prostheses cost'!$F$23)</f>
        <v>-127643332.5043298</v>
      </c>
      <c r="L6061" s="11">
        <f t="shared" si="192"/>
        <v>1</v>
      </c>
    </row>
    <row r="6062" spans="1:12" x14ac:dyDescent="0.25">
      <c r="A6062">
        <f t="shared" si="193"/>
        <v>6057</v>
      </c>
      <c r="C6062">
        <v>55699.98017983124</v>
      </c>
      <c r="D6062">
        <v>57324.949340811756</v>
      </c>
      <c r="E6062">
        <v>46219446.705225766</v>
      </c>
      <c r="F6062">
        <v>1624.9691609805159</v>
      </c>
      <c r="G6062">
        <v>311544047.92204797</v>
      </c>
      <c r="H6062" s="6">
        <f>E6062-G6062-'Recalled prostheses cost'!$F$23</f>
        <v>-289076425.68371338</v>
      </c>
      <c r="I6062" s="112">
        <v>25551109.920787703</v>
      </c>
      <c r="J6062" s="112">
        <v>118386738.21037821</v>
      </c>
      <c r="K6062" s="112">
        <f>I6062-J6062-(0.38*'Recalled prostheses cost'!$F$23)</f>
        <v>-101861321.58700916</v>
      </c>
      <c r="L6062" s="11">
        <f t="shared" si="192"/>
        <v>1</v>
      </c>
    </row>
    <row r="6063" spans="1:12" x14ac:dyDescent="0.25">
      <c r="A6063">
        <f t="shared" si="193"/>
        <v>6058</v>
      </c>
      <c r="C6063">
        <v>55810.871156492794</v>
      </c>
      <c r="D6063">
        <v>57799.823034790614</v>
      </c>
      <c r="E6063">
        <v>47170944.075971626</v>
      </c>
      <c r="F6063">
        <v>1988.9518782978193</v>
      </c>
      <c r="G6063">
        <v>433366016.78651035</v>
      </c>
      <c r="H6063" s="6">
        <f>E6063-G6063-'Recalled prostheses cost'!$F$23</f>
        <v>-409946897.17742991</v>
      </c>
      <c r="I6063" s="112">
        <v>26099939.858309459</v>
      </c>
      <c r="J6063" s="112">
        <v>164679086.37887394</v>
      </c>
      <c r="K6063" s="112">
        <f>I6063-J6063-(0.38*'Recalled prostheses cost'!$F$23)</f>
        <v>-147604839.81798315</v>
      </c>
      <c r="L6063" s="11">
        <f t="shared" si="192"/>
        <v>1</v>
      </c>
    </row>
    <row r="6064" spans="1:12" x14ac:dyDescent="0.25">
      <c r="A6064">
        <f t="shared" si="193"/>
        <v>6059</v>
      </c>
      <c r="C6064">
        <v>56769.830357576458</v>
      </c>
      <c r="D6064">
        <v>58217.107234831121</v>
      </c>
      <c r="E6064">
        <v>55700869.123058073</v>
      </c>
      <c r="F6064">
        <v>1447.2768772546624</v>
      </c>
      <c r="G6064">
        <v>297131247.10455716</v>
      </c>
      <c r="H6064" s="6">
        <f>E6064-G6064-'Recalled prostheses cost'!$F$23</f>
        <v>-265182202.44839025</v>
      </c>
      <c r="I6064" s="112">
        <v>30904187.974938039</v>
      </c>
      <c r="J6064" s="112">
        <v>112909873.89973173</v>
      </c>
      <c r="K6064" s="112">
        <f>I6064-J6064-(0.38*'Recalled prostheses cost'!$F$23)</f>
        <v>-91031379.222212344</v>
      </c>
      <c r="L6064" s="11">
        <f t="shared" si="192"/>
        <v>1</v>
      </c>
    </row>
    <row r="6065" spans="1:12" x14ac:dyDescent="0.25">
      <c r="A6065">
        <f t="shared" si="193"/>
        <v>6060</v>
      </c>
      <c r="C6065">
        <v>87438.826627265895</v>
      </c>
      <c r="D6065">
        <v>90859.045975646353</v>
      </c>
      <c r="E6065">
        <v>48991216.611935005</v>
      </c>
      <c r="F6065">
        <v>3420.2193483804585</v>
      </c>
      <c r="G6065">
        <v>320571972.83692437</v>
      </c>
      <c r="H6065" s="6">
        <f>E6065-G6065-'Recalled prostheses cost'!$F$23</f>
        <v>-295332580.69188052</v>
      </c>
      <c r="I6065" s="112">
        <v>27174811.472667076</v>
      </c>
      <c r="J6065" s="112">
        <v>121817349.67803128</v>
      </c>
      <c r="K6065" s="112">
        <f>I6065-J6065-(0.38*'Recalled prostheses cost'!$F$23)</f>
        <v>-103668231.50278285</v>
      </c>
      <c r="L6065" s="11">
        <f t="shared" si="192"/>
        <v>1</v>
      </c>
    </row>
    <row r="6066" spans="1:12" x14ac:dyDescent="0.25">
      <c r="A6066">
        <f t="shared" si="193"/>
        <v>6061</v>
      </c>
      <c r="C6066">
        <v>75944.820070606409</v>
      </c>
      <c r="D6066">
        <v>78547.783063650728</v>
      </c>
      <c r="E6066">
        <v>44713680.824831665</v>
      </c>
      <c r="F6066">
        <v>2602.9629930443189</v>
      </c>
      <c r="G6066">
        <v>389464705.94049233</v>
      </c>
      <c r="H6066" s="6">
        <f>E6066-G6066-'Recalled prostheses cost'!$F$23</f>
        <v>-368502849.58255184</v>
      </c>
      <c r="I6066" s="112">
        <v>24425149.160037823</v>
      </c>
      <c r="J6066" s="112">
        <v>147996588.25738707</v>
      </c>
      <c r="K6066" s="112">
        <f>I6066-J6066-(0.38*'Recalled prostheses cost'!$F$23)</f>
        <v>-132597132.39476791</v>
      </c>
      <c r="L6066" s="11">
        <f t="shared" si="192"/>
        <v>1</v>
      </c>
    </row>
    <row r="6067" spans="1:12" x14ac:dyDescent="0.25">
      <c r="A6067">
        <f t="shared" si="193"/>
        <v>6062</v>
      </c>
      <c r="C6067">
        <v>55890.87116096112</v>
      </c>
      <c r="D6067">
        <v>59175.188082379718</v>
      </c>
      <c r="E6067">
        <v>42557216.205807358</v>
      </c>
      <c r="F6067">
        <v>3284.3169214185982</v>
      </c>
      <c r="G6067">
        <v>571048739.57424819</v>
      </c>
      <c r="H6067" s="6">
        <f>E6067-G6067-'Recalled prostheses cost'!$F$23</f>
        <v>-552243347.83533204</v>
      </c>
      <c r="I6067" s="112">
        <v>23808026.488545105</v>
      </c>
      <c r="J6067" s="112">
        <v>216998521.03821433</v>
      </c>
      <c r="K6067" s="112">
        <f>I6067-J6067-(0.38*'Recalled prostheses cost'!$F$23)</f>
        <v>-202216187.84708786</v>
      </c>
      <c r="L6067" s="11">
        <f t="shared" si="192"/>
        <v>1</v>
      </c>
    </row>
    <row r="6068" spans="1:12" x14ac:dyDescent="0.25">
      <c r="A6068">
        <f t="shared" si="193"/>
        <v>6063</v>
      </c>
      <c r="C6068">
        <v>51322.09529846003</v>
      </c>
      <c r="D6068">
        <v>52453.137606433193</v>
      </c>
      <c r="E6068">
        <v>54109436.06112159</v>
      </c>
      <c r="F6068">
        <v>1131.0423079731627</v>
      </c>
      <c r="G6068">
        <v>311133066.16248643</v>
      </c>
      <c r="H6068" s="6">
        <f>E6068-G6068-'Recalled prostheses cost'!$F$23</f>
        <v>-280775454.56825602</v>
      </c>
      <c r="I6068" s="112">
        <v>30186126.174071252</v>
      </c>
      <c r="J6068" s="112">
        <v>118230565.14174484</v>
      </c>
      <c r="K6068" s="112">
        <f>I6068-J6068-(0.38*'Recalled prostheses cost'!$F$23)</f>
        <v>-97070132.265092224</v>
      </c>
      <c r="L6068" s="11">
        <f t="shared" si="192"/>
        <v>1</v>
      </c>
    </row>
    <row r="6069" spans="1:12" x14ac:dyDescent="0.25">
      <c r="A6069">
        <f t="shared" si="193"/>
        <v>6064</v>
      </c>
      <c r="C6069">
        <v>52762.309281414397</v>
      </c>
      <c r="D6069">
        <v>54493.091644883367</v>
      </c>
      <c r="E6069">
        <v>49635447.53785377</v>
      </c>
      <c r="F6069">
        <v>1730.7823634689703</v>
      </c>
      <c r="G6069">
        <v>336209343.77340174</v>
      </c>
      <c r="H6069" s="6">
        <f>E6069-G6069-'Recalled prostheses cost'!$F$23</f>
        <v>-310325720.70243913</v>
      </c>
      <c r="I6069" s="112">
        <v>27736879.363944203</v>
      </c>
      <c r="J6069" s="112">
        <v>127759550.63389269</v>
      </c>
      <c r="K6069" s="112">
        <f>I6069-J6069-(0.38*'Recalled prostheses cost'!$F$23)</f>
        <v>-109048364.56736714</v>
      </c>
      <c r="L6069" s="11">
        <f t="shared" si="192"/>
        <v>1</v>
      </c>
    </row>
    <row r="6070" spans="1:12" x14ac:dyDescent="0.25">
      <c r="A6070">
        <f t="shared" si="193"/>
        <v>6065</v>
      </c>
      <c r="C6070">
        <v>54421.744118618073</v>
      </c>
      <c r="D6070">
        <v>55601.957437962708</v>
      </c>
      <c r="E6070">
        <v>47947455.197123356</v>
      </c>
      <c r="F6070">
        <v>1180.2133193446352</v>
      </c>
      <c r="G6070">
        <v>235454693.7815713</v>
      </c>
      <c r="H6070" s="6">
        <f>E6070-G6070-'Recalled prostheses cost'!$F$23</f>
        <v>-211259063.05133912</v>
      </c>
      <c r="I6070" s="112">
        <v>26897163.590824548</v>
      </c>
      <c r="J6070" s="112">
        <v>89472783.636997074</v>
      </c>
      <c r="K6070" s="112">
        <f>I6070-J6070-(0.38*'Recalled prostheses cost'!$F$23)</f>
        <v>-71601313.343591183</v>
      </c>
      <c r="L6070" s="11">
        <f t="shared" si="192"/>
        <v>1</v>
      </c>
    </row>
    <row r="6071" spans="1:12" x14ac:dyDescent="0.25">
      <c r="A6071">
        <f t="shared" si="193"/>
        <v>6066</v>
      </c>
      <c r="C6071">
        <v>85625.44568384382</v>
      </c>
      <c r="D6071">
        <v>88297.769286046052</v>
      </c>
      <c r="E6071">
        <v>48547340.498490036</v>
      </c>
      <c r="F6071">
        <v>2672.323602202232</v>
      </c>
      <c r="G6071">
        <v>310150714.41757357</v>
      </c>
      <c r="H6071" s="6">
        <f>E6071-G6071-'Recalled prostheses cost'!$F$23</f>
        <v>-285355198.38597471</v>
      </c>
      <c r="I6071" s="112">
        <v>26731945.173300475</v>
      </c>
      <c r="J6071" s="112">
        <v>117857271.47867794</v>
      </c>
      <c r="K6071" s="112">
        <f>I6071-J6071-(0.38*'Recalled prostheses cost'!$F$23)</f>
        <v>-100151019.60279611</v>
      </c>
      <c r="L6071" s="11">
        <f t="shared" si="192"/>
        <v>1</v>
      </c>
    </row>
    <row r="6072" spans="1:12" x14ac:dyDescent="0.25">
      <c r="A6072">
        <f t="shared" si="193"/>
        <v>6067</v>
      </c>
      <c r="C6072">
        <v>54651.71690293798</v>
      </c>
      <c r="D6072">
        <v>56287.420553192154</v>
      </c>
      <c r="E6072">
        <v>41959300.237617761</v>
      </c>
      <c r="F6072">
        <v>1635.7036502541741</v>
      </c>
      <c r="G6072">
        <v>280518520.04512441</v>
      </c>
      <c r="H6072" s="6">
        <f>E6072-G6072-'Recalled prostheses cost'!$F$23</f>
        <v>-262311044.27439782</v>
      </c>
      <c r="I6072" s="112">
        <v>23295007.236251723</v>
      </c>
      <c r="J6072" s="112">
        <v>106597037.61714727</v>
      </c>
      <c r="K6072" s="112">
        <f>I6072-J6072-(0.38*'Recalled prostheses cost'!$F$23)</f>
        <v>-92327723.678314179</v>
      </c>
      <c r="L6072" s="11">
        <f t="shared" si="192"/>
        <v>1</v>
      </c>
    </row>
    <row r="6073" spans="1:12" x14ac:dyDescent="0.25">
      <c r="A6073">
        <f t="shared" si="193"/>
        <v>6068</v>
      </c>
      <c r="C6073">
        <v>69261.944468249247</v>
      </c>
      <c r="D6073">
        <v>72407.775044208509</v>
      </c>
      <c r="E6073">
        <v>44318123.156474888</v>
      </c>
      <c r="F6073">
        <v>3145.8305759592622</v>
      </c>
      <c r="G6073">
        <v>443372911.01500511</v>
      </c>
      <c r="H6073" s="6">
        <f>E6073-G6073-'Recalled prostheses cost'!$F$23</f>
        <v>-422806612.32542139</v>
      </c>
      <c r="I6073" s="112">
        <v>24642585.790706459</v>
      </c>
      <c r="J6073" s="112">
        <v>168481706.18570197</v>
      </c>
      <c r="K6073" s="112">
        <f>I6073-J6073-(0.38*'Recalled prostheses cost'!$F$23)</f>
        <v>-152864813.69241416</v>
      </c>
      <c r="L6073" s="11">
        <f t="shared" si="192"/>
        <v>1</v>
      </c>
    </row>
    <row r="6074" spans="1:12" x14ac:dyDescent="0.25">
      <c r="A6074">
        <f t="shared" si="193"/>
        <v>6069</v>
      </c>
      <c r="C6074">
        <v>50182.325760596788</v>
      </c>
      <c r="D6074">
        <v>51767.659154017929</v>
      </c>
      <c r="E6074">
        <v>57062718.808976583</v>
      </c>
      <c r="F6074">
        <v>1585.3333934211405</v>
      </c>
      <c r="G6074">
        <v>458024841.48311293</v>
      </c>
      <c r="H6074" s="6">
        <f>E6074-G6074-'Recalled prostheses cost'!$F$23</f>
        <v>-424713947.14102751</v>
      </c>
      <c r="I6074" s="112">
        <v>31617211.17312029</v>
      </c>
      <c r="J6074" s="112">
        <v>174049439.76358292</v>
      </c>
      <c r="K6074" s="112">
        <f>I6074-J6074-(0.38*'Recalled prostheses cost'!$F$23)</f>
        <v>-151457921.88788128</v>
      </c>
      <c r="L6074" s="11">
        <f t="shared" si="192"/>
        <v>1</v>
      </c>
    </row>
    <row r="6075" spans="1:12" x14ac:dyDescent="0.25">
      <c r="A6075">
        <f t="shared" si="193"/>
        <v>6070</v>
      </c>
      <c r="C6075">
        <v>50946.513132732231</v>
      </c>
      <c r="D6075">
        <v>52318.549499632987</v>
      </c>
      <c r="E6075">
        <v>52502205.660039425</v>
      </c>
      <c r="F6075">
        <v>1372.0363669007565</v>
      </c>
      <c r="G6075">
        <v>315417086.26201802</v>
      </c>
      <c r="H6075" s="6">
        <f>E6075-G6075-'Recalled prostheses cost'!$F$23</f>
        <v>-286666705.06886977</v>
      </c>
      <c r="I6075" s="112">
        <v>28918924.786053982</v>
      </c>
      <c r="J6075" s="112">
        <v>119858492.77956685</v>
      </c>
      <c r="K6075" s="112">
        <f>I6075-J6075-(0.38*'Recalled prostheses cost'!$F$23)</f>
        <v>-99965261.290931523</v>
      </c>
      <c r="L6075" s="11">
        <f t="shared" si="192"/>
        <v>1</v>
      </c>
    </row>
    <row r="6076" spans="1:12" x14ac:dyDescent="0.25">
      <c r="A6076">
        <f t="shared" si="193"/>
        <v>6071</v>
      </c>
      <c r="C6076">
        <v>48047.07175221113</v>
      </c>
      <c r="D6076">
        <v>49587.373162807409</v>
      </c>
      <c r="E6076">
        <v>39728651.015996709</v>
      </c>
      <c r="F6076">
        <v>1540.3014105962793</v>
      </c>
      <c r="G6076">
        <v>278583938.65745234</v>
      </c>
      <c r="H6076" s="6">
        <f>E6076-G6076-'Recalled prostheses cost'!$F$23</f>
        <v>-262607112.10834682</v>
      </c>
      <c r="I6076" s="112">
        <v>21949686.23531485</v>
      </c>
      <c r="J6076" s="112">
        <v>105861896.68983191</v>
      </c>
      <c r="K6076" s="112">
        <f>I6076-J6076-(0.38*'Recalled prostheses cost'!$F$23)</f>
        <v>-92937903.75193572</v>
      </c>
      <c r="L6076" s="11">
        <f t="shared" si="192"/>
        <v>1</v>
      </c>
    </row>
    <row r="6077" spans="1:12" x14ac:dyDescent="0.25">
      <c r="A6077">
        <f t="shared" si="193"/>
        <v>6072</v>
      </c>
      <c r="C6077">
        <v>82178.017234561703</v>
      </c>
      <c r="D6077">
        <v>85676.785673036764</v>
      </c>
      <c r="E6077">
        <v>54459132.530523449</v>
      </c>
      <c r="F6077">
        <v>3498.768438475061</v>
      </c>
      <c r="G6077">
        <v>572484922.24468493</v>
      </c>
      <c r="H6077" s="6">
        <f>E6077-G6077-'Recalled prostheses cost'!$F$23</f>
        <v>-541777614.18105268</v>
      </c>
      <c r="I6077" s="112">
        <v>29995892.094477024</v>
      </c>
      <c r="J6077" s="112">
        <v>217544270.45298034</v>
      </c>
      <c r="K6077" s="112">
        <f>I6077-J6077-(0.38*'Recalled prostheses cost'!$F$23)</f>
        <v>-196574071.65592197</v>
      </c>
      <c r="L6077" s="11">
        <f t="shared" si="192"/>
        <v>1</v>
      </c>
    </row>
    <row r="6078" spans="1:12" x14ac:dyDescent="0.25">
      <c r="A6078">
        <f t="shared" si="193"/>
        <v>6073</v>
      </c>
      <c r="C6078">
        <v>58336.998023810484</v>
      </c>
      <c r="D6078">
        <v>60419.751606223217</v>
      </c>
      <c r="E6078">
        <v>51048194.083603069</v>
      </c>
      <c r="F6078">
        <v>2082.7535824127335</v>
      </c>
      <c r="G6078">
        <v>470187093.80500937</v>
      </c>
      <c r="H6078" s="6">
        <f>E6078-G6078-'Recalled prostheses cost'!$F$23</f>
        <v>-442890724.18829745</v>
      </c>
      <c r="I6078" s="112">
        <v>28684316.124974739</v>
      </c>
      <c r="J6078" s="112">
        <v>178671095.64590356</v>
      </c>
      <c r="K6078" s="112">
        <f>I6078-J6078-(0.38*'Recalled prostheses cost'!$F$23)</f>
        <v>-159012472.81834748</v>
      </c>
      <c r="L6078" s="11">
        <f t="shared" si="192"/>
        <v>1</v>
      </c>
    </row>
    <row r="6079" spans="1:12" x14ac:dyDescent="0.25">
      <c r="A6079">
        <f t="shared" si="193"/>
        <v>6074</v>
      </c>
      <c r="C6079">
        <v>65726.659163740274</v>
      </c>
      <c r="D6079">
        <v>67543.287136815939</v>
      </c>
      <c r="E6079">
        <v>66272091.578885272</v>
      </c>
      <c r="F6079">
        <v>1816.6279730756651</v>
      </c>
      <c r="G6079">
        <v>423071144.85922253</v>
      </c>
      <c r="H6079" s="6">
        <f>E6079-G6079-'Recalled prostheses cost'!$F$23</f>
        <v>-380550877.74722844</v>
      </c>
      <c r="I6079" s="112">
        <v>36515340.298998028</v>
      </c>
      <c r="J6079" s="112">
        <v>160767035.04650462</v>
      </c>
      <c r="K6079" s="112">
        <f>I6079-J6079-(0.38*'Recalled prostheses cost'!$F$23)</f>
        <v>-133277388.04492524</v>
      </c>
      <c r="L6079" s="11">
        <f t="shared" si="192"/>
        <v>1</v>
      </c>
    </row>
    <row r="6080" spans="1:12" x14ac:dyDescent="0.25">
      <c r="A6080">
        <f t="shared" si="193"/>
        <v>6075</v>
      </c>
      <c r="C6080">
        <v>59445.469343353245</v>
      </c>
      <c r="D6080">
        <v>61351.611889991909</v>
      </c>
      <c r="E6080">
        <v>62820358.02223295</v>
      </c>
      <c r="F6080">
        <v>1906.1425466386645</v>
      </c>
      <c r="G6080">
        <v>454958613.18357283</v>
      </c>
      <c r="H6080" s="6">
        <f>E6080-G6080-'Recalled prostheses cost'!$F$23</f>
        <v>-415890079.62823105</v>
      </c>
      <c r="I6080" s="112">
        <v>34954240.035065591</v>
      </c>
      <c r="J6080" s="112">
        <v>172884273.00975767</v>
      </c>
      <c r="K6080" s="112">
        <f>I6080-J6080-(0.38*'Recalled prostheses cost'!$F$23)</f>
        <v>-146955726.27211073</v>
      </c>
      <c r="L6080" s="11">
        <f t="shared" si="192"/>
        <v>1</v>
      </c>
    </row>
    <row r="6081" spans="1:12" x14ac:dyDescent="0.25">
      <c r="A6081">
        <f t="shared" si="193"/>
        <v>6076</v>
      </c>
      <c r="C6081">
        <v>56512.250915126162</v>
      </c>
      <c r="D6081">
        <v>58375.401402685224</v>
      </c>
      <c r="E6081">
        <v>46501482.523653671</v>
      </c>
      <c r="F6081">
        <v>1863.1504875590617</v>
      </c>
      <c r="G6081">
        <v>396890177.40506506</v>
      </c>
      <c r="H6081" s="6">
        <f>E6081-G6081-'Recalled prostheses cost'!$F$23</f>
        <v>-374140519.34830254</v>
      </c>
      <c r="I6081" s="112">
        <v>25567891.99190744</v>
      </c>
      <c r="J6081" s="112">
        <v>150818267.41392472</v>
      </c>
      <c r="K6081" s="112">
        <f>I6081-J6081-(0.38*'Recalled prostheses cost'!$F$23)</f>
        <v>-134276068.71943593</v>
      </c>
      <c r="L6081" s="11">
        <f t="shared" si="192"/>
        <v>1</v>
      </c>
    </row>
    <row r="6082" spans="1:12" x14ac:dyDescent="0.25">
      <c r="A6082">
        <f t="shared" si="193"/>
        <v>6077</v>
      </c>
      <c r="C6082">
        <v>63643.196148952884</v>
      </c>
      <c r="D6082">
        <v>66633.98216954009</v>
      </c>
      <c r="E6082">
        <v>45215854.536416262</v>
      </c>
      <c r="F6082">
        <v>2990.7860205872057</v>
      </c>
      <c r="G6082">
        <v>465042630.00743085</v>
      </c>
      <c r="H6082" s="6">
        <f>E6082-G6082-'Recalled prostheses cost'!$F$23</f>
        <v>-443578599.93790579</v>
      </c>
      <c r="I6082" s="112">
        <v>25567627.96480041</v>
      </c>
      <c r="J6082" s="112">
        <v>176716199.40282372</v>
      </c>
      <c r="K6082" s="112">
        <f>I6082-J6082-(0.38*'Recalled prostheses cost'!$F$23)</f>
        <v>-160174264.73544195</v>
      </c>
      <c r="L6082" s="11">
        <f t="shared" si="192"/>
        <v>1</v>
      </c>
    </row>
    <row r="6083" spans="1:12" x14ac:dyDescent="0.25">
      <c r="A6083">
        <f t="shared" si="193"/>
        <v>6078</v>
      </c>
      <c r="C6083">
        <v>58518.191300533392</v>
      </c>
      <c r="D6083">
        <v>60638.482049255828</v>
      </c>
      <c r="E6083">
        <v>45879570.398358382</v>
      </c>
      <c r="F6083">
        <v>2120.2907487224365</v>
      </c>
      <c r="G6083">
        <v>398819831.36718363</v>
      </c>
      <c r="H6083" s="6">
        <f>E6083-G6083-'Recalled prostheses cost'!$F$23</f>
        <v>-376692085.43571639</v>
      </c>
      <c r="I6083" s="112">
        <v>25361880.042363349</v>
      </c>
      <c r="J6083" s="112">
        <v>151551535.91952977</v>
      </c>
      <c r="K6083" s="112">
        <f>I6083-J6083-(0.38*'Recalled prostheses cost'!$F$23)</f>
        <v>-135215349.17458507</v>
      </c>
      <c r="L6083" s="11">
        <f t="shared" si="192"/>
        <v>1</v>
      </c>
    </row>
    <row r="6084" spans="1:12" x14ac:dyDescent="0.25">
      <c r="A6084">
        <f t="shared" si="193"/>
        <v>6079</v>
      </c>
      <c r="C6084">
        <v>56106.445472471867</v>
      </c>
      <c r="D6084">
        <v>58278.117953666777</v>
      </c>
      <c r="E6084">
        <v>56742255.142625481</v>
      </c>
      <c r="F6084">
        <v>2171.6724811949098</v>
      </c>
      <c r="G6084">
        <v>493461656.07502341</v>
      </c>
      <c r="H6084" s="6">
        <f>E6084-G6084-'Recalled prostheses cost'!$F$23</f>
        <v>-460471225.39928913</v>
      </c>
      <c r="I6084" s="112">
        <v>31467540.953235976</v>
      </c>
      <c r="J6084" s="112">
        <v>187515429.3085089</v>
      </c>
      <c r="K6084" s="112">
        <f>I6084-J6084-(0.38*'Recalled prostheses cost'!$F$23)</f>
        <v>-165073581.65269157</v>
      </c>
      <c r="L6084" s="11">
        <f t="shared" si="192"/>
        <v>1</v>
      </c>
    </row>
    <row r="6085" spans="1:12" x14ac:dyDescent="0.25">
      <c r="A6085">
        <f t="shared" si="193"/>
        <v>6080</v>
      </c>
      <c r="C6085">
        <v>62270.852273851749</v>
      </c>
      <c r="D6085">
        <v>64264.973184726812</v>
      </c>
      <c r="E6085">
        <v>50344313.944779605</v>
      </c>
      <c r="F6085">
        <v>1994.1209108750627</v>
      </c>
      <c r="G6085">
        <v>496992808.25806803</v>
      </c>
      <c r="H6085" s="6">
        <f>E6085-G6085-'Recalled prostheses cost'!$F$23</f>
        <v>-470400318.78017962</v>
      </c>
      <c r="I6085" s="112">
        <v>27787778.254210405</v>
      </c>
      <c r="J6085" s="112">
        <v>188857267.13806584</v>
      </c>
      <c r="K6085" s="112">
        <f>I6085-J6085-(0.38*'Recalled prostheses cost'!$F$23)</f>
        <v>-170095182.18127409</v>
      </c>
      <c r="L6085" s="11">
        <f t="shared" si="192"/>
        <v>1</v>
      </c>
    </row>
    <row r="6086" spans="1:12" x14ac:dyDescent="0.25">
      <c r="A6086">
        <f t="shared" si="193"/>
        <v>6081</v>
      </c>
      <c r="C6086">
        <v>69033.57434694923</v>
      </c>
      <c r="D6086">
        <v>71953.69591287669</v>
      </c>
      <c r="E6086">
        <v>56280275.490889318</v>
      </c>
      <c r="F6086">
        <v>2920.1215659274603</v>
      </c>
      <c r="G6086">
        <v>561404037.85247004</v>
      </c>
      <c r="H6086" s="6">
        <f>E6086-G6086-'Recalled prostheses cost'!$F$23</f>
        <v>-528875586.8284719</v>
      </c>
      <c r="I6086" s="112">
        <v>31157492.085220825</v>
      </c>
      <c r="J6086" s="112">
        <v>213333534.38393861</v>
      </c>
      <c r="K6086" s="112">
        <f>I6086-J6086-(0.38*'Recalled prostheses cost'!$F$23)</f>
        <v>-191201735.59613645</v>
      </c>
      <c r="L6086" s="11">
        <f t="shared" ref="L6086:L6149" si="194">IF(H6086/$H$1&lt;=F6086,1,0)</f>
        <v>1</v>
      </c>
    </row>
    <row r="6087" spans="1:12" x14ac:dyDescent="0.25">
      <c r="A6087">
        <f t="shared" si="193"/>
        <v>6082</v>
      </c>
      <c r="C6087">
        <v>58163.662667308621</v>
      </c>
      <c r="D6087">
        <v>60205.379614834419</v>
      </c>
      <c r="E6087">
        <v>45944368.767774798</v>
      </c>
      <c r="F6087">
        <v>2041.7169475257979</v>
      </c>
      <c r="G6087">
        <v>374629079.21294731</v>
      </c>
      <c r="H6087" s="6">
        <f>E6087-G6087-'Recalled prostheses cost'!$F$23</f>
        <v>-352436534.91206366</v>
      </c>
      <c r="I6087" s="112">
        <v>25602221.368756108</v>
      </c>
      <c r="J6087" s="112">
        <v>142359050.10091996</v>
      </c>
      <c r="K6087" s="112">
        <f>I6087-J6087-(0.38*'Recalled prostheses cost'!$F$23)</f>
        <v>-125782522.0295825</v>
      </c>
      <c r="L6087" s="11">
        <f t="shared" si="194"/>
        <v>1</v>
      </c>
    </row>
    <row r="6088" spans="1:12" x14ac:dyDescent="0.25">
      <c r="A6088">
        <f t="shared" ref="A6088:A6151" si="195">1+A6087</f>
        <v>6083</v>
      </c>
      <c r="C6088">
        <v>53403.883958734783</v>
      </c>
      <c r="D6088">
        <v>55277.523130681278</v>
      </c>
      <c r="E6088">
        <v>43545151.509969376</v>
      </c>
      <c r="F6088">
        <v>1873.6391719464955</v>
      </c>
      <c r="G6088">
        <v>403065706.01064199</v>
      </c>
      <c r="H6088" s="6">
        <f>E6088-G6088-'Recalled prostheses cost'!$F$23</f>
        <v>-383272378.96756381</v>
      </c>
      <c r="I6088" s="112">
        <v>24032154.694696646</v>
      </c>
      <c r="J6088" s="112">
        <v>153164968.28404397</v>
      </c>
      <c r="K6088" s="112">
        <f>I6088-J6088-(0.38*'Recalled prostheses cost'!$F$23)</f>
        <v>-138158506.88676596</v>
      </c>
      <c r="L6088" s="11">
        <f t="shared" si="194"/>
        <v>1</v>
      </c>
    </row>
    <row r="6089" spans="1:12" x14ac:dyDescent="0.25">
      <c r="A6089">
        <f t="shared" si="195"/>
        <v>6084</v>
      </c>
      <c r="C6089">
        <v>77332.795142210016</v>
      </c>
      <c r="D6089">
        <v>80762.731933338087</v>
      </c>
      <c r="E6089">
        <v>48863549.360818788</v>
      </c>
      <c r="F6089">
        <v>3429.9367911280715</v>
      </c>
      <c r="G6089">
        <v>435381861.70244074</v>
      </c>
      <c r="H6089" s="6">
        <f>E6089-G6089-'Recalled prostheses cost'!$F$23</f>
        <v>-410270136.8085131</v>
      </c>
      <c r="I6089" s="112">
        <v>27163646.517113406</v>
      </c>
      <c r="J6089" s="112">
        <v>165445107.44692749</v>
      </c>
      <c r="K6089" s="112">
        <f>I6089-J6089-(0.38*'Recalled prostheses cost'!$F$23)</f>
        <v>-147307154.22723272</v>
      </c>
      <c r="L6089" s="11">
        <f t="shared" si="194"/>
        <v>1</v>
      </c>
    </row>
    <row r="6090" spans="1:12" x14ac:dyDescent="0.25">
      <c r="A6090">
        <f t="shared" si="195"/>
        <v>6085</v>
      </c>
      <c r="C6090">
        <v>64745.275062886416</v>
      </c>
      <c r="D6090">
        <v>66759.11031681436</v>
      </c>
      <c r="E6090">
        <v>48628823.745267317</v>
      </c>
      <c r="F6090">
        <v>2013.835253927944</v>
      </c>
      <c r="G6090">
        <v>298103707.56962264</v>
      </c>
      <c r="H6090" s="6">
        <f>E6090-G6090-'Recalled prostheses cost'!$F$23</f>
        <v>-273226708.29124647</v>
      </c>
      <c r="I6090" s="112">
        <v>27760356.77850949</v>
      </c>
      <c r="J6090" s="112">
        <v>113279408.87645659</v>
      </c>
      <c r="K6090" s="112">
        <f>I6090-J6090-(0.38*'Recalled prostheses cost'!$F$23)</f>
        <v>-94544745.395365745</v>
      </c>
      <c r="L6090" s="11">
        <f t="shared" si="194"/>
        <v>1</v>
      </c>
    </row>
    <row r="6091" spans="1:12" x14ac:dyDescent="0.25">
      <c r="A6091">
        <f t="shared" si="195"/>
        <v>6086</v>
      </c>
      <c r="C6091">
        <v>74193.85731103149</v>
      </c>
      <c r="D6091">
        <v>78565.709130466552</v>
      </c>
      <c r="E6091">
        <v>40958578.099644601</v>
      </c>
      <c r="F6091">
        <v>4371.8518194350618</v>
      </c>
      <c r="G6091">
        <v>535411216.202622</v>
      </c>
      <c r="H6091" s="6">
        <f>E6091-G6091-'Recalled prostheses cost'!$F$23</f>
        <v>-518204462.56986856</v>
      </c>
      <c r="I6091" s="112">
        <v>23007940.234900959</v>
      </c>
      <c r="J6091" s="112">
        <v>203456262.15699634</v>
      </c>
      <c r="K6091" s="112">
        <f>I6091-J6091-(0.38*'Recalled prostheses cost'!$F$23)</f>
        <v>-189474015.21951404</v>
      </c>
      <c r="L6091" s="11">
        <f t="shared" si="194"/>
        <v>1</v>
      </c>
    </row>
    <row r="6092" spans="1:12" x14ac:dyDescent="0.25">
      <c r="A6092">
        <f t="shared" si="195"/>
        <v>6087</v>
      </c>
      <c r="C6092">
        <v>69246.314176961285</v>
      </c>
      <c r="D6092">
        <v>71381.31986656267</v>
      </c>
      <c r="E6092">
        <v>51747897.242451817</v>
      </c>
      <c r="F6092">
        <v>2135.0056896013848</v>
      </c>
      <c r="G6092">
        <v>382912945.18708652</v>
      </c>
      <c r="H6092" s="6">
        <f>E6092-G6092-'Recalled prostheses cost'!$F$23</f>
        <v>-354916872.41152585</v>
      </c>
      <c r="I6092" s="112">
        <v>28542451.952623684</v>
      </c>
      <c r="J6092" s="112">
        <v>145506919.1710929</v>
      </c>
      <c r="K6092" s="112">
        <f>I6092-J6092-(0.38*'Recalled prostheses cost'!$F$23)</f>
        <v>-125990160.51588786</v>
      </c>
      <c r="L6092" s="11">
        <f t="shared" si="194"/>
        <v>1</v>
      </c>
    </row>
    <row r="6093" spans="1:12" x14ac:dyDescent="0.25">
      <c r="A6093">
        <f t="shared" si="195"/>
        <v>6088</v>
      </c>
      <c r="C6093">
        <v>70125.562960207419</v>
      </c>
      <c r="D6093">
        <v>72028.800038895206</v>
      </c>
      <c r="E6093">
        <v>57362483.021859944</v>
      </c>
      <c r="F6093">
        <v>1903.2370786877873</v>
      </c>
      <c r="G6093">
        <v>347148462.27793247</v>
      </c>
      <c r="H6093" s="6">
        <f>E6093-G6093-'Recalled prostheses cost'!$F$23</f>
        <v>-313537803.72296369</v>
      </c>
      <c r="I6093" s="112">
        <v>31588026.223958116</v>
      </c>
      <c r="J6093" s="112">
        <v>131916415.66561435</v>
      </c>
      <c r="K6093" s="112">
        <f>I6093-J6093-(0.38*'Recalled prostheses cost'!$F$23)</f>
        <v>-109354082.73907489</v>
      </c>
      <c r="L6093" s="11">
        <f t="shared" si="194"/>
        <v>1</v>
      </c>
    </row>
    <row r="6094" spans="1:12" x14ac:dyDescent="0.25">
      <c r="A6094">
        <f t="shared" si="195"/>
        <v>6089</v>
      </c>
      <c r="C6094">
        <v>52027.228320523107</v>
      </c>
      <c r="D6094">
        <v>53456.382026764695</v>
      </c>
      <c r="E6094">
        <v>46834644.484862782</v>
      </c>
      <c r="F6094">
        <v>1429.1537062415882</v>
      </c>
      <c r="G6094">
        <v>255952020.60324889</v>
      </c>
      <c r="H6094" s="6">
        <f>E6094-G6094-'Recalled prostheses cost'!$F$23</f>
        <v>-232869200.58527729</v>
      </c>
      <c r="I6094" s="112">
        <v>25996173.288741417</v>
      </c>
      <c r="J6094" s="112">
        <v>97261767.829234555</v>
      </c>
      <c r="K6094" s="112">
        <f>I6094-J6094-(0.38*'Recalled prostheses cost'!$F$23)</f>
        <v>-80291287.837911785</v>
      </c>
      <c r="L6094" s="11">
        <f t="shared" si="194"/>
        <v>1</v>
      </c>
    </row>
    <row r="6095" spans="1:12" x14ac:dyDescent="0.25">
      <c r="A6095">
        <f t="shared" si="195"/>
        <v>6090</v>
      </c>
      <c r="C6095">
        <v>67261.192584540477</v>
      </c>
      <c r="D6095">
        <v>69482.706837325983</v>
      </c>
      <c r="E6095">
        <v>62488573.56812685</v>
      </c>
      <c r="F6095">
        <v>2221.514252785506</v>
      </c>
      <c r="G6095">
        <v>468075190.22116601</v>
      </c>
      <c r="H6095" s="6">
        <f>E6095-G6095-'Recalled prostheses cost'!$F$23</f>
        <v>-429338441.11993033</v>
      </c>
      <c r="I6095" s="112">
        <v>34817671.186498605</v>
      </c>
      <c r="J6095" s="112">
        <v>177868572.28404313</v>
      </c>
      <c r="K6095" s="112">
        <f>I6095-J6095-(0.38*'Recalled prostheses cost'!$F$23)</f>
        <v>-152076594.39496318</v>
      </c>
      <c r="L6095" s="11">
        <f t="shared" si="194"/>
        <v>1</v>
      </c>
    </row>
    <row r="6096" spans="1:12" x14ac:dyDescent="0.25">
      <c r="A6096">
        <f t="shared" si="195"/>
        <v>6091</v>
      </c>
      <c r="C6096">
        <v>84474.017746235186</v>
      </c>
      <c r="D6096">
        <v>86466.357453847115</v>
      </c>
      <c r="E6096">
        <v>59998422.364173122</v>
      </c>
      <c r="F6096">
        <v>1992.339707611929</v>
      </c>
      <c r="G6096">
        <v>311030214.24203062</v>
      </c>
      <c r="H6096" s="6">
        <f>E6096-G6096-'Recalled prostheses cost'!$F$23</f>
        <v>-274783616.34474868</v>
      </c>
      <c r="I6096" s="112">
        <v>33136125.836539354</v>
      </c>
      <c r="J6096" s="112">
        <v>118191481.41197163</v>
      </c>
      <c r="K6096" s="112">
        <f>I6096-J6096-(0.38*'Recalled prostheses cost'!$F$23)</f>
        <v>-94081048.872850925</v>
      </c>
      <c r="L6096" s="11">
        <f t="shared" si="194"/>
        <v>1</v>
      </c>
    </row>
    <row r="6097" spans="1:12" x14ac:dyDescent="0.25">
      <c r="A6097">
        <f t="shared" si="195"/>
        <v>6092</v>
      </c>
      <c r="C6097">
        <v>75027.340967505384</v>
      </c>
      <c r="D6097">
        <v>78028.630802702552</v>
      </c>
      <c r="E6097">
        <v>50937493.448054805</v>
      </c>
      <c r="F6097">
        <v>3001.2898351971671</v>
      </c>
      <c r="G6097">
        <v>400035097.23597765</v>
      </c>
      <c r="H6097" s="6">
        <f>E6097-G6097-'Recalled prostheses cost'!$F$23</f>
        <v>-372849428.25481403</v>
      </c>
      <c r="I6097" s="112">
        <v>28658073.355044991</v>
      </c>
      <c r="J6097" s="112">
        <v>152013336.94967151</v>
      </c>
      <c r="K6097" s="112">
        <f>I6097-J6097-(0.38*'Recalled prostheses cost'!$F$23)</f>
        <v>-132380956.89204517</v>
      </c>
      <c r="L6097" s="11">
        <f t="shared" si="194"/>
        <v>1</v>
      </c>
    </row>
    <row r="6098" spans="1:12" x14ac:dyDescent="0.25">
      <c r="A6098">
        <f t="shared" si="195"/>
        <v>6093</v>
      </c>
      <c r="C6098">
        <v>64817.905587037065</v>
      </c>
      <c r="D6098">
        <v>66816.029912949627</v>
      </c>
      <c r="E6098">
        <v>40227542.512046963</v>
      </c>
      <c r="F6098">
        <v>1998.1243259125622</v>
      </c>
      <c r="G6098">
        <v>233854730.05423361</v>
      </c>
      <c r="H6098" s="6">
        <f>E6098-G6098-'Recalled prostheses cost'!$F$23</f>
        <v>-217379012.00907782</v>
      </c>
      <c r="I6098" s="112">
        <v>21935031.193968989</v>
      </c>
      <c r="J6098" s="112">
        <v>88864797.420608759</v>
      </c>
      <c r="K6098" s="112">
        <f>I6098-J6098-(0.38*'Recalled prostheses cost'!$F$23)</f>
        <v>-75955459.524058416</v>
      </c>
      <c r="L6098" s="11">
        <f t="shared" si="194"/>
        <v>1</v>
      </c>
    </row>
    <row r="6099" spans="1:12" x14ac:dyDescent="0.25">
      <c r="A6099">
        <f t="shared" si="195"/>
        <v>6094</v>
      </c>
      <c r="C6099">
        <v>59039.731673653405</v>
      </c>
      <c r="D6099">
        <v>61057.627036846861</v>
      </c>
      <c r="E6099">
        <v>71809652.131633356</v>
      </c>
      <c r="F6099">
        <v>2017.8953631934564</v>
      </c>
      <c r="G6099">
        <v>539068365.99595022</v>
      </c>
      <c r="H6099" s="6">
        <f>E6099-G6099-'Recalled prostheses cost'!$F$23</f>
        <v>-491010538.33120805</v>
      </c>
      <c r="I6099" s="112">
        <v>39793424.822249182</v>
      </c>
      <c r="J6099" s="112">
        <v>204845979.07846108</v>
      </c>
      <c r="K6099" s="112">
        <f>I6099-J6099-(0.38*'Recalled prostheses cost'!$F$23)</f>
        <v>-174078247.55363056</v>
      </c>
      <c r="L6099" s="11">
        <f t="shared" si="194"/>
        <v>1</v>
      </c>
    </row>
    <row r="6100" spans="1:12" x14ac:dyDescent="0.25">
      <c r="A6100">
        <f t="shared" si="195"/>
        <v>6095</v>
      </c>
      <c r="C6100">
        <v>55969.729533427031</v>
      </c>
      <c r="D6100">
        <v>58017.047699004877</v>
      </c>
      <c r="E6100">
        <v>60983226.967532322</v>
      </c>
      <c r="F6100">
        <v>2047.3181655778462</v>
      </c>
      <c r="G6100">
        <v>450301438.21021903</v>
      </c>
      <c r="H6100" s="6">
        <f>E6100-G6100-'Recalled prostheses cost'!$F$23</f>
        <v>-413070035.70957786</v>
      </c>
      <c r="I6100" s="112">
        <v>33982844.77509027</v>
      </c>
      <c r="J6100" s="112">
        <v>171114546.51988325</v>
      </c>
      <c r="K6100" s="112">
        <f>I6100-J6100-(0.38*'Recalled prostheses cost'!$F$23)</f>
        <v>-146157395.04221162</v>
      </c>
      <c r="L6100" s="11">
        <f t="shared" si="194"/>
        <v>1</v>
      </c>
    </row>
    <row r="6101" spans="1:12" x14ac:dyDescent="0.25">
      <c r="A6101">
        <f t="shared" si="195"/>
        <v>6096</v>
      </c>
      <c r="C6101">
        <v>62438.406285506884</v>
      </c>
      <c r="D6101">
        <v>64564.295898237273</v>
      </c>
      <c r="E6101">
        <v>45926412.910309032</v>
      </c>
      <c r="F6101">
        <v>2125.8896127303888</v>
      </c>
      <c r="G6101">
        <v>338576954.78397781</v>
      </c>
      <c r="H6101" s="6">
        <f>E6101-G6101-'Recalled prostheses cost'!$F$23</f>
        <v>-316402366.34055996</v>
      </c>
      <c r="I6101" s="112">
        <v>24846460.089337453</v>
      </c>
      <c r="J6101" s="112">
        <v>128659242.81791155</v>
      </c>
      <c r="K6101" s="112">
        <f>I6101-J6101-(0.38*'Recalled prostheses cost'!$F$23)</f>
        <v>-112838476.02599275</v>
      </c>
      <c r="L6101" s="11">
        <f t="shared" si="194"/>
        <v>1</v>
      </c>
    </row>
    <row r="6102" spans="1:12" x14ac:dyDescent="0.25">
      <c r="A6102">
        <f t="shared" si="195"/>
        <v>6097</v>
      </c>
      <c r="C6102">
        <v>52927.664773807483</v>
      </c>
      <c r="D6102">
        <v>54619.402385979396</v>
      </c>
      <c r="E6102">
        <v>44691523.088231891</v>
      </c>
      <c r="F6102">
        <v>1691.7376121719135</v>
      </c>
      <c r="G6102">
        <v>339639108.87877208</v>
      </c>
      <c r="H6102" s="6">
        <f>E6102-G6102-'Recalled prostheses cost'!$F$23</f>
        <v>-318699410.25743139</v>
      </c>
      <c r="I6102" s="112">
        <v>24945143.546957962</v>
      </c>
      <c r="J6102" s="112">
        <v>129062861.37393337</v>
      </c>
      <c r="K6102" s="112">
        <f>I6102-J6102-(0.38*'Recalled prostheses cost'!$F$23)</f>
        <v>-113143411.12439406</v>
      </c>
      <c r="L6102" s="11">
        <f t="shared" si="194"/>
        <v>1</v>
      </c>
    </row>
    <row r="6103" spans="1:12" x14ac:dyDescent="0.25">
      <c r="A6103">
        <f t="shared" si="195"/>
        <v>6098</v>
      </c>
      <c r="C6103">
        <v>53293.438348428164</v>
      </c>
      <c r="D6103">
        <v>54402.936707255503</v>
      </c>
      <c r="E6103">
        <v>45789051.550153084</v>
      </c>
      <c r="F6103">
        <v>1109.498358827339</v>
      </c>
      <c r="G6103">
        <v>203183364.15790939</v>
      </c>
      <c r="H6103" s="6">
        <f>E6103-G6103-'Recalled prostheses cost'!$F$23</f>
        <v>-181146137.07464749</v>
      </c>
      <c r="I6103" s="112">
        <v>25617397.473340716</v>
      </c>
      <c r="J6103" s="112">
        <v>77209678.380005568</v>
      </c>
      <c r="K6103" s="112">
        <f>I6103-J6103-(0.38*'Recalled prostheses cost'!$F$23)</f>
        <v>-60617974.204083495</v>
      </c>
      <c r="L6103" s="11">
        <f t="shared" si="194"/>
        <v>1</v>
      </c>
    </row>
    <row r="6104" spans="1:12" x14ac:dyDescent="0.25">
      <c r="A6104">
        <f t="shared" si="195"/>
        <v>6099</v>
      </c>
      <c r="C6104">
        <v>64738.863847430963</v>
      </c>
      <c r="D6104">
        <v>66791.013090531633</v>
      </c>
      <c r="E6104">
        <v>49708152.811855637</v>
      </c>
      <c r="F6104">
        <v>2052.14924310067</v>
      </c>
      <c r="G6104">
        <v>366359853.04614335</v>
      </c>
      <c r="H6104" s="6">
        <f>E6104-G6104-'Recalled prostheses cost'!$F$23</f>
        <v>-340403524.70117891</v>
      </c>
      <c r="I6104" s="112">
        <v>27738447.064695314</v>
      </c>
      <c r="J6104" s="112">
        <v>139216744.15753448</v>
      </c>
      <c r="K6104" s="112">
        <f>I6104-J6104-(0.38*'Recalled prostheses cost'!$F$23)</f>
        <v>-120503990.39025781</v>
      </c>
      <c r="L6104" s="11">
        <f t="shared" si="194"/>
        <v>1</v>
      </c>
    </row>
    <row r="6105" spans="1:12" x14ac:dyDescent="0.25">
      <c r="A6105">
        <f t="shared" si="195"/>
        <v>6100</v>
      </c>
      <c r="C6105">
        <v>56110.130369925209</v>
      </c>
      <c r="D6105">
        <v>58349.048369284021</v>
      </c>
      <c r="E6105">
        <v>46127357.155837193</v>
      </c>
      <c r="F6105">
        <v>2238.9179993588114</v>
      </c>
      <c r="G6105">
        <v>458650954.0215959</v>
      </c>
      <c r="H6105" s="6">
        <f>E6105-G6105-'Recalled prostheses cost'!$F$23</f>
        <v>-436275421.33264989</v>
      </c>
      <c r="I6105" s="112">
        <v>25473987.076164942</v>
      </c>
      <c r="J6105" s="112">
        <v>174287362.52820647</v>
      </c>
      <c r="K6105" s="112">
        <f>I6105-J6105-(0.38*'Recalled prostheses cost'!$F$23)</f>
        <v>-157839068.74946019</v>
      </c>
      <c r="L6105" s="11">
        <f t="shared" si="194"/>
        <v>1</v>
      </c>
    </row>
    <row r="6106" spans="1:12" x14ac:dyDescent="0.25">
      <c r="A6106">
        <f t="shared" si="195"/>
        <v>6101</v>
      </c>
      <c r="C6106">
        <v>59875.634769187207</v>
      </c>
      <c r="D6106">
        <v>62474.20372300093</v>
      </c>
      <c r="E6106">
        <v>55299756.605182327</v>
      </c>
      <c r="F6106">
        <v>2598.5689538137231</v>
      </c>
      <c r="G6106">
        <v>620539332.08728659</v>
      </c>
      <c r="H6106" s="6">
        <f>E6106-G6106-'Recalled prostheses cost'!$F$23</f>
        <v>-588991399.94899547</v>
      </c>
      <c r="I6106" s="112">
        <v>30569662.642168302</v>
      </c>
      <c r="J6106" s="112">
        <v>235804946.19316891</v>
      </c>
      <c r="K6106" s="112">
        <f>I6106-J6106-(0.38*'Recalled prostheses cost'!$F$23)</f>
        <v>-214260976.84841925</v>
      </c>
      <c r="L6106" s="11">
        <f t="shared" si="194"/>
        <v>1</v>
      </c>
    </row>
    <row r="6107" spans="1:12" x14ac:dyDescent="0.25">
      <c r="A6107">
        <f t="shared" si="195"/>
        <v>6102</v>
      </c>
      <c r="C6107">
        <v>53455.552639135509</v>
      </c>
      <c r="D6107">
        <v>54966.513047174216</v>
      </c>
      <c r="E6107">
        <v>40165279.146899022</v>
      </c>
      <c r="F6107">
        <v>1510.9604080387071</v>
      </c>
      <c r="G6107">
        <v>285107057.50228184</v>
      </c>
      <c r="H6107" s="6">
        <f>E6107-G6107-'Recalled prostheses cost'!$F$23</f>
        <v>-268693602.82227403</v>
      </c>
      <c r="I6107" s="112">
        <v>22220730.881945241</v>
      </c>
      <c r="J6107" s="112">
        <v>108340681.85086711</v>
      </c>
      <c r="K6107" s="112">
        <f>I6107-J6107-(0.38*'Recalled prostheses cost'!$F$23)</f>
        <v>-95145644.266340524</v>
      </c>
      <c r="L6107" s="11">
        <f t="shared" si="194"/>
        <v>1</v>
      </c>
    </row>
    <row r="6108" spans="1:12" x14ac:dyDescent="0.25">
      <c r="A6108">
        <f t="shared" si="195"/>
        <v>6103</v>
      </c>
      <c r="C6108">
        <v>53782.890997687318</v>
      </c>
      <c r="D6108">
        <v>55258.338743917913</v>
      </c>
      <c r="E6108">
        <v>48241315.814878836</v>
      </c>
      <c r="F6108">
        <v>1475.4477462305949</v>
      </c>
      <c r="G6108">
        <v>355571136.68487507</v>
      </c>
      <c r="H6108" s="6">
        <f>E6108-G6108-'Recalled prostheses cost'!$F$23</f>
        <v>-331081645.33688742</v>
      </c>
      <c r="I6108" s="112">
        <v>27043027.254732102</v>
      </c>
      <c r="J6108" s="112">
        <v>135117031.94025254</v>
      </c>
      <c r="K6108" s="112">
        <f>I6108-J6108-(0.38*'Recalled prostheses cost'!$F$23)</f>
        <v>-117099697.98293909</v>
      </c>
      <c r="L6108" s="11">
        <f t="shared" si="194"/>
        <v>1</v>
      </c>
    </row>
    <row r="6109" spans="1:12" x14ac:dyDescent="0.25">
      <c r="A6109">
        <f t="shared" si="195"/>
        <v>6104</v>
      </c>
      <c r="C6109">
        <v>65213.040214814275</v>
      </c>
      <c r="D6109">
        <v>66537.833381631266</v>
      </c>
      <c r="E6109">
        <v>45355506.928902552</v>
      </c>
      <c r="F6109">
        <v>1324.7931668169913</v>
      </c>
      <c r="G6109">
        <v>186707243.06953549</v>
      </c>
      <c r="H6109" s="6">
        <f>E6109-G6109-'Recalled prostheses cost'!$F$23</f>
        <v>-165103560.6075241</v>
      </c>
      <c r="I6109" s="112">
        <v>25279362.908995174</v>
      </c>
      <c r="J6109" s="112">
        <v>70948752.366423503</v>
      </c>
      <c r="K6109" s="112">
        <f>I6109-J6109-(0.38*'Recalled prostheses cost'!$F$23)</f>
        <v>-54695082.754846975</v>
      </c>
      <c r="L6109" s="11">
        <f t="shared" si="194"/>
        <v>1</v>
      </c>
    </row>
    <row r="6110" spans="1:12" x14ac:dyDescent="0.25">
      <c r="A6110">
        <f t="shared" si="195"/>
        <v>6105</v>
      </c>
      <c r="C6110">
        <v>62391.162185378264</v>
      </c>
      <c r="D6110">
        <v>64022.585547589784</v>
      </c>
      <c r="E6110">
        <v>53319076.728851214</v>
      </c>
      <c r="F6110">
        <v>1631.4233622115207</v>
      </c>
      <c r="G6110">
        <v>260438102.64175412</v>
      </c>
      <c r="H6110" s="6">
        <f>E6110-G6110-'Recalled prostheses cost'!$F$23</f>
        <v>-230870850.37979406</v>
      </c>
      <c r="I6110" s="112">
        <v>29391410.183328304</v>
      </c>
      <c r="J6110" s="112">
        <v>98966479.003866568</v>
      </c>
      <c r="K6110" s="112">
        <f>I6110-J6110-(0.38*'Recalled prostheses cost'!$F$23)</f>
        <v>-78600762.117956907</v>
      </c>
      <c r="L6110" s="11">
        <f t="shared" si="194"/>
        <v>1</v>
      </c>
    </row>
    <row r="6111" spans="1:12" x14ac:dyDescent="0.25">
      <c r="A6111">
        <f t="shared" si="195"/>
        <v>6106</v>
      </c>
      <c r="C6111">
        <v>66236.097833645923</v>
      </c>
      <c r="D6111">
        <v>67555.095067853603</v>
      </c>
      <c r="E6111">
        <v>50944500.172826417</v>
      </c>
      <c r="F6111">
        <v>1318.9972342076799</v>
      </c>
      <c r="G6111">
        <v>249325178.50434205</v>
      </c>
      <c r="H6111" s="6">
        <f>E6111-G6111-'Recalled prostheses cost'!$F$23</f>
        <v>-222132502.79840681</v>
      </c>
      <c r="I6111" s="112">
        <v>28647013.169087376</v>
      </c>
      <c r="J6111" s="112">
        <v>94743567.831649974</v>
      </c>
      <c r="K6111" s="112">
        <f>I6111-J6111-(0.38*'Recalled prostheses cost'!$F$23)</f>
        <v>-75122247.959981233</v>
      </c>
      <c r="L6111" s="11">
        <f t="shared" si="194"/>
        <v>1</v>
      </c>
    </row>
    <row r="6112" spans="1:12" x14ac:dyDescent="0.25">
      <c r="A6112">
        <f t="shared" si="195"/>
        <v>6107</v>
      </c>
      <c r="C6112">
        <v>57122.984297485353</v>
      </c>
      <c r="D6112">
        <v>58755.685668067425</v>
      </c>
      <c r="E6112">
        <v>42239604.06947536</v>
      </c>
      <c r="F6112">
        <v>1632.7013705820718</v>
      </c>
      <c r="G6112">
        <v>288739331.15220904</v>
      </c>
      <c r="H6112" s="6">
        <f>E6112-G6112-'Recalled prostheses cost'!$F$23</f>
        <v>-270251551.54962486</v>
      </c>
      <c r="I6112" s="112">
        <v>23449814.014090702</v>
      </c>
      <c r="J6112" s="112">
        <v>109720945.83783944</v>
      </c>
      <c r="K6112" s="112">
        <f>I6112-J6112-(0.38*'Recalled prostheses cost'!$F$23)</f>
        <v>-95296825.121167392</v>
      </c>
      <c r="L6112" s="11">
        <f t="shared" si="194"/>
        <v>1</v>
      </c>
    </row>
    <row r="6113" spans="1:12" x14ac:dyDescent="0.25">
      <c r="A6113">
        <f t="shared" si="195"/>
        <v>6108</v>
      </c>
      <c r="C6113">
        <v>53871.183214046105</v>
      </c>
      <c r="D6113">
        <v>55942.329182408183</v>
      </c>
      <c r="E6113">
        <v>41835058.887957074</v>
      </c>
      <c r="F6113">
        <v>2071.1459683620778</v>
      </c>
      <c r="G6113">
        <v>341169528.17855108</v>
      </c>
      <c r="H6113" s="6">
        <f>E6113-G6113-'Recalled prostheses cost'!$F$23</f>
        <v>-323086293.75748515</v>
      </c>
      <c r="I6113" s="112">
        <v>22904358.705228947</v>
      </c>
      <c r="J6113" s="112">
        <v>129644420.7078494</v>
      </c>
      <c r="K6113" s="112">
        <f>I6113-J6113-(0.38*'Recalled prostheses cost'!$F$23)</f>
        <v>-115765755.30003911</v>
      </c>
      <c r="L6113" s="11">
        <f t="shared" si="194"/>
        <v>1</v>
      </c>
    </row>
    <row r="6114" spans="1:12" x14ac:dyDescent="0.25">
      <c r="A6114">
        <f t="shared" si="195"/>
        <v>6109</v>
      </c>
      <c r="C6114">
        <v>60633.319590224986</v>
      </c>
      <c r="D6114">
        <v>62551.10301149384</v>
      </c>
      <c r="E6114">
        <v>47095535.912251242</v>
      </c>
      <c r="F6114">
        <v>1917.783421268854</v>
      </c>
      <c r="G6114">
        <v>387720437.01997769</v>
      </c>
      <c r="H6114" s="6">
        <f>E6114-G6114-'Recalled prostheses cost'!$F$23</f>
        <v>-364376725.57461762</v>
      </c>
      <c r="I6114" s="112">
        <v>26458230.85120251</v>
      </c>
      <c r="J6114" s="112">
        <v>147333766.06759152</v>
      </c>
      <c r="K6114" s="112">
        <f>I6114-J6114-(0.38*'Recalled prostheses cost'!$F$23)</f>
        <v>-129901228.51380765</v>
      </c>
      <c r="L6114" s="11">
        <f t="shared" si="194"/>
        <v>1</v>
      </c>
    </row>
    <row r="6115" spans="1:12" x14ac:dyDescent="0.25">
      <c r="A6115">
        <f t="shared" si="195"/>
        <v>6110</v>
      </c>
      <c r="C6115">
        <v>56538.689833644712</v>
      </c>
      <c r="D6115">
        <v>58719.668689787955</v>
      </c>
      <c r="E6115">
        <v>39372593.633028686</v>
      </c>
      <c r="F6115">
        <v>2180.9788561432433</v>
      </c>
      <c r="G6115">
        <v>386798041.80799627</v>
      </c>
      <c r="H6115" s="6">
        <f>E6115-G6115-'Recalled prostheses cost'!$F$23</f>
        <v>-371177272.64185876</v>
      </c>
      <c r="I6115" s="112">
        <v>21673816.718896307</v>
      </c>
      <c r="J6115" s="112">
        <v>146983255.88703862</v>
      </c>
      <c r="K6115" s="112">
        <f>I6115-J6115-(0.38*'Recalled prostheses cost'!$F$23)</f>
        <v>-134335132.46556097</v>
      </c>
      <c r="L6115" s="11">
        <f t="shared" si="194"/>
        <v>1</v>
      </c>
    </row>
    <row r="6116" spans="1:12" x14ac:dyDescent="0.25">
      <c r="A6116">
        <f t="shared" si="195"/>
        <v>6111</v>
      </c>
      <c r="C6116">
        <v>68301.478647480602</v>
      </c>
      <c r="D6116">
        <v>69952.974589209756</v>
      </c>
      <c r="E6116">
        <v>42901156.847707152</v>
      </c>
      <c r="F6116">
        <v>1651.4959417291539</v>
      </c>
      <c r="G6116">
        <v>206157224.44556114</v>
      </c>
      <c r="H6116" s="6">
        <f>E6116-G6116-'Recalled prostheses cost'!$F$23</f>
        <v>-187007892.06474516</v>
      </c>
      <c r="I6116" s="112">
        <v>24178046.105381582</v>
      </c>
      <c r="J6116" s="112">
        <v>78339745.289313242</v>
      </c>
      <c r="K6116" s="112">
        <f>I6116-J6116-(0.38*'Recalled prostheses cost'!$F$23)</f>
        <v>-63187392.48135031</v>
      </c>
      <c r="L6116" s="11">
        <f t="shared" si="194"/>
        <v>1</v>
      </c>
    </row>
    <row r="6117" spans="1:12" x14ac:dyDescent="0.25">
      <c r="A6117">
        <f t="shared" si="195"/>
        <v>6112</v>
      </c>
      <c r="C6117">
        <v>63769.946507198569</v>
      </c>
      <c r="D6117">
        <v>65210.865861404214</v>
      </c>
      <c r="E6117">
        <v>54030442.746691503</v>
      </c>
      <c r="F6117">
        <v>1440.9193542056455</v>
      </c>
      <c r="G6117">
        <v>239949799.70928353</v>
      </c>
      <c r="H6117" s="6">
        <f>E6117-G6117-'Recalled prostheses cost'!$F$23</f>
        <v>-209671181.42948321</v>
      </c>
      <c r="I6117" s="112">
        <v>29757351.078459613</v>
      </c>
      <c r="J6117" s="112">
        <v>91180923.889527753</v>
      </c>
      <c r="K6117" s="112">
        <f>I6117-J6117-(0.38*'Recalled prostheses cost'!$F$23)</f>
        <v>-70449266.108486786</v>
      </c>
      <c r="L6117" s="11">
        <f t="shared" si="194"/>
        <v>1</v>
      </c>
    </row>
    <row r="6118" spans="1:12" x14ac:dyDescent="0.25">
      <c r="A6118">
        <f t="shared" si="195"/>
        <v>6113</v>
      </c>
      <c r="C6118">
        <v>56679.144265147537</v>
      </c>
      <c r="D6118">
        <v>58657.706371628832</v>
      </c>
      <c r="E6118">
        <v>43510372.4104352</v>
      </c>
      <c r="F6118">
        <v>1978.5621064812949</v>
      </c>
      <c r="G6118">
        <v>316507101.87188363</v>
      </c>
      <c r="H6118" s="6">
        <f>E6118-G6118-'Recalled prostheses cost'!$F$23</f>
        <v>-296748553.9283396</v>
      </c>
      <c r="I6118" s="112">
        <v>24084825.919157907</v>
      </c>
      <c r="J6118" s="112">
        <v>120272698.71131578</v>
      </c>
      <c r="K6118" s="112">
        <f>I6118-J6118-(0.38*'Recalled prostheses cost'!$F$23)</f>
        <v>-105213566.08957651</v>
      </c>
      <c r="L6118" s="11">
        <f t="shared" si="194"/>
        <v>1</v>
      </c>
    </row>
    <row r="6119" spans="1:12" x14ac:dyDescent="0.25">
      <c r="A6119">
        <f t="shared" si="195"/>
        <v>6114</v>
      </c>
      <c r="C6119">
        <v>50072.946961823422</v>
      </c>
      <c r="D6119">
        <v>51735.107612723987</v>
      </c>
      <c r="E6119">
        <v>46526249.707043208</v>
      </c>
      <c r="F6119">
        <v>1662.1606509005651</v>
      </c>
      <c r="G6119">
        <v>384839157.25576299</v>
      </c>
      <c r="H6119" s="6">
        <f>E6119-G6119-'Recalled prostheses cost'!$F$23</f>
        <v>-362064732.01561093</v>
      </c>
      <c r="I6119" s="112">
        <v>25648825.455046844</v>
      </c>
      <c r="J6119" s="112">
        <v>146238879.75718993</v>
      </c>
      <c r="K6119" s="112">
        <f>I6119-J6119-(0.38*'Recalled prostheses cost'!$F$23)</f>
        <v>-129615747.59956172</v>
      </c>
      <c r="L6119" s="11">
        <f t="shared" si="194"/>
        <v>1</v>
      </c>
    </row>
    <row r="6120" spans="1:12" x14ac:dyDescent="0.25">
      <c r="A6120">
        <f t="shared" si="195"/>
        <v>6115</v>
      </c>
      <c r="C6120">
        <v>55665.112407992288</v>
      </c>
      <c r="D6120">
        <v>58083.262500170531</v>
      </c>
      <c r="E6120">
        <v>48221172.078323655</v>
      </c>
      <c r="F6120">
        <v>2418.1500921782426</v>
      </c>
      <c r="G6120">
        <v>577232370.1550715</v>
      </c>
      <c r="H6120" s="6">
        <f>E6120-G6120-'Recalled prostheses cost'!$F$23</f>
        <v>-552763022.54363906</v>
      </c>
      <c r="I6120" s="112">
        <v>26989428.515680384</v>
      </c>
      <c r="J6120" s="112">
        <v>219348300.65892717</v>
      </c>
      <c r="K6120" s="112">
        <f>I6120-J6120-(0.38*'Recalled prostheses cost'!$F$23)</f>
        <v>-201384565.44066545</v>
      </c>
      <c r="L6120" s="11">
        <f t="shared" si="194"/>
        <v>1</v>
      </c>
    </row>
    <row r="6121" spans="1:12" x14ac:dyDescent="0.25">
      <c r="A6121">
        <f t="shared" si="195"/>
        <v>6116</v>
      </c>
      <c r="C6121">
        <v>74519.523492897584</v>
      </c>
      <c r="D6121">
        <v>78458.46651880772</v>
      </c>
      <c r="E6121">
        <v>42780577.628257349</v>
      </c>
      <c r="F6121">
        <v>3938.9430259101355</v>
      </c>
      <c r="G6121">
        <v>464703476.81947005</v>
      </c>
      <c r="H6121" s="6">
        <f>E6121-G6121-'Recalled prostheses cost'!$F$23</f>
        <v>-445674723.65810388</v>
      </c>
      <c r="I6121" s="112">
        <v>23793059.76764857</v>
      </c>
      <c r="J6121" s="112">
        <v>176587321.19139865</v>
      </c>
      <c r="K6121" s="112">
        <f>I6121-J6121-(0.38*'Recalled prostheses cost'!$F$23)</f>
        <v>-161819954.72116873</v>
      </c>
      <c r="L6121" s="11">
        <f t="shared" si="194"/>
        <v>1</v>
      </c>
    </row>
    <row r="6122" spans="1:12" x14ac:dyDescent="0.25">
      <c r="A6122">
        <f t="shared" si="195"/>
        <v>6117</v>
      </c>
      <c r="C6122">
        <v>60275.605213636918</v>
      </c>
      <c r="D6122">
        <v>62225.635276491659</v>
      </c>
      <c r="E6122">
        <v>39560651.85750898</v>
      </c>
      <c r="F6122">
        <v>1950.0300628547411</v>
      </c>
      <c r="G6122">
        <v>263445733.69884852</v>
      </c>
      <c r="H6122" s="6">
        <f>E6122-G6122-'Recalled prostheses cost'!$F$23</f>
        <v>-247636906.3082307</v>
      </c>
      <c r="I6122" s="112">
        <v>22150250.103413563</v>
      </c>
      <c r="J6122" s="112">
        <v>100109378.80556244</v>
      </c>
      <c r="K6122" s="112">
        <f>I6122-J6122-(0.38*'Recalled prostheses cost'!$F$23)</f>
        <v>-86984821.999567509</v>
      </c>
      <c r="L6122" s="11">
        <f t="shared" si="194"/>
        <v>1</v>
      </c>
    </row>
    <row r="6123" spans="1:12" x14ac:dyDescent="0.25">
      <c r="A6123">
        <f t="shared" si="195"/>
        <v>6118</v>
      </c>
      <c r="C6123">
        <v>61710.817326212033</v>
      </c>
      <c r="D6123">
        <v>63674.062092874694</v>
      </c>
      <c r="E6123">
        <v>61954843.655909181</v>
      </c>
      <c r="F6123">
        <v>1963.2447666626613</v>
      </c>
      <c r="G6123">
        <v>443392283.50038105</v>
      </c>
      <c r="H6123" s="6">
        <f>E6123-G6123-'Recalled prostheses cost'!$F$23</f>
        <v>-405189264.31136304</v>
      </c>
      <c r="I6123" s="112">
        <v>34201572.592723355</v>
      </c>
      <c r="J6123" s="112">
        <v>168489067.7301448</v>
      </c>
      <c r="K6123" s="112">
        <f>I6123-J6123-(0.38*'Recalled prostheses cost'!$F$23)</f>
        <v>-143313188.43484008</v>
      </c>
      <c r="L6123" s="11">
        <f t="shared" si="194"/>
        <v>1</v>
      </c>
    </row>
    <row r="6124" spans="1:12" x14ac:dyDescent="0.25">
      <c r="A6124">
        <f t="shared" si="195"/>
        <v>6119</v>
      </c>
      <c r="C6124">
        <v>61491.263403363264</v>
      </c>
      <c r="D6124">
        <v>63235.929446274851</v>
      </c>
      <c r="E6124">
        <v>43767332.158825614</v>
      </c>
      <c r="F6124">
        <v>1744.6660429115873</v>
      </c>
      <c r="G6124">
        <v>254707454.24172196</v>
      </c>
      <c r="H6124" s="6">
        <f>E6124-G6124-'Recalled prostheses cost'!$F$23</f>
        <v>-234691946.54978752</v>
      </c>
      <c r="I6124" s="112">
        <v>24305817.444957215</v>
      </c>
      <c r="J6124" s="112">
        <v>96788832.61185436</v>
      </c>
      <c r="K6124" s="112">
        <f>I6124-J6124-(0.38*'Recalled prostheses cost'!$F$23)</f>
        <v>-81508708.464315802</v>
      </c>
      <c r="L6124" s="11">
        <f t="shared" si="194"/>
        <v>1</v>
      </c>
    </row>
    <row r="6125" spans="1:12" x14ac:dyDescent="0.25">
      <c r="A6125">
        <f t="shared" si="195"/>
        <v>6120</v>
      </c>
      <c r="C6125">
        <v>56105.274764643924</v>
      </c>
      <c r="D6125">
        <v>58313.481321272782</v>
      </c>
      <c r="E6125">
        <v>44900192.206905261</v>
      </c>
      <c r="F6125">
        <v>2208.2065566288584</v>
      </c>
      <c r="G6125">
        <v>374560318.65765685</v>
      </c>
      <c r="H6125" s="6">
        <f>E6125-G6125-'Recalled prostheses cost'!$F$23</f>
        <v>-353411950.91764277</v>
      </c>
      <c r="I6125" s="112">
        <v>24911361.808399986</v>
      </c>
      <c r="J6125" s="112">
        <v>142332921.08990961</v>
      </c>
      <c r="K6125" s="112">
        <f>I6125-J6125-(0.38*'Recalled prostheses cost'!$F$23)</f>
        <v>-126447252.57892826</v>
      </c>
      <c r="L6125" s="11">
        <f t="shared" si="194"/>
        <v>1</v>
      </c>
    </row>
    <row r="6126" spans="1:12" x14ac:dyDescent="0.25">
      <c r="A6126">
        <f t="shared" si="195"/>
        <v>6121</v>
      </c>
      <c r="C6126">
        <v>69278.199627476541</v>
      </c>
      <c r="D6126">
        <v>71929.487986767781</v>
      </c>
      <c r="E6126">
        <v>40845507.144628465</v>
      </c>
      <c r="F6126">
        <v>2651.2883592912403</v>
      </c>
      <c r="G6126">
        <v>312761758.06807411</v>
      </c>
      <c r="H6126" s="6">
        <f>E6126-G6126-'Recalled prostheses cost'!$F$23</f>
        <v>-295668075.39033681</v>
      </c>
      <c r="I6126" s="112">
        <v>22453037.880532276</v>
      </c>
      <c r="J6126" s="112">
        <v>118849468.06586818</v>
      </c>
      <c r="K6126" s="112">
        <f>I6126-J6126-(0.38*'Recalled prostheses cost'!$F$23)</f>
        <v>-105422123.48275456</v>
      </c>
      <c r="L6126" s="11">
        <f t="shared" si="194"/>
        <v>1</v>
      </c>
    </row>
    <row r="6127" spans="1:12" x14ac:dyDescent="0.25">
      <c r="A6127">
        <f t="shared" si="195"/>
        <v>6122</v>
      </c>
      <c r="C6127">
        <v>76221.09362166583</v>
      </c>
      <c r="D6127">
        <v>78530.210884751781</v>
      </c>
      <c r="E6127">
        <v>41939722.03396032</v>
      </c>
      <c r="F6127">
        <v>2309.117263085951</v>
      </c>
      <c r="G6127">
        <v>240102312.47388417</v>
      </c>
      <c r="H6127" s="6">
        <f>E6127-G6127-'Recalled prostheses cost'!$F$23</f>
        <v>-221914414.90681502</v>
      </c>
      <c r="I6127" s="112">
        <v>23287930.340487219</v>
      </c>
      <c r="J6127" s="112">
        <v>91238878.740075991</v>
      </c>
      <c r="K6127" s="112">
        <f>I6127-J6127-(0.38*'Recalled prostheses cost'!$F$23)</f>
        <v>-76976641.697007418</v>
      </c>
      <c r="L6127" s="11">
        <f t="shared" si="194"/>
        <v>1</v>
      </c>
    </row>
    <row r="6128" spans="1:12" x14ac:dyDescent="0.25">
      <c r="A6128">
        <f t="shared" si="195"/>
        <v>6123</v>
      </c>
      <c r="C6128">
        <v>59674.61365325356</v>
      </c>
      <c r="D6128">
        <v>62322.376596114489</v>
      </c>
      <c r="E6128">
        <v>47511964.315367319</v>
      </c>
      <c r="F6128">
        <v>2647.7629428609289</v>
      </c>
      <c r="G6128">
        <v>505956225.05466884</v>
      </c>
      <c r="H6128" s="6">
        <f>E6128-G6128-'Recalled prostheses cost'!$F$23</f>
        <v>-482196085.20619267</v>
      </c>
      <c r="I6128" s="112">
        <v>26111964.598468579</v>
      </c>
      <c r="J6128" s="112">
        <v>192263365.52077419</v>
      </c>
      <c r="K6128" s="112">
        <f>I6128-J6128-(0.38*'Recalled prostheses cost'!$F$23)</f>
        <v>-175177094.21972427</v>
      </c>
      <c r="L6128" s="11">
        <f t="shared" si="194"/>
        <v>1</v>
      </c>
    </row>
    <row r="6129" spans="1:12" x14ac:dyDescent="0.25">
      <c r="A6129">
        <f t="shared" si="195"/>
        <v>6124</v>
      </c>
      <c r="C6129">
        <v>53264.179270095599</v>
      </c>
      <c r="D6129">
        <v>54817.400812074346</v>
      </c>
      <c r="E6129">
        <v>51581262.686289996</v>
      </c>
      <c r="F6129">
        <v>1553.2215419787462</v>
      </c>
      <c r="G6129">
        <v>301322261.50689632</v>
      </c>
      <c r="H6129" s="6">
        <f>E6129-G6129-'Recalled prostheses cost'!$F$23</f>
        <v>-273492823.28749752</v>
      </c>
      <c r="I6129" s="112">
        <v>28768750.51085303</v>
      </c>
      <c r="J6129" s="112">
        <v>114502459.37262061</v>
      </c>
      <c r="K6129" s="112">
        <f>I6129-J6129-(0.38*'Recalled prostheses cost'!$F$23)</f>
        <v>-94759402.159186244</v>
      </c>
      <c r="L6129" s="11">
        <f t="shared" si="194"/>
        <v>1</v>
      </c>
    </row>
    <row r="6130" spans="1:12" x14ac:dyDescent="0.25">
      <c r="A6130">
        <f t="shared" si="195"/>
        <v>6125</v>
      </c>
      <c r="C6130">
        <v>77099.047853203811</v>
      </c>
      <c r="D6130">
        <v>79412.300645686759</v>
      </c>
      <c r="E6130">
        <v>70594900.141147822</v>
      </c>
      <c r="F6130">
        <v>2313.2527924829483</v>
      </c>
      <c r="G6130">
        <v>531189785.64666325</v>
      </c>
      <c r="H6130" s="6">
        <f>E6130-G6130-'Recalled prostheses cost'!$F$23</f>
        <v>-484346709.97240663</v>
      </c>
      <c r="I6130" s="112">
        <v>38856655.068635188</v>
      </c>
      <c r="J6130" s="112">
        <v>201852118.54573205</v>
      </c>
      <c r="K6130" s="112">
        <f>I6130-J6130-(0.38*'Recalled prostheses cost'!$F$23)</f>
        <v>-172021156.77451551</v>
      </c>
      <c r="L6130" s="11">
        <f t="shared" si="194"/>
        <v>1</v>
      </c>
    </row>
    <row r="6131" spans="1:12" x14ac:dyDescent="0.25">
      <c r="A6131">
        <f t="shared" si="195"/>
        <v>6126</v>
      </c>
      <c r="C6131">
        <v>53296.287510099224</v>
      </c>
      <c r="D6131">
        <v>54363.887579282156</v>
      </c>
      <c r="E6131">
        <v>38387610.37748234</v>
      </c>
      <c r="F6131">
        <v>1067.6000691829322</v>
      </c>
      <c r="G6131">
        <v>181524616.76590091</v>
      </c>
      <c r="H6131" s="6">
        <f>E6131-G6131-'Recalled prostheses cost'!$F$23</f>
        <v>-166888830.85530972</v>
      </c>
      <c r="I6131" s="112">
        <v>21135142.470414918</v>
      </c>
      <c r="J6131" s="112">
        <v>68979354.371042341</v>
      </c>
      <c r="K6131" s="112">
        <f>I6131-J6131-(0.38*'Recalled prostheses cost'!$F$23)</f>
        <v>-56869905.198046066</v>
      </c>
      <c r="L6131" s="11">
        <f t="shared" si="194"/>
        <v>1</v>
      </c>
    </row>
    <row r="6132" spans="1:12" x14ac:dyDescent="0.25">
      <c r="A6132">
        <f t="shared" si="195"/>
        <v>6127</v>
      </c>
      <c r="C6132">
        <v>55868.797747033219</v>
      </c>
      <c r="D6132">
        <v>57151.347632492769</v>
      </c>
      <c r="E6132">
        <v>52265167.057590105</v>
      </c>
      <c r="F6132">
        <v>1282.5498854595498</v>
      </c>
      <c r="G6132">
        <v>292340462.49627066</v>
      </c>
      <c r="H6132" s="6">
        <f>E6132-G6132-'Recalled prostheses cost'!$F$23</f>
        <v>-263827119.90557173</v>
      </c>
      <c r="I6132" s="112">
        <v>29090837.553845372</v>
      </c>
      <c r="J6132" s="112">
        <v>111089375.74858285</v>
      </c>
      <c r="K6132" s="112">
        <f>I6132-J6132-(0.38*'Recalled prostheses cost'!$F$23)</f>
        <v>-91024231.492156118</v>
      </c>
      <c r="L6132" s="11">
        <f t="shared" si="194"/>
        <v>1</v>
      </c>
    </row>
    <row r="6133" spans="1:12" x14ac:dyDescent="0.25">
      <c r="A6133">
        <f t="shared" si="195"/>
        <v>6128</v>
      </c>
      <c r="C6133">
        <v>61588.943505058538</v>
      </c>
      <c r="D6133">
        <v>63747.780913039234</v>
      </c>
      <c r="E6133">
        <v>44823125.753544822</v>
      </c>
      <c r="F6133">
        <v>2158.8374079806963</v>
      </c>
      <c r="G6133">
        <v>360885953.80321509</v>
      </c>
      <c r="H6133" s="6">
        <f>E6133-G6133-'Recalled prostheses cost'!$F$23</f>
        <v>-339814652.51656145</v>
      </c>
      <c r="I6133" s="112">
        <v>24840730.533683084</v>
      </c>
      <c r="J6133" s="112">
        <v>137136662.44522172</v>
      </c>
      <c r="K6133" s="112">
        <f>I6133-J6133-(0.38*'Recalled prostheses cost'!$F$23)</f>
        <v>-121321625.20895728</v>
      </c>
      <c r="L6133" s="11">
        <f t="shared" si="194"/>
        <v>1</v>
      </c>
    </row>
    <row r="6134" spans="1:12" x14ac:dyDescent="0.25">
      <c r="A6134">
        <f t="shared" si="195"/>
        <v>6129</v>
      </c>
      <c r="C6134">
        <v>51369.747909995043</v>
      </c>
      <c r="D6134">
        <v>52704.939577969009</v>
      </c>
      <c r="E6134">
        <v>55153995.411579989</v>
      </c>
      <c r="F6134">
        <v>1335.1916679739661</v>
      </c>
      <c r="G6134">
        <v>338216179.99314958</v>
      </c>
      <c r="H6134" s="6">
        <f>E6134-G6134-'Recalled prostheses cost'!$F$23</f>
        <v>-306814009.04846078</v>
      </c>
      <c r="I6134" s="112">
        <v>30227656.988674656</v>
      </c>
      <c r="J6134" s="112">
        <v>128522148.39739686</v>
      </c>
      <c r="K6134" s="112">
        <f>I6134-J6134-(0.38*'Recalled prostheses cost'!$F$23)</f>
        <v>-107320184.70614085</v>
      </c>
      <c r="L6134" s="11">
        <f t="shared" si="194"/>
        <v>1</v>
      </c>
    </row>
    <row r="6135" spans="1:12" x14ac:dyDescent="0.25">
      <c r="A6135">
        <f t="shared" si="195"/>
        <v>6130</v>
      </c>
      <c r="C6135">
        <v>56566.369692073218</v>
      </c>
      <c r="D6135">
        <v>58462.71005438696</v>
      </c>
      <c r="E6135">
        <v>43745287.309763461</v>
      </c>
      <c r="F6135">
        <v>1896.3403623137419</v>
      </c>
      <c r="G6135">
        <v>370227199.57173264</v>
      </c>
      <c r="H6135" s="6">
        <f>E6135-G6135-'Recalled prostheses cost'!$F$23</f>
        <v>-350233736.72886038</v>
      </c>
      <c r="I6135" s="112">
        <v>24027814.133783858</v>
      </c>
      <c r="J6135" s="112">
        <v>140686335.83725846</v>
      </c>
      <c r="K6135" s="112">
        <f>I6135-J6135-(0.38*'Recalled prostheses cost'!$F$23)</f>
        <v>-125684215.00089324</v>
      </c>
      <c r="L6135" s="11">
        <f t="shared" si="194"/>
        <v>1</v>
      </c>
    </row>
    <row r="6136" spans="1:12" x14ac:dyDescent="0.25">
      <c r="A6136">
        <f t="shared" si="195"/>
        <v>6131</v>
      </c>
      <c r="C6136">
        <v>75033.384599643425</v>
      </c>
      <c r="D6136">
        <v>78190.381440213314</v>
      </c>
      <c r="E6136">
        <v>60071518.435134105</v>
      </c>
      <c r="F6136">
        <v>3156.9968405698892</v>
      </c>
      <c r="G6136">
        <v>477873324.89110136</v>
      </c>
      <c r="H6136" s="6">
        <f>E6136-G6136-'Recalled prostheses cost'!$F$23</f>
        <v>-441553630.92285842</v>
      </c>
      <c r="I6136" s="112">
        <v>33512566.108726371</v>
      </c>
      <c r="J6136" s="112">
        <v>181591863.45861849</v>
      </c>
      <c r="K6136" s="112">
        <f>I6136-J6136-(0.38*'Recalled prostheses cost'!$F$23)</f>
        <v>-157104990.64731076</v>
      </c>
      <c r="L6136" s="11">
        <f t="shared" si="194"/>
        <v>1</v>
      </c>
    </row>
    <row r="6137" spans="1:12" x14ac:dyDescent="0.25">
      <c r="A6137">
        <f t="shared" si="195"/>
        <v>6132</v>
      </c>
      <c r="C6137">
        <v>58548.872334829473</v>
      </c>
      <c r="D6137">
        <v>60359.788458029172</v>
      </c>
      <c r="E6137">
        <v>42293127.167764157</v>
      </c>
      <c r="F6137">
        <v>1810.9161231996986</v>
      </c>
      <c r="G6137">
        <v>261082076.27362144</v>
      </c>
      <c r="H6137" s="6">
        <f>E6137-G6137-'Recalled prostheses cost'!$F$23</f>
        <v>-242540773.57274845</v>
      </c>
      <c r="I6137" s="112">
        <v>23350862.271890562</v>
      </c>
      <c r="J6137" s="112">
        <v>99211188.983976156</v>
      </c>
      <c r="K6137" s="112">
        <f>I6137-J6137-(0.38*'Recalled prostheses cost'!$F$23)</f>
        <v>-84886020.009504229</v>
      </c>
      <c r="L6137" s="11">
        <f t="shared" si="194"/>
        <v>1</v>
      </c>
    </row>
    <row r="6138" spans="1:12" x14ac:dyDescent="0.25">
      <c r="A6138">
        <f t="shared" si="195"/>
        <v>6133</v>
      </c>
      <c r="C6138">
        <v>64314.086506773107</v>
      </c>
      <c r="D6138">
        <v>66951.633794625683</v>
      </c>
      <c r="E6138">
        <v>44029028.520778067</v>
      </c>
      <c r="F6138">
        <v>2637.5472878525761</v>
      </c>
      <c r="G6138">
        <v>443824845.43720812</v>
      </c>
      <c r="H6138" s="6">
        <f>E6138-G6138-'Recalled prostheses cost'!$F$23</f>
        <v>-423547641.38332123</v>
      </c>
      <c r="I6138" s="112">
        <v>24662813.645335484</v>
      </c>
      <c r="J6138" s="112">
        <v>168653441.26613909</v>
      </c>
      <c r="K6138" s="112">
        <f>I6138-J6138-(0.38*'Recalled prostheses cost'!$F$23)</f>
        <v>-153016320.91822225</v>
      </c>
      <c r="L6138" s="11">
        <f t="shared" si="194"/>
        <v>1</v>
      </c>
    </row>
    <row r="6139" spans="1:12" x14ac:dyDescent="0.25">
      <c r="A6139">
        <f t="shared" si="195"/>
        <v>6134</v>
      </c>
      <c r="C6139">
        <v>58024.413604015586</v>
      </c>
      <c r="D6139">
        <v>59504.495544747122</v>
      </c>
      <c r="E6139">
        <v>42960900.469610378</v>
      </c>
      <c r="F6139">
        <v>1480.0819407315357</v>
      </c>
      <c r="G6139">
        <v>252290770.74598706</v>
      </c>
      <c r="H6139" s="6">
        <f>E6139-G6139-'Recalled prostheses cost'!$F$23</f>
        <v>-233081694.74326783</v>
      </c>
      <c r="I6139" s="112">
        <v>23678707.074220758</v>
      </c>
      <c r="J6139" s="112">
        <v>95870492.88347508</v>
      </c>
      <c r="K6139" s="112">
        <f>I6139-J6139-(0.38*'Recalled prostheses cost'!$F$23)</f>
        <v>-81217479.106672972</v>
      </c>
      <c r="L6139" s="11">
        <f t="shared" si="194"/>
        <v>1</v>
      </c>
    </row>
    <row r="6140" spans="1:12" x14ac:dyDescent="0.25">
      <c r="A6140">
        <f t="shared" si="195"/>
        <v>6135</v>
      </c>
      <c r="C6140">
        <v>53650.192561310367</v>
      </c>
      <c r="D6140">
        <v>56139.841618977385</v>
      </c>
      <c r="E6140">
        <v>41652283.446796685</v>
      </c>
      <c r="F6140">
        <v>2489.6490576670185</v>
      </c>
      <c r="G6140">
        <v>560805076.93770039</v>
      </c>
      <c r="H6140" s="6">
        <f>E6140-G6140-'Recalled prostheses cost'!$F$23</f>
        <v>-542904617.9577949</v>
      </c>
      <c r="I6140" s="112">
        <v>23037680.590757124</v>
      </c>
      <c r="J6140" s="112">
        <v>213105929.23632619</v>
      </c>
      <c r="K6140" s="112">
        <f>I6140-J6140-(0.38*'Recalled prostheses cost'!$F$23)</f>
        <v>-199093941.94298771</v>
      </c>
      <c r="L6140" s="11">
        <f t="shared" si="194"/>
        <v>1</v>
      </c>
    </row>
    <row r="6141" spans="1:12" x14ac:dyDescent="0.25">
      <c r="A6141">
        <f t="shared" si="195"/>
        <v>6136</v>
      </c>
      <c r="C6141">
        <v>53405.407321166116</v>
      </c>
      <c r="D6141">
        <v>54938.749852000525</v>
      </c>
      <c r="E6141">
        <v>66791821.772315323</v>
      </c>
      <c r="F6141">
        <v>1533.3425308344085</v>
      </c>
      <c r="G6141">
        <v>476958480.71677768</v>
      </c>
      <c r="H6141" s="6">
        <f>E6141-G6141-'Recalled prostheses cost'!$F$23</f>
        <v>-433918483.41135353</v>
      </c>
      <c r="I6141" s="112">
        <v>37186318.407519162</v>
      </c>
      <c r="J6141" s="112">
        <v>181244222.67237553</v>
      </c>
      <c r="K6141" s="112">
        <f>I6141-J6141-(0.38*'Recalled prostheses cost'!$F$23)</f>
        <v>-153083597.56227502</v>
      </c>
      <c r="L6141" s="11">
        <f t="shared" si="194"/>
        <v>1</v>
      </c>
    </row>
    <row r="6142" spans="1:12" x14ac:dyDescent="0.25">
      <c r="A6142">
        <f t="shared" si="195"/>
        <v>6137</v>
      </c>
      <c r="C6142">
        <v>49449.320262882778</v>
      </c>
      <c r="D6142">
        <v>50937.321780929873</v>
      </c>
      <c r="E6142">
        <v>53459689.178251944</v>
      </c>
      <c r="F6142">
        <v>1488.0015180470946</v>
      </c>
      <c r="G6142">
        <v>361407927.2454412</v>
      </c>
      <c r="H6142" s="6">
        <f>E6142-G6142-'Recalled prostheses cost'!$F$23</f>
        <v>-331700062.53408045</v>
      </c>
      <c r="I6142" s="112">
        <v>29993161.712052181</v>
      </c>
      <c r="J6142" s="112">
        <v>137335012.35326764</v>
      </c>
      <c r="K6142" s="112">
        <f>I6142-J6142-(0.38*'Recalled prostheses cost'!$F$23)</f>
        <v>-116367543.9386341</v>
      </c>
      <c r="L6142" s="11">
        <f t="shared" si="194"/>
        <v>1</v>
      </c>
    </row>
    <row r="6143" spans="1:12" x14ac:dyDescent="0.25">
      <c r="A6143">
        <f t="shared" si="195"/>
        <v>6138</v>
      </c>
      <c r="C6143">
        <v>52956.421810249638</v>
      </c>
      <c r="D6143">
        <v>54385.367615195973</v>
      </c>
      <c r="E6143">
        <v>49363434.292402759</v>
      </c>
      <c r="F6143">
        <v>1428.9458049463356</v>
      </c>
      <c r="G6143">
        <v>318903089.83746153</v>
      </c>
      <c r="H6143" s="6">
        <f>E6143-G6143-'Recalled prostheses cost'!$F$23</f>
        <v>-293291480.01194996</v>
      </c>
      <c r="I6143" s="112">
        <v>27416951.199309699</v>
      </c>
      <c r="J6143" s="112">
        <v>121183174.13823539</v>
      </c>
      <c r="K6143" s="112">
        <f>I6143-J6143-(0.38*'Recalled prostheses cost'!$F$23)</f>
        <v>-102791916.23634434</v>
      </c>
      <c r="L6143" s="11">
        <f t="shared" si="194"/>
        <v>1</v>
      </c>
    </row>
    <row r="6144" spans="1:12" x14ac:dyDescent="0.25">
      <c r="A6144">
        <f t="shared" si="195"/>
        <v>6139</v>
      </c>
      <c r="C6144">
        <v>56869.3943597709</v>
      </c>
      <c r="D6144">
        <v>59062.734899596522</v>
      </c>
      <c r="E6144">
        <v>45709140.226234831</v>
      </c>
      <c r="F6144">
        <v>2193.3405398256218</v>
      </c>
      <c r="G6144">
        <v>395712658.74791056</v>
      </c>
      <c r="H6144" s="6">
        <f>E6144-G6144-'Recalled prostheses cost'!$F$23</f>
        <v>-373755342.98856688</v>
      </c>
      <c r="I6144" s="112">
        <v>25174312.748504423</v>
      </c>
      <c r="J6144" s="112">
        <v>150370810.32420602</v>
      </c>
      <c r="K6144" s="112">
        <f>I6144-J6144-(0.38*'Recalled prostheses cost'!$F$23)</f>
        <v>-134222190.87312025</v>
      </c>
      <c r="L6144" s="11">
        <f t="shared" si="194"/>
        <v>1</v>
      </c>
    </row>
    <row r="6145" spans="1:12" x14ac:dyDescent="0.25">
      <c r="A6145">
        <f t="shared" si="195"/>
        <v>6140</v>
      </c>
      <c r="C6145">
        <v>51370.830982648018</v>
      </c>
      <c r="D6145">
        <v>52957.244256377991</v>
      </c>
      <c r="E6145">
        <v>58118417.10700538</v>
      </c>
      <c r="F6145">
        <v>1586.4132737299733</v>
      </c>
      <c r="G6145">
        <v>463887266.89748591</v>
      </c>
      <c r="H6145" s="6">
        <f>E6145-G6145-'Recalled prostheses cost'!$F$23</f>
        <v>-429520674.25737172</v>
      </c>
      <c r="I6145" s="112">
        <v>32198259.641304173</v>
      </c>
      <c r="J6145" s="112">
        <v>176277161.42104462</v>
      </c>
      <c r="K6145" s="112">
        <f>I6145-J6145-(0.38*'Recalled prostheses cost'!$F$23)</f>
        <v>-153104595.07715911</v>
      </c>
      <c r="L6145" s="11">
        <f t="shared" si="194"/>
        <v>1</v>
      </c>
    </row>
    <row r="6146" spans="1:12" x14ac:dyDescent="0.25">
      <c r="A6146">
        <f t="shared" si="195"/>
        <v>6141</v>
      </c>
      <c r="C6146">
        <v>62225.909937491873</v>
      </c>
      <c r="D6146">
        <v>63899.32569622172</v>
      </c>
      <c r="E6146">
        <v>43438069.462705985</v>
      </c>
      <c r="F6146">
        <v>1673.4157587298469</v>
      </c>
      <c r="G6146">
        <v>237025603.24346229</v>
      </c>
      <c r="H6146" s="6">
        <f>E6146-G6146-'Recalled prostheses cost'!$F$23</f>
        <v>-217339358.24764746</v>
      </c>
      <c r="I6146" s="112">
        <v>24406906.356944583</v>
      </c>
      <c r="J6146" s="112">
        <v>90069729.232515678</v>
      </c>
      <c r="K6146" s="112">
        <f>I6146-J6146-(0.38*'Recalled prostheses cost'!$F$23)</f>
        <v>-74688516.172989741</v>
      </c>
      <c r="L6146" s="11">
        <f t="shared" si="194"/>
        <v>1</v>
      </c>
    </row>
    <row r="6147" spans="1:12" x14ac:dyDescent="0.25">
      <c r="A6147">
        <f t="shared" si="195"/>
        <v>6142</v>
      </c>
      <c r="C6147">
        <v>58775.760028843128</v>
      </c>
      <c r="D6147">
        <v>61295.197435947463</v>
      </c>
      <c r="E6147">
        <v>46335312.559681326</v>
      </c>
      <c r="F6147">
        <v>2519.4374071043349</v>
      </c>
      <c r="G6147">
        <v>430949423.7014485</v>
      </c>
      <c r="H6147" s="6">
        <f>E6147-G6147-'Recalled prostheses cost'!$F$23</f>
        <v>-408365935.60865831</v>
      </c>
      <c r="I6147" s="112">
        <v>25627829.437937345</v>
      </c>
      <c r="J6147" s="112">
        <v>163760781.00655043</v>
      </c>
      <c r="K6147" s="112">
        <f>I6147-J6147-(0.38*'Recalled prostheses cost'!$F$23)</f>
        <v>-147158644.86603174</v>
      </c>
      <c r="L6147" s="11">
        <f t="shared" si="194"/>
        <v>1</v>
      </c>
    </row>
    <row r="6148" spans="1:12" x14ac:dyDescent="0.25">
      <c r="A6148">
        <f t="shared" si="195"/>
        <v>6143</v>
      </c>
      <c r="C6148">
        <v>50525.951082268919</v>
      </c>
      <c r="D6148">
        <v>51834.529462408369</v>
      </c>
      <c r="E6148">
        <v>44149561.550873511</v>
      </c>
      <c r="F6148">
        <v>1308.57838013945</v>
      </c>
      <c r="G6148">
        <v>266004362.67536354</v>
      </c>
      <c r="H6148" s="6">
        <f>E6148-G6148-'Recalled prostheses cost'!$F$23</f>
        <v>-245606625.59138119</v>
      </c>
      <c r="I6148" s="112">
        <v>24533109.959473632</v>
      </c>
      <c r="J6148" s="112">
        <v>101081657.81663813</v>
      </c>
      <c r="K6148" s="112">
        <f>I6148-J6148-(0.38*'Recalled prostheses cost'!$F$23)</f>
        <v>-85574241.154583156</v>
      </c>
      <c r="L6148" s="11">
        <f t="shared" si="194"/>
        <v>1</v>
      </c>
    </row>
    <row r="6149" spans="1:12" x14ac:dyDescent="0.25">
      <c r="A6149">
        <f t="shared" si="195"/>
        <v>6144</v>
      </c>
      <c r="C6149">
        <v>56097.970933153796</v>
      </c>
      <c r="D6149">
        <v>57491.366216634604</v>
      </c>
      <c r="E6149">
        <v>45641638.100022763</v>
      </c>
      <c r="F6149">
        <v>1393.3952834808078</v>
      </c>
      <c r="G6149">
        <v>319396956.2421881</v>
      </c>
      <c r="H6149" s="6">
        <f>E6149-G6149-'Recalled prostheses cost'!$F$23</f>
        <v>-297507142.60905647</v>
      </c>
      <c r="I6149" s="112">
        <v>25214130.105774432</v>
      </c>
      <c r="J6149" s="112">
        <v>121370843.37203151</v>
      </c>
      <c r="K6149" s="112">
        <f>I6149-J6149-(0.38*'Recalled prostheses cost'!$F$23)</f>
        <v>-105182406.56367573</v>
      </c>
      <c r="L6149" s="11">
        <f t="shared" si="194"/>
        <v>1</v>
      </c>
    </row>
    <row r="6150" spans="1:12" x14ac:dyDescent="0.25">
      <c r="A6150">
        <f t="shared" si="195"/>
        <v>6145</v>
      </c>
      <c r="C6150">
        <v>84995.698566035222</v>
      </c>
      <c r="D6150">
        <v>87861.352709022729</v>
      </c>
      <c r="E6150">
        <v>69059522.385315001</v>
      </c>
      <c r="F6150">
        <v>2865.6541429875069</v>
      </c>
      <c r="G6150">
        <v>568160001.55759704</v>
      </c>
      <c r="H6150" s="6">
        <f>E6150-G6150-'Recalled prostheses cost'!$F$23</f>
        <v>-522852303.63917321</v>
      </c>
      <c r="I6150" s="112">
        <v>38001326.129857406</v>
      </c>
      <c r="J6150" s="112">
        <v>215900800.59188688</v>
      </c>
      <c r="K6150" s="112">
        <f>I6150-J6150-(0.38*'Recalled prostheses cost'!$F$23)</f>
        <v>-186925167.75944811</v>
      </c>
      <c r="L6150" s="11">
        <f t="shared" ref="L6150:L6213" si="196">IF(H6150/$H$1&lt;=F6150,1,0)</f>
        <v>1</v>
      </c>
    </row>
    <row r="6151" spans="1:12" x14ac:dyDescent="0.25">
      <c r="A6151">
        <f t="shared" si="195"/>
        <v>6146</v>
      </c>
      <c r="C6151">
        <v>60352.90371544446</v>
      </c>
      <c r="D6151">
        <v>61703.887945116228</v>
      </c>
      <c r="E6151">
        <v>70996733.469614998</v>
      </c>
      <c r="F6151">
        <v>1350.9842296717688</v>
      </c>
      <c r="G6151">
        <v>384250552.19173503</v>
      </c>
      <c r="H6151" s="6">
        <f>E6151-G6151-'Recalled prostheses cost'!$F$23</f>
        <v>-337005643.18901122</v>
      </c>
      <c r="I6151" s="112">
        <v>38878456.849910825</v>
      </c>
      <c r="J6151" s="112">
        <v>146015209.83285928</v>
      </c>
      <c r="K6151" s="112">
        <f>I6151-J6151-(0.38*'Recalled prostheses cost'!$F$23)</f>
        <v>-116162446.28036711</v>
      </c>
      <c r="L6151" s="11">
        <f t="shared" si="196"/>
        <v>1</v>
      </c>
    </row>
    <row r="6152" spans="1:12" x14ac:dyDescent="0.25">
      <c r="A6152">
        <f t="shared" ref="A6152:A6215" si="197">1+A6151</f>
        <v>6147</v>
      </c>
      <c r="C6152">
        <v>55164.52072508484</v>
      </c>
      <c r="D6152">
        <v>57004.263192181708</v>
      </c>
      <c r="E6152">
        <v>55124601.517336667</v>
      </c>
      <c r="F6152">
        <v>1839.7424670968685</v>
      </c>
      <c r="G6152">
        <v>442581839.26152861</v>
      </c>
      <c r="H6152" s="6">
        <f>E6152-G6152-'Recalled prostheses cost'!$F$23</f>
        <v>-411209062.21108311</v>
      </c>
      <c r="I6152" s="112">
        <v>30691914.739680439</v>
      </c>
      <c r="J6152" s="112">
        <v>168181098.91938087</v>
      </c>
      <c r="K6152" s="112">
        <f>I6152-J6152-(0.38*'Recalled prostheses cost'!$F$23)</f>
        <v>-146514877.47711909</v>
      </c>
      <c r="L6152" s="11">
        <f t="shared" si="196"/>
        <v>1</v>
      </c>
    </row>
    <row r="6153" spans="1:12" x14ac:dyDescent="0.25">
      <c r="A6153">
        <f t="shared" si="197"/>
        <v>6148</v>
      </c>
      <c r="C6153">
        <v>62743.97115933647</v>
      </c>
      <c r="D6153">
        <v>64167.622147043876</v>
      </c>
      <c r="E6153">
        <v>44180636.501318477</v>
      </c>
      <c r="F6153">
        <v>1423.6509877074059</v>
      </c>
      <c r="G6153">
        <v>228149003.46150604</v>
      </c>
      <c r="H6153" s="6">
        <f>E6153-G6153-'Recalled prostheses cost'!$F$23</f>
        <v>-207720191.42707872</v>
      </c>
      <c r="I6153" s="112">
        <v>24354446.509250995</v>
      </c>
      <c r="J6153" s="112">
        <v>86696621.315372288</v>
      </c>
      <c r="K6153" s="112">
        <f>I6153-J6153-(0.38*'Recalled prostheses cost'!$F$23)</f>
        <v>-71367868.103539944</v>
      </c>
      <c r="L6153" s="11">
        <f t="shared" si="196"/>
        <v>1</v>
      </c>
    </row>
    <row r="6154" spans="1:12" x14ac:dyDescent="0.25">
      <c r="A6154">
        <f t="shared" si="197"/>
        <v>6149</v>
      </c>
      <c r="C6154">
        <v>72554.065542519878</v>
      </c>
      <c r="D6154">
        <v>76062.016019150615</v>
      </c>
      <c r="E6154">
        <v>48897627.180817559</v>
      </c>
      <c r="F6154">
        <v>3507.9504766307364</v>
      </c>
      <c r="G6154">
        <v>512875480.74459118</v>
      </c>
      <c r="H6154" s="6">
        <f>E6154-G6154-'Recalled prostheses cost'!$F$23</f>
        <v>-487729678.0306648</v>
      </c>
      <c r="I6154" s="112">
        <v>27101858.759974033</v>
      </c>
      <c r="J6154" s="112">
        <v>194892682.68294463</v>
      </c>
      <c r="K6154" s="112">
        <f>I6154-J6154-(0.38*'Recalled prostheses cost'!$F$23)</f>
        <v>-176816517.22038925</v>
      </c>
      <c r="L6154" s="11">
        <f t="shared" si="196"/>
        <v>1</v>
      </c>
    </row>
    <row r="6155" spans="1:12" x14ac:dyDescent="0.25">
      <c r="A6155">
        <f t="shared" si="197"/>
        <v>6150</v>
      </c>
      <c r="C6155">
        <v>53017.641942658316</v>
      </c>
      <c r="D6155">
        <v>54324.833407163591</v>
      </c>
      <c r="E6155">
        <v>46761945.141359538</v>
      </c>
      <c r="F6155">
        <v>1307.1914645052748</v>
      </c>
      <c r="G6155">
        <v>302528619.84462404</v>
      </c>
      <c r="H6155" s="6">
        <f>E6155-G6155-'Recalled prostheses cost'!$F$23</f>
        <v>-279518499.1701557</v>
      </c>
      <c r="I6155" s="112">
        <v>25936135.426960811</v>
      </c>
      <c r="J6155" s="112">
        <v>114960875.54095714</v>
      </c>
      <c r="K6155" s="112">
        <f>I6155-J6155-(0.38*'Recalled prostheses cost'!$F$23)</f>
        <v>-98050433.411414981</v>
      </c>
      <c r="L6155" s="11">
        <f t="shared" si="196"/>
        <v>1</v>
      </c>
    </row>
    <row r="6156" spans="1:12" x14ac:dyDescent="0.25">
      <c r="A6156">
        <f t="shared" si="197"/>
        <v>6151</v>
      </c>
      <c r="C6156">
        <v>74895.0717525933</v>
      </c>
      <c r="D6156">
        <v>77237.87686767109</v>
      </c>
      <c r="E6156">
        <v>43597490.607552864</v>
      </c>
      <c r="F6156">
        <v>2342.8051150777901</v>
      </c>
      <c r="G6156">
        <v>230967510.11021543</v>
      </c>
      <c r="H6156" s="6">
        <f>E6156-G6156-'Recalled prostheses cost'!$F$23</f>
        <v>-211121843.96955374</v>
      </c>
      <c r="I6156" s="112">
        <v>24647889.584786098</v>
      </c>
      <c r="J6156" s="112">
        <v>87767653.841881856</v>
      </c>
      <c r="K6156" s="112">
        <f>I6156-J6156-(0.38*'Recalled prostheses cost'!$F$23)</f>
        <v>-72145457.554514408</v>
      </c>
      <c r="L6156" s="11">
        <f t="shared" si="196"/>
        <v>1</v>
      </c>
    </row>
    <row r="6157" spans="1:12" x14ac:dyDescent="0.25">
      <c r="A6157">
        <f t="shared" si="197"/>
        <v>6152</v>
      </c>
      <c r="C6157">
        <v>65506.880158171909</v>
      </c>
      <c r="D6157">
        <v>67339.695536697764</v>
      </c>
      <c r="E6157">
        <v>41022448.830659561</v>
      </c>
      <c r="F6157">
        <v>1832.8153785258546</v>
      </c>
      <c r="G6157">
        <v>253634683.02379227</v>
      </c>
      <c r="H6157" s="6">
        <f>E6157-G6157-'Recalled prostheses cost'!$F$23</f>
        <v>-236364058.66002387</v>
      </c>
      <c r="I6157" s="112">
        <v>22889609.865011904</v>
      </c>
      <c r="J6157" s="112">
        <v>96381179.549041063</v>
      </c>
      <c r="K6157" s="112">
        <f>I6157-J6157-(0.38*'Recalled prostheses cost'!$F$23)</f>
        <v>-82517262.981447816</v>
      </c>
      <c r="L6157" s="11">
        <f t="shared" si="196"/>
        <v>1</v>
      </c>
    </row>
    <row r="6158" spans="1:12" x14ac:dyDescent="0.25">
      <c r="A6158">
        <f t="shared" si="197"/>
        <v>6153</v>
      </c>
      <c r="C6158">
        <v>52749.438140927232</v>
      </c>
      <c r="D6158">
        <v>54194.0615372916</v>
      </c>
      <c r="E6158">
        <v>41045603.684849717</v>
      </c>
      <c r="F6158">
        <v>1444.6233963643681</v>
      </c>
      <c r="G6158">
        <v>229652108.49064147</v>
      </c>
      <c r="H6158" s="6">
        <f>E6158-G6158-'Recalled prostheses cost'!$F$23</f>
        <v>-212358329.27268293</v>
      </c>
      <c r="I6158" s="112">
        <v>22528178.247445084</v>
      </c>
      <c r="J6158" s="112">
        <v>87267801.226443768</v>
      </c>
      <c r="K6158" s="112">
        <f>I6158-J6158-(0.38*'Recalled prostheses cost'!$F$23)</f>
        <v>-73765316.27641733</v>
      </c>
      <c r="L6158" s="11">
        <f t="shared" si="196"/>
        <v>1</v>
      </c>
    </row>
    <row r="6159" spans="1:12" x14ac:dyDescent="0.25">
      <c r="A6159">
        <f t="shared" si="197"/>
        <v>6154</v>
      </c>
      <c r="C6159">
        <v>49040.557588909171</v>
      </c>
      <c r="D6159">
        <v>50437.172667939885</v>
      </c>
      <c r="E6159">
        <v>41267773.891074754</v>
      </c>
      <c r="F6159">
        <v>1396.6150790307147</v>
      </c>
      <c r="G6159">
        <v>280889470.61889559</v>
      </c>
      <c r="H6159" s="6">
        <f>E6159-G6159-'Recalled prostheses cost'!$F$23</f>
        <v>-263373521.19471201</v>
      </c>
      <c r="I6159" s="112">
        <v>22667430.312803082</v>
      </c>
      <c r="J6159" s="112">
        <v>106737998.83518033</v>
      </c>
      <c r="K6159" s="112">
        <f>I6159-J6159-(0.38*'Recalled prostheses cost'!$F$23)</f>
        <v>-93096261.819795907</v>
      </c>
      <c r="L6159" s="11">
        <f t="shared" si="196"/>
        <v>1</v>
      </c>
    </row>
    <row r="6160" spans="1:12" x14ac:dyDescent="0.25">
      <c r="A6160">
        <f t="shared" si="197"/>
        <v>6155</v>
      </c>
      <c r="C6160">
        <v>76507.109139589011</v>
      </c>
      <c r="D6160">
        <v>78985.679094363295</v>
      </c>
      <c r="E6160">
        <v>48522008.716212511</v>
      </c>
      <c r="F6160">
        <v>2478.5699547742843</v>
      </c>
      <c r="G6160">
        <v>323652331.32798553</v>
      </c>
      <c r="H6160" s="6">
        <f>E6160-G6160-'Recalled prostheses cost'!$F$23</f>
        <v>-298882147.07866418</v>
      </c>
      <c r="I6160" s="112">
        <v>26569977.671170052</v>
      </c>
      <c r="J6160" s="112">
        <v>122987885.90463451</v>
      </c>
      <c r="K6160" s="112">
        <f>I6160-J6160-(0.38*'Recalled prostheses cost'!$F$23)</f>
        <v>-105443601.5308831</v>
      </c>
      <c r="L6160" s="11">
        <f t="shared" si="196"/>
        <v>1</v>
      </c>
    </row>
    <row r="6161" spans="1:12" x14ac:dyDescent="0.25">
      <c r="A6161">
        <f t="shared" si="197"/>
        <v>6156</v>
      </c>
      <c r="C6161">
        <v>68801.100088600433</v>
      </c>
      <c r="D6161">
        <v>70766.800050437043</v>
      </c>
      <c r="E6161">
        <v>44183424.688255407</v>
      </c>
      <c r="F6161">
        <v>1965.6999618366099</v>
      </c>
      <c r="G6161">
        <v>280193748.47994316</v>
      </c>
      <c r="H6161" s="6">
        <f>E6161-G6161-'Recalled prostheses cost'!$F$23</f>
        <v>-259762148.25857893</v>
      </c>
      <c r="I6161" s="112">
        <v>24575644.347888444</v>
      </c>
      <c r="J6161" s="112">
        <v>106473624.42237842</v>
      </c>
      <c r="K6161" s="112">
        <f>I6161-J6161-(0.38*'Recalled prostheses cost'!$F$23)</f>
        <v>-90923673.371908635</v>
      </c>
      <c r="L6161" s="11">
        <f t="shared" si="196"/>
        <v>1</v>
      </c>
    </row>
    <row r="6162" spans="1:12" x14ac:dyDescent="0.25">
      <c r="A6162">
        <f t="shared" si="197"/>
        <v>6157</v>
      </c>
      <c r="C6162">
        <v>54958.18354818342</v>
      </c>
      <c r="D6162">
        <v>56664.599338040825</v>
      </c>
      <c r="E6162">
        <v>53221994.068503477</v>
      </c>
      <c r="F6162">
        <v>1706.4157898574049</v>
      </c>
      <c r="G6162">
        <v>330870079.40342939</v>
      </c>
      <c r="H6162" s="6">
        <f>E6162-G6162-'Recalled prostheses cost'!$F$23</f>
        <v>-301399909.80181706</v>
      </c>
      <c r="I6162" s="112">
        <v>29303933.331708364</v>
      </c>
      <c r="J6162" s="112">
        <v>125730630.17330319</v>
      </c>
      <c r="K6162" s="112">
        <f>I6162-J6162-(0.38*'Recalled prostheses cost'!$F$23)</f>
        <v>-105452390.13901347</v>
      </c>
      <c r="L6162" s="11">
        <f t="shared" si="196"/>
        <v>1</v>
      </c>
    </row>
    <row r="6163" spans="1:12" x14ac:dyDescent="0.25">
      <c r="A6163">
        <f t="shared" si="197"/>
        <v>6158</v>
      </c>
      <c r="C6163">
        <v>71371.679339732262</v>
      </c>
      <c r="D6163">
        <v>74043.373607695743</v>
      </c>
      <c r="E6163">
        <v>48051536.889962591</v>
      </c>
      <c r="F6163">
        <v>2671.6942679634813</v>
      </c>
      <c r="G6163">
        <v>371307187.20375478</v>
      </c>
      <c r="H6163" s="6">
        <f>E6163-G6163-'Recalled prostheses cost'!$F$23</f>
        <v>-347007474.78068334</v>
      </c>
      <c r="I6163" s="112">
        <v>26508463.065988667</v>
      </c>
      <c r="J6163" s="112">
        <v>141096731.13742682</v>
      </c>
      <c r="K6163" s="112">
        <f>I6163-J6163-(0.38*'Recalled prostheses cost'!$F$23)</f>
        <v>-123613961.36885682</v>
      </c>
      <c r="L6163" s="11">
        <f t="shared" si="196"/>
        <v>1</v>
      </c>
    </row>
    <row r="6164" spans="1:12" x14ac:dyDescent="0.25">
      <c r="A6164">
        <f t="shared" si="197"/>
        <v>6159</v>
      </c>
      <c r="C6164">
        <v>50585.76297521752</v>
      </c>
      <c r="D6164">
        <v>51928.291981085938</v>
      </c>
      <c r="E6164">
        <v>47656847.878512137</v>
      </c>
      <c r="F6164">
        <v>1342.5290058684186</v>
      </c>
      <c r="G6164">
        <v>261616627.94772783</v>
      </c>
      <c r="H6164" s="6">
        <f>E6164-G6164-'Recalled prostheses cost'!$F$23</f>
        <v>-237711604.53610685</v>
      </c>
      <c r="I6164" s="112">
        <v>26350521.143504281</v>
      </c>
      <c r="J6164" s="112">
        <v>99414318.620136574</v>
      </c>
      <c r="K6164" s="112">
        <f>I6164-J6164-(0.38*'Recalled prostheses cost'!$F$23)</f>
        <v>-82089490.774050951</v>
      </c>
      <c r="L6164" s="11">
        <f t="shared" si="196"/>
        <v>1</v>
      </c>
    </row>
    <row r="6165" spans="1:12" x14ac:dyDescent="0.25">
      <c r="A6165">
        <f t="shared" si="197"/>
        <v>6160</v>
      </c>
      <c r="C6165">
        <v>68644.019336817553</v>
      </c>
      <c r="D6165">
        <v>70351.429759560604</v>
      </c>
      <c r="E6165">
        <v>55294902.562609553</v>
      </c>
      <c r="F6165">
        <v>1707.4104227430507</v>
      </c>
      <c r="G6165">
        <v>329688327.03363687</v>
      </c>
      <c r="H6165" s="6">
        <f>E6165-G6165-'Recalled prostheses cost'!$F$23</f>
        <v>-298145248.93791848</v>
      </c>
      <c r="I6165" s="112">
        <v>30687357.374136612</v>
      </c>
      <c r="J6165" s="112">
        <v>125281564.27278203</v>
      </c>
      <c r="K6165" s="112">
        <f>I6165-J6165-(0.38*'Recalled prostheses cost'!$F$23)</f>
        <v>-103619900.19606405</v>
      </c>
      <c r="L6165" s="11">
        <f t="shared" si="196"/>
        <v>1</v>
      </c>
    </row>
    <row r="6166" spans="1:12" x14ac:dyDescent="0.25">
      <c r="A6166">
        <f t="shared" si="197"/>
        <v>6161</v>
      </c>
      <c r="C6166">
        <v>73668.052701504828</v>
      </c>
      <c r="D6166">
        <v>75558.291673365529</v>
      </c>
      <c r="E6166">
        <v>40992300.497655094</v>
      </c>
      <c r="F6166">
        <v>1890.238971860701</v>
      </c>
      <c r="G6166">
        <v>167319036.66068301</v>
      </c>
      <c r="H6166" s="6">
        <f>E6166-G6166-'Recalled prostheses cost'!$F$23</f>
        <v>-150078560.62991908</v>
      </c>
      <c r="I6166" s="112">
        <v>22962340.725833014</v>
      </c>
      <c r="J6166" s="112">
        <v>63581233.931059539</v>
      </c>
      <c r="K6166" s="112">
        <f>I6166-J6166-(0.38*'Recalled prostheses cost'!$F$23)</f>
        <v>-49644586.502645172</v>
      </c>
      <c r="L6166" s="11">
        <f t="shared" si="196"/>
        <v>1</v>
      </c>
    </row>
    <row r="6167" spans="1:12" x14ac:dyDescent="0.25">
      <c r="A6167">
        <f t="shared" si="197"/>
        <v>6162</v>
      </c>
      <c r="C6167">
        <v>54663.06534753598</v>
      </c>
      <c r="D6167">
        <v>56035.618262253091</v>
      </c>
      <c r="E6167">
        <v>47769040.227022596</v>
      </c>
      <c r="F6167">
        <v>1372.552914717111</v>
      </c>
      <c r="G6167">
        <v>261636360.7044439</v>
      </c>
      <c r="H6167" s="6">
        <f>E6167-G6167-'Recalled prostheses cost'!$F$23</f>
        <v>-237619144.94431248</v>
      </c>
      <c r="I6167" s="112">
        <v>26839309.391637754</v>
      </c>
      <c r="J6167" s="112">
        <v>99421817.067688689</v>
      </c>
      <c r="K6167" s="112">
        <f>I6167-J6167-(0.38*'Recalled prostheses cost'!$F$23)</f>
        <v>-81608200.973469585</v>
      </c>
      <c r="L6167" s="11">
        <f t="shared" si="196"/>
        <v>1</v>
      </c>
    </row>
    <row r="6168" spans="1:12" x14ac:dyDescent="0.25">
      <c r="A6168">
        <f t="shared" si="197"/>
        <v>6163</v>
      </c>
      <c r="C6168">
        <v>57667.143247259482</v>
      </c>
      <c r="D6168">
        <v>59172.961630477475</v>
      </c>
      <c r="E6168">
        <v>45752595.564361177</v>
      </c>
      <c r="F6168">
        <v>1505.818383217993</v>
      </c>
      <c r="G6168">
        <v>244524689.42510784</v>
      </c>
      <c r="H6168" s="6">
        <f>E6168-G6168-'Recalled prostheses cost'!$F$23</f>
        <v>-222523918.32763782</v>
      </c>
      <c r="I6168" s="112">
        <v>25864839.872007772</v>
      </c>
      <c r="J6168" s="112">
        <v>92919381.981540993</v>
      </c>
      <c r="K6168" s="112">
        <f>I6168-J6168-(0.38*'Recalled prostheses cost'!$F$23)</f>
        <v>-76080235.406951874</v>
      </c>
      <c r="L6168" s="11">
        <f t="shared" si="196"/>
        <v>1</v>
      </c>
    </row>
    <row r="6169" spans="1:12" x14ac:dyDescent="0.25">
      <c r="A6169">
        <f t="shared" si="197"/>
        <v>6164</v>
      </c>
      <c r="C6169">
        <v>53127.156963069487</v>
      </c>
      <c r="D6169">
        <v>54321.226002010699</v>
      </c>
      <c r="E6169">
        <v>65895639.677380338</v>
      </c>
      <c r="F6169">
        <v>1194.0690389412121</v>
      </c>
      <c r="G6169">
        <v>404155704.29225701</v>
      </c>
      <c r="H6169" s="6">
        <f>E6169-G6169-'Recalled prostheses cost'!$F$23</f>
        <v>-362011889.08176786</v>
      </c>
      <c r="I6169" s="112">
        <v>36507287.919133499</v>
      </c>
      <c r="J6169" s="112">
        <v>153579167.63105768</v>
      </c>
      <c r="K6169" s="112">
        <f>I6169-J6169-(0.38*'Recalled prostheses cost'!$F$23)</f>
        <v>-126097573.00934282</v>
      </c>
      <c r="L6169" s="11">
        <f t="shared" si="196"/>
        <v>1</v>
      </c>
    </row>
    <row r="6170" spans="1:12" x14ac:dyDescent="0.25">
      <c r="A6170">
        <f t="shared" si="197"/>
        <v>6165</v>
      </c>
      <c r="C6170">
        <v>57607.789499110862</v>
      </c>
      <c r="D6170">
        <v>59255.660509665002</v>
      </c>
      <c r="E6170">
        <v>47420595.779834934</v>
      </c>
      <c r="F6170">
        <v>1647.8710105541395</v>
      </c>
      <c r="G6170">
        <v>270405015.25352561</v>
      </c>
      <c r="H6170" s="6">
        <f>E6170-G6170-'Recalled prostheses cost'!$F$23</f>
        <v>-246736243.94058186</v>
      </c>
      <c r="I6170" s="112">
        <v>26214107.400592182</v>
      </c>
      <c r="J6170" s="112">
        <v>102753905.79633974</v>
      </c>
      <c r="K6170" s="112">
        <f>I6170-J6170-(0.38*'Recalled prostheses cost'!$F$23)</f>
        <v>-85565491.693166196</v>
      </c>
      <c r="L6170" s="11">
        <f t="shared" si="196"/>
        <v>1</v>
      </c>
    </row>
    <row r="6171" spans="1:12" x14ac:dyDescent="0.25">
      <c r="A6171">
        <f t="shared" si="197"/>
        <v>6166</v>
      </c>
      <c r="C6171">
        <v>57048.188295777705</v>
      </c>
      <c r="D6171">
        <v>58651.86307074139</v>
      </c>
      <c r="E6171">
        <v>45761410.923290402</v>
      </c>
      <c r="F6171">
        <v>1603.6747749636852</v>
      </c>
      <c r="G6171">
        <v>273477433.77186733</v>
      </c>
      <c r="H6171" s="6">
        <f>E6171-G6171-'Recalled prostheses cost'!$F$23</f>
        <v>-251467847.3154681</v>
      </c>
      <c r="I6171" s="112">
        <v>25394171.952278692</v>
      </c>
      <c r="J6171" s="112">
        <v>103921424.83330958</v>
      </c>
      <c r="K6171" s="112">
        <f>I6171-J6171-(0.38*'Recalled prostheses cost'!$F$23)</f>
        <v>-87552946.178449541</v>
      </c>
      <c r="L6171" s="11">
        <f t="shared" si="196"/>
        <v>1</v>
      </c>
    </row>
    <row r="6172" spans="1:12" x14ac:dyDescent="0.25">
      <c r="A6172">
        <f t="shared" si="197"/>
        <v>6167</v>
      </c>
      <c r="C6172">
        <v>51188.543777366933</v>
      </c>
      <c r="D6172">
        <v>52180.015506412958</v>
      </c>
      <c r="E6172">
        <v>45030584.073447779</v>
      </c>
      <c r="F6172">
        <v>991.47172904602485</v>
      </c>
      <c r="G6172">
        <v>192124785.39930969</v>
      </c>
      <c r="H6172" s="6">
        <f>E6172-G6172-'Recalled prostheses cost'!$F$23</f>
        <v>-170846025.7927531</v>
      </c>
      <c r="I6172" s="112">
        <v>24776145.668414529</v>
      </c>
      <c r="J6172" s="112">
        <v>73007418.451737702</v>
      </c>
      <c r="K6172" s="112">
        <f>I6172-J6172-(0.38*'Recalled prostheses cost'!$F$23)</f>
        <v>-57256966.080741815</v>
      </c>
      <c r="L6172" s="11">
        <f t="shared" si="196"/>
        <v>1</v>
      </c>
    </row>
    <row r="6173" spans="1:12" x14ac:dyDescent="0.25">
      <c r="A6173">
        <f t="shared" si="197"/>
        <v>6168</v>
      </c>
      <c r="C6173">
        <v>51254.753333863518</v>
      </c>
      <c r="D6173">
        <v>52726.251193696102</v>
      </c>
      <c r="E6173">
        <v>57641248.506022975</v>
      </c>
      <c r="F6173">
        <v>1471.4978598325833</v>
      </c>
      <c r="G6173">
        <v>445363780.68750006</v>
      </c>
      <c r="H6173" s="6">
        <f>E6173-G6173-'Recalled prostheses cost'!$F$23</f>
        <v>-411474356.64836824</v>
      </c>
      <c r="I6173" s="112">
        <v>31671879.661763713</v>
      </c>
      <c r="J6173" s="112">
        <v>169238236.66125005</v>
      </c>
      <c r="K6173" s="112">
        <f>I6173-J6173-(0.38*'Recalled prostheses cost'!$F$23)</f>
        <v>-146592050.29690498</v>
      </c>
      <c r="L6173" s="11">
        <f t="shared" si="196"/>
        <v>1</v>
      </c>
    </row>
    <row r="6174" spans="1:12" x14ac:dyDescent="0.25">
      <c r="A6174">
        <f t="shared" si="197"/>
        <v>6169</v>
      </c>
      <c r="C6174">
        <v>55951.864435949698</v>
      </c>
      <c r="D6174">
        <v>57933.020076611181</v>
      </c>
      <c r="E6174">
        <v>43143787.89162232</v>
      </c>
      <c r="F6174">
        <v>1981.1556406614836</v>
      </c>
      <c r="G6174">
        <v>361661438.96975869</v>
      </c>
      <c r="H6174" s="6">
        <f>E6174-G6174-'Recalled prostheses cost'!$F$23</f>
        <v>-342269475.54502755</v>
      </c>
      <c r="I6174" s="112">
        <v>24297560.902135458</v>
      </c>
      <c r="J6174" s="112">
        <v>137431346.80850834</v>
      </c>
      <c r="K6174" s="112">
        <f>I6174-J6174-(0.38*'Recalled prostheses cost'!$F$23)</f>
        <v>-122159479.20379153</v>
      </c>
      <c r="L6174" s="11">
        <f t="shared" si="196"/>
        <v>1</v>
      </c>
    </row>
    <row r="6175" spans="1:12" x14ac:dyDescent="0.25">
      <c r="A6175">
        <f t="shared" si="197"/>
        <v>6170</v>
      </c>
      <c r="C6175">
        <v>58419.383467129737</v>
      </c>
      <c r="D6175">
        <v>59800.976473064358</v>
      </c>
      <c r="E6175">
        <v>51966758.960907578</v>
      </c>
      <c r="F6175">
        <v>1381.593005934621</v>
      </c>
      <c r="G6175">
        <v>283013532.86201084</v>
      </c>
      <c r="H6175" s="6">
        <f>E6175-G6175-'Recalled prostheses cost'!$F$23</f>
        <v>-254798598.36799443</v>
      </c>
      <c r="I6175" s="112">
        <v>28647214.125265472</v>
      </c>
      <c r="J6175" s="112">
        <v>107545142.4875641</v>
      </c>
      <c r="K6175" s="112">
        <f>I6175-J6175-(0.38*'Recalled prostheses cost'!$F$23)</f>
        <v>-87923621.659717292</v>
      </c>
      <c r="L6175" s="11">
        <f t="shared" si="196"/>
        <v>1</v>
      </c>
    </row>
    <row r="6176" spans="1:12" x14ac:dyDescent="0.25">
      <c r="A6176">
        <f t="shared" si="197"/>
        <v>6171</v>
      </c>
      <c r="C6176">
        <v>59466.640067105116</v>
      </c>
      <c r="D6176">
        <v>60927.134685470766</v>
      </c>
      <c r="E6176">
        <v>56947977.468257509</v>
      </c>
      <c r="F6176">
        <v>1460.4946183656502</v>
      </c>
      <c r="G6176">
        <v>328109425.74932086</v>
      </c>
      <c r="H6176" s="6">
        <f>E6176-G6176-'Recalled prostheses cost'!$F$23</f>
        <v>-294913272.74795455</v>
      </c>
      <c r="I6176" s="112">
        <v>31253148.290533319</v>
      </c>
      <c r="J6176" s="112">
        <v>124681581.78474192</v>
      </c>
      <c r="K6176" s="112">
        <f>I6176-J6176-(0.38*'Recalled prostheses cost'!$F$23)</f>
        <v>-102454126.79162726</v>
      </c>
      <c r="L6176" s="11">
        <f t="shared" si="196"/>
        <v>1</v>
      </c>
    </row>
    <row r="6177" spans="1:12" x14ac:dyDescent="0.25">
      <c r="A6177">
        <f t="shared" si="197"/>
        <v>6172</v>
      </c>
      <c r="C6177">
        <v>69965.480469697344</v>
      </c>
      <c r="D6177">
        <v>71767.875861621054</v>
      </c>
      <c r="E6177">
        <v>39873214.166644901</v>
      </c>
      <c r="F6177">
        <v>1802.3953919237101</v>
      </c>
      <c r="G6177">
        <v>205662667.79592186</v>
      </c>
      <c r="H6177" s="6">
        <f>E6177-G6177-'Recalled prostheses cost'!$F$23</f>
        <v>-189541278.09616813</v>
      </c>
      <c r="I6177" s="112">
        <v>22089388.687741511</v>
      </c>
      <c r="J6177" s="112">
        <v>78151813.762450323</v>
      </c>
      <c r="K6177" s="112">
        <f>I6177-J6177-(0.38*'Recalled prostheses cost'!$F$23)</f>
        <v>-65088118.372127458</v>
      </c>
      <c r="L6177" s="11">
        <f t="shared" si="196"/>
        <v>1</v>
      </c>
    </row>
    <row r="6178" spans="1:12" x14ac:dyDescent="0.25">
      <c r="A6178">
        <f t="shared" si="197"/>
        <v>6173</v>
      </c>
      <c r="C6178">
        <v>85676.068072789945</v>
      </c>
      <c r="D6178">
        <v>89979.74337786797</v>
      </c>
      <c r="E6178">
        <v>53800310.737407394</v>
      </c>
      <c r="F6178">
        <v>4303.6753050780244</v>
      </c>
      <c r="G6178">
        <v>545535548.42485094</v>
      </c>
      <c r="H6178" s="6">
        <f>E6178-G6178-'Recalled prostheses cost'!$F$23</f>
        <v>-515487062.15433472</v>
      </c>
      <c r="I6178" s="112">
        <v>30090783.251213886</v>
      </c>
      <c r="J6178" s="112">
        <v>207303508.40144333</v>
      </c>
      <c r="K6178" s="112">
        <f>I6178-J6178-(0.38*'Recalled prostheses cost'!$F$23)</f>
        <v>-186238418.44764811</v>
      </c>
      <c r="L6178" s="11">
        <f t="shared" si="196"/>
        <v>1</v>
      </c>
    </row>
    <row r="6179" spans="1:12" x14ac:dyDescent="0.25">
      <c r="A6179">
        <f t="shared" si="197"/>
        <v>6174</v>
      </c>
      <c r="C6179">
        <v>88807.416912002809</v>
      </c>
      <c r="D6179">
        <v>92431.541211103948</v>
      </c>
      <c r="E6179">
        <v>50583704.563019678</v>
      </c>
      <c r="F6179">
        <v>3624.1242991011386</v>
      </c>
      <c r="G6179">
        <v>330779703.83682841</v>
      </c>
      <c r="H6179" s="6">
        <f>E6179-G6179-'Recalled prostheses cost'!$F$23</f>
        <v>-303947823.74069989</v>
      </c>
      <c r="I6179" s="112">
        <v>28079993.690619797</v>
      </c>
      <c r="J6179" s="112">
        <v>125696287.45799479</v>
      </c>
      <c r="K6179" s="112">
        <f>I6179-J6179-(0.38*'Recalled prostheses cost'!$F$23)</f>
        <v>-106641987.06479365</v>
      </c>
      <c r="L6179" s="11">
        <f t="shared" si="196"/>
        <v>1</v>
      </c>
    </row>
    <row r="6180" spans="1:12" x14ac:dyDescent="0.25">
      <c r="A6180">
        <f t="shared" si="197"/>
        <v>6175</v>
      </c>
      <c r="C6180">
        <v>56472.144312218188</v>
      </c>
      <c r="D6180">
        <v>58057.835720895848</v>
      </c>
      <c r="E6180">
        <v>39686079.298217483</v>
      </c>
      <c r="F6180">
        <v>1585.6914086776596</v>
      </c>
      <c r="G6180">
        <v>178809865.21968222</v>
      </c>
      <c r="H6180" s="6">
        <f>E6180-G6180-'Recalled prostheses cost'!$F$23</f>
        <v>-162875610.38835591</v>
      </c>
      <c r="I6180" s="112">
        <v>22370217.853616826</v>
      </c>
      <c r="J6180" s="112">
        <v>67947748.783479244</v>
      </c>
      <c r="K6180" s="112">
        <f>I6180-J6180-(0.38*'Recalled prostheses cost'!$F$23)</f>
        <v>-54603224.227281064</v>
      </c>
      <c r="L6180" s="11">
        <f t="shared" si="196"/>
        <v>1</v>
      </c>
    </row>
    <row r="6181" spans="1:12" x14ac:dyDescent="0.25">
      <c r="A6181">
        <f t="shared" si="197"/>
        <v>6176</v>
      </c>
      <c r="C6181">
        <v>53898.12014575451</v>
      </c>
      <c r="D6181">
        <v>55578.656667648109</v>
      </c>
      <c r="E6181">
        <v>41866297.365671277</v>
      </c>
      <c r="F6181">
        <v>1680.5365218935985</v>
      </c>
      <c r="G6181">
        <v>321483314.07532626</v>
      </c>
      <c r="H6181" s="6">
        <f>E6181-G6181-'Recalled prostheses cost'!$F$23</f>
        <v>-303368841.17654616</v>
      </c>
      <c r="I6181" s="112">
        <v>23172665.885744598</v>
      </c>
      <c r="J6181" s="112">
        <v>122163659.34862395</v>
      </c>
      <c r="K6181" s="112">
        <f>I6181-J6181-(0.38*'Recalled prostheses cost'!$F$23)</f>
        <v>-108016686.76029798</v>
      </c>
      <c r="L6181" s="11">
        <f t="shared" si="196"/>
        <v>1</v>
      </c>
    </row>
    <row r="6182" spans="1:12" x14ac:dyDescent="0.25">
      <c r="A6182">
        <f t="shared" si="197"/>
        <v>6177</v>
      </c>
      <c r="C6182">
        <v>63425.786915409786</v>
      </c>
      <c r="D6182">
        <v>65706.906582712021</v>
      </c>
      <c r="E6182">
        <v>63231863.506054863</v>
      </c>
      <c r="F6182">
        <v>2281.119667302235</v>
      </c>
      <c r="G6182">
        <v>508016491.85737205</v>
      </c>
      <c r="H6182" s="6">
        <f>E6182-G6182-'Recalled prostheses cost'!$F$23</f>
        <v>-468536452.81820834</v>
      </c>
      <c r="I6182" s="112">
        <v>34649765.674100555</v>
      </c>
      <c r="J6182" s="112">
        <v>193046266.90580142</v>
      </c>
      <c r="K6182" s="112">
        <f>I6182-J6182-(0.38*'Recalled prostheses cost'!$F$23)</f>
        <v>-167422194.52911952</v>
      </c>
      <c r="L6182" s="11">
        <f t="shared" si="196"/>
        <v>1</v>
      </c>
    </row>
    <row r="6183" spans="1:12" x14ac:dyDescent="0.25">
      <c r="A6183">
        <f t="shared" si="197"/>
        <v>6178</v>
      </c>
      <c r="C6183">
        <v>57111.050194651645</v>
      </c>
      <c r="D6183">
        <v>59253.490624725135</v>
      </c>
      <c r="E6183">
        <v>51708107.763224125</v>
      </c>
      <c r="F6183">
        <v>2142.4404300734896</v>
      </c>
      <c r="G6183">
        <v>450363138.6814211</v>
      </c>
      <c r="H6183" s="6">
        <f>E6183-G6183-'Recalled prostheses cost'!$F$23</f>
        <v>-422406855.38508815</v>
      </c>
      <c r="I6183" s="112">
        <v>28280468.173754293</v>
      </c>
      <c r="J6183" s="112">
        <v>171137992.69894004</v>
      </c>
      <c r="K6183" s="112">
        <f>I6183-J6183-(0.38*'Recalled prostheses cost'!$F$23)</f>
        <v>-151883217.82260439</v>
      </c>
      <c r="L6183" s="11">
        <f t="shared" si="196"/>
        <v>1</v>
      </c>
    </row>
    <row r="6184" spans="1:12" x14ac:dyDescent="0.25">
      <c r="A6184">
        <f t="shared" si="197"/>
        <v>6179</v>
      </c>
      <c r="C6184">
        <v>50658.271918367718</v>
      </c>
      <c r="D6184">
        <v>52705.736889608103</v>
      </c>
      <c r="E6184">
        <v>51204812.689435326</v>
      </c>
      <c r="F6184">
        <v>2047.4649712403843</v>
      </c>
      <c r="G6184">
        <v>596725377.59343815</v>
      </c>
      <c r="H6184" s="6">
        <f>E6184-G6184-'Recalled prostheses cost'!$F$23</f>
        <v>-569272389.37089396</v>
      </c>
      <c r="I6184" s="112">
        <v>28525408.702776372</v>
      </c>
      <c r="J6184" s="112">
        <v>226755643.4855065</v>
      </c>
      <c r="K6184" s="112">
        <f>I6184-J6184-(0.38*'Recalled prostheses cost'!$F$23)</f>
        <v>-207255928.08014879</v>
      </c>
      <c r="L6184" s="11">
        <f t="shared" si="196"/>
        <v>1</v>
      </c>
    </row>
    <row r="6185" spans="1:12" x14ac:dyDescent="0.25">
      <c r="A6185">
        <f t="shared" si="197"/>
        <v>6180</v>
      </c>
      <c r="C6185">
        <v>61841.055365958055</v>
      </c>
      <c r="D6185">
        <v>63825.857458881554</v>
      </c>
      <c r="E6185">
        <v>46321310.830617636</v>
      </c>
      <c r="F6185">
        <v>1984.802092923499</v>
      </c>
      <c r="G6185">
        <v>397798175.16156089</v>
      </c>
      <c r="H6185" s="6">
        <f>E6185-G6185-'Recalled prostheses cost'!$F$23</f>
        <v>-375228688.7978344</v>
      </c>
      <c r="I6185" s="112">
        <v>26072605.705941107</v>
      </c>
      <c r="J6185" s="112">
        <v>151163306.56139314</v>
      </c>
      <c r="K6185" s="112">
        <f>I6185-J6185-(0.38*'Recalled prostheses cost'!$F$23)</f>
        <v>-134116394.15287068</v>
      </c>
      <c r="L6185" s="11">
        <f t="shared" si="196"/>
        <v>1</v>
      </c>
    </row>
    <row r="6186" spans="1:12" x14ac:dyDescent="0.25">
      <c r="A6186">
        <f t="shared" si="197"/>
        <v>6181</v>
      </c>
      <c r="C6186">
        <v>69939.235100414691</v>
      </c>
      <c r="D6186">
        <v>72323.637458648867</v>
      </c>
      <c r="E6186">
        <v>46623995.400984772</v>
      </c>
      <c r="F6186">
        <v>2384.4023582341761</v>
      </c>
      <c r="G6186">
        <v>340347259.55448741</v>
      </c>
      <c r="H6186" s="6">
        <f>E6186-G6186-'Recalled prostheses cost'!$F$23</f>
        <v>-317475088.62039381</v>
      </c>
      <c r="I6186" s="112">
        <v>25588043.217144489</v>
      </c>
      <c r="J6186" s="112">
        <v>129331958.63070516</v>
      </c>
      <c r="K6186" s="112">
        <f>I6186-J6186-(0.38*'Recalled prostheses cost'!$F$23)</f>
        <v>-112769608.71097931</v>
      </c>
      <c r="L6186" s="11">
        <f t="shared" si="196"/>
        <v>1</v>
      </c>
    </row>
    <row r="6187" spans="1:12" x14ac:dyDescent="0.25">
      <c r="A6187">
        <f t="shared" si="197"/>
        <v>6182</v>
      </c>
      <c r="C6187">
        <v>72987.4036226592</v>
      </c>
      <c r="D6187">
        <v>75894.734190934047</v>
      </c>
      <c r="E6187">
        <v>44104661.343515895</v>
      </c>
      <c r="F6187">
        <v>2907.3305682748469</v>
      </c>
      <c r="G6187">
        <v>333807825.19799465</v>
      </c>
      <c r="H6187" s="6">
        <f>E6187-G6187-'Recalled prostheses cost'!$F$23</f>
        <v>-313454988.32136995</v>
      </c>
      <c r="I6187" s="112">
        <v>24513325.772579648</v>
      </c>
      <c r="J6187" s="112">
        <v>126846973.57523796</v>
      </c>
      <c r="K6187" s="112">
        <f>I6187-J6187-(0.38*'Recalled prostheses cost'!$F$23)</f>
        <v>-111359341.10007697</v>
      </c>
      <c r="L6187" s="11">
        <f t="shared" si="196"/>
        <v>1</v>
      </c>
    </row>
    <row r="6188" spans="1:12" x14ac:dyDescent="0.25">
      <c r="A6188">
        <f t="shared" si="197"/>
        <v>6183</v>
      </c>
      <c r="C6188">
        <v>73756.745233362861</v>
      </c>
      <c r="D6188">
        <v>77631.799054186427</v>
      </c>
      <c r="E6188">
        <v>41080489.541004106</v>
      </c>
      <c r="F6188">
        <v>3875.0538208235666</v>
      </c>
      <c r="G6188">
        <v>413861922.68758887</v>
      </c>
      <c r="H6188" s="6">
        <f>E6188-G6188-'Recalled prostheses cost'!$F$23</f>
        <v>-396533257.61347592</v>
      </c>
      <c r="I6188" s="112">
        <v>23002552.534768812</v>
      </c>
      <c r="J6188" s="112">
        <v>157267530.62128377</v>
      </c>
      <c r="K6188" s="112">
        <f>I6188-J6188-(0.38*'Recalled prostheses cost'!$F$23)</f>
        <v>-143290671.3839336</v>
      </c>
      <c r="L6188" s="11">
        <f t="shared" si="196"/>
        <v>1</v>
      </c>
    </row>
    <row r="6189" spans="1:12" x14ac:dyDescent="0.25">
      <c r="A6189">
        <f t="shared" si="197"/>
        <v>6184</v>
      </c>
      <c r="C6189">
        <v>72847.829294403156</v>
      </c>
      <c r="D6189">
        <v>75285.698390590478</v>
      </c>
      <c r="E6189">
        <v>42347167.890166715</v>
      </c>
      <c r="F6189">
        <v>2437.8690961873217</v>
      </c>
      <c r="G6189">
        <v>308566641.33567756</v>
      </c>
      <c r="H6189" s="6">
        <f>E6189-G6189-'Recalled prostheses cost'!$F$23</f>
        <v>-289971297.91240203</v>
      </c>
      <c r="I6189" s="112">
        <v>23419965.114912573</v>
      </c>
      <c r="J6189" s="112">
        <v>117255323.70755745</v>
      </c>
      <c r="K6189" s="112">
        <f>I6189-J6189-(0.38*'Recalled prostheses cost'!$F$23)</f>
        <v>-102861051.89006352</v>
      </c>
      <c r="L6189" s="11">
        <f t="shared" si="196"/>
        <v>1</v>
      </c>
    </row>
    <row r="6190" spans="1:12" x14ac:dyDescent="0.25">
      <c r="A6190">
        <f t="shared" si="197"/>
        <v>6185</v>
      </c>
      <c r="C6190">
        <v>56083.531391880148</v>
      </c>
      <c r="D6190">
        <v>57911.23724593519</v>
      </c>
      <c r="E6190">
        <v>73490020.241129622</v>
      </c>
      <c r="F6190">
        <v>1827.7058540550424</v>
      </c>
      <c r="G6190">
        <v>721552778.08340597</v>
      </c>
      <c r="H6190" s="6">
        <f>E6190-G6190-'Recalled prostheses cost'!$F$23</f>
        <v>-671814582.3091675</v>
      </c>
      <c r="I6190" s="112">
        <v>40550555.870148271</v>
      </c>
      <c r="J6190" s="112">
        <v>274190055.67169428</v>
      </c>
      <c r="K6190" s="112">
        <f>I6190-J6190-(0.38*'Recalled prostheses cost'!$F$23)</f>
        <v>-242665193.09896466</v>
      </c>
      <c r="L6190" s="11">
        <f t="shared" si="196"/>
        <v>1</v>
      </c>
    </row>
    <row r="6191" spans="1:12" x14ac:dyDescent="0.25">
      <c r="A6191">
        <f t="shared" si="197"/>
        <v>6186</v>
      </c>
      <c r="C6191">
        <v>63185.947550817502</v>
      </c>
      <c r="D6191">
        <v>65175.68185813303</v>
      </c>
      <c r="E6191">
        <v>52077626.975494042</v>
      </c>
      <c r="F6191">
        <v>1989.734307315528</v>
      </c>
      <c r="G6191">
        <v>328243713.95256448</v>
      </c>
      <c r="H6191" s="6">
        <f>E6191-G6191-'Recalled prostheses cost'!$F$23</f>
        <v>-299917911.44396162</v>
      </c>
      <c r="I6191" s="112">
        <v>28704838.08695513</v>
      </c>
      <c r="J6191" s="112">
        <v>124732611.30197448</v>
      </c>
      <c r="K6191" s="112">
        <f>I6191-J6191-(0.38*'Recalled prostheses cost'!$F$23)</f>
        <v>-105053466.512438</v>
      </c>
      <c r="L6191" s="11">
        <f t="shared" si="196"/>
        <v>1</v>
      </c>
    </row>
    <row r="6192" spans="1:12" x14ac:dyDescent="0.25">
      <c r="A6192">
        <f t="shared" si="197"/>
        <v>6187</v>
      </c>
      <c r="C6192">
        <v>52833.496276284386</v>
      </c>
      <c r="D6192">
        <v>54224.647671144863</v>
      </c>
      <c r="E6192">
        <v>56806250.532735206</v>
      </c>
      <c r="F6192">
        <v>1391.151394860477</v>
      </c>
      <c r="G6192">
        <v>355015229.53031379</v>
      </c>
      <c r="H6192" s="6">
        <f>E6192-G6192-'Recalled prostheses cost'!$F$23</f>
        <v>-321960803.46446973</v>
      </c>
      <c r="I6192" s="112">
        <v>31210329.027805775</v>
      </c>
      <c r="J6192" s="112">
        <v>134905787.22151926</v>
      </c>
      <c r="K6192" s="112">
        <f>I6192-J6192-(0.38*'Recalled prostheses cost'!$F$23)</f>
        <v>-112721151.49113214</v>
      </c>
      <c r="L6192" s="11">
        <f t="shared" si="196"/>
        <v>1</v>
      </c>
    </row>
    <row r="6193" spans="1:12" x14ac:dyDescent="0.25">
      <c r="A6193">
        <f t="shared" si="197"/>
        <v>6188</v>
      </c>
      <c r="C6193">
        <v>52581.396190884894</v>
      </c>
      <c r="D6193">
        <v>54283.404812363158</v>
      </c>
      <c r="E6193">
        <v>52631095.224049866</v>
      </c>
      <c r="F6193">
        <v>1702.0086214782641</v>
      </c>
      <c r="G6193">
        <v>382167218.64686251</v>
      </c>
      <c r="H6193" s="6">
        <f>E6193-G6193-'Recalled prostheses cost'!$F$23</f>
        <v>-353287947.88970381</v>
      </c>
      <c r="I6193" s="112">
        <v>29280431.405835975</v>
      </c>
      <c r="J6193" s="112">
        <v>145223543.08580777</v>
      </c>
      <c r="K6193" s="112">
        <f>I6193-J6193-(0.38*'Recalled prostheses cost'!$F$23)</f>
        <v>-124968804.97739044</v>
      </c>
      <c r="L6193" s="11">
        <f t="shared" si="196"/>
        <v>1</v>
      </c>
    </row>
    <row r="6194" spans="1:12" x14ac:dyDescent="0.25">
      <c r="A6194">
        <f t="shared" si="197"/>
        <v>6189</v>
      </c>
      <c r="C6194">
        <v>64394.261918216536</v>
      </c>
      <c r="D6194">
        <v>65570.559166581326</v>
      </c>
      <c r="E6194">
        <v>55823952.751130998</v>
      </c>
      <c r="F6194">
        <v>1176.29724836479</v>
      </c>
      <c r="G6194">
        <v>211410752.35197565</v>
      </c>
      <c r="H6194" s="6">
        <f>E6194-G6194-'Recalled prostheses cost'!$F$23</f>
        <v>-179338624.06773582</v>
      </c>
      <c r="I6194" s="112">
        <v>31397924.033888135</v>
      </c>
      <c r="J6194" s="112">
        <v>80336085.893750757</v>
      </c>
      <c r="K6194" s="112">
        <f>I6194-J6194-(0.38*'Recalled prostheses cost'!$F$23)</f>
        <v>-57963855.157281272</v>
      </c>
      <c r="L6194" s="11">
        <f t="shared" si="196"/>
        <v>1</v>
      </c>
    </row>
    <row r="6195" spans="1:12" x14ac:dyDescent="0.25">
      <c r="A6195">
        <f t="shared" si="197"/>
        <v>6190</v>
      </c>
      <c r="C6195">
        <v>59503.61533673403</v>
      </c>
      <c r="D6195">
        <v>60872.142669871653</v>
      </c>
      <c r="E6195">
        <v>54596011.058165893</v>
      </c>
      <c r="F6195">
        <v>1368.5273331376229</v>
      </c>
      <c r="G6195">
        <v>271531395.40672934</v>
      </c>
      <c r="H6195" s="6">
        <f>E6195-G6195-'Recalled prostheses cost'!$F$23</f>
        <v>-240687208.8154546</v>
      </c>
      <c r="I6195" s="112">
        <v>30201534.240766343</v>
      </c>
      <c r="J6195" s="112">
        <v>103181930.25455716</v>
      </c>
      <c r="K6195" s="112">
        <f>I6195-J6195-(0.38*'Recalled prostheses cost'!$F$23)</f>
        <v>-82006089.31120947</v>
      </c>
      <c r="L6195" s="11">
        <f t="shared" si="196"/>
        <v>1</v>
      </c>
    </row>
    <row r="6196" spans="1:12" x14ac:dyDescent="0.25">
      <c r="A6196">
        <f t="shared" si="197"/>
        <v>6191</v>
      </c>
      <c r="C6196">
        <v>54809.691044619001</v>
      </c>
      <c r="D6196">
        <v>55758.711081971531</v>
      </c>
      <c r="E6196">
        <v>69509980.233172953</v>
      </c>
      <c r="F6196">
        <v>949.02003735252947</v>
      </c>
      <c r="G6196">
        <v>284788053.64092314</v>
      </c>
      <c r="H6196" s="6">
        <f>E6196-G6196-'Recalled prostheses cost'!$F$23</f>
        <v>-239029897.87464136</v>
      </c>
      <c r="I6196" s="112">
        <v>38096335.323195919</v>
      </c>
      <c r="J6196" s="112">
        <v>108219460.38355079</v>
      </c>
      <c r="K6196" s="112">
        <f>I6196-J6196-(0.38*'Recalled prostheses cost'!$F$23)</f>
        <v>-79148818.357773513</v>
      </c>
      <c r="L6196" s="11">
        <f t="shared" si="196"/>
        <v>1</v>
      </c>
    </row>
    <row r="6197" spans="1:12" x14ac:dyDescent="0.25">
      <c r="A6197">
        <f t="shared" si="197"/>
        <v>6192</v>
      </c>
      <c r="C6197">
        <v>68689.168678141665</v>
      </c>
      <c r="D6197">
        <v>71156.371012139018</v>
      </c>
      <c r="E6197">
        <v>63978716.293468952</v>
      </c>
      <c r="F6197">
        <v>2467.202333997353</v>
      </c>
      <c r="G6197">
        <v>537937772.74330866</v>
      </c>
      <c r="H6197" s="6">
        <f>E6197-G6197-'Recalled prostheses cost'!$F$23</f>
        <v>-497710880.91673088</v>
      </c>
      <c r="I6197" s="112">
        <v>35399947.531896412</v>
      </c>
      <c r="J6197" s="112">
        <v>204416353.64245731</v>
      </c>
      <c r="K6197" s="112">
        <f>I6197-J6197-(0.38*'Recalled prostheses cost'!$F$23)</f>
        <v>-178042099.40797955</v>
      </c>
      <c r="L6197" s="11">
        <f t="shared" si="196"/>
        <v>1</v>
      </c>
    </row>
    <row r="6198" spans="1:12" x14ac:dyDescent="0.25">
      <c r="A6198">
        <f t="shared" si="197"/>
        <v>6193</v>
      </c>
      <c r="C6198">
        <v>61704.918613241403</v>
      </c>
      <c r="D6198">
        <v>63544.457648968491</v>
      </c>
      <c r="E6198">
        <v>44479410.267089665</v>
      </c>
      <c r="F6198">
        <v>1839.539035727088</v>
      </c>
      <c r="G6198">
        <v>309665623.06104308</v>
      </c>
      <c r="H6198" s="6">
        <f>E6198-G6198-'Recalled prostheses cost'!$F$23</f>
        <v>-288938037.26084459</v>
      </c>
      <c r="I6198" s="112">
        <v>24636681.481923848</v>
      </c>
      <c r="J6198" s="112">
        <v>117672936.76319636</v>
      </c>
      <c r="K6198" s="112">
        <f>I6198-J6198-(0.38*'Recalled prostheses cost'!$F$23)</f>
        <v>-102061948.57869115</v>
      </c>
      <c r="L6198" s="11">
        <f t="shared" si="196"/>
        <v>1</v>
      </c>
    </row>
    <row r="6199" spans="1:12" x14ac:dyDescent="0.25">
      <c r="A6199">
        <f t="shared" si="197"/>
        <v>6194</v>
      </c>
      <c r="C6199">
        <v>71422.110624683235</v>
      </c>
      <c r="D6199">
        <v>73618.326690291142</v>
      </c>
      <c r="E6199">
        <v>55311711.635449558</v>
      </c>
      <c r="F6199">
        <v>2196.2160656079068</v>
      </c>
      <c r="G6199">
        <v>370923919.16768986</v>
      </c>
      <c r="H6199" s="6">
        <f>E6199-G6199-'Recalled prostheses cost'!$F$23</f>
        <v>-339364031.99913144</v>
      </c>
      <c r="I6199" s="112">
        <v>30662931.285364423</v>
      </c>
      <c r="J6199" s="112">
        <v>140951089.28372213</v>
      </c>
      <c r="K6199" s="112">
        <f>I6199-J6199-(0.38*'Recalled prostheses cost'!$F$23)</f>
        <v>-119313851.29577637</v>
      </c>
      <c r="L6199" s="11">
        <f t="shared" si="196"/>
        <v>1</v>
      </c>
    </row>
    <row r="6200" spans="1:12" x14ac:dyDescent="0.25">
      <c r="A6200">
        <f t="shared" si="197"/>
        <v>6195</v>
      </c>
      <c r="C6200">
        <v>53795.220196520742</v>
      </c>
      <c r="D6200">
        <v>55416.446795771983</v>
      </c>
      <c r="E6200">
        <v>52232469.63224528</v>
      </c>
      <c r="F6200">
        <v>1621.2265992512403</v>
      </c>
      <c r="G6200">
        <v>318008098.75473303</v>
      </c>
      <c r="H6200" s="6">
        <f>E6200-G6200-'Recalled prostheses cost'!$F$23</f>
        <v>-289527453.58937895</v>
      </c>
      <c r="I6200" s="112">
        <v>29102051.216528099</v>
      </c>
      <c r="J6200" s="112">
        <v>120843077.52679856</v>
      </c>
      <c r="K6200" s="112">
        <f>I6200-J6200-(0.38*'Recalled prostheses cost'!$F$23)</f>
        <v>-100766719.60768911</v>
      </c>
      <c r="L6200" s="11">
        <f t="shared" si="196"/>
        <v>1</v>
      </c>
    </row>
    <row r="6201" spans="1:12" x14ac:dyDescent="0.25">
      <c r="A6201">
        <f t="shared" si="197"/>
        <v>6196</v>
      </c>
      <c r="C6201">
        <v>81614.625232036386</v>
      </c>
      <c r="D6201">
        <v>85666.938346254537</v>
      </c>
      <c r="E6201">
        <v>60801669.336047441</v>
      </c>
      <c r="F6201">
        <v>4052.3131142181519</v>
      </c>
      <c r="G6201">
        <v>564813776.10223174</v>
      </c>
      <c r="H6201" s="6">
        <f>E6201-G6201-'Recalled prostheses cost'!$F$23</f>
        <v>-527763931.2330755</v>
      </c>
      <c r="I6201" s="112">
        <v>33840128.237984195</v>
      </c>
      <c r="J6201" s="112">
        <v>214629234.9188481</v>
      </c>
      <c r="K6201" s="112">
        <f>I6201-J6201-(0.38*'Recalled prostheses cost'!$F$23)</f>
        <v>-189814799.97828257</v>
      </c>
      <c r="L6201" s="11">
        <f t="shared" si="196"/>
        <v>1</v>
      </c>
    </row>
    <row r="6202" spans="1:12" x14ac:dyDescent="0.25">
      <c r="A6202">
        <f t="shared" si="197"/>
        <v>6197</v>
      </c>
      <c r="C6202">
        <v>76414.72673432366</v>
      </c>
      <c r="D6202">
        <v>79293.8837036107</v>
      </c>
      <c r="E6202">
        <v>43349486.344640285</v>
      </c>
      <c r="F6202">
        <v>2879.1569692870398</v>
      </c>
      <c r="G6202">
        <v>376101826.03563988</v>
      </c>
      <c r="H6202" s="6">
        <f>E6202-G6202-'Recalled prostheses cost'!$F$23</f>
        <v>-356504164.1578908</v>
      </c>
      <c r="I6202" s="112">
        <v>23860338.637813304</v>
      </c>
      <c r="J6202" s="112">
        <v>142918693.89354318</v>
      </c>
      <c r="K6202" s="112">
        <f>I6202-J6202-(0.38*'Recalled prostheses cost'!$F$23)</f>
        <v>-128084048.55314854</v>
      </c>
      <c r="L6202" s="11">
        <f t="shared" si="196"/>
        <v>1</v>
      </c>
    </row>
    <row r="6203" spans="1:12" x14ac:dyDescent="0.25">
      <c r="A6203">
        <f t="shared" si="197"/>
        <v>6198</v>
      </c>
      <c r="C6203">
        <v>79517.670511951452</v>
      </c>
      <c r="D6203">
        <v>83658.054569219486</v>
      </c>
      <c r="E6203">
        <v>52972808.439841241</v>
      </c>
      <c r="F6203">
        <v>4140.3840572680347</v>
      </c>
      <c r="G6203">
        <v>554542612.57416129</v>
      </c>
      <c r="H6203" s="6">
        <f>E6203-G6203-'Recalled prostheses cost'!$F$23</f>
        <v>-525321628.60121119</v>
      </c>
      <c r="I6203" s="112">
        <v>29427268.811295565</v>
      </c>
      <c r="J6203" s="112">
        <v>210726192.77818123</v>
      </c>
      <c r="K6203" s="112">
        <f>I6203-J6203-(0.38*'Recalled prostheses cost'!$F$23)</f>
        <v>-190324617.26430431</v>
      </c>
      <c r="L6203" s="11">
        <f t="shared" si="196"/>
        <v>1</v>
      </c>
    </row>
    <row r="6204" spans="1:12" x14ac:dyDescent="0.25">
      <c r="A6204">
        <f t="shared" si="197"/>
        <v>6199</v>
      </c>
      <c r="C6204">
        <v>70513.398754154172</v>
      </c>
      <c r="D6204">
        <v>73511.104465441211</v>
      </c>
      <c r="E6204">
        <v>42107843.373839267</v>
      </c>
      <c r="F6204">
        <v>2997.7057112870389</v>
      </c>
      <c r="G6204">
        <v>397353125.47558522</v>
      </c>
      <c r="H6204" s="6">
        <f>E6204-G6204-'Recalled prostheses cost'!$F$23</f>
        <v>-378997106.56863713</v>
      </c>
      <c r="I6204" s="112">
        <v>23445559.233953152</v>
      </c>
      <c r="J6204" s="112">
        <v>150994187.68072239</v>
      </c>
      <c r="K6204" s="112">
        <f>I6204-J6204-(0.38*'Recalled prostheses cost'!$F$23)</f>
        <v>-136574321.74418789</v>
      </c>
      <c r="L6204" s="11">
        <f t="shared" si="196"/>
        <v>1</v>
      </c>
    </row>
    <row r="6205" spans="1:12" x14ac:dyDescent="0.25">
      <c r="A6205">
        <f t="shared" si="197"/>
        <v>6200</v>
      </c>
      <c r="C6205">
        <v>51332.579287088382</v>
      </c>
      <c r="D6205">
        <v>53208.700616316593</v>
      </c>
      <c r="E6205">
        <v>42607009.749407686</v>
      </c>
      <c r="F6205">
        <v>1876.1213292282118</v>
      </c>
      <c r="G6205">
        <v>335672351.8282671</v>
      </c>
      <c r="H6205" s="6">
        <f>E6205-G6205-'Recalled prostheses cost'!$F$23</f>
        <v>-316817166.54575056</v>
      </c>
      <c r="I6205" s="112">
        <v>23976525.029949889</v>
      </c>
      <c r="J6205" s="112">
        <v>127555493.6947415</v>
      </c>
      <c r="K6205" s="112">
        <f>I6205-J6205-(0.38*'Recalled prostheses cost'!$F$23)</f>
        <v>-112604661.96221027</v>
      </c>
      <c r="L6205" s="11">
        <f t="shared" si="196"/>
        <v>1</v>
      </c>
    </row>
    <row r="6206" spans="1:12" x14ac:dyDescent="0.25">
      <c r="A6206">
        <f t="shared" si="197"/>
        <v>6201</v>
      </c>
      <c r="C6206">
        <v>52721.254896022547</v>
      </c>
      <c r="D6206">
        <v>54007.194602435513</v>
      </c>
      <c r="E6206">
        <v>51476580.993291318</v>
      </c>
      <c r="F6206">
        <v>1285.9397064129662</v>
      </c>
      <c r="G6206">
        <v>252163058.66525</v>
      </c>
      <c r="H6206" s="6">
        <f>E6206-G6206-'Recalled prostheses cost'!$F$23</f>
        <v>-224438302.13884985</v>
      </c>
      <c r="I6206" s="112">
        <v>29192038.027152263</v>
      </c>
      <c r="J6206" s="112">
        <v>95821962.292795002</v>
      </c>
      <c r="K6206" s="112">
        <f>I6206-J6206-(0.38*'Recalled prostheses cost'!$F$23)</f>
        <v>-75655617.563061386</v>
      </c>
      <c r="L6206" s="11">
        <f t="shared" si="196"/>
        <v>1</v>
      </c>
    </row>
    <row r="6207" spans="1:12" x14ac:dyDescent="0.25">
      <c r="A6207">
        <f t="shared" si="197"/>
        <v>6202</v>
      </c>
      <c r="C6207">
        <v>74471.014924555595</v>
      </c>
      <c r="D6207">
        <v>77484.264549580432</v>
      </c>
      <c r="E6207">
        <v>40064908.715463609</v>
      </c>
      <c r="F6207">
        <v>3013.2496250248369</v>
      </c>
      <c r="G6207">
        <v>317937089.7034077</v>
      </c>
      <c r="H6207" s="6">
        <f>E6207-G6207-'Recalled prostheses cost'!$F$23</f>
        <v>-301624005.4548353</v>
      </c>
      <c r="I6207" s="112">
        <v>22121881.814200506</v>
      </c>
      <c r="J6207" s="112">
        <v>120816094.08729494</v>
      </c>
      <c r="K6207" s="112">
        <f>I6207-J6207-(0.38*'Recalled prostheses cost'!$F$23)</f>
        <v>-107719905.57051307</v>
      </c>
      <c r="L6207" s="11">
        <f t="shared" si="196"/>
        <v>1</v>
      </c>
    </row>
    <row r="6208" spans="1:12" x14ac:dyDescent="0.25">
      <c r="A6208">
        <f t="shared" si="197"/>
        <v>6203</v>
      </c>
      <c r="C6208">
        <v>75546.622343499097</v>
      </c>
      <c r="D6208">
        <v>78209.206012241048</v>
      </c>
      <c r="E6208">
        <v>44743674.315304458</v>
      </c>
      <c r="F6208">
        <v>2662.5836687419505</v>
      </c>
      <c r="G6208">
        <v>340213523.18759227</v>
      </c>
      <c r="H6208" s="6">
        <f>E6208-G6208-'Recalled prostheses cost'!$F$23</f>
        <v>-319221673.33917898</v>
      </c>
      <c r="I6208" s="112">
        <v>24835072.123647619</v>
      </c>
      <c r="J6208" s="112">
        <v>129281138.81128509</v>
      </c>
      <c r="K6208" s="112">
        <f>I6208-J6208-(0.38*'Recalled prostheses cost'!$F$23)</f>
        <v>-113471759.98505613</v>
      </c>
      <c r="L6208" s="11">
        <f t="shared" si="196"/>
        <v>1</v>
      </c>
    </row>
    <row r="6209" spans="1:12" x14ac:dyDescent="0.25">
      <c r="A6209">
        <f t="shared" si="197"/>
        <v>6204</v>
      </c>
      <c r="C6209">
        <v>80110.481150835942</v>
      </c>
      <c r="D6209">
        <v>82636.433116309228</v>
      </c>
      <c r="E6209">
        <v>43916100.680028386</v>
      </c>
      <c r="F6209">
        <v>2525.9519654732867</v>
      </c>
      <c r="G6209">
        <v>234906866.7492784</v>
      </c>
      <c r="H6209" s="6">
        <f>E6209-G6209-'Recalled prostheses cost'!$F$23</f>
        <v>-214742590.53614119</v>
      </c>
      <c r="I6209" s="112">
        <v>24422873.118463311</v>
      </c>
      <c r="J6209" s="112">
        <v>89264609.364725798</v>
      </c>
      <c r="K6209" s="112">
        <f>I6209-J6209-(0.38*'Recalled prostheses cost'!$F$23)</f>
        <v>-73867429.543681145</v>
      </c>
      <c r="L6209" s="11">
        <f t="shared" si="196"/>
        <v>1</v>
      </c>
    </row>
    <row r="6210" spans="1:12" x14ac:dyDescent="0.25">
      <c r="A6210">
        <f t="shared" si="197"/>
        <v>6205</v>
      </c>
      <c r="C6210">
        <v>54080.078248469283</v>
      </c>
      <c r="D6210">
        <v>55731.779509793923</v>
      </c>
      <c r="E6210">
        <v>48709765.501113564</v>
      </c>
      <c r="F6210">
        <v>1651.7012613246407</v>
      </c>
      <c r="G6210">
        <v>297467138.22946429</v>
      </c>
      <c r="H6210" s="6">
        <f>E6210-G6210-'Recalled prostheses cost'!$F$23</f>
        <v>-272509197.19524193</v>
      </c>
      <c r="I6210" s="112">
        <v>27246169.840840861</v>
      </c>
      <c r="J6210" s="112">
        <v>113037512.52719647</v>
      </c>
      <c r="K6210" s="112">
        <f>I6210-J6210-(0.38*'Recalled prostheses cost'!$F$23)</f>
        <v>-94817035.983774245</v>
      </c>
      <c r="L6210" s="11">
        <f t="shared" si="196"/>
        <v>1</v>
      </c>
    </row>
    <row r="6211" spans="1:12" x14ac:dyDescent="0.25">
      <c r="A6211">
        <f t="shared" si="197"/>
        <v>6206</v>
      </c>
      <c r="C6211">
        <v>59777.468240988659</v>
      </c>
      <c r="D6211">
        <v>61064.378885350088</v>
      </c>
      <c r="E6211">
        <v>45440868.732695073</v>
      </c>
      <c r="F6211">
        <v>1286.9106443614291</v>
      </c>
      <c r="G6211">
        <v>232597719.0974417</v>
      </c>
      <c r="H6211" s="6">
        <f>E6211-G6211-'Recalled prostheses cost'!$F$23</f>
        <v>-210908674.8316378</v>
      </c>
      <c r="I6211" s="112">
        <v>25274648.205782566</v>
      </c>
      <c r="J6211" s="112">
        <v>88387133.257027864</v>
      </c>
      <c r="K6211" s="112">
        <f>I6211-J6211-(0.38*'Recalled prostheses cost'!$F$23)</f>
        <v>-72138178.348663956</v>
      </c>
      <c r="L6211" s="11">
        <f t="shared" si="196"/>
        <v>1</v>
      </c>
    </row>
    <row r="6212" spans="1:12" x14ac:dyDescent="0.25">
      <c r="A6212">
        <f t="shared" si="197"/>
        <v>6207</v>
      </c>
      <c r="C6212">
        <v>67618.665763624042</v>
      </c>
      <c r="D6212">
        <v>70336.766455837089</v>
      </c>
      <c r="E6212">
        <v>44729229.766948096</v>
      </c>
      <c r="F6212">
        <v>2718.1006922130473</v>
      </c>
      <c r="G6212">
        <v>416988107.14623666</v>
      </c>
      <c r="H6212" s="6">
        <f>E6212-G6212-'Recalled prostheses cost'!$F$23</f>
        <v>-396010701.84617972</v>
      </c>
      <c r="I6212" s="112">
        <v>24555378.115683235</v>
      </c>
      <c r="J6212" s="112">
        <v>158455480.71556994</v>
      </c>
      <c r="K6212" s="112">
        <f>I6212-J6212-(0.38*'Recalled prostheses cost'!$F$23)</f>
        <v>-142925795.89730537</v>
      </c>
      <c r="L6212" s="11">
        <f t="shared" si="196"/>
        <v>1</v>
      </c>
    </row>
    <row r="6213" spans="1:12" x14ac:dyDescent="0.25">
      <c r="A6213">
        <f t="shared" si="197"/>
        <v>6208</v>
      </c>
      <c r="C6213">
        <v>55427.870979203864</v>
      </c>
      <c r="D6213">
        <v>57151.695590887706</v>
      </c>
      <c r="E6213">
        <v>48800117.894775562</v>
      </c>
      <c r="F6213">
        <v>1723.8246116838418</v>
      </c>
      <c r="G6213">
        <v>373643718.056382</v>
      </c>
      <c r="H6213" s="6">
        <f>E6213-G6213-'Recalled prostheses cost'!$F$23</f>
        <v>-348595424.6284976</v>
      </c>
      <c r="I6213" s="112">
        <v>26997461.528151862</v>
      </c>
      <c r="J6213" s="112">
        <v>141984612.86142519</v>
      </c>
      <c r="K6213" s="112">
        <f>I6213-J6213-(0.38*'Recalled prostheses cost'!$F$23)</f>
        <v>-124012844.63069198</v>
      </c>
      <c r="L6213" s="11">
        <f t="shared" si="196"/>
        <v>1</v>
      </c>
    </row>
    <row r="6214" spans="1:12" x14ac:dyDescent="0.25">
      <c r="A6214">
        <f t="shared" si="197"/>
        <v>6209</v>
      </c>
      <c r="C6214">
        <v>76235.700183658511</v>
      </c>
      <c r="D6214">
        <v>79828.041554899057</v>
      </c>
      <c r="E6214">
        <v>64716844.623579308</v>
      </c>
      <c r="F6214">
        <v>3592.3413712405454</v>
      </c>
      <c r="G6214">
        <v>658325388.23814416</v>
      </c>
      <c r="H6214" s="6">
        <f>E6214-G6214-'Recalled prostheses cost'!$F$23</f>
        <v>-617360368.08145607</v>
      </c>
      <c r="I6214" s="112">
        <v>35402378.479946867</v>
      </c>
      <c r="J6214" s="112">
        <v>250163647.53049472</v>
      </c>
      <c r="K6214" s="112">
        <f>I6214-J6214-(0.38*'Recalled prostheses cost'!$F$23)</f>
        <v>-223786962.34796649</v>
      </c>
      <c r="L6214" s="11">
        <f t="shared" ref="L6214:L6277" si="198">IF(H6214/$H$1&lt;=F6214,1,0)</f>
        <v>1</v>
      </c>
    </row>
    <row r="6215" spans="1:12" x14ac:dyDescent="0.25">
      <c r="A6215">
        <f t="shared" si="197"/>
        <v>6210</v>
      </c>
      <c r="C6215">
        <v>50330.065885440141</v>
      </c>
      <c r="D6215">
        <v>51951.126500470236</v>
      </c>
      <c r="E6215">
        <v>55604964.370252542</v>
      </c>
      <c r="F6215">
        <v>1621.0606150300955</v>
      </c>
      <c r="G6215">
        <v>537654887.29881239</v>
      </c>
      <c r="H6215" s="6">
        <f>E6215-G6215-'Recalled prostheses cost'!$F$23</f>
        <v>-505801747.39545101</v>
      </c>
      <c r="I6215" s="112">
        <v>30608138.681809884</v>
      </c>
      <c r="J6215" s="112">
        <v>204308857.1735487</v>
      </c>
      <c r="K6215" s="112">
        <f>I6215-J6215-(0.38*'Recalled prostheses cost'!$F$23)</f>
        <v>-182726411.78915748</v>
      </c>
      <c r="L6215" s="11">
        <f t="shared" si="198"/>
        <v>1</v>
      </c>
    </row>
    <row r="6216" spans="1:12" x14ac:dyDescent="0.25">
      <c r="A6216">
        <f t="shared" ref="A6216:A6279" si="199">1+A6215</f>
        <v>6211</v>
      </c>
      <c r="C6216">
        <v>65632.818466645491</v>
      </c>
      <c r="D6216">
        <v>67736.163148442327</v>
      </c>
      <c r="E6216">
        <v>46068557.586390451</v>
      </c>
      <c r="F6216">
        <v>2103.3446817968361</v>
      </c>
      <c r="G6216">
        <v>412154326.52033263</v>
      </c>
      <c r="H6216" s="6">
        <f>E6216-G6216-'Recalled prostheses cost'!$F$23</f>
        <v>-389837593.40083337</v>
      </c>
      <c r="I6216" s="112">
        <v>25194123.782259583</v>
      </c>
      <c r="J6216" s="112">
        <v>156618644.07772642</v>
      </c>
      <c r="K6216" s="112">
        <f>I6216-J6216-(0.38*'Recalled prostheses cost'!$F$23)</f>
        <v>-140450213.59288549</v>
      </c>
      <c r="L6216" s="11">
        <f t="shared" si="198"/>
        <v>1</v>
      </c>
    </row>
    <row r="6217" spans="1:12" x14ac:dyDescent="0.25">
      <c r="A6217">
        <f t="shared" si="199"/>
        <v>6212</v>
      </c>
      <c r="C6217">
        <v>66936.784695547001</v>
      </c>
      <c r="D6217">
        <v>68331.687433381303</v>
      </c>
      <c r="E6217">
        <v>60547618.616894744</v>
      </c>
      <c r="F6217">
        <v>1394.9027378343017</v>
      </c>
      <c r="G6217">
        <v>257422094.04427642</v>
      </c>
      <c r="H6217" s="6">
        <f>E6217-G6217-'Recalled prostheses cost'!$F$23</f>
        <v>-220626299.89427283</v>
      </c>
      <c r="I6217" s="112">
        <v>33690694.97119642</v>
      </c>
      <c r="J6217" s="112">
        <v>97820395.736825049</v>
      </c>
      <c r="K6217" s="112">
        <f>I6217-J6217-(0.38*'Recalled prostheses cost'!$F$23)</f>
        <v>-73155394.063047275</v>
      </c>
      <c r="L6217" s="11">
        <f t="shared" si="198"/>
        <v>1</v>
      </c>
    </row>
    <row r="6218" spans="1:12" x14ac:dyDescent="0.25">
      <c r="A6218">
        <f t="shared" si="199"/>
        <v>6213</v>
      </c>
      <c r="C6218">
        <v>57318.506082294036</v>
      </c>
      <c r="D6218">
        <v>59011.467410523677</v>
      </c>
      <c r="E6218">
        <v>42662618.043792821</v>
      </c>
      <c r="F6218">
        <v>1692.9613282296414</v>
      </c>
      <c r="G6218">
        <v>291908471.11456746</v>
      </c>
      <c r="H6218" s="6">
        <f>E6218-G6218-'Recalled prostheses cost'!$F$23</f>
        <v>-272997677.53766584</v>
      </c>
      <c r="I6218" s="112">
        <v>23481922.953080785</v>
      </c>
      <c r="J6218" s="112">
        <v>110925219.02353562</v>
      </c>
      <c r="K6218" s="112">
        <f>I6218-J6218-(0.38*'Recalled prostheses cost'!$F$23)</f>
        <v>-96468989.36787349</v>
      </c>
      <c r="L6218" s="11">
        <f t="shared" si="198"/>
        <v>1</v>
      </c>
    </row>
    <row r="6219" spans="1:12" x14ac:dyDescent="0.25">
      <c r="A6219">
        <f t="shared" si="199"/>
        <v>6214</v>
      </c>
      <c r="C6219">
        <v>53990.082352772704</v>
      </c>
      <c r="D6219">
        <v>55354.199734066686</v>
      </c>
      <c r="E6219">
        <v>49397247.983567141</v>
      </c>
      <c r="F6219">
        <v>1364.1173812939815</v>
      </c>
      <c r="G6219">
        <v>220465009.38312927</v>
      </c>
      <c r="H6219" s="6">
        <f>E6219-G6219-'Recalled prostheses cost'!$F$23</f>
        <v>-194819585.86645329</v>
      </c>
      <c r="I6219" s="112">
        <v>27718057.578377057</v>
      </c>
      <c r="J6219" s="112">
        <v>83776703.56558913</v>
      </c>
      <c r="K6219" s="112">
        <f>I6219-J6219-(0.38*'Recalled prostheses cost'!$F$23)</f>
        <v>-65084339.284630723</v>
      </c>
      <c r="L6219" s="11">
        <f t="shared" si="198"/>
        <v>1</v>
      </c>
    </row>
    <row r="6220" spans="1:12" x14ac:dyDescent="0.25">
      <c r="A6220">
        <f t="shared" si="199"/>
        <v>6215</v>
      </c>
      <c r="C6220">
        <v>52352.794608814824</v>
      </c>
      <c r="D6220">
        <v>54176.618851165433</v>
      </c>
      <c r="E6220">
        <v>45868255.652390569</v>
      </c>
      <c r="F6220">
        <v>1823.824242350609</v>
      </c>
      <c r="G6220">
        <v>391711602.29755306</v>
      </c>
      <c r="H6220" s="6">
        <f>E6220-G6220-'Recalled prostheses cost'!$F$23</f>
        <v>-369595171.11205363</v>
      </c>
      <c r="I6220" s="112">
        <v>25531727.186326366</v>
      </c>
      <c r="J6220" s="112">
        <v>148850408.87307018</v>
      </c>
      <c r="K6220" s="112">
        <f>I6220-J6220-(0.38*'Recalled prostheses cost'!$F$23)</f>
        <v>-132344374.98416245</v>
      </c>
      <c r="L6220" s="11">
        <f t="shared" si="198"/>
        <v>1</v>
      </c>
    </row>
    <row r="6221" spans="1:12" x14ac:dyDescent="0.25">
      <c r="A6221">
        <f t="shared" si="199"/>
        <v>6216</v>
      </c>
      <c r="C6221">
        <v>57317.058770705335</v>
      </c>
      <c r="D6221">
        <v>58491.770543452534</v>
      </c>
      <c r="E6221">
        <v>56392192.665219203</v>
      </c>
      <c r="F6221">
        <v>1174.7117727471996</v>
      </c>
      <c r="G6221">
        <v>257989664.365695</v>
      </c>
      <c r="H6221" s="6">
        <f>E6221-G6221-'Recalled prostheses cost'!$F$23</f>
        <v>-225349296.16736698</v>
      </c>
      <c r="I6221" s="112">
        <v>31207088.879576359</v>
      </c>
      <c r="J6221" s="112">
        <v>98036072.458964109</v>
      </c>
      <c r="K6221" s="112">
        <f>I6221-J6221-(0.38*'Recalled prostheses cost'!$F$23)</f>
        <v>-75854676.876806408</v>
      </c>
      <c r="L6221" s="11">
        <f t="shared" si="198"/>
        <v>1</v>
      </c>
    </row>
    <row r="6222" spans="1:12" x14ac:dyDescent="0.25">
      <c r="A6222">
        <f t="shared" si="199"/>
        <v>6217</v>
      </c>
      <c r="C6222">
        <v>74103.512958801148</v>
      </c>
      <c r="D6222">
        <v>76940.705017231609</v>
      </c>
      <c r="E6222">
        <v>41032347.577421285</v>
      </c>
      <c r="F6222">
        <v>2837.1920584304607</v>
      </c>
      <c r="G6222">
        <v>343123278.7382586</v>
      </c>
      <c r="H6222" s="6">
        <f>E6222-G6222-'Recalled prostheses cost'!$F$23</f>
        <v>-325842755.62772846</v>
      </c>
      <c r="I6222" s="112">
        <v>22513995.127730846</v>
      </c>
      <c r="J6222" s="112">
        <v>130386845.92053828</v>
      </c>
      <c r="K6222" s="112">
        <f>I6222-J6222-(0.38*'Recalled prostheses cost'!$F$23)</f>
        <v>-116898544.09022608</v>
      </c>
      <c r="L6222" s="11">
        <f t="shared" si="198"/>
        <v>1</v>
      </c>
    </row>
    <row r="6223" spans="1:12" x14ac:dyDescent="0.25">
      <c r="A6223">
        <f t="shared" si="199"/>
        <v>6218</v>
      </c>
      <c r="C6223">
        <v>56580.763702875061</v>
      </c>
      <c r="D6223">
        <v>57895.210305525914</v>
      </c>
      <c r="E6223">
        <v>52577895.826796673</v>
      </c>
      <c r="F6223">
        <v>1314.4466026508526</v>
      </c>
      <c r="G6223">
        <v>305480362.42730051</v>
      </c>
      <c r="H6223" s="6">
        <f>E6223-G6223-'Recalled prostheses cost'!$F$23</f>
        <v>-276654291.06739503</v>
      </c>
      <c r="I6223" s="112">
        <v>29176537.818244752</v>
      </c>
      <c r="J6223" s="112">
        <v>116082537.7223742</v>
      </c>
      <c r="K6223" s="112">
        <f>I6223-J6223-(0.38*'Recalled prostheses cost'!$F$23)</f>
        <v>-95931693.2015481</v>
      </c>
      <c r="L6223" s="11">
        <f t="shared" si="198"/>
        <v>1</v>
      </c>
    </row>
    <row r="6224" spans="1:12" x14ac:dyDescent="0.25">
      <c r="A6224">
        <f t="shared" si="199"/>
        <v>6219</v>
      </c>
      <c r="C6224">
        <v>52716.141264274047</v>
      </c>
      <c r="D6224">
        <v>54646.686612291545</v>
      </c>
      <c r="E6224">
        <v>41299853.549109019</v>
      </c>
      <c r="F6224">
        <v>1930.5453480174983</v>
      </c>
      <c r="G6224">
        <v>362503740.41992301</v>
      </c>
      <c r="H6224" s="6">
        <f>E6224-G6224-'Recalled prostheses cost'!$F$23</f>
        <v>-344955711.33770514</v>
      </c>
      <c r="I6224" s="112">
        <v>22989966.403153099</v>
      </c>
      <c r="J6224" s="112">
        <v>137751421.35957074</v>
      </c>
      <c r="K6224" s="112">
        <f>I6224-J6224-(0.38*'Recalled prostheses cost'!$F$23)</f>
        <v>-123787148.2538363</v>
      </c>
      <c r="L6224" s="11">
        <f t="shared" si="198"/>
        <v>1</v>
      </c>
    </row>
    <row r="6225" spans="1:12" x14ac:dyDescent="0.25">
      <c r="A6225">
        <f t="shared" si="199"/>
        <v>6220</v>
      </c>
      <c r="C6225">
        <v>68871.603826932565</v>
      </c>
      <c r="D6225">
        <v>70802.999773702526</v>
      </c>
      <c r="E6225">
        <v>61568139.527551718</v>
      </c>
      <c r="F6225">
        <v>1931.3959467699606</v>
      </c>
      <c r="G6225">
        <v>328156682.03068614</v>
      </c>
      <c r="H6225" s="6">
        <f>E6225-G6225-'Recalled prostheses cost'!$F$23</f>
        <v>-290340366.9700256</v>
      </c>
      <c r="I6225" s="112">
        <v>33771702.11008434</v>
      </c>
      <c r="J6225" s="112">
        <v>124699539.17166077</v>
      </c>
      <c r="K6225" s="112">
        <f>I6225-J6225-(0.38*'Recalled prostheses cost'!$F$23)</f>
        <v>-99953530.35899508</v>
      </c>
      <c r="L6225" s="11">
        <f t="shared" si="198"/>
        <v>1</v>
      </c>
    </row>
    <row r="6226" spans="1:12" x14ac:dyDescent="0.25">
      <c r="A6226">
        <f t="shared" si="199"/>
        <v>6221</v>
      </c>
      <c r="C6226">
        <v>53043.716731071909</v>
      </c>
      <c r="D6226">
        <v>55033.747269604217</v>
      </c>
      <c r="E6226">
        <v>48694563.74280715</v>
      </c>
      <c r="F6226">
        <v>1990.0305385323081</v>
      </c>
      <c r="G6226">
        <v>425631481.61129105</v>
      </c>
      <c r="H6226" s="6">
        <f>E6226-G6226-'Recalled prostheses cost'!$F$23</f>
        <v>-400688742.33537507</v>
      </c>
      <c r="I6226" s="112">
        <v>27009672.324847866</v>
      </c>
      <c r="J6226" s="112">
        <v>161739963.0122906</v>
      </c>
      <c r="K6226" s="112">
        <f>I6226-J6226-(0.38*'Recalled prostheses cost'!$F$23)</f>
        <v>-143755983.98486137</v>
      </c>
      <c r="L6226" s="11">
        <f t="shared" si="198"/>
        <v>1</v>
      </c>
    </row>
    <row r="6227" spans="1:12" x14ac:dyDescent="0.25">
      <c r="A6227">
        <f t="shared" si="199"/>
        <v>6222</v>
      </c>
      <c r="C6227">
        <v>65635.333915072086</v>
      </c>
      <c r="D6227">
        <v>67695.168450222904</v>
      </c>
      <c r="E6227">
        <v>39414531.503267989</v>
      </c>
      <c r="F6227">
        <v>2059.8345351508178</v>
      </c>
      <c r="G6227">
        <v>230687185.7708393</v>
      </c>
      <c r="H6227" s="6">
        <f>E6227-G6227-'Recalled prostheses cost'!$F$23</f>
        <v>-215024478.7344625</v>
      </c>
      <c r="I6227" s="112">
        <v>21821543.784894302</v>
      </c>
      <c r="J6227" s="112">
        <v>87661130.592918932</v>
      </c>
      <c r="K6227" s="112">
        <f>I6227-J6227-(0.38*'Recalled prostheses cost'!$F$23)</f>
        <v>-74865280.105443269</v>
      </c>
      <c r="L6227" s="11">
        <f t="shared" si="198"/>
        <v>1</v>
      </c>
    </row>
    <row r="6228" spans="1:12" x14ac:dyDescent="0.25">
      <c r="A6228">
        <f t="shared" si="199"/>
        <v>6223</v>
      </c>
      <c r="C6228">
        <v>54347.690975621139</v>
      </c>
      <c r="D6228">
        <v>56043.263732101026</v>
      </c>
      <c r="E6228">
        <v>43112291.143141516</v>
      </c>
      <c r="F6228">
        <v>1695.5727564798872</v>
      </c>
      <c r="G6228">
        <v>312209779.50945896</v>
      </c>
      <c r="H6228" s="6">
        <f>E6228-G6228-'Recalled prostheses cost'!$F$23</f>
        <v>-292849312.83320862</v>
      </c>
      <c r="I6228" s="112">
        <v>24075151.707124095</v>
      </c>
      <c r="J6228" s="112">
        <v>118639716.21359441</v>
      </c>
      <c r="K6228" s="112">
        <f>I6228-J6228-(0.38*'Recalled prostheses cost'!$F$23)</f>
        <v>-103590257.80388895</v>
      </c>
      <c r="L6228" s="11">
        <f t="shared" si="198"/>
        <v>1</v>
      </c>
    </row>
    <row r="6229" spans="1:12" x14ac:dyDescent="0.25">
      <c r="A6229">
        <f t="shared" si="199"/>
        <v>6224</v>
      </c>
      <c r="C6229">
        <v>84505.256743243503</v>
      </c>
      <c r="D6229">
        <v>88194.284599975494</v>
      </c>
      <c r="E6229">
        <v>52987340.714110024</v>
      </c>
      <c r="F6229">
        <v>3689.0278567319911</v>
      </c>
      <c r="G6229">
        <v>560543849.72181332</v>
      </c>
      <c r="H6229" s="6">
        <f>E6229-G6229-'Recalled prostheses cost'!$F$23</f>
        <v>-531308333.47459447</v>
      </c>
      <c r="I6229" s="112">
        <v>29557971.428085148</v>
      </c>
      <c r="J6229" s="112">
        <v>213006662.89428902</v>
      </c>
      <c r="K6229" s="112">
        <f>I6229-J6229-(0.38*'Recalled prostheses cost'!$F$23)</f>
        <v>-192474384.76362252</v>
      </c>
      <c r="L6229" s="11">
        <f t="shared" si="198"/>
        <v>1</v>
      </c>
    </row>
    <row r="6230" spans="1:12" x14ac:dyDescent="0.25">
      <c r="A6230">
        <f t="shared" si="199"/>
        <v>6225</v>
      </c>
      <c r="C6230">
        <v>63520.570755778223</v>
      </c>
      <c r="D6230">
        <v>66461.107576312745</v>
      </c>
      <c r="E6230">
        <v>40938298.955907181</v>
      </c>
      <c r="F6230">
        <v>2940.5368205345221</v>
      </c>
      <c r="G6230">
        <v>438583491.12681919</v>
      </c>
      <c r="H6230" s="6">
        <f>E6230-G6230-'Recalled prostheses cost'!$F$23</f>
        <v>-421397016.6378032</v>
      </c>
      <c r="I6230" s="112">
        <v>22488425.979120616</v>
      </c>
      <c r="J6230" s="112">
        <v>166661726.62819132</v>
      </c>
      <c r="K6230" s="112">
        <f>I6230-J6230-(0.38*'Recalled prostheses cost'!$F$23)</f>
        <v>-153198993.94648936</v>
      </c>
      <c r="L6230" s="11">
        <f t="shared" si="198"/>
        <v>1</v>
      </c>
    </row>
    <row r="6231" spans="1:12" x14ac:dyDescent="0.25">
      <c r="A6231">
        <f t="shared" si="199"/>
        <v>6226</v>
      </c>
      <c r="C6231">
        <v>50538.561564873409</v>
      </c>
      <c r="D6231">
        <v>52123.269049303941</v>
      </c>
      <c r="E6231">
        <v>45806457.333301552</v>
      </c>
      <c r="F6231">
        <v>1584.7074844305316</v>
      </c>
      <c r="G6231">
        <v>301389192.10355842</v>
      </c>
      <c r="H6231" s="6">
        <f>E6231-G6231-'Recalled prostheses cost'!$F$23</f>
        <v>-279334559.23714805</v>
      </c>
      <c r="I6231" s="112">
        <v>25612161.770270217</v>
      </c>
      <c r="J6231" s="112">
        <v>114527892.9993522</v>
      </c>
      <c r="K6231" s="112">
        <f>I6231-J6231-(0.38*'Recalled prostheses cost'!$F$23)</f>
        <v>-97941424.526500642</v>
      </c>
      <c r="L6231" s="11">
        <f t="shared" si="198"/>
        <v>1</v>
      </c>
    </row>
    <row r="6232" spans="1:12" x14ac:dyDescent="0.25">
      <c r="A6232">
        <f t="shared" si="199"/>
        <v>6227</v>
      </c>
      <c r="C6232">
        <v>52513.326735778246</v>
      </c>
      <c r="D6232">
        <v>53582.617091705877</v>
      </c>
      <c r="E6232">
        <v>40423140.65038716</v>
      </c>
      <c r="F6232">
        <v>1069.290355927631</v>
      </c>
      <c r="G6232">
        <v>187427665.63972008</v>
      </c>
      <c r="H6232" s="6">
        <f>E6232-G6232-'Recalled prostheses cost'!$F$23</f>
        <v>-170756349.45622408</v>
      </c>
      <c r="I6232" s="112">
        <v>22481316.762519091</v>
      </c>
      <c r="J6232" s="112">
        <v>71222512.943093628</v>
      </c>
      <c r="K6232" s="112">
        <f>I6232-J6232-(0.38*'Recalled prostheses cost'!$F$23)</f>
        <v>-57766889.477993183</v>
      </c>
      <c r="L6232" s="11">
        <f t="shared" si="198"/>
        <v>1</v>
      </c>
    </row>
    <row r="6233" spans="1:12" x14ac:dyDescent="0.25">
      <c r="A6233">
        <f t="shared" si="199"/>
        <v>6228</v>
      </c>
      <c r="C6233">
        <v>68105.495877577501</v>
      </c>
      <c r="D6233">
        <v>69886.873337749872</v>
      </c>
      <c r="E6233">
        <v>43333052.918180592</v>
      </c>
      <c r="F6233">
        <v>1781.3774601723708</v>
      </c>
      <c r="G6233">
        <v>319634769.90187597</v>
      </c>
      <c r="H6233" s="6">
        <f>E6233-G6233-'Recalled prostheses cost'!$F$23</f>
        <v>-300053541.45058656</v>
      </c>
      <c r="I6233" s="112">
        <v>24046773.564843733</v>
      </c>
      <c r="J6233" s="112">
        <v>121461212.56271291</v>
      </c>
      <c r="K6233" s="112">
        <f>I6233-J6233-(0.38*'Recalled prostheses cost'!$F$23)</f>
        <v>-106440132.29528782</v>
      </c>
      <c r="L6233" s="11">
        <f t="shared" si="198"/>
        <v>1</v>
      </c>
    </row>
    <row r="6234" spans="1:12" x14ac:dyDescent="0.25">
      <c r="A6234">
        <f t="shared" si="199"/>
        <v>6229</v>
      </c>
      <c r="C6234">
        <v>67527.863536217861</v>
      </c>
      <c r="D6234">
        <v>70655.059542539238</v>
      </c>
      <c r="E6234">
        <v>43136236.394485898</v>
      </c>
      <c r="F6234">
        <v>3127.1960063213774</v>
      </c>
      <c r="G6234">
        <v>425201731.36283708</v>
      </c>
      <c r="H6234" s="6">
        <f>E6234-G6234-'Recalled prostheses cost'!$F$23</f>
        <v>-405817319.43524235</v>
      </c>
      <c r="I6234" s="112">
        <v>23819139.218987539</v>
      </c>
      <c r="J6234" s="112">
        <v>161576657.91787806</v>
      </c>
      <c r="K6234" s="112">
        <f>I6234-J6234-(0.38*'Recalled prostheses cost'!$F$23)</f>
        <v>-146783211.99630916</v>
      </c>
      <c r="L6234" s="11">
        <f t="shared" si="198"/>
        <v>1</v>
      </c>
    </row>
    <row r="6235" spans="1:12" x14ac:dyDescent="0.25">
      <c r="A6235">
        <f t="shared" si="199"/>
        <v>6230</v>
      </c>
      <c r="C6235">
        <v>49150.371948355976</v>
      </c>
      <c r="D6235">
        <v>50769.725490543125</v>
      </c>
      <c r="E6235">
        <v>46805250.691278249</v>
      </c>
      <c r="F6235">
        <v>1619.3535421871493</v>
      </c>
      <c r="G6235">
        <v>416788099.2260744</v>
      </c>
      <c r="H6235" s="6">
        <f>E6235-G6235-'Recalled prostheses cost'!$F$23</f>
        <v>-393734673.00168729</v>
      </c>
      <c r="I6235" s="112">
        <v>25638159.416090451</v>
      </c>
      <c r="J6235" s="112">
        <v>158379477.70590827</v>
      </c>
      <c r="K6235" s="112">
        <f>I6235-J6235-(0.38*'Recalled prostheses cost'!$F$23)</f>
        <v>-141767011.58723646</v>
      </c>
      <c r="L6235" s="11">
        <f t="shared" si="198"/>
        <v>1</v>
      </c>
    </row>
    <row r="6236" spans="1:12" x14ac:dyDescent="0.25">
      <c r="A6236">
        <f t="shared" si="199"/>
        <v>6231</v>
      </c>
      <c r="C6236">
        <v>54079.758386214213</v>
      </c>
      <c r="D6236">
        <v>55969.736142392016</v>
      </c>
      <c r="E6236">
        <v>43896926.608249702</v>
      </c>
      <c r="F6236">
        <v>1889.9777561778028</v>
      </c>
      <c r="G6236">
        <v>360239572.01457554</v>
      </c>
      <c r="H6236" s="6">
        <f>E6236-G6236-'Recalled prostheses cost'!$F$23</f>
        <v>-340094469.87321699</v>
      </c>
      <c r="I6236" s="112">
        <v>24090843.757419288</v>
      </c>
      <c r="J6236" s="112">
        <v>136891037.36553869</v>
      </c>
      <c r="K6236" s="112">
        <f>I6236-J6236-(0.38*'Recalled prostheses cost'!$F$23)</f>
        <v>-121825886.90553805</v>
      </c>
      <c r="L6236" s="11">
        <f t="shared" si="198"/>
        <v>1</v>
      </c>
    </row>
    <row r="6237" spans="1:12" x14ac:dyDescent="0.25">
      <c r="A6237">
        <f t="shared" si="199"/>
        <v>6232</v>
      </c>
      <c r="C6237">
        <v>50195.38064570546</v>
      </c>
      <c r="D6237">
        <v>51486.521473554007</v>
      </c>
      <c r="E6237">
        <v>66045719.637390845</v>
      </c>
      <c r="F6237">
        <v>1291.1408278485469</v>
      </c>
      <c r="G6237">
        <v>472842258.95072162</v>
      </c>
      <c r="H6237" s="6">
        <f>E6237-G6237-'Recalled prostheses cost'!$F$23</f>
        <v>-430548363.78022194</v>
      </c>
      <c r="I6237" s="112">
        <v>36454455.164776579</v>
      </c>
      <c r="J6237" s="112">
        <v>179680058.40127423</v>
      </c>
      <c r="K6237" s="112">
        <f>I6237-J6237-(0.38*'Recalled prostheses cost'!$F$23)</f>
        <v>-152251296.53391629</v>
      </c>
      <c r="L6237" s="11">
        <f t="shared" si="198"/>
        <v>1</v>
      </c>
    </row>
    <row r="6238" spans="1:12" x14ac:dyDescent="0.25">
      <c r="A6238">
        <f t="shared" si="199"/>
        <v>6233</v>
      </c>
      <c r="C6238">
        <v>62389.86413935446</v>
      </c>
      <c r="D6238">
        <v>63875.202653624663</v>
      </c>
      <c r="E6238">
        <v>52281577.715348594</v>
      </c>
      <c r="F6238">
        <v>1485.3385142702027</v>
      </c>
      <c r="G6238">
        <v>285851255.58247709</v>
      </c>
      <c r="H6238" s="6">
        <f>E6238-G6238-'Recalled prostheses cost'!$F$23</f>
        <v>-257321502.33401966</v>
      </c>
      <c r="I6238" s="112">
        <v>29084580.05884853</v>
      </c>
      <c r="J6238" s="112">
        <v>108623477.12134132</v>
      </c>
      <c r="K6238" s="112">
        <f>I6238-J6238-(0.38*'Recalled prostheses cost'!$F$23)</f>
        <v>-88564590.359911442</v>
      </c>
      <c r="L6238" s="11">
        <f t="shared" si="198"/>
        <v>1</v>
      </c>
    </row>
    <row r="6239" spans="1:12" x14ac:dyDescent="0.25">
      <c r="A6239">
        <f t="shared" si="199"/>
        <v>6234</v>
      </c>
      <c r="C6239">
        <v>49817.986269070418</v>
      </c>
      <c r="D6239">
        <v>51320.950270167748</v>
      </c>
      <c r="E6239">
        <v>58758579.384194419</v>
      </c>
      <c r="F6239">
        <v>1502.9640010973308</v>
      </c>
      <c r="G6239">
        <v>410119936.39081055</v>
      </c>
      <c r="H6239" s="6">
        <f>E6239-G6239-'Recalled prostheses cost'!$F$23</f>
        <v>-375113181.47350729</v>
      </c>
      <c r="I6239" s="112">
        <v>32441419.097668994</v>
      </c>
      <c r="J6239" s="112">
        <v>155845575.82850799</v>
      </c>
      <c r="K6239" s="112">
        <f>I6239-J6239-(0.38*'Recalled prostheses cost'!$F$23)</f>
        <v>-132429850.02825764</v>
      </c>
      <c r="L6239" s="11">
        <f t="shared" si="198"/>
        <v>1</v>
      </c>
    </row>
    <row r="6240" spans="1:12" x14ac:dyDescent="0.25">
      <c r="A6240">
        <f t="shared" si="199"/>
        <v>6235</v>
      </c>
      <c r="C6240">
        <v>66777.368545621706</v>
      </c>
      <c r="D6240">
        <v>69139.41797046912</v>
      </c>
      <c r="E6240">
        <v>46530592.16469007</v>
      </c>
      <c r="F6240">
        <v>2362.0494248474133</v>
      </c>
      <c r="G6240">
        <v>358098888.70198637</v>
      </c>
      <c r="H6240" s="6">
        <f>E6240-G6240-'Recalled prostheses cost'!$F$23</f>
        <v>-335320121.00418746</v>
      </c>
      <c r="I6240" s="112">
        <v>26041374.10413393</v>
      </c>
      <c r="J6240" s="112">
        <v>136077577.7067548</v>
      </c>
      <c r="K6240" s="112">
        <f>I6240-J6240-(0.38*'Recalled prostheses cost'!$F$23)</f>
        <v>-119061896.90003952</v>
      </c>
      <c r="L6240" s="11">
        <f t="shared" si="198"/>
        <v>1</v>
      </c>
    </row>
    <row r="6241" spans="1:12" x14ac:dyDescent="0.25">
      <c r="A6241">
        <f t="shared" si="199"/>
        <v>6236</v>
      </c>
      <c r="C6241">
        <v>60415.928913615149</v>
      </c>
      <c r="D6241">
        <v>62042.295828370676</v>
      </c>
      <c r="E6241">
        <v>54040330.211838774</v>
      </c>
      <c r="F6241">
        <v>1626.3669147555265</v>
      </c>
      <c r="G6241">
        <v>302951230.78323841</v>
      </c>
      <c r="H6241" s="6">
        <f>E6241-G6241-'Recalled prostheses cost'!$F$23</f>
        <v>-272662725.0382908</v>
      </c>
      <c r="I6241" s="112">
        <v>29883657.509742711</v>
      </c>
      <c r="J6241" s="112">
        <v>115121467.69763061</v>
      </c>
      <c r="K6241" s="112">
        <f>I6241-J6241-(0.38*'Recalled prostheses cost'!$F$23)</f>
        <v>-94263503.485306561</v>
      </c>
      <c r="L6241" s="11">
        <f t="shared" si="198"/>
        <v>1</v>
      </c>
    </row>
    <row r="6242" spans="1:12" x14ac:dyDescent="0.25">
      <c r="A6242">
        <f t="shared" si="199"/>
        <v>6237</v>
      </c>
      <c r="C6242">
        <v>82343.698721488036</v>
      </c>
      <c r="D6242">
        <v>84686.708745265219</v>
      </c>
      <c r="E6242">
        <v>56552998.56703341</v>
      </c>
      <c r="F6242">
        <v>2343.010023777184</v>
      </c>
      <c r="G6242">
        <v>295423144.31208646</v>
      </c>
      <c r="H6242" s="6">
        <f>E6242-G6242-'Recalled prostheses cost'!$F$23</f>
        <v>-262621970.21194422</v>
      </c>
      <c r="I6242" s="112">
        <v>31370443.251094248</v>
      </c>
      <c r="J6242" s="112">
        <v>112260794.83859287</v>
      </c>
      <c r="K6242" s="112">
        <f>I6242-J6242-(0.38*'Recalled prostheses cost'!$F$23)</f>
        <v>-89916044.884917259</v>
      </c>
      <c r="L6242" s="11">
        <f t="shared" si="198"/>
        <v>1</v>
      </c>
    </row>
    <row r="6243" spans="1:12" x14ac:dyDescent="0.25">
      <c r="A6243">
        <f t="shared" si="199"/>
        <v>6238</v>
      </c>
      <c r="C6243">
        <v>59153.312861652186</v>
      </c>
      <c r="D6243">
        <v>60971.310353826753</v>
      </c>
      <c r="E6243">
        <v>42118648.024957038</v>
      </c>
      <c r="F6243">
        <v>1817.997492174567</v>
      </c>
      <c r="G6243">
        <v>249459399.83694986</v>
      </c>
      <c r="H6243" s="6">
        <f>E6243-G6243-'Recalled prostheses cost'!$F$23</f>
        <v>-231092576.27888399</v>
      </c>
      <c r="I6243" s="112">
        <v>23403308.104078267</v>
      </c>
      <c r="J6243" s="112">
        <v>94794571.938040927</v>
      </c>
      <c r="K6243" s="112">
        <f>I6243-J6243-(0.38*'Recalled prostheses cost'!$F$23)</f>
        <v>-80416957.131381303</v>
      </c>
      <c r="L6243" s="11">
        <f t="shared" si="198"/>
        <v>1</v>
      </c>
    </row>
    <row r="6244" spans="1:12" x14ac:dyDescent="0.25">
      <c r="A6244">
        <f t="shared" si="199"/>
        <v>6239</v>
      </c>
      <c r="C6244">
        <v>62621.787797594545</v>
      </c>
      <c r="D6244">
        <v>64561.459561944692</v>
      </c>
      <c r="E6244">
        <v>63126449.457805835</v>
      </c>
      <c r="F6244">
        <v>1939.671764350147</v>
      </c>
      <c r="G6244">
        <v>441106136.92136914</v>
      </c>
      <c r="H6244" s="6">
        <f>E6244-G6244-'Recalled prostheses cost'!$F$23</f>
        <v>-401731511.93045449</v>
      </c>
      <c r="I6244" s="112">
        <v>34852866.063034326</v>
      </c>
      <c r="J6244" s="112">
        <v>167620332.03012025</v>
      </c>
      <c r="K6244" s="112">
        <f>I6244-J6244-(0.38*'Recalled prostheses cost'!$F$23)</f>
        <v>-141793159.26450458</v>
      </c>
      <c r="L6244" s="11">
        <f t="shared" si="198"/>
        <v>1</v>
      </c>
    </row>
    <row r="6245" spans="1:12" x14ac:dyDescent="0.25">
      <c r="A6245">
        <f t="shared" si="199"/>
        <v>6240</v>
      </c>
      <c r="C6245">
        <v>82096.744968478655</v>
      </c>
      <c r="D6245">
        <v>85679.671135579541</v>
      </c>
      <c r="E6245">
        <v>46809784.727151379</v>
      </c>
      <c r="F6245">
        <v>3582.9261671008862</v>
      </c>
      <c r="G6245">
        <v>383243629.69508004</v>
      </c>
      <c r="H6245" s="6">
        <f>E6245-G6245-'Recalled prostheses cost'!$F$23</f>
        <v>-360185669.43481982</v>
      </c>
      <c r="I6245" s="112">
        <v>25776380.218961004</v>
      </c>
      <c r="J6245" s="112">
        <v>145632579.28413039</v>
      </c>
      <c r="K6245" s="112">
        <f>I6245-J6245-(0.38*'Recalled prostheses cost'!$F$23)</f>
        <v>-128881892.36258805</v>
      </c>
      <c r="L6245" s="11">
        <f t="shared" si="198"/>
        <v>1</v>
      </c>
    </row>
    <row r="6246" spans="1:12" x14ac:dyDescent="0.25">
      <c r="A6246">
        <f t="shared" si="199"/>
        <v>6241</v>
      </c>
      <c r="C6246">
        <v>63368.853760294289</v>
      </c>
      <c r="D6246">
        <v>65057.829508582778</v>
      </c>
      <c r="E6246">
        <v>47000482.755885452</v>
      </c>
      <c r="F6246">
        <v>1688.9757482884888</v>
      </c>
      <c r="G6246">
        <v>220740863.77940193</v>
      </c>
      <c r="H6246" s="6">
        <f>E6246-G6246-'Recalled prostheses cost'!$F$23</f>
        <v>-197492205.49040765</v>
      </c>
      <c r="I6246" s="112">
        <v>26219850.110100862</v>
      </c>
      <c r="J6246" s="112">
        <v>83881528.236172765</v>
      </c>
      <c r="K6246" s="112">
        <f>I6246-J6246-(0.38*'Recalled prostheses cost'!$F$23)</f>
        <v>-66687371.423490547</v>
      </c>
      <c r="L6246" s="11">
        <f t="shared" si="198"/>
        <v>1</v>
      </c>
    </row>
    <row r="6247" spans="1:12" x14ac:dyDescent="0.25">
      <c r="A6247">
        <f t="shared" si="199"/>
        <v>6242</v>
      </c>
      <c r="C6247">
        <v>71282.504999029567</v>
      </c>
      <c r="D6247">
        <v>75080.661204661053</v>
      </c>
      <c r="E6247">
        <v>50190585.211278528</v>
      </c>
      <c r="F6247">
        <v>3798.156205631487</v>
      </c>
      <c r="G6247">
        <v>607647400.6038599</v>
      </c>
      <c r="H6247" s="6">
        <f>E6247-G6247-'Recalled prostheses cost'!$F$23</f>
        <v>-581208639.85947251</v>
      </c>
      <c r="I6247" s="112">
        <v>27883488.587948177</v>
      </c>
      <c r="J6247" s="112">
        <v>230906012.22946671</v>
      </c>
      <c r="K6247" s="112">
        <f>I6247-J6247-(0.38*'Recalled prostheses cost'!$F$23)</f>
        <v>-212048216.93893719</v>
      </c>
      <c r="L6247" s="11">
        <f t="shared" si="198"/>
        <v>1</v>
      </c>
    </row>
    <row r="6248" spans="1:12" x14ac:dyDescent="0.25">
      <c r="A6248">
        <f t="shared" si="199"/>
        <v>6243</v>
      </c>
      <c r="C6248">
        <v>65303.98502817424</v>
      </c>
      <c r="D6248">
        <v>67587.744026998276</v>
      </c>
      <c r="E6248">
        <v>39102430.418631867</v>
      </c>
      <c r="F6248">
        <v>2283.7589988240361</v>
      </c>
      <c r="G6248">
        <v>275063395.46462435</v>
      </c>
      <c r="H6248" s="6">
        <f>E6248-G6248-'Recalled prostheses cost'!$F$23</f>
        <v>-259712789.51288366</v>
      </c>
      <c r="I6248" s="112">
        <v>21508270.810405258</v>
      </c>
      <c r="J6248" s="112">
        <v>104524090.27655725</v>
      </c>
      <c r="K6248" s="112">
        <f>I6248-J6248-(0.38*'Recalled prostheses cost'!$F$23)</f>
        <v>-92041512.763570637</v>
      </c>
      <c r="L6248" s="11">
        <f t="shared" si="198"/>
        <v>1</v>
      </c>
    </row>
    <row r="6249" spans="1:12" x14ac:dyDescent="0.25">
      <c r="A6249">
        <f t="shared" si="199"/>
        <v>6244</v>
      </c>
      <c r="C6249">
        <v>47975.744762392656</v>
      </c>
      <c r="D6249">
        <v>49065.942361666086</v>
      </c>
      <c r="E6249">
        <v>53173111.255807899</v>
      </c>
      <c r="F6249">
        <v>1090.1975992734297</v>
      </c>
      <c r="G6249">
        <v>256080760.92968172</v>
      </c>
      <c r="H6249" s="6">
        <f>E6249-G6249-'Recalled prostheses cost'!$F$23</f>
        <v>-226659474.14076498</v>
      </c>
      <c r="I6249" s="112">
        <v>29820835.176283959</v>
      </c>
      <c r="J6249" s="112">
        <v>97310689.153279036</v>
      </c>
      <c r="K6249" s="112">
        <f>I6249-J6249-(0.38*'Recalled prostheses cost'!$F$23)</f>
        <v>-76515547.274413735</v>
      </c>
      <c r="L6249" s="11">
        <f t="shared" si="198"/>
        <v>1</v>
      </c>
    </row>
    <row r="6250" spans="1:12" x14ac:dyDescent="0.25">
      <c r="A6250">
        <f t="shared" si="199"/>
        <v>6245</v>
      </c>
      <c r="C6250">
        <v>61149.713722036293</v>
      </c>
      <c r="D6250">
        <v>62607.564421641539</v>
      </c>
      <c r="E6250">
        <v>43369537.996352091</v>
      </c>
      <c r="F6250">
        <v>1457.8506996052456</v>
      </c>
      <c r="G6250">
        <v>236146200.11464876</v>
      </c>
      <c r="H6250" s="6">
        <f>E6250-G6250-'Recalled prostheses cost'!$F$23</f>
        <v>-216528486.58518785</v>
      </c>
      <c r="I6250" s="112">
        <v>24265880.919596191</v>
      </c>
      <c r="J6250" s="112">
        <v>89735556.04356651</v>
      </c>
      <c r="K6250" s="112">
        <f>I6250-J6250-(0.38*'Recalled prostheses cost'!$F$23)</f>
        <v>-74495368.421388954</v>
      </c>
      <c r="L6250" s="11">
        <f t="shared" si="198"/>
        <v>1</v>
      </c>
    </row>
    <row r="6251" spans="1:12" x14ac:dyDescent="0.25">
      <c r="A6251">
        <f t="shared" si="199"/>
        <v>6246</v>
      </c>
      <c r="C6251">
        <v>61850.870129531417</v>
      </c>
      <c r="D6251">
        <v>64794.441748914032</v>
      </c>
      <c r="E6251">
        <v>57711780.415176339</v>
      </c>
      <c r="F6251">
        <v>2943.5716193826156</v>
      </c>
      <c r="G6251">
        <v>528311075.56173122</v>
      </c>
      <c r="H6251" s="6">
        <f>E6251-G6251-'Recalled prostheses cost'!$F$23</f>
        <v>-494351119.61344606</v>
      </c>
      <c r="I6251" s="112">
        <v>32392438.822130717</v>
      </c>
      <c r="J6251" s="112">
        <v>200758208.71345788</v>
      </c>
      <c r="K6251" s="112">
        <f>I6251-J6251-(0.38*'Recalled prostheses cost'!$F$23)</f>
        <v>-177391463.18874583</v>
      </c>
      <c r="L6251" s="11">
        <f t="shared" si="198"/>
        <v>1</v>
      </c>
    </row>
    <row r="6252" spans="1:12" x14ac:dyDescent="0.25">
      <c r="A6252">
        <f t="shared" si="199"/>
        <v>6247</v>
      </c>
      <c r="C6252">
        <v>75581.488982279014</v>
      </c>
      <c r="D6252">
        <v>77168.13048411395</v>
      </c>
      <c r="E6252">
        <v>40686842.692661613</v>
      </c>
      <c r="F6252">
        <v>1586.6415018349362</v>
      </c>
      <c r="G6252">
        <v>181534374.26341641</v>
      </c>
      <c r="H6252" s="6">
        <f>E6252-G6252-'Recalled prostheses cost'!$F$23</f>
        <v>-164599356.03764597</v>
      </c>
      <c r="I6252" s="112">
        <v>22286400.806169633</v>
      </c>
      <c r="J6252" s="112">
        <v>68983062.220098227</v>
      </c>
      <c r="K6252" s="112">
        <f>I6252-J6252-(0.38*'Recalled prostheses cost'!$F$23)</f>
        <v>-55722354.711347245</v>
      </c>
      <c r="L6252" s="11">
        <f t="shared" si="198"/>
        <v>1</v>
      </c>
    </row>
    <row r="6253" spans="1:12" x14ac:dyDescent="0.25">
      <c r="A6253">
        <f t="shared" si="199"/>
        <v>6248</v>
      </c>
      <c r="C6253">
        <v>58128.433012837697</v>
      </c>
      <c r="D6253">
        <v>60321.897055250112</v>
      </c>
      <c r="E6253">
        <v>47214092.74571804</v>
      </c>
      <c r="F6253">
        <v>2193.4640424124154</v>
      </c>
      <c r="G6253">
        <v>378289755.14694619</v>
      </c>
      <c r="H6253" s="6">
        <f>E6253-G6253-'Recalled prostheses cost'!$F$23</f>
        <v>-354827486.8681193</v>
      </c>
      <c r="I6253" s="112">
        <v>26313951.642331664</v>
      </c>
      <c r="J6253" s="112">
        <v>143750106.95583951</v>
      </c>
      <c r="K6253" s="112">
        <f>I6253-J6253-(0.38*'Recalled prostheses cost'!$F$23)</f>
        <v>-126461848.61092651</v>
      </c>
      <c r="L6253" s="11">
        <f t="shared" si="198"/>
        <v>1</v>
      </c>
    </row>
    <row r="6254" spans="1:12" x14ac:dyDescent="0.25">
      <c r="A6254">
        <f t="shared" si="199"/>
        <v>6249</v>
      </c>
      <c r="C6254">
        <v>59104.019274538761</v>
      </c>
      <c r="D6254">
        <v>60732.047287956928</v>
      </c>
      <c r="E6254">
        <v>43174629.711566754</v>
      </c>
      <c r="F6254">
        <v>1628.0280134181667</v>
      </c>
      <c r="G6254">
        <v>274487179.14205509</v>
      </c>
      <c r="H6254" s="6">
        <f>E6254-G6254-'Recalled prostheses cost'!$F$23</f>
        <v>-255064373.89737952</v>
      </c>
      <c r="I6254" s="112">
        <v>23978325.696947597</v>
      </c>
      <c r="J6254" s="112">
        <v>104305128.07398093</v>
      </c>
      <c r="K6254" s="112">
        <f>I6254-J6254-(0.38*'Recalled prostheses cost'!$F$23)</f>
        <v>-89352495.674451977</v>
      </c>
      <c r="L6254" s="11">
        <f t="shared" si="198"/>
        <v>1</v>
      </c>
    </row>
    <row r="6255" spans="1:12" x14ac:dyDescent="0.25">
      <c r="A6255">
        <f t="shared" si="199"/>
        <v>6250</v>
      </c>
      <c r="C6255">
        <v>76896.351168530004</v>
      </c>
      <c r="D6255">
        <v>78623.26899398549</v>
      </c>
      <c r="E6255">
        <v>46780311.287715614</v>
      </c>
      <c r="F6255">
        <v>1726.9178254554863</v>
      </c>
      <c r="G6255">
        <v>225119508.52890754</v>
      </c>
      <c r="H6255" s="6">
        <f>E6255-G6255-'Recalled prostheses cost'!$F$23</f>
        <v>-202091021.70808309</v>
      </c>
      <c r="I6255" s="112">
        <v>25677012.524481352</v>
      </c>
      <c r="J6255" s="112">
        <v>85545413.240984872</v>
      </c>
      <c r="K6255" s="112">
        <f>I6255-J6255-(0.38*'Recalled prostheses cost'!$F$23)</f>
        <v>-68894094.013922155</v>
      </c>
      <c r="L6255" s="11">
        <f t="shared" si="198"/>
        <v>1</v>
      </c>
    </row>
    <row r="6256" spans="1:12" x14ac:dyDescent="0.25">
      <c r="A6256">
        <f t="shared" si="199"/>
        <v>6251</v>
      </c>
      <c r="C6256">
        <v>58786.104864160108</v>
      </c>
      <c r="D6256">
        <v>61066.129918581209</v>
      </c>
      <c r="E6256">
        <v>45727254.905841708</v>
      </c>
      <c r="F6256">
        <v>2280.0250544211012</v>
      </c>
      <c r="G6256">
        <v>428963387.74696773</v>
      </c>
      <c r="H6256" s="6">
        <f>E6256-G6256-'Recalled prostheses cost'!$F$23</f>
        <v>-406987957.30801719</v>
      </c>
      <c r="I6256" s="112">
        <v>25505281.294216916</v>
      </c>
      <c r="J6256" s="112">
        <v>163006087.34384775</v>
      </c>
      <c r="K6256" s="112">
        <f>I6256-J6256-(0.38*'Recalled prostheses cost'!$F$23)</f>
        <v>-146526499.34704947</v>
      </c>
      <c r="L6256" s="11">
        <f t="shared" si="198"/>
        <v>1</v>
      </c>
    </row>
    <row r="6257" spans="1:12" x14ac:dyDescent="0.25">
      <c r="A6257">
        <f t="shared" si="199"/>
        <v>6252</v>
      </c>
      <c r="C6257">
        <v>67578.844152865408</v>
      </c>
      <c r="D6257">
        <v>69801.498583342123</v>
      </c>
      <c r="E6257">
        <v>59968758.756767482</v>
      </c>
      <c r="F6257">
        <v>2222.6544304767158</v>
      </c>
      <c r="G6257">
        <v>454993246.80400383</v>
      </c>
      <c r="H6257" s="6">
        <f>E6257-G6257-'Recalled prostheses cost'!$F$23</f>
        <v>-418776312.51412749</v>
      </c>
      <c r="I6257" s="112">
        <v>33011363.657483291</v>
      </c>
      <c r="J6257" s="112">
        <v>172897433.78552142</v>
      </c>
      <c r="K6257" s="112">
        <f>I6257-J6257-(0.38*'Recalled prostheses cost'!$F$23)</f>
        <v>-148911763.42545679</v>
      </c>
      <c r="L6257" s="11">
        <f t="shared" si="198"/>
        <v>1</v>
      </c>
    </row>
    <row r="6258" spans="1:12" x14ac:dyDescent="0.25">
      <c r="A6258">
        <f t="shared" si="199"/>
        <v>6253</v>
      </c>
      <c r="C6258">
        <v>52073.430495682929</v>
      </c>
      <c r="D6258">
        <v>53193.950940158553</v>
      </c>
      <c r="E6258">
        <v>60898748.158406332</v>
      </c>
      <c r="F6258">
        <v>1120.5204444756237</v>
      </c>
      <c r="G6258">
        <v>319619911.35100627</v>
      </c>
      <c r="H6258" s="6">
        <f>E6258-G6258-'Recalled prostheses cost'!$F$23</f>
        <v>-282472987.65949112</v>
      </c>
      <c r="I6258" s="112">
        <v>33988889.105326816</v>
      </c>
      <c r="J6258" s="112">
        <v>121455566.31338239</v>
      </c>
      <c r="K6258" s="112">
        <f>I6258-J6258-(0.38*'Recalled prostheses cost'!$F$23)</f>
        <v>-96492370.50547421</v>
      </c>
      <c r="L6258" s="11">
        <f t="shared" si="198"/>
        <v>1</v>
      </c>
    </row>
    <row r="6259" spans="1:12" x14ac:dyDescent="0.25">
      <c r="A6259">
        <f t="shared" si="199"/>
        <v>6254</v>
      </c>
      <c r="C6259">
        <v>49466.504893305479</v>
      </c>
      <c r="D6259">
        <v>51014.438737838165</v>
      </c>
      <c r="E6259">
        <v>52834279.421573691</v>
      </c>
      <c r="F6259">
        <v>1547.9338445326866</v>
      </c>
      <c r="G6259">
        <v>496786040.39019978</v>
      </c>
      <c r="H6259" s="6">
        <f>E6259-G6259-'Recalled prostheses cost'!$F$23</f>
        <v>-467703585.43551725</v>
      </c>
      <c r="I6259" s="112">
        <v>29321558.820841692</v>
      </c>
      <c r="J6259" s="112">
        <v>188778695.34827593</v>
      </c>
      <c r="K6259" s="112">
        <f>I6259-J6259-(0.38*'Recalled prostheses cost'!$F$23)</f>
        <v>-168482829.82485288</v>
      </c>
      <c r="L6259" s="11">
        <f t="shared" si="198"/>
        <v>1</v>
      </c>
    </row>
    <row r="6260" spans="1:12" x14ac:dyDescent="0.25">
      <c r="A6260">
        <f t="shared" si="199"/>
        <v>6255</v>
      </c>
      <c r="C6260">
        <v>56679.761540398213</v>
      </c>
      <c r="D6260">
        <v>58525.22221163199</v>
      </c>
      <c r="E6260">
        <v>45695324.345580101</v>
      </c>
      <c r="F6260">
        <v>1845.4606712337772</v>
      </c>
      <c r="G6260">
        <v>326445411.14724833</v>
      </c>
      <c r="H6260" s="6">
        <f>E6260-G6260-'Recalled prostheses cost'!$F$23</f>
        <v>-304501911.2685594</v>
      </c>
      <c r="I6260" s="112">
        <v>25567665.28785228</v>
      </c>
      <c r="J6260" s="112">
        <v>124049256.23595434</v>
      </c>
      <c r="K6260" s="112">
        <f>I6260-J6260-(0.38*'Recalled prostheses cost'!$F$23)</f>
        <v>-107507284.24552071</v>
      </c>
      <c r="L6260" s="11">
        <f t="shared" si="198"/>
        <v>1</v>
      </c>
    </row>
    <row r="6261" spans="1:12" x14ac:dyDescent="0.25">
      <c r="A6261">
        <f t="shared" si="199"/>
        <v>6256</v>
      </c>
      <c r="C6261">
        <v>61844.48822088186</v>
      </c>
      <c r="D6261">
        <v>64211.130544950764</v>
      </c>
      <c r="E6261">
        <v>51560757.142602369</v>
      </c>
      <c r="F6261">
        <v>2366.6423240689037</v>
      </c>
      <c r="G6261">
        <v>494416147.19099861</v>
      </c>
      <c r="H6261" s="6">
        <f>E6261-G6261-'Recalled prostheses cost'!$F$23</f>
        <v>-466607214.5152874</v>
      </c>
      <c r="I6261" s="112">
        <v>28472777.118696805</v>
      </c>
      <c r="J6261" s="112">
        <v>187878135.93257946</v>
      </c>
      <c r="K6261" s="112">
        <f>I6261-J6261-(0.38*'Recalled prostheses cost'!$F$23)</f>
        <v>-168431052.1113013</v>
      </c>
      <c r="L6261" s="11">
        <f t="shared" si="198"/>
        <v>1</v>
      </c>
    </row>
    <row r="6262" spans="1:12" x14ac:dyDescent="0.25">
      <c r="A6262">
        <f t="shared" si="199"/>
        <v>6257</v>
      </c>
      <c r="C6262">
        <v>56885.491807492559</v>
      </c>
      <c r="D6262">
        <v>58595.88199151001</v>
      </c>
      <c r="E6262">
        <v>68540664.446846947</v>
      </c>
      <c r="F6262">
        <v>1710.3901840174512</v>
      </c>
      <c r="G6262">
        <v>530684924.56169182</v>
      </c>
      <c r="H6262" s="6">
        <f>E6262-G6262-'Recalled prostheses cost'!$F$23</f>
        <v>-485896084.58173603</v>
      </c>
      <c r="I6262" s="112">
        <v>37907156.186237402</v>
      </c>
      <c r="J6262" s="112">
        <v>201660271.3334429</v>
      </c>
      <c r="K6262" s="112">
        <f>I6262-J6262-(0.38*'Recalled prostheses cost'!$F$23)</f>
        <v>-172778808.44462416</v>
      </c>
      <c r="L6262" s="11">
        <f t="shared" si="198"/>
        <v>1</v>
      </c>
    </row>
    <row r="6263" spans="1:12" x14ac:dyDescent="0.25">
      <c r="A6263">
        <f t="shared" si="199"/>
        <v>6258</v>
      </c>
      <c r="C6263">
        <v>53442.565247429899</v>
      </c>
      <c r="D6263">
        <v>55174.961860648968</v>
      </c>
      <c r="E6263">
        <v>56461741.958566494</v>
      </c>
      <c r="F6263">
        <v>1732.396613219069</v>
      </c>
      <c r="G6263">
        <v>511809892.23986149</v>
      </c>
      <c r="H6263" s="6">
        <f>E6263-G6263-'Recalled prostheses cost'!$F$23</f>
        <v>-479099974.74818617</v>
      </c>
      <c r="I6263" s="112">
        <v>31127146.042137433</v>
      </c>
      <c r="J6263" s="112">
        <v>194487759.05114737</v>
      </c>
      <c r="K6263" s="112">
        <f>I6263-J6263-(0.38*'Recalled prostheses cost'!$F$23)</f>
        <v>-172386306.30642858</v>
      </c>
      <c r="L6263" s="11">
        <f t="shared" si="198"/>
        <v>1</v>
      </c>
    </row>
    <row r="6264" spans="1:12" x14ac:dyDescent="0.25">
      <c r="A6264">
        <f t="shared" si="199"/>
        <v>6259</v>
      </c>
      <c r="C6264">
        <v>79586.390553194244</v>
      </c>
      <c r="D6264">
        <v>82133.897978178837</v>
      </c>
      <c r="E6264">
        <v>56677649.130957566</v>
      </c>
      <c r="F6264">
        <v>2547.5074249845929</v>
      </c>
      <c r="G6264">
        <v>420360089.72735387</v>
      </c>
      <c r="H6264" s="6">
        <f>E6264-G6264-'Recalled prostheses cost'!$F$23</f>
        <v>-387434265.0632875</v>
      </c>
      <c r="I6264" s="112">
        <v>31168732.685436871</v>
      </c>
      <c r="J6264" s="112">
        <v>159736834.09639448</v>
      </c>
      <c r="K6264" s="112">
        <f>I6264-J6264-(0.38*'Recalled prostheses cost'!$F$23)</f>
        <v>-137593794.70837626</v>
      </c>
      <c r="L6264" s="11">
        <f t="shared" si="198"/>
        <v>1</v>
      </c>
    </row>
    <row r="6265" spans="1:12" x14ac:dyDescent="0.25">
      <c r="A6265">
        <f t="shared" si="199"/>
        <v>6260</v>
      </c>
      <c r="C6265">
        <v>58791.315657630839</v>
      </c>
      <c r="D6265">
        <v>60784.736272706039</v>
      </c>
      <c r="E6265">
        <v>42775404.599337108</v>
      </c>
      <c r="F6265">
        <v>1993.4206150751997</v>
      </c>
      <c r="G6265">
        <v>338307246.61151433</v>
      </c>
      <c r="H6265" s="6">
        <f>E6265-G6265-'Recalled prostheses cost'!$F$23</f>
        <v>-319283666.4790684</v>
      </c>
      <c r="I6265" s="112">
        <v>23594215.649738073</v>
      </c>
      <c r="J6265" s="112">
        <v>128556753.71237543</v>
      </c>
      <c r="K6265" s="112">
        <f>I6265-J6265-(0.38*'Recalled prostheses cost'!$F$23)</f>
        <v>-113988231.36005601</v>
      </c>
      <c r="L6265" s="11">
        <f t="shared" si="198"/>
        <v>1</v>
      </c>
    </row>
    <row r="6266" spans="1:12" x14ac:dyDescent="0.25">
      <c r="A6266">
        <f t="shared" si="199"/>
        <v>6261</v>
      </c>
      <c r="C6266">
        <v>54486.678488935839</v>
      </c>
      <c r="D6266">
        <v>56617.220008386881</v>
      </c>
      <c r="E6266">
        <v>44274406.647493109</v>
      </c>
      <c r="F6266">
        <v>2130.5415194510424</v>
      </c>
      <c r="G6266">
        <v>362721906.88598597</v>
      </c>
      <c r="H6266" s="6">
        <f>E6266-G6266-'Recalled prostheses cost'!$F$23</f>
        <v>-342199324.70538402</v>
      </c>
      <c r="I6266" s="112">
        <v>24505204.764176708</v>
      </c>
      <c r="J6266" s="112">
        <v>137834324.61667466</v>
      </c>
      <c r="K6266" s="112">
        <f>I6266-J6266-(0.38*'Recalled prostheses cost'!$F$23)</f>
        <v>-122354813.14991659</v>
      </c>
      <c r="L6266" s="11">
        <f t="shared" si="198"/>
        <v>1</v>
      </c>
    </row>
    <row r="6267" spans="1:12" x14ac:dyDescent="0.25">
      <c r="A6267">
        <f t="shared" si="199"/>
        <v>6262</v>
      </c>
      <c r="C6267">
        <v>65558.872403394882</v>
      </c>
      <c r="D6267">
        <v>69337.273589008473</v>
      </c>
      <c r="E6267">
        <v>60546669.984446198</v>
      </c>
      <c r="F6267">
        <v>3778.4011856135912</v>
      </c>
      <c r="G6267">
        <v>904644639.34265614</v>
      </c>
      <c r="H6267" s="6">
        <f>E6267-G6267-'Recalled prostheses cost'!$F$23</f>
        <v>-867849793.82510114</v>
      </c>
      <c r="I6267" s="112">
        <v>33258497.41151445</v>
      </c>
      <c r="J6267" s="112">
        <v>343764962.95020932</v>
      </c>
      <c r="K6267" s="112">
        <f>I6267-J6267-(0.38*'Recalled prostheses cost'!$F$23)</f>
        <v>-319532158.83611351</v>
      </c>
      <c r="L6267" s="11">
        <f t="shared" si="198"/>
        <v>1</v>
      </c>
    </row>
    <row r="6268" spans="1:12" x14ac:dyDescent="0.25">
      <c r="A6268">
        <f t="shared" si="199"/>
        <v>6263</v>
      </c>
      <c r="C6268">
        <v>54452.770423074602</v>
      </c>
      <c r="D6268">
        <v>56897.825700716705</v>
      </c>
      <c r="E6268">
        <v>53314162.196213692</v>
      </c>
      <c r="F6268">
        <v>2445.0552776421027</v>
      </c>
      <c r="G6268">
        <v>649203949.73705232</v>
      </c>
      <c r="H6268" s="6">
        <f>E6268-G6268-'Recalled prostheses cost'!$F$23</f>
        <v>-619641612.00772977</v>
      </c>
      <c r="I6268" s="112">
        <v>29542188.688863944</v>
      </c>
      <c r="J6268" s="112">
        <v>246697500.90007985</v>
      </c>
      <c r="K6268" s="112">
        <f>I6268-J6268-(0.38*'Recalled prostheses cost'!$F$23)</f>
        <v>-226181005.50863457</v>
      </c>
      <c r="L6268" s="11">
        <f t="shared" si="198"/>
        <v>1</v>
      </c>
    </row>
    <row r="6269" spans="1:12" x14ac:dyDescent="0.25">
      <c r="A6269">
        <f t="shared" si="199"/>
        <v>6264</v>
      </c>
      <c r="C6269">
        <v>64137.213576632013</v>
      </c>
      <c r="D6269">
        <v>65718.280680436772</v>
      </c>
      <c r="E6269">
        <v>51119910.92382703</v>
      </c>
      <c r="F6269">
        <v>1581.0671038047585</v>
      </c>
      <c r="G6269">
        <v>281228252.4253723</v>
      </c>
      <c r="H6269" s="6">
        <f>E6269-G6269-'Recalled prostheses cost'!$F$23</f>
        <v>-253860165.96843645</v>
      </c>
      <c r="I6269" s="112">
        <v>28529137.322683841</v>
      </c>
      <c r="J6269" s="112">
        <v>106866735.92164147</v>
      </c>
      <c r="K6269" s="112">
        <f>I6269-J6269-(0.38*'Recalled prostheses cost'!$F$23)</f>
        <v>-87363291.896376282</v>
      </c>
      <c r="L6269" s="11">
        <f t="shared" si="198"/>
        <v>1</v>
      </c>
    </row>
    <row r="6270" spans="1:12" x14ac:dyDescent="0.25">
      <c r="A6270">
        <f t="shared" si="199"/>
        <v>6265</v>
      </c>
      <c r="C6270">
        <v>59310.297565165354</v>
      </c>
      <c r="D6270">
        <v>61710.560894087241</v>
      </c>
      <c r="E6270">
        <v>52844922.059497289</v>
      </c>
      <c r="F6270">
        <v>2400.2633289218866</v>
      </c>
      <c r="G6270">
        <v>554394073.54862869</v>
      </c>
      <c r="H6270" s="6">
        <f>E6270-G6270-'Recalled prostheses cost'!$F$23</f>
        <v>-525300975.95602256</v>
      </c>
      <c r="I6270" s="112">
        <v>29307782.944555141</v>
      </c>
      <c r="J6270" s="112">
        <v>210669747.94847891</v>
      </c>
      <c r="K6270" s="112">
        <f>I6270-J6270-(0.38*'Recalled prostheses cost'!$F$23)</f>
        <v>-190387658.30134243</v>
      </c>
      <c r="L6270" s="11">
        <f t="shared" si="198"/>
        <v>1</v>
      </c>
    </row>
    <row r="6271" spans="1:12" x14ac:dyDescent="0.25">
      <c r="A6271">
        <f t="shared" si="199"/>
        <v>6266</v>
      </c>
      <c r="C6271">
        <v>58005.88195467327</v>
      </c>
      <c r="D6271">
        <v>59349.284678502037</v>
      </c>
      <c r="E6271">
        <v>42274399.349762328</v>
      </c>
      <c r="F6271">
        <v>1343.4027238287672</v>
      </c>
      <c r="G6271">
        <v>211061972.30187038</v>
      </c>
      <c r="H6271" s="6">
        <f>E6271-G6271-'Recalled prostheses cost'!$F$23</f>
        <v>-192539397.41899922</v>
      </c>
      <c r="I6271" s="112">
        <v>23388506.591112059</v>
      </c>
      <c r="J6271" s="112">
        <v>80203549.474710763</v>
      </c>
      <c r="K6271" s="112">
        <f>I6271-J6271-(0.38*'Recalled prostheses cost'!$F$23)</f>
        <v>-65840736.181017347</v>
      </c>
      <c r="L6271" s="11">
        <f t="shared" si="198"/>
        <v>1</v>
      </c>
    </row>
    <row r="6272" spans="1:12" x14ac:dyDescent="0.25">
      <c r="A6272">
        <f t="shared" si="199"/>
        <v>6267</v>
      </c>
      <c r="C6272">
        <v>60222.179826977044</v>
      </c>
      <c r="D6272">
        <v>62465.464438894975</v>
      </c>
      <c r="E6272">
        <v>44300714.67638354</v>
      </c>
      <c r="F6272">
        <v>2243.2846119179303</v>
      </c>
      <c r="G6272">
        <v>325948527.34621</v>
      </c>
      <c r="H6272" s="6">
        <f>E6272-G6272-'Recalled prostheses cost'!$F$23</f>
        <v>-305399637.13671762</v>
      </c>
      <c r="I6272" s="112">
        <v>24316881.022482157</v>
      </c>
      <c r="J6272" s="112">
        <v>123860440.39155981</v>
      </c>
      <c r="K6272" s="112">
        <f>I6272-J6272-(0.38*'Recalled prostheses cost'!$F$23)</f>
        <v>-108569252.66649631</v>
      </c>
      <c r="L6272" s="11">
        <f t="shared" si="198"/>
        <v>1</v>
      </c>
    </row>
    <row r="6273" spans="1:12" x14ac:dyDescent="0.25">
      <c r="A6273">
        <f t="shared" si="199"/>
        <v>6268</v>
      </c>
      <c r="C6273">
        <v>56284.159849485237</v>
      </c>
      <c r="D6273">
        <v>57551.773039589316</v>
      </c>
      <c r="E6273">
        <v>47704975.713561147</v>
      </c>
      <c r="F6273">
        <v>1267.613190104079</v>
      </c>
      <c r="G6273">
        <v>223068233.378113</v>
      </c>
      <c r="H6273" s="6">
        <f>E6273-G6273-'Recalled prostheses cost'!$F$23</f>
        <v>-199115082.13144302</v>
      </c>
      <c r="I6273" s="112">
        <v>26387337.374017239</v>
      </c>
      <c r="J6273" s="112">
        <v>84765928.683682933</v>
      </c>
      <c r="K6273" s="112">
        <f>I6273-J6273-(0.38*'Recalled prostheses cost'!$F$23)</f>
        <v>-67404284.607084334</v>
      </c>
      <c r="L6273" s="11">
        <f t="shared" si="198"/>
        <v>1</v>
      </c>
    </row>
    <row r="6274" spans="1:12" x14ac:dyDescent="0.25">
      <c r="A6274">
        <f t="shared" si="199"/>
        <v>6269</v>
      </c>
      <c r="C6274">
        <v>58571.093117846685</v>
      </c>
      <c r="D6274">
        <v>60432.174400279138</v>
      </c>
      <c r="E6274">
        <v>51046118.776395746</v>
      </c>
      <c r="F6274">
        <v>1861.081282432453</v>
      </c>
      <c r="G6274">
        <v>399251936.01966023</v>
      </c>
      <c r="H6274" s="6">
        <f>E6274-G6274-'Recalled prostheses cost'!$F$23</f>
        <v>-371957641.71015567</v>
      </c>
      <c r="I6274" s="112">
        <v>28074330.106810182</v>
      </c>
      <c r="J6274" s="112">
        <v>151715735.68747091</v>
      </c>
      <c r="K6274" s="112">
        <f>I6274-J6274-(0.38*'Recalled prostheses cost'!$F$23)</f>
        <v>-132667098.87807938</v>
      </c>
      <c r="L6274" s="11">
        <f t="shared" si="198"/>
        <v>1</v>
      </c>
    </row>
    <row r="6275" spans="1:12" x14ac:dyDescent="0.25">
      <c r="A6275">
        <f t="shared" si="199"/>
        <v>6270</v>
      </c>
      <c r="C6275">
        <v>50552.13381379225</v>
      </c>
      <c r="D6275">
        <v>51873.553938225748</v>
      </c>
      <c r="E6275">
        <v>56740554.316513814</v>
      </c>
      <c r="F6275">
        <v>1321.4201244334981</v>
      </c>
      <c r="G6275">
        <v>361821328.01440531</v>
      </c>
      <c r="H6275" s="6">
        <f>E6275-G6275-'Recalled prostheses cost'!$F$23</f>
        <v>-328832598.16478264</v>
      </c>
      <c r="I6275" s="112">
        <v>31511487.777933419</v>
      </c>
      <c r="J6275" s="112">
        <v>137492104.64547405</v>
      </c>
      <c r="K6275" s="112">
        <f>I6275-J6275-(0.38*'Recalled prostheses cost'!$F$23)</f>
        <v>-115006310.16495928</v>
      </c>
      <c r="L6275" s="11">
        <f t="shared" si="198"/>
        <v>1</v>
      </c>
    </row>
    <row r="6276" spans="1:12" x14ac:dyDescent="0.25">
      <c r="A6276">
        <f t="shared" si="199"/>
        <v>6271</v>
      </c>
      <c r="C6276">
        <v>57353.071339607435</v>
      </c>
      <c r="D6276">
        <v>59285.588636398905</v>
      </c>
      <c r="E6276">
        <v>56973514.514441594</v>
      </c>
      <c r="F6276">
        <v>1932.5172967914696</v>
      </c>
      <c r="G6276">
        <v>438303734.05103821</v>
      </c>
      <c r="H6276" s="6">
        <f>E6276-G6276-'Recalled prostheses cost'!$F$23</f>
        <v>-405082044.00348777</v>
      </c>
      <c r="I6276" s="112">
        <v>31224641.48532299</v>
      </c>
      <c r="J6276" s="112">
        <v>166555418.93939456</v>
      </c>
      <c r="K6276" s="112">
        <f>I6276-J6276-(0.38*'Recalled prostheses cost'!$F$23)</f>
        <v>-144356470.75149024</v>
      </c>
      <c r="L6276" s="11">
        <f t="shared" si="198"/>
        <v>1</v>
      </c>
    </row>
    <row r="6277" spans="1:12" x14ac:dyDescent="0.25">
      <c r="A6277">
        <f t="shared" si="199"/>
        <v>6272</v>
      </c>
      <c r="C6277">
        <v>64404.316456878667</v>
      </c>
      <c r="D6277">
        <v>65750.077609188316</v>
      </c>
      <c r="E6277">
        <v>42083537.860120855</v>
      </c>
      <c r="F6277">
        <v>1345.7611523096493</v>
      </c>
      <c r="G6277">
        <v>151866966.00250131</v>
      </c>
      <c r="H6277" s="6">
        <f>E6277-G6277-'Recalled prostheses cost'!$F$23</f>
        <v>-133535252.60927162</v>
      </c>
      <c r="I6277" s="112">
        <v>23401370.799519446</v>
      </c>
      <c r="J6277" s="112">
        <v>57709447.080950491</v>
      </c>
      <c r="K6277" s="112">
        <f>I6277-J6277-(0.38*'Recalled prostheses cost'!$F$23)</f>
        <v>-43333769.578849696</v>
      </c>
      <c r="L6277" s="11">
        <f t="shared" si="198"/>
        <v>1</v>
      </c>
    </row>
    <row r="6278" spans="1:12" x14ac:dyDescent="0.25">
      <c r="A6278">
        <f t="shared" si="199"/>
        <v>6273</v>
      </c>
      <c r="C6278">
        <v>75967.220728436616</v>
      </c>
      <c r="D6278">
        <v>78636.856746899226</v>
      </c>
      <c r="E6278">
        <v>40619940.360389009</v>
      </c>
      <c r="F6278">
        <v>2669.6360184626101</v>
      </c>
      <c r="G6278">
        <v>241702906.96983966</v>
      </c>
      <c r="H6278" s="6">
        <f>E6278-G6278-'Recalled prostheses cost'!$F$23</f>
        <v>-224834791.07634181</v>
      </c>
      <c r="I6278" s="112">
        <v>22401657.300057881</v>
      </c>
      <c r="J6278" s="112">
        <v>91847104.648539066</v>
      </c>
      <c r="K6278" s="112">
        <f>I6278-J6278-(0.38*'Recalled prostheses cost'!$F$23)</f>
        <v>-78471140.645899832</v>
      </c>
      <c r="L6278" s="11">
        <f t="shared" ref="L6278:L6341" si="200">IF(H6278/$H$1&lt;=F6278,1,0)</f>
        <v>1</v>
      </c>
    </row>
    <row r="6279" spans="1:12" x14ac:dyDescent="0.25">
      <c r="A6279">
        <f t="shared" si="199"/>
        <v>6274</v>
      </c>
      <c r="C6279">
        <v>55500.878386162018</v>
      </c>
      <c r="D6279">
        <v>57103.17111703608</v>
      </c>
      <c r="E6279">
        <v>49128762.190269709</v>
      </c>
      <c r="F6279">
        <v>1602.2927308740618</v>
      </c>
      <c r="G6279">
        <v>301227422.85540283</v>
      </c>
      <c r="H6279" s="6">
        <f>E6279-G6279-'Recalled prostheses cost'!$F$23</f>
        <v>-275850485.13202429</v>
      </c>
      <c r="I6279" s="112">
        <v>27116183.336920086</v>
      </c>
      <c r="J6279" s="112">
        <v>114466420.68505308</v>
      </c>
      <c r="K6279" s="112">
        <f>I6279-J6279-(0.38*'Recalled prostheses cost'!$F$23)</f>
        <v>-96375930.645551652</v>
      </c>
      <c r="L6279" s="11">
        <f t="shared" si="200"/>
        <v>1</v>
      </c>
    </row>
    <row r="6280" spans="1:12" x14ac:dyDescent="0.25">
      <c r="A6280">
        <f t="shared" ref="A6280:A6343" si="201">1+A6279</f>
        <v>6275</v>
      </c>
      <c r="C6280">
        <v>58791.917945811299</v>
      </c>
      <c r="D6280">
        <v>60534.111973732754</v>
      </c>
      <c r="E6280">
        <v>40217114.102491751</v>
      </c>
      <c r="F6280">
        <v>1742.1940279214541</v>
      </c>
      <c r="G6280">
        <v>275057726.03910911</v>
      </c>
      <c r="H6280" s="6">
        <f>E6280-G6280-'Recalled prostheses cost'!$F$23</f>
        <v>-258592436.40350854</v>
      </c>
      <c r="I6280" s="112">
        <v>22792154.904459726</v>
      </c>
      <c r="J6280" s="112">
        <v>104521935.89486147</v>
      </c>
      <c r="K6280" s="112">
        <f>I6280-J6280-(0.38*'Recalled prostheses cost'!$F$23)</f>
        <v>-90755474.287820399</v>
      </c>
      <c r="L6280" s="11">
        <f t="shared" si="200"/>
        <v>1</v>
      </c>
    </row>
    <row r="6281" spans="1:12" x14ac:dyDescent="0.25">
      <c r="A6281">
        <f t="shared" si="201"/>
        <v>6276</v>
      </c>
      <c r="C6281">
        <v>52394.153177051354</v>
      </c>
      <c r="D6281">
        <v>54114.125635240154</v>
      </c>
      <c r="E6281">
        <v>44813333.005501851</v>
      </c>
      <c r="F6281">
        <v>1719.9724581888004</v>
      </c>
      <c r="G6281">
        <v>301138291.7634933</v>
      </c>
      <c r="H6281" s="6">
        <f>E6281-G6281-'Recalled prostheses cost'!$F$23</f>
        <v>-280076783.2248826</v>
      </c>
      <c r="I6281" s="112">
        <v>24885495.971925855</v>
      </c>
      <c r="J6281" s="112">
        <v>114432550.87012742</v>
      </c>
      <c r="K6281" s="112">
        <f>I6281-J6281-(0.38*'Recalled prostheses cost'!$F$23)</f>
        <v>-98572748.195620209</v>
      </c>
      <c r="L6281" s="11">
        <f t="shared" si="200"/>
        <v>1</v>
      </c>
    </row>
    <row r="6282" spans="1:12" x14ac:dyDescent="0.25">
      <c r="A6282">
        <f t="shared" si="201"/>
        <v>6277</v>
      </c>
      <c r="C6282">
        <v>61971.36293352607</v>
      </c>
      <c r="D6282">
        <v>64292.512986392961</v>
      </c>
      <c r="E6282">
        <v>61203600.553768218</v>
      </c>
      <c r="F6282">
        <v>2321.1500528668912</v>
      </c>
      <c r="G6282">
        <v>558125812.82934749</v>
      </c>
      <c r="H6282" s="6">
        <f>E6282-G6282-'Recalled prostheses cost'!$F$23</f>
        <v>-520674036.74247044</v>
      </c>
      <c r="I6282" s="112">
        <v>34085429.245291412</v>
      </c>
      <c r="J6282" s="112">
        <v>212087808.87515199</v>
      </c>
      <c r="K6282" s="112">
        <f>I6282-J6282-(0.38*'Recalled prostheses cost'!$F$23)</f>
        <v>-187028072.92727923</v>
      </c>
      <c r="L6282" s="11">
        <f t="shared" si="200"/>
        <v>1</v>
      </c>
    </row>
    <row r="6283" spans="1:12" x14ac:dyDescent="0.25">
      <c r="A6283">
        <f t="shared" si="201"/>
        <v>6278</v>
      </c>
      <c r="C6283">
        <v>54128.04649780396</v>
      </c>
      <c r="D6283">
        <v>55283.260740816062</v>
      </c>
      <c r="E6283">
        <v>43463405.684316061</v>
      </c>
      <c r="F6283">
        <v>1155.2142430121021</v>
      </c>
      <c r="G6283">
        <v>196909046.76397502</v>
      </c>
      <c r="H6283" s="6">
        <f>E6283-G6283-'Recalled prostheses cost'!$F$23</f>
        <v>-177197465.54655012</v>
      </c>
      <c r="I6283" s="112">
        <v>24208311.714112796</v>
      </c>
      <c r="J6283" s="112">
        <v>74825437.770310521</v>
      </c>
      <c r="K6283" s="112">
        <f>I6283-J6283-(0.38*'Recalled prostheses cost'!$F$23)</f>
        <v>-59642819.353616372</v>
      </c>
      <c r="L6283" s="11">
        <f t="shared" si="200"/>
        <v>1</v>
      </c>
    </row>
    <row r="6284" spans="1:12" x14ac:dyDescent="0.25">
      <c r="A6284">
        <f t="shared" si="201"/>
        <v>6279</v>
      </c>
      <c r="C6284">
        <v>61759.370442476946</v>
      </c>
      <c r="D6284">
        <v>63643.262016414621</v>
      </c>
      <c r="E6284">
        <v>47452860.509590141</v>
      </c>
      <c r="F6284">
        <v>1883.8915739376753</v>
      </c>
      <c r="G6284">
        <v>308464882.31254411</v>
      </c>
      <c r="H6284" s="6">
        <f>E6284-G6284-'Recalled prostheses cost'!$F$23</f>
        <v>-284763846.26984513</v>
      </c>
      <c r="I6284" s="112">
        <v>26224153.389555968</v>
      </c>
      <c r="J6284" s="112">
        <v>117216655.27876675</v>
      </c>
      <c r="K6284" s="112">
        <f>I6284-J6284-(0.38*'Recalled prostheses cost'!$F$23)</f>
        <v>-100018195.18662944</v>
      </c>
      <c r="L6284" s="11">
        <f t="shared" si="200"/>
        <v>1</v>
      </c>
    </row>
    <row r="6285" spans="1:12" x14ac:dyDescent="0.25">
      <c r="A6285">
        <f t="shared" si="201"/>
        <v>6280</v>
      </c>
      <c r="C6285">
        <v>56452.152942072367</v>
      </c>
      <c r="D6285">
        <v>57989.990537190715</v>
      </c>
      <c r="E6285">
        <v>43136236.577794187</v>
      </c>
      <c r="F6285">
        <v>1537.837595118348</v>
      </c>
      <c r="G6285">
        <v>229381565.55175081</v>
      </c>
      <c r="H6285" s="6">
        <f>E6285-G6285-'Recalled prostheses cost'!$F$23</f>
        <v>-209997153.44084778</v>
      </c>
      <c r="I6285" s="112">
        <v>23815159.460090142</v>
      </c>
      <c r="J6285" s="112">
        <v>87164994.909665316</v>
      </c>
      <c r="K6285" s="112">
        <f>I6285-J6285-(0.38*'Recalled prostheses cost'!$F$23)</f>
        <v>-72375528.74699381</v>
      </c>
      <c r="L6285" s="11">
        <f t="shared" si="200"/>
        <v>1</v>
      </c>
    </row>
    <row r="6286" spans="1:12" x14ac:dyDescent="0.25">
      <c r="A6286">
        <f t="shared" si="201"/>
        <v>6281</v>
      </c>
      <c r="C6286">
        <v>72917.181712089718</v>
      </c>
      <c r="D6286">
        <v>74032.665126738764</v>
      </c>
      <c r="E6286">
        <v>57784929.514089078</v>
      </c>
      <c r="F6286">
        <v>1115.4834146490466</v>
      </c>
      <c r="G6286">
        <v>208161609.1433351</v>
      </c>
      <c r="H6286" s="6">
        <f>E6286-G6286-'Recalled prostheses cost'!$F$23</f>
        <v>-174128504.0961372</v>
      </c>
      <c r="I6286" s="112">
        <v>31744171.370178986</v>
      </c>
      <c r="J6286" s="112">
        <v>79101411.474467322</v>
      </c>
      <c r="K6286" s="112">
        <f>I6286-J6286-(0.38*'Recalled prostheses cost'!$F$23)</f>
        <v>-56382933.401706986</v>
      </c>
      <c r="L6286" s="11">
        <f t="shared" si="200"/>
        <v>1</v>
      </c>
    </row>
    <row r="6287" spans="1:12" x14ac:dyDescent="0.25">
      <c r="A6287">
        <f t="shared" si="201"/>
        <v>6282</v>
      </c>
      <c r="C6287">
        <v>59329.132234165336</v>
      </c>
      <c r="D6287">
        <v>60914.096715457395</v>
      </c>
      <c r="E6287">
        <v>39538515.668706395</v>
      </c>
      <c r="F6287">
        <v>1584.9644812920596</v>
      </c>
      <c r="G6287">
        <v>210693324.55260921</v>
      </c>
      <c r="H6287" s="6">
        <f>E6287-G6287-'Recalled prostheses cost'!$F$23</f>
        <v>-194906633.35079399</v>
      </c>
      <c r="I6287" s="112">
        <v>22113529.109669238</v>
      </c>
      <c r="J6287" s="112">
        <v>80063463.32999149</v>
      </c>
      <c r="K6287" s="112">
        <f>I6287-J6287-(0.38*'Recalled prostheses cost'!$F$23)</f>
        <v>-66975627.517740898</v>
      </c>
      <c r="L6287" s="11">
        <f t="shared" si="200"/>
        <v>1</v>
      </c>
    </row>
    <row r="6288" spans="1:12" x14ac:dyDescent="0.25">
      <c r="A6288">
        <f t="shared" si="201"/>
        <v>6283</v>
      </c>
      <c r="C6288">
        <v>55825.314990015526</v>
      </c>
      <c r="D6288">
        <v>57967.518484668006</v>
      </c>
      <c r="E6288">
        <v>52752728.784385905</v>
      </c>
      <c r="F6288">
        <v>2142.20349465248</v>
      </c>
      <c r="G6288">
        <v>471789121.25980181</v>
      </c>
      <c r="H6288" s="6">
        <f>E6288-G6288-'Recalled prostheses cost'!$F$23</f>
        <v>-442788216.94230705</v>
      </c>
      <c r="I6288" s="112">
        <v>29226506.241055138</v>
      </c>
      <c r="J6288" s="112">
        <v>179279866.07872468</v>
      </c>
      <c r="K6288" s="112">
        <f>I6288-J6288-(0.38*'Recalled prostheses cost'!$F$23)</f>
        <v>-159079053.13508821</v>
      </c>
      <c r="L6288" s="11">
        <f t="shared" si="200"/>
        <v>1</v>
      </c>
    </row>
    <row r="6289" spans="1:12" x14ac:dyDescent="0.25">
      <c r="A6289">
        <f t="shared" si="201"/>
        <v>6284</v>
      </c>
      <c r="C6289">
        <v>51393.310453392878</v>
      </c>
      <c r="D6289">
        <v>52841.567388127973</v>
      </c>
      <c r="E6289">
        <v>54429208.162697382</v>
      </c>
      <c r="F6289">
        <v>1448.2569347350945</v>
      </c>
      <c r="G6289">
        <v>434691700.94231153</v>
      </c>
      <c r="H6289" s="6">
        <f>E6289-G6289-'Recalled prostheses cost'!$F$23</f>
        <v>-404014317.24650532</v>
      </c>
      <c r="I6289" s="112">
        <v>30534860.054161627</v>
      </c>
      <c r="J6289" s="112">
        <v>165182846.35807836</v>
      </c>
      <c r="K6289" s="112">
        <f>I6289-J6289-(0.38*'Recalled prostheses cost'!$F$23)</f>
        <v>-143673679.60133538</v>
      </c>
      <c r="L6289" s="11">
        <f t="shared" si="200"/>
        <v>1</v>
      </c>
    </row>
    <row r="6290" spans="1:12" x14ac:dyDescent="0.25">
      <c r="A6290">
        <f t="shared" si="201"/>
        <v>6285</v>
      </c>
      <c r="C6290">
        <v>58362.215998842184</v>
      </c>
      <c r="D6290">
        <v>61081.774653573877</v>
      </c>
      <c r="E6290">
        <v>48914056.969215989</v>
      </c>
      <c r="F6290">
        <v>2719.5586547316925</v>
      </c>
      <c r="G6290">
        <v>569960718.10685074</v>
      </c>
      <c r="H6290" s="6">
        <f>E6290-G6290-'Recalled prostheses cost'!$F$23</f>
        <v>-544798485.60452592</v>
      </c>
      <c r="I6290" s="112">
        <v>27320505.228791427</v>
      </c>
      <c r="J6290" s="112">
        <v>216585072.88060331</v>
      </c>
      <c r="K6290" s="112">
        <f>I6290-J6290-(0.38*'Recalled prostheses cost'!$F$23)</f>
        <v>-198290260.94923055</v>
      </c>
      <c r="L6290" s="11">
        <f t="shared" si="200"/>
        <v>1</v>
      </c>
    </row>
    <row r="6291" spans="1:12" x14ac:dyDescent="0.25">
      <c r="A6291">
        <f t="shared" si="201"/>
        <v>6286</v>
      </c>
      <c r="C6291">
        <v>64062.952810994953</v>
      </c>
      <c r="D6291">
        <v>66259.909253953869</v>
      </c>
      <c r="E6291">
        <v>49212235.58677014</v>
      </c>
      <c r="F6291">
        <v>2196.9564429589154</v>
      </c>
      <c r="G6291">
        <v>440089252.97577828</v>
      </c>
      <c r="H6291" s="6">
        <f>E6291-G6291-'Recalled prostheses cost'!$F$23</f>
        <v>-414628841.85589933</v>
      </c>
      <c r="I6291" s="112">
        <v>26901595.452079814</v>
      </c>
      <c r="J6291" s="112">
        <v>167233916.13079575</v>
      </c>
      <c r="K6291" s="112">
        <f>I6291-J6291-(0.38*'Recalled prostheses cost'!$F$23)</f>
        <v>-149358013.9761346</v>
      </c>
      <c r="L6291" s="11">
        <f t="shared" si="200"/>
        <v>1</v>
      </c>
    </row>
    <row r="6292" spans="1:12" x14ac:dyDescent="0.25">
      <c r="A6292">
        <f t="shared" si="201"/>
        <v>6287</v>
      </c>
      <c r="C6292">
        <v>75485.433041657627</v>
      </c>
      <c r="D6292">
        <v>78277.899415598396</v>
      </c>
      <c r="E6292">
        <v>41163616.997768857</v>
      </c>
      <c r="F6292">
        <v>2792.4663739407697</v>
      </c>
      <c r="G6292">
        <v>335889277.06287432</v>
      </c>
      <c r="H6292" s="6">
        <f>E6292-G6292-'Recalled prostheses cost'!$F$23</f>
        <v>-318477484.53199661</v>
      </c>
      <c r="I6292" s="112">
        <v>22470240.832067851</v>
      </c>
      <c r="J6292" s="112">
        <v>127637925.28389224</v>
      </c>
      <c r="K6292" s="112">
        <f>I6292-J6292-(0.38*'Recalled prostheses cost'!$F$23)</f>
        <v>-114193377.74924305</v>
      </c>
      <c r="L6292" s="11">
        <f t="shared" si="200"/>
        <v>1</v>
      </c>
    </row>
    <row r="6293" spans="1:12" x14ac:dyDescent="0.25">
      <c r="A6293">
        <f t="shared" si="201"/>
        <v>6288</v>
      </c>
      <c r="C6293">
        <v>71051.552339318136</v>
      </c>
      <c r="D6293">
        <v>73033.026376052585</v>
      </c>
      <c r="E6293">
        <v>42089496.042853452</v>
      </c>
      <c r="F6293">
        <v>1981.4740367344493</v>
      </c>
      <c r="G6293">
        <v>249110428.47514996</v>
      </c>
      <c r="H6293" s="6">
        <f>E6293-G6293-'Recalled prostheses cost'!$F$23</f>
        <v>-230772756.89918768</v>
      </c>
      <c r="I6293" s="112">
        <v>23170665.704308882</v>
      </c>
      <c r="J6293" s="112">
        <v>94661962.820556998</v>
      </c>
      <c r="K6293" s="112">
        <f>I6293-J6293-(0.38*'Recalled prostheses cost'!$F$23)</f>
        <v>-80516990.413666755</v>
      </c>
      <c r="L6293" s="11">
        <f t="shared" si="200"/>
        <v>1</v>
      </c>
    </row>
    <row r="6294" spans="1:12" x14ac:dyDescent="0.25">
      <c r="A6294">
        <f t="shared" si="201"/>
        <v>6289</v>
      </c>
      <c r="C6294">
        <v>75005.694766142668</v>
      </c>
      <c r="D6294">
        <v>78760.614051563913</v>
      </c>
      <c r="E6294">
        <v>45212524.598656729</v>
      </c>
      <c r="F6294">
        <v>3754.9192854212451</v>
      </c>
      <c r="G6294">
        <v>583301534.65371609</v>
      </c>
      <c r="H6294" s="6">
        <f>E6294-G6294-'Recalled prostheses cost'!$F$23</f>
        <v>-561840834.52195048</v>
      </c>
      <c r="I6294" s="112">
        <v>25016555.309140757</v>
      </c>
      <c r="J6294" s="112">
        <v>221654583.16841212</v>
      </c>
      <c r="K6294" s="112">
        <f>I6294-J6294-(0.38*'Recalled prostheses cost'!$F$23)</f>
        <v>-205663721.15669</v>
      </c>
      <c r="L6294" s="11">
        <f t="shared" si="200"/>
        <v>1</v>
      </c>
    </row>
    <row r="6295" spans="1:12" x14ac:dyDescent="0.25">
      <c r="A6295">
        <f t="shared" si="201"/>
        <v>6290</v>
      </c>
      <c r="C6295">
        <v>56022.67489242975</v>
      </c>
      <c r="D6295">
        <v>57862.59125162135</v>
      </c>
      <c r="E6295">
        <v>56584921.159101531</v>
      </c>
      <c r="F6295">
        <v>1839.9163591916003</v>
      </c>
      <c r="G6295">
        <v>438760620.76922429</v>
      </c>
      <c r="H6295" s="6">
        <f>E6295-G6295-'Recalled prostheses cost'!$F$23</f>
        <v>-405927524.07701391</v>
      </c>
      <c r="I6295" s="112">
        <v>31235603.667331968</v>
      </c>
      <c r="J6295" s="112">
        <v>166729035.89230525</v>
      </c>
      <c r="K6295" s="112">
        <f>I6295-J6295-(0.38*'Recalled prostheses cost'!$F$23)</f>
        <v>-144519125.52239195</v>
      </c>
      <c r="L6295" s="11">
        <f t="shared" si="200"/>
        <v>1</v>
      </c>
    </row>
    <row r="6296" spans="1:12" x14ac:dyDescent="0.25">
      <c r="A6296">
        <f t="shared" si="201"/>
        <v>6291</v>
      </c>
      <c r="C6296">
        <v>59754.265013789751</v>
      </c>
      <c r="D6296">
        <v>61431.718663707594</v>
      </c>
      <c r="E6296">
        <v>57560911.580871135</v>
      </c>
      <c r="F6296">
        <v>1677.453649917843</v>
      </c>
      <c r="G6296">
        <v>323968067.93778807</v>
      </c>
      <c r="H6296" s="6">
        <f>E6296-G6296-'Recalled prostheses cost'!$F$23</f>
        <v>-290158980.82380813</v>
      </c>
      <c r="I6296" s="112">
        <v>31966558.312293593</v>
      </c>
      <c r="J6296" s="112">
        <v>123107865.81635949</v>
      </c>
      <c r="K6296" s="112">
        <f>I6296-J6296-(0.38*'Recalled prostheses cost'!$F$23)</f>
        <v>-100167000.80148456</v>
      </c>
      <c r="L6296" s="11">
        <f t="shared" si="200"/>
        <v>1</v>
      </c>
    </row>
    <row r="6297" spans="1:12" x14ac:dyDescent="0.25">
      <c r="A6297">
        <f t="shared" si="201"/>
        <v>6292</v>
      </c>
      <c r="C6297">
        <v>76230.499378482069</v>
      </c>
      <c r="D6297">
        <v>78565.665152043468</v>
      </c>
      <c r="E6297">
        <v>52620160.652540483</v>
      </c>
      <c r="F6297">
        <v>2335.165773561399</v>
      </c>
      <c r="G6297">
        <v>320985690.38086891</v>
      </c>
      <c r="H6297" s="6">
        <f>E6297-G6297-'Recalled prostheses cost'!$F$23</f>
        <v>-292117354.19521964</v>
      </c>
      <c r="I6297" s="112">
        <v>29088928.457926553</v>
      </c>
      <c r="J6297" s="112">
        <v>121974562.3447302</v>
      </c>
      <c r="K6297" s="112">
        <f>I6297-J6297-(0.38*'Recalled prostheses cost'!$F$23)</f>
        <v>-101911327.18422228</v>
      </c>
      <c r="L6297" s="11">
        <f t="shared" si="200"/>
        <v>1</v>
      </c>
    </row>
    <row r="6298" spans="1:12" x14ac:dyDescent="0.25">
      <c r="A6298">
        <f t="shared" si="201"/>
        <v>6293</v>
      </c>
      <c r="C6298">
        <v>55759.770219817205</v>
      </c>
      <c r="D6298">
        <v>57230.504286479394</v>
      </c>
      <c r="E6298">
        <v>39909593.505555175</v>
      </c>
      <c r="F6298">
        <v>1470.7340666621894</v>
      </c>
      <c r="G6298">
        <v>245738181.32678208</v>
      </c>
      <c r="H6298" s="6">
        <f>E6298-G6298-'Recalled prostheses cost'!$F$23</f>
        <v>-229580412.28811806</v>
      </c>
      <c r="I6298" s="112">
        <v>22052360.664298717</v>
      </c>
      <c r="J6298" s="112">
        <v>93380508.904177174</v>
      </c>
      <c r="K6298" s="112">
        <f>I6298-J6298-(0.38*'Recalled prostheses cost'!$F$23)</f>
        <v>-80353841.5372971</v>
      </c>
      <c r="L6298" s="11">
        <f t="shared" si="200"/>
        <v>1</v>
      </c>
    </row>
    <row r="6299" spans="1:12" x14ac:dyDescent="0.25">
      <c r="A6299">
        <f t="shared" si="201"/>
        <v>6294</v>
      </c>
      <c r="C6299">
        <v>51752.671006979414</v>
      </c>
      <c r="D6299">
        <v>53273.643303507764</v>
      </c>
      <c r="E6299">
        <v>49402180.775028743</v>
      </c>
      <c r="F6299">
        <v>1520.9722965283509</v>
      </c>
      <c r="G6299">
        <v>305544963.25030816</v>
      </c>
      <c r="H6299" s="6">
        <f>E6299-G6299-'Recalled prostheses cost'!$F$23</f>
        <v>-279894606.94217062</v>
      </c>
      <c r="I6299" s="112">
        <v>27659000.617306471</v>
      </c>
      <c r="J6299" s="112">
        <v>116107086.0351171</v>
      </c>
      <c r="K6299" s="112">
        <f>I6299-J6299-(0.38*'Recalled prostheses cost'!$F$23)</f>
        <v>-97473778.715229273</v>
      </c>
      <c r="L6299" s="11">
        <f t="shared" si="200"/>
        <v>1</v>
      </c>
    </row>
    <row r="6300" spans="1:12" x14ac:dyDescent="0.25">
      <c r="A6300">
        <f t="shared" si="201"/>
        <v>6295</v>
      </c>
      <c r="C6300">
        <v>68029.065192755865</v>
      </c>
      <c r="D6300">
        <v>70815.312448119425</v>
      </c>
      <c r="E6300">
        <v>40839879.822497346</v>
      </c>
      <c r="F6300">
        <v>2786.2472553635598</v>
      </c>
      <c r="G6300">
        <v>326918254.52306676</v>
      </c>
      <c r="H6300" s="6">
        <f>E6300-G6300-'Recalled prostheses cost'!$F$23</f>
        <v>-309830199.16746056</v>
      </c>
      <c r="I6300" s="112">
        <v>22793143.414805967</v>
      </c>
      <c r="J6300" s="112">
        <v>124228936.71876535</v>
      </c>
      <c r="K6300" s="112">
        <f>I6300-J6300-(0.38*'Recalled prostheses cost'!$F$23)</f>
        <v>-110461486.60137802</v>
      </c>
      <c r="L6300" s="11">
        <f t="shared" si="200"/>
        <v>1</v>
      </c>
    </row>
    <row r="6301" spans="1:12" x14ac:dyDescent="0.25">
      <c r="A6301">
        <f t="shared" si="201"/>
        <v>6296</v>
      </c>
      <c r="C6301">
        <v>88119.197468056227</v>
      </c>
      <c r="D6301">
        <v>91871.222657660168</v>
      </c>
      <c r="E6301">
        <v>39512893.432880268</v>
      </c>
      <c r="F6301">
        <v>3752.0251896039408</v>
      </c>
      <c r="G6301">
        <v>349691082.25935435</v>
      </c>
      <c r="H6301" s="6">
        <f>E6301-G6301-'Recalled prostheses cost'!$F$23</f>
        <v>-333930013.29336524</v>
      </c>
      <c r="I6301" s="112">
        <v>22082866.347729072</v>
      </c>
      <c r="J6301" s="112">
        <v>132882611.25855464</v>
      </c>
      <c r="K6301" s="112">
        <f>I6301-J6301-(0.38*'Recalled prostheses cost'!$F$23)</f>
        <v>-119825438.2082442</v>
      </c>
      <c r="L6301" s="11">
        <f t="shared" si="200"/>
        <v>1</v>
      </c>
    </row>
    <row r="6302" spans="1:12" x14ac:dyDescent="0.25">
      <c r="A6302">
        <f t="shared" si="201"/>
        <v>6297</v>
      </c>
      <c r="C6302">
        <v>54810.548053639526</v>
      </c>
      <c r="D6302">
        <v>56263.366334361941</v>
      </c>
      <c r="E6302">
        <v>42305945.284654871</v>
      </c>
      <c r="F6302">
        <v>1452.8182807224148</v>
      </c>
      <c r="G6302">
        <v>263890123.65813756</v>
      </c>
      <c r="H6302" s="6">
        <f>E6302-G6302-'Recalled prostheses cost'!$F$23</f>
        <v>-245336002.84037387</v>
      </c>
      <c r="I6302" s="112">
        <v>23814380.755889211</v>
      </c>
      <c r="J6302" s="112">
        <v>100278246.99009226</v>
      </c>
      <c r="K6302" s="112">
        <f>I6302-J6302-(0.38*'Recalled prostheses cost'!$F$23)</f>
        <v>-85489559.531621695</v>
      </c>
      <c r="L6302" s="11">
        <f t="shared" si="200"/>
        <v>1</v>
      </c>
    </row>
    <row r="6303" spans="1:12" x14ac:dyDescent="0.25">
      <c r="A6303">
        <f t="shared" si="201"/>
        <v>6298</v>
      </c>
      <c r="C6303">
        <v>73651.217669174992</v>
      </c>
      <c r="D6303">
        <v>76377.40196238819</v>
      </c>
      <c r="E6303">
        <v>43070802.565454647</v>
      </c>
      <c r="F6303">
        <v>2726.1842932131985</v>
      </c>
      <c r="G6303">
        <v>335859047.5373975</v>
      </c>
      <c r="H6303" s="6">
        <f>E6303-G6303-'Recalled prostheses cost'!$F$23</f>
        <v>-316540069.43883401</v>
      </c>
      <c r="I6303" s="112">
        <v>23669551.816217721</v>
      </c>
      <c r="J6303" s="112">
        <v>127626438.06421104</v>
      </c>
      <c r="K6303" s="112">
        <f>I6303-J6303-(0.38*'Recalled prostheses cost'!$F$23)</f>
        <v>-112982579.54541197</v>
      </c>
      <c r="L6303" s="11">
        <f t="shared" si="200"/>
        <v>1</v>
      </c>
    </row>
    <row r="6304" spans="1:12" x14ac:dyDescent="0.25">
      <c r="A6304">
        <f t="shared" si="201"/>
        <v>6299</v>
      </c>
      <c r="C6304">
        <v>80974.97616402604</v>
      </c>
      <c r="D6304">
        <v>83594.86471850035</v>
      </c>
      <c r="E6304">
        <v>54340154.842883065</v>
      </c>
      <c r="F6304">
        <v>2619.8885544743098</v>
      </c>
      <c r="G6304">
        <v>358344417.94888091</v>
      </c>
      <c r="H6304" s="6">
        <f>E6304-G6304-'Recalled prostheses cost'!$F$23</f>
        <v>-327756087.57288903</v>
      </c>
      <c r="I6304" s="112">
        <v>29818986.962771144</v>
      </c>
      <c r="J6304" s="112">
        <v>136170878.8205747</v>
      </c>
      <c r="K6304" s="112">
        <f>I6304-J6304-(0.38*'Recalled prostheses cost'!$F$23)</f>
        <v>-115377585.15522221</v>
      </c>
      <c r="L6304" s="11">
        <f t="shared" si="200"/>
        <v>1</v>
      </c>
    </row>
    <row r="6305" spans="1:12" x14ac:dyDescent="0.25">
      <c r="A6305">
        <f t="shared" si="201"/>
        <v>6300</v>
      </c>
      <c r="C6305">
        <v>56122.53158904014</v>
      </c>
      <c r="D6305">
        <v>57438.300993933182</v>
      </c>
      <c r="E6305">
        <v>50975114.850499406</v>
      </c>
      <c r="F6305">
        <v>1315.7694048930425</v>
      </c>
      <c r="G6305">
        <v>302604338.11915326</v>
      </c>
      <c r="H6305" s="6">
        <f>E6305-G6305-'Recalled prostheses cost'!$F$23</f>
        <v>-275381047.73554504</v>
      </c>
      <c r="I6305" s="112">
        <v>28360147.083386641</v>
      </c>
      <c r="J6305" s="112">
        <v>114989648.48527826</v>
      </c>
      <c r="K6305" s="112">
        <f>I6305-J6305-(0.38*'Recalled prostheses cost'!$F$23)</f>
        <v>-95655194.699310273</v>
      </c>
      <c r="L6305" s="11">
        <f t="shared" si="200"/>
        <v>1</v>
      </c>
    </row>
    <row r="6306" spans="1:12" x14ac:dyDescent="0.25">
      <c r="A6306">
        <f t="shared" si="201"/>
        <v>6301</v>
      </c>
      <c r="C6306">
        <v>64265.561744465391</v>
      </c>
      <c r="D6306">
        <v>66867.46897152561</v>
      </c>
      <c r="E6306">
        <v>45027677.817265086</v>
      </c>
      <c r="F6306">
        <v>2601.9072270602192</v>
      </c>
      <c r="G6306">
        <v>390684144.80332041</v>
      </c>
      <c r="H6306" s="6">
        <f>E6306-G6306-'Recalled prostheses cost'!$F$23</f>
        <v>-369408291.45294648</v>
      </c>
      <c r="I6306" s="112">
        <v>25349107.566265121</v>
      </c>
      <c r="J6306" s="112">
        <v>148459975.02526176</v>
      </c>
      <c r="K6306" s="112">
        <f>I6306-J6306-(0.38*'Recalled prostheses cost'!$F$23)</f>
        <v>-132136560.75641528</v>
      </c>
      <c r="L6306" s="11">
        <f t="shared" si="200"/>
        <v>1</v>
      </c>
    </row>
    <row r="6307" spans="1:12" x14ac:dyDescent="0.25">
      <c r="A6307">
        <f t="shared" si="201"/>
        <v>6302</v>
      </c>
      <c r="C6307">
        <v>51923.336858260358</v>
      </c>
      <c r="D6307">
        <v>53242.767933433002</v>
      </c>
      <c r="E6307">
        <v>57464890.95222798</v>
      </c>
      <c r="F6307">
        <v>1319.4310751726443</v>
      </c>
      <c r="G6307">
        <v>309087059.41898614</v>
      </c>
      <c r="H6307" s="6">
        <f>E6307-G6307-'Recalled prostheses cost'!$F$23</f>
        <v>-275373992.93364936</v>
      </c>
      <c r="I6307" s="112">
        <v>31587131.551428583</v>
      </c>
      <c r="J6307" s="112">
        <v>117453082.57921475</v>
      </c>
      <c r="K6307" s="112">
        <f>I6307-J6307-(0.38*'Recalled prostheses cost'!$F$23)</f>
        <v>-94891644.325204819</v>
      </c>
      <c r="L6307" s="11">
        <f t="shared" si="200"/>
        <v>1</v>
      </c>
    </row>
    <row r="6308" spans="1:12" x14ac:dyDescent="0.25">
      <c r="A6308">
        <f t="shared" si="201"/>
        <v>6303</v>
      </c>
      <c r="C6308">
        <v>68527.964293960322</v>
      </c>
      <c r="D6308">
        <v>71950.238985813106</v>
      </c>
      <c r="E6308">
        <v>41050625.687398776</v>
      </c>
      <c r="F6308">
        <v>3422.2746918527846</v>
      </c>
      <c r="G6308">
        <v>488495927.89049506</v>
      </c>
      <c r="H6308" s="6">
        <f>E6308-G6308-'Recalled prostheses cost'!$F$23</f>
        <v>-471197126.66998744</v>
      </c>
      <c r="I6308" s="112">
        <v>22523485.904947277</v>
      </c>
      <c r="J6308" s="112">
        <v>185628452.59838814</v>
      </c>
      <c r="K6308" s="112">
        <f>I6308-J6308-(0.38*'Recalled prostheses cost'!$F$23)</f>
        <v>-172130659.99085951</v>
      </c>
      <c r="L6308" s="11">
        <f t="shared" si="200"/>
        <v>1</v>
      </c>
    </row>
    <row r="6309" spans="1:12" x14ac:dyDescent="0.25">
      <c r="A6309">
        <f t="shared" si="201"/>
        <v>6304</v>
      </c>
      <c r="C6309">
        <v>58651.142778566893</v>
      </c>
      <c r="D6309">
        <v>60162.471385029166</v>
      </c>
      <c r="E6309">
        <v>42003995.938785858</v>
      </c>
      <c r="F6309">
        <v>1511.3286064622735</v>
      </c>
      <c r="G6309">
        <v>225134948.88830739</v>
      </c>
      <c r="H6309" s="6">
        <f>E6309-G6309-'Recalled prostheses cost'!$F$23</f>
        <v>-206882777.41641271</v>
      </c>
      <c r="I6309" s="112">
        <v>23174484.677656826</v>
      </c>
      <c r="J6309" s="112">
        <v>85551280.577556819</v>
      </c>
      <c r="K6309" s="112">
        <f>I6309-J6309-(0.38*'Recalled prostheses cost'!$F$23)</f>
        <v>-71402489.197318643</v>
      </c>
      <c r="L6309" s="11">
        <f t="shared" si="200"/>
        <v>1</v>
      </c>
    </row>
    <row r="6310" spans="1:12" x14ac:dyDescent="0.25">
      <c r="A6310">
        <f t="shared" si="201"/>
        <v>6305</v>
      </c>
      <c r="C6310">
        <v>52861.975372351895</v>
      </c>
      <c r="D6310">
        <v>54734.58565511839</v>
      </c>
      <c r="E6310">
        <v>59941533.424538374</v>
      </c>
      <c r="F6310">
        <v>1872.6102827664945</v>
      </c>
      <c r="G6310">
        <v>563415807.69121933</v>
      </c>
      <c r="H6310" s="6">
        <f>E6310-G6310-'Recalled prostheses cost'!$F$23</f>
        <v>-527226098.73357213</v>
      </c>
      <c r="I6310" s="112">
        <v>32689284.829257313</v>
      </c>
      <c r="J6310" s="112">
        <v>214098006.92266333</v>
      </c>
      <c r="K6310" s="112">
        <f>I6310-J6310-(0.38*'Recalled prostheses cost'!$F$23)</f>
        <v>-190434415.39082468</v>
      </c>
      <c r="L6310" s="11">
        <f t="shared" si="200"/>
        <v>1</v>
      </c>
    </row>
    <row r="6311" spans="1:12" x14ac:dyDescent="0.25">
      <c r="A6311">
        <f t="shared" si="201"/>
        <v>6306</v>
      </c>
      <c r="C6311">
        <v>55002.580065492526</v>
      </c>
      <c r="D6311">
        <v>56942.149511262636</v>
      </c>
      <c r="E6311">
        <v>51136711.24127882</v>
      </c>
      <c r="F6311">
        <v>1939.5694457701102</v>
      </c>
      <c r="G6311">
        <v>462715564.82520407</v>
      </c>
      <c r="H6311" s="6">
        <f>E6311-G6311-'Recalled prostheses cost'!$F$23</f>
        <v>-435330678.05081642</v>
      </c>
      <c r="I6311" s="112">
        <v>28018488.015687991</v>
      </c>
      <c r="J6311" s="112">
        <v>175831914.63357756</v>
      </c>
      <c r="K6311" s="112">
        <f>I6311-J6311-(0.38*'Recalled prostheses cost'!$F$23)</f>
        <v>-156839119.91530821</v>
      </c>
      <c r="L6311" s="11">
        <f t="shared" si="200"/>
        <v>1</v>
      </c>
    </row>
    <row r="6312" spans="1:12" x14ac:dyDescent="0.25">
      <c r="A6312">
        <f t="shared" si="201"/>
        <v>6307</v>
      </c>
      <c r="C6312">
        <v>65862.14000505791</v>
      </c>
      <c r="D6312">
        <v>68052.911655989839</v>
      </c>
      <c r="E6312">
        <v>41922370.786040798</v>
      </c>
      <c r="F6312">
        <v>2190.7716509319289</v>
      </c>
      <c r="G6312">
        <v>244541054.40474328</v>
      </c>
      <c r="H6312" s="6">
        <f>E6312-G6312-'Recalled prostheses cost'!$F$23</f>
        <v>-226370508.08559364</v>
      </c>
      <c r="I6312" s="112">
        <v>23607626.549588986</v>
      </c>
      <c r="J6312" s="112">
        <v>92925600.67380242</v>
      </c>
      <c r="K6312" s="112">
        <f>I6312-J6312-(0.38*'Recalled prostheses cost'!$F$23)</f>
        <v>-78343667.421632081</v>
      </c>
      <c r="L6312" s="11">
        <f t="shared" si="200"/>
        <v>1</v>
      </c>
    </row>
    <row r="6313" spans="1:12" x14ac:dyDescent="0.25">
      <c r="A6313">
        <f t="shared" si="201"/>
        <v>6308</v>
      </c>
      <c r="C6313">
        <v>64310.922820483604</v>
      </c>
      <c r="D6313">
        <v>66745.773282941183</v>
      </c>
      <c r="E6313">
        <v>70670671.55341959</v>
      </c>
      <c r="F6313">
        <v>2434.8504624575799</v>
      </c>
      <c r="G6313">
        <v>607299379.67450356</v>
      </c>
      <c r="H6313" s="6">
        <f>E6313-G6313-'Recalled prostheses cost'!$F$23</f>
        <v>-560380532.58797514</v>
      </c>
      <c r="I6313" s="112">
        <v>39204826.936168671</v>
      </c>
      <c r="J6313" s="112">
        <v>230773764.27631131</v>
      </c>
      <c r="K6313" s="112">
        <f>I6313-J6313-(0.38*'Recalled prostheses cost'!$F$23)</f>
        <v>-200594630.63756129</v>
      </c>
      <c r="L6313" s="11">
        <f t="shared" si="200"/>
        <v>1</v>
      </c>
    </row>
    <row r="6314" spans="1:12" x14ac:dyDescent="0.25">
      <c r="A6314">
        <f t="shared" si="201"/>
        <v>6309</v>
      </c>
      <c r="C6314">
        <v>61354.143706084898</v>
      </c>
      <c r="D6314">
        <v>62878.088432998928</v>
      </c>
      <c r="E6314">
        <v>46657232.588369139</v>
      </c>
      <c r="F6314">
        <v>1523.9447269140292</v>
      </c>
      <c r="G6314">
        <v>235999779.37120572</v>
      </c>
      <c r="H6314" s="6">
        <f>E6314-G6314-'Recalled prostheses cost'!$F$23</f>
        <v>-213094371.24972776</v>
      </c>
      <c r="I6314" s="112">
        <v>25812963.142532937</v>
      </c>
      <c r="J6314" s="112">
        <v>89679916.161058173</v>
      </c>
      <c r="K6314" s="112">
        <f>I6314-J6314-(0.38*'Recalled prostheses cost'!$F$23)</f>
        <v>-72892646.315943882</v>
      </c>
      <c r="L6314" s="11">
        <f t="shared" si="200"/>
        <v>1</v>
      </c>
    </row>
    <row r="6315" spans="1:12" x14ac:dyDescent="0.25">
      <c r="A6315">
        <f t="shared" si="201"/>
        <v>6310</v>
      </c>
      <c r="C6315">
        <v>80735.558983347364</v>
      </c>
      <c r="D6315">
        <v>83833.853921778442</v>
      </c>
      <c r="E6315">
        <v>40090046.305485472</v>
      </c>
      <c r="F6315">
        <v>3098.2949384310778</v>
      </c>
      <c r="G6315">
        <v>381913017.04050177</v>
      </c>
      <c r="H6315" s="6">
        <f>E6315-G6315-'Recalled prostheses cost'!$F$23</f>
        <v>-365574795.20190746</v>
      </c>
      <c r="I6315" s="112">
        <v>21820129.589658849</v>
      </c>
      <c r="J6315" s="112">
        <v>145126946.47539067</v>
      </c>
      <c r="K6315" s="112">
        <f>I6315-J6315-(0.38*'Recalled prostheses cost'!$F$23)</f>
        <v>-132332510.18315047</v>
      </c>
      <c r="L6315" s="11">
        <f t="shared" si="200"/>
        <v>1</v>
      </c>
    </row>
    <row r="6316" spans="1:12" x14ac:dyDescent="0.25">
      <c r="A6316">
        <f t="shared" si="201"/>
        <v>6311</v>
      </c>
      <c r="C6316">
        <v>52571.077526293098</v>
      </c>
      <c r="D6316">
        <v>53704.206200414308</v>
      </c>
      <c r="E6316">
        <v>56744075.256467402</v>
      </c>
      <c r="F6316">
        <v>1133.1286741212098</v>
      </c>
      <c r="G6316">
        <v>260898395.43983081</v>
      </c>
      <c r="H6316" s="6">
        <f>E6316-G6316-'Recalled prostheses cost'!$F$23</f>
        <v>-227906144.65025458</v>
      </c>
      <c r="I6316" s="112">
        <v>31454368.428542424</v>
      </c>
      <c r="J6316" s="112">
        <v>99141390.267135695</v>
      </c>
      <c r="K6316" s="112">
        <f>I6316-J6316-(0.38*'Recalled prostheses cost'!$F$23)</f>
        <v>-76712715.136011928</v>
      </c>
      <c r="L6316" s="11">
        <f t="shared" si="200"/>
        <v>1</v>
      </c>
    </row>
    <row r="6317" spans="1:12" x14ac:dyDescent="0.25">
      <c r="A6317">
        <f t="shared" si="201"/>
        <v>6312</v>
      </c>
      <c r="C6317">
        <v>80215.786705254766</v>
      </c>
      <c r="D6317">
        <v>82645.723643836769</v>
      </c>
      <c r="E6317">
        <v>42062726.987114936</v>
      </c>
      <c r="F6317">
        <v>2429.9369385820028</v>
      </c>
      <c r="G6317">
        <v>249708750.43157998</v>
      </c>
      <c r="H6317" s="6">
        <f>E6317-G6317-'Recalled prostheses cost'!$F$23</f>
        <v>-231397847.91135621</v>
      </c>
      <c r="I6317" s="112">
        <v>23294125.579444349</v>
      </c>
      <c r="J6317" s="112">
        <v>94889325.164000407</v>
      </c>
      <c r="K6317" s="112">
        <f>I6317-J6317-(0.38*'Recalled prostheses cost'!$F$23)</f>
        <v>-80620892.881974697</v>
      </c>
      <c r="L6317" s="11">
        <f t="shared" si="200"/>
        <v>1</v>
      </c>
    </row>
    <row r="6318" spans="1:12" x14ac:dyDescent="0.25">
      <c r="A6318">
        <f t="shared" si="201"/>
        <v>6313</v>
      </c>
      <c r="C6318">
        <v>49297.603962701985</v>
      </c>
      <c r="D6318">
        <v>51212.047540758263</v>
      </c>
      <c r="E6318">
        <v>42990068.750632517</v>
      </c>
      <c r="F6318">
        <v>1914.4435780562781</v>
      </c>
      <c r="G6318">
        <v>410373682.38550079</v>
      </c>
      <c r="H6318" s="6">
        <f>E6318-G6318-'Recalled prostheses cost'!$F$23</f>
        <v>-391135438.10175943</v>
      </c>
      <c r="I6318" s="112">
        <v>23873392.475267828</v>
      </c>
      <c r="J6318" s="112">
        <v>155941999.3064903</v>
      </c>
      <c r="K6318" s="112">
        <f>I6318-J6318-(0.38*'Recalled prostheses cost'!$F$23)</f>
        <v>-141094300.12864113</v>
      </c>
      <c r="L6318" s="11">
        <f t="shared" si="200"/>
        <v>1</v>
      </c>
    </row>
    <row r="6319" spans="1:12" x14ac:dyDescent="0.25">
      <c r="A6319">
        <f t="shared" si="201"/>
        <v>6314</v>
      </c>
      <c r="C6319">
        <v>55431.516411648539</v>
      </c>
      <c r="D6319">
        <v>57064.923294229258</v>
      </c>
      <c r="E6319">
        <v>62347997.080423512</v>
      </c>
      <c r="F6319">
        <v>1633.406882580719</v>
      </c>
      <c r="G6319">
        <v>508004210.09173828</v>
      </c>
      <c r="H6319" s="6">
        <f>E6319-G6319-'Recalled prostheses cost'!$F$23</f>
        <v>-469408037.47820592</v>
      </c>
      <c r="I6319" s="112">
        <v>34933375.448734939</v>
      </c>
      <c r="J6319" s="112">
        <v>193041599.83486062</v>
      </c>
      <c r="K6319" s="112">
        <f>I6319-J6319-(0.38*'Recalled prostheses cost'!$F$23)</f>
        <v>-167133917.68354434</v>
      </c>
      <c r="L6319" s="11">
        <f t="shared" si="200"/>
        <v>1</v>
      </c>
    </row>
    <row r="6320" spans="1:12" x14ac:dyDescent="0.25">
      <c r="A6320">
        <f t="shared" si="201"/>
        <v>6315</v>
      </c>
      <c r="C6320">
        <v>50711.42702142732</v>
      </c>
      <c r="D6320">
        <v>52195.055842572976</v>
      </c>
      <c r="E6320">
        <v>47459136.906438366</v>
      </c>
      <c r="F6320">
        <v>1483.6288211456558</v>
      </c>
      <c r="G6320">
        <v>332930049.49261415</v>
      </c>
      <c r="H6320" s="6">
        <f>E6320-G6320-'Recalled prostheses cost'!$F$23</f>
        <v>-309222737.05306697</v>
      </c>
      <c r="I6320" s="112">
        <v>26400217.091683399</v>
      </c>
      <c r="J6320" s="112">
        <v>126513418.80719338</v>
      </c>
      <c r="K6320" s="112">
        <f>I6320-J6320-(0.38*'Recalled prostheses cost'!$F$23)</f>
        <v>-109138895.01292863</v>
      </c>
      <c r="L6320" s="11">
        <f t="shared" si="200"/>
        <v>1</v>
      </c>
    </row>
    <row r="6321" spans="1:12" x14ac:dyDescent="0.25">
      <c r="A6321">
        <f t="shared" si="201"/>
        <v>6316</v>
      </c>
      <c r="C6321">
        <v>55776.062485278126</v>
      </c>
      <c r="D6321">
        <v>57532.787111488586</v>
      </c>
      <c r="E6321">
        <v>46347124.958490066</v>
      </c>
      <c r="F6321">
        <v>1756.72462621046</v>
      </c>
      <c r="G6321">
        <v>345140422.93838358</v>
      </c>
      <c r="H6321" s="6">
        <f>E6321-G6321-'Recalled prostheses cost'!$F$23</f>
        <v>-322545122.44678468</v>
      </c>
      <c r="I6321" s="112">
        <v>25722976.131634302</v>
      </c>
      <c r="J6321" s="112">
        <v>131153360.71658574</v>
      </c>
      <c r="K6321" s="112">
        <f>I6321-J6321-(0.38*'Recalled prostheses cost'!$F$23)</f>
        <v>-114456077.88237008</v>
      </c>
      <c r="L6321" s="11">
        <f t="shared" si="200"/>
        <v>1</v>
      </c>
    </row>
    <row r="6322" spans="1:12" x14ac:dyDescent="0.25">
      <c r="A6322">
        <f t="shared" si="201"/>
        <v>6317</v>
      </c>
      <c r="C6322">
        <v>55470.199512708721</v>
      </c>
      <c r="D6322">
        <v>57317.287182046486</v>
      </c>
      <c r="E6322">
        <v>45395801.959118687</v>
      </c>
      <c r="F6322">
        <v>1847.087669337765</v>
      </c>
      <c r="G6322">
        <v>348138333.31678391</v>
      </c>
      <c r="H6322" s="6">
        <f>E6322-G6322-'Recalled prostheses cost'!$F$23</f>
        <v>-326494355.82455641</v>
      </c>
      <c r="I6322" s="112">
        <v>24874751.959132571</v>
      </c>
      <c r="J6322" s="112">
        <v>132292566.66037786</v>
      </c>
      <c r="K6322" s="112">
        <f>I6322-J6322-(0.38*'Recalled prostheses cost'!$F$23)</f>
        <v>-116443507.99866393</v>
      </c>
      <c r="L6322" s="11">
        <f t="shared" si="200"/>
        <v>1</v>
      </c>
    </row>
    <row r="6323" spans="1:12" x14ac:dyDescent="0.25">
      <c r="A6323">
        <f t="shared" si="201"/>
        <v>6318</v>
      </c>
      <c r="C6323">
        <v>64110.840110443904</v>
      </c>
      <c r="D6323">
        <v>67204.657937893935</v>
      </c>
      <c r="E6323">
        <v>50883026.407587945</v>
      </c>
      <c r="F6323">
        <v>3093.8178274500315</v>
      </c>
      <c r="G6323">
        <v>649913458.1630007</v>
      </c>
      <c r="H6323" s="6">
        <f>E6323-G6323-'Recalled prostheses cost'!$F$23</f>
        <v>-622782256.22230399</v>
      </c>
      <c r="I6323" s="112">
        <v>28004352.516338255</v>
      </c>
      <c r="J6323" s="112">
        <v>246967114.10194027</v>
      </c>
      <c r="K6323" s="112">
        <f>I6323-J6323-(0.38*'Recalled prostheses cost'!$F$23)</f>
        <v>-227988454.88302067</v>
      </c>
      <c r="L6323" s="11">
        <f t="shared" si="200"/>
        <v>1</v>
      </c>
    </row>
    <row r="6324" spans="1:12" x14ac:dyDescent="0.25">
      <c r="A6324">
        <f t="shared" si="201"/>
        <v>6319</v>
      </c>
      <c r="C6324">
        <v>84767.601709573311</v>
      </c>
      <c r="D6324">
        <v>87849.25221885652</v>
      </c>
      <c r="E6324">
        <v>50225326.789430723</v>
      </c>
      <c r="F6324">
        <v>3081.6505092832085</v>
      </c>
      <c r="G6324">
        <v>385386986.84113389</v>
      </c>
      <c r="H6324" s="6">
        <f>E6324-G6324-'Recalled prostheses cost'!$F$23</f>
        <v>-358913484.51859432</v>
      </c>
      <c r="I6324" s="112">
        <v>27774872.06241779</v>
      </c>
      <c r="J6324" s="112">
        <v>146447054.99963087</v>
      </c>
      <c r="K6324" s="112">
        <f>I6324-J6324-(0.38*'Recalled prostheses cost'!$F$23)</f>
        <v>-127697876.23463172</v>
      </c>
      <c r="L6324" s="11">
        <f t="shared" si="200"/>
        <v>1</v>
      </c>
    </row>
    <row r="6325" spans="1:12" x14ac:dyDescent="0.25">
      <c r="A6325">
        <f t="shared" si="201"/>
        <v>6320</v>
      </c>
      <c r="C6325">
        <v>52644.996081147394</v>
      </c>
      <c r="D6325">
        <v>54162.948770214323</v>
      </c>
      <c r="E6325">
        <v>40960599.996757492</v>
      </c>
      <c r="F6325">
        <v>1517.9526890669295</v>
      </c>
      <c r="G6325">
        <v>302887925.332542</v>
      </c>
      <c r="H6325" s="6">
        <f>E6325-G6325-'Recalled prostheses cost'!$F$23</f>
        <v>-285679149.80267566</v>
      </c>
      <c r="I6325" s="112">
        <v>22820075.717487074</v>
      </c>
      <c r="J6325" s="112">
        <v>115097411.62636594</v>
      </c>
      <c r="K6325" s="112">
        <f>I6325-J6325-(0.38*'Recalled prostheses cost'!$F$23)</f>
        <v>-101303029.20629752</v>
      </c>
      <c r="L6325" s="11">
        <f t="shared" si="200"/>
        <v>1</v>
      </c>
    </row>
    <row r="6326" spans="1:12" x14ac:dyDescent="0.25">
      <c r="A6326">
        <f t="shared" si="201"/>
        <v>6321</v>
      </c>
      <c r="C6326">
        <v>62387.386781601293</v>
      </c>
      <c r="D6326">
        <v>63701.694512294358</v>
      </c>
      <c r="E6326">
        <v>40967668.899466574</v>
      </c>
      <c r="F6326">
        <v>1314.3077306930645</v>
      </c>
      <c r="G6326">
        <v>148752771.4245339</v>
      </c>
      <c r="H6326" s="6">
        <f>E6326-G6326-'Recalled prostheses cost'!$F$23</f>
        <v>-131536926.9919585</v>
      </c>
      <c r="I6326" s="112">
        <v>22851152.995831557</v>
      </c>
      <c r="J6326" s="112">
        <v>56526053.141322881</v>
      </c>
      <c r="K6326" s="112">
        <f>I6326-J6326-(0.38*'Recalled prostheses cost'!$F$23)</f>
        <v>-42700593.442909971</v>
      </c>
      <c r="L6326" s="11">
        <f t="shared" si="200"/>
        <v>1</v>
      </c>
    </row>
    <row r="6327" spans="1:12" x14ac:dyDescent="0.25">
      <c r="A6327">
        <f t="shared" si="201"/>
        <v>6322</v>
      </c>
      <c r="C6327">
        <v>57713.99119703882</v>
      </c>
      <c r="D6327">
        <v>59513.789142408335</v>
      </c>
      <c r="E6327">
        <v>49800055.965962537</v>
      </c>
      <c r="F6327">
        <v>1799.7979453695152</v>
      </c>
      <c r="G6327">
        <v>341935066.05759579</v>
      </c>
      <c r="H6327" s="6">
        <f>E6327-G6327-'Recalled prostheses cost'!$F$23</f>
        <v>-315886834.55852443</v>
      </c>
      <c r="I6327" s="112">
        <v>27829953.837103739</v>
      </c>
      <c r="J6327" s="112">
        <v>129935325.10188639</v>
      </c>
      <c r="K6327" s="112">
        <f>I6327-J6327-(0.38*'Recalled prostheses cost'!$F$23)</f>
        <v>-111131064.56220129</v>
      </c>
      <c r="L6327" s="11">
        <f t="shared" si="200"/>
        <v>1</v>
      </c>
    </row>
    <row r="6328" spans="1:12" x14ac:dyDescent="0.25">
      <c r="A6328">
        <f t="shared" si="201"/>
        <v>6323</v>
      </c>
      <c r="C6328">
        <v>52970.110720759338</v>
      </c>
      <c r="D6328">
        <v>54032.73679927372</v>
      </c>
      <c r="E6328">
        <v>58153310.781162314</v>
      </c>
      <c r="F6328">
        <v>1062.6260785143822</v>
      </c>
      <c r="G6328">
        <v>272982312.94778615</v>
      </c>
      <c r="H6328" s="6">
        <f>E6328-G6328-'Recalled prostheses cost'!$F$23</f>
        <v>-238580826.633515</v>
      </c>
      <c r="I6328" s="112">
        <v>32173121.658111248</v>
      </c>
      <c r="J6328" s="112">
        <v>103733278.92015874</v>
      </c>
      <c r="K6328" s="112">
        <f>I6328-J6328-(0.38*'Recalled prostheses cost'!$F$23)</f>
        <v>-80585850.559466153</v>
      </c>
      <c r="L6328" s="11">
        <f t="shared" si="200"/>
        <v>1</v>
      </c>
    </row>
    <row r="6329" spans="1:12" x14ac:dyDescent="0.25">
      <c r="A6329">
        <f t="shared" si="201"/>
        <v>6324</v>
      </c>
      <c r="C6329">
        <v>60342.164509153714</v>
      </c>
      <c r="D6329">
        <v>61789.750316962665</v>
      </c>
      <c r="E6329">
        <v>42303821.878126308</v>
      </c>
      <c r="F6329">
        <v>1447.5858078089514</v>
      </c>
      <c r="G6329">
        <v>220821777.12253243</v>
      </c>
      <c r="H6329" s="6">
        <f>E6329-G6329-'Recalled prostheses cost'!$F$23</f>
        <v>-202269779.71129727</v>
      </c>
      <c r="I6329" s="112">
        <v>23416694.673573732</v>
      </c>
      <c r="J6329" s="112">
        <v>83912275.306562319</v>
      </c>
      <c r="K6329" s="112">
        <f>I6329-J6329-(0.38*'Recalled prostheses cost'!$F$23)</f>
        <v>-69521273.930407226</v>
      </c>
      <c r="L6329" s="11">
        <f t="shared" si="200"/>
        <v>1</v>
      </c>
    </row>
    <row r="6330" spans="1:12" x14ac:dyDescent="0.25">
      <c r="A6330">
        <f t="shared" si="201"/>
        <v>6325</v>
      </c>
      <c r="C6330">
        <v>59215.334724976354</v>
      </c>
      <c r="D6330">
        <v>61284.385966231581</v>
      </c>
      <c r="E6330">
        <v>42041131.165543906</v>
      </c>
      <c r="F6330">
        <v>2069.0512412552271</v>
      </c>
      <c r="G6330">
        <v>249561794.51191998</v>
      </c>
      <c r="H6330" s="6">
        <f>E6330-G6330-'Recalled prostheses cost'!$F$23</f>
        <v>-231272487.81326723</v>
      </c>
      <c r="I6330" s="112">
        <v>23153866.027765926</v>
      </c>
      <c r="J6330" s="112">
        <v>94833481.914529622</v>
      </c>
      <c r="K6330" s="112">
        <f>I6330-J6330-(0.38*'Recalled prostheses cost'!$F$23)</f>
        <v>-80705309.184182346</v>
      </c>
      <c r="L6330" s="11">
        <f t="shared" si="200"/>
        <v>1</v>
      </c>
    </row>
    <row r="6331" spans="1:12" x14ac:dyDescent="0.25">
      <c r="A6331">
        <f t="shared" si="201"/>
        <v>6326</v>
      </c>
      <c r="C6331">
        <v>74311.716867673633</v>
      </c>
      <c r="D6331">
        <v>77372.659566443792</v>
      </c>
      <c r="E6331">
        <v>42617594.339436591</v>
      </c>
      <c r="F6331">
        <v>3060.942698770159</v>
      </c>
      <c r="G6331">
        <v>314922171.70293236</v>
      </c>
      <c r="H6331" s="6">
        <f>E6331-G6331-'Recalled prostheses cost'!$F$23</f>
        <v>-296056401.83038694</v>
      </c>
      <c r="I6331" s="112">
        <v>23837558.791477438</v>
      </c>
      <c r="J6331" s="112">
        <v>119670425.24711432</v>
      </c>
      <c r="K6331" s="112">
        <f>I6331-J6331-(0.38*'Recalled prostheses cost'!$F$23)</f>
        <v>-104858559.75305551</v>
      </c>
      <c r="L6331" s="11">
        <f t="shared" si="200"/>
        <v>1</v>
      </c>
    </row>
    <row r="6332" spans="1:12" x14ac:dyDescent="0.25">
      <c r="A6332">
        <f t="shared" si="201"/>
        <v>6327</v>
      </c>
      <c r="C6332">
        <v>58153.027001203256</v>
      </c>
      <c r="D6332">
        <v>60120.66296325899</v>
      </c>
      <c r="E6332">
        <v>43497742.124578595</v>
      </c>
      <c r="F6332">
        <v>1967.6359620557341</v>
      </c>
      <c r="G6332">
        <v>309632853.3478604</v>
      </c>
      <c r="H6332" s="6">
        <f>E6332-G6332-'Recalled prostheses cost'!$F$23</f>
        <v>-289886935.69017297</v>
      </c>
      <c r="I6332" s="112">
        <v>24314458.844390661</v>
      </c>
      <c r="J6332" s="112">
        <v>117660484.27218698</v>
      </c>
      <c r="K6332" s="112">
        <f>I6332-J6332-(0.38*'Recalled prostheses cost'!$F$23)</f>
        <v>-102371718.72521496</v>
      </c>
      <c r="L6332" s="11">
        <f t="shared" si="200"/>
        <v>1</v>
      </c>
    </row>
    <row r="6333" spans="1:12" x14ac:dyDescent="0.25">
      <c r="A6333">
        <f t="shared" si="201"/>
        <v>6328</v>
      </c>
      <c r="C6333">
        <v>64066.220284097719</v>
      </c>
      <c r="D6333">
        <v>66794.154168674024</v>
      </c>
      <c r="E6333">
        <v>48029387.860992432</v>
      </c>
      <c r="F6333">
        <v>2727.933884576305</v>
      </c>
      <c r="G6333">
        <v>461982536.71060443</v>
      </c>
      <c r="H6333" s="6">
        <f>E6333-G6333-'Recalled prostheses cost'!$F$23</f>
        <v>-437704973.31650317</v>
      </c>
      <c r="I6333" s="112">
        <v>27088043.662369069</v>
      </c>
      <c r="J6333" s="112">
        <v>175553363.95002967</v>
      </c>
      <c r="K6333" s="112">
        <f>I6333-J6333-(0.38*'Recalled prostheses cost'!$F$23)</f>
        <v>-157491013.58507925</v>
      </c>
      <c r="L6333" s="11">
        <f t="shared" si="200"/>
        <v>1</v>
      </c>
    </row>
    <row r="6334" spans="1:12" x14ac:dyDescent="0.25">
      <c r="A6334">
        <f t="shared" si="201"/>
        <v>6329</v>
      </c>
      <c r="C6334">
        <v>54476.578676885809</v>
      </c>
      <c r="D6334">
        <v>56157.557939224585</v>
      </c>
      <c r="E6334">
        <v>41068563.113658108</v>
      </c>
      <c r="F6334">
        <v>1680.9792623387766</v>
      </c>
      <c r="G6334">
        <v>252863111.25720483</v>
      </c>
      <c r="H6334" s="6">
        <f>E6334-G6334-'Recalled prostheses cost'!$F$23</f>
        <v>-235546372.6104379</v>
      </c>
      <c r="I6334" s="112">
        <v>22651810.54491977</v>
      </c>
      <c r="J6334" s="112">
        <v>96087982.277737841</v>
      </c>
      <c r="K6334" s="112">
        <f>I6334-J6334-(0.38*'Recalled prostheses cost'!$F$23)</f>
        <v>-82461865.030236721</v>
      </c>
      <c r="L6334" s="11">
        <f t="shared" si="200"/>
        <v>1</v>
      </c>
    </row>
    <row r="6335" spans="1:12" x14ac:dyDescent="0.25">
      <c r="A6335">
        <f t="shared" si="201"/>
        <v>6330</v>
      </c>
      <c r="C6335">
        <v>68706.406787424407</v>
      </c>
      <c r="D6335">
        <v>70565.348787821451</v>
      </c>
      <c r="E6335">
        <v>42479406.283964291</v>
      </c>
      <c r="F6335">
        <v>1858.9420003970445</v>
      </c>
      <c r="G6335">
        <v>207026157.20733234</v>
      </c>
      <c r="H6335" s="6">
        <f>E6335-G6335-'Recalled prostheses cost'!$F$23</f>
        <v>-188298575.39025921</v>
      </c>
      <c r="I6335" s="112">
        <v>24143898.178717352</v>
      </c>
      <c r="J6335" s="112">
        <v>78669939.738786295</v>
      </c>
      <c r="K6335" s="112">
        <f>I6335-J6335-(0.38*'Recalled prostheses cost'!$F$23)</f>
        <v>-63551734.857487589</v>
      </c>
      <c r="L6335" s="11">
        <f t="shared" si="200"/>
        <v>1</v>
      </c>
    </row>
    <row r="6336" spans="1:12" x14ac:dyDescent="0.25">
      <c r="A6336">
        <f t="shared" si="201"/>
        <v>6331</v>
      </c>
      <c r="C6336">
        <v>66452.863284508465</v>
      </c>
      <c r="D6336">
        <v>68085.240238750514</v>
      </c>
      <c r="E6336">
        <v>48105506.673583247</v>
      </c>
      <c r="F6336">
        <v>1632.3769542420487</v>
      </c>
      <c r="G6336">
        <v>288016103.77980953</v>
      </c>
      <c r="H6336" s="6">
        <f>E6336-G6336-'Recalled prostheses cost'!$F$23</f>
        <v>-263662421.57311746</v>
      </c>
      <c r="I6336" s="112">
        <v>26761836.174241502</v>
      </c>
      <c r="J6336" s="112">
        <v>109446119.43632761</v>
      </c>
      <c r="K6336" s="112">
        <f>I6336-J6336-(0.38*'Recalled prostheses cost'!$F$23)</f>
        <v>-91709976.559504747</v>
      </c>
      <c r="L6336" s="11">
        <f t="shared" si="200"/>
        <v>1</v>
      </c>
    </row>
    <row r="6337" spans="1:12" x14ac:dyDescent="0.25">
      <c r="A6337">
        <f t="shared" si="201"/>
        <v>6332</v>
      </c>
      <c r="C6337">
        <v>56410.72880162159</v>
      </c>
      <c r="D6337">
        <v>57886.352713390377</v>
      </c>
      <c r="E6337">
        <v>66547960.183830202</v>
      </c>
      <c r="F6337">
        <v>1475.6239117687874</v>
      </c>
      <c r="G6337">
        <v>478611754.72928917</v>
      </c>
      <c r="H6337" s="6">
        <f>E6337-G6337-'Recalled prostheses cost'!$F$23</f>
        <v>-435815619.01235014</v>
      </c>
      <c r="I6337" s="112">
        <v>36892753.696258716</v>
      </c>
      <c r="J6337" s="112">
        <v>181872466.79712984</v>
      </c>
      <c r="K6337" s="112">
        <f>I6337-J6337-(0.38*'Recalled prostheses cost'!$F$23)</f>
        <v>-154005406.39828977</v>
      </c>
      <c r="L6337" s="11">
        <f t="shared" si="200"/>
        <v>1</v>
      </c>
    </row>
    <row r="6338" spans="1:12" x14ac:dyDescent="0.25">
      <c r="A6338">
        <f t="shared" si="201"/>
        <v>6333</v>
      </c>
      <c r="C6338">
        <v>55918.113401928218</v>
      </c>
      <c r="D6338">
        <v>57086.492874880605</v>
      </c>
      <c r="E6338">
        <v>39798768.460886687</v>
      </c>
      <c r="F6338">
        <v>1168.379472952387</v>
      </c>
      <c r="G6338">
        <v>154611335.70629844</v>
      </c>
      <c r="H6338" s="6">
        <f>E6338-G6338-'Recalled prostheses cost'!$F$23</f>
        <v>-138564391.71230292</v>
      </c>
      <c r="I6338" s="112">
        <v>22319393.999545172</v>
      </c>
      <c r="J6338" s="112">
        <v>58752307.568393402</v>
      </c>
      <c r="K6338" s="112">
        <f>I6338-J6338-(0.38*'Recalled prostheses cost'!$F$23)</f>
        <v>-45458606.866266876</v>
      </c>
      <c r="L6338" s="11">
        <f t="shared" si="200"/>
        <v>1</v>
      </c>
    </row>
    <row r="6339" spans="1:12" x14ac:dyDescent="0.25">
      <c r="A6339">
        <f t="shared" si="201"/>
        <v>6334</v>
      </c>
      <c r="C6339">
        <v>61675.703138552992</v>
      </c>
      <c r="D6339">
        <v>63830.901973085398</v>
      </c>
      <c r="E6339">
        <v>46305292.824445076</v>
      </c>
      <c r="F6339">
        <v>2155.1988345324062</v>
      </c>
      <c r="G6339">
        <v>365736869.14057738</v>
      </c>
      <c r="H6339" s="6">
        <f>E6339-G6339-'Recalled prostheses cost'!$F$23</f>
        <v>-343183400.78302348</v>
      </c>
      <c r="I6339" s="112">
        <v>25630109.620705646</v>
      </c>
      <c r="J6339" s="112">
        <v>138980010.27341941</v>
      </c>
      <c r="K6339" s="112">
        <f>I6339-J6339-(0.38*'Recalled prostheses cost'!$F$23)</f>
        <v>-122375593.9501324</v>
      </c>
      <c r="L6339" s="11">
        <f t="shared" si="200"/>
        <v>1</v>
      </c>
    </row>
    <row r="6340" spans="1:12" x14ac:dyDescent="0.25">
      <c r="A6340">
        <f t="shared" si="201"/>
        <v>6335</v>
      </c>
      <c r="C6340">
        <v>88812.52139749944</v>
      </c>
      <c r="D6340">
        <v>92473.045482677742</v>
      </c>
      <c r="E6340">
        <v>51861822.695768267</v>
      </c>
      <c r="F6340">
        <v>3660.5240851783019</v>
      </c>
      <c r="G6340">
        <v>393799416.10320014</v>
      </c>
      <c r="H6340" s="6">
        <f>E6340-G6340-'Recalled prostheses cost'!$F$23</f>
        <v>-365689417.87432301</v>
      </c>
      <c r="I6340" s="112">
        <v>28847939.432505704</v>
      </c>
      <c r="J6340" s="112">
        <v>149643778.11921605</v>
      </c>
      <c r="K6340" s="112">
        <f>I6340-J6340-(0.38*'Recalled prostheses cost'!$F$23)</f>
        <v>-129821531.98412901</v>
      </c>
      <c r="L6340" s="11">
        <f t="shared" si="200"/>
        <v>1</v>
      </c>
    </row>
    <row r="6341" spans="1:12" x14ac:dyDescent="0.25">
      <c r="A6341">
        <f t="shared" si="201"/>
        <v>6336</v>
      </c>
      <c r="C6341">
        <v>50292.041976651744</v>
      </c>
      <c r="D6341">
        <v>51434.243973209981</v>
      </c>
      <c r="E6341">
        <v>46652428.530735351</v>
      </c>
      <c r="F6341">
        <v>1142.2019965582367</v>
      </c>
      <c r="G6341">
        <v>231389390.0054934</v>
      </c>
      <c r="H6341" s="6">
        <f>E6341-G6341-'Recalled prostheses cost'!$F$23</f>
        <v>-208488785.94164923</v>
      </c>
      <c r="I6341" s="112">
        <v>26199279.958943717</v>
      </c>
      <c r="J6341" s="112">
        <v>87927968.202087507</v>
      </c>
      <c r="K6341" s="112">
        <f>I6341-J6341-(0.38*'Recalled prostheses cost'!$F$23)</f>
        <v>-70754381.540562436</v>
      </c>
      <c r="L6341" s="11">
        <f t="shared" si="200"/>
        <v>1</v>
      </c>
    </row>
    <row r="6342" spans="1:12" x14ac:dyDescent="0.25">
      <c r="A6342">
        <f t="shared" si="201"/>
        <v>6337</v>
      </c>
      <c r="C6342">
        <v>48748.158077507949</v>
      </c>
      <c r="D6342">
        <v>50069.897726662239</v>
      </c>
      <c r="E6342">
        <v>40841117.636513814</v>
      </c>
      <c r="F6342">
        <v>1321.7396491542895</v>
      </c>
      <c r="G6342">
        <v>264469592.68870407</v>
      </c>
      <c r="H6342" s="6">
        <f>E6342-G6342-'Recalled prostheses cost'!$F$23</f>
        <v>-247380299.51908141</v>
      </c>
      <c r="I6342" s="112">
        <v>22551434.274869189</v>
      </c>
      <c r="J6342" s="112">
        <v>100498445.22170757</v>
      </c>
      <c r="K6342" s="112">
        <f>I6342-J6342-(0.38*'Recalled prostheses cost'!$F$23)</f>
        <v>-86972704.244257033</v>
      </c>
      <c r="L6342" s="11">
        <f t="shared" ref="L6342:L6405" si="202">IF(H6342/$H$1&lt;=F6342,1,0)</f>
        <v>1</v>
      </c>
    </row>
    <row r="6343" spans="1:12" x14ac:dyDescent="0.25">
      <c r="A6343">
        <f t="shared" si="201"/>
        <v>6338</v>
      </c>
      <c r="C6343">
        <v>51484.032966945764</v>
      </c>
      <c r="D6343">
        <v>53191.859188055794</v>
      </c>
      <c r="E6343">
        <v>41799244.781146698</v>
      </c>
      <c r="F6343">
        <v>1707.82622111003</v>
      </c>
      <c r="G6343">
        <v>303939144.41760319</v>
      </c>
      <c r="H6343" s="6">
        <f>E6343-G6343-'Recalled prostheses cost'!$F$23</f>
        <v>-285891724.10334766</v>
      </c>
      <c r="I6343" s="112">
        <v>23735960.456845544</v>
      </c>
      <c r="J6343" s="112">
        <v>115496874.87868923</v>
      </c>
      <c r="K6343" s="112">
        <f>I6343-J6343-(0.38*'Recalled prostheses cost'!$F$23)</f>
        <v>-100786607.71926233</v>
      </c>
      <c r="L6343" s="11">
        <f t="shared" si="202"/>
        <v>1</v>
      </c>
    </row>
    <row r="6344" spans="1:12" x14ac:dyDescent="0.25">
      <c r="A6344">
        <f t="shared" ref="A6344:A6407" si="203">1+A6343</f>
        <v>6339</v>
      </c>
      <c r="C6344">
        <v>51790.485751090651</v>
      </c>
      <c r="D6344">
        <v>53470.457942658424</v>
      </c>
      <c r="E6344">
        <v>50591437.350354649</v>
      </c>
      <c r="F6344">
        <v>1679.9721915677728</v>
      </c>
      <c r="G6344">
        <v>405570036.79514307</v>
      </c>
      <c r="H6344" s="6">
        <f>E6344-G6344-'Recalled prostheses cost'!$F$23</f>
        <v>-378730423.91167957</v>
      </c>
      <c r="I6344" s="112">
        <v>27876607.55260659</v>
      </c>
      <c r="J6344" s="112">
        <v>154116613.98215437</v>
      </c>
      <c r="K6344" s="112">
        <f>I6344-J6344-(0.38*'Recalled prostheses cost'!$F$23)</f>
        <v>-135265699.72696644</v>
      </c>
      <c r="L6344" s="11">
        <f t="shared" si="202"/>
        <v>1</v>
      </c>
    </row>
    <row r="6345" spans="1:12" x14ac:dyDescent="0.25">
      <c r="A6345">
        <f t="shared" si="203"/>
        <v>6340</v>
      </c>
      <c r="C6345">
        <v>65904.857394807841</v>
      </c>
      <c r="D6345">
        <v>67589.280851251591</v>
      </c>
      <c r="E6345">
        <v>52155021.396887518</v>
      </c>
      <c r="F6345">
        <v>1684.4234564437502</v>
      </c>
      <c r="G6345">
        <v>294066264.45331967</v>
      </c>
      <c r="H6345" s="6">
        <f>E6345-G6345-'Recalled prostheses cost'!$F$23</f>
        <v>-265663067.52332333</v>
      </c>
      <c r="I6345" s="112">
        <v>28917201.861159619</v>
      </c>
      <c r="J6345" s="112">
        <v>111745180.4922615</v>
      </c>
      <c r="K6345" s="112">
        <f>I6345-J6345-(0.38*'Recalled prostheses cost'!$F$23)</f>
        <v>-91853671.92852053</v>
      </c>
      <c r="L6345" s="11">
        <f t="shared" si="202"/>
        <v>1</v>
      </c>
    </row>
    <row r="6346" spans="1:12" x14ac:dyDescent="0.25">
      <c r="A6346">
        <f t="shared" si="203"/>
        <v>6341</v>
      </c>
      <c r="C6346">
        <v>79815.853342724498</v>
      </c>
      <c r="D6346">
        <v>83977.290474940964</v>
      </c>
      <c r="E6346">
        <v>58056174.509247407</v>
      </c>
      <c r="F6346">
        <v>4161.4371322164661</v>
      </c>
      <c r="G6346">
        <v>614748708.06459129</v>
      </c>
      <c r="H6346" s="6">
        <f>E6346-G6346-'Recalled prostheses cost'!$F$23</f>
        <v>-580444358.02223504</v>
      </c>
      <c r="I6346" s="112">
        <v>32223422.00230946</v>
      </c>
      <c r="J6346" s="112">
        <v>233604509.06454468</v>
      </c>
      <c r="K6346" s="112">
        <f>I6346-J6346-(0.38*'Recalled prostheses cost'!$F$23)</f>
        <v>-210406780.35965386</v>
      </c>
      <c r="L6346" s="11">
        <f t="shared" si="202"/>
        <v>1</v>
      </c>
    </row>
    <row r="6347" spans="1:12" x14ac:dyDescent="0.25">
      <c r="A6347">
        <f t="shared" si="203"/>
        <v>6342</v>
      </c>
      <c r="C6347">
        <v>73676.652495002229</v>
      </c>
      <c r="D6347">
        <v>75677.174761166767</v>
      </c>
      <c r="E6347">
        <v>51124317.109237216</v>
      </c>
      <c r="F6347">
        <v>2000.5222661645385</v>
      </c>
      <c r="G6347">
        <v>268153757.45580259</v>
      </c>
      <c r="H6347" s="6">
        <f>E6347-G6347-'Recalled prostheses cost'!$F$23</f>
        <v>-240781264.81345654</v>
      </c>
      <c r="I6347" s="112">
        <v>28374710.912028417</v>
      </c>
      <c r="J6347" s="112">
        <v>101898427.83320498</v>
      </c>
      <c r="K6347" s="112">
        <f>I6347-J6347-(0.38*'Recalled prostheses cost'!$F$23)</f>
        <v>-82549410.218595207</v>
      </c>
      <c r="L6347" s="11">
        <f t="shared" si="202"/>
        <v>1</v>
      </c>
    </row>
    <row r="6348" spans="1:12" x14ac:dyDescent="0.25">
      <c r="A6348">
        <f t="shared" si="203"/>
        <v>6343</v>
      </c>
      <c r="C6348">
        <v>49899.6287817462</v>
      </c>
      <c r="D6348">
        <v>51273.159993697918</v>
      </c>
      <c r="E6348">
        <v>54178087.408070311</v>
      </c>
      <c r="F6348">
        <v>1373.5312119517184</v>
      </c>
      <c r="G6348">
        <v>401994402.17547446</v>
      </c>
      <c r="H6348" s="6">
        <f>E6348-G6348-'Recalled prostheses cost'!$F$23</f>
        <v>-371568139.23429531</v>
      </c>
      <c r="I6348" s="112">
        <v>29892802.828016885</v>
      </c>
      <c r="J6348" s="112">
        <v>152757872.8266803</v>
      </c>
      <c r="K6348" s="112">
        <f>I6348-J6348-(0.38*'Recalled prostheses cost'!$F$23)</f>
        <v>-131890763.29608208</v>
      </c>
      <c r="L6348" s="11">
        <f t="shared" si="202"/>
        <v>1</v>
      </c>
    </row>
    <row r="6349" spans="1:12" x14ac:dyDescent="0.25">
      <c r="A6349">
        <f t="shared" si="203"/>
        <v>6344</v>
      </c>
      <c r="C6349">
        <v>57538.350028910521</v>
      </c>
      <c r="D6349">
        <v>59775.205472360016</v>
      </c>
      <c r="E6349">
        <v>41009974.798140697</v>
      </c>
      <c r="F6349">
        <v>2236.8554434494945</v>
      </c>
      <c r="G6349">
        <v>307538709.44623476</v>
      </c>
      <c r="H6349" s="6">
        <f>E6349-G6349-'Recalled prostheses cost'!$F$23</f>
        <v>-290280559.11498523</v>
      </c>
      <c r="I6349" s="112">
        <v>22640021.097822398</v>
      </c>
      <c r="J6349" s="112">
        <v>116864709.58956921</v>
      </c>
      <c r="K6349" s="112">
        <f>I6349-J6349-(0.38*'Recalled prostheses cost'!$F$23)</f>
        <v>-103250381.78916547</v>
      </c>
      <c r="L6349" s="11">
        <f t="shared" si="202"/>
        <v>1</v>
      </c>
    </row>
    <row r="6350" spans="1:12" x14ac:dyDescent="0.25">
      <c r="A6350">
        <f t="shared" si="203"/>
        <v>6345</v>
      </c>
      <c r="C6350">
        <v>53508.664903941783</v>
      </c>
      <c r="D6350">
        <v>55199.289783132197</v>
      </c>
      <c r="E6350">
        <v>54133071.064296879</v>
      </c>
      <c r="F6350">
        <v>1690.6248791904145</v>
      </c>
      <c r="G6350">
        <v>418916860.51258844</v>
      </c>
      <c r="H6350" s="6">
        <f>E6350-G6350-'Recalled prostheses cost'!$F$23</f>
        <v>-388535613.91518271</v>
      </c>
      <c r="I6350" s="112">
        <v>29762767.980357353</v>
      </c>
      <c r="J6350" s="112">
        <v>159188406.99478364</v>
      </c>
      <c r="K6350" s="112">
        <f>I6350-J6350-(0.38*'Recalled prostheses cost'!$F$23)</f>
        <v>-138451332.31184494</v>
      </c>
      <c r="L6350" s="11">
        <f t="shared" si="202"/>
        <v>1</v>
      </c>
    </row>
    <row r="6351" spans="1:12" x14ac:dyDescent="0.25">
      <c r="A6351">
        <f t="shared" si="203"/>
        <v>6346</v>
      </c>
      <c r="C6351">
        <v>64844.090990618563</v>
      </c>
      <c r="D6351">
        <v>67162.942075027866</v>
      </c>
      <c r="E6351">
        <v>45747255.517555773</v>
      </c>
      <c r="F6351">
        <v>2318.8510844093034</v>
      </c>
      <c r="G6351">
        <v>306095969.26144612</v>
      </c>
      <c r="H6351" s="6">
        <f>E6351-G6351-'Recalled prostheses cost'!$F$23</f>
        <v>-284100538.21078151</v>
      </c>
      <c r="I6351" s="112">
        <v>25636215.03075188</v>
      </c>
      <c r="J6351" s="112">
        <v>116316468.3193495</v>
      </c>
      <c r="K6351" s="112">
        <f>I6351-J6351-(0.38*'Recalled prostheses cost'!$F$23)</f>
        <v>-99705946.586016268</v>
      </c>
      <c r="L6351" s="11">
        <f t="shared" si="202"/>
        <v>1</v>
      </c>
    </row>
    <row r="6352" spans="1:12" x14ac:dyDescent="0.25">
      <c r="A6352">
        <f t="shared" si="203"/>
        <v>6347</v>
      </c>
      <c r="C6352">
        <v>59815.677450263669</v>
      </c>
      <c r="D6352">
        <v>62190.380415032036</v>
      </c>
      <c r="E6352">
        <v>44780400.597115286</v>
      </c>
      <c r="F6352">
        <v>2374.7029647683667</v>
      </c>
      <c r="G6352">
        <v>372912389.32839775</v>
      </c>
      <c r="H6352" s="6">
        <f>E6352-G6352-'Recalled prostheses cost'!$F$23</f>
        <v>-351883813.19817364</v>
      </c>
      <c r="I6352" s="112">
        <v>25277609.220753551</v>
      </c>
      <c r="J6352" s="112">
        <v>141706707.94479114</v>
      </c>
      <c r="K6352" s="112">
        <f>I6352-J6352-(0.38*'Recalled prostheses cost'!$F$23)</f>
        <v>-125454792.02145624</v>
      </c>
      <c r="L6352" s="11">
        <f t="shared" si="202"/>
        <v>1</v>
      </c>
    </row>
    <row r="6353" spans="1:12" x14ac:dyDescent="0.25">
      <c r="A6353">
        <f t="shared" si="203"/>
        <v>6348</v>
      </c>
      <c r="C6353">
        <v>58417.76764251932</v>
      </c>
      <c r="D6353">
        <v>60038.432595877151</v>
      </c>
      <c r="E6353">
        <v>43713440.0774417</v>
      </c>
      <c r="F6353">
        <v>1620.6649533578311</v>
      </c>
      <c r="G6353">
        <v>249954798.49789816</v>
      </c>
      <c r="H6353" s="6">
        <f>E6353-G6353-'Recalled prostheses cost'!$F$23</f>
        <v>-229993182.88734764</v>
      </c>
      <c r="I6353" s="112">
        <v>24486384.44695209</v>
      </c>
      <c r="J6353" s="112">
        <v>94982823.42920132</v>
      </c>
      <c r="K6353" s="112">
        <f>I6353-J6353-(0.38*'Recalled prostheses cost'!$F$23)</f>
        <v>-79522132.279667884</v>
      </c>
      <c r="L6353" s="11">
        <f t="shared" si="202"/>
        <v>1</v>
      </c>
    </row>
    <row r="6354" spans="1:12" x14ac:dyDescent="0.25">
      <c r="A6354">
        <f t="shared" si="203"/>
        <v>6349</v>
      </c>
      <c r="C6354">
        <v>60077.41118968674</v>
      </c>
      <c r="D6354">
        <v>61932.111133563674</v>
      </c>
      <c r="E6354">
        <v>40328095.792930037</v>
      </c>
      <c r="F6354">
        <v>1854.6999438769344</v>
      </c>
      <c r="G6354">
        <v>242233459.37589234</v>
      </c>
      <c r="H6354" s="6">
        <f>E6354-G6354-'Recalled prostheses cost'!$F$23</f>
        <v>-225657188.04985347</v>
      </c>
      <c r="I6354" s="112">
        <v>22248952.302002076</v>
      </c>
      <c r="J6354" s="112">
        <v>92048714.562839091</v>
      </c>
      <c r="K6354" s="112">
        <f>I6354-J6354-(0.38*'Recalled prostheses cost'!$F$23)</f>
        <v>-78825455.558255672</v>
      </c>
      <c r="L6354" s="11">
        <f t="shared" si="202"/>
        <v>1</v>
      </c>
    </row>
    <row r="6355" spans="1:12" x14ac:dyDescent="0.25">
      <c r="A6355">
        <f t="shared" si="203"/>
        <v>6350</v>
      </c>
      <c r="C6355">
        <v>75310.411781158298</v>
      </c>
      <c r="D6355">
        <v>78655.949670760863</v>
      </c>
      <c r="E6355">
        <v>40779634.802177757</v>
      </c>
      <c r="F6355">
        <v>3345.537889602565</v>
      </c>
      <c r="G6355">
        <v>382287052.46587026</v>
      </c>
      <c r="H6355" s="6">
        <f>E6355-G6355-'Recalled prostheses cost'!$F$23</f>
        <v>-365259242.13058364</v>
      </c>
      <c r="I6355" s="112">
        <v>22384657.438204508</v>
      </c>
      <c r="J6355" s="112">
        <v>145269079.9370307</v>
      </c>
      <c r="K6355" s="112">
        <f>I6355-J6355-(0.38*'Recalled prostheses cost'!$F$23)</f>
        <v>-131910115.79624483</v>
      </c>
      <c r="L6355" s="11">
        <f t="shared" si="202"/>
        <v>1</v>
      </c>
    </row>
    <row r="6356" spans="1:12" x14ac:dyDescent="0.25">
      <c r="A6356">
        <f t="shared" si="203"/>
        <v>6351</v>
      </c>
      <c r="C6356">
        <v>84788.066159783615</v>
      </c>
      <c r="D6356">
        <v>87604.863628353371</v>
      </c>
      <c r="E6356">
        <v>46960702.365008309</v>
      </c>
      <c r="F6356">
        <v>2816.7974685697554</v>
      </c>
      <c r="G6356">
        <v>276029010.09203768</v>
      </c>
      <c r="H6356" s="6">
        <f>E6356-G6356-'Recalled prostheses cost'!$F$23</f>
        <v>-252820132.19392055</v>
      </c>
      <c r="I6356" s="112">
        <v>25952742.880751591</v>
      </c>
      <c r="J6356" s="112">
        <v>104891023.83497432</v>
      </c>
      <c r="K6356" s="112">
        <f>I6356-J6356-(0.38*'Recalled prostheses cost'!$F$23)</f>
        <v>-87963974.251641363</v>
      </c>
      <c r="L6356" s="11">
        <f t="shared" si="202"/>
        <v>1</v>
      </c>
    </row>
    <row r="6357" spans="1:12" x14ac:dyDescent="0.25">
      <c r="A6357">
        <f t="shared" si="203"/>
        <v>6352</v>
      </c>
      <c r="C6357">
        <v>60616.069554447997</v>
      </c>
      <c r="D6357">
        <v>62602.810011400281</v>
      </c>
      <c r="E6357">
        <v>60061230.080253474</v>
      </c>
      <c r="F6357">
        <v>1986.7404569522841</v>
      </c>
      <c r="G6357">
        <v>456245819.51945132</v>
      </c>
      <c r="H6357" s="6">
        <f>E6357-G6357-'Recalled prostheses cost'!$F$23</f>
        <v>-419936413.90608901</v>
      </c>
      <c r="I6357" s="112">
        <v>33214312.197813127</v>
      </c>
      <c r="J6357" s="112">
        <v>173373411.41739154</v>
      </c>
      <c r="K6357" s="112">
        <f>I6357-J6357-(0.38*'Recalled prostheses cost'!$F$23)</f>
        <v>-149184792.51699707</v>
      </c>
      <c r="L6357" s="11">
        <f t="shared" si="202"/>
        <v>1</v>
      </c>
    </row>
    <row r="6358" spans="1:12" x14ac:dyDescent="0.25">
      <c r="A6358">
        <f t="shared" si="203"/>
        <v>6353</v>
      </c>
      <c r="C6358">
        <v>49688.067152625546</v>
      </c>
      <c r="D6358">
        <v>51226.007776044586</v>
      </c>
      <c r="E6358">
        <v>43095643.481903419</v>
      </c>
      <c r="F6358">
        <v>1537.9406234190392</v>
      </c>
      <c r="G6358">
        <v>313111679.29812044</v>
      </c>
      <c r="H6358" s="6">
        <f>E6358-G6358-'Recalled prostheses cost'!$F$23</f>
        <v>-293767860.28310817</v>
      </c>
      <c r="I6358" s="112">
        <v>23733770.641292077</v>
      </c>
      <c r="J6358" s="112">
        <v>118982438.13328578</v>
      </c>
      <c r="K6358" s="112">
        <f>I6358-J6358-(0.38*'Recalled prostheses cost'!$F$23)</f>
        <v>-104274360.78941235</v>
      </c>
      <c r="L6358" s="11">
        <f t="shared" si="202"/>
        <v>1</v>
      </c>
    </row>
    <row r="6359" spans="1:12" x14ac:dyDescent="0.25">
      <c r="A6359">
        <f t="shared" si="203"/>
        <v>6354</v>
      </c>
      <c r="C6359">
        <v>84442.530241734537</v>
      </c>
      <c r="D6359">
        <v>87786.836565514008</v>
      </c>
      <c r="E6359">
        <v>40986512.860576719</v>
      </c>
      <c r="F6359">
        <v>3344.3063237794704</v>
      </c>
      <c r="G6359">
        <v>320824177.73962176</v>
      </c>
      <c r="H6359" s="6">
        <f>E6359-G6359-'Recalled prostheses cost'!$F$23</f>
        <v>-303589489.34593618</v>
      </c>
      <c r="I6359" s="112">
        <v>23000161.41328967</v>
      </c>
      <c r="J6359" s="112">
        <v>121913187.54105626</v>
      </c>
      <c r="K6359" s="112">
        <f>I6359-J6359-(0.38*'Recalled prostheses cost'!$F$23)</f>
        <v>-107938719.42518523</v>
      </c>
      <c r="L6359" s="11">
        <f t="shared" si="202"/>
        <v>1</v>
      </c>
    </row>
    <row r="6360" spans="1:12" x14ac:dyDescent="0.25">
      <c r="A6360">
        <f t="shared" si="203"/>
        <v>6355</v>
      </c>
      <c r="C6360">
        <v>54058.949640306761</v>
      </c>
      <c r="D6360">
        <v>56623.884447115881</v>
      </c>
      <c r="E6360">
        <v>48415019.981820241</v>
      </c>
      <c r="F6360">
        <v>2564.9348068091203</v>
      </c>
      <c r="G6360">
        <v>657330152.7575202</v>
      </c>
      <c r="H6360" s="6">
        <f>E6360-G6360-'Recalled prostheses cost'!$F$23</f>
        <v>-632666957.24259114</v>
      </c>
      <c r="I6360" s="112">
        <v>27067558.680342585</v>
      </c>
      <c r="J6360" s="112">
        <v>249785458.04785764</v>
      </c>
      <c r="K6360" s="112">
        <f>I6360-J6360-(0.38*'Recalled prostheses cost'!$F$23)</f>
        <v>-231743592.66493371</v>
      </c>
      <c r="L6360" s="11">
        <f t="shared" si="202"/>
        <v>1</v>
      </c>
    </row>
    <row r="6361" spans="1:12" x14ac:dyDescent="0.25">
      <c r="A6361">
        <f t="shared" si="203"/>
        <v>6356</v>
      </c>
      <c r="C6361">
        <v>60834.179534984491</v>
      </c>
      <c r="D6361">
        <v>62101.391936887936</v>
      </c>
      <c r="E6361">
        <v>43478324.096415274</v>
      </c>
      <c r="F6361">
        <v>1267.2124019034454</v>
      </c>
      <c r="G6361">
        <v>220556247.20916343</v>
      </c>
      <c r="H6361" s="6">
        <f>E6361-G6361-'Recalled prostheses cost'!$F$23</f>
        <v>-200829747.57963932</v>
      </c>
      <c r="I6361" s="112">
        <v>23913534.598391473</v>
      </c>
      <c r="J6361" s="112">
        <v>83811373.939482078</v>
      </c>
      <c r="K6361" s="112">
        <f>I6361-J6361-(0.38*'Recalled prostheses cost'!$F$23)</f>
        <v>-68923532.638509244</v>
      </c>
      <c r="L6361" s="11">
        <f t="shared" si="202"/>
        <v>1</v>
      </c>
    </row>
    <row r="6362" spans="1:12" x14ac:dyDescent="0.25">
      <c r="A6362">
        <f t="shared" si="203"/>
        <v>6357</v>
      </c>
      <c r="C6362">
        <v>62249.719159388216</v>
      </c>
      <c r="D6362">
        <v>63708.155365377032</v>
      </c>
      <c r="E6362">
        <v>48663366.656441897</v>
      </c>
      <c r="F6362">
        <v>1458.4362059888153</v>
      </c>
      <c r="G6362">
        <v>239378556.58659452</v>
      </c>
      <c r="H6362" s="6">
        <f>E6362-G6362-'Recalled prostheses cost'!$F$23</f>
        <v>-214467014.39704379</v>
      </c>
      <c r="I6362" s="112">
        <v>27062343.038487144</v>
      </c>
      <c r="J6362" s="112">
        <v>90963851.50290592</v>
      </c>
      <c r="K6362" s="112">
        <f>I6362-J6362-(0.38*'Recalled prostheses cost'!$F$23)</f>
        <v>-72927201.761837423</v>
      </c>
      <c r="L6362" s="11">
        <f t="shared" si="202"/>
        <v>1</v>
      </c>
    </row>
    <row r="6363" spans="1:12" x14ac:dyDescent="0.25">
      <c r="A6363">
        <f t="shared" si="203"/>
        <v>6358</v>
      </c>
      <c r="C6363">
        <v>66471.937174421313</v>
      </c>
      <c r="D6363">
        <v>69652.410690961347</v>
      </c>
      <c r="E6363">
        <v>40709209.244321354</v>
      </c>
      <c r="F6363">
        <v>3180.4735165400343</v>
      </c>
      <c r="G6363">
        <v>424131553.81438279</v>
      </c>
      <c r="H6363" s="6">
        <f>E6363-G6363-'Recalled prostheses cost'!$F$23</f>
        <v>-407174169.03695261</v>
      </c>
      <c r="I6363" s="112">
        <v>22411094.408482179</v>
      </c>
      <c r="J6363" s="112">
        <v>161169990.44946545</v>
      </c>
      <c r="K6363" s="112">
        <f>I6363-J6363-(0.38*'Recalled prostheses cost'!$F$23)</f>
        <v>-147784589.33840191</v>
      </c>
      <c r="L6363" s="11">
        <f t="shared" si="202"/>
        <v>1</v>
      </c>
    </row>
    <row r="6364" spans="1:12" x14ac:dyDescent="0.25">
      <c r="A6364">
        <f t="shared" si="203"/>
        <v>6359</v>
      </c>
      <c r="C6364">
        <v>69787.312726657809</v>
      </c>
      <c r="D6364">
        <v>72031.967942353367</v>
      </c>
      <c r="E6364">
        <v>44526635.899267644</v>
      </c>
      <c r="F6364">
        <v>2244.6552156955586</v>
      </c>
      <c r="G6364">
        <v>275686475.76065439</v>
      </c>
      <c r="H6364" s="6">
        <f>E6364-G6364-'Recalled prostheses cost'!$F$23</f>
        <v>-254911664.32827792</v>
      </c>
      <c r="I6364" s="112">
        <v>24391781.045813605</v>
      </c>
      <c r="J6364" s="112">
        <v>104760860.78904867</v>
      </c>
      <c r="K6364" s="112">
        <f>I6364-J6364-(0.38*'Recalled prostheses cost'!$F$23)</f>
        <v>-89394773.040653706</v>
      </c>
      <c r="L6364" s="11">
        <f t="shared" si="202"/>
        <v>1</v>
      </c>
    </row>
    <row r="6365" spans="1:12" x14ac:dyDescent="0.25">
      <c r="A6365">
        <f t="shared" si="203"/>
        <v>6360</v>
      </c>
      <c r="C6365">
        <v>53825.400952389871</v>
      </c>
      <c r="D6365">
        <v>55524.146317147941</v>
      </c>
      <c r="E6365">
        <v>48080830.826598309</v>
      </c>
      <c r="F6365">
        <v>1698.7453647580696</v>
      </c>
      <c r="G6365">
        <v>356292844.17734832</v>
      </c>
      <c r="H6365" s="6">
        <f>E6365-G6365-'Recalled prostheses cost'!$F$23</f>
        <v>-331963837.8176412</v>
      </c>
      <c r="I6365" s="112">
        <v>26717897.584759537</v>
      </c>
      <c r="J6365" s="112">
        <v>135391280.78739238</v>
      </c>
      <c r="K6365" s="112">
        <f>I6365-J6365-(0.38*'Recalled prostheses cost'!$F$23)</f>
        <v>-117699076.5000515</v>
      </c>
      <c r="L6365" s="11">
        <f t="shared" si="202"/>
        <v>1</v>
      </c>
    </row>
    <row r="6366" spans="1:12" x14ac:dyDescent="0.25">
      <c r="A6366">
        <f t="shared" si="203"/>
        <v>6361</v>
      </c>
      <c r="C6366">
        <v>84646.652390514471</v>
      </c>
      <c r="D6366">
        <v>88556.256224109093</v>
      </c>
      <c r="E6366">
        <v>38829852.197839953</v>
      </c>
      <c r="F6366">
        <v>3909.6038335946214</v>
      </c>
      <c r="G6366">
        <v>355302939.53842163</v>
      </c>
      <c r="H6366" s="6">
        <f>E6366-G6366-'Recalled prostheses cost'!$F$23</f>
        <v>-340224911.80747283</v>
      </c>
      <c r="I6366" s="112">
        <v>21176120.946950048</v>
      </c>
      <c r="J6366" s="112">
        <v>135015117.02460024</v>
      </c>
      <c r="K6366" s="112">
        <f>I6366-J6366-(0.38*'Recalled prostheses cost'!$F$23)</f>
        <v>-122864689.37506884</v>
      </c>
      <c r="L6366" s="11">
        <f t="shared" si="202"/>
        <v>1</v>
      </c>
    </row>
    <row r="6367" spans="1:12" x14ac:dyDescent="0.25">
      <c r="A6367">
        <f t="shared" si="203"/>
        <v>6362</v>
      </c>
      <c r="C6367">
        <v>53878.049836261569</v>
      </c>
      <c r="D6367">
        <v>55788.388999703442</v>
      </c>
      <c r="E6367">
        <v>44766172.396003254</v>
      </c>
      <c r="F6367">
        <v>1910.3391634418731</v>
      </c>
      <c r="G6367">
        <v>355403111.70316374</v>
      </c>
      <c r="H6367" s="6">
        <f>E6367-G6367-'Recalled prostheses cost'!$F$23</f>
        <v>-334388763.77405167</v>
      </c>
      <c r="I6367" s="112">
        <v>24630337.644066565</v>
      </c>
      <c r="J6367" s="112">
        <v>135053182.44720224</v>
      </c>
      <c r="K6367" s="112">
        <f>I6367-J6367-(0.38*'Recalled prostheses cost'!$F$23)</f>
        <v>-119448538.10055432</v>
      </c>
      <c r="L6367" s="11">
        <f t="shared" si="202"/>
        <v>1</v>
      </c>
    </row>
    <row r="6368" spans="1:12" x14ac:dyDescent="0.25">
      <c r="A6368">
        <f t="shared" si="203"/>
        <v>6363</v>
      </c>
      <c r="C6368">
        <v>52116.082271699721</v>
      </c>
      <c r="D6368">
        <v>53250.600410803258</v>
      </c>
      <c r="E6368">
        <v>47039151.057798304</v>
      </c>
      <c r="F6368">
        <v>1134.5181391035367</v>
      </c>
      <c r="G6368">
        <v>251829449.6527881</v>
      </c>
      <c r="H6368" s="6">
        <f>E6368-G6368-'Recalled prostheses cost'!$F$23</f>
        <v>-228542123.06188098</v>
      </c>
      <c r="I6368" s="112">
        <v>26559879.811368801</v>
      </c>
      <c r="J6368" s="112">
        <v>95695190.868059486</v>
      </c>
      <c r="K6368" s="112">
        <f>I6368-J6368-(0.38*'Recalled prostheses cost'!$F$23)</f>
        <v>-78161004.354109347</v>
      </c>
      <c r="L6368" s="11">
        <f t="shared" si="202"/>
        <v>1</v>
      </c>
    </row>
    <row r="6369" spans="1:12" x14ac:dyDescent="0.25">
      <c r="A6369">
        <f t="shared" si="203"/>
        <v>6364</v>
      </c>
      <c r="C6369">
        <v>65401.5027872719</v>
      </c>
      <c r="D6369">
        <v>67259.862765319893</v>
      </c>
      <c r="E6369">
        <v>42743399.229134381</v>
      </c>
      <c r="F6369">
        <v>1858.3599780479926</v>
      </c>
      <c r="G6369">
        <v>248108470.05789798</v>
      </c>
      <c r="H6369" s="6">
        <f>E6369-G6369-'Recalled prostheses cost'!$F$23</f>
        <v>-229116895.29565477</v>
      </c>
      <c r="I6369" s="112">
        <v>23302871.942395959</v>
      </c>
      <c r="J6369" s="112">
        <v>94281218.622001246</v>
      </c>
      <c r="K6369" s="112">
        <f>I6369-J6369-(0.38*'Recalled prostheses cost'!$F$23)</f>
        <v>-80004039.977023929</v>
      </c>
      <c r="L6369" s="11">
        <f t="shared" si="202"/>
        <v>1</v>
      </c>
    </row>
    <row r="6370" spans="1:12" x14ac:dyDescent="0.25">
      <c r="A6370">
        <f t="shared" si="203"/>
        <v>6365</v>
      </c>
      <c r="C6370">
        <v>53555.553143866637</v>
      </c>
      <c r="D6370">
        <v>55126.772625655729</v>
      </c>
      <c r="E6370">
        <v>45823492.675284982</v>
      </c>
      <c r="F6370">
        <v>1571.2194817890922</v>
      </c>
      <c r="G6370">
        <v>340966394.42874467</v>
      </c>
      <c r="H6370" s="6">
        <f>E6370-G6370-'Recalled prostheses cost'!$F$23</f>
        <v>-318894726.22035086</v>
      </c>
      <c r="I6370" s="112">
        <v>25413593.20883996</v>
      </c>
      <c r="J6370" s="112">
        <v>129567229.88292301</v>
      </c>
      <c r="K6370" s="112">
        <f>I6370-J6370-(0.38*'Recalled prostheses cost'!$F$23)</f>
        <v>-113179329.97150171</v>
      </c>
      <c r="L6370" s="11">
        <f t="shared" si="202"/>
        <v>1</v>
      </c>
    </row>
    <row r="6371" spans="1:12" x14ac:dyDescent="0.25">
      <c r="A6371">
        <f t="shared" si="203"/>
        <v>6366</v>
      </c>
      <c r="C6371">
        <v>68975.031662486857</v>
      </c>
      <c r="D6371">
        <v>70904.547707380421</v>
      </c>
      <c r="E6371">
        <v>45031333.87540713</v>
      </c>
      <c r="F6371">
        <v>1929.516044893564</v>
      </c>
      <c r="G6371">
        <v>246321175.69172722</v>
      </c>
      <c r="H6371" s="6">
        <f>E6371-G6371-'Recalled prostheses cost'!$F$23</f>
        <v>-225041666.28321126</v>
      </c>
      <c r="I6371" s="112">
        <v>25200118.9651706</v>
      </c>
      <c r="J6371" s="112">
        <v>93602046.762856334</v>
      </c>
      <c r="K6371" s="112">
        <f>I6371-J6371-(0.38*'Recalled prostheses cost'!$F$23)</f>
        <v>-77427621.095104396</v>
      </c>
      <c r="L6371" s="11">
        <f t="shared" si="202"/>
        <v>1</v>
      </c>
    </row>
    <row r="6372" spans="1:12" x14ac:dyDescent="0.25">
      <c r="A6372">
        <f t="shared" si="203"/>
        <v>6367</v>
      </c>
      <c r="C6372">
        <v>58825.028945894686</v>
      </c>
      <c r="D6372">
        <v>61077.790309055723</v>
      </c>
      <c r="E6372">
        <v>66348854.195627816</v>
      </c>
      <c r="F6372">
        <v>2252.7613631610366</v>
      </c>
      <c r="G6372">
        <v>565112354.52579141</v>
      </c>
      <c r="H6372" s="6">
        <f>E6372-G6372-'Recalled prostheses cost'!$F$23</f>
        <v>-522515324.79705477</v>
      </c>
      <c r="I6372" s="112">
        <v>36528859.368591957</v>
      </c>
      <c r="J6372" s="112">
        <v>214742694.71980071</v>
      </c>
      <c r="K6372" s="112">
        <f>I6372-J6372-(0.38*'Recalled prostheses cost'!$F$23)</f>
        <v>-187239528.6486274</v>
      </c>
      <c r="L6372" s="11">
        <f t="shared" si="202"/>
        <v>1</v>
      </c>
    </row>
    <row r="6373" spans="1:12" x14ac:dyDescent="0.25">
      <c r="A6373">
        <f t="shared" si="203"/>
        <v>6368</v>
      </c>
      <c r="C6373">
        <v>55513.531186650333</v>
      </c>
      <c r="D6373">
        <v>57200.019684697669</v>
      </c>
      <c r="E6373">
        <v>46924197.261122972</v>
      </c>
      <c r="F6373">
        <v>1686.4884980473362</v>
      </c>
      <c r="G6373">
        <v>333915567.44807059</v>
      </c>
      <c r="H6373" s="6">
        <f>E6373-G6373-'Recalled prostheses cost'!$F$23</f>
        <v>-310743194.65383875</v>
      </c>
      <c r="I6373" s="112">
        <v>26116354.45156892</v>
      </c>
      <c r="J6373" s="112">
        <v>126887915.6302668</v>
      </c>
      <c r="K6373" s="112">
        <f>I6373-J6373-(0.38*'Recalled prostheses cost'!$F$23)</f>
        <v>-109797254.47611654</v>
      </c>
      <c r="L6373" s="11">
        <f t="shared" si="202"/>
        <v>1</v>
      </c>
    </row>
    <row r="6374" spans="1:12" x14ac:dyDescent="0.25">
      <c r="A6374">
        <f t="shared" si="203"/>
        <v>6369</v>
      </c>
      <c r="C6374">
        <v>73428.656805693128</v>
      </c>
      <c r="D6374">
        <v>75198.733670807705</v>
      </c>
      <c r="E6374">
        <v>48863400.797825553</v>
      </c>
      <c r="F6374">
        <v>1770.0768651145772</v>
      </c>
      <c r="G6374">
        <v>247821452.41664615</v>
      </c>
      <c r="H6374" s="6">
        <f>E6374-G6374-'Recalled prostheses cost'!$F$23</f>
        <v>-222709876.08571178</v>
      </c>
      <c r="I6374" s="112">
        <v>27001028.911430191</v>
      </c>
      <c r="J6374" s="112">
        <v>94172151.918325499</v>
      </c>
      <c r="K6374" s="112">
        <f>I6374-J6374-(0.38*'Recalled prostheses cost'!$F$23)</f>
        <v>-76196816.304313958</v>
      </c>
      <c r="L6374" s="11">
        <f t="shared" si="202"/>
        <v>1</v>
      </c>
    </row>
    <row r="6375" spans="1:12" x14ac:dyDescent="0.25">
      <c r="A6375">
        <f t="shared" si="203"/>
        <v>6370</v>
      </c>
      <c r="C6375">
        <v>63026.404095725273</v>
      </c>
      <c r="D6375">
        <v>65202.961673109145</v>
      </c>
      <c r="E6375">
        <v>42139065.76717028</v>
      </c>
      <c r="F6375">
        <v>2176.5575773838718</v>
      </c>
      <c r="G6375">
        <v>344529621.07400805</v>
      </c>
      <c r="H6375" s="6">
        <f>E6375-G6375-'Recalled prostheses cost'!$F$23</f>
        <v>-326142379.77372897</v>
      </c>
      <c r="I6375" s="112">
        <v>23878275.826237287</v>
      </c>
      <c r="J6375" s="112">
        <v>130921256.00812307</v>
      </c>
      <c r="K6375" s="112">
        <f>I6375-J6375-(0.38*'Recalled prostheses cost'!$F$23)</f>
        <v>-116068673.47930443</v>
      </c>
      <c r="L6375" s="11">
        <f t="shared" si="202"/>
        <v>1</v>
      </c>
    </row>
    <row r="6376" spans="1:12" x14ac:dyDescent="0.25">
      <c r="A6376">
        <f t="shared" si="203"/>
        <v>6371</v>
      </c>
      <c r="C6376">
        <v>55423.773223881777</v>
      </c>
      <c r="D6376">
        <v>57272.529174776195</v>
      </c>
      <c r="E6376">
        <v>43311016.088802785</v>
      </c>
      <c r="F6376">
        <v>1848.7559508944178</v>
      </c>
      <c r="G6376">
        <v>314187381.55153763</v>
      </c>
      <c r="H6376" s="6">
        <f>E6376-G6376-'Recalled prostheses cost'!$F$23</f>
        <v>-294628189.92962599</v>
      </c>
      <c r="I6376" s="112">
        <v>24336451.775484528</v>
      </c>
      <c r="J6376" s="112">
        <v>119391204.98958431</v>
      </c>
      <c r="K6376" s="112">
        <f>I6376-J6376-(0.38*'Recalled prostheses cost'!$F$23)</f>
        <v>-104080446.51151842</v>
      </c>
      <c r="L6376" s="11">
        <f t="shared" si="202"/>
        <v>1</v>
      </c>
    </row>
    <row r="6377" spans="1:12" x14ac:dyDescent="0.25">
      <c r="A6377">
        <f t="shared" si="203"/>
        <v>6372</v>
      </c>
      <c r="C6377">
        <v>52840.686397729391</v>
      </c>
      <c r="D6377">
        <v>54317.767473423082</v>
      </c>
      <c r="E6377">
        <v>39707359.895898633</v>
      </c>
      <c r="F6377">
        <v>1477.0810756936917</v>
      </c>
      <c r="G6377">
        <v>204956138.00932217</v>
      </c>
      <c r="H6377" s="6">
        <f>E6377-G6377-'Recalled prostheses cost'!$F$23</f>
        <v>-189000602.5803147</v>
      </c>
      <c r="I6377" s="112">
        <v>21792184.945582956</v>
      </c>
      <c r="J6377" s="112">
        <v>77883332.443542466</v>
      </c>
      <c r="K6377" s="112">
        <f>I6377-J6377-(0.38*'Recalled prostheses cost'!$F$23)</f>
        <v>-65116840.795378156</v>
      </c>
      <c r="L6377" s="11">
        <f t="shared" si="202"/>
        <v>1</v>
      </c>
    </row>
    <row r="6378" spans="1:12" x14ac:dyDescent="0.25">
      <c r="A6378">
        <f t="shared" si="203"/>
        <v>6373</v>
      </c>
      <c r="C6378">
        <v>59111.65169126571</v>
      </c>
      <c r="D6378">
        <v>61145.505821979641</v>
      </c>
      <c r="E6378">
        <v>43588337.417491794</v>
      </c>
      <c r="F6378">
        <v>2033.8541307139312</v>
      </c>
      <c r="G6378">
        <v>340380195.23974884</v>
      </c>
      <c r="H6378" s="6">
        <f>E6378-G6378-'Recalled prostheses cost'!$F$23</f>
        <v>-320543682.28914821</v>
      </c>
      <c r="I6378" s="112">
        <v>23978478.985294584</v>
      </c>
      <c r="J6378" s="112">
        <v>129344474.19110455</v>
      </c>
      <c r="K6378" s="112">
        <f>I6378-J6378-(0.38*'Recalled prostheses cost'!$F$23)</f>
        <v>-114391688.5032286</v>
      </c>
      <c r="L6378" s="11">
        <f t="shared" si="202"/>
        <v>1</v>
      </c>
    </row>
    <row r="6379" spans="1:12" x14ac:dyDescent="0.25">
      <c r="A6379">
        <f t="shared" si="203"/>
        <v>6374</v>
      </c>
      <c r="C6379">
        <v>55443.564322172417</v>
      </c>
      <c r="D6379">
        <v>56824.907268637893</v>
      </c>
      <c r="E6379">
        <v>47053745.952805787</v>
      </c>
      <c r="F6379">
        <v>1381.3429464654764</v>
      </c>
      <c r="G6379">
        <v>274139062.79401612</v>
      </c>
      <c r="H6379" s="6">
        <f>E6379-G6379-'Recalled prostheses cost'!$F$23</f>
        <v>-250837141.30810151</v>
      </c>
      <c r="I6379" s="112">
        <v>26095816.20432321</v>
      </c>
      <c r="J6379" s="112">
        <v>104172843.86172612</v>
      </c>
      <c r="K6379" s="112">
        <f>I6379-J6379-(0.38*'Recalled prostheses cost'!$F$23)</f>
        <v>-87102720.954821557</v>
      </c>
      <c r="L6379" s="11">
        <f t="shared" si="202"/>
        <v>1</v>
      </c>
    </row>
    <row r="6380" spans="1:12" x14ac:dyDescent="0.25">
      <c r="A6380">
        <f t="shared" si="203"/>
        <v>6375</v>
      </c>
      <c r="C6380">
        <v>47937.770288432614</v>
      </c>
      <c r="D6380">
        <v>49521.993034572377</v>
      </c>
      <c r="E6380">
        <v>56728976.137011781</v>
      </c>
      <c r="F6380">
        <v>1584.2227461397633</v>
      </c>
      <c r="G6380">
        <v>441579856.48437476</v>
      </c>
      <c r="H6380" s="6">
        <f>E6380-G6380-'Recalled prostheses cost'!$F$23</f>
        <v>-408602704.81425416</v>
      </c>
      <c r="I6380" s="112">
        <v>31309737.933408104</v>
      </c>
      <c r="J6380" s="112">
        <v>167800345.46406239</v>
      </c>
      <c r="K6380" s="112">
        <f>I6380-J6380-(0.38*'Recalled prostheses cost'!$F$23)</f>
        <v>-145516300.82807294</v>
      </c>
      <c r="L6380" s="11">
        <f t="shared" si="202"/>
        <v>1</v>
      </c>
    </row>
    <row r="6381" spans="1:12" x14ac:dyDescent="0.25">
      <c r="A6381">
        <f t="shared" si="203"/>
        <v>6376</v>
      </c>
      <c r="C6381">
        <v>86695.644313428973</v>
      </c>
      <c r="D6381">
        <v>90665.259888791872</v>
      </c>
      <c r="E6381">
        <v>45441438.55742427</v>
      </c>
      <c r="F6381">
        <v>3969.6155753628991</v>
      </c>
      <c r="G6381">
        <v>458754910.00041783</v>
      </c>
      <c r="H6381" s="6">
        <f>E6381-G6381-'Recalled prostheses cost'!$F$23</f>
        <v>-437065295.90988475</v>
      </c>
      <c r="I6381" s="112">
        <v>25582384.936016899</v>
      </c>
      <c r="J6381" s="112">
        <v>174326865.8001588</v>
      </c>
      <c r="K6381" s="112">
        <f>I6381-J6381-(0.38*'Recalled prostheses cost'!$F$23)</f>
        <v>-157770174.16156057</v>
      </c>
      <c r="L6381" s="11">
        <f t="shared" si="202"/>
        <v>1</v>
      </c>
    </row>
    <row r="6382" spans="1:12" x14ac:dyDescent="0.25">
      <c r="A6382">
        <f t="shared" si="203"/>
        <v>6377</v>
      </c>
      <c r="C6382">
        <v>56147.684006768097</v>
      </c>
      <c r="D6382">
        <v>57418.110091180381</v>
      </c>
      <c r="E6382">
        <v>42781930.337085709</v>
      </c>
      <c r="F6382">
        <v>1270.4260844122837</v>
      </c>
      <c r="G6382">
        <v>162793754.25235468</v>
      </c>
      <c r="H6382" s="6">
        <f>E6382-G6382-'Recalled prostheses cost'!$F$23</f>
        <v>-143763648.38216016</v>
      </c>
      <c r="I6382" s="112">
        <v>23828016.878037758</v>
      </c>
      <c r="J6382" s="112">
        <v>61861626.61589478</v>
      </c>
      <c r="K6382" s="112">
        <f>I6382-J6382-(0.38*'Recalled prostheses cost'!$F$23)</f>
        <v>-47059303.035275668</v>
      </c>
      <c r="L6382" s="11">
        <f t="shared" si="202"/>
        <v>1</v>
      </c>
    </row>
    <row r="6383" spans="1:12" x14ac:dyDescent="0.25">
      <c r="A6383">
        <f t="shared" si="203"/>
        <v>6378</v>
      </c>
      <c r="C6383">
        <v>88883.712663687591</v>
      </c>
      <c r="D6383">
        <v>92330.846890950968</v>
      </c>
      <c r="E6383">
        <v>57432310.172941044</v>
      </c>
      <c r="F6383">
        <v>3447.1342272633774</v>
      </c>
      <c r="G6383">
        <v>411859549.34781879</v>
      </c>
      <c r="H6383" s="6">
        <f>E6383-G6383-'Recalled prostheses cost'!$F$23</f>
        <v>-378179063.64176893</v>
      </c>
      <c r="I6383" s="112">
        <v>31417242.490916587</v>
      </c>
      <c r="J6383" s="112">
        <v>156506628.75217116</v>
      </c>
      <c r="K6383" s="112">
        <f>I6383-J6383-(0.38*'Recalled prostheses cost'!$F$23)</f>
        <v>-134115079.55867323</v>
      </c>
      <c r="L6383" s="11">
        <f t="shared" si="202"/>
        <v>1</v>
      </c>
    </row>
    <row r="6384" spans="1:12" x14ac:dyDescent="0.25">
      <c r="A6384">
        <f t="shared" si="203"/>
        <v>6379</v>
      </c>
      <c r="C6384">
        <v>53610.913157464223</v>
      </c>
      <c r="D6384">
        <v>55110.574337764891</v>
      </c>
      <c r="E6384">
        <v>43000565.953660831</v>
      </c>
      <c r="F6384">
        <v>1499.6611803006672</v>
      </c>
      <c r="G6384">
        <v>281187903.52405524</v>
      </c>
      <c r="H6384" s="6">
        <f>E6384-G6384-'Recalled prostheses cost'!$F$23</f>
        <v>-261939162.03728557</v>
      </c>
      <c r="I6384" s="112">
        <v>23943956.585126169</v>
      </c>
      <c r="J6384" s="112">
        <v>106851403.33914101</v>
      </c>
      <c r="K6384" s="112">
        <f>I6384-J6384-(0.38*'Recalled prostheses cost'!$F$23)</f>
        <v>-91933140.051433504</v>
      </c>
      <c r="L6384" s="11">
        <f t="shared" si="202"/>
        <v>1</v>
      </c>
    </row>
    <row r="6385" spans="1:12" x14ac:dyDescent="0.25">
      <c r="A6385">
        <f t="shared" si="203"/>
        <v>6380</v>
      </c>
      <c r="C6385">
        <v>52535.491087403272</v>
      </c>
      <c r="D6385">
        <v>53383.73311343688</v>
      </c>
      <c r="E6385">
        <v>53576348.101618841</v>
      </c>
      <c r="F6385">
        <v>848.24202603360754</v>
      </c>
      <c r="G6385">
        <v>203597702.9046587</v>
      </c>
      <c r="H6385" s="6">
        <f>E6385-G6385-'Recalled prostheses cost'!$F$23</f>
        <v>-173773179.26993102</v>
      </c>
      <c r="I6385" s="112">
        <v>29439654.036691517</v>
      </c>
      <c r="J6385" s="112">
        <v>77367127.103770301</v>
      </c>
      <c r="K6385" s="112">
        <f>I6385-J6385-(0.38*'Recalled prostheses cost'!$F$23)</f>
        <v>-56953166.364497431</v>
      </c>
      <c r="L6385" s="11">
        <f t="shared" si="202"/>
        <v>1</v>
      </c>
    </row>
    <row r="6386" spans="1:12" x14ac:dyDescent="0.25">
      <c r="A6386">
        <f t="shared" si="203"/>
        <v>6381</v>
      </c>
      <c r="C6386">
        <v>57782.622715743775</v>
      </c>
      <c r="D6386">
        <v>59478.442572388674</v>
      </c>
      <c r="E6386">
        <v>45646607.712135375</v>
      </c>
      <c r="F6386">
        <v>1695.8198566448991</v>
      </c>
      <c r="G6386">
        <v>276420604.64911091</v>
      </c>
      <c r="H6386" s="6">
        <f>E6386-G6386-'Recalled prostheses cost'!$F$23</f>
        <v>-254525821.40386671</v>
      </c>
      <c r="I6386" s="112">
        <v>25116196.259045325</v>
      </c>
      <c r="J6386" s="112">
        <v>105039829.76666218</v>
      </c>
      <c r="K6386" s="112">
        <f>I6386-J6386-(0.38*'Recalled prostheses cost'!$F$23)</f>
        <v>-88949326.805035502</v>
      </c>
      <c r="L6386" s="11">
        <f t="shared" si="202"/>
        <v>1</v>
      </c>
    </row>
    <row r="6387" spans="1:12" x14ac:dyDescent="0.25">
      <c r="A6387">
        <f t="shared" si="203"/>
        <v>6382</v>
      </c>
      <c r="C6387">
        <v>50888.117696905458</v>
      </c>
      <c r="D6387">
        <v>52066.081733035353</v>
      </c>
      <c r="E6387">
        <v>44782868.894685388</v>
      </c>
      <c r="F6387">
        <v>1177.9640361298952</v>
      </c>
      <c r="G6387">
        <v>206928600.57842287</v>
      </c>
      <c r="H6387" s="6">
        <f>E6387-G6387-'Recalled prostheses cost'!$F$23</f>
        <v>-185897556.15062866</v>
      </c>
      <c r="I6387" s="112">
        <v>24866567.593027912</v>
      </c>
      <c r="J6387" s="112">
        <v>78632868.219800696</v>
      </c>
      <c r="K6387" s="112">
        <f>I6387-J6387-(0.38*'Recalled prostheses cost'!$F$23)</f>
        <v>-62791993.92419143</v>
      </c>
      <c r="L6387" s="11">
        <f t="shared" si="202"/>
        <v>1</v>
      </c>
    </row>
    <row r="6388" spans="1:12" x14ac:dyDescent="0.25">
      <c r="A6388">
        <f t="shared" si="203"/>
        <v>6383</v>
      </c>
      <c r="C6388">
        <v>51521.475153831649</v>
      </c>
      <c r="D6388">
        <v>52609.101495791685</v>
      </c>
      <c r="E6388">
        <v>47531601.222524837</v>
      </c>
      <c r="F6388">
        <v>1087.6263419600364</v>
      </c>
      <c r="G6388">
        <v>226407251.41965041</v>
      </c>
      <c r="H6388" s="6">
        <f>E6388-G6388-'Recalled prostheses cost'!$F$23</f>
        <v>-202627474.66401672</v>
      </c>
      <c r="I6388" s="112">
        <v>26409727.043496877</v>
      </c>
      <c r="J6388" s="112">
        <v>86034755.539467141</v>
      </c>
      <c r="K6388" s="112">
        <f>I6388-J6388-(0.38*'Recalled prostheses cost'!$F$23)</f>
        <v>-68650721.793388903</v>
      </c>
      <c r="L6388" s="11">
        <f t="shared" si="202"/>
        <v>1</v>
      </c>
    </row>
    <row r="6389" spans="1:12" x14ac:dyDescent="0.25">
      <c r="A6389">
        <f t="shared" si="203"/>
        <v>6384</v>
      </c>
      <c r="C6389">
        <v>79591.271439295466</v>
      </c>
      <c r="D6389">
        <v>82472.682133674869</v>
      </c>
      <c r="E6389">
        <v>39778134.375931382</v>
      </c>
      <c r="F6389">
        <v>2881.4106943794031</v>
      </c>
      <c r="G6389">
        <v>266153072.82153118</v>
      </c>
      <c r="H6389" s="6">
        <f>E6389-G6389-'Recalled prostheses cost'!$F$23</f>
        <v>-250126762.91249096</v>
      </c>
      <c r="I6389" s="112">
        <v>22194692.93511733</v>
      </c>
      <c r="J6389" s="112">
        <v>101138167.67218186</v>
      </c>
      <c r="K6389" s="112">
        <f>I6389-J6389-(0.38*'Recalled prostheses cost'!$F$23)</f>
        <v>-87969168.034483165</v>
      </c>
      <c r="L6389" s="11">
        <f t="shared" si="202"/>
        <v>1</v>
      </c>
    </row>
    <row r="6390" spans="1:12" x14ac:dyDescent="0.25">
      <c r="A6390">
        <f t="shared" si="203"/>
        <v>6385</v>
      </c>
      <c r="C6390">
        <v>73811.068234401217</v>
      </c>
      <c r="D6390">
        <v>76148.792549263278</v>
      </c>
      <c r="E6390">
        <v>52316526.90132229</v>
      </c>
      <c r="F6390">
        <v>2337.7243148620619</v>
      </c>
      <c r="G6390">
        <v>359130524.47946942</v>
      </c>
      <c r="H6390" s="6">
        <f>E6390-G6390-'Recalled prostheses cost'!$F$23</f>
        <v>-330565822.04503828</v>
      </c>
      <c r="I6390" s="112">
        <v>28916260.397173598</v>
      </c>
      <c r="J6390" s="112">
        <v>136469599.30219838</v>
      </c>
      <c r="K6390" s="112">
        <f>I6390-J6390-(0.38*'Recalled prostheses cost'!$F$23)</f>
        <v>-116579032.20244342</v>
      </c>
      <c r="L6390" s="11">
        <f t="shared" si="202"/>
        <v>1</v>
      </c>
    </row>
    <row r="6391" spans="1:12" x14ac:dyDescent="0.25">
      <c r="A6391">
        <f t="shared" si="203"/>
        <v>6386</v>
      </c>
      <c r="C6391">
        <v>71592.396264852985</v>
      </c>
      <c r="D6391">
        <v>74259.642837897656</v>
      </c>
      <c r="E6391">
        <v>40019554.225380711</v>
      </c>
      <c r="F6391">
        <v>2667.2465730446711</v>
      </c>
      <c r="G6391">
        <v>309143197.70691794</v>
      </c>
      <c r="H6391" s="6">
        <f>E6391-G6391-'Recalled prostheses cost'!$F$23</f>
        <v>-292875467.94842839</v>
      </c>
      <c r="I6391" s="112">
        <v>22225343.581851292</v>
      </c>
      <c r="J6391" s="112">
        <v>117474415.12862882</v>
      </c>
      <c r="K6391" s="112">
        <f>I6391-J6391-(0.38*'Recalled prostheses cost'!$F$23)</f>
        <v>-104274764.84419617</v>
      </c>
      <c r="L6391" s="11">
        <f t="shared" si="202"/>
        <v>1</v>
      </c>
    </row>
    <row r="6392" spans="1:12" x14ac:dyDescent="0.25">
      <c r="A6392">
        <f t="shared" si="203"/>
        <v>6387</v>
      </c>
      <c r="C6392">
        <v>62686.486987799901</v>
      </c>
      <c r="D6392">
        <v>63579.225283239888</v>
      </c>
      <c r="E6392">
        <v>44520622.918308228</v>
      </c>
      <c r="F6392">
        <v>892.73829543998727</v>
      </c>
      <c r="G6392">
        <v>113309176.94183841</v>
      </c>
      <c r="H6392" s="6">
        <f>E6392-G6392-'Recalled prostheses cost'!$F$23</f>
        <v>-92540378.490421355</v>
      </c>
      <c r="I6392" s="112">
        <v>24965632.701479491</v>
      </c>
      <c r="J6392" s="112">
        <v>43057487.237898603</v>
      </c>
      <c r="K6392" s="112">
        <f>I6392-J6392-(0.38*'Recalled prostheses cost'!$F$23)</f>
        <v>-27117547.833837759</v>
      </c>
      <c r="L6392" s="11">
        <f t="shared" si="202"/>
        <v>1</v>
      </c>
    </row>
    <row r="6393" spans="1:12" x14ac:dyDescent="0.25">
      <c r="A6393">
        <f t="shared" si="203"/>
        <v>6388</v>
      </c>
      <c r="C6393">
        <v>59281.871578169448</v>
      </c>
      <c r="D6393">
        <v>60858.679755520105</v>
      </c>
      <c r="E6393">
        <v>51093228.174908742</v>
      </c>
      <c r="F6393">
        <v>1576.8081773506565</v>
      </c>
      <c r="G6393">
        <v>266572586.74929222</v>
      </c>
      <c r="H6393" s="6">
        <f>E6393-G6393-'Recalled prostheses cost'!$F$23</f>
        <v>-239231183.04127467</v>
      </c>
      <c r="I6393" s="112">
        <v>28065988.644063167</v>
      </c>
      <c r="J6393" s="112">
        <v>101297582.96473105</v>
      </c>
      <c r="K6393" s="112">
        <f>I6393-J6393-(0.38*'Recalled prostheses cost'!$F$23)</f>
        <v>-82257287.618086547</v>
      </c>
      <c r="L6393" s="11">
        <f t="shared" si="202"/>
        <v>1</v>
      </c>
    </row>
    <row r="6394" spans="1:12" x14ac:dyDescent="0.25">
      <c r="A6394">
        <f t="shared" si="203"/>
        <v>6389</v>
      </c>
      <c r="C6394">
        <v>73517.280704677512</v>
      </c>
      <c r="D6394">
        <v>75886.986997297645</v>
      </c>
      <c r="E6394">
        <v>52476338.740685314</v>
      </c>
      <c r="F6394">
        <v>2369.7062926201324</v>
      </c>
      <c r="G6394">
        <v>374685383.98646098</v>
      </c>
      <c r="H6394" s="6">
        <f>E6394-G6394-'Recalled prostheses cost'!$F$23</f>
        <v>-345960869.71266687</v>
      </c>
      <c r="I6394" s="112">
        <v>29569642.808217697</v>
      </c>
      <c r="J6394" s="112">
        <v>142380445.91485515</v>
      </c>
      <c r="K6394" s="112">
        <f>I6394-J6394-(0.38*'Recalled prostheses cost'!$F$23)</f>
        <v>-121836496.4040561</v>
      </c>
      <c r="L6394" s="11">
        <f t="shared" si="202"/>
        <v>1</v>
      </c>
    </row>
    <row r="6395" spans="1:12" x14ac:dyDescent="0.25">
      <c r="A6395">
        <f t="shared" si="203"/>
        <v>6390</v>
      </c>
      <c r="C6395">
        <v>53270.307724466373</v>
      </c>
      <c r="D6395">
        <v>54762.073811188384</v>
      </c>
      <c r="E6395">
        <v>58230770.717901923</v>
      </c>
      <c r="F6395">
        <v>1491.7660867220111</v>
      </c>
      <c r="G6395">
        <v>455646625.70165187</v>
      </c>
      <c r="H6395" s="6">
        <f>E6395-G6395-'Recalled prostheses cost'!$F$23</f>
        <v>-421167679.4506411</v>
      </c>
      <c r="I6395" s="112">
        <v>32519252.11618188</v>
      </c>
      <c r="J6395" s="112">
        <v>173145717.76662773</v>
      </c>
      <c r="K6395" s="112">
        <f>I6395-J6395-(0.38*'Recalled prostheses cost'!$F$23)</f>
        <v>-149652158.9478645</v>
      </c>
      <c r="L6395" s="11">
        <f t="shared" si="202"/>
        <v>1</v>
      </c>
    </row>
    <row r="6396" spans="1:12" x14ac:dyDescent="0.25">
      <c r="A6396">
        <f t="shared" si="203"/>
        <v>6391</v>
      </c>
      <c r="C6396">
        <v>49687.402662508357</v>
      </c>
      <c r="D6396">
        <v>50750.137146963309</v>
      </c>
      <c r="E6396">
        <v>42462200.229516044</v>
      </c>
      <c r="F6396">
        <v>1062.7344844549516</v>
      </c>
      <c r="G6396">
        <v>217788991.93248925</v>
      </c>
      <c r="H6396" s="6">
        <f>E6396-G6396-'Recalled prostheses cost'!$F$23</f>
        <v>-199078616.16986436</v>
      </c>
      <c r="I6396" s="112">
        <v>23180932.718064256</v>
      </c>
      <c r="J6396" s="112">
        <v>82759816.934345901</v>
      </c>
      <c r="K6396" s="112">
        <f>I6396-J6396-(0.38*'Recalled prostheses cost'!$F$23)</f>
        <v>-68604577.513700292</v>
      </c>
      <c r="L6396" s="11">
        <f t="shared" si="202"/>
        <v>1</v>
      </c>
    </row>
    <row r="6397" spans="1:12" x14ac:dyDescent="0.25">
      <c r="A6397">
        <f t="shared" si="203"/>
        <v>6392</v>
      </c>
      <c r="C6397">
        <v>78402.502347182715</v>
      </c>
      <c r="D6397">
        <v>81277.215530702859</v>
      </c>
      <c r="E6397">
        <v>61974660.606037967</v>
      </c>
      <c r="F6397">
        <v>2874.7131835201435</v>
      </c>
      <c r="G6397">
        <v>400466583.31774449</v>
      </c>
      <c r="H6397" s="6">
        <f>E6397-G6397-'Recalled prostheses cost'!$F$23</f>
        <v>-362243747.17859769</v>
      </c>
      <c r="I6397" s="112">
        <v>34512834.144590378</v>
      </c>
      <c r="J6397" s="112">
        <v>152177301.66074291</v>
      </c>
      <c r="K6397" s="112">
        <f>I6397-J6397-(0.38*'Recalled prostheses cost'!$F$23)</f>
        <v>-126690160.81357118</v>
      </c>
      <c r="L6397" s="11">
        <f t="shared" si="202"/>
        <v>1</v>
      </c>
    </row>
    <row r="6398" spans="1:12" x14ac:dyDescent="0.25">
      <c r="A6398">
        <f t="shared" si="203"/>
        <v>6393</v>
      </c>
      <c r="C6398">
        <v>74304.625782158881</v>
      </c>
      <c r="D6398">
        <v>76127.920123539167</v>
      </c>
      <c r="E6398">
        <v>47620789.447944172</v>
      </c>
      <c r="F6398">
        <v>1823.2943413802859</v>
      </c>
      <c r="G6398">
        <v>231574873.63552898</v>
      </c>
      <c r="H6398" s="6">
        <f>E6398-G6398-'Recalled prostheses cost'!$F$23</f>
        <v>-207705908.65447599</v>
      </c>
      <c r="I6398" s="112">
        <v>26129312.262671601</v>
      </c>
      <c r="J6398" s="112">
        <v>87998451.981501028</v>
      </c>
      <c r="K6398" s="112">
        <f>I6398-J6398-(0.38*'Recalled prostheses cost'!$F$23)</f>
        <v>-70894833.016248077</v>
      </c>
      <c r="L6398" s="11">
        <f t="shared" si="202"/>
        <v>1</v>
      </c>
    </row>
    <row r="6399" spans="1:12" x14ac:dyDescent="0.25">
      <c r="A6399">
        <f t="shared" si="203"/>
        <v>6394</v>
      </c>
      <c r="C6399">
        <v>60193.445209420854</v>
      </c>
      <c r="D6399">
        <v>62493.380167911506</v>
      </c>
      <c r="E6399">
        <v>42513281.667827256</v>
      </c>
      <c r="F6399">
        <v>2299.9349584906522</v>
      </c>
      <c r="G6399">
        <v>332782125.95725191</v>
      </c>
      <c r="H6399" s="6">
        <f>E6399-G6399-'Recalled prostheses cost'!$F$23</f>
        <v>-314020668.75631583</v>
      </c>
      <c r="I6399" s="112">
        <v>23366553.828164961</v>
      </c>
      <c r="J6399" s="112">
        <v>126457207.86375573</v>
      </c>
      <c r="K6399" s="112">
        <f>I6399-J6399-(0.38*'Recalled prostheses cost'!$F$23)</f>
        <v>-112116347.33300942</v>
      </c>
      <c r="L6399" s="11">
        <f t="shared" si="202"/>
        <v>1</v>
      </c>
    </row>
    <row r="6400" spans="1:12" x14ac:dyDescent="0.25">
      <c r="A6400">
        <f t="shared" si="203"/>
        <v>6395</v>
      </c>
      <c r="C6400">
        <v>61206.952293725015</v>
      </c>
      <c r="D6400">
        <v>62114.850578427424</v>
      </c>
      <c r="E6400">
        <v>67683254.9422362</v>
      </c>
      <c r="F6400">
        <v>907.898284702409</v>
      </c>
      <c r="G6400">
        <v>253644958.64597684</v>
      </c>
      <c r="H6400" s="6">
        <f>E6400-G6400-'Recalled prostheses cost'!$F$23</f>
        <v>-209713528.17063183</v>
      </c>
      <c r="I6400" s="112">
        <v>37032328.943764471</v>
      </c>
      <c r="J6400" s="112">
        <v>96385084.285471216</v>
      </c>
      <c r="K6400" s="112">
        <f>I6400-J6400-(0.38*'Recalled prostheses cost'!$F$23)</f>
        <v>-68378448.639125392</v>
      </c>
      <c r="L6400" s="11">
        <f t="shared" si="202"/>
        <v>1</v>
      </c>
    </row>
    <row r="6401" spans="1:12" x14ac:dyDescent="0.25">
      <c r="A6401">
        <f t="shared" si="203"/>
        <v>6396</v>
      </c>
      <c r="C6401">
        <v>48904.394436657611</v>
      </c>
      <c r="D6401">
        <v>50050.721299109799</v>
      </c>
      <c r="E6401">
        <v>52613684.223970436</v>
      </c>
      <c r="F6401">
        <v>1146.3268624521879</v>
      </c>
      <c r="G6401">
        <v>270897216.67712563</v>
      </c>
      <c r="H6401" s="6">
        <f>E6401-G6401-'Recalled prostheses cost'!$F$23</f>
        <v>-242035356.92004636</v>
      </c>
      <c r="I6401" s="112">
        <v>29108870.423338689</v>
      </c>
      <c r="J6401" s="112">
        <v>102940942.33730772</v>
      </c>
      <c r="K6401" s="112">
        <f>I6401-J6401-(0.38*'Recalled prostheses cost'!$F$23)</f>
        <v>-82857765.211387694</v>
      </c>
      <c r="L6401" s="11">
        <f t="shared" si="202"/>
        <v>1</v>
      </c>
    </row>
    <row r="6402" spans="1:12" x14ac:dyDescent="0.25">
      <c r="A6402">
        <f t="shared" si="203"/>
        <v>6397</v>
      </c>
      <c r="C6402">
        <v>50104.419322519971</v>
      </c>
      <c r="D6402">
        <v>51974.459636203828</v>
      </c>
      <c r="E6402">
        <v>57942941.709928446</v>
      </c>
      <c r="F6402">
        <v>1870.0403136838577</v>
      </c>
      <c r="G6402">
        <v>564354943.87897968</v>
      </c>
      <c r="H6402" s="6">
        <f>E6402-G6402-'Recalled prostheses cost'!$F$23</f>
        <v>-530163826.6359424</v>
      </c>
      <c r="I6402" s="112">
        <v>31749392.790915426</v>
      </c>
      <c r="J6402" s="112">
        <v>214454878.6740123</v>
      </c>
      <c r="K6402" s="112">
        <f>I6402-J6402-(0.38*'Recalled prostheses cost'!$F$23)</f>
        <v>-191731179.18051553</v>
      </c>
      <c r="L6402" s="11">
        <f t="shared" si="202"/>
        <v>1</v>
      </c>
    </row>
    <row r="6403" spans="1:12" x14ac:dyDescent="0.25">
      <c r="A6403">
        <f t="shared" si="203"/>
        <v>6398</v>
      </c>
      <c r="C6403">
        <v>69857.709214074523</v>
      </c>
      <c r="D6403">
        <v>72612.482536571712</v>
      </c>
      <c r="E6403">
        <v>46531026.887710981</v>
      </c>
      <c r="F6403">
        <v>2754.7733224971889</v>
      </c>
      <c r="G6403">
        <v>423879684.39458227</v>
      </c>
      <c r="H6403" s="6">
        <f>E6403-G6403-'Recalled prostheses cost'!$F$23</f>
        <v>-401100481.97376245</v>
      </c>
      <c r="I6403" s="112">
        <v>25948591.353226017</v>
      </c>
      <c r="J6403" s="112">
        <v>161074280.06994128</v>
      </c>
      <c r="K6403" s="112">
        <f>I6403-J6403-(0.38*'Recalled prostheses cost'!$F$23)</f>
        <v>-144151382.01413393</v>
      </c>
      <c r="L6403" s="11">
        <f t="shared" si="202"/>
        <v>1</v>
      </c>
    </row>
    <row r="6404" spans="1:12" x14ac:dyDescent="0.25">
      <c r="A6404">
        <f t="shared" si="203"/>
        <v>6399</v>
      </c>
      <c r="C6404">
        <v>61373.362691611714</v>
      </c>
      <c r="D6404">
        <v>62981.387963222565</v>
      </c>
      <c r="E6404">
        <v>54936209.214884661</v>
      </c>
      <c r="F6404">
        <v>1608.0252716108516</v>
      </c>
      <c r="G6404">
        <v>310084891.63056076</v>
      </c>
      <c r="H6404" s="6">
        <f>E6404-G6404-'Recalled prostheses cost'!$F$23</f>
        <v>-278900506.88256729</v>
      </c>
      <c r="I6404" s="112">
        <v>30056864.847815424</v>
      </c>
      <c r="J6404" s="112">
        <v>117832258.81961307</v>
      </c>
      <c r="K6404" s="112">
        <f>I6404-J6404-(0.38*'Recalled prostheses cost'!$F$23)</f>
        <v>-96801087.269216299</v>
      </c>
      <c r="L6404" s="11">
        <f t="shared" si="202"/>
        <v>1</v>
      </c>
    </row>
    <row r="6405" spans="1:12" x14ac:dyDescent="0.25">
      <c r="A6405">
        <f t="shared" si="203"/>
        <v>6400</v>
      </c>
      <c r="C6405">
        <v>80377.198888037528</v>
      </c>
      <c r="D6405">
        <v>83097.701459689561</v>
      </c>
      <c r="E6405">
        <v>60401976.307269476</v>
      </c>
      <c r="F6405">
        <v>2720.5025716520322</v>
      </c>
      <c r="G6405">
        <v>490031457.32827342</v>
      </c>
      <c r="H6405" s="6">
        <f>E6405-G6405-'Recalled prostheses cost'!$F$23</f>
        <v>-453381305.48789513</v>
      </c>
      <c r="I6405" s="112">
        <v>33216535.327094771</v>
      </c>
      <c r="J6405" s="112">
        <v>186211953.78474391</v>
      </c>
      <c r="K6405" s="112">
        <f>I6405-J6405-(0.38*'Recalled prostheses cost'!$F$23)</f>
        <v>-162021111.7550678</v>
      </c>
      <c r="L6405" s="11">
        <f t="shared" si="202"/>
        <v>1</v>
      </c>
    </row>
    <row r="6406" spans="1:12" x14ac:dyDescent="0.25">
      <c r="A6406">
        <f t="shared" si="203"/>
        <v>6401</v>
      </c>
      <c r="C6406">
        <v>64746.876936734079</v>
      </c>
      <c r="D6406">
        <v>67106.895562963386</v>
      </c>
      <c r="E6406">
        <v>50034081.12325801</v>
      </c>
      <c r="F6406">
        <v>2360.0186262293064</v>
      </c>
      <c r="G6406">
        <v>477716225.99709028</v>
      </c>
      <c r="H6406" s="6">
        <f>E6406-G6406-'Recalled prostheses cost'!$F$23</f>
        <v>-451433969.34072345</v>
      </c>
      <c r="I6406" s="112">
        <v>27972541.2416486</v>
      </c>
      <c r="J6406" s="112">
        <v>181532165.87889433</v>
      </c>
      <c r="K6406" s="112">
        <f>I6406-J6406-(0.38*'Recalled prostheses cost'!$F$23)</f>
        <v>-162585317.93466437</v>
      </c>
      <c r="L6406" s="11">
        <f t="shared" ref="L6406:L6469" si="204">IF(H6406/$H$1&lt;=F6406,1,0)</f>
        <v>1</v>
      </c>
    </row>
    <row r="6407" spans="1:12" x14ac:dyDescent="0.25">
      <c r="A6407">
        <f t="shared" si="203"/>
        <v>6402</v>
      </c>
      <c r="C6407">
        <v>51432.847976091027</v>
      </c>
      <c r="D6407">
        <v>52607.054517152719</v>
      </c>
      <c r="E6407">
        <v>43505878.37899407</v>
      </c>
      <c r="F6407">
        <v>1174.2065410616924</v>
      </c>
      <c r="G6407">
        <v>245790836.06469277</v>
      </c>
      <c r="H6407" s="6">
        <f>E6407-G6407-'Recalled prostheses cost'!$F$23</f>
        <v>-226036782.15258986</v>
      </c>
      <c r="I6407" s="112">
        <v>24011268.985792466</v>
      </c>
      <c r="J6407" s="112">
        <v>93400517.704583272</v>
      </c>
      <c r="K6407" s="112">
        <f>I6407-J6407-(0.38*'Recalled prostheses cost'!$F$23)</f>
        <v>-78414942.016209453</v>
      </c>
      <c r="L6407" s="11">
        <f t="shared" si="204"/>
        <v>1</v>
      </c>
    </row>
    <row r="6408" spans="1:12" x14ac:dyDescent="0.25">
      <c r="A6408">
        <f t="shared" ref="A6408:A6471" si="205">1+A6407</f>
        <v>6403</v>
      </c>
      <c r="C6408">
        <v>59339.239084662418</v>
      </c>
      <c r="D6408">
        <v>60758.042749197099</v>
      </c>
      <c r="E6408">
        <v>52969742.296812907</v>
      </c>
      <c r="F6408">
        <v>1418.8036645346801</v>
      </c>
      <c r="G6408">
        <v>267818757.0129185</v>
      </c>
      <c r="H6408" s="6">
        <f>E6408-G6408-'Recalled prostheses cost'!$F$23</f>
        <v>-238600839.18299675</v>
      </c>
      <c r="I6408" s="112">
        <v>29558412.899817791</v>
      </c>
      <c r="J6408" s="112">
        <v>101771127.66490905</v>
      </c>
      <c r="K6408" s="112">
        <f>I6408-J6408-(0.38*'Recalled prostheses cost'!$F$23)</f>
        <v>-81238408.062509894</v>
      </c>
      <c r="L6408" s="11">
        <f t="shared" si="204"/>
        <v>1</v>
      </c>
    </row>
    <row r="6409" spans="1:12" x14ac:dyDescent="0.25">
      <c r="A6409">
        <f t="shared" si="205"/>
        <v>6404</v>
      </c>
      <c r="C6409">
        <v>73659.257038800672</v>
      </c>
      <c r="D6409">
        <v>76022.380532404524</v>
      </c>
      <c r="E6409">
        <v>47567263.595899127</v>
      </c>
      <c r="F6409">
        <v>2363.1234936038527</v>
      </c>
      <c r="G6409">
        <v>305483894.15790814</v>
      </c>
      <c r="H6409" s="6">
        <f>E6409-G6409-'Recalled prostheses cost'!$F$23</f>
        <v>-281668455.02890021</v>
      </c>
      <c r="I6409" s="112">
        <v>26834735.620644487</v>
      </c>
      <c r="J6409" s="112">
        <v>116083879.78000508</v>
      </c>
      <c r="K6409" s="112">
        <f>I6409-J6409-(0.38*'Recalled prostheses cost'!$F$23)</f>
        <v>-98274837.456779242</v>
      </c>
      <c r="L6409" s="11">
        <f t="shared" si="204"/>
        <v>1</v>
      </c>
    </row>
    <row r="6410" spans="1:12" x14ac:dyDescent="0.25">
      <c r="A6410">
        <f t="shared" si="205"/>
        <v>6405</v>
      </c>
      <c r="C6410">
        <v>60396.517141114738</v>
      </c>
      <c r="D6410">
        <v>61908.101142895168</v>
      </c>
      <c r="E6410">
        <v>40056935.870294906</v>
      </c>
      <c r="F6410">
        <v>1511.5840017804294</v>
      </c>
      <c r="G6410">
        <v>211724973.03717223</v>
      </c>
      <c r="H6410" s="6">
        <f>E6410-G6410-'Recalled prostheses cost'!$F$23</f>
        <v>-195419861.6337685</v>
      </c>
      <c r="I6410" s="112">
        <v>22193747.864673682</v>
      </c>
      <c r="J6410" s="112">
        <v>80455489.754125446</v>
      </c>
      <c r="K6410" s="112">
        <f>I6410-J6410-(0.38*'Recalled prostheses cost'!$F$23)</f>
        <v>-67287435.186870411</v>
      </c>
      <c r="L6410" s="11">
        <f t="shared" si="204"/>
        <v>1</v>
      </c>
    </row>
    <row r="6411" spans="1:12" x14ac:dyDescent="0.25">
      <c r="A6411">
        <f t="shared" si="205"/>
        <v>6406</v>
      </c>
      <c r="C6411">
        <v>52970.18565342552</v>
      </c>
      <c r="D6411">
        <v>54371.653542316533</v>
      </c>
      <c r="E6411">
        <v>47800540.455707438</v>
      </c>
      <c r="F6411">
        <v>1401.467888891013</v>
      </c>
      <c r="G6411">
        <v>288946490.45057368</v>
      </c>
      <c r="H6411" s="6">
        <f>E6411-G6411-'Recalled prostheses cost'!$F$23</f>
        <v>-264897774.46175742</v>
      </c>
      <c r="I6411" s="112">
        <v>26843091.947003841</v>
      </c>
      <c r="J6411" s="112">
        <v>109799666.37121798</v>
      </c>
      <c r="K6411" s="112">
        <f>I6411-J6411-(0.38*'Recalled prostheses cost'!$F$23)</f>
        <v>-91982267.721632779</v>
      </c>
      <c r="L6411" s="11">
        <f t="shared" si="204"/>
        <v>1</v>
      </c>
    </row>
    <row r="6412" spans="1:12" x14ac:dyDescent="0.25">
      <c r="A6412">
        <f t="shared" si="205"/>
        <v>6407</v>
      </c>
      <c r="C6412">
        <v>60606.655510398065</v>
      </c>
      <c r="D6412">
        <v>62847.8839083528</v>
      </c>
      <c r="E6412">
        <v>40450821.066090748</v>
      </c>
      <c r="F6412">
        <v>2241.2283979547356</v>
      </c>
      <c r="G6412">
        <v>329933215.15133363</v>
      </c>
      <c r="H6412" s="6">
        <f>E6412-G6412-'Recalled prostheses cost'!$F$23</f>
        <v>-313234218.55213404</v>
      </c>
      <c r="I6412" s="112">
        <v>22610694.50935328</v>
      </c>
      <c r="J6412" s="112">
        <v>125374621.75750679</v>
      </c>
      <c r="K6412" s="112">
        <f>I6412-J6412-(0.38*'Recalled prostheses cost'!$F$23)</f>
        <v>-111789620.54557216</v>
      </c>
      <c r="L6412" s="11">
        <f t="shared" si="204"/>
        <v>1</v>
      </c>
    </row>
    <row r="6413" spans="1:12" x14ac:dyDescent="0.25">
      <c r="A6413">
        <f t="shared" si="205"/>
        <v>6408</v>
      </c>
      <c r="C6413">
        <v>53420.898617372834</v>
      </c>
      <c r="D6413">
        <v>55566.557079030281</v>
      </c>
      <c r="E6413">
        <v>54786169.667844318</v>
      </c>
      <c r="F6413">
        <v>2145.6584616574473</v>
      </c>
      <c r="G6413">
        <v>538610458.30491436</v>
      </c>
      <c r="H6413" s="6">
        <f>E6413-G6413-'Recalled prostheses cost'!$F$23</f>
        <v>-507576113.10396123</v>
      </c>
      <c r="I6413" s="112">
        <v>30057659.374883126</v>
      </c>
      <c r="J6413" s="112">
        <v>204671974.15586743</v>
      </c>
      <c r="K6413" s="112">
        <f>I6413-J6413-(0.38*'Recalled prostheses cost'!$F$23)</f>
        <v>-183640008.07840297</v>
      </c>
      <c r="L6413" s="11">
        <f t="shared" si="204"/>
        <v>1</v>
      </c>
    </row>
    <row r="6414" spans="1:12" x14ac:dyDescent="0.25">
      <c r="A6414">
        <f t="shared" si="205"/>
        <v>6409</v>
      </c>
      <c r="C6414">
        <v>76342.266288344006</v>
      </c>
      <c r="D6414">
        <v>79072.870560210344</v>
      </c>
      <c r="E6414">
        <v>47795058.736276507</v>
      </c>
      <c r="F6414">
        <v>2730.6042718663375</v>
      </c>
      <c r="G6414">
        <v>335911942.72795177</v>
      </c>
      <c r="H6414" s="6">
        <f>E6414-G6414-'Recalled prostheses cost'!$F$23</f>
        <v>-311868708.45856643</v>
      </c>
      <c r="I6414" s="112">
        <v>26653621.143398646</v>
      </c>
      <c r="J6414" s="112">
        <v>127646538.23662168</v>
      </c>
      <c r="K6414" s="112">
        <f>I6414-J6414-(0.38*'Recalled prostheses cost'!$F$23)</f>
        <v>-110018610.39064169</v>
      </c>
      <c r="L6414" s="11">
        <f t="shared" si="204"/>
        <v>1</v>
      </c>
    </row>
    <row r="6415" spans="1:12" x14ac:dyDescent="0.25">
      <c r="A6415">
        <f t="shared" si="205"/>
        <v>6410</v>
      </c>
      <c r="C6415">
        <v>52036.481639161633</v>
      </c>
      <c r="D6415">
        <v>53804.41670149858</v>
      </c>
      <c r="E6415">
        <v>46826087.962488309</v>
      </c>
      <c r="F6415">
        <v>1767.9350623369464</v>
      </c>
      <c r="G6415">
        <v>398632201.76777625</v>
      </c>
      <c r="H6415" s="6">
        <f>E6415-G6415-'Recalled prostheses cost'!$F$23</f>
        <v>-375557938.27217913</v>
      </c>
      <c r="I6415" s="112">
        <v>26408437.165692367</v>
      </c>
      <c r="J6415" s="112">
        <v>151480236.67175502</v>
      </c>
      <c r="K6415" s="112">
        <f>I6415-J6415-(0.38*'Recalled prostheses cost'!$F$23)</f>
        <v>-134097492.80348131</v>
      </c>
      <c r="L6415" s="11">
        <f t="shared" si="204"/>
        <v>1</v>
      </c>
    </row>
    <row r="6416" spans="1:12" x14ac:dyDescent="0.25">
      <c r="A6416">
        <f t="shared" si="205"/>
        <v>6411</v>
      </c>
      <c r="C6416">
        <v>52709.957424249107</v>
      </c>
      <c r="D6416">
        <v>53909.301939231169</v>
      </c>
      <c r="E6416">
        <v>50642964.457724631</v>
      </c>
      <c r="F6416">
        <v>1199.3445149820618</v>
      </c>
      <c r="G6416">
        <v>318344738.57759345</v>
      </c>
      <c r="H6416" s="6">
        <f>E6416-G6416-'Recalled prostheses cost'!$F$23</f>
        <v>-291453598.58675998</v>
      </c>
      <c r="I6416" s="112">
        <v>27796947.848001391</v>
      </c>
      <c r="J6416" s="112">
        <v>120971000.6594855</v>
      </c>
      <c r="K6416" s="112">
        <f>I6416-J6416-(0.38*'Recalled prostheses cost'!$F$23)</f>
        <v>-102199746.10890275</v>
      </c>
      <c r="L6416" s="11">
        <f t="shared" si="204"/>
        <v>1</v>
      </c>
    </row>
    <row r="6417" spans="1:12" x14ac:dyDescent="0.25">
      <c r="A6417">
        <f t="shared" si="205"/>
        <v>6412</v>
      </c>
      <c r="C6417">
        <v>86830.736825319444</v>
      </c>
      <c r="D6417">
        <v>90044.276005860505</v>
      </c>
      <c r="E6417">
        <v>51251729.728389367</v>
      </c>
      <c r="F6417">
        <v>3213.5391805410618</v>
      </c>
      <c r="G6417">
        <v>379285295.12458253</v>
      </c>
      <c r="H6417" s="6">
        <f>E6417-G6417-'Recalled prostheses cost'!$F$23</f>
        <v>-351785389.86308432</v>
      </c>
      <c r="I6417" s="112">
        <v>28906130.347893938</v>
      </c>
      <c r="J6417" s="112">
        <v>144128412.14734137</v>
      </c>
      <c r="K6417" s="112">
        <f>I6417-J6417-(0.38*'Recalled prostheses cost'!$F$23)</f>
        <v>-124247975.09686607</v>
      </c>
      <c r="L6417" s="11">
        <f t="shared" si="204"/>
        <v>1</v>
      </c>
    </row>
    <row r="6418" spans="1:12" x14ac:dyDescent="0.25">
      <c r="A6418">
        <f t="shared" si="205"/>
        <v>6413</v>
      </c>
      <c r="C6418">
        <v>58996.164783832006</v>
      </c>
      <c r="D6418">
        <v>60272.936524657918</v>
      </c>
      <c r="E6418">
        <v>41300143.30657614</v>
      </c>
      <c r="F6418">
        <v>1276.7717408259123</v>
      </c>
      <c r="G6418">
        <v>221886261.09847993</v>
      </c>
      <c r="H6418" s="6">
        <f>E6418-G6418-'Recalled prostheses cost'!$F$23</f>
        <v>-204337942.25879496</v>
      </c>
      <c r="I6418" s="112">
        <v>22960025.92489681</v>
      </c>
      <c r="J6418" s="112">
        <v>84316779.217422366</v>
      </c>
      <c r="K6418" s="112">
        <f>I6418-J6418-(0.38*'Recalled prostheses cost'!$F$23)</f>
        <v>-70382446.589944214</v>
      </c>
      <c r="L6418" s="11">
        <f t="shared" si="204"/>
        <v>1</v>
      </c>
    </row>
    <row r="6419" spans="1:12" x14ac:dyDescent="0.25">
      <c r="A6419">
        <f t="shared" si="205"/>
        <v>6414</v>
      </c>
      <c r="C6419">
        <v>71384.566435709639</v>
      </c>
      <c r="D6419">
        <v>74012.135997090532</v>
      </c>
      <c r="E6419">
        <v>43240917.100176066</v>
      </c>
      <c r="F6419">
        <v>2627.569561380893</v>
      </c>
      <c r="G6419">
        <v>309184389.22106642</v>
      </c>
      <c r="H6419" s="6">
        <f>E6419-G6419-'Recalled prostheses cost'!$F$23</f>
        <v>-289695296.58778155</v>
      </c>
      <c r="I6419" s="112">
        <v>23829784.579851776</v>
      </c>
      <c r="J6419" s="112">
        <v>117490067.90400521</v>
      </c>
      <c r="K6419" s="112">
        <f>I6419-J6419-(0.38*'Recalled prostheses cost'!$F$23)</f>
        <v>-102685976.62157208</v>
      </c>
      <c r="L6419" s="11">
        <f t="shared" si="204"/>
        <v>1</v>
      </c>
    </row>
    <row r="6420" spans="1:12" x14ac:dyDescent="0.25">
      <c r="A6420">
        <f t="shared" si="205"/>
        <v>6415</v>
      </c>
      <c r="C6420">
        <v>73329.19648470002</v>
      </c>
      <c r="D6420">
        <v>76112.202493406716</v>
      </c>
      <c r="E6420">
        <v>44281741.877748847</v>
      </c>
      <c r="F6420">
        <v>2783.0060087066959</v>
      </c>
      <c r="G6420">
        <v>321328108.52196401</v>
      </c>
      <c r="H6420" s="6">
        <f>E6420-G6420-'Recalled prostheses cost'!$F$23</f>
        <v>-300798191.11110634</v>
      </c>
      <c r="I6420" s="112">
        <v>24216448.619933479</v>
      </c>
      <c r="J6420" s="112">
        <v>122104681.23834631</v>
      </c>
      <c r="K6420" s="112">
        <f>I6420-J6420-(0.38*'Recalled prostheses cost'!$F$23)</f>
        <v>-106913925.91583148</v>
      </c>
      <c r="L6420" s="11">
        <f t="shared" si="204"/>
        <v>1</v>
      </c>
    </row>
    <row r="6421" spans="1:12" x14ac:dyDescent="0.25">
      <c r="A6421">
        <f t="shared" si="205"/>
        <v>6416</v>
      </c>
      <c r="C6421">
        <v>60563.261142570795</v>
      </c>
      <c r="D6421">
        <v>61780.513529595031</v>
      </c>
      <c r="E6421">
        <v>64124661.786622196</v>
      </c>
      <c r="F6421">
        <v>1217.2523870242367</v>
      </c>
      <c r="G6421">
        <v>319069478.34788895</v>
      </c>
      <c r="H6421" s="6">
        <f>E6421-G6421-'Recalled prostheses cost'!$F$23</f>
        <v>-278696641.02815795</v>
      </c>
      <c r="I6421" s="112">
        <v>35805407.488442883</v>
      </c>
      <c r="J6421" s="112">
        <v>121246401.77219781</v>
      </c>
      <c r="K6421" s="112">
        <f>I6421-J6421-(0.38*'Recalled prostheses cost'!$F$23)</f>
        <v>-94466687.581173569</v>
      </c>
      <c r="L6421" s="11">
        <f t="shared" si="204"/>
        <v>1</v>
      </c>
    </row>
    <row r="6422" spans="1:12" x14ac:dyDescent="0.25">
      <c r="A6422">
        <f t="shared" si="205"/>
        <v>6417</v>
      </c>
      <c r="C6422">
        <v>51013.42154532596</v>
      </c>
      <c r="D6422">
        <v>53038.110785921279</v>
      </c>
      <c r="E6422">
        <v>41627579.407277755</v>
      </c>
      <c r="F6422">
        <v>2024.6892405953186</v>
      </c>
      <c r="G6422">
        <v>365963175.85263401</v>
      </c>
      <c r="H6422" s="6">
        <f>E6422-G6422-'Recalled prostheses cost'!$F$23</f>
        <v>-348087420.91224742</v>
      </c>
      <c r="I6422" s="112">
        <v>23265696.426970534</v>
      </c>
      <c r="J6422" s="112">
        <v>139066006.82400095</v>
      </c>
      <c r="K6422" s="112">
        <f>I6422-J6422-(0.38*'Recalled prostheses cost'!$F$23)</f>
        <v>-124826003.69444907</v>
      </c>
      <c r="L6422" s="11">
        <f t="shared" si="204"/>
        <v>1</v>
      </c>
    </row>
    <row r="6423" spans="1:12" x14ac:dyDescent="0.25">
      <c r="A6423">
        <f t="shared" si="205"/>
        <v>6418</v>
      </c>
      <c r="C6423">
        <v>55327.077027892345</v>
      </c>
      <c r="D6423">
        <v>57380.098911217858</v>
      </c>
      <c r="E6423">
        <v>64896851.969390787</v>
      </c>
      <c r="F6423">
        <v>2053.021883325513</v>
      </c>
      <c r="G6423">
        <v>531425067.04947162</v>
      </c>
      <c r="H6423" s="6">
        <f>E6423-G6423-'Recalled prostheses cost'!$F$23</f>
        <v>-490280039.54697198</v>
      </c>
      <c r="I6423" s="112">
        <v>35875922.721062906</v>
      </c>
      <c r="J6423" s="112">
        <v>201941525.47879922</v>
      </c>
      <c r="K6423" s="112">
        <f>I6423-J6423-(0.38*'Recalled prostheses cost'!$F$23)</f>
        <v>-175091296.05515498</v>
      </c>
      <c r="L6423" s="11">
        <f t="shared" si="204"/>
        <v>1</v>
      </c>
    </row>
    <row r="6424" spans="1:12" x14ac:dyDescent="0.25">
      <c r="A6424">
        <f t="shared" si="205"/>
        <v>6419</v>
      </c>
      <c r="C6424">
        <v>55791.781088499956</v>
      </c>
      <c r="D6424">
        <v>58278.896420395293</v>
      </c>
      <c r="E6424">
        <v>39690449.656168118</v>
      </c>
      <c r="F6424">
        <v>2487.1153318953366</v>
      </c>
      <c r="G6424">
        <v>360749885.33234829</v>
      </c>
      <c r="H6424" s="6">
        <f>E6424-G6424-'Recalled prostheses cost'!$F$23</f>
        <v>-344811260.14307135</v>
      </c>
      <c r="I6424" s="112">
        <v>21660249.858287189</v>
      </c>
      <c r="J6424" s="112">
        <v>137084956.42629236</v>
      </c>
      <c r="K6424" s="112">
        <f>I6424-J6424-(0.38*'Recalled prostheses cost'!$F$23)</f>
        <v>-124450399.86542383</v>
      </c>
      <c r="L6424" s="11">
        <f t="shared" si="204"/>
        <v>1</v>
      </c>
    </row>
    <row r="6425" spans="1:12" x14ac:dyDescent="0.25">
      <c r="A6425">
        <f t="shared" si="205"/>
        <v>6420</v>
      </c>
      <c r="C6425">
        <v>53144.650897385633</v>
      </c>
      <c r="D6425">
        <v>54828.35520110849</v>
      </c>
      <c r="E6425">
        <v>42786322.092428274</v>
      </c>
      <c r="F6425">
        <v>1683.7043037228577</v>
      </c>
      <c r="G6425">
        <v>270620652.89661461</v>
      </c>
      <c r="H6425" s="6">
        <f>E6425-G6425-'Recalled prostheses cost'!$F$23</f>
        <v>-251586155.27107751</v>
      </c>
      <c r="I6425" s="112">
        <v>23884948.028482832</v>
      </c>
      <c r="J6425" s="112">
        <v>102835848.10071355</v>
      </c>
      <c r="K6425" s="112">
        <f>I6425-J6425-(0.38*'Recalled prostheses cost'!$F$23)</f>
        <v>-87976593.36964938</v>
      </c>
      <c r="L6425" s="11">
        <f t="shared" si="204"/>
        <v>1</v>
      </c>
    </row>
    <row r="6426" spans="1:12" x14ac:dyDescent="0.25">
      <c r="A6426">
        <f t="shared" si="205"/>
        <v>6421</v>
      </c>
      <c r="C6426">
        <v>58773.037335157249</v>
      </c>
      <c r="D6426">
        <v>60776.893799892503</v>
      </c>
      <c r="E6426">
        <v>54718711.031976745</v>
      </c>
      <c r="F6426">
        <v>2003.8564647352541</v>
      </c>
      <c r="G6426">
        <v>449568196.79943466</v>
      </c>
      <c r="H6426" s="6">
        <f>E6426-G6426-'Recalled prostheses cost'!$F$23</f>
        <v>-418601310.23434907</v>
      </c>
      <c r="I6426" s="112">
        <v>30237680.918758348</v>
      </c>
      <c r="J6426" s="112">
        <v>170835914.7837851</v>
      </c>
      <c r="K6426" s="112">
        <f>I6426-J6426-(0.38*'Recalled prostheses cost'!$F$23)</f>
        <v>-149623927.16244543</v>
      </c>
      <c r="L6426" s="11">
        <f t="shared" si="204"/>
        <v>1</v>
      </c>
    </row>
    <row r="6427" spans="1:12" x14ac:dyDescent="0.25">
      <c r="A6427">
        <f t="shared" si="205"/>
        <v>6422</v>
      </c>
      <c r="C6427">
        <v>58945.394426616323</v>
      </c>
      <c r="D6427">
        <v>60215.316914769544</v>
      </c>
      <c r="E6427">
        <v>48447467.541901112</v>
      </c>
      <c r="F6427">
        <v>1269.9224881532209</v>
      </c>
      <c r="G6427">
        <v>278627916.022995</v>
      </c>
      <c r="H6427" s="6">
        <f>E6427-G6427-'Recalled prostheses cost'!$F$23</f>
        <v>-253932272.94798505</v>
      </c>
      <c r="I6427" s="112">
        <v>26761384.668852922</v>
      </c>
      <c r="J6427" s="112">
        <v>105878608.08873811</v>
      </c>
      <c r="K6427" s="112">
        <f>I6427-J6427-(0.38*'Recalled prostheses cost'!$F$23)</f>
        <v>-88142916.717303842</v>
      </c>
      <c r="L6427" s="11">
        <f t="shared" si="204"/>
        <v>1</v>
      </c>
    </row>
    <row r="6428" spans="1:12" x14ac:dyDescent="0.25">
      <c r="A6428">
        <f t="shared" si="205"/>
        <v>6423</v>
      </c>
      <c r="C6428">
        <v>59179.439170693986</v>
      </c>
      <c r="D6428">
        <v>61720.388764434385</v>
      </c>
      <c r="E6428">
        <v>42306812.742054082</v>
      </c>
      <c r="F6428">
        <v>2540.949593740399</v>
      </c>
      <c r="G6428">
        <v>421184080.61889356</v>
      </c>
      <c r="H6428" s="6">
        <f>E6428-G6428-'Recalled prostheses cost'!$F$23</f>
        <v>-402629092.34373063</v>
      </c>
      <c r="I6428" s="112">
        <v>23608402.331050932</v>
      </c>
      <c r="J6428" s="112">
        <v>160049950.63517955</v>
      </c>
      <c r="K6428" s="112">
        <f>I6428-J6428-(0.38*'Recalled prostheses cost'!$F$23)</f>
        <v>-145467241.60154727</v>
      </c>
      <c r="L6428" s="11">
        <f t="shared" si="204"/>
        <v>1</v>
      </c>
    </row>
    <row r="6429" spans="1:12" x14ac:dyDescent="0.25">
      <c r="A6429">
        <f t="shared" si="205"/>
        <v>6424</v>
      </c>
      <c r="C6429">
        <v>58854.809789813422</v>
      </c>
      <c r="D6429">
        <v>61646.227144841476</v>
      </c>
      <c r="E6429">
        <v>62420708.428109407</v>
      </c>
      <c r="F6429">
        <v>2791.4173550280539</v>
      </c>
      <c r="G6429">
        <v>719718965.65049171</v>
      </c>
      <c r="H6429" s="6">
        <f>E6429-G6429-'Recalled prostheses cost'!$F$23</f>
        <v>-681050081.68927348</v>
      </c>
      <c r="I6429" s="112">
        <v>34820195.47686702</v>
      </c>
      <c r="J6429" s="112">
        <v>273493206.94718695</v>
      </c>
      <c r="K6429" s="112">
        <f>I6429-J6429-(0.38*'Recalled prostheses cost'!$F$23)</f>
        <v>-247698704.76773858</v>
      </c>
      <c r="L6429" s="11">
        <f t="shared" si="204"/>
        <v>1</v>
      </c>
    </row>
    <row r="6430" spans="1:12" x14ac:dyDescent="0.25">
      <c r="A6430">
        <f t="shared" si="205"/>
        <v>6425</v>
      </c>
      <c r="C6430">
        <v>50854.085571274903</v>
      </c>
      <c r="D6430">
        <v>52287.125021440974</v>
      </c>
      <c r="E6430">
        <v>43385040.127310276</v>
      </c>
      <c r="F6430">
        <v>1433.0394501660703</v>
      </c>
      <c r="G6430">
        <v>304176699.96607292</v>
      </c>
      <c r="H6430" s="6">
        <f>E6430-G6430-'Recalled prostheses cost'!$F$23</f>
        <v>-284543484.30565381</v>
      </c>
      <c r="I6430" s="112">
        <v>23685826.146492828</v>
      </c>
      <c r="J6430" s="112">
        <v>115587145.98710772</v>
      </c>
      <c r="K6430" s="112">
        <f>I6430-J6430-(0.38*'Recalled prostheses cost'!$F$23)</f>
        <v>-100927013.13803354</v>
      </c>
      <c r="L6430" s="11">
        <f t="shared" si="204"/>
        <v>1</v>
      </c>
    </row>
    <row r="6431" spans="1:12" x14ac:dyDescent="0.25">
      <c r="A6431">
        <f t="shared" si="205"/>
        <v>6426</v>
      </c>
      <c r="C6431">
        <v>73326.795782874324</v>
      </c>
      <c r="D6431">
        <v>75112.27426468434</v>
      </c>
      <c r="E6431">
        <v>61228678.342851639</v>
      </c>
      <c r="F6431">
        <v>1785.4784818100161</v>
      </c>
      <c r="G6431">
        <v>290599947.2433126</v>
      </c>
      <c r="H6431" s="6">
        <f>E6431-G6431-'Recalled prostheses cost'!$F$23</f>
        <v>-253123093.36735213</v>
      </c>
      <c r="I6431" s="112">
        <v>34130293.865912043</v>
      </c>
      <c r="J6431" s="112">
        <v>110427979.95245877</v>
      </c>
      <c r="K6431" s="112">
        <f>I6431-J6431-(0.38*'Recalled prostheses cost'!$F$23)</f>
        <v>-85323379.383965373</v>
      </c>
      <c r="L6431" s="11">
        <f t="shared" si="204"/>
        <v>1</v>
      </c>
    </row>
    <row r="6432" spans="1:12" x14ac:dyDescent="0.25">
      <c r="A6432">
        <f t="shared" si="205"/>
        <v>6427</v>
      </c>
      <c r="C6432">
        <v>63388.697812293205</v>
      </c>
      <c r="D6432">
        <v>64963.606946549589</v>
      </c>
      <c r="E6432">
        <v>60550183.76951319</v>
      </c>
      <c r="F6432">
        <v>1574.9091342563843</v>
      </c>
      <c r="G6432">
        <v>356604578.59677082</v>
      </c>
      <c r="H6432" s="6">
        <f>E6432-G6432-'Recalled prostheses cost'!$F$23</f>
        <v>-319806219.2941488</v>
      </c>
      <c r="I6432" s="112">
        <v>33528973.636656381</v>
      </c>
      <c r="J6432" s="112">
        <v>135509739.86677292</v>
      </c>
      <c r="K6432" s="112">
        <f>I6432-J6432-(0.38*'Recalled prostheses cost'!$F$23)</f>
        <v>-111006459.5275352</v>
      </c>
      <c r="L6432" s="11">
        <f t="shared" si="204"/>
        <v>1</v>
      </c>
    </row>
    <row r="6433" spans="1:12" x14ac:dyDescent="0.25">
      <c r="A6433">
        <f t="shared" si="205"/>
        <v>6428</v>
      </c>
      <c r="C6433">
        <v>56026.439000613704</v>
      </c>
      <c r="D6433">
        <v>57304.660784534812</v>
      </c>
      <c r="E6433">
        <v>61100556.849598043</v>
      </c>
      <c r="F6433">
        <v>1278.221783921108</v>
      </c>
      <c r="G6433">
        <v>347241902.91059697</v>
      </c>
      <c r="H6433" s="6">
        <f>E6433-G6433-'Recalled prostheses cost'!$F$23</f>
        <v>-309893170.52789009</v>
      </c>
      <c r="I6433" s="112">
        <v>33986906.389656685</v>
      </c>
      <c r="J6433" s="112">
        <v>131951923.10602687</v>
      </c>
      <c r="K6433" s="112">
        <f>I6433-J6433-(0.38*'Recalled prostheses cost'!$F$23)</f>
        <v>-106990710.01378885</v>
      </c>
      <c r="L6433" s="11">
        <f t="shared" si="204"/>
        <v>1</v>
      </c>
    </row>
    <row r="6434" spans="1:12" x14ac:dyDescent="0.25">
      <c r="A6434">
        <f t="shared" si="205"/>
        <v>6429</v>
      </c>
      <c r="C6434">
        <v>59979.326451137895</v>
      </c>
      <c r="D6434">
        <v>61706.006023360242</v>
      </c>
      <c r="E6434">
        <v>54521307.336198539</v>
      </c>
      <c r="F6434">
        <v>1726.6795722223469</v>
      </c>
      <c r="G6434">
        <v>352429462.06100607</v>
      </c>
      <c r="H6434" s="6">
        <f>E6434-G6434-'Recalled prostheses cost'!$F$23</f>
        <v>-321659979.19169867</v>
      </c>
      <c r="I6434" s="112">
        <v>30039242.715721313</v>
      </c>
      <c r="J6434" s="112">
        <v>133923195.58318231</v>
      </c>
      <c r="K6434" s="112">
        <f>I6434-J6434-(0.38*'Recalled prostheses cost'!$F$23)</f>
        <v>-112909646.16487965</v>
      </c>
      <c r="L6434" s="11">
        <f t="shared" si="204"/>
        <v>1</v>
      </c>
    </row>
    <row r="6435" spans="1:12" x14ac:dyDescent="0.25">
      <c r="A6435">
        <f t="shared" si="205"/>
        <v>6430</v>
      </c>
      <c r="C6435">
        <v>51037.625488586542</v>
      </c>
      <c r="D6435">
        <v>52917.18109758402</v>
      </c>
      <c r="E6435">
        <v>51090582.594321854</v>
      </c>
      <c r="F6435">
        <v>1879.555608997478</v>
      </c>
      <c r="G6435">
        <v>478379622.33537728</v>
      </c>
      <c r="H6435" s="6">
        <f>E6435-G6435-'Recalled prostheses cost'!$F$23</f>
        <v>-451040864.2079466</v>
      </c>
      <c r="I6435" s="112">
        <v>28764623.040968034</v>
      </c>
      <c r="J6435" s="112">
        <v>181784256.48744336</v>
      </c>
      <c r="K6435" s="112">
        <f>I6435-J6435-(0.38*'Recalled prostheses cost'!$F$23)</f>
        <v>-162045326.74389398</v>
      </c>
      <c r="L6435" s="11">
        <f t="shared" si="204"/>
        <v>1</v>
      </c>
    </row>
    <row r="6436" spans="1:12" x14ac:dyDescent="0.25">
      <c r="A6436">
        <f t="shared" si="205"/>
        <v>6431</v>
      </c>
      <c r="C6436">
        <v>53579.295103064847</v>
      </c>
      <c r="D6436">
        <v>55141.773524949967</v>
      </c>
      <c r="E6436">
        <v>47902217.453242511</v>
      </c>
      <c r="F6436">
        <v>1562.47842188512</v>
      </c>
      <c r="G6436">
        <v>303291924.80794406</v>
      </c>
      <c r="H6436" s="6">
        <f>E6436-G6436-'Recalled prostheses cost'!$F$23</f>
        <v>-279141531.82159275</v>
      </c>
      <c r="I6436" s="112">
        <v>26527269.562444888</v>
      </c>
      <c r="J6436" s="112">
        <v>115250931.4270187</v>
      </c>
      <c r="K6436" s="112">
        <f>I6436-J6436-(0.38*'Recalled prostheses cost'!$F$23)</f>
        <v>-97749355.16199246</v>
      </c>
      <c r="L6436" s="11">
        <f t="shared" si="204"/>
        <v>1</v>
      </c>
    </row>
    <row r="6437" spans="1:12" x14ac:dyDescent="0.25">
      <c r="A6437">
        <f t="shared" si="205"/>
        <v>6432</v>
      </c>
      <c r="C6437">
        <v>75734.468881435852</v>
      </c>
      <c r="D6437">
        <v>79175.536126335632</v>
      </c>
      <c r="E6437">
        <v>62478896.819024473</v>
      </c>
      <c r="F6437">
        <v>3441.0672448997793</v>
      </c>
      <c r="G6437">
        <v>632302092.63176465</v>
      </c>
      <c r="H6437" s="6">
        <f>E6437-G6437-'Recalled prostheses cost'!$F$23</f>
        <v>-593575020.27963138</v>
      </c>
      <c r="I6437" s="112">
        <v>34711898.937518477</v>
      </c>
      <c r="J6437" s="112">
        <v>240274795.20007056</v>
      </c>
      <c r="K6437" s="112">
        <f>I6437-J6437-(0.38*'Recalled prostheses cost'!$F$23)</f>
        <v>-214588589.55997074</v>
      </c>
      <c r="L6437" s="11">
        <f t="shared" si="204"/>
        <v>1</v>
      </c>
    </row>
    <row r="6438" spans="1:12" x14ac:dyDescent="0.25">
      <c r="A6438">
        <f t="shared" si="205"/>
        <v>6433</v>
      </c>
      <c r="C6438">
        <v>71587.757618559044</v>
      </c>
      <c r="D6438">
        <v>74949.004239417525</v>
      </c>
      <c r="E6438">
        <v>52690349.67053277</v>
      </c>
      <c r="F6438">
        <v>3361.246620858481</v>
      </c>
      <c r="G6438">
        <v>602640912.15006721</v>
      </c>
      <c r="H6438" s="6">
        <f>E6438-G6438-'Recalled prostheses cost'!$F$23</f>
        <v>-573702386.94642556</v>
      </c>
      <c r="I6438" s="112">
        <v>29350229.961113032</v>
      </c>
      <c r="J6438" s="112">
        <v>229003546.61702552</v>
      </c>
      <c r="K6438" s="112">
        <f>I6438-J6438-(0.38*'Recalled prostheses cost'!$F$23)</f>
        <v>-208679009.95333114</v>
      </c>
      <c r="L6438" s="11">
        <f t="shared" si="204"/>
        <v>1</v>
      </c>
    </row>
    <row r="6439" spans="1:12" x14ac:dyDescent="0.25">
      <c r="A6439">
        <f t="shared" si="205"/>
        <v>6434</v>
      </c>
      <c r="C6439">
        <v>58466.711546362851</v>
      </c>
      <c r="D6439">
        <v>60265.02102993783</v>
      </c>
      <c r="E6439">
        <v>50925301.196390644</v>
      </c>
      <c r="F6439">
        <v>1798.3094835749798</v>
      </c>
      <c r="G6439">
        <v>374564142.13125378</v>
      </c>
      <c r="H6439" s="6">
        <f>E6439-G6439-'Recalled prostheses cost'!$F$23</f>
        <v>-347390665.40175432</v>
      </c>
      <c r="I6439" s="112">
        <v>28469150.642963775</v>
      </c>
      <c r="J6439" s="112">
        <v>142334374.00987643</v>
      </c>
      <c r="K6439" s="112">
        <f>I6439-J6439-(0.38*'Recalled prostheses cost'!$F$23)</f>
        <v>-122890916.66433132</v>
      </c>
      <c r="L6439" s="11">
        <f t="shared" si="204"/>
        <v>1</v>
      </c>
    </row>
    <row r="6440" spans="1:12" x14ac:dyDescent="0.25">
      <c r="A6440">
        <f t="shared" si="205"/>
        <v>6435</v>
      </c>
      <c r="C6440">
        <v>62658.563610103651</v>
      </c>
      <c r="D6440">
        <v>65114.505713891733</v>
      </c>
      <c r="E6440">
        <v>55387398.705668032</v>
      </c>
      <c r="F6440">
        <v>2455.942103788082</v>
      </c>
      <c r="G6440">
        <v>634936666.8392626</v>
      </c>
      <c r="H6440" s="6">
        <f>E6440-G6440-'Recalled prostheses cost'!$F$23</f>
        <v>-603301092.60048568</v>
      </c>
      <c r="I6440" s="112">
        <v>30632934.365505859</v>
      </c>
      <c r="J6440" s="112">
        <v>241275933.39891973</v>
      </c>
      <c r="K6440" s="112">
        <f>I6440-J6440-(0.38*'Recalled prostheses cost'!$F$23)</f>
        <v>-219668692.33083254</v>
      </c>
      <c r="L6440" s="11">
        <f t="shared" si="204"/>
        <v>1</v>
      </c>
    </row>
    <row r="6441" spans="1:12" x14ac:dyDescent="0.25">
      <c r="A6441">
        <f t="shared" si="205"/>
        <v>6436</v>
      </c>
      <c r="C6441">
        <v>53814.361650572326</v>
      </c>
      <c r="D6441">
        <v>55649.456875093696</v>
      </c>
      <c r="E6441">
        <v>42182552.300365001</v>
      </c>
      <c r="F6441">
        <v>1835.0952245213703</v>
      </c>
      <c r="G6441">
        <v>330815966.99927521</v>
      </c>
      <c r="H6441" s="6">
        <f>E6441-G6441-'Recalled prostheses cost'!$F$23</f>
        <v>-312385239.16580141</v>
      </c>
      <c r="I6441" s="112">
        <v>23471463.501265816</v>
      </c>
      <c r="J6441" s="112">
        <v>125710067.45972459</v>
      </c>
      <c r="K6441" s="112">
        <f>I6441-J6441-(0.38*'Recalled prostheses cost'!$F$23)</f>
        <v>-111264297.25587744</v>
      </c>
      <c r="L6441" s="11">
        <f t="shared" si="204"/>
        <v>1</v>
      </c>
    </row>
    <row r="6442" spans="1:12" x14ac:dyDescent="0.25">
      <c r="A6442">
        <f t="shared" si="205"/>
        <v>6437</v>
      </c>
      <c r="C6442">
        <v>80238.73149764401</v>
      </c>
      <c r="D6442">
        <v>83864.536639032667</v>
      </c>
      <c r="E6442">
        <v>39188358.433727473</v>
      </c>
      <c r="F6442">
        <v>3625.8051413886569</v>
      </c>
      <c r="G6442">
        <v>343481602.80826348</v>
      </c>
      <c r="H6442" s="6">
        <f>E6442-G6442-'Recalled prostheses cost'!$F$23</f>
        <v>-328045068.84142721</v>
      </c>
      <c r="I6442" s="112">
        <v>21643919.624055993</v>
      </c>
      <c r="J6442" s="112">
        <v>130523009.06714012</v>
      </c>
      <c r="K6442" s="112">
        <f>I6442-J6442-(0.38*'Recalled prostheses cost'!$F$23)</f>
        <v>-117904782.74050277</v>
      </c>
      <c r="L6442" s="11">
        <f t="shared" si="204"/>
        <v>1</v>
      </c>
    </row>
    <row r="6443" spans="1:12" x14ac:dyDescent="0.25">
      <c r="A6443">
        <f t="shared" si="205"/>
        <v>6438</v>
      </c>
      <c r="C6443">
        <v>75454.989284845185</v>
      </c>
      <c r="D6443">
        <v>79110.64033639319</v>
      </c>
      <c r="E6443">
        <v>56002031.962950565</v>
      </c>
      <c r="F6443">
        <v>3655.651051548004</v>
      </c>
      <c r="G6443">
        <v>733624223.86584604</v>
      </c>
      <c r="H6443" s="6">
        <f>E6443-G6443-'Recalled prostheses cost'!$F$23</f>
        <v>-701374016.36978662</v>
      </c>
      <c r="I6443" s="112">
        <v>31083924.387318932</v>
      </c>
      <c r="J6443" s="112">
        <v>278777205.06902146</v>
      </c>
      <c r="K6443" s="112">
        <f>I6443-J6443-(0.38*'Recalled prostheses cost'!$F$23)</f>
        <v>-256718973.97912118</v>
      </c>
      <c r="L6443" s="11">
        <f t="shared" si="204"/>
        <v>1</v>
      </c>
    </row>
    <row r="6444" spans="1:12" x14ac:dyDescent="0.25">
      <c r="A6444">
        <f t="shared" si="205"/>
        <v>6439</v>
      </c>
      <c r="C6444">
        <v>48836.428946443797</v>
      </c>
      <c r="D6444">
        <v>49961.553443108598</v>
      </c>
      <c r="E6444">
        <v>43891727.831760891</v>
      </c>
      <c r="F6444">
        <v>1125.124496664801</v>
      </c>
      <c r="G6444">
        <v>252744185.57257923</v>
      </c>
      <c r="H6444" s="6">
        <f>E6444-G6444-'Recalled prostheses cost'!$F$23</f>
        <v>-232604282.20770952</v>
      </c>
      <c r="I6444" s="112">
        <v>24076842.486821815</v>
      </c>
      <c r="J6444" s="112">
        <v>96042790.517580122</v>
      </c>
      <c r="K6444" s="112">
        <f>I6444-J6444-(0.38*'Recalled prostheses cost'!$F$23)</f>
        <v>-80991641.328176945</v>
      </c>
      <c r="L6444" s="11">
        <f t="shared" si="204"/>
        <v>1</v>
      </c>
    </row>
    <row r="6445" spans="1:12" x14ac:dyDescent="0.25">
      <c r="A6445">
        <f t="shared" si="205"/>
        <v>6440</v>
      </c>
      <c r="C6445">
        <v>54711.961832078428</v>
      </c>
      <c r="D6445">
        <v>57111.857945412128</v>
      </c>
      <c r="E6445">
        <v>48331060.715233609</v>
      </c>
      <c r="F6445">
        <v>2399.8961133336998</v>
      </c>
      <c r="G6445">
        <v>496615943.79796916</v>
      </c>
      <c r="H6445" s="6">
        <f>E6445-G6445-'Recalled prostheses cost'!$F$23</f>
        <v>-472036707.54962671</v>
      </c>
      <c r="I6445" s="112">
        <v>26667970.684814997</v>
      </c>
      <c r="J6445" s="112">
        <v>188714058.64322829</v>
      </c>
      <c r="K6445" s="112">
        <f>I6445-J6445-(0.38*'Recalled prostheses cost'!$F$23)</f>
        <v>-171071781.25583196</v>
      </c>
      <c r="L6445" s="11">
        <f t="shared" si="204"/>
        <v>1</v>
      </c>
    </row>
    <row r="6446" spans="1:12" x14ac:dyDescent="0.25">
      <c r="A6446">
        <f t="shared" si="205"/>
        <v>6441</v>
      </c>
      <c r="C6446">
        <v>49063.977488429235</v>
      </c>
      <c r="D6446">
        <v>50422.759147426259</v>
      </c>
      <c r="E6446">
        <v>55588120.173557006</v>
      </c>
      <c r="F6446">
        <v>1358.7816589970244</v>
      </c>
      <c r="G6446">
        <v>352118605.09585679</v>
      </c>
      <c r="H6446" s="6">
        <f>E6446-G6446-'Recalled prostheses cost'!$F$23</f>
        <v>-320282309.38919097</v>
      </c>
      <c r="I6446" s="112">
        <v>30696755.973231841</v>
      </c>
      <c r="J6446" s="112">
        <v>133805069.93642558</v>
      </c>
      <c r="K6446" s="112">
        <f>I6446-J6446-(0.38*'Recalled prostheses cost'!$F$23)</f>
        <v>-112134007.2606124</v>
      </c>
      <c r="L6446" s="11">
        <f t="shared" si="204"/>
        <v>1</v>
      </c>
    </row>
    <row r="6447" spans="1:12" x14ac:dyDescent="0.25">
      <c r="A6447">
        <f t="shared" si="205"/>
        <v>6442</v>
      </c>
      <c r="C6447">
        <v>55528.050202271508</v>
      </c>
      <c r="D6447">
        <v>57126.94918641026</v>
      </c>
      <c r="E6447">
        <v>41452324.911205411</v>
      </c>
      <c r="F6447">
        <v>1598.898984138752</v>
      </c>
      <c r="G6447">
        <v>280822046.98708242</v>
      </c>
      <c r="H6447" s="6">
        <f>E6447-G6447-'Recalled prostheses cost'!$F$23</f>
        <v>-263121546.54276818</v>
      </c>
      <c r="I6447" s="112">
        <v>23088850.307198789</v>
      </c>
      <c r="J6447" s="112">
        <v>106712377.85509133</v>
      </c>
      <c r="K6447" s="112">
        <f>I6447-J6447-(0.38*'Recalled prostheses cost'!$F$23)</f>
        <v>-92649220.845311195</v>
      </c>
      <c r="L6447" s="11">
        <f t="shared" si="204"/>
        <v>1</v>
      </c>
    </row>
    <row r="6448" spans="1:12" x14ac:dyDescent="0.25">
      <c r="A6448">
        <f t="shared" si="205"/>
        <v>6443</v>
      </c>
      <c r="C6448">
        <v>70480.523282430775</v>
      </c>
      <c r="D6448">
        <v>72270.00462306285</v>
      </c>
      <c r="E6448">
        <v>59967771.820206814</v>
      </c>
      <c r="F6448">
        <v>1789.4813406320754</v>
      </c>
      <c r="G6448">
        <v>336395421.08866495</v>
      </c>
      <c r="H6448" s="6">
        <f>E6448-G6448-'Recalled prostheses cost'!$F$23</f>
        <v>-300179473.7353493</v>
      </c>
      <c r="I6448" s="112">
        <v>33471581.892677821</v>
      </c>
      <c r="J6448" s="112">
        <v>127830260.01369268</v>
      </c>
      <c r="K6448" s="112">
        <f>I6448-J6448-(0.38*'Recalled prostheses cost'!$F$23)</f>
        <v>-103384371.41843352</v>
      </c>
      <c r="L6448" s="11">
        <f t="shared" si="204"/>
        <v>1</v>
      </c>
    </row>
    <row r="6449" spans="1:12" x14ac:dyDescent="0.25">
      <c r="A6449">
        <f t="shared" si="205"/>
        <v>6444</v>
      </c>
      <c r="C6449">
        <v>59646.280559089515</v>
      </c>
      <c r="D6449">
        <v>61417.649490333439</v>
      </c>
      <c r="E6449">
        <v>48881660.225452788</v>
      </c>
      <c r="F6449">
        <v>1771.3689312439237</v>
      </c>
      <c r="G6449">
        <v>339037173.82297897</v>
      </c>
      <c r="H6449" s="6">
        <f>E6449-G6449-'Recalled prostheses cost'!$F$23</f>
        <v>-313907338.06441736</v>
      </c>
      <c r="I6449" s="112">
        <v>27058779.394062687</v>
      </c>
      <c r="J6449" s="112">
        <v>128834126.05273202</v>
      </c>
      <c r="K6449" s="112">
        <f>I6449-J6449-(0.38*'Recalled prostheses cost'!$F$23)</f>
        <v>-110801039.95608798</v>
      </c>
      <c r="L6449" s="11">
        <f t="shared" si="204"/>
        <v>1</v>
      </c>
    </row>
    <row r="6450" spans="1:12" x14ac:dyDescent="0.25">
      <c r="A6450">
        <f t="shared" si="205"/>
        <v>6445</v>
      </c>
      <c r="C6450">
        <v>49301.439794429811</v>
      </c>
      <c r="D6450">
        <v>50455.62810506003</v>
      </c>
      <c r="E6450">
        <v>43713053.840030789</v>
      </c>
      <c r="F6450">
        <v>1154.1883106302193</v>
      </c>
      <c r="G6450">
        <v>243886389.13255861</v>
      </c>
      <c r="H6450" s="6">
        <f>E6450-G6450-'Recalled prostheses cost'!$F$23</f>
        <v>-223925159.75941899</v>
      </c>
      <c r="I6450" s="112">
        <v>24022377.691163696</v>
      </c>
      <c r="J6450" s="112">
        <v>92676827.870372266</v>
      </c>
      <c r="K6450" s="112">
        <f>I6450-J6450-(0.38*'Recalled prostheses cost'!$F$23)</f>
        <v>-77680143.476627231</v>
      </c>
      <c r="L6450" s="11">
        <f t="shared" si="204"/>
        <v>1</v>
      </c>
    </row>
    <row r="6451" spans="1:12" x14ac:dyDescent="0.25">
      <c r="A6451">
        <f t="shared" si="205"/>
        <v>6446</v>
      </c>
      <c r="C6451">
        <v>77249.211440563726</v>
      </c>
      <c r="D6451">
        <v>80544.441526604161</v>
      </c>
      <c r="E6451">
        <v>44757838.754453257</v>
      </c>
      <c r="F6451">
        <v>3295.2300860404357</v>
      </c>
      <c r="G6451">
        <v>386318719.03991765</v>
      </c>
      <c r="H6451" s="6">
        <f>E6451-G6451-'Recalled prostheses cost'!$F$23</f>
        <v>-365312704.75235558</v>
      </c>
      <c r="I6451" s="112">
        <v>25023782.426549759</v>
      </c>
      <c r="J6451" s="112">
        <v>146801113.2351687</v>
      </c>
      <c r="K6451" s="112">
        <f>I6451-J6451-(0.38*'Recalled prostheses cost'!$F$23)</f>
        <v>-130803024.10603759</v>
      </c>
      <c r="L6451" s="11">
        <f t="shared" si="204"/>
        <v>1</v>
      </c>
    </row>
    <row r="6452" spans="1:12" x14ac:dyDescent="0.25">
      <c r="A6452">
        <f t="shared" si="205"/>
        <v>6447</v>
      </c>
      <c r="C6452">
        <v>80132.115156769942</v>
      </c>
      <c r="D6452">
        <v>82886.220813202628</v>
      </c>
      <c r="E6452">
        <v>49840191.243582658</v>
      </c>
      <c r="F6452">
        <v>2754.1056564326864</v>
      </c>
      <c r="G6452">
        <v>326566917.35971135</v>
      </c>
      <c r="H6452" s="6">
        <f>E6452-G6452-'Recalled prostheses cost'!$F$23</f>
        <v>-300478550.58301985</v>
      </c>
      <c r="I6452" s="112">
        <v>27901674.464235347</v>
      </c>
      <c r="J6452" s="112">
        <v>124095428.5966903</v>
      </c>
      <c r="K6452" s="112">
        <f>I6452-J6452-(0.38*'Recalled prostheses cost'!$F$23)</f>
        <v>-105219447.42987359</v>
      </c>
      <c r="L6452" s="11">
        <f t="shared" si="204"/>
        <v>1</v>
      </c>
    </row>
    <row r="6453" spans="1:12" x14ac:dyDescent="0.25">
      <c r="A6453">
        <f t="shared" si="205"/>
        <v>6448</v>
      </c>
      <c r="C6453">
        <v>64435.914989559962</v>
      </c>
      <c r="D6453">
        <v>65720.52674870241</v>
      </c>
      <c r="E6453">
        <v>45567578.134655364</v>
      </c>
      <c r="F6453">
        <v>1284.6117591424481</v>
      </c>
      <c r="G6453">
        <v>186563889.86193973</v>
      </c>
      <c r="H6453" s="6">
        <f>E6453-G6453-'Recalled prostheses cost'!$F$23</f>
        <v>-164748136.19417554</v>
      </c>
      <c r="I6453" s="112">
        <v>25256775.668293912</v>
      </c>
      <c r="J6453" s="112">
        <v>70894278.147537097</v>
      </c>
      <c r="K6453" s="112">
        <f>I6453-J6453-(0.38*'Recalled prostheses cost'!$F$23)</f>
        <v>-54663195.776661836</v>
      </c>
      <c r="L6453" s="11">
        <f t="shared" si="204"/>
        <v>1</v>
      </c>
    </row>
    <row r="6454" spans="1:12" x14ac:dyDescent="0.25">
      <c r="A6454">
        <f t="shared" si="205"/>
        <v>6449</v>
      </c>
      <c r="C6454">
        <v>58023.94284682296</v>
      </c>
      <c r="D6454">
        <v>59381.603796748364</v>
      </c>
      <c r="E6454">
        <v>50926427.327772267</v>
      </c>
      <c r="F6454">
        <v>1357.6609499254046</v>
      </c>
      <c r="G6454">
        <v>278948147.35605699</v>
      </c>
      <c r="H6454" s="6">
        <f>E6454-G6454-'Recalled prostheses cost'!$F$23</f>
        <v>-251773544.4951759</v>
      </c>
      <c r="I6454" s="112">
        <v>27799016.18603228</v>
      </c>
      <c r="J6454" s="112">
        <v>106000295.99530166</v>
      </c>
      <c r="K6454" s="112">
        <f>I6454-J6454-(0.38*'Recalled prostheses cost'!$F$23)</f>
        <v>-87226973.106688023</v>
      </c>
      <c r="L6454" s="11">
        <f t="shared" si="204"/>
        <v>1</v>
      </c>
    </row>
    <row r="6455" spans="1:12" x14ac:dyDescent="0.25">
      <c r="A6455">
        <f t="shared" si="205"/>
        <v>6450</v>
      </c>
      <c r="C6455">
        <v>49941.786125116021</v>
      </c>
      <c r="D6455">
        <v>51153.926362908082</v>
      </c>
      <c r="E6455">
        <v>47489415.07445199</v>
      </c>
      <c r="F6455">
        <v>1212.1402377920604</v>
      </c>
      <c r="G6455">
        <v>345833413.56445181</v>
      </c>
      <c r="H6455" s="6">
        <f>E6455-G6455-'Recalled prostheses cost'!$F$23</f>
        <v>-322095822.956891</v>
      </c>
      <c r="I6455" s="112">
        <v>26264564.351481903</v>
      </c>
      <c r="J6455" s="112">
        <v>131416697.15449166</v>
      </c>
      <c r="K6455" s="112">
        <f>I6455-J6455-(0.38*'Recalled prostheses cost'!$F$23)</f>
        <v>-114177826.1004284</v>
      </c>
      <c r="L6455" s="11">
        <f t="shared" si="204"/>
        <v>1</v>
      </c>
    </row>
    <row r="6456" spans="1:12" x14ac:dyDescent="0.25">
      <c r="A6456">
        <f t="shared" si="205"/>
        <v>6451</v>
      </c>
      <c r="C6456">
        <v>61525.478936083222</v>
      </c>
      <c r="D6456">
        <v>63079.118036910819</v>
      </c>
      <c r="E6456">
        <v>44743865.859200984</v>
      </c>
      <c r="F6456">
        <v>1553.6391008275968</v>
      </c>
      <c r="G6456">
        <v>234911537.24391696</v>
      </c>
      <c r="H6456" s="6">
        <f>E6456-G6456-'Recalled prostheses cost'!$F$23</f>
        <v>-213919495.85160714</v>
      </c>
      <c r="I6456" s="112">
        <v>25199607.430630196</v>
      </c>
      <c r="J6456" s="112">
        <v>89266384.152688429</v>
      </c>
      <c r="K6456" s="112">
        <f>I6456-J6456-(0.38*'Recalled prostheses cost'!$F$23)</f>
        <v>-73092470.019476891</v>
      </c>
      <c r="L6456" s="11">
        <f t="shared" si="204"/>
        <v>1</v>
      </c>
    </row>
    <row r="6457" spans="1:12" x14ac:dyDescent="0.25">
      <c r="A6457">
        <f t="shared" si="205"/>
        <v>6452</v>
      </c>
      <c r="C6457">
        <v>75471.143610341911</v>
      </c>
      <c r="D6457">
        <v>77925.458229308031</v>
      </c>
      <c r="E6457">
        <v>49710506.397885017</v>
      </c>
      <c r="F6457">
        <v>2454.3146189661202</v>
      </c>
      <c r="G6457">
        <v>444252337.77413911</v>
      </c>
      <c r="H6457" s="6">
        <f>E6457-G6457-'Recalled prostheses cost'!$F$23</f>
        <v>-418293655.84314525</v>
      </c>
      <c r="I6457" s="112">
        <v>27637078.68301174</v>
      </c>
      <c r="J6457" s="112">
        <v>168815888.35417289</v>
      </c>
      <c r="K6457" s="112">
        <f>I6457-J6457-(0.38*'Recalled prostheses cost'!$F$23)</f>
        <v>-150204502.9685798</v>
      </c>
      <c r="L6457" s="11">
        <f t="shared" si="204"/>
        <v>1</v>
      </c>
    </row>
    <row r="6458" spans="1:12" x14ac:dyDescent="0.25">
      <c r="A6458">
        <f t="shared" si="205"/>
        <v>6453</v>
      </c>
      <c r="C6458">
        <v>59321.751092503058</v>
      </c>
      <c r="D6458">
        <v>60387.234854680159</v>
      </c>
      <c r="E6458">
        <v>46966719.642471105</v>
      </c>
      <c r="F6458">
        <v>1065.4837621771003</v>
      </c>
      <c r="G6458">
        <v>171196859.75540563</v>
      </c>
      <c r="H6458" s="6">
        <f>E6458-G6458-'Recalled prostheses cost'!$F$23</f>
        <v>-147981964.5798257</v>
      </c>
      <c r="I6458" s="112">
        <v>25634611.042207509</v>
      </c>
      <c r="J6458" s="112">
        <v>65054806.707054138</v>
      </c>
      <c r="K6458" s="112">
        <f>I6458-J6458-(0.38*'Recalled prostheses cost'!$F$23)</f>
        <v>-48445888.962265275</v>
      </c>
      <c r="L6458" s="11">
        <f t="shared" si="204"/>
        <v>1</v>
      </c>
    </row>
    <row r="6459" spans="1:12" x14ac:dyDescent="0.25">
      <c r="A6459">
        <f t="shared" si="205"/>
        <v>6454</v>
      </c>
      <c r="C6459">
        <v>62326.658285690341</v>
      </c>
      <c r="D6459">
        <v>63893.396878171239</v>
      </c>
      <c r="E6459">
        <v>65064932.313995413</v>
      </c>
      <c r="F6459">
        <v>1566.7385924808987</v>
      </c>
      <c r="G6459">
        <v>402488895.56712204</v>
      </c>
      <c r="H6459" s="6">
        <f>E6459-G6459-'Recalled prostheses cost'!$F$23</f>
        <v>-361175787.72001779</v>
      </c>
      <c r="I6459" s="112">
        <v>36007365.983167455</v>
      </c>
      <c r="J6459" s="112">
        <v>152945780.3155064</v>
      </c>
      <c r="K6459" s="112">
        <f>I6459-J6459-(0.38*'Recalled prostheses cost'!$F$23)</f>
        <v>-125964107.62975758</v>
      </c>
      <c r="L6459" s="11">
        <f t="shared" si="204"/>
        <v>1</v>
      </c>
    </row>
    <row r="6460" spans="1:12" x14ac:dyDescent="0.25">
      <c r="A6460">
        <f t="shared" si="205"/>
        <v>6455</v>
      </c>
      <c r="C6460">
        <v>49876.84702815082</v>
      </c>
      <c r="D6460">
        <v>51853.820562600842</v>
      </c>
      <c r="E6460">
        <v>50706604.13743113</v>
      </c>
      <c r="F6460">
        <v>1976.9735344500223</v>
      </c>
      <c r="G6460">
        <v>550380470.3045584</v>
      </c>
      <c r="H6460" s="6">
        <f>E6460-G6460-'Recalled prostheses cost'!$F$23</f>
        <v>-523425690.63401842</v>
      </c>
      <c r="I6460" s="112">
        <v>28441623.298930265</v>
      </c>
      <c r="J6460" s="112">
        <v>209144578.71573219</v>
      </c>
      <c r="K6460" s="112">
        <f>I6460-J6460-(0.38*'Recalled prostheses cost'!$F$23)</f>
        <v>-189728648.71422058</v>
      </c>
      <c r="L6460" s="11">
        <f t="shared" si="204"/>
        <v>1</v>
      </c>
    </row>
    <row r="6461" spans="1:12" x14ac:dyDescent="0.25">
      <c r="A6461">
        <f t="shared" si="205"/>
        <v>6456</v>
      </c>
      <c r="C6461">
        <v>82607.218056253347</v>
      </c>
      <c r="D6461">
        <v>85348.732397396016</v>
      </c>
      <c r="E6461">
        <v>45360439.658649296</v>
      </c>
      <c r="F6461">
        <v>2741.5143411426689</v>
      </c>
      <c r="G6461">
        <v>270191954.89594716</v>
      </c>
      <c r="H6461" s="6">
        <f>E6461-G6461-'Recalled prostheses cost'!$F$23</f>
        <v>-248583339.70418903</v>
      </c>
      <c r="I6461" s="112">
        <v>24794573.542069059</v>
      </c>
      <c r="J6461" s="112">
        <v>102672942.86045991</v>
      </c>
      <c r="K6461" s="112">
        <f>I6461-J6461-(0.38*'Recalled prostheses cost'!$F$23)</f>
        <v>-86904062.6158095</v>
      </c>
      <c r="L6461" s="11">
        <f t="shared" si="204"/>
        <v>1</v>
      </c>
    </row>
    <row r="6462" spans="1:12" x14ac:dyDescent="0.25">
      <c r="A6462">
        <f t="shared" si="205"/>
        <v>6457</v>
      </c>
      <c r="C6462">
        <v>59722.80395142905</v>
      </c>
      <c r="D6462">
        <v>62295.009774533522</v>
      </c>
      <c r="E6462">
        <v>41674285.895193793</v>
      </c>
      <c r="F6462">
        <v>2572.2058231044721</v>
      </c>
      <c r="G6462">
        <v>365624654.7494812</v>
      </c>
      <c r="H6462" s="6">
        <f>E6462-G6462-'Recalled prostheses cost'!$F$23</f>
        <v>-347702193.32117856</v>
      </c>
      <c r="I6462" s="112">
        <v>23250513.846790642</v>
      </c>
      <c r="J6462" s="112">
        <v>138937368.80480283</v>
      </c>
      <c r="K6462" s="112">
        <f>I6462-J6462-(0.38*'Recalled prostheses cost'!$F$23)</f>
        <v>-124712548.25543085</v>
      </c>
      <c r="L6462" s="11">
        <f t="shared" si="204"/>
        <v>1</v>
      </c>
    </row>
    <row r="6463" spans="1:12" x14ac:dyDescent="0.25">
      <c r="A6463">
        <f t="shared" si="205"/>
        <v>6458</v>
      </c>
      <c r="C6463">
        <v>59783.482243624625</v>
      </c>
      <c r="D6463">
        <v>61987.959891193386</v>
      </c>
      <c r="E6463">
        <v>57136410.457454078</v>
      </c>
      <c r="F6463">
        <v>2204.4776475687613</v>
      </c>
      <c r="G6463">
        <v>570845635.58031285</v>
      </c>
      <c r="H6463" s="6">
        <f>E6463-G6463-'Recalled prostheses cost'!$F$23</f>
        <v>-537461049.58974993</v>
      </c>
      <c r="I6463" s="112">
        <v>31798717.500547081</v>
      </c>
      <c r="J6463" s="112">
        <v>216921341.52051887</v>
      </c>
      <c r="K6463" s="112">
        <f>I6463-J6463-(0.38*'Recalled prostheses cost'!$F$23)</f>
        <v>-194148317.31739044</v>
      </c>
      <c r="L6463" s="11">
        <f t="shared" si="204"/>
        <v>1</v>
      </c>
    </row>
    <row r="6464" spans="1:12" x14ac:dyDescent="0.25">
      <c r="A6464">
        <f t="shared" si="205"/>
        <v>6459</v>
      </c>
      <c r="C6464">
        <v>63202.316810473741</v>
      </c>
      <c r="D6464">
        <v>64915.999642488503</v>
      </c>
      <c r="E6464">
        <v>54659696.563901022</v>
      </c>
      <c r="F6464">
        <v>1713.6828320147615</v>
      </c>
      <c r="G6464">
        <v>335303184.03245568</v>
      </c>
      <c r="H6464" s="6">
        <f>E6464-G6464-'Recalled prostheses cost'!$F$23</f>
        <v>-304395311.93544585</v>
      </c>
      <c r="I6464" s="112">
        <v>30192461.329384055</v>
      </c>
      <c r="J6464" s="112">
        <v>127415209.93233316</v>
      </c>
      <c r="K6464" s="112">
        <f>I6464-J6464-(0.38*'Recalled prostheses cost'!$F$23)</f>
        <v>-106248441.90036774</v>
      </c>
      <c r="L6464" s="11">
        <f t="shared" si="204"/>
        <v>1</v>
      </c>
    </row>
    <row r="6465" spans="1:12" x14ac:dyDescent="0.25">
      <c r="A6465">
        <f t="shared" si="205"/>
        <v>6460</v>
      </c>
      <c r="C6465">
        <v>52860.183411401893</v>
      </c>
      <c r="D6465">
        <v>53832.554053480788</v>
      </c>
      <c r="E6465">
        <v>44336062.436224759</v>
      </c>
      <c r="F6465">
        <v>972.37064207889489</v>
      </c>
      <c r="G6465">
        <v>191647639.23871976</v>
      </c>
      <c r="H6465" s="6">
        <f>E6465-G6465-'Recalled prostheses cost'!$F$23</f>
        <v>-171063401.26938617</v>
      </c>
      <c r="I6465" s="112">
        <v>24155031.672554128</v>
      </c>
      <c r="J6465" s="112">
        <v>72826102.910713509</v>
      </c>
      <c r="K6465" s="112">
        <f>I6465-J6465-(0.38*'Recalled prostheses cost'!$F$23)</f>
        <v>-57696764.535578027</v>
      </c>
      <c r="L6465" s="11">
        <f t="shared" si="204"/>
        <v>1</v>
      </c>
    </row>
    <row r="6466" spans="1:12" x14ac:dyDescent="0.25">
      <c r="A6466">
        <f t="shared" si="205"/>
        <v>6461</v>
      </c>
      <c r="C6466">
        <v>72924.143359043606</v>
      </c>
      <c r="D6466">
        <v>75482.434714166229</v>
      </c>
      <c r="E6466">
        <v>71966124.429799452</v>
      </c>
      <c r="F6466">
        <v>2558.2913551226229</v>
      </c>
      <c r="G6466">
        <v>547117244.58413196</v>
      </c>
      <c r="H6466" s="6">
        <f>E6466-G6466-'Recalled prostheses cost'!$F$23</f>
        <v>-498902944.62122369</v>
      </c>
      <c r="I6466" s="112">
        <v>39870618.990100697</v>
      </c>
      <c r="J6466" s="112">
        <v>207904552.94197017</v>
      </c>
      <c r="K6466" s="112">
        <f>I6466-J6466-(0.38*'Recalled prostheses cost'!$F$23)</f>
        <v>-177059627.24928814</v>
      </c>
      <c r="L6466" s="11">
        <f t="shared" si="204"/>
        <v>1</v>
      </c>
    </row>
    <row r="6467" spans="1:12" x14ac:dyDescent="0.25">
      <c r="A6467">
        <f t="shared" si="205"/>
        <v>6462</v>
      </c>
      <c r="C6467">
        <v>56617.513165871911</v>
      </c>
      <c r="D6467">
        <v>58848.087415802569</v>
      </c>
      <c r="E6467">
        <v>43968771.30112958</v>
      </c>
      <c r="F6467">
        <v>2230.574249930658</v>
      </c>
      <c r="G6467">
        <v>427628822.80005932</v>
      </c>
      <c r="H6467" s="6">
        <f>E6467-G6467-'Recalled prostheses cost'!$F$23</f>
        <v>-407411875.96582091</v>
      </c>
      <c r="I6467" s="112">
        <v>24572368.769657388</v>
      </c>
      <c r="J6467" s="112">
        <v>162498952.66402254</v>
      </c>
      <c r="K6467" s="112">
        <f>I6467-J6467-(0.38*'Recalled prostheses cost'!$F$23)</f>
        <v>-146952277.19178379</v>
      </c>
      <c r="L6467" s="11">
        <f t="shared" si="204"/>
        <v>1</v>
      </c>
    </row>
    <row r="6468" spans="1:12" x14ac:dyDescent="0.25">
      <c r="A6468">
        <f t="shared" si="205"/>
        <v>6463</v>
      </c>
      <c r="C6468">
        <v>54851.271919075138</v>
      </c>
      <c r="D6468">
        <v>56258.040038889565</v>
      </c>
      <c r="E6468">
        <v>54685374.419698477</v>
      </c>
      <c r="F6468">
        <v>1406.7681198144273</v>
      </c>
      <c r="G6468">
        <v>370917809.67961884</v>
      </c>
      <c r="H6468" s="6">
        <f>E6468-G6468-'Recalled prostheses cost'!$F$23</f>
        <v>-339984259.72681153</v>
      </c>
      <c r="I6468" s="112">
        <v>30042398.705704387</v>
      </c>
      <c r="J6468" s="112">
        <v>140948767.67825514</v>
      </c>
      <c r="K6468" s="112">
        <f>I6468-J6468-(0.38*'Recalled prostheses cost'!$F$23)</f>
        <v>-119932062.2699694</v>
      </c>
      <c r="L6468" s="11">
        <f t="shared" si="204"/>
        <v>1</v>
      </c>
    </row>
    <row r="6469" spans="1:12" x14ac:dyDescent="0.25">
      <c r="A6469">
        <f t="shared" si="205"/>
        <v>6464</v>
      </c>
      <c r="C6469">
        <v>53461.128802519139</v>
      </c>
      <c r="D6469">
        <v>55160.636702039024</v>
      </c>
      <c r="E6469">
        <v>49778153.615380138</v>
      </c>
      <c r="F6469">
        <v>1699.5078995198855</v>
      </c>
      <c r="G6469">
        <v>387742012.71809149</v>
      </c>
      <c r="H6469" s="6">
        <f>E6469-G6469-'Recalled prostheses cost'!$F$23</f>
        <v>-361715683.56960249</v>
      </c>
      <c r="I6469" s="112">
        <v>27510601.784262087</v>
      </c>
      <c r="J6469" s="112">
        <v>147341964.83287475</v>
      </c>
      <c r="K6469" s="112">
        <f>I6469-J6469-(0.38*'Recalled prostheses cost'!$F$23)</f>
        <v>-128857056.34603131</v>
      </c>
      <c r="L6469" s="11">
        <f t="shared" si="204"/>
        <v>1</v>
      </c>
    </row>
    <row r="6470" spans="1:12" x14ac:dyDescent="0.25">
      <c r="A6470">
        <f t="shared" si="205"/>
        <v>6465</v>
      </c>
      <c r="C6470">
        <v>61640.335880491068</v>
      </c>
      <c r="D6470">
        <v>63921.419180030338</v>
      </c>
      <c r="E6470">
        <v>72909827.198789865</v>
      </c>
      <c r="F6470">
        <v>2281.0832995392702</v>
      </c>
      <c r="G6470">
        <v>607108627.95699143</v>
      </c>
      <c r="H6470" s="6">
        <f>E6470-G6470-'Recalled prostheses cost'!$F$23</f>
        <v>-557950625.22509277</v>
      </c>
      <c r="I6470" s="112">
        <v>40507531.34134379</v>
      </c>
      <c r="J6470" s="112">
        <v>230701278.62365672</v>
      </c>
      <c r="K6470" s="112">
        <f>I6470-J6470-(0.38*'Recalled prostheses cost'!$F$23)</f>
        <v>-199219440.57973158</v>
      </c>
      <c r="L6470" s="11">
        <f t="shared" ref="L6470:L6533" si="206">IF(H6470/$H$1&lt;=F6470,1,0)</f>
        <v>1</v>
      </c>
    </row>
    <row r="6471" spans="1:12" x14ac:dyDescent="0.25">
      <c r="A6471">
        <f t="shared" si="205"/>
        <v>6466</v>
      </c>
      <c r="C6471">
        <v>65083.700386080185</v>
      </c>
      <c r="D6471">
        <v>67299.167341727734</v>
      </c>
      <c r="E6471">
        <v>54464004.417584494</v>
      </c>
      <c r="F6471">
        <v>2215.4669556475492</v>
      </c>
      <c r="G6471">
        <v>466609442.31083238</v>
      </c>
      <c r="H6471" s="6">
        <f>E6471-G6471-'Recalled prostheses cost'!$F$23</f>
        <v>-435897262.36013907</v>
      </c>
      <c r="I6471" s="112">
        <v>29994502.677407764</v>
      </c>
      <c r="J6471" s="112">
        <v>177311588.07811627</v>
      </c>
      <c r="K6471" s="112">
        <f>I6471-J6471-(0.38*'Recalled prostheses cost'!$F$23)</f>
        <v>-156342778.69812715</v>
      </c>
      <c r="L6471" s="11">
        <f t="shared" si="206"/>
        <v>1</v>
      </c>
    </row>
    <row r="6472" spans="1:12" x14ac:dyDescent="0.25">
      <c r="A6472">
        <f t="shared" ref="A6472:A6535" si="207">1+A6471</f>
        <v>6467</v>
      </c>
      <c r="C6472">
        <v>64625.168204500565</v>
      </c>
      <c r="D6472">
        <v>66099.289944781602</v>
      </c>
      <c r="E6472">
        <v>41056818.411595099</v>
      </c>
      <c r="F6472">
        <v>1474.1217402810362</v>
      </c>
      <c r="G6472">
        <v>177000293.92309809</v>
      </c>
      <c r="H6472" s="6">
        <f>E6472-G6472-'Recalled prostheses cost'!$F$23</f>
        <v>-159695299.97839415</v>
      </c>
      <c r="I6472" s="112">
        <v>22910494.38370318</v>
      </c>
      <c r="J6472" s="112">
        <v>67260111.690777272</v>
      </c>
      <c r="K6472" s="112">
        <f>I6472-J6472-(0.38*'Recalled prostheses cost'!$F$23)</f>
        <v>-53375310.604492739</v>
      </c>
      <c r="L6472" s="11">
        <f t="shared" si="206"/>
        <v>1</v>
      </c>
    </row>
    <row r="6473" spans="1:12" x14ac:dyDescent="0.25">
      <c r="A6473">
        <f t="shared" si="207"/>
        <v>6468</v>
      </c>
      <c r="C6473">
        <v>63752.118241152843</v>
      </c>
      <c r="D6473">
        <v>65992.474410541181</v>
      </c>
      <c r="E6473">
        <v>60137483.171379223</v>
      </c>
      <c r="F6473">
        <v>2240.3561693883385</v>
      </c>
      <c r="G6473">
        <v>563344469.1348784</v>
      </c>
      <c r="H6473" s="6">
        <f>E6473-G6473-'Recalled prostheses cost'!$F$23</f>
        <v>-526958810.43039036</v>
      </c>
      <c r="I6473" s="112">
        <v>33252348.22757905</v>
      </c>
      <c r="J6473" s="112">
        <v>214070898.27125379</v>
      </c>
      <c r="K6473" s="112">
        <f>I6473-J6473-(0.38*'Recalled prostheses cost'!$F$23)</f>
        <v>-189844243.34109339</v>
      </c>
      <c r="L6473" s="11">
        <f t="shared" si="206"/>
        <v>1</v>
      </c>
    </row>
    <row r="6474" spans="1:12" x14ac:dyDescent="0.25">
      <c r="A6474">
        <f t="shared" si="207"/>
        <v>6469</v>
      </c>
      <c r="C6474">
        <v>64273.849433355761</v>
      </c>
      <c r="D6474">
        <v>66765.267960236</v>
      </c>
      <c r="E6474">
        <v>58989975.818922758</v>
      </c>
      <c r="F6474">
        <v>2491.4185268802394</v>
      </c>
      <c r="G6474">
        <v>490908481.63954014</v>
      </c>
      <c r="H6474" s="6">
        <f>E6474-G6474-'Recalled prostheses cost'!$F$23</f>
        <v>-455670330.28750855</v>
      </c>
      <c r="I6474" s="112">
        <v>32546595.050489139</v>
      </c>
      <c r="J6474" s="112">
        <v>186545223.02302524</v>
      </c>
      <c r="K6474" s="112">
        <f>I6474-J6474-(0.38*'Recalled prostheses cost'!$F$23)</f>
        <v>-163024321.26995477</v>
      </c>
      <c r="L6474" s="11">
        <f t="shared" si="206"/>
        <v>1</v>
      </c>
    </row>
    <row r="6475" spans="1:12" x14ac:dyDescent="0.25">
      <c r="A6475">
        <f t="shared" si="207"/>
        <v>6470</v>
      </c>
      <c r="C6475">
        <v>68784.313363743917</v>
      </c>
      <c r="D6475">
        <v>71068.213736638863</v>
      </c>
      <c r="E6475">
        <v>66616954.990641408</v>
      </c>
      <c r="F6475">
        <v>2283.9003728949465</v>
      </c>
      <c r="G6475">
        <v>537213438.80453241</v>
      </c>
      <c r="H6475" s="6">
        <f>E6475-G6475-'Recalled prostheses cost'!$F$23</f>
        <v>-494348308.28078216</v>
      </c>
      <c r="I6475" s="112">
        <v>36992157.882071033</v>
      </c>
      <c r="J6475" s="112">
        <v>204141106.74572229</v>
      </c>
      <c r="K6475" s="112">
        <f>I6475-J6475-(0.38*'Recalled prostheses cost'!$F$23)</f>
        <v>-176174642.16106993</v>
      </c>
      <c r="L6475" s="11">
        <f t="shared" si="206"/>
        <v>1</v>
      </c>
    </row>
    <row r="6476" spans="1:12" x14ac:dyDescent="0.25">
      <c r="A6476">
        <f t="shared" si="207"/>
        <v>6471</v>
      </c>
      <c r="C6476">
        <v>63463.870088014082</v>
      </c>
      <c r="D6476">
        <v>65029.62991790966</v>
      </c>
      <c r="E6476">
        <v>56845249.956340931</v>
      </c>
      <c r="F6476">
        <v>1565.7598298955782</v>
      </c>
      <c r="G6476">
        <v>308530835.04729301</v>
      </c>
      <c r="H6476" s="6">
        <f>E6476-G6476-'Recalled prostheses cost'!$F$23</f>
        <v>-275437409.55784327</v>
      </c>
      <c r="I6476" s="112">
        <v>31684012.047112592</v>
      </c>
      <c r="J6476" s="112">
        <v>117241717.31797132</v>
      </c>
      <c r="K6476" s="112">
        <f>I6476-J6476-(0.38*'Recalled prostheses cost'!$F$23)</f>
        <v>-94583398.568277389</v>
      </c>
      <c r="L6476" s="11">
        <f t="shared" si="206"/>
        <v>1</v>
      </c>
    </row>
    <row r="6477" spans="1:12" x14ac:dyDescent="0.25">
      <c r="A6477">
        <f t="shared" si="207"/>
        <v>6472</v>
      </c>
      <c r="C6477">
        <v>72436.652228063511</v>
      </c>
      <c r="D6477">
        <v>74819.387020597482</v>
      </c>
      <c r="E6477">
        <v>49951002.010391653</v>
      </c>
      <c r="F6477">
        <v>2382.7347925339709</v>
      </c>
      <c r="G6477">
        <v>354663539.21491134</v>
      </c>
      <c r="H6477" s="6">
        <f>E6477-G6477-'Recalled prostheses cost'!$F$23</f>
        <v>-328464361.67141086</v>
      </c>
      <c r="I6477" s="112">
        <v>27851181.779033799</v>
      </c>
      <c r="J6477" s="112">
        <v>134772144.90166628</v>
      </c>
      <c r="K6477" s="112">
        <f>I6477-J6477-(0.38*'Recalled prostheses cost'!$F$23)</f>
        <v>-115946656.42005113</v>
      </c>
      <c r="L6477" s="11">
        <f t="shared" si="206"/>
        <v>1</v>
      </c>
    </row>
    <row r="6478" spans="1:12" x14ac:dyDescent="0.25">
      <c r="A6478">
        <f t="shared" si="207"/>
        <v>6473</v>
      </c>
      <c r="C6478">
        <v>63246.636467405137</v>
      </c>
      <c r="D6478">
        <v>65092.303524009963</v>
      </c>
      <c r="E6478">
        <v>42574869.875095554</v>
      </c>
      <c r="F6478">
        <v>1845.6670566048269</v>
      </c>
      <c r="G6478">
        <v>307676019.60951889</v>
      </c>
      <c r="H6478" s="6">
        <f>E6478-G6478-'Recalled prostheses cost'!$F$23</f>
        <v>-288852974.20131451</v>
      </c>
      <c r="I6478" s="112">
        <v>23977255.462724861</v>
      </c>
      <c r="J6478" s="112">
        <v>116916887.45161717</v>
      </c>
      <c r="K6478" s="112">
        <f>I6478-J6478-(0.38*'Recalled prostheses cost'!$F$23)</f>
        <v>-101965325.28631094</v>
      </c>
      <c r="L6478" s="11">
        <f t="shared" si="206"/>
        <v>1</v>
      </c>
    </row>
    <row r="6479" spans="1:12" x14ac:dyDescent="0.25">
      <c r="A6479">
        <f t="shared" si="207"/>
        <v>6474</v>
      </c>
      <c r="C6479">
        <v>61292.962681628531</v>
      </c>
      <c r="D6479">
        <v>62683.816796443447</v>
      </c>
      <c r="E6479">
        <v>45245148.661914051</v>
      </c>
      <c r="F6479">
        <v>1390.8541148149161</v>
      </c>
      <c r="G6479">
        <v>236411809.41516978</v>
      </c>
      <c r="H6479" s="6">
        <f>E6479-G6479-'Recalled prostheses cost'!$F$23</f>
        <v>-214918485.22014689</v>
      </c>
      <c r="I6479" s="112">
        <v>25533978.992787164</v>
      </c>
      <c r="J6479" s="112">
        <v>89836487.577764526</v>
      </c>
      <c r="K6479" s="112">
        <f>I6479-J6479-(0.38*'Recalled prostheses cost'!$F$23)</f>
        <v>-73328201.882396013</v>
      </c>
      <c r="L6479" s="11">
        <f t="shared" si="206"/>
        <v>1</v>
      </c>
    </row>
    <row r="6480" spans="1:12" x14ac:dyDescent="0.25">
      <c r="A6480">
        <f t="shared" si="207"/>
        <v>6475</v>
      </c>
      <c r="C6480">
        <v>58660.247587081234</v>
      </c>
      <c r="D6480">
        <v>60616.682687073597</v>
      </c>
      <c r="E6480">
        <v>58163524.353913523</v>
      </c>
      <c r="F6480">
        <v>1956.4350999923627</v>
      </c>
      <c r="G6480">
        <v>595393742.90412021</v>
      </c>
      <c r="H6480" s="6">
        <f>E6480-G6480-'Recalled prostheses cost'!$F$23</f>
        <v>-560982043.01709783</v>
      </c>
      <c r="I6480" s="112">
        <v>32223185.180906683</v>
      </c>
      <c r="J6480" s="112">
        <v>226249622.30356565</v>
      </c>
      <c r="K6480" s="112">
        <f>I6480-J6480-(0.38*'Recalled prostheses cost'!$F$23)</f>
        <v>-203052130.42007762</v>
      </c>
      <c r="L6480" s="11">
        <f t="shared" si="206"/>
        <v>1</v>
      </c>
    </row>
    <row r="6481" spans="1:12" x14ac:dyDescent="0.25">
      <c r="A6481">
        <f t="shared" si="207"/>
        <v>6476</v>
      </c>
      <c r="C6481">
        <v>62150.004796439309</v>
      </c>
      <c r="D6481">
        <v>63990.650182662706</v>
      </c>
      <c r="E6481">
        <v>45288017.809909351</v>
      </c>
      <c r="F6481">
        <v>1840.6453862233975</v>
      </c>
      <c r="G6481">
        <v>288457811.50419581</v>
      </c>
      <c r="H6481" s="6">
        <f>E6481-G6481-'Recalled prostheses cost'!$F$23</f>
        <v>-266921618.16117764</v>
      </c>
      <c r="I6481" s="112">
        <v>25309072.862810329</v>
      </c>
      <c r="J6481" s="112">
        <v>109613968.37159441</v>
      </c>
      <c r="K6481" s="112">
        <f>I6481-J6481-(0.38*'Recalled prostheses cost'!$F$23)</f>
        <v>-93330588.806202739</v>
      </c>
      <c r="L6481" s="11">
        <f t="shared" si="206"/>
        <v>1</v>
      </c>
    </row>
    <row r="6482" spans="1:12" x14ac:dyDescent="0.25">
      <c r="A6482">
        <f t="shared" si="207"/>
        <v>6477</v>
      </c>
      <c r="C6482">
        <v>51334.878085179662</v>
      </c>
      <c r="D6482">
        <v>52488.910641143069</v>
      </c>
      <c r="E6482">
        <v>45175809.226396561</v>
      </c>
      <c r="F6482">
        <v>1154.0325559634075</v>
      </c>
      <c r="G6482">
        <v>214927863.76321894</v>
      </c>
      <c r="H6482" s="6">
        <f>E6482-G6482-'Recalled prostheses cost'!$F$23</f>
        <v>-193503879.00371355</v>
      </c>
      <c r="I6482" s="112">
        <v>25295878.287025519</v>
      </c>
      <c r="J6482" s="112">
        <v>81672588.230023205</v>
      </c>
      <c r="K6482" s="112">
        <f>I6482-J6482-(0.38*'Recalled prostheses cost'!$F$23)</f>
        <v>-65402403.240416333</v>
      </c>
      <c r="L6482" s="11">
        <f t="shared" si="206"/>
        <v>1</v>
      </c>
    </row>
    <row r="6483" spans="1:12" x14ac:dyDescent="0.25">
      <c r="A6483">
        <f t="shared" si="207"/>
        <v>6478</v>
      </c>
      <c r="C6483">
        <v>59692.658647081968</v>
      </c>
      <c r="D6483">
        <v>61861.457953300778</v>
      </c>
      <c r="E6483">
        <v>58264098.260845765</v>
      </c>
      <c r="F6483">
        <v>2168.7993062188107</v>
      </c>
      <c r="G6483">
        <v>592183034.04981232</v>
      </c>
      <c r="H6483" s="6">
        <f>E6483-G6483-'Recalled prostheses cost'!$F$23</f>
        <v>-557670760.25585771</v>
      </c>
      <c r="I6483" s="112">
        <v>32273479.539544441</v>
      </c>
      <c r="J6483" s="112">
        <v>225029552.93892869</v>
      </c>
      <c r="K6483" s="112">
        <f>I6483-J6483-(0.38*'Recalled prostheses cost'!$F$23)</f>
        <v>-201781766.69680291</v>
      </c>
      <c r="L6483" s="11">
        <f t="shared" si="206"/>
        <v>1</v>
      </c>
    </row>
    <row r="6484" spans="1:12" x14ac:dyDescent="0.25">
      <c r="A6484">
        <f t="shared" si="207"/>
        <v>6479</v>
      </c>
      <c r="C6484">
        <v>59332.821180949381</v>
      </c>
      <c r="D6484">
        <v>60874.154869156017</v>
      </c>
      <c r="E6484">
        <v>40436124.035818189</v>
      </c>
      <c r="F6484">
        <v>1541.333688206636</v>
      </c>
      <c r="G6484">
        <v>198083942.50236329</v>
      </c>
      <c r="H6484" s="6">
        <f>E6484-G6484-'Recalled prostheses cost'!$F$23</f>
        <v>-181399642.93343627</v>
      </c>
      <c r="I6484" s="112">
        <v>22714259.627650417</v>
      </c>
      <c r="J6484" s="112">
        <v>75271898.150898054</v>
      </c>
      <c r="K6484" s="112">
        <f>I6484-J6484-(0.38*'Recalled prostheses cost'!$F$23)</f>
        <v>-61583331.820666283</v>
      </c>
      <c r="L6484" s="11">
        <f t="shared" si="206"/>
        <v>1</v>
      </c>
    </row>
    <row r="6485" spans="1:12" x14ac:dyDescent="0.25">
      <c r="A6485">
        <f t="shared" si="207"/>
        <v>6480</v>
      </c>
      <c r="C6485">
        <v>53140.031984011686</v>
      </c>
      <c r="D6485">
        <v>54682.806003109719</v>
      </c>
      <c r="E6485">
        <v>52742024.510321639</v>
      </c>
      <c r="F6485">
        <v>1542.774019098033</v>
      </c>
      <c r="G6485">
        <v>391642082.97334862</v>
      </c>
      <c r="H6485" s="6">
        <f>E6485-G6485-'Recalled prostheses cost'!$F$23</f>
        <v>-362651882.92991817</v>
      </c>
      <c r="I6485" s="112">
        <v>29226773.867769938</v>
      </c>
      <c r="J6485" s="112">
        <v>148823991.52987251</v>
      </c>
      <c r="K6485" s="112">
        <f>I6485-J6485-(0.38*'Recalled prostheses cost'!$F$23)</f>
        <v>-128622910.9595212</v>
      </c>
      <c r="L6485" s="11">
        <f t="shared" si="206"/>
        <v>1</v>
      </c>
    </row>
    <row r="6486" spans="1:12" x14ac:dyDescent="0.25">
      <c r="A6486">
        <f t="shared" si="207"/>
        <v>6481</v>
      </c>
      <c r="C6486">
        <v>60041.963877584705</v>
      </c>
      <c r="D6486">
        <v>62091.084496479663</v>
      </c>
      <c r="E6486">
        <v>52200939.665330626</v>
      </c>
      <c r="F6486">
        <v>2049.1206188949582</v>
      </c>
      <c r="G6486">
        <v>439192609.74289733</v>
      </c>
      <c r="H6486" s="6">
        <f>E6486-G6486-'Recalled prostheses cost'!$F$23</f>
        <v>-410743494.54445785</v>
      </c>
      <c r="I6486" s="112">
        <v>28670885.186958626</v>
      </c>
      <c r="J6486" s="112">
        <v>166893191.702301</v>
      </c>
      <c r="K6486" s="112">
        <f>I6486-J6486-(0.38*'Recalled prostheses cost'!$F$23)</f>
        <v>-147247999.81276101</v>
      </c>
      <c r="L6486" s="11">
        <f t="shared" si="206"/>
        <v>1</v>
      </c>
    </row>
    <row r="6487" spans="1:12" x14ac:dyDescent="0.25">
      <c r="A6487">
        <f t="shared" si="207"/>
        <v>6482</v>
      </c>
      <c r="C6487">
        <v>67651.663415703646</v>
      </c>
      <c r="D6487">
        <v>69418.716518105924</v>
      </c>
      <c r="E6487">
        <v>43761286.579610221</v>
      </c>
      <c r="F6487">
        <v>1767.0531024022785</v>
      </c>
      <c r="G6487">
        <v>274898541.91549218</v>
      </c>
      <c r="H6487" s="6">
        <f>E6487-G6487-'Recalled prostheses cost'!$F$23</f>
        <v>-254889079.80277312</v>
      </c>
      <c r="I6487" s="112">
        <v>24485655.136079095</v>
      </c>
      <c r="J6487" s="112">
        <v>104461445.92788701</v>
      </c>
      <c r="K6487" s="112">
        <f>I6487-J6487-(0.38*'Recalled prostheses cost'!$F$23)</f>
        <v>-89001484.089226574</v>
      </c>
      <c r="L6487" s="11">
        <f t="shared" si="206"/>
        <v>1</v>
      </c>
    </row>
    <row r="6488" spans="1:12" x14ac:dyDescent="0.25">
      <c r="A6488">
        <f t="shared" si="207"/>
        <v>6483</v>
      </c>
      <c r="C6488">
        <v>59112.636743436313</v>
      </c>
      <c r="D6488">
        <v>61036.821816716394</v>
      </c>
      <c r="E6488">
        <v>39749292.70988144</v>
      </c>
      <c r="F6488">
        <v>1924.1850732800813</v>
      </c>
      <c r="G6488">
        <v>290744893.97994161</v>
      </c>
      <c r="H6488" s="6">
        <f>E6488-G6488-'Recalled prostheses cost'!$F$23</f>
        <v>-274747425.73695135</v>
      </c>
      <c r="I6488" s="112">
        <v>21960363.294983093</v>
      </c>
      <c r="J6488" s="112">
        <v>110483059.7123778</v>
      </c>
      <c r="K6488" s="112">
        <f>I6488-J6488-(0.38*'Recalled prostheses cost'!$F$23)</f>
        <v>-97548389.714813352</v>
      </c>
      <c r="L6488" s="11">
        <f t="shared" si="206"/>
        <v>1</v>
      </c>
    </row>
    <row r="6489" spans="1:12" x14ac:dyDescent="0.25">
      <c r="A6489">
        <f t="shared" si="207"/>
        <v>6484</v>
      </c>
      <c r="C6489">
        <v>63811.836451002586</v>
      </c>
      <c r="D6489">
        <v>65348.204480172441</v>
      </c>
      <c r="E6489">
        <v>41574893.616168745</v>
      </c>
      <c r="F6489">
        <v>1536.3680291698547</v>
      </c>
      <c r="G6489">
        <v>196677161.86677846</v>
      </c>
      <c r="H6489" s="6">
        <f>E6489-G6489-'Recalled prostheses cost'!$F$23</f>
        <v>-178854092.7175009</v>
      </c>
      <c r="I6489" s="112">
        <v>22818988.226568803</v>
      </c>
      <c r="J6489" s="112">
        <v>74737321.509375811</v>
      </c>
      <c r="K6489" s="112">
        <f>I6489-J6489-(0.38*'Recalled prostheses cost'!$F$23)</f>
        <v>-60944026.580225654</v>
      </c>
      <c r="L6489" s="11">
        <f t="shared" si="206"/>
        <v>1</v>
      </c>
    </row>
    <row r="6490" spans="1:12" x14ac:dyDescent="0.25">
      <c r="A6490">
        <f t="shared" si="207"/>
        <v>6485</v>
      </c>
      <c r="C6490">
        <v>54231.541436208994</v>
      </c>
      <c r="D6490">
        <v>55980.055049983101</v>
      </c>
      <c r="E6490">
        <v>43009352.620967679</v>
      </c>
      <c r="F6490">
        <v>1748.5136137741065</v>
      </c>
      <c r="G6490">
        <v>327482945.132155</v>
      </c>
      <c r="H6490" s="6">
        <f>E6490-G6490-'Recalled prostheses cost'!$F$23</f>
        <v>-308225416.97807848</v>
      </c>
      <c r="I6490" s="112">
        <v>23898067.806763113</v>
      </c>
      <c r="J6490" s="112">
        <v>124443519.1502189</v>
      </c>
      <c r="K6490" s="112">
        <f>I6490-J6490-(0.38*'Recalled prostheses cost'!$F$23)</f>
        <v>-109571144.64087445</v>
      </c>
      <c r="L6490" s="11">
        <f t="shared" si="206"/>
        <v>1</v>
      </c>
    </row>
    <row r="6491" spans="1:12" x14ac:dyDescent="0.25">
      <c r="A6491">
        <f t="shared" si="207"/>
        <v>6486</v>
      </c>
      <c r="C6491">
        <v>86933.842414072307</v>
      </c>
      <c r="D6491">
        <v>90510.592715952022</v>
      </c>
      <c r="E6491">
        <v>48015766.207128093</v>
      </c>
      <c r="F6491">
        <v>3576.7503018797142</v>
      </c>
      <c r="G6491">
        <v>391832306.33886492</v>
      </c>
      <c r="H6491" s="6">
        <f>E6491-G6491-'Recalled prostheses cost'!$F$23</f>
        <v>-367568364.59862798</v>
      </c>
      <c r="I6491" s="112">
        <v>26655163.006357905</v>
      </c>
      <c r="J6491" s="112">
        <v>148896276.40876871</v>
      </c>
      <c r="K6491" s="112">
        <f>I6491-J6491-(0.38*'Recalled prostheses cost'!$F$23)</f>
        <v>-131266806.69982946</v>
      </c>
      <c r="L6491" s="11">
        <f t="shared" si="206"/>
        <v>1</v>
      </c>
    </row>
    <row r="6492" spans="1:12" x14ac:dyDescent="0.25">
      <c r="A6492">
        <f t="shared" si="207"/>
        <v>6487</v>
      </c>
      <c r="C6492">
        <v>51971.544450579458</v>
      </c>
      <c r="D6492">
        <v>53896.109841059479</v>
      </c>
      <c r="E6492">
        <v>45455365.374673449</v>
      </c>
      <c r="F6492">
        <v>1924.5653904800201</v>
      </c>
      <c r="G6492">
        <v>442765309.1191076</v>
      </c>
      <c r="H6492" s="6">
        <f>E6492-G6492-'Recalled prostheses cost'!$F$23</f>
        <v>-421061768.21132535</v>
      </c>
      <c r="I6492" s="112">
        <v>24719768.496236935</v>
      </c>
      <c r="J6492" s="112">
        <v>168250817.46526086</v>
      </c>
      <c r="K6492" s="112">
        <f>I6492-J6492-(0.38*'Recalled prostheses cost'!$F$23)</f>
        <v>-152556742.2664426</v>
      </c>
      <c r="L6492" s="11">
        <f t="shared" si="206"/>
        <v>1</v>
      </c>
    </row>
    <row r="6493" spans="1:12" x14ac:dyDescent="0.25">
      <c r="A6493">
        <f t="shared" si="207"/>
        <v>6488</v>
      </c>
      <c r="C6493">
        <v>56622.567446100315</v>
      </c>
      <c r="D6493">
        <v>58420.941442643059</v>
      </c>
      <c r="E6493">
        <v>43835256.154881634</v>
      </c>
      <c r="F6493">
        <v>1798.3739965427449</v>
      </c>
      <c r="G6493">
        <v>263999216.79206774</v>
      </c>
      <c r="H6493" s="6">
        <f>E6493-G6493-'Recalled prostheses cost'!$F$23</f>
        <v>-243915785.10407728</v>
      </c>
      <c r="I6493" s="112">
        <v>24492940.367853031</v>
      </c>
      <c r="J6493" s="112">
        <v>100319702.38098574</v>
      </c>
      <c r="K6493" s="112">
        <f>I6493-J6493-(0.38*'Recalled prostheses cost'!$F$23)</f>
        <v>-84852455.310551345</v>
      </c>
      <c r="L6493" s="11">
        <f t="shared" si="206"/>
        <v>1</v>
      </c>
    </row>
    <row r="6494" spans="1:12" x14ac:dyDescent="0.25">
      <c r="A6494">
        <f t="shared" si="207"/>
        <v>6489</v>
      </c>
      <c r="C6494">
        <v>58346.60876991463</v>
      </c>
      <c r="D6494">
        <v>60866.632962258875</v>
      </c>
      <c r="E6494">
        <v>55666640.259954058</v>
      </c>
      <c r="F6494">
        <v>2520.0241923442445</v>
      </c>
      <c r="G6494">
        <v>669982438.31338048</v>
      </c>
      <c r="H6494" s="6">
        <f>E6494-G6494-'Recalled prostheses cost'!$F$23</f>
        <v>-638067622.52031755</v>
      </c>
      <c r="I6494" s="112">
        <v>30705343.69008743</v>
      </c>
      <c r="J6494" s="112">
        <v>254593326.55908453</v>
      </c>
      <c r="K6494" s="112">
        <f>I6494-J6494-(0.38*'Recalled prostheses cost'!$F$23)</f>
        <v>-232913676.16641575</v>
      </c>
      <c r="L6494" s="11">
        <f t="shared" si="206"/>
        <v>1</v>
      </c>
    </row>
    <row r="6495" spans="1:12" x14ac:dyDescent="0.25">
      <c r="A6495">
        <f t="shared" si="207"/>
        <v>6490</v>
      </c>
      <c r="C6495">
        <v>68999.762799947159</v>
      </c>
      <c r="D6495">
        <v>71800.764893848842</v>
      </c>
      <c r="E6495">
        <v>38474568.198761001</v>
      </c>
      <c r="F6495">
        <v>2801.0020939016831</v>
      </c>
      <c r="G6495">
        <v>287977105.46242106</v>
      </c>
      <c r="H6495" s="6">
        <f>E6495-G6495-'Recalled prostheses cost'!$F$23</f>
        <v>-273254361.73055124</v>
      </c>
      <c r="I6495" s="112">
        <v>21353345.362575117</v>
      </c>
      <c r="J6495" s="112">
        <v>109431300.07572001</v>
      </c>
      <c r="K6495" s="112">
        <f>I6495-J6495-(0.38*'Recalled prostheses cost'!$F$23)</f>
        <v>-97103648.010563552</v>
      </c>
      <c r="L6495" s="11">
        <f t="shared" si="206"/>
        <v>1</v>
      </c>
    </row>
    <row r="6496" spans="1:12" x14ac:dyDescent="0.25">
      <c r="A6496">
        <f t="shared" si="207"/>
        <v>6491</v>
      </c>
      <c r="C6496">
        <v>52100.429351662606</v>
      </c>
      <c r="D6496">
        <v>53282.667686406407</v>
      </c>
      <c r="E6496">
        <v>45967952.305637844</v>
      </c>
      <c r="F6496">
        <v>1182.2383347438008</v>
      </c>
      <c r="G6496">
        <v>235179603.59799886</v>
      </c>
      <c r="H6496" s="6">
        <f>E6496-G6496-'Recalled prostheses cost'!$F$23</f>
        <v>-212963475.75925219</v>
      </c>
      <c r="I6496" s="112">
        <v>25529767.198711913</v>
      </c>
      <c r="J6496" s="112">
        <v>89368249.367239565</v>
      </c>
      <c r="K6496" s="112">
        <f>I6496-J6496-(0.38*'Recalled prostheses cost'!$F$23)</f>
        <v>-72864175.465946287</v>
      </c>
      <c r="L6496" s="11">
        <f t="shared" si="206"/>
        <v>1</v>
      </c>
    </row>
    <row r="6497" spans="1:12" x14ac:dyDescent="0.25">
      <c r="A6497">
        <f t="shared" si="207"/>
        <v>6492</v>
      </c>
      <c r="C6497">
        <v>75634.358263122762</v>
      </c>
      <c r="D6497">
        <v>78438.930480670228</v>
      </c>
      <c r="E6497">
        <v>48455698.817979708</v>
      </c>
      <c r="F6497">
        <v>2804.5722175474657</v>
      </c>
      <c r="G6497">
        <v>381178381.18684918</v>
      </c>
      <c r="H6497" s="6">
        <f>E6497-G6497-'Recalled prostheses cost'!$F$23</f>
        <v>-356474506.83576065</v>
      </c>
      <c r="I6497" s="112">
        <v>26703925.036540296</v>
      </c>
      <c r="J6497" s="112">
        <v>144847784.85100269</v>
      </c>
      <c r="K6497" s="112">
        <f>I6497-J6497-(0.38*'Recalled prostheses cost'!$F$23)</f>
        <v>-127169553.11188105</v>
      </c>
      <c r="L6497" s="11">
        <f t="shared" si="206"/>
        <v>1</v>
      </c>
    </row>
    <row r="6498" spans="1:12" x14ac:dyDescent="0.25">
      <c r="A6498">
        <f t="shared" si="207"/>
        <v>6493</v>
      </c>
      <c r="C6498">
        <v>89481.098305426727</v>
      </c>
      <c r="D6498">
        <v>94250.784941012491</v>
      </c>
      <c r="E6498">
        <v>51334391.217379674</v>
      </c>
      <c r="F6498">
        <v>4769.6866355857637</v>
      </c>
      <c r="G6498">
        <v>638308567.55432808</v>
      </c>
      <c r="H6498" s="6">
        <f>E6498-G6498-'Recalled prostheses cost'!$F$23</f>
        <v>-610726000.80383956</v>
      </c>
      <c r="I6498" s="112">
        <v>28068244.619193807</v>
      </c>
      <c r="J6498" s="112">
        <v>242557255.67064467</v>
      </c>
      <c r="K6498" s="112">
        <f>I6498-J6498-(0.38*'Recalled prostheses cost'!$F$23)</f>
        <v>-223514704.3488695</v>
      </c>
      <c r="L6498" s="11">
        <f t="shared" si="206"/>
        <v>1</v>
      </c>
    </row>
    <row r="6499" spans="1:12" x14ac:dyDescent="0.25">
      <c r="A6499">
        <f t="shared" si="207"/>
        <v>6494</v>
      </c>
      <c r="C6499">
        <v>47291.154936608182</v>
      </c>
      <c r="D6499">
        <v>48460.524778587212</v>
      </c>
      <c r="E6499">
        <v>56482559.915973164</v>
      </c>
      <c r="F6499">
        <v>1169.3698419790308</v>
      </c>
      <c r="G6499">
        <v>341020519.01728243</v>
      </c>
      <c r="H6499" s="6">
        <f>E6499-G6499-'Recalled prostheses cost'!$F$23</f>
        <v>-308289783.56820041</v>
      </c>
      <c r="I6499" s="112">
        <v>32004997.257918935</v>
      </c>
      <c r="J6499" s="112">
        <v>129587797.2265673</v>
      </c>
      <c r="K6499" s="112">
        <f>I6499-J6499-(0.38*'Recalled prostheses cost'!$F$23)</f>
        <v>-106608493.266067</v>
      </c>
      <c r="L6499" s="11">
        <f t="shared" si="206"/>
        <v>1</v>
      </c>
    </row>
    <row r="6500" spans="1:12" x14ac:dyDescent="0.25">
      <c r="A6500">
        <f t="shared" si="207"/>
        <v>6495</v>
      </c>
      <c r="C6500">
        <v>60887.206146985402</v>
      </c>
      <c r="D6500">
        <v>62383.501243584557</v>
      </c>
      <c r="E6500">
        <v>43842128.770317763</v>
      </c>
      <c r="F6500">
        <v>1496.2950965991549</v>
      </c>
      <c r="G6500">
        <v>268771046.26322097</v>
      </c>
      <c r="H6500" s="6">
        <f>E6500-G6500-'Recalled prostheses cost'!$F$23</f>
        <v>-248680741.95979437</v>
      </c>
      <c r="I6500" s="112">
        <v>24472777.400006618</v>
      </c>
      <c r="J6500" s="112">
        <v>102132997.58002397</v>
      </c>
      <c r="K6500" s="112">
        <f>I6500-J6500-(0.38*'Recalled prostheses cost'!$F$23)</f>
        <v>-86685913.477436006</v>
      </c>
      <c r="L6500" s="11">
        <f t="shared" si="206"/>
        <v>1</v>
      </c>
    </row>
    <row r="6501" spans="1:12" x14ac:dyDescent="0.25">
      <c r="A6501">
        <f t="shared" si="207"/>
        <v>6496</v>
      </c>
      <c r="C6501">
        <v>82224.497341773531</v>
      </c>
      <c r="D6501">
        <v>85158.166747157404</v>
      </c>
      <c r="E6501">
        <v>44311357.753980525</v>
      </c>
      <c r="F6501">
        <v>2933.6694053838728</v>
      </c>
      <c r="G6501">
        <v>318727586.76586056</v>
      </c>
      <c r="H6501" s="6">
        <f>E6501-G6501-'Recalled prostheses cost'!$F$23</f>
        <v>-298168053.47877121</v>
      </c>
      <c r="I6501" s="112">
        <v>24542978.002498973</v>
      </c>
      <c r="J6501" s="112">
        <v>121116482.971027</v>
      </c>
      <c r="K6501" s="112">
        <f>I6501-J6501-(0.38*'Recalled prostheses cost'!$F$23)</f>
        <v>-105599198.26594669</v>
      </c>
      <c r="L6501" s="11">
        <f t="shared" si="206"/>
        <v>1</v>
      </c>
    </row>
    <row r="6502" spans="1:12" x14ac:dyDescent="0.25">
      <c r="A6502">
        <f t="shared" si="207"/>
        <v>6497</v>
      </c>
      <c r="C6502">
        <v>60227.326385106084</v>
      </c>
      <c r="D6502">
        <v>62095.873634497213</v>
      </c>
      <c r="E6502">
        <v>47907121.470089152</v>
      </c>
      <c r="F6502">
        <v>1868.5472493911293</v>
      </c>
      <c r="G6502">
        <v>320497631.60369122</v>
      </c>
      <c r="H6502" s="6">
        <f>E6502-G6502-'Recalled prostheses cost'!$F$23</f>
        <v>-296342334.60049325</v>
      </c>
      <c r="I6502" s="112">
        <v>26581494.002218805</v>
      </c>
      <c r="J6502" s="112">
        <v>121789100.00940268</v>
      </c>
      <c r="K6502" s="112">
        <f>I6502-J6502-(0.38*'Recalled prostheses cost'!$F$23)</f>
        <v>-104233299.30460253</v>
      </c>
      <c r="L6502" s="11">
        <f t="shared" si="206"/>
        <v>1</v>
      </c>
    </row>
    <row r="6503" spans="1:12" x14ac:dyDescent="0.25">
      <c r="A6503">
        <f t="shared" si="207"/>
        <v>6498</v>
      </c>
      <c r="C6503">
        <v>68523.537229829395</v>
      </c>
      <c r="D6503">
        <v>71039.935480782355</v>
      </c>
      <c r="E6503">
        <v>51395622.693812124</v>
      </c>
      <c r="F6503">
        <v>2516.3982509529596</v>
      </c>
      <c r="G6503">
        <v>420302837.94216788</v>
      </c>
      <c r="H6503" s="6">
        <f>E6503-G6503-'Recalled prostheses cost'!$F$23</f>
        <v>-392659039.71524692</v>
      </c>
      <c r="I6503" s="112">
        <v>28195166.809074424</v>
      </c>
      <c r="J6503" s="112">
        <v>159715078.41802382</v>
      </c>
      <c r="K6503" s="112">
        <f>I6503-J6503-(0.38*'Recalled prostheses cost'!$F$23)</f>
        <v>-140545604.90636805</v>
      </c>
      <c r="L6503" s="11">
        <f t="shared" si="206"/>
        <v>1</v>
      </c>
    </row>
    <row r="6504" spans="1:12" x14ac:dyDescent="0.25">
      <c r="A6504">
        <f t="shared" si="207"/>
        <v>6499</v>
      </c>
      <c r="C6504">
        <v>52874.698509527661</v>
      </c>
      <c r="D6504">
        <v>54102.11272447939</v>
      </c>
      <c r="E6504">
        <v>46735825.715297312</v>
      </c>
      <c r="F6504">
        <v>1227.4142149517284</v>
      </c>
      <c r="G6504">
        <v>256768719.1047177</v>
      </c>
      <c r="H6504" s="6">
        <f>E6504-G6504-'Recalled prostheses cost'!$F$23</f>
        <v>-233784717.85631156</v>
      </c>
      <c r="I6504" s="112">
        <v>25837230.117443293</v>
      </c>
      <c r="J6504" s="112">
        <v>97572113.25979273</v>
      </c>
      <c r="K6504" s="112">
        <f>I6504-J6504-(0.38*'Recalled prostheses cost'!$F$23)</f>
        <v>-80760576.439768076</v>
      </c>
      <c r="L6504" s="11">
        <f t="shared" si="206"/>
        <v>1</v>
      </c>
    </row>
    <row r="6505" spans="1:12" x14ac:dyDescent="0.25">
      <c r="A6505">
        <f t="shared" si="207"/>
        <v>6500</v>
      </c>
      <c r="C6505">
        <v>72491.770353207758</v>
      </c>
      <c r="D6505">
        <v>74855.096106885248</v>
      </c>
      <c r="E6505">
        <v>57153272.146397062</v>
      </c>
      <c r="F6505">
        <v>2363.3257536774909</v>
      </c>
      <c r="G6505">
        <v>464100688.15428257</v>
      </c>
      <c r="H6505" s="6">
        <f>E6505-G6505-'Recalled prostheses cost'!$F$23</f>
        <v>-430699240.47477669</v>
      </c>
      <c r="I6505" s="112">
        <v>31891252.907850821</v>
      </c>
      <c r="J6505" s="112">
        <v>176358261.49862739</v>
      </c>
      <c r="K6505" s="112">
        <f>I6505-J6505-(0.38*'Recalled prostheses cost'!$F$23)</f>
        <v>-153492701.88819522</v>
      </c>
      <c r="L6505" s="11">
        <f t="shared" si="206"/>
        <v>1</v>
      </c>
    </row>
    <row r="6506" spans="1:12" x14ac:dyDescent="0.25">
      <c r="A6506">
        <f t="shared" si="207"/>
        <v>6501</v>
      </c>
      <c r="C6506">
        <v>75491.150528112004</v>
      </c>
      <c r="D6506">
        <v>77730.103612822713</v>
      </c>
      <c r="E6506">
        <v>45950813.658278614</v>
      </c>
      <c r="F6506">
        <v>2238.9530847107089</v>
      </c>
      <c r="G6506">
        <v>264154073.43650579</v>
      </c>
      <c r="H6506" s="6">
        <f>E6506-G6506-'Recalled prostheses cost'!$F$23</f>
        <v>-241955084.24511835</v>
      </c>
      <c r="I6506" s="112">
        <v>25284317.692239571</v>
      </c>
      <c r="J6506" s="112">
        <v>100378547.9058722</v>
      </c>
      <c r="K6506" s="112">
        <f>I6506-J6506-(0.38*'Recalled prostheses cost'!$F$23)</f>
        <v>-84119923.511051267</v>
      </c>
      <c r="L6506" s="11">
        <f t="shared" si="206"/>
        <v>1</v>
      </c>
    </row>
    <row r="6507" spans="1:12" x14ac:dyDescent="0.25">
      <c r="A6507">
        <f t="shared" si="207"/>
        <v>6502</v>
      </c>
      <c r="C6507">
        <v>67990.9865635686</v>
      </c>
      <c r="D6507">
        <v>70107.608073290918</v>
      </c>
      <c r="E6507">
        <v>44018785.419940144</v>
      </c>
      <c r="F6507">
        <v>2116.6215097223176</v>
      </c>
      <c r="G6507">
        <v>247541198.4243454</v>
      </c>
      <c r="H6507" s="6">
        <f>E6507-G6507-'Recalled prostheses cost'!$F$23</f>
        <v>-227274237.47129643</v>
      </c>
      <c r="I6507" s="112">
        <v>24616034.135821432</v>
      </c>
      <c r="J6507" s="112">
        <v>94065655.401251256</v>
      </c>
      <c r="K6507" s="112">
        <f>I6507-J6507-(0.38*'Recalled prostheses cost'!$F$23)</f>
        <v>-78475314.562848479</v>
      </c>
      <c r="L6507" s="11">
        <f t="shared" si="206"/>
        <v>1</v>
      </c>
    </row>
    <row r="6508" spans="1:12" x14ac:dyDescent="0.25">
      <c r="A6508">
        <f t="shared" si="207"/>
        <v>6503</v>
      </c>
      <c r="C6508">
        <v>76690.858174390771</v>
      </c>
      <c r="D6508">
        <v>79381.936631485602</v>
      </c>
      <c r="E6508">
        <v>41669095.540634811</v>
      </c>
      <c r="F6508">
        <v>2691.0784570948308</v>
      </c>
      <c r="G6508">
        <v>326488217.74011898</v>
      </c>
      <c r="H6508" s="6">
        <f>E6508-G6508-'Recalled prostheses cost'!$F$23</f>
        <v>-308570946.66637534</v>
      </c>
      <c r="I6508" s="112">
        <v>22860020.070705399</v>
      </c>
      <c r="J6508" s="112">
        <v>124065522.74124524</v>
      </c>
      <c r="K6508" s="112">
        <f>I6508-J6508-(0.38*'Recalled prostheses cost'!$F$23)</f>
        <v>-110231195.96795848</v>
      </c>
      <c r="L6508" s="11">
        <f t="shared" si="206"/>
        <v>1</v>
      </c>
    </row>
    <row r="6509" spans="1:12" x14ac:dyDescent="0.25">
      <c r="A6509">
        <f t="shared" si="207"/>
        <v>6504</v>
      </c>
      <c r="C6509">
        <v>58337.031765746447</v>
      </c>
      <c r="D6509">
        <v>60102.216715817696</v>
      </c>
      <c r="E6509">
        <v>58929589.965623811</v>
      </c>
      <c r="F6509">
        <v>1765.1849500712487</v>
      </c>
      <c r="G6509">
        <v>456128298.91089928</v>
      </c>
      <c r="H6509" s="6">
        <f>E6509-G6509-'Recalled prostheses cost'!$F$23</f>
        <v>-420950533.41216666</v>
      </c>
      <c r="I6509" s="112">
        <v>32554744.340483762</v>
      </c>
      <c r="J6509" s="112">
        <v>173328753.58614171</v>
      </c>
      <c r="K6509" s="112">
        <f>I6509-J6509-(0.38*'Recalled prostheses cost'!$F$23)</f>
        <v>-149799702.5430766</v>
      </c>
      <c r="L6509" s="11">
        <f t="shared" si="206"/>
        <v>1</v>
      </c>
    </row>
    <row r="6510" spans="1:12" x14ac:dyDescent="0.25">
      <c r="A6510">
        <f t="shared" si="207"/>
        <v>6505</v>
      </c>
      <c r="C6510">
        <v>70966.669446736414</v>
      </c>
      <c r="D6510">
        <v>72711.341346261732</v>
      </c>
      <c r="E6510">
        <v>51075085.511837341</v>
      </c>
      <c r="F6510">
        <v>1744.6718995253177</v>
      </c>
      <c r="G6510">
        <v>257616953.13541365</v>
      </c>
      <c r="H6510" s="6">
        <f>E6510-G6510-'Recalled prostheses cost'!$F$23</f>
        <v>-230293692.09046748</v>
      </c>
      <c r="I6510" s="112">
        <v>28417099.287396934</v>
      </c>
      <c r="J6510" s="112">
        <v>97894442.191457182</v>
      </c>
      <c r="K6510" s="112">
        <f>I6510-J6510-(0.38*'Recalled prostheses cost'!$F$23)</f>
        <v>-78503036.201478899</v>
      </c>
      <c r="L6510" s="11">
        <f t="shared" si="206"/>
        <v>1</v>
      </c>
    </row>
    <row r="6511" spans="1:12" x14ac:dyDescent="0.25">
      <c r="A6511">
        <f t="shared" si="207"/>
        <v>6506</v>
      </c>
      <c r="C6511">
        <v>52775.450010607346</v>
      </c>
      <c r="D6511">
        <v>54169.141969522731</v>
      </c>
      <c r="E6511">
        <v>44335818.213728175</v>
      </c>
      <c r="F6511">
        <v>1393.691958915384</v>
      </c>
      <c r="G6511">
        <v>294125647.91093838</v>
      </c>
      <c r="H6511" s="6">
        <f>E6511-G6511-'Recalled prostheses cost'!$F$23</f>
        <v>-273541654.16410136</v>
      </c>
      <c r="I6511" s="112">
        <v>24479163.880304929</v>
      </c>
      <c r="J6511" s="112">
        <v>111767746.20615661</v>
      </c>
      <c r="K6511" s="112">
        <f>I6511-J6511-(0.38*'Recalled prostheses cost'!$F$23)</f>
        <v>-96314275.623270333</v>
      </c>
      <c r="L6511" s="11">
        <f t="shared" si="206"/>
        <v>1</v>
      </c>
    </row>
    <row r="6512" spans="1:12" x14ac:dyDescent="0.25">
      <c r="A6512">
        <f t="shared" si="207"/>
        <v>6507</v>
      </c>
      <c r="C6512">
        <v>60633.714203572068</v>
      </c>
      <c r="D6512">
        <v>63317.598252845877</v>
      </c>
      <c r="E6512">
        <v>48013360.892035149</v>
      </c>
      <c r="F6512">
        <v>2683.8840492738091</v>
      </c>
      <c r="G6512">
        <v>443046008.43582213</v>
      </c>
      <c r="H6512" s="6">
        <f>E6512-G6512-'Recalled prostheses cost'!$F$23</f>
        <v>-418784472.01067817</v>
      </c>
      <c r="I6512" s="112">
        <v>26936165.191313852</v>
      </c>
      <c r="J6512" s="112">
        <v>168357483.20561236</v>
      </c>
      <c r="K6512" s="112">
        <f>I6512-J6512-(0.38*'Recalled prostheses cost'!$F$23)</f>
        <v>-150447011.31171715</v>
      </c>
      <c r="L6512" s="11">
        <f t="shared" si="206"/>
        <v>1</v>
      </c>
    </row>
    <row r="6513" spans="1:12" x14ac:dyDescent="0.25">
      <c r="A6513">
        <f t="shared" si="207"/>
        <v>6508</v>
      </c>
      <c r="C6513">
        <v>54957.417279931506</v>
      </c>
      <c r="D6513">
        <v>56145.569491366194</v>
      </c>
      <c r="E6513">
        <v>50070483.087344326</v>
      </c>
      <c r="F6513">
        <v>1188.1522114346881</v>
      </c>
      <c r="G6513">
        <v>212139794.78909272</v>
      </c>
      <c r="H6513" s="6">
        <f>E6513-G6513-'Recalled prostheses cost'!$F$23</f>
        <v>-185821136.16863957</v>
      </c>
      <c r="I6513" s="112">
        <v>28115804.269897625</v>
      </c>
      <c r="J6513" s="112">
        <v>80613122.019855246</v>
      </c>
      <c r="K6513" s="112">
        <f>I6513-J6513-(0.38*'Recalled prostheses cost'!$F$23)</f>
        <v>-61523011.047376268</v>
      </c>
      <c r="L6513" s="11">
        <f t="shared" si="206"/>
        <v>1</v>
      </c>
    </row>
    <row r="6514" spans="1:12" x14ac:dyDescent="0.25">
      <c r="A6514">
        <f t="shared" si="207"/>
        <v>6509</v>
      </c>
      <c r="C6514">
        <v>82070.557778578834</v>
      </c>
      <c r="D6514">
        <v>84267.1097791824</v>
      </c>
      <c r="E6514">
        <v>42295577.171605378</v>
      </c>
      <c r="F6514">
        <v>2196.5520006035658</v>
      </c>
      <c r="G6514">
        <v>243462789.1114575</v>
      </c>
      <c r="H6514" s="6">
        <f>E6514-G6514-'Recalled prostheses cost'!$F$23</f>
        <v>-224919036.40674329</v>
      </c>
      <c r="I6514" s="112">
        <v>23161648.948545113</v>
      </c>
      <c r="J6514" s="112">
        <v>92515859.862353846</v>
      </c>
      <c r="K6514" s="112">
        <f>I6514-J6514-(0.38*'Recalled prostheses cost'!$F$23)</f>
        <v>-78379904.211227387</v>
      </c>
      <c r="L6514" s="11">
        <f t="shared" si="206"/>
        <v>1</v>
      </c>
    </row>
    <row r="6515" spans="1:12" x14ac:dyDescent="0.25">
      <c r="A6515">
        <f t="shared" si="207"/>
        <v>6510</v>
      </c>
      <c r="C6515">
        <v>58089.024178436499</v>
      </c>
      <c r="D6515">
        <v>60102.774328693253</v>
      </c>
      <c r="E6515">
        <v>44993260.158128455</v>
      </c>
      <c r="F6515">
        <v>2013.7501502567538</v>
      </c>
      <c r="G6515">
        <v>431422096.33633322</v>
      </c>
      <c r="H6515" s="6">
        <f>E6515-G6515-'Recalled prostheses cost'!$F$23</f>
        <v>-410180660.64509594</v>
      </c>
      <c r="I6515" s="112">
        <v>24847961.671136107</v>
      </c>
      <c r="J6515" s="112">
        <v>163940396.60780659</v>
      </c>
      <c r="K6515" s="112">
        <f>I6515-J6515-(0.38*'Recalled prostheses cost'!$F$23)</f>
        <v>-148118128.23408914</v>
      </c>
      <c r="L6515" s="11">
        <f t="shared" si="206"/>
        <v>1</v>
      </c>
    </row>
    <row r="6516" spans="1:12" x14ac:dyDescent="0.25">
      <c r="A6516">
        <f t="shared" si="207"/>
        <v>6511</v>
      </c>
      <c r="C6516">
        <v>75185.835018582555</v>
      </c>
      <c r="D6516">
        <v>77892.608890885735</v>
      </c>
      <c r="E6516">
        <v>43519966.045244634</v>
      </c>
      <c r="F6516">
        <v>2706.7738723031798</v>
      </c>
      <c r="G6516">
        <v>271430834.72092843</v>
      </c>
      <c r="H6516" s="6">
        <f>E6516-G6516-'Recalled prostheses cost'!$F$23</f>
        <v>-251662693.14257497</v>
      </c>
      <c r="I6516" s="112">
        <v>24222461.556501538</v>
      </c>
      <c r="J6516" s="112">
        <v>103143717.19395281</v>
      </c>
      <c r="K6516" s="112">
        <f>I6516-J6516-(0.38*'Recalled prostheses cost'!$F$23)</f>
        <v>-87946948.934869915</v>
      </c>
      <c r="L6516" s="11">
        <f t="shared" si="206"/>
        <v>1</v>
      </c>
    </row>
    <row r="6517" spans="1:12" x14ac:dyDescent="0.25">
      <c r="A6517">
        <f t="shared" si="207"/>
        <v>6512</v>
      </c>
      <c r="C6517">
        <v>57080.606945605476</v>
      </c>
      <c r="D6517">
        <v>59131.845433397633</v>
      </c>
      <c r="E6517">
        <v>39349950.928276956</v>
      </c>
      <c r="F6517">
        <v>2051.2384877921577</v>
      </c>
      <c r="G6517">
        <v>305182323.31611818</v>
      </c>
      <c r="H6517" s="6">
        <f>E6517-G6517-'Recalled prostheses cost'!$F$23</f>
        <v>-289584196.85473239</v>
      </c>
      <c r="I6517" s="112">
        <v>21735780.942799263</v>
      </c>
      <c r="J6517" s="112">
        <v>115969282.86012493</v>
      </c>
      <c r="K6517" s="112">
        <f>I6517-J6517-(0.38*'Recalled prostheses cost'!$F$23)</f>
        <v>-103259195.21474433</v>
      </c>
      <c r="L6517" s="11">
        <f t="shared" si="206"/>
        <v>1</v>
      </c>
    </row>
    <row r="6518" spans="1:12" x14ac:dyDescent="0.25">
      <c r="A6518">
        <f t="shared" si="207"/>
        <v>6513</v>
      </c>
      <c r="C6518">
        <v>63121.439610326561</v>
      </c>
      <c r="D6518">
        <v>65158.976504816579</v>
      </c>
      <c r="E6518">
        <v>60874296.915659957</v>
      </c>
      <c r="F6518">
        <v>2037.5368944900183</v>
      </c>
      <c r="G6518">
        <v>491016980.61167347</v>
      </c>
      <c r="H6518" s="6">
        <f>E6518-G6518-'Recalled prostheses cost'!$F$23</f>
        <v>-453894508.16290468</v>
      </c>
      <c r="I6518" s="112">
        <v>33525685.282808606</v>
      </c>
      <c r="J6518" s="112">
        <v>186586452.63243595</v>
      </c>
      <c r="K6518" s="112">
        <f>I6518-J6518-(0.38*'Recalled prostheses cost'!$F$23)</f>
        <v>-162086460.647046</v>
      </c>
      <c r="L6518" s="11">
        <f t="shared" si="206"/>
        <v>1</v>
      </c>
    </row>
    <row r="6519" spans="1:12" x14ac:dyDescent="0.25">
      <c r="A6519">
        <f t="shared" si="207"/>
        <v>6514</v>
      </c>
      <c r="C6519">
        <v>77689.81142648017</v>
      </c>
      <c r="D6519">
        <v>79921.7922580085</v>
      </c>
      <c r="E6519">
        <v>56047748.12013562</v>
      </c>
      <c r="F6519">
        <v>2231.9808315283299</v>
      </c>
      <c r="G6519">
        <v>282356858.84478593</v>
      </c>
      <c r="H6519" s="6">
        <f>E6519-G6519-'Recalled prostheses cost'!$F$23</f>
        <v>-250060935.19154149</v>
      </c>
      <c r="I6519" s="112">
        <v>31123342.910695899</v>
      </c>
      <c r="J6519" s="112">
        <v>107295606.36101866</v>
      </c>
      <c r="K6519" s="112">
        <f>I6519-J6519-(0.38*'Recalled prostheses cost'!$F$23)</f>
        <v>-85197956.747741401</v>
      </c>
      <c r="L6519" s="11">
        <f t="shared" si="206"/>
        <v>1</v>
      </c>
    </row>
    <row r="6520" spans="1:12" x14ac:dyDescent="0.25">
      <c r="A6520">
        <f t="shared" si="207"/>
        <v>6515</v>
      </c>
      <c r="C6520">
        <v>81159.053390906542</v>
      </c>
      <c r="D6520">
        <v>84459.167035009028</v>
      </c>
      <c r="E6520">
        <v>40383590.041586913</v>
      </c>
      <c r="F6520">
        <v>3300.1136441024864</v>
      </c>
      <c r="G6520">
        <v>337751092.47758335</v>
      </c>
      <c r="H6520" s="6">
        <f>E6520-G6520-'Recalled prostheses cost'!$F$23</f>
        <v>-321119326.90288758</v>
      </c>
      <c r="I6520" s="112">
        <v>22495178.015384313</v>
      </c>
      <c r="J6520" s="112">
        <v>128345415.14148171</v>
      </c>
      <c r="K6520" s="112">
        <f>I6520-J6520-(0.38*'Recalled prostheses cost'!$F$23)</f>
        <v>-114875930.42351604</v>
      </c>
      <c r="L6520" s="11">
        <f t="shared" si="206"/>
        <v>1</v>
      </c>
    </row>
    <row r="6521" spans="1:12" x14ac:dyDescent="0.25">
      <c r="A6521">
        <f t="shared" si="207"/>
        <v>6516</v>
      </c>
      <c r="C6521">
        <v>65327.124244851351</v>
      </c>
      <c r="D6521">
        <v>67867.455190899855</v>
      </c>
      <c r="E6521">
        <v>49447730.773776792</v>
      </c>
      <c r="F6521">
        <v>2540.3309460485034</v>
      </c>
      <c r="G6521">
        <v>411961269.64331168</v>
      </c>
      <c r="H6521" s="6">
        <f>E6521-G6521-'Recalled prostheses cost'!$F$23</f>
        <v>-386265363.33642608</v>
      </c>
      <c r="I6521" s="112">
        <v>27327399.57090126</v>
      </c>
      <c r="J6521" s="112">
        <v>156545282.46445841</v>
      </c>
      <c r="K6521" s="112">
        <f>I6521-J6521-(0.38*'Recalled prostheses cost'!$F$23)</f>
        <v>-138243576.19097579</v>
      </c>
      <c r="L6521" s="11">
        <f t="shared" si="206"/>
        <v>1</v>
      </c>
    </row>
    <row r="6522" spans="1:12" x14ac:dyDescent="0.25">
      <c r="A6522">
        <f t="shared" si="207"/>
        <v>6517</v>
      </c>
      <c r="C6522">
        <v>55805.066729241094</v>
      </c>
      <c r="D6522">
        <v>57251.92965304567</v>
      </c>
      <c r="E6522">
        <v>43363106.176736675</v>
      </c>
      <c r="F6522">
        <v>1446.862923804576</v>
      </c>
      <c r="G6522">
        <v>249364476.29435804</v>
      </c>
      <c r="H6522" s="6">
        <f>E6522-G6522-'Recalled prostheses cost'!$F$23</f>
        <v>-229753194.58451253</v>
      </c>
      <c r="I6522" s="112">
        <v>24229010.378754195</v>
      </c>
      <c r="J6522" s="112">
        <v>94758500.991856039</v>
      </c>
      <c r="K6522" s="112">
        <f>I6522-J6522-(0.38*'Recalled prostheses cost'!$F$23)</f>
        <v>-79555183.910520494</v>
      </c>
      <c r="L6522" s="11">
        <f t="shared" si="206"/>
        <v>1</v>
      </c>
    </row>
    <row r="6523" spans="1:12" x14ac:dyDescent="0.25">
      <c r="A6523">
        <f t="shared" si="207"/>
        <v>6518</v>
      </c>
      <c r="C6523">
        <v>52298.383812395427</v>
      </c>
      <c r="D6523">
        <v>53782.828905425733</v>
      </c>
      <c r="E6523">
        <v>53503992.121287793</v>
      </c>
      <c r="F6523">
        <v>1484.4450930303065</v>
      </c>
      <c r="G6523">
        <v>394291538.0893811</v>
      </c>
      <c r="H6523" s="6">
        <f>E6523-G6523-'Recalled prostheses cost'!$F$23</f>
        <v>-364539370.43498445</v>
      </c>
      <c r="I6523" s="112">
        <v>29533921.309797857</v>
      </c>
      <c r="J6523" s="112">
        <v>149830784.47396481</v>
      </c>
      <c r="K6523" s="112">
        <f>I6523-J6523-(0.38*'Recalled prostheses cost'!$F$23)</f>
        <v>-129322556.46158561</v>
      </c>
      <c r="L6523" s="11">
        <f t="shared" si="206"/>
        <v>1</v>
      </c>
    </row>
    <row r="6524" spans="1:12" x14ac:dyDescent="0.25">
      <c r="A6524">
        <f t="shared" si="207"/>
        <v>6519</v>
      </c>
      <c r="C6524">
        <v>62271.382920206626</v>
      </c>
      <c r="D6524">
        <v>64508.860917108555</v>
      </c>
      <c r="E6524">
        <v>50366640.553568535</v>
      </c>
      <c r="F6524">
        <v>2237.4779969019291</v>
      </c>
      <c r="G6524">
        <v>391148479.8617897</v>
      </c>
      <c r="H6524" s="6">
        <f>E6524-G6524-'Recalled prostheses cost'!$F$23</f>
        <v>-364533663.77511233</v>
      </c>
      <c r="I6524" s="112">
        <v>27932695.599589236</v>
      </c>
      <c r="J6524" s="112">
        <v>148636422.34748012</v>
      </c>
      <c r="K6524" s="112">
        <f>I6524-J6524-(0.38*'Recalled prostheses cost'!$F$23)</f>
        <v>-129729420.04530954</v>
      </c>
      <c r="L6524" s="11">
        <f t="shared" si="206"/>
        <v>1</v>
      </c>
    </row>
    <row r="6525" spans="1:12" x14ac:dyDescent="0.25">
      <c r="A6525">
        <f t="shared" si="207"/>
        <v>6520</v>
      </c>
      <c r="C6525">
        <v>62220.742112505657</v>
      </c>
      <c r="D6525">
        <v>63734.613219663741</v>
      </c>
      <c r="E6525">
        <v>40699058.005915456</v>
      </c>
      <c r="F6525">
        <v>1513.8711071580838</v>
      </c>
      <c r="G6525">
        <v>194613842.13384837</v>
      </c>
      <c r="H6525" s="6">
        <f>E6525-G6525-'Recalled prostheses cost'!$F$23</f>
        <v>-177666608.59482408</v>
      </c>
      <c r="I6525" s="112">
        <v>22723476.722295463</v>
      </c>
      <c r="J6525" s="112">
        <v>73953260.010862395</v>
      </c>
      <c r="K6525" s="112">
        <f>I6525-J6525-(0.38*'Recalled prostheses cost'!$F$23)</f>
        <v>-60255476.585985579</v>
      </c>
      <c r="L6525" s="11">
        <f t="shared" si="206"/>
        <v>1</v>
      </c>
    </row>
    <row r="6526" spans="1:12" x14ac:dyDescent="0.25">
      <c r="A6526">
        <f t="shared" si="207"/>
        <v>6521</v>
      </c>
      <c r="C6526">
        <v>67640.521370363174</v>
      </c>
      <c r="D6526">
        <v>70230.672909102344</v>
      </c>
      <c r="E6526">
        <v>41806580.268762574</v>
      </c>
      <c r="F6526">
        <v>2590.1515387391701</v>
      </c>
      <c r="G6526">
        <v>280026817.83236223</v>
      </c>
      <c r="H6526" s="6">
        <f>E6526-G6526-'Recalled prostheses cost'!$F$23</f>
        <v>-261972062.03049082</v>
      </c>
      <c r="I6526" s="112">
        <v>23316082.493791282</v>
      </c>
      <c r="J6526" s="112">
        <v>106410190.77629766</v>
      </c>
      <c r="K6526" s="112">
        <f>I6526-J6526-(0.38*'Recalled prostheses cost'!$F$23)</f>
        <v>-92119801.57992503</v>
      </c>
      <c r="L6526" s="11">
        <f t="shared" si="206"/>
        <v>1</v>
      </c>
    </row>
    <row r="6527" spans="1:12" x14ac:dyDescent="0.25">
      <c r="A6527">
        <f t="shared" si="207"/>
        <v>6522</v>
      </c>
      <c r="C6527">
        <v>56110.973750586549</v>
      </c>
      <c r="D6527">
        <v>57688.128928845523</v>
      </c>
      <c r="E6527">
        <v>49855154.893124767</v>
      </c>
      <c r="F6527">
        <v>1577.155178258974</v>
      </c>
      <c r="G6527">
        <v>283893606.1980111</v>
      </c>
      <c r="H6527" s="6">
        <f>E6527-G6527-'Recalled prostheses cost'!$F$23</f>
        <v>-257790275.77177751</v>
      </c>
      <c r="I6527" s="112">
        <v>27651933.067342509</v>
      </c>
      <c r="J6527" s="112">
        <v>107879570.35524419</v>
      </c>
      <c r="K6527" s="112">
        <f>I6527-J6527-(0.38*'Recalled prostheses cost'!$F$23)</f>
        <v>-89253330.585320324</v>
      </c>
      <c r="L6527" s="11">
        <f t="shared" si="206"/>
        <v>1</v>
      </c>
    </row>
    <row r="6528" spans="1:12" x14ac:dyDescent="0.25">
      <c r="A6528">
        <f t="shared" si="207"/>
        <v>6523</v>
      </c>
      <c r="C6528">
        <v>51813.987738811775</v>
      </c>
      <c r="D6528">
        <v>53460.097562236937</v>
      </c>
      <c r="E6528">
        <v>61920416.890669368</v>
      </c>
      <c r="F6528">
        <v>1646.1098234251622</v>
      </c>
      <c r="G6528">
        <v>519595535.88489622</v>
      </c>
      <c r="H6528" s="6">
        <f>E6528-G6528-'Recalled prostheses cost'!$F$23</f>
        <v>-481426943.46111804</v>
      </c>
      <c r="I6528" s="112">
        <v>34340562.11504925</v>
      </c>
      <c r="J6528" s="112">
        <v>197446303.6362606</v>
      </c>
      <c r="K6528" s="112">
        <f>I6528-J6528-(0.38*'Recalled prostheses cost'!$F$23)</f>
        <v>-172131434.81863001</v>
      </c>
      <c r="L6528" s="11">
        <f t="shared" si="206"/>
        <v>1</v>
      </c>
    </row>
    <row r="6529" spans="1:12" x14ac:dyDescent="0.25">
      <c r="A6529">
        <f t="shared" si="207"/>
        <v>6524</v>
      </c>
      <c r="C6529">
        <v>68841.063775014583</v>
      </c>
      <c r="D6529">
        <v>71298.584356394946</v>
      </c>
      <c r="E6529">
        <v>45252208.69138474</v>
      </c>
      <c r="F6529">
        <v>2457.5205813803623</v>
      </c>
      <c r="G6529">
        <v>395864719.34565878</v>
      </c>
      <c r="H6529" s="6">
        <f>E6529-G6529-'Recalled prostheses cost'!$F$23</f>
        <v>-374364335.12116522</v>
      </c>
      <c r="I6529" s="112">
        <v>24858564.689981613</v>
      </c>
      <c r="J6529" s="112">
        <v>150428593.35135037</v>
      </c>
      <c r="K6529" s="112">
        <f>I6529-J6529-(0.38*'Recalled prostheses cost'!$F$23)</f>
        <v>-134595721.95878741</v>
      </c>
      <c r="L6529" s="11">
        <f t="shared" si="206"/>
        <v>1</v>
      </c>
    </row>
    <row r="6530" spans="1:12" x14ac:dyDescent="0.25">
      <c r="A6530">
        <f t="shared" si="207"/>
        <v>6525</v>
      </c>
      <c r="C6530">
        <v>52696.992501919274</v>
      </c>
      <c r="D6530">
        <v>54201.333874472126</v>
      </c>
      <c r="E6530">
        <v>59901836.50133922</v>
      </c>
      <c r="F6530">
        <v>1504.3413725528517</v>
      </c>
      <c r="G6530">
        <v>461968343.0491215</v>
      </c>
      <c r="H6530" s="6">
        <f>E6530-G6530-'Recalled prostheses cost'!$F$23</f>
        <v>-425818331.01467347</v>
      </c>
      <c r="I6530" s="112">
        <v>33497893.302140441</v>
      </c>
      <c r="J6530" s="112">
        <v>175547970.35866618</v>
      </c>
      <c r="K6530" s="112">
        <f>I6530-J6530-(0.38*'Recalled prostheses cost'!$F$23)</f>
        <v>-151075770.35394439</v>
      </c>
      <c r="L6530" s="11">
        <f t="shared" si="206"/>
        <v>1</v>
      </c>
    </row>
    <row r="6531" spans="1:12" x14ac:dyDescent="0.25">
      <c r="A6531">
        <f t="shared" si="207"/>
        <v>6526</v>
      </c>
      <c r="C6531">
        <v>57026.86587824802</v>
      </c>
      <c r="D6531">
        <v>58825.449454568763</v>
      </c>
      <c r="E6531">
        <v>40192990.9369388</v>
      </c>
      <c r="F6531">
        <v>1798.5835763207433</v>
      </c>
      <c r="G6531">
        <v>286955559.27633935</v>
      </c>
      <c r="H6531" s="6">
        <f>E6531-G6531-'Recalled prostheses cost'!$F$23</f>
        <v>-270514392.80629176</v>
      </c>
      <c r="I6531" s="112">
        <v>22366326.058455717</v>
      </c>
      <c r="J6531" s="112">
        <v>109043112.52500893</v>
      </c>
      <c r="K6531" s="112">
        <f>I6531-J6531-(0.38*'Recalled prostheses cost'!$F$23)</f>
        <v>-95702479.763971865</v>
      </c>
      <c r="L6531" s="11">
        <f t="shared" si="206"/>
        <v>1</v>
      </c>
    </row>
    <row r="6532" spans="1:12" x14ac:dyDescent="0.25">
      <c r="A6532">
        <f t="shared" si="207"/>
        <v>6527</v>
      </c>
      <c r="C6532">
        <v>66424.398318802647</v>
      </c>
      <c r="D6532">
        <v>68497.802407993717</v>
      </c>
      <c r="E6532">
        <v>46295198.935101606</v>
      </c>
      <c r="F6532">
        <v>2073.4040891910699</v>
      </c>
      <c r="G6532">
        <v>263670881.46656066</v>
      </c>
      <c r="H6532" s="6">
        <f>E6532-G6532-'Recalled prostheses cost'!$F$23</f>
        <v>-241127506.99835023</v>
      </c>
      <c r="I6532" s="112">
        <v>25924903.510519214</v>
      </c>
      <c r="J6532" s="112">
        <v>100194934.95729308</v>
      </c>
      <c r="K6532" s="112">
        <f>I6532-J6532-(0.38*'Recalled prostheses cost'!$F$23)</f>
        <v>-83295724.744192511</v>
      </c>
      <c r="L6532" s="11">
        <f t="shared" si="206"/>
        <v>1</v>
      </c>
    </row>
    <row r="6533" spans="1:12" x14ac:dyDescent="0.25">
      <c r="A6533">
        <f t="shared" si="207"/>
        <v>6528</v>
      </c>
      <c r="C6533">
        <v>76278.810700057729</v>
      </c>
      <c r="D6533">
        <v>78717.293555991026</v>
      </c>
      <c r="E6533">
        <v>48862042.814216495</v>
      </c>
      <c r="F6533">
        <v>2438.4828559332964</v>
      </c>
      <c r="G6533">
        <v>385492192.00059122</v>
      </c>
      <c r="H6533" s="6">
        <f>E6533-G6533-'Recalled prostheses cost'!$F$23</f>
        <v>-360381973.65326589</v>
      </c>
      <c r="I6533" s="112">
        <v>27700500.544401381</v>
      </c>
      <c r="J6533" s="112">
        <v>146487032.96022466</v>
      </c>
      <c r="K6533" s="112">
        <f>I6533-J6533-(0.38*'Recalled prostheses cost'!$F$23)</f>
        <v>-127812225.71324193</v>
      </c>
      <c r="L6533" s="11">
        <f t="shared" si="206"/>
        <v>1</v>
      </c>
    </row>
    <row r="6534" spans="1:12" x14ac:dyDescent="0.25">
      <c r="A6534">
        <f t="shared" si="207"/>
        <v>6529</v>
      </c>
      <c r="C6534">
        <v>59267.357808017106</v>
      </c>
      <c r="D6534">
        <v>61096.770596604169</v>
      </c>
      <c r="E6534">
        <v>49283704.618282638</v>
      </c>
      <c r="F6534">
        <v>1829.4127885870621</v>
      </c>
      <c r="G6534">
        <v>267940948.12220117</v>
      </c>
      <c r="H6534" s="6">
        <f>E6534-G6534-'Recalled prostheses cost'!$F$23</f>
        <v>-242409067.9708097</v>
      </c>
      <c r="I6534" s="112">
        <v>27183519.206322785</v>
      </c>
      <c r="J6534" s="112">
        <v>101817560.28643645</v>
      </c>
      <c r="K6534" s="112">
        <f>I6534-J6534-(0.38*'Recalled prostheses cost'!$F$23)</f>
        <v>-83659734.377532303</v>
      </c>
      <c r="L6534" s="11">
        <f t="shared" ref="L6534:L6597" si="208">IF(H6534/$H$1&lt;=F6534,1,0)</f>
        <v>1</v>
      </c>
    </row>
    <row r="6535" spans="1:12" x14ac:dyDescent="0.25">
      <c r="A6535">
        <f t="shared" si="207"/>
        <v>6530</v>
      </c>
      <c r="C6535">
        <v>58422.811397695543</v>
      </c>
      <c r="D6535">
        <v>60130.212273050485</v>
      </c>
      <c r="E6535">
        <v>44029270.025885239</v>
      </c>
      <c r="F6535">
        <v>1707.4008753549424</v>
      </c>
      <c r="G6535">
        <v>309275230.8624382</v>
      </c>
      <c r="H6535" s="6">
        <f>E6535-G6535-'Recalled prostheses cost'!$F$23</f>
        <v>-288997785.30344415</v>
      </c>
      <c r="I6535" s="112">
        <v>24786549.700167835</v>
      </c>
      <c r="J6535" s="112">
        <v>117524587.72772652</v>
      </c>
      <c r="K6535" s="112">
        <f>I6535-J6535-(0.38*'Recalled prostheses cost'!$F$23)</f>
        <v>-101763731.32497734</v>
      </c>
      <c r="L6535" s="11">
        <f t="shared" si="208"/>
        <v>1</v>
      </c>
    </row>
    <row r="6536" spans="1:12" x14ac:dyDescent="0.25">
      <c r="A6536">
        <f t="shared" ref="A6536:A6599" si="209">1+A6535</f>
        <v>6531</v>
      </c>
      <c r="C6536">
        <v>48897.388927336004</v>
      </c>
      <c r="D6536">
        <v>50188.736614769092</v>
      </c>
      <c r="E6536">
        <v>40885506.032070875</v>
      </c>
      <c r="F6536">
        <v>1291.3476874330881</v>
      </c>
      <c r="G6536">
        <v>251675750.81532559</v>
      </c>
      <c r="H6536" s="6">
        <f>E6536-G6536-'Recalled prostheses cost'!$F$23</f>
        <v>-234542069.25014588</v>
      </c>
      <c r="I6536" s="112">
        <v>22289356.644087061</v>
      </c>
      <c r="J6536" s="112">
        <v>95636785.309823707</v>
      </c>
      <c r="K6536" s="112">
        <f>I6536-J6536-(0.38*'Recalled prostheses cost'!$F$23)</f>
        <v>-82373121.963155299</v>
      </c>
      <c r="L6536" s="11">
        <f t="shared" si="208"/>
        <v>1</v>
      </c>
    </row>
    <row r="6537" spans="1:12" x14ac:dyDescent="0.25">
      <c r="A6537">
        <f t="shared" si="209"/>
        <v>6532</v>
      </c>
      <c r="C6537">
        <v>59597.289877373194</v>
      </c>
      <c r="D6537">
        <v>61067.478529312852</v>
      </c>
      <c r="E6537">
        <v>50328486.593954161</v>
      </c>
      <c r="F6537">
        <v>1470.1886519396576</v>
      </c>
      <c r="G6537">
        <v>268215843.04781458</v>
      </c>
      <c r="H6537" s="6">
        <f>E6537-G6537-'Recalled prostheses cost'!$F$23</f>
        <v>-241639180.92075157</v>
      </c>
      <c r="I6537" s="112">
        <v>28402172.107179821</v>
      </c>
      <c r="J6537" s="112">
        <v>101922020.35816954</v>
      </c>
      <c r="K6537" s="112">
        <f>I6537-J6537-(0.38*'Recalled prostheses cost'!$F$23)</f>
        <v>-82545541.548408359</v>
      </c>
      <c r="L6537" s="11">
        <f t="shared" si="208"/>
        <v>1</v>
      </c>
    </row>
    <row r="6538" spans="1:12" x14ac:dyDescent="0.25">
      <c r="A6538">
        <f t="shared" si="209"/>
        <v>6533</v>
      </c>
      <c r="C6538">
        <v>60082.956736310465</v>
      </c>
      <c r="D6538">
        <v>62156.728621366667</v>
      </c>
      <c r="E6538">
        <v>46304020.810277849</v>
      </c>
      <c r="F6538">
        <v>2073.7718850562014</v>
      </c>
      <c r="G6538">
        <v>402357092.89395791</v>
      </c>
      <c r="H6538" s="6">
        <f>E6538-G6538-'Recalled prostheses cost'!$F$23</f>
        <v>-379804896.5505712</v>
      </c>
      <c r="I6538" s="112">
        <v>25796489.154780269</v>
      </c>
      <c r="J6538" s="112">
        <v>152895695.29970399</v>
      </c>
      <c r="K6538" s="112">
        <f>I6538-J6538-(0.38*'Recalled prostheses cost'!$F$23)</f>
        <v>-136124899.44234237</v>
      </c>
      <c r="L6538" s="11">
        <f t="shared" si="208"/>
        <v>1</v>
      </c>
    </row>
    <row r="6539" spans="1:12" x14ac:dyDescent="0.25">
      <c r="A6539">
        <f t="shared" si="209"/>
        <v>6534</v>
      </c>
      <c r="C6539">
        <v>90144.838638433197</v>
      </c>
      <c r="D6539">
        <v>93177.292432212678</v>
      </c>
      <c r="E6539">
        <v>54705248.916755982</v>
      </c>
      <c r="F6539">
        <v>3032.4537937794812</v>
      </c>
      <c r="G6539">
        <v>391177564.46765733</v>
      </c>
      <c r="H6539" s="6">
        <f>E6539-G6539-'Recalled prostheses cost'!$F$23</f>
        <v>-360224140.01779252</v>
      </c>
      <c r="I6539" s="112">
        <v>30340142.93728577</v>
      </c>
      <c r="J6539" s="112">
        <v>148647474.49770978</v>
      </c>
      <c r="K6539" s="112">
        <f>I6539-J6539-(0.38*'Recalled prostheses cost'!$F$23)</f>
        <v>-127333024.85784265</v>
      </c>
      <c r="L6539" s="11">
        <f t="shared" si="208"/>
        <v>1</v>
      </c>
    </row>
    <row r="6540" spans="1:12" x14ac:dyDescent="0.25">
      <c r="A6540">
        <f t="shared" si="209"/>
        <v>6535</v>
      </c>
      <c r="C6540">
        <v>65350.047912549599</v>
      </c>
      <c r="D6540">
        <v>67434.965666455246</v>
      </c>
      <c r="E6540">
        <v>39051982.571884885</v>
      </c>
      <c r="F6540">
        <v>2084.9177539056473</v>
      </c>
      <c r="G6540">
        <v>229420262.82881868</v>
      </c>
      <c r="H6540" s="6">
        <f>E6540-G6540-'Recalled prostheses cost'!$F$23</f>
        <v>-214120104.72382498</v>
      </c>
      <c r="I6540" s="112">
        <v>21794183.999451887</v>
      </c>
      <c r="J6540" s="112">
        <v>87179699.874951094</v>
      </c>
      <c r="K6540" s="112">
        <f>I6540-J6540-(0.38*'Recalled prostheses cost'!$F$23)</f>
        <v>-74411209.172917843</v>
      </c>
      <c r="L6540" s="11">
        <f t="shared" si="208"/>
        <v>1</v>
      </c>
    </row>
    <row r="6541" spans="1:12" x14ac:dyDescent="0.25">
      <c r="A6541">
        <f t="shared" si="209"/>
        <v>6536</v>
      </c>
      <c r="C6541">
        <v>60422.870282349366</v>
      </c>
      <c r="D6541">
        <v>61995.969532536896</v>
      </c>
      <c r="E6541">
        <v>42383428.430528313</v>
      </c>
      <c r="F6541">
        <v>1573.0992501875298</v>
      </c>
      <c r="G6541">
        <v>243944173.45376959</v>
      </c>
      <c r="H6541" s="6">
        <f>E6541-G6541-'Recalled prostheses cost'!$F$23</f>
        <v>-225312569.49013245</v>
      </c>
      <c r="I6541" s="112">
        <v>23459391.95749094</v>
      </c>
      <c r="J6541" s="112">
        <v>92698785.912432462</v>
      </c>
      <c r="K6541" s="112">
        <f>I6541-J6541-(0.38*'Recalled prostheses cost'!$F$23)</f>
        <v>-78265087.252360165</v>
      </c>
      <c r="L6541" s="11">
        <f t="shared" si="208"/>
        <v>1</v>
      </c>
    </row>
    <row r="6542" spans="1:12" x14ac:dyDescent="0.25">
      <c r="A6542">
        <f t="shared" si="209"/>
        <v>6537</v>
      </c>
      <c r="C6542">
        <v>91563.783599158603</v>
      </c>
      <c r="D6542">
        <v>96798.647088547819</v>
      </c>
      <c r="E6542">
        <v>63236446.952537112</v>
      </c>
      <c r="F6542">
        <v>5234.8634893892158</v>
      </c>
      <c r="G6542">
        <v>658507554.06048024</v>
      </c>
      <c r="H6542" s="6">
        <f>E6542-G6542-'Recalled prostheses cost'!$F$23</f>
        <v>-619022931.57483435</v>
      </c>
      <c r="I6542" s="112">
        <v>35220293.903821483</v>
      </c>
      <c r="J6542" s="112">
        <v>250232870.54298246</v>
      </c>
      <c r="K6542" s="112">
        <f>I6542-J6542-(0.38*'Recalled prostheses cost'!$F$23)</f>
        <v>-224038269.93657964</v>
      </c>
      <c r="L6542" s="11">
        <f t="shared" si="208"/>
        <v>1</v>
      </c>
    </row>
    <row r="6543" spans="1:12" x14ac:dyDescent="0.25">
      <c r="A6543">
        <f t="shared" si="209"/>
        <v>6538</v>
      </c>
      <c r="C6543">
        <v>57688.828785946294</v>
      </c>
      <c r="D6543">
        <v>59381.236981373848</v>
      </c>
      <c r="E6543">
        <v>48188841.818617858</v>
      </c>
      <c r="F6543">
        <v>1692.4081954275534</v>
      </c>
      <c r="G6543">
        <v>290428774.50637525</v>
      </c>
      <c r="H6543" s="6">
        <f>E6543-G6543-'Recalled prostheses cost'!$F$23</f>
        <v>-265991757.15464857</v>
      </c>
      <c r="I6543" s="112">
        <v>26414074.188381221</v>
      </c>
      <c r="J6543" s="112">
        <v>110362934.3124226</v>
      </c>
      <c r="K6543" s="112">
        <f>I6543-J6543-(0.38*'Recalled prostheses cost'!$F$23)</f>
        <v>-92974553.421460032</v>
      </c>
      <c r="L6543" s="11">
        <f t="shared" si="208"/>
        <v>1</v>
      </c>
    </row>
    <row r="6544" spans="1:12" x14ac:dyDescent="0.25">
      <c r="A6544">
        <f t="shared" si="209"/>
        <v>6539</v>
      </c>
      <c r="C6544">
        <v>58680.901471463672</v>
      </c>
      <c r="D6544">
        <v>60181.411909784714</v>
      </c>
      <c r="E6544">
        <v>41775646.613860235</v>
      </c>
      <c r="F6544">
        <v>1500.5104383210419</v>
      </c>
      <c r="G6544">
        <v>229165285.4376649</v>
      </c>
      <c r="H6544" s="6">
        <f>E6544-G6544-'Recalled prostheses cost'!$F$23</f>
        <v>-211141463.29069585</v>
      </c>
      <c r="I6544" s="112">
        <v>23417253.306562848</v>
      </c>
      <c r="J6544" s="112">
        <v>87082808.466312647</v>
      </c>
      <c r="K6544" s="112">
        <f>I6544-J6544-(0.38*'Recalled prostheses cost'!$F$23)</f>
        <v>-72691248.457168445</v>
      </c>
      <c r="L6544" s="11">
        <f t="shared" si="208"/>
        <v>1</v>
      </c>
    </row>
    <row r="6545" spans="1:12" x14ac:dyDescent="0.25">
      <c r="A6545">
        <f t="shared" si="209"/>
        <v>6540</v>
      </c>
      <c r="C6545">
        <v>69911.564003064734</v>
      </c>
      <c r="D6545">
        <v>71530.657220111199</v>
      </c>
      <c r="E6545">
        <v>41711965.38428589</v>
      </c>
      <c r="F6545">
        <v>1619.0932170464657</v>
      </c>
      <c r="G6545">
        <v>160245570.0933294</v>
      </c>
      <c r="H6545" s="6">
        <f>E6545-G6545-'Recalled prostheses cost'!$F$23</f>
        <v>-142285429.17593467</v>
      </c>
      <c r="I6545" s="112">
        <v>23515507.124181896</v>
      </c>
      <c r="J6545" s="112">
        <v>60893316.635465175</v>
      </c>
      <c r="K6545" s="112">
        <f>I6545-J6545-(0.38*'Recalled prostheses cost'!$F$23)</f>
        <v>-46403502.808701925</v>
      </c>
      <c r="L6545" s="11">
        <f t="shared" si="208"/>
        <v>1</v>
      </c>
    </row>
    <row r="6546" spans="1:12" x14ac:dyDescent="0.25">
      <c r="A6546">
        <f t="shared" si="209"/>
        <v>6541</v>
      </c>
      <c r="C6546">
        <v>57776.94091429947</v>
      </c>
      <c r="D6546">
        <v>59524.68705205794</v>
      </c>
      <c r="E6546">
        <v>42362621.859894633</v>
      </c>
      <c r="F6546">
        <v>1747.7461377584696</v>
      </c>
      <c r="G6546">
        <v>285615072.74827683</v>
      </c>
      <c r="H6546" s="6">
        <f>E6546-G6546-'Recalled prostheses cost'!$F$23</f>
        <v>-267004275.35527337</v>
      </c>
      <c r="I6546" s="112">
        <v>23492539.385194652</v>
      </c>
      <c r="J6546" s="112">
        <v>108533727.64434518</v>
      </c>
      <c r="K6546" s="112">
        <f>I6546-J6546-(0.38*'Recalled prostheses cost'!$F$23)</f>
        <v>-94066881.556569189</v>
      </c>
      <c r="L6546" s="11">
        <f t="shared" si="208"/>
        <v>1</v>
      </c>
    </row>
    <row r="6547" spans="1:12" x14ac:dyDescent="0.25">
      <c r="A6547">
        <f t="shared" si="209"/>
        <v>6542</v>
      </c>
      <c r="C6547">
        <v>72848.8025647373</v>
      </c>
      <c r="D6547">
        <v>75717.916805979999</v>
      </c>
      <c r="E6547">
        <v>41172419.750853039</v>
      </c>
      <c r="F6547">
        <v>2869.1142412426998</v>
      </c>
      <c r="G6547">
        <v>291395226.84363717</v>
      </c>
      <c r="H6547" s="6">
        <f>E6547-G6547-'Recalled prostheses cost'!$F$23</f>
        <v>-273974631.55967534</v>
      </c>
      <c r="I6547" s="112">
        <v>22655684.097254463</v>
      </c>
      <c r="J6547" s="112">
        <v>110730186.20058212</v>
      </c>
      <c r="K6547" s="112">
        <f>I6547-J6547-(0.38*'Recalled prostheses cost'!$F$23)</f>
        <v>-97100195.400746316</v>
      </c>
      <c r="L6547" s="11">
        <f t="shared" si="208"/>
        <v>1</v>
      </c>
    </row>
    <row r="6548" spans="1:12" x14ac:dyDescent="0.25">
      <c r="A6548">
        <f t="shared" si="209"/>
        <v>6543</v>
      </c>
      <c r="C6548">
        <v>51937.346322965932</v>
      </c>
      <c r="D6548">
        <v>53095.16029795527</v>
      </c>
      <c r="E6548">
        <v>68913240.968038201</v>
      </c>
      <c r="F6548">
        <v>1157.813974989338</v>
      </c>
      <c r="G6548">
        <v>407422937.92427474</v>
      </c>
      <c r="H6548" s="6">
        <f>E6548-G6548-'Recalled prostheses cost'!$F$23</f>
        <v>-362261521.42312771</v>
      </c>
      <c r="I6548" s="112">
        <v>38281248.559436075</v>
      </c>
      <c r="J6548" s="112">
        <v>154820716.4112244</v>
      </c>
      <c r="K6548" s="112">
        <f>I6548-J6548-(0.38*'Recalled prostheses cost'!$F$23)</f>
        <v>-125565161.14920697</v>
      </c>
      <c r="L6548" s="11">
        <f t="shared" si="208"/>
        <v>1</v>
      </c>
    </row>
    <row r="6549" spans="1:12" x14ac:dyDescent="0.25">
      <c r="A6549">
        <f t="shared" si="209"/>
        <v>6544</v>
      </c>
      <c r="C6549">
        <v>55126.555708393615</v>
      </c>
      <c r="D6549">
        <v>56936.810144543975</v>
      </c>
      <c r="E6549">
        <v>46431026.35585247</v>
      </c>
      <c r="F6549">
        <v>1810.2544361503606</v>
      </c>
      <c r="G6549">
        <v>357355313.31813276</v>
      </c>
      <c r="H6549" s="6">
        <f>E6549-G6549-'Recalled prostheses cost'!$F$23</f>
        <v>-334676111.42917144</v>
      </c>
      <c r="I6549" s="112">
        <v>25721664.687083699</v>
      </c>
      <c r="J6549" s="112">
        <v>135795019.06089044</v>
      </c>
      <c r="K6549" s="112">
        <f>I6549-J6549-(0.38*'Recalled prostheses cost'!$F$23)</f>
        <v>-119099047.6712254</v>
      </c>
      <c r="L6549" s="11">
        <f t="shared" si="208"/>
        <v>1</v>
      </c>
    </row>
    <row r="6550" spans="1:12" x14ac:dyDescent="0.25">
      <c r="A6550">
        <f t="shared" si="209"/>
        <v>6545</v>
      </c>
      <c r="C6550">
        <v>56399.631187398059</v>
      </c>
      <c r="D6550">
        <v>58575.072927061468</v>
      </c>
      <c r="E6550">
        <v>39360124.597941779</v>
      </c>
      <c r="F6550">
        <v>2175.441739663409</v>
      </c>
      <c r="G6550">
        <v>283880950.65261126</v>
      </c>
      <c r="H6550" s="6">
        <f>E6550-G6550-'Recalled prostheses cost'!$F$23</f>
        <v>-268272650.52156064</v>
      </c>
      <c r="I6550" s="112">
        <v>21516386.470255334</v>
      </c>
      <c r="J6550" s="112">
        <v>107874761.24799228</v>
      </c>
      <c r="K6550" s="112">
        <f>I6550-J6550-(0.38*'Recalled prostheses cost'!$F$23)</f>
        <v>-95384068.075155586</v>
      </c>
      <c r="L6550" s="11">
        <f t="shared" si="208"/>
        <v>1</v>
      </c>
    </row>
    <row r="6551" spans="1:12" x14ac:dyDescent="0.25">
      <c r="A6551">
        <f t="shared" si="209"/>
        <v>6546</v>
      </c>
      <c r="C6551">
        <v>61750.954467271687</v>
      </c>
      <c r="D6551">
        <v>64131.614027401425</v>
      </c>
      <c r="E6551">
        <v>38350566.455686375</v>
      </c>
      <c r="F6551">
        <v>2380.6595601297377</v>
      </c>
      <c r="G6551">
        <v>302421335.2745955</v>
      </c>
      <c r="H6551" s="6">
        <f>E6551-G6551-'Recalled prostheses cost'!$F$23</f>
        <v>-287822593.28580028</v>
      </c>
      <c r="I6551" s="112">
        <v>20941390.439836442</v>
      </c>
      <c r="J6551" s="112">
        <v>114920107.4043463</v>
      </c>
      <c r="K6551" s="112">
        <f>I6551-J6551-(0.38*'Recalled prostheses cost'!$F$23)</f>
        <v>-103004410.2619285</v>
      </c>
      <c r="L6551" s="11">
        <f t="shared" si="208"/>
        <v>1</v>
      </c>
    </row>
    <row r="6552" spans="1:12" x14ac:dyDescent="0.25">
      <c r="A6552">
        <f t="shared" si="209"/>
        <v>6547</v>
      </c>
      <c r="C6552">
        <v>59850.699050994859</v>
      </c>
      <c r="D6552">
        <v>61737.958921246078</v>
      </c>
      <c r="E6552">
        <v>54395560.431955159</v>
      </c>
      <c r="F6552">
        <v>1887.2598702512187</v>
      </c>
      <c r="G6552">
        <v>396220259.34934533</v>
      </c>
      <c r="H6552" s="6">
        <f>E6552-G6552-'Recalled prostheses cost'!$F$23</f>
        <v>-365576523.38428134</v>
      </c>
      <c r="I6552" s="112">
        <v>30020188.044107247</v>
      </c>
      <c r="J6552" s="112">
        <v>150563698.55275118</v>
      </c>
      <c r="K6552" s="112">
        <f>I6552-J6552-(0.38*'Recalled prostheses cost'!$F$23)</f>
        <v>-129569203.80606258</v>
      </c>
      <c r="L6552" s="11">
        <f t="shared" si="208"/>
        <v>1</v>
      </c>
    </row>
    <row r="6553" spans="1:12" x14ac:dyDescent="0.25">
      <c r="A6553">
        <f t="shared" si="209"/>
        <v>6548</v>
      </c>
      <c r="C6553">
        <v>55479.018547742664</v>
      </c>
      <c r="D6553">
        <v>57199.942396644386</v>
      </c>
      <c r="E6553">
        <v>46071230.618864872</v>
      </c>
      <c r="F6553">
        <v>1720.9238489017225</v>
      </c>
      <c r="G6553">
        <v>353734064.82588673</v>
      </c>
      <c r="H6553" s="6">
        <f>E6553-G6553-'Recalled prostheses cost'!$F$23</f>
        <v>-331414658.673913</v>
      </c>
      <c r="I6553" s="112">
        <v>25310523.868241992</v>
      </c>
      <c r="J6553" s="112">
        <v>134418944.63383695</v>
      </c>
      <c r="K6553" s="112">
        <f>I6553-J6553-(0.38*'Recalled prostheses cost'!$F$23)</f>
        <v>-118134114.06301361</v>
      </c>
      <c r="L6553" s="11">
        <f t="shared" si="208"/>
        <v>1</v>
      </c>
    </row>
    <row r="6554" spans="1:12" x14ac:dyDescent="0.25">
      <c r="A6554">
        <f t="shared" si="209"/>
        <v>6549</v>
      </c>
      <c r="C6554">
        <v>52014.046681369226</v>
      </c>
      <c r="D6554">
        <v>53428.504672846691</v>
      </c>
      <c r="E6554">
        <v>39807766.266417764</v>
      </c>
      <c r="F6554">
        <v>1414.4579914774658</v>
      </c>
      <c r="G6554">
        <v>246823360.59688917</v>
      </c>
      <c r="H6554" s="6">
        <f>E6554-G6554-'Recalled prostheses cost'!$F$23</f>
        <v>-230767418.79736257</v>
      </c>
      <c r="I6554" s="112">
        <v>21984068.426800765</v>
      </c>
      <c r="J6554" s="112">
        <v>93792877.026817858</v>
      </c>
      <c r="K6554" s="112">
        <f>I6554-J6554-(0.38*'Recalled prostheses cost'!$F$23)</f>
        <v>-80834501.897435755</v>
      </c>
      <c r="L6554" s="11">
        <f t="shared" si="208"/>
        <v>1</v>
      </c>
    </row>
    <row r="6555" spans="1:12" x14ac:dyDescent="0.25">
      <c r="A6555">
        <f t="shared" si="209"/>
        <v>6550</v>
      </c>
      <c r="C6555">
        <v>52401.637729120252</v>
      </c>
      <c r="D6555">
        <v>54508.133855366854</v>
      </c>
      <c r="E6555">
        <v>44417917.032303736</v>
      </c>
      <c r="F6555">
        <v>2106.4961262466022</v>
      </c>
      <c r="G6555">
        <v>419981490.87424523</v>
      </c>
      <c r="H6555" s="6">
        <f>E6555-G6555-'Recalled prostheses cost'!$F$23</f>
        <v>-399315398.30883265</v>
      </c>
      <c r="I6555" s="112">
        <v>24716983.554389577</v>
      </c>
      <c r="J6555" s="112">
        <v>159592966.53221321</v>
      </c>
      <c r="K6555" s="112">
        <f>I6555-J6555-(0.38*'Recalled prostheses cost'!$F$23)</f>
        <v>-143901676.2752423</v>
      </c>
      <c r="L6555" s="11">
        <f t="shared" si="208"/>
        <v>1</v>
      </c>
    </row>
    <row r="6556" spans="1:12" x14ac:dyDescent="0.25">
      <c r="A6556">
        <f t="shared" si="209"/>
        <v>6551</v>
      </c>
      <c r="C6556">
        <v>60438.561313461483</v>
      </c>
      <c r="D6556">
        <v>61812.026476134415</v>
      </c>
      <c r="E6556">
        <v>51548309.859104395</v>
      </c>
      <c r="F6556">
        <v>1373.4651626729319</v>
      </c>
      <c r="G6556">
        <v>260262264.03336221</v>
      </c>
      <c r="H6556" s="6">
        <f>E6556-G6556-'Recalled prostheses cost'!$F$23</f>
        <v>-232465778.64114898</v>
      </c>
      <c r="I6556" s="112">
        <v>28828290.902588479</v>
      </c>
      <c r="J6556" s="112">
        <v>98899660.332677618</v>
      </c>
      <c r="K6556" s="112">
        <f>I6556-J6556-(0.38*'Recalled prostheses cost'!$F$23)</f>
        <v>-79097062.7275078</v>
      </c>
      <c r="L6556" s="11">
        <f t="shared" si="208"/>
        <v>1</v>
      </c>
    </row>
    <row r="6557" spans="1:12" x14ac:dyDescent="0.25">
      <c r="A6557">
        <f t="shared" si="209"/>
        <v>6552</v>
      </c>
      <c r="C6557">
        <v>52707.354762865769</v>
      </c>
      <c r="D6557">
        <v>53927.018432875644</v>
      </c>
      <c r="E6557">
        <v>43035226.647593454</v>
      </c>
      <c r="F6557">
        <v>1219.6636700098752</v>
      </c>
      <c r="G6557">
        <v>238038892.76205033</v>
      </c>
      <c r="H6557" s="6">
        <f>E6557-G6557-'Recalled prostheses cost'!$F$23</f>
        <v>-218755490.58134806</v>
      </c>
      <c r="I6557" s="112">
        <v>23665094.272209261</v>
      </c>
      <c r="J6557" s="112">
        <v>90454779.249579117</v>
      </c>
      <c r="K6557" s="112">
        <f>I6557-J6557-(0.38*'Recalled prostheses cost'!$F$23)</f>
        <v>-75815378.274788499</v>
      </c>
      <c r="L6557" s="11">
        <f t="shared" si="208"/>
        <v>1</v>
      </c>
    </row>
    <row r="6558" spans="1:12" x14ac:dyDescent="0.25">
      <c r="A6558">
        <f t="shared" si="209"/>
        <v>6553</v>
      </c>
      <c r="C6558">
        <v>56347.152885507508</v>
      </c>
      <c r="D6558">
        <v>57363.934294216895</v>
      </c>
      <c r="E6558">
        <v>42993049.430298746</v>
      </c>
      <c r="F6558">
        <v>1016.7814087093866</v>
      </c>
      <c r="G6558">
        <v>149477125.73859337</v>
      </c>
      <c r="H6558" s="6">
        <f>E6558-G6558-'Recalled prostheses cost'!$F$23</f>
        <v>-130235900.77518579</v>
      </c>
      <c r="I6558" s="112">
        <v>23689991.71879505</v>
      </c>
      <c r="J6558" s="112">
        <v>56801307.78066548</v>
      </c>
      <c r="K6558" s="112">
        <f>I6558-J6558-(0.38*'Recalled prostheses cost'!$F$23)</f>
        <v>-42137009.35928908</v>
      </c>
      <c r="L6558" s="11">
        <f t="shared" si="208"/>
        <v>1</v>
      </c>
    </row>
    <row r="6559" spans="1:12" x14ac:dyDescent="0.25">
      <c r="A6559">
        <f t="shared" si="209"/>
        <v>6554</v>
      </c>
      <c r="C6559">
        <v>53344.750593836594</v>
      </c>
      <c r="D6559">
        <v>54802.145511772425</v>
      </c>
      <c r="E6559">
        <v>63507726.040101185</v>
      </c>
      <c r="F6559">
        <v>1457.3949179358315</v>
      </c>
      <c r="G6559">
        <v>501816744.9853285</v>
      </c>
      <c r="H6559" s="6">
        <f>E6559-G6559-'Recalled prostheses cost'!$F$23</f>
        <v>-462060843.41211849</v>
      </c>
      <c r="I6559" s="112">
        <v>35575112.413702331</v>
      </c>
      <c r="J6559" s="112">
        <v>190690363.09442481</v>
      </c>
      <c r="K6559" s="112">
        <f>I6559-J6559-(0.38*'Recalled prostheses cost'!$F$23)</f>
        <v>-164140943.97814113</v>
      </c>
      <c r="L6559" s="11">
        <f t="shared" si="208"/>
        <v>1</v>
      </c>
    </row>
    <row r="6560" spans="1:12" x14ac:dyDescent="0.25">
      <c r="A6560">
        <f t="shared" si="209"/>
        <v>6555</v>
      </c>
      <c r="C6560">
        <v>56877.49906336423</v>
      </c>
      <c r="D6560">
        <v>59210.406622854243</v>
      </c>
      <c r="E6560">
        <v>56585731.132306546</v>
      </c>
      <c r="F6560">
        <v>2332.9075594900132</v>
      </c>
      <c r="G6560">
        <v>559484086.14625394</v>
      </c>
      <c r="H6560" s="6">
        <f>E6560-G6560-'Recalled prostheses cost'!$F$23</f>
        <v>-526650179.48083854</v>
      </c>
      <c r="I6560" s="112">
        <v>31373141.633051753</v>
      </c>
      <c r="J6560" s="112">
        <v>212603952.73557654</v>
      </c>
      <c r="K6560" s="112">
        <f>I6560-J6560-(0.38*'Recalled prostheses cost'!$F$23)</f>
        <v>-190256504.39994344</v>
      </c>
      <c r="L6560" s="11">
        <f t="shared" si="208"/>
        <v>1</v>
      </c>
    </row>
    <row r="6561" spans="1:12" x14ac:dyDescent="0.25">
      <c r="A6561">
        <f t="shared" si="209"/>
        <v>6556</v>
      </c>
      <c r="C6561">
        <v>58604.424959074408</v>
      </c>
      <c r="D6561">
        <v>60794.985257447603</v>
      </c>
      <c r="E6561">
        <v>51427353.971648805</v>
      </c>
      <c r="F6561">
        <v>2190.5602983731951</v>
      </c>
      <c r="G6561">
        <v>418590265.37910515</v>
      </c>
      <c r="H6561" s="6">
        <f>E6561-G6561-'Recalled prostheses cost'!$F$23</f>
        <v>-390914735.87434751</v>
      </c>
      <c r="I6561" s="112">
        <v>28309333.501016099</v>
      </c>
      <c r="J6561" s="112">
        <v>159064300.84405994</v>
      </c>
      <c r="K6561" s="112">
        <f>I6561-J6561-(0.38*'Recalled prostheses cost'!$F$23)</f>
        <v>-139780660.64046249</v>
      </c>
      <c r="L6561" s="11">
        <f t="shared" si="208"/>
        <v>1</v>
      </c>
    </row>
    <row r="6562" spans="1:12" x14ac:dyDescent="0.25">
      <c r="A6562">
        <f t="shared" si="209"/>
        <v>6557</v>
      </c>
      <c r="C6562">
        <v>69540.321052464176</v>
      </c>
      <c r="D6562">
        <v>72447.798402922868</v>
      </c>
      <c r="E6562">
        <v>57531860.566717498</v>
      </c>
      <c r="F6562">
        <v>2907.4773504586919</v>
      </c>
      <c r="G6562">
        <v>475876847.90935439</v>
      </c>
      <c r="H6562" s="6">
        <f>E6562-G6562-'Recalled prostheses cost'!$F$23</f>
        <v>-442096811.80952805</v>
      </c>
      <c r="I6562" s="112">
        <v>31998262.962248083</v>
      </c>
      <c r="J6562" s="112">
        <v>180833202.20555472</v>
      </c>
      <c r="K6562" s="112">
        <f>I6562-J6562-(0.38*'Recalled prostheses cost'!$F$23)</f>
        <v>-157860632.54072529</v>
      </c>
      <c r="L6562" s="11">
        <f t="shared" si="208"/>
        <v>1</v>
      </c>
    </row>
    <row r="6563" spans="1:12" x14ac:dyDescent="0.25">
      <c r="A6563">
        <f t="shared" si="209"/>
        <v>6558</v>
      </c>
      <c r="C6563">
        <v>66814.297455949927</v>
      </c>
      <c r="D6563">
        <v>70823.640960798846</v>
      </c>
      <c r="E6563">
        <v>46892815.080674581</v>
      </c>
      <c r="F6563">
        <v>4009.3435048489191</v>
      </c>
      <c r="G6563">
        <v>589384696.28493845</v>
      </c>
      <c r="H6563" s="6">
        <f>E6563-G6563-'Recalled prostheses cost'!$F$23</f>
        <v>-566243705.6711551</v>
      </c>
      <c r="I6563" s="112">
        <v>26414757.931616772</v>
      </c>
      <c r="J6563" s="112">
        <v>223966184.58827665</v>
      </c>
      <c r="K6563" s="112">
        <f>I6563-J6563-(0.38*'Recalled prostheses cost'!$F$23)</f>
        <v>-206577119.95407853</v>
      </c>
      <c r="L6563" s="11">
        <f t="shared" si="208"/>
        <v>1</v>
      </c>
    </row>
    <row r="6564" spans="1:12" x14ac:dyDescent="0.25">
      <c r="A6564">
        <f t="shared" si="209"/>
        <v>6559</v>
      </c>
      <c r="C6564">
        <v>51874.389043237665</v>
      </c>
      <c r="D6564">
        <v>52813.601634108185</v>
      </c>
      <c r="E6564">
        <v>52539874.469255395</v>
      </c>
      <c r="F6564">
        <v>939.21259087052022</v>
      </c>
      <c r="G6564">
        <v>241351402.91696298</v>
      </c>
      <c r="H6564" s="6">
        <f>E6564-G6564-'Recalled prostheses cost'!$F$23</f>
        <v>-212563352.91459876</v>
      </c>
      <c r="I6564" s="112">
        <v>28800339.670542475</v>
      </c>
      <c r="J6564" s="112">
        <v>91713533.108445942</v>
      </c>
      <c r="K6564" s="112">
        <f>I6564-J6564-(0.38*'Recalled prostheses cost'!$F$23)</f>
        <v>-71938886.735322118</v>
      </c>
      <c r="L6564" s="11">
        <f t="shared" si="208"/>
        <v>1</v>
      </c>
    </row>
    <row r="6565" spans="1:12" x14ac:dyDescent="0.25">
      <c r="A6565">
        <f t="shared" si="209"/>
        <v>6560</v>
      </c>
      <c r="C6565">
        <v>57222.838348332552</v>
      </c>
      <c r="D6565">
        <v>58628.740435226289</v>
      </c>
      <c r="E6565">
        <v>68803766.624545857</v>
      </c>
      <c r="F6565">
        <v>1405.9020868937369</v>
      </c>
      <c r="G6565">
        <v>437175348.38085932</v>
      </c>
      <c r="H6565" s="6">
        <f>E6565-G6565-'Recalled prostheses cost'!$F$23</f>
        <v>-392123406.22320461</v>
      </c>
      <c r="I6565" s="112">
        <v>37624897.248434968</v>
      </c>
      <c r="J6565" s="112">
        <v>166126632.38472652</v>
      </c>
      <c r="K6565" s="112">
        <f>I6565-J6565-(0.38*'Recalled prostheses cost'!$F$23)</f>
        <v>-137527428.43371022</v>
      </c>
      <c r="L6565" s="11">
        <f t="shared" si="208"/>
        <v>1</v>
      </c>
    </row>
    <row r="6566" spans="1:12" x14ac:dyDescent="0.25">
      <c r="A6566">
        <f t="shared" si="209"/>
        <v>6561</v>
      </c>
      <c r="C6566">
        <v>76317.225400825802</v>
      </c>
      <c r="D6566">
        <v>78863.818853352044</v>
      </c>
      <c r="E6566">
        <v>53423658.513831906</v>
      </c>
      <c r="F6566">
        <v>2546.5934525262419</v>
      </c>
      <c r="G6566">
        <v>333187689.42232949</v>
      </c>
      <c r="H6566" s="6">
        <f>E6566-G6566-'Recalled prostheses cost'!$F$23</f>
        <v>-303515855.37538874</v>
      </c>
      <c r="I6566" s="112">
        <v>29662661.559456982</v>
      </c>
      <c r="J6566" s="112">
        <v>126611321.9804852</v>
      </c>
      <c r="K6566" s="112">
        <f>I6566-J6566-(0.38*'Recalled prostheses cost'!$F$23)</f>
        <v>-105974353.71844688</v>
      </c>
      <c r="L6566" s="11">
        <f t="shared" si="208"/>
        <v>1</v>
      </c>
    </row>
    <row r="6567" spans="1:12" x14ac:dyDescent="0.25">
      <c r="A6567">
        <f t="shared" si="209"/>
        <v>6562</v>
      </c>
      <c r="C6567">
        <v>58550.178756647867</v>
      </c>
      <c r="D6567">
        <v>60633.60931605917</v>
      </c>
      <c r="E6567">
        <v>52044549.121099234</v>
      </c>
      <c r="F6567">
        <v>2083.430559411303</v>
      </c>
      <c r="G6567">
        <v>477559356.03510481</v>
      </c>
      <c r="H6567" s="6">
        <f>E6567-G6567-'Recalled prostheses cost'!$F$23</f>
        <v>-449266631.38089675</v>
      </c>
      <c r="I6567" s="112">
        <v>29061850.945568021</v>
      </c>
      <c r="J6567" s="112">
        <v>181472555.29333979</v>
      </c>
      <c r="K6567" s="112">
        <f>I6567-J6567-(0.38*'Recalled prostheses cost'!$F$23)</f>
        <v>-161436397.64519042</v>
      </c>
      <c r="L6567" s="11">
        <f t="shared" si="208"/>
        <v>1</v>
      </c>
    </row>
    <row r="6568" spans="1:12" x14ac:dyDescent="0.25">
      <c r="A6568">
        <f t="shared" si="209"/>
        <v>6563</v>
      </c>
      <c r="C6568">
        <v>83383.880979543115</v>
      </c>
      <c r="D6568">
        <v>87142.433729187425</v>
      </c>
      <c r="E6568">
        <v>53001844.852222838</v>
      </c>
      <c r="F6568">
        <v>3758.5527496443101</v>
      </c>
      <c r="G6568">
        <v>546021665.06003428</v>
      </c>
      <c r="H6568" s="6">
        <f>E6568-G6568-'Recalled prostheses cost'!$F$23</f>
        <v>-516771644.67470258</v>
      </c>
      <c r="I6568" s="112">
        <v>29443172.607343342</v>
      </c>
      <c r="J6568" s="112">
        <v>207488232.72281301</v>
      </c>
      <c r="K6568" s="112">
        <f>I6568-J6568-(0.38*'Recalled prostheses cost'!$F$23)</f>
        <v>-187070753.41288832</v>
      </c>
      <c r="L6568" s="11">
        <f t="shared" si="208"/>
        <v>1</v>
      </c>
    </row>
    <row r="6569" spans="1:12" x14ac:dyDescent="0.25">
      <c r="A6569">
        <f t="shared" si="209"/>
        <v>6564</v>
      </c>
      <c r="C6569">
        <v>54042.369809782424</v>
      </c>
      <c r="D6569">
        <v>55586.48105549231</v>
      </c>
      <c r="E6569">
        <v>50668494.870395765</v>
      </c>
      <c r="F6569">
        <v>1544.1112457098861</v>
      </c>
      <c r="G6569">
        <v>372191855.58804119</v>
      </c>
      <c r="H6569" s="6">
        <f>E6569-G6569-'Recalled prostheses cost'!$F$23</f>
        <v>-345275185.18453658</v>
      </c>
      <c r="I6569" s="112">
        <v>28023347.081477202</v>
      </c>
      <c r="J6569" s="112">
        <v>141432905.12345561</v>
      </c>
      <c r="K6569" s="112">
        <f>I6569-J6569-(0.38*'Recalled prostheses cost'!$F$23)</f>
        <v>-122435251.33939707</v>
      </c>
      <c r="L6569" s="11">
        <f t="shared" si="208"/>
        <v>1</v>
      </c>
    </row>
    <row r="6570" spans="1:12" x14ac:dyDescent="0.25">
      <c r="A6570">
        <f t="shared" si="209"/>
        <v>6565</v>
      </c>
      <c r="C6570">
        <v>54517.17467694325</v>
      </c>
      <c r="D6570">
        <v>57586.418646514132</v>
      </c>
      <c r="E6570">
        <v>46630361.563764028</v>
      </c>
      <c r="F6570">
        <v>3069.2439695708817</v>
      </c>
      <c r="G6570">
        <v>627451049.0769428</v>
      </c>
      <c r="H6570" s="6">
        <f>E6570-G6570-'Recalled prostheses cost'!$F$23</f>
        <v>-604572511.98006999</v>
      </c>
      <c r="I6570" s="112">
        <v>25838288.444982737</v>
      </c>
      <c r="J6570" s="112">
        <v>238431398.64923829</v>
      </c>
      <c r="K6570" s="112">
        <f>I6570-J6570-(0.38*'Recalled prostheses cost'!$F$23)</f>
        <v>-221618803.50167421</v>
      </c>
      <c r="L6570" s="11">
        <f t="shared" si="208"/>
        <v>1</v>
      </c>
    </row>
    <row r="6571" spans="1:12" x14ac:dyDescent="0.25">
      <c r="A6571">
        <f t="shared" si="209"/>
        <v>6566</v>
      </c>
      <c r="C6571">
        <v>58148.061401994877</v>
      </c>
      <c r="D6571">
        <v>59180.352621496248</v>
      </c>
      <c r="E6571">
        <v>69290432.008686662</v>
      </c>
      <c r="F6571">
        <v>1032.2912195013705</v>
      </c>
      <c r="G6571">
        <v>290843943.96516645</v>
      </c>
      <c r="H6571" s="6">
        <f>E6571-G6571-'Recalled prostheses cost'!$F$23</f>
        <v>-245305336.42337096</v>
      </c>
      <c r="I6571" s="112">
        <v>38185818.442158915</v>
      </c>
      <c r="J6571" s="112">
        <v>110520698.70676324</v>
      </c>
      <c r="K6571" s="112">
        <f>I6571-J6571-(0.38*'Recalled prostheses cost'!$F$23)</f>
        <v>-81360573.562022984</v>
      </c>
      <c r="L6571" s="11">
        <f t="shared" si="208"/>
        <v>1</v>
      </c>
    </row>
    <row r="6572" spans="1:12" x14ac:dyDescent="0.25">
      <c r="A6572">
        <f t="shared" si="209"/>
        <v>6567</v>
      </c>
      <c r="C6572">
        <v>76055.077188350871</v>
      </c>
      <c r="D6572">
        <v>79573.443119230767</v>
      </c>
      <c r="E6572">
        <v>39505295.219376005</v>
      </c>
      <c r="F6572">
        <v>3518.365930879896</v>
      </c>
      <c r="G6572">
        <v>339004820.33806455</v>
      </c>
      <c r="H6572" s="6">
        <f>E6572-G6572-'Recalled prostheses cost'!$F$23</f>
        <v>-323251349.58557969</v>
      </c>
      <c r="I6572" s="112">
        <v>21755119.542856745</v>
      </c>
      <c r="J6572" s="112">
        <v>128821831.72846453</v>
      </c>
      <c r="K6572" s="112">
        <f>I6572-J6572-(0.38*'Recalled prostheses cost'!$F$23)</f>
        <v>-116092405.48302644</v>
      </c>
      <c r="L6572" s="11">
        <f t="shared" si="208"/>
        <v>1</v>
      </c>
    </row>
    <row r="6573" spans="1:12" x14ac:dyDescent="0.25">
      <c r="A6573">
        <f t="shared" si="209"/>
        <v>6568</v>
      </c>
      <c r="C6573">
        <v>79655.268658776331</v>
      </c>
      <c r="D6573">
        <v>81868.253685377029</v>
      </c>
      <c r="E6573">
        <v>46057362.519723751</v>
      </c>
      <c r="F6573">
        <v>2212.9850266006979</v>
      </c>
      <c r="G6573">
        <v>239276985.55822641</v>
      </c>
      <c r="H6573" s="6">
        <f>E6573-G6573-'Recalled prostheses cost'!$F$23</f>
        <v>-216971447.50539383</v>
      </c>
      <c r="I6573" s="112">
        <v>25663483.853436273</v>
      </c>
      <c r="J6573" s="112">
        <v>90925254.512126043</v>
      </c>
      <c r="K6573" s="112">
        <f>I6573-J6573-(0.38*'Recalled prostheses cost'!$F$23)</f>
        <v>-74287463.956108421</v>
      </c>
      <c r="L6573" s="11">
        <f t="shared" si="208"/>
        <v>1</v>
      </c>
    </row>
    <row r="6574" spans="1:12" x14ac:dyDescent="0.25">
      <c r="A6574">
        <f t="shared" si="209"/>
        <v>6569</v>
      </c>
      <c r="C6574">
        <v>55146.389896695902</v>
      </c>
      <c r="D6574">
        <v>56664.062859750971</v>
      </c>
      <c r="E6574">
        <v>41964273.644311436</v>
      </c>
      <c r="F6574">
        <v>1517.672963055069</v>
      </c>
      <c r="G6574">
        <v>228278550.97407073</v>
      </c>
      <c r="H6574" s="6">
        <f>E6574-G6574-'Recalled prostheses cost'!$F$23</f>
        <v>-210066101.79665047</v>
      </c>
      <c r="I6574" s="112">
        <v>23386224.255439155</v>
      </c>
      <c r="J6574" s="112">
        <v>86745849.370146841</v>
      </c>
      <c r="K6574" s="112">
        <f>I6574-J6574-(0.38*'Recalled prostheses cost'!$F$23)</f>
        <v>-72385318.412126333</v>
      </c>
      <c r="L6574" s="11">
        <f t="shared" si="208"/>
        <v>1</v>
      </c>
    </row>
    <row r="6575" spans="1:12" x14ac:dyDescent="0.25">
      <c r="A6575">
        <f t="shared" si="209"/>
        <v>6570</v>
      </c>
      <c r="C6575">
        <v>54402.720348463561</v>
      </c>
      <c r="D6575">
        <v>55626.72598292998</v>
      </c>
      <c r="E6575">
        <v>61400142.360598586</v>
      </c>
      <c r="F6575">
        <v>1224.005634466419</v>
      </c>
      <c r="G6575">
        <v>369747670.36052448</v>
      </c>
      <c r="H6575" s="6">
        <f>E6575-G6575-'Recalled prostheses cost'!$F$23</f>
        <v>-332099352.46681708</v>
      </c>
      <c r="I6575" s="112">
        <v>33916884.985916406</v>
      </c>
      <c r="J6575" s="112">
        <v>140504114.73699927</v>
      </c>
      <c r="K6575" s="112">
        <f>I6575-J6575-(0.38*'Recalled prostheses cost'!$F$23)</f>
        <v>-115612923.04850152</v>
      </c>
      <c r="L6575" s="11">
        <f t="shared" si="208"/>
        <v>1</v>
      </c>
    </row>
    <row r="6576" spans="1:12" x14ac:dyDescent="0.25">
      <c r="A6576">
        <f t="shared" si="209"/>
        <v>6571</v>
      </c>
      <c r="C6576">
        <v>51536.441861736537</v>
      </c>
      <c r="D6576">
        <v>53325.06894738671</v>
      </c>
      <c r="E6576">
        <v>49455675.021249391</v>
      </c>
      <c r="F6576">
        <v>1788.6270856501724</v>
      </c>
      <c r="G6576">
        <v>499036658.68368757</v>
      </c>
      <c r="H6576" s="6">
        <f>E6576-G6576-'Recalled prostheses cost'!$F$23</f>
        <v>-473332808.12932932</v>
      </c>
      <c r="I6576" s="112">
        <v>27319804.708577752</v>
      </c>
      <c r="J6576" s="112">
        <v>189633930.29980129</v>
      </c>
      <c r="K6576" s="112">
        <f>I6576-J6576-(0.38*'Recalled prostheses cost'!$F$23)</f>
        <v>-171339818.88864219</v>
      </c>
      <c r="L6576" s="11">
        <f t="shared" si="208"/>
        <v>1</v>
      </c>
    </row>
    <row r="6577" spans="1:12" x14ac:dyDescent="0.25">
      <c r="A6577">
        <f t="shared" si="209"/>
        <v>6572</v>
      </c>
      <c r="C6577">
        <v>75383.58703600624</v>
      </c>
      <c r="D6577">
        <v>77496.245590632519</v>
      </c>
      <c r="E6577">
        <v>47343179.025374189</v>
      </c>
      <c r="F6577">
        <v>2112.6585546262795</v>
      </c>
      <c r="G6577">
        <v>247081900.42878422</v>
      </c>
      <c r="H6577" s="6">
        <f>E6577-G6577-'Recalled prostheses cost'!$F$23</f>
        <v>-223490545.87030119</v>
      </c>
      <c r="I6577" s="112">
        <v>26224761.086242564</v>
      </c>
      <c r="J6577" s="112">
        <v>93891122.162937999</v>
      </c>
      <c r="K6577" s="112">
        <f>I6577-J6577-(0.38*'Recalled prostheses cost'!$F$23)</f>
        <v>-76692054.374114096</v>
      </c>
      <c r="L6577" s="11">
        <f t="shared" si="208"/>
        <v>1</v>
      </c>
    </row>
    <row r="6578" spans="1:12" x14ac:dyDescent="0.25">
      <c r="A6578">
        <f t="shared" si="209"/>
        <v>6573</v>
      </c>
      <c r="C6578">
        <v>59021.128568182801</v>
      </c>
      <c r="D6578">
        <v>60612.023642962318</v>
      </c>
      <c r="E6578">
        <v>40882348.279194713</v>
      </c>
      <c r="F6578">
        <v>1590.895074779517</v>
      </c>
      <c r="G6578">
        <v>215874279.12882024</v>
      </c>
      <c r="H6578" s="6">
        <f>E6578-G6578-'Recalled prostheses cost'!$F$23</f>
        <v>-198743755.3165167</v>
      </c>
      <c r="I6578" s="112">
        <v>22745161.309202041</v>
      </c>
      <c r="J6578" s="112">
        <v>82032226.068951696</v>
      </c>
      <c r="K6578" s="112">
        <f>I6578-J6578-(0.38*'Recalled prostheses cost'!$F$23)</f>
        <v>-68312758.057168305</v>
      </c>
      <c r="L6578" s="11">
        <f t="shared" si="208"/>
        <v>1</v>
      </c>
    </row>
    <row r="6579" spans="1:12" x14ac:dyDescent="0.25">
      <c r="A6579">
        <f t="shared" si="209"/>
        <v>6574</v>
      </c>
      <c r="C6579">
        <v>66172.621645587526</v>
      </c>
      <c r="D6579">
        <v>68503.435951292398</v>
      </c>
      <c r="E6579">
        <v>49014134.391988203</v>
      </c>
      <c r="F6579">
        <v>2330.8143057048728</v>
      </c>
      <c r="G6579">
        <v>363168339.19708818</v>
      </c>
      <c r="H6579" s="6">
        <f>E6579-G6579-'Recalled prostheses cost'!$F$23</f>
        <v>-337906029.27199113</v>
      </c>
      <c r="I6579" s="112">
        <v>26799730.787856072</v>
      </c>
      <c r="J6579" s="112">
        <v>138003968.8948935</v>
      </c>
      <c r="K6579" s="112">
        <f>I6579-J6579-(0.38*'Recalled prostheses cost'!$F$23)</f>
        <v>-120229931.40445608</v>
      </c>
      <c r="L6579" s="11">
        <f t="shared" si="208"/>
        <v>1</v>
      </c>
    </row>
    <row r="6580" spans="1:12" x14ac:dyDescent="0.25">
      <c r="A6580">
        <f t="shared" si="209"/>
        <v>6575</v>
      </c>
      <c r="C6580">
        <v>69766.525033768077</v>
      </c>
      <c r="D6580">
        <v>72847.042004190254</v>
      </c>
      <c r="E6580">
        <v>49315518.779346667</v>
      </c>
      <c r="F6580">
        <v>3080.5169704221771</v>
      </c>
      <c r="G6580">
        <v>467050266.62676436</v>
      </c>
      <c r="H6580" s="6">
        <f>E6580-G6580-'Recalled prostheses cost'!$F$23</f>
        <v>-441486572.31430888</v>
      </c>
      <c r="I6580" s="112">
        <v>27535629.893657375</v>
      </c>
      <c r="J6580" s="112">
        <v>177479101.31817043</v>
      </c>
      <c r="K6580" s="112">
        <f>I6580-J6580-(0.38*'Recalled prostheses cost'!$F$23)</f>
        <v>-158969164.7219317</v>
      </c>
      <c r="L6580" s="11">
        <f t="shared" si="208"/>
        <v>1</v>
      </c>
    </row>
    <row r="6581" spans="1:12" x14ac:dyDescent="0.25">
      <c r="A6581">
        <f t="shared" si="209"/>
        <v>6576</v>
      </c>
      <c r="C6581">
        <v>63195.827305794417</v>
      </c>
      <c r="D6581">
        <v>65061.063619394197</v>
      </c>
      <c r="E6581">
        <v>66191496.074175201</v>
      </c>
      <c r="F6581">
        <v>1865.2363135997803</v>
      </c>
      <c r="G6581">
        <v>486490981.92656672</v>
      </c>
      <c r="H6581" s="6">
        <f>E6581-G6581-'Recalled prostheses cost'!$F$23</f>
        <v>-444051310.31928271</v>
      </c>
      <c r="I6581" s="112">
        <v>36684261.562602594</v>
      </c>
      <c r="J6581" s="112">
        <v>184866573.13209537</v>
      </c>
      <c r="K6581" s="112">
        <f>I6581-J6581-(0.38*'Recalled prostheses cost'!$F$23)</f>
        <v>-157208004.86691141</v>
      </c>
      <c r="L6581" s="11">
        <f t="shared" si="208"/>
        <v>1</v>
      </c>
    </row>
    <row r="6582" spans="1:12" x14ac:dyDescent="0.25">
      <c r="A6582">
        <f t="shared" si="209"/>
        <v>6577</v>
      </c>
      <c r="C6582">
        <v>61464.911971589332</v>
      </c>
      <c r="D6582">
        <v>63568.634817465841</v>
      </c>
      <c r="E6582">
        <v>47840208.54869128</v>
      </c>
      <c r="F6582">
        <v>2103.7228458765094</v>
      </c>
      <c r="G6582">
        <v>480722072.26308292</v>
      </c>
      <c r="H6582" s="6">
        <f>E6582-G6582-'Recalled prostheses cost'!$F$23</f>
        <v>-456633688.18128282</v>
      </c>
      <c r="I6582" s="112">
        <v>26674752.313859053</v>
      </c>
      <c r="J6582" s="112">
        <v>182674387.45997152</v>
      </c>
      <c r="K6582" s="112">
        <f>I6582-J6582-(0.38*'Recalled prostheses cost'!$F$23)</f>
        <v>-165025328.44353113</v>
      </c>
      <c r="L6582" s="11">
        <f t="shared" si="208"/>
        <v>1</v>
      </c>
    </row>
    <row r="6583" spans="1:12" x14ac:dyDescent="0.25">
      <c r="A6583">
        <f t="shared" si="209"/>
        <v>6578</v>
      </c>
      <c r="C6583">
        <v>59356.601502484322</v>
      </c>
      <c r="D6583">
        <v>61547.568681651086</v>
      </c>
      <c r="E6583">
        <v>51722490.402882718</v>
      </c>
      <c r="F6583">
        <v>2190.9671791667643</v>
      </c>
      <c r="G6583">
        <v>494252167.3365801</v>
      </c>
      <c r="H6583" s="6">
        <f>E6583-G6583-'Recalled prostheses cost'!$F$23</f>
        <v>-466281501.40058857</v>
      </c>
      <c r="I6583" s="112">
        <v>28740041.414293803</v>
      </c>
      <c r="J6583" s="112">
        <v>187815823.58790043</v>
      </c>
      <c r="K6583" s="112">
        <f>I6583-J6583-(0.38*'Recalled prostheses cost'!$F$23)</f>
        <v>-168101475.47102529</v>
      </c>
      <c r="L6583" s="11">
        <f t="shared" si="208"/>
        <v>1</v>
      </c>
    </row>
    <row r="6584" spans="1:12" x14ac:dyDescent="0.25">
      <c r="A6584">
        <f t="shared" si="209"/>
        <v>6579</v>
      </c>
      <c r="C6584">
        <v>80975.267841288165</v>
      </c>
      <c r="D6584">
        <v>84187.813907458796</v>
      </c>
      <c r="E6584">
        <v>49814902.550448999</v>
      </c>
      <c r="F6584">
        <v>3212.5460661706311</v>
      </c>
      <c r="G6584">
        <v>434489664.23630011</v>
      </c>
      <c r="H6584" s="6">
        <f>E6584-G6584-'Recalled prostheses cost'!$F$23</f>
        <v>-408426586.15274227</v>
      </c>
      <c r="I6584" s="112">
        <v>27811154.624978922</v>
      </c>
      <c r="J6584" s="112">
        <v>165106072.40979403</v>
      </c>
      <c r="K6584" s="112">
        <f>I6584-J6584-(0.38*'Recalled prostheses cost'!$F$23)</f>
        <v>-146320611.08223376</v>
      </c>
      <c r="L6584" s="11">
        <f t="shared" si="208"/>
        <v>1</v>
      </c>
    </row>
    <row r="6585" spans="1:12" x14ac:dyDescent="0.25">
      <c r="A6585">
        <f t="shared" si="209"/>
        <v>6580</v>
      </c>
      <c r="C6585">
        <v>56989.429616688489</v>
      </c>
      <c r="D6585">
        <v>58295.388214970459</v>
      </c>
      <c r="E6585">
        <v>56321461.08907786</v>
      </c>
      <c r="F6585">
        <v>1305.9585982819699</v>
      </c>
      <c r="G6585">
        <v>303624260.26267731</v>
      </c>
      <c r="H6585" s="6">
        <f>E6585-G6585-'Recalled prostheses cost'!$F$23</f>
        <v>-271054623.64049065</v>
      </c>
      <c r="I6585" s="112">
        <v>31323681.303698879</v>
      </c>
      <c r="J6585" s="112">
        <v>115377218.89981738</v>
      </c>
      <c r="K6585" s="112">
        <f>I6585-J6585-(0.38*'Recalled prostheses cost'!$F$23)</f>
        <v>-93079230.893537134</v>
      </c>
      <c r="L6585" s="11">
        <f t="shared" si="208"/>
        <v>1</v>
      </c>
    </row>
    <row r="6586" spans="1:12" x14ac:dyDescent="0.25">
      <c r="A6586">
        <f t="shared" si="209"/>
        <v>6581</v>
      </c>
      <c r="C6586">
        <v>66140.332591340717</v>
      </c>
      <c r="D6586">
        <v>69181.588514746996</v>
      </c>
      <c r="E6586">
        <v>42828141.898382612</v>
      </c>
      <c r="F6586">
        <v>3041.2559234062792</v>
      </c>
      <c r="G6586">
        <v>422416969.61920822</v>
      </c>
      <c r="H6586" s="6">
        <f>E6586-G6586-'Recalled prostheses cost'!$F$23</f>
        <v>-403340652.18771678</v>
      </c>
      <c r="I6586" s="112">
        <v>23589002.721201941</v>
      </c>
      <c r="J6586" s="112">
        <v>160518448.45529911</v>
      </c>
      <c r="K6586" s="112">
        <f>I6586-J6586-(0.38*'Recalled prostheses cost'!$F$23)</f>
        <v>-145955139.03151584</v>
      </c>
      <c r="L6586" s="11">
        <f t="shared" si="208"/>
        <v>1</v>
      </c>
    </row>
    <row r="6587" spans="1:12" x14ac:dyDescent="0.25">
      <c r="A6587">
        <f t="shared" si="209"/>
        <v>6582</v>
      </c>
      <c r="C6587">
        <v>49882.014795295516</v>
      </c>
      <c r="D6587">
        <v>50998.932753194407</v>
      </c>
      <c r="E6587">
        <v>53694224.311587349</v>
      </c>
      <c r="F6587">
        <v>1116.9179578988915</v>
      </c>
      <c r="G6587">
        <v>300423323.72403556</v>
      </c>
      <c r="H6587" s="6">
        <f>E6587-G6587-'Recalled prostheses cost'!$F$23</f>
        <v>-270480923.8793394</v>
      </c>
      <c r="I6587" s="112">
        <v>29650249.350851152</v>
      </c>
      <c r="J6587" s="112">
        <v>114160863.0151335</v>
      </c>
      <c r="K6587" s="112">
        <f>I6587-J6587-(0.38*'Recalled prostheses cost'!$F$23)</f>
        <v>-93536306.961701006</v>
      </c>
      <c r="L6587" s="11">
        <f t="shared" si="208"/>
        <v>1</v>
      </c>
    </row>
    <row r="6588" spans="1:12" x14ac:dyDescent="0.25">
      <c r="A6588">
        <f t="shared" si="209"/>
        <v>6583</v>
      </c>
      <c r="C6588">
        <v>65865.813371995551</v>
      </c>
      <c r="D6588">
        <v>67606.593472549343</v>
      </c>
      <c r="E6588">
        <v>49142755.558182798</v>
      </c>
      <c r="F6588">
        <v>1740.7801005537913</v>
      </c>
      <c r="G6588">
        <v>259478470.60038066</v>
      </c>
      <c r="H6588" s="6">
        <f>E6588-G6588-'Recalled prostheses cost'!$F$23</f>
        <v>-234087539.50908902</v>
      </c>
      <c r="I6588" s="112">
        <v>27807604.435294792</v>
      </c>
      <c r="J6588" s="112">
        <v>98601818.828144655</v>
      </c>
      <c r="K6588" s="112">
        <f>I6588-J6588-(0.38*'Recalled prostheses cost'!$F$23)</f>
        <v>-79819907.690268517</v>
      </c>
      <c r="L6588" s="11">
        <f t="shared" si="208"/>
        <v>1</v>
      </c>
    </row>
    <row r="6589" spans="1:12" x14ac:dyDescent="0.25">
      <c r="A6589">
        <f t="shared" si="209"/>
        <v>6584</v>
      </c>
      <c r="C6589">
        <v>71672.919555587287</v>
      </c>
      <c r="D6589">
        <v>74931.263533761041</v>
      </c>
      <c r="E6589">
        <v>46723704.473666616</v>
      </c>
      <c r="F6589">
        <v>3258.3439781737543</v>
      </c>
      <c r="G6589">
        <v>440770547.73718417</v>
      </c>
      <c r="H6589" s="6">
        <f>E6589-G6589-'Recalled prostheses cost'!$F$23</f>
        <v>-417798667.73040873</v>
      </c>
      <c r="I6589" s="112">
        <v>25635057.175880726</v>
      </c>
      <c r="J6589" s="112">
        <v>167492808.14012998</v>
      </c>
      <c r="K6589" s="112">
        <f>I6589-J6589-(0.38*'Recalled prostheses cost'!$F$23)</f>
        <v>-150883444.26166791</v>
      </c>
      <c r="L6589" s="11">
        <f t="shared" si="208"/>
        <v>1</v>
      </c>
    </row>
    <row r="6590" spans="1:12" x14ac:dyDescent="0.25">
      <c r="A6590">
        <f t="shared" si="209"/>
        <v>6585</v>
      </c>
      <c r="C6590">
        <v>51502.008152663599</v>
      </c>
      <c r="D6590">
        <v>52994.943500532056</v>
      </c>
      <c r="E6590">
        <v>50926491.217971832</v>
      </c>
      <c r="F6590">
        <v>1492.935347868457</v>
      </c>
      <c r="G6590">
        <v>332039916.82784092</v>
      </c>
      <c r="H6590" s="6">
        <f>E6590-G6590-'Recalled prostheses cost'!$F$23</f>
        <v>-304865250.07676029</v>
      </c>
      <c r="I6590" s="112">
        <v>28505947.325579595</v>
      </c>
      <c r="J6590" s="112">
        <v>126175168.39457953</v>
      </c>
      <c r="K6590" s="112">
        <f>I6590-J6590-(0.38*'Recalled prostheses cost'!$F$23)</f>
        <v>-106694914.36641857</v>
      </c>
      <c r="L6590" s="11">
        <f t="shared" si="208"/>
        <v>1</v>
      </c>
    </row>
    <row r="6591" spans="1:12" x14ac:dyDescent="0.25">
      <c r="A6591">
        <f t="shared" si="209"/>
        <v>6586</v>
      </c>
      <c r="C6591">
        <v>56682.643374205873</v>
      </c>
      <c r="D6591">
        <v>58010.94381273233</v>
      </c>
      <c r="E6591">
        <v>40682877.636652127</v>
      </c>
      <c r="F6591">
        <v>1328.3004385264576</v>
      </c>
      <c r="G6591">
        <v>243280872.25020841</v>
      </c>
      <c r="H6591" s="6">
        <f>E6591-G6591-'Recalled prostheses cost'!$F$23</f>
        <v>-226349819.08044744</v>
      </c>
      <c r="I6591" s="112">
        <v>22248925.657827865</v>
      </c>
      <c r="J6591" s="112">
        <v>92446731.455079198</v>
      </c>
      <c r="K6591" s="112">
        <f>I6591-J6591-(0.38*'Recalled prostheses cost'!$F$23)</f>
        <v>-79223499.094669968</v>
      </c>
      <c r="L6591" s="11">
        <f t="shared" si="208"/>
        <v>1</v>
      </c>
    </row>
    <row r="6592" spans="1:12" x14ac:dyDescent="0.25">
      <c r="A6592">
        <f t="shared" si="209"/>
        <v>6587</v>
      </c>
      <c r="C6592">
        <v>73413.432297043153</v>
      </c>
      <c r="D6592">
        <v>75436.383861608294</v>
      </c>
      <c r="E6592">
        <v>40244307.918301888</v>
      </c>
      <c r="F6592">
        <v>2022.9515645651409</v>
      </c>
      <c r="G6592">
        <v>211881449.46237737</v>
      </c>
      <c r="H6592" s="6">
        <f>E6592-G6592-'Recalled prostheses cost'!$F$23</f>
        <v>-195388966.01096666</v>
      </c>
      <c r="I6592" s="112">
        <v>22205005.559114862</v>
      </c>
      <c r="J6592" s="112">
        <v>80514950.795703411</v>
      </c>
      <c r="K6592" s="112">
        <f>I6592-J6592-(0.38*'Recalled prostheses cost'!$F$23)</f>
        <v>-67335638.534007192</v>
      </c>
      <c r="L6592" s="11">
        <f t="shared" si="208"/>
        <v>1</v>
      </c>
    </row>
    <row r="6593" spans="1:12" x14ac:dyDescent="0.25">
      <c r="A6593">
        <f t="shared" si="209"/>
        <v>6588</v>
      </c>
      <c r="C6593">
        <v>64305.281727509297</v>
      </c>
      <c r="D6593">
        <v>66386.212883299842</v>
      </c>
      <c r="E6593">
        <v>45833749.829323433</v>
      </c>
      <c r="F6593">
        <v>2080.9311557905457</v>
      </c>
      <c r="G6593">
        <v>342312699.66728252</v>
      </c>
      <c r="H6593" s="6">
        <f>E6593-G6593-'Recalled prostheses cost'!$F$23</f>
        <v>-320230774.30485028</v>
      </c>
      <c r="I6593" s="112">
        <v>24943240.916197613</v>
      </c>
      <c r="J6593" s="112">
        <v>130078825.87356736</v>
      </c>
      <c r="K6593" s="112">
        <f>I6593-J6593-(0.38*'Recalled prostheses cost'!$F$23)</f>
        <v>-114161278.2547884</v>
      </c>
      <c r="L6593" s="11">
        <f t="shared" si="208"/>
        <v>1</v>
      </c>
    </row>
    <row r="6594" spans="1:12" x14ac:dyDescent="0.25">
      <c r="A6594">
        <f t="shared" si="209"/>
        <v>6589</v>
      </c>
      <c r="C6594">
        <v>58954.4131604266</v>
      </c>
      <c r="D6594">
        <v>60815.685496682636</v>
      </c>
      <c r="E6594">
        <v>65963097.089770012</v>
      </c>
      <c r="F6594">
        <v>1861.2723362560355</v>
      </c>
      <c r="G6594">
        <v>495256767.09101325</v>
      </c>
      <c r="H6594" s="6">
        <f>E6594-G6594-'Recalled prostheses cost'!$F$23</f>
        <v>-453045494.4681344</v>
      </c>
      <c r="I6594" s="112">
        <v>36348051.010697</v>
      </c>
      <c r="J6594" s="112">
        <v>188197571.49458504</v>
      </c>
      <c r="K6594" s="112">
        <f>I6594-J6594-(0.38*'Recalled prostheses cost'!$F$23)</f>
        <v>-160875213.78130668</v>
      </c>
      <c r="L6594" s="11">
        <f t="shared" si="208"/>
        <v>1</v>
      </c>
    </row>
    <row r="6595" spans="1:12" x14ac:dyDescent="0.25">
      <c r="A6595">
        <f t="shared" si="209"/>
        <v>6590</v>
      </c>
      <c r="C6595">
        <v>52974.011198346663</v>
      </c>
      <c r="D6595">
        <v>54038.620565632293</v>
      </c>
      <c r="E6595">
        <v>50560570.114244662</v>
      </c>
      <c r="F6595">
        <v>1064.6093672856296</v>
      </c>
      <c r="G6595">
        <v>239519789.20495906</v>
      </c>
      <c r="H6595" s="6">
        <f>E6595-G6595-'Recalled prostheses cost'!$F$23</f>
        <v>-212711043.55760556</v>
      </c>
      <c r="I6595" s="112">
        <v>27997583.998437278</v>
      </c>
      <c r="J6595" s="112">
        <v>91017519.897884443</v>
      </c>
      <c r="K6595" s="112">
        <f>I6595-J6595-(0.38*'Recalled prostheses cost'!$F$23)</f>
        <v>-72045629.196865812</v>
      </c>
      <c r="L6595" s="11">
        <f t="shared" si="208"/>
        <v>1</v>
      </c>
    </row>
    <row r="6596" spans="1:12" x14ac:dyDescent="0.25">
      <c r="A6596">
        <f t="shared" si="209"/>
        <v>6591</v>
      </c>
      <c r="C6596">
        <v>59987.945819220928</v>
      </c>
      <c r="D6596">
        <v>61634.456917984848</v>
      </c>
      <c r="E6596">
        <v>53211114.221426494</v>
      </c>
      <c r="F6596">
        <v>1646.51109876392</v>
      </c>
      <c r="G6596">
        <v>309082570.77771211</v>
      </c>
      <c r="H6596" s="6">
        <f>E6596-G6596-'Recalled prostheses cost'!$F$23</f>
        <v>-279623281.02317679</v>
      </c>
      <c r="I6596" s="112">
        <v>29230028.420515213</v>
      </c>
      <c r="J6596" s="112">
        <v>117451376.89553057</v>
      </c>
      <c r="K6596" s="112">
        <f>I6596-J6596-(0.38*'Recalled prostheses cost'!$F$23)</f>
        <v>-97247041.772433996</v>
      </c>
      <c r="L6596" s="11">
        <f t="shared" si="208"/>
        <v>1</v>
      </c>
    </row>
    <row r="6597" spans="1:12" x14ac:dyDescent="0.25">
      <c r="A6597">
        <f t="shared" si="209"/>
        <v>6592</v>
      </c>
      <c r="C6597">
        <v>69689.921368078678</v>
      </c>
      <c r="D6597">
        <v>71732.80884965208</v>
      </c>
      <c r="E6597">
        <v>47933022.672450617</v>
      </c>
      <c r="F6597">
        <v>2042.8874815734016</v>
      </c>
      <c r="G6597">
        <v>305047238.41916949</v>
      </c>
      <c r="H6597" s="6">
        <f>E6597-G6597-'Recalled prostheses cost'!$F$23</f>
        <v>-280866040.21361005</v>
      </c>
      <c r="I6597" s="112">
        <v>26334454.573952567</v>
      </c>
      <c r="J6597" s="112">
        <v>115917950.59928438</v>
      </c>
      <c r="K6597" s="112">
        <f>I6597-J6597-(0.38*'Recalled prostheses cost'!$F$23)</f>
        <v>-98609189.322750449</v>
      </c>
      <c r="L6597" s="11">
        <f t="shared" si="208"/>
        <v>1</v>
      </c>
    </row>
    <row r="6598" spans="1:12" x14ac:dyDescent="0.25">
      <c r="A6598">
        <f t="shared" si="209"/>
        <v>6593</v>
      </c>
      <c r="C6598">
        <v>55079.643306746482</v>
      </c>
      <c r="D6598">
        <v>57443.218828962512</v>
      </c>
      <c r="E6598">
        <v>40305083.264257491</v>
      </c>
      <c r="F6598">
        <v>2363.5755222160296</v>
      </c>
      <c r="G6598">
        <v>465193572.19867444</v>
      </c>
      <c r="H6598" s="6">
        <f>E6598-G6598-'Recalled prostheses cost'!$F$23</f>
        <v>-448640313.40130812</v>
      </c>
      <c r="I6598" s="112">
        <v>22405698.440696571</v>
      </c>
      <c r="J6598" s="112">
        <v>176773557.43549633</v>
      </c>
      <c r="K6598" s="112">
        <f>I6598-J6598-(0.38*'Recalled prostheses cost'!$F$23)</f>
        <v>-163393552.29221842</v>
      </c>
      <c r="L6598" s="11">
        <f t="shared" ref="L6598:L6661" si="210">IF(H6598/$H$1&lt;=F6598,1,0)</f>
        <v>1</v>
      </c>
    </row>
    <row r="6599" spans="1:12" x14ac:dyDescent="0.25">
      <c r="A6599">
        <f t="shared" si="209"/>
        <v>6594</v>
      </c>
      <c r="C6599">
        <v>51506.049187206074</v>
      </c>
      <c r="D6599">
        <v>52503.920479124587</v>
      </c>
      <c r="E6599">
        <v>50080223.70448947</v>
      </c>
      <c r="F6599">
        <v>997.87129191851272</v>
      </c>
      <c r="G6599">
        <v>199713041.48496398</v>
      </c>
      <c r="H6599" s="6">
        <f>E6599-G6599-'Recalled prostheses cost'!$F$23</f>
        <v>-173384642.24736568</v>
      </c>
      <c r="I6599" s="112">
        <v>27865605.540389102</v>
      </c>
      <c r="J6599" s="112">
        <v>75890955.76428628</v>
      </c>
      <c r="K6599" s="112">
        <f>I6599-J6599-(0.38*'Recalled prostheses cost'!$F$23)</f>
        <v>-57051043.521315821</v>
      </c>
      <c r="L6599" s="11">
        <f t="shared" si="210"/>
        <v>1</v>
      </c>
    </row>
    <row r="6600" spans="1:12" x14ac:dyDescent="0.25">
      <c r="A6600">
        <f t="shared" ref="A6600:A6663" si="211">1+A6599</f>
        <v>6595</v>
      </c>
      <c r="C6600">
        <v>52283.810297935801</v>
      </c>
      <c r="D6600">
        <v>53835.366379416402</v>
      </c>
      <c r="E6600">
        <v>48158516.027414866</v>
      </c>
      <c r="F6600">
        <v>1551.5560814806013</v>
      </c>
      <c r="G6600">
        <v>286287127.05177736</v>
      </c>
      <c r="H6600" s="6">
        <f>E6600-G6600-'Recalled prostheses cost'!$F$23</f>
        <v>-261880435.49125367</v>
      </c>
      <c r="I6600" s="112">
        <v>26873392.370056015</v>
      </c>
      <c r="J6600" s="112">
        <v>108789108.27967536</v>
      </c>
      <c r="K6600" s="112">
        <f>I6600-J6600-(0.38*'Recalled prostheses cost'!$F$23)</f>
        <v>-90941409.207037985</v>
      </c>
      <c r="L6600" s="11">
        <f t="shared" si="210"/>
        <v>1</v>
      </c>
    </row>
    <row r="6601" spans="1:12" x14ac:dyDescent="0.25">
      <c r="A6601">
        <f t="shared" si="211"/>
        <v>6596</v>
      </c>
      <c r="C6601">
        <v>55801.486354621084</v>
      </c>
      <c r="D6601">
        <v>57492.383146902888</v>
      </c>
      <c r="E6601">
        <v>49122327.505522497</v>
      </c>
      <c r="F6601">
        <v>1690.8967922818047</v>
      </c>
      <c r="G6601">
        <v>369528888.58298898</v>
      </c>
      <c r="H6601" s="6">
        <f>E6601-G6601-'Recalled prostheses cost'!$F$23</f>
        <v>-344158385.54435766</v>
      </c>
      <c r="I6601" s="112">
        <v>27283210.983725235</v>
      </c>
      <c r="J6601" s="112">
        <v>140420977.66153577</v>
      </c>
      <c r="K6601" s="112">
        <f>I6601-J6601-(0.38*'Recalled prostheses cost'!$F$23)</f>
        <v>-122163459.97522917</v>
      </c>
      <c r="L6601" s="11">
        <f t="shared" si="210"/>
        <v>1</v>
      </c>
    </row>
    <row r="6602" spans="1:12" x14ac:dyDescent="0.25">
      <c r="A6602">
        <f t="shared" si="211"/>
        <v>6597</v>
      </c>
      <c r="C6602">
        <v>56890.70255244369</v>
      </c>
      <c r="D6602">
        <v>58037.476958287887</v>
      </c>
      <c r="E6602">
        <v>40490747.819438234</v>
      </c>
      <c r="F6602">
        <v>1146.7744058441967</v>
      </c>
      <c r="G6602">
        <v>193912586.47640651</v>
      </c>
      <c r="H6602" s="6">
        <f>E6602-G6602-'Recalled prostheses cost'!$F$23</f>
        <v>-177173663.12385947</v>
      </c>
      <c r="I6602" s="112">
        <v>22311007.988309611</v>
      </c>
      <c r="J6602" s="112">
        <v>73686782.861034483</v>
      </c>
      <c r="K6602" s="112">
        <f>I6602-J6602-(0.38*'Recalled prostheses cost'!$F$23)</f>
        <v>-60401468.170143522</v>
      </c>
      <c r="L6602" s="11">
        <f t="shared" si="210"/>
        <v>1</v>
      </c>
    </row>
    <row r="6603" spans="1:12" x14ac:dyDescent="0.25">
      <c r="A6603">
        <f t="shared" si="211"/>
        <v>6598</v>
      </c>
      <c r="C6603">
        <v>67777.89307127145</v>
      </c>
      <c r="D6603">
        <v>69798.577383434545</v>
      </c>
      <c r="E6603">
        <v>48424193.029233575</v>
      </c>
      <c r="F6603">
        <v>2020.6843121630955</v>
      </c>
      <c r="G6603">
        <v>297108597.8509618</v>
      </c>
      <c r="H6603" s="6">
        <f>E6603-G6603-'Recalled prostheses cost'!$F$23</f>
        <v>-272436229.2886194</v>
      </c>
      <c r="I6603" s="112">
        <v>27466392.143984314</v>
      </c>
      <c r="J6603" s="112">
        <v>112901267.18336549</v>
      </c>
      <c r="K6603" s="112">
        <f>I6603-J6603-(0.38*'Recalled prostheses cost'!$F$23)</f>
        <v>-94460568.33679983</v>
      </c>
      <c r="L6603" s="11">
        <f t="shared" si="210"/>
        <v>1</v>
      </c>
    </row>
    <row r="6604" spans="1:12" x14ac:dyDescent="0.25">
      <c r="A6604">
        <f t="shared" si="211"/>
        <v>6599</v>
      </c>
      <c r="C6604">
        <v>50208.863049746702</v>
      </c>
      <c r="D6604">
        <v>51502.348992367282</v>
      </c>
      <c r="E6604">
        <v>40556024.593388297</v>
      </c>
      <c r="F6604">
        <v>1293.4859426205803</v>
      </c>
      <c r="G6604">
        <v>218445871.85531744</v>
      </c>
      <c r="H6604" s="6">
        <f>E6604-G6604-'Recalled prostheses cost'!$F$23</f>
        <v>-201641671.72882032</v>
      </c>
      <c r="I6604" s="112">
        <v>22805662.970909931</v>
      </c>
      <c r="J6604" s="112">
        <v>83009431.305020615</v>
      </c>
      <c r="K6604" s="112">
        <f>I6604-J6604-(0.38*'Recalled prostheses cost'!$F$23)</f>
        <v>-69229461.631529331</v>
      </c>
      <c r="L6604" s="11">
        <f t="shared" si="210"/>
        <v>1</v>
      </c>
    </row>
    <row r="6605" spans="1:12" x14ac:dyDescent="0.25">
      <c r="A6605">
        <f t="shared" si="211"/>
        <v>6600</v>
      </c>
      <c r="C6605">
        <v>55737.677511286063</v>
      </c>
      <c r="D6605">
        <v>57404.725164330179</v>
      </c>
      <c r="E6605">
        <v>59743619.049358226</v>
      </c>
      <c r="F6605">
        <v>1667.0476530441156</v>
      </c>
      <c r="G6605">
        <v>439534600.33420563</v>
      </c>
      <c r="H6605" s="6">
        <f>E6605-G6605-'Recalled prostheses cost'!$F$23</f>
        <v>-403542805.75173855</v>
      </c>
      <c r="I6605" s="112">
        <v>33227360.837468699</v>
      </c>
      <c r="J6605" s="112">
        <v>167023148.1269981</v>
      </c>
      <c r="K6605" s="112">
        <f>I6605-J6605-(0.38*'Recalled prostheses cost'!$F$23)</f>
        <v>-142821480.58694804</v>
      </c>
      <c r="L6605" s="11">
        <f t="shared" si="210"/>
        <v>1</v>
      </c>
    </row>
    <row r="6606" spans="1:12" x14ac:dyDescent="0.25">
      <c r="A6606">
        <f t="shared" si="211"/>
        <v>6601</v>
      </c>
      <c r="C6606">
        <v>79493.39344158076</v>
      </c>
      <c r="D6606">
        <v>81821.147661736715</v>
      </c>
      <c r="E6606">
        <v>49045308.668903694</v>
      </c>
      <c r="F6606">
        <v>2327.7542201559554</v>
      </c>
      <c r="G6606">
        <v>256637635.17603907</v>
      </c>
      <c r="H6606" s="6">
        <f>E6606-G6606-'Recalled prostheses cost'!$F$23</f>
        <v>-231344150.97402656</v>
      </c>
      <c r="I6606" s="112">
        <v>27252254.781875692</v>
      </c>
      <c r="J6606" s="112">
        <v>97522301.366894856</v>
      </c>
      <c r="K6606" s="112">
        <f>I6606-J6606-(0.38*'Recalled prostheses cost'!$F$23)</f>
        <v>-79295739.882437825</v>
      </c>
      <c r="L6606" s="11">
        <f t="shared" si="210"/>
        <v>1</v>
      </c>
    </row>
    <row r="6607" spans="1:12" x14ac:dyDescent="0.25">
      <c r="A6607">
        <f t="shared" si="211"/>
        <v>6602</v>
      </c>
      <c r="C6607">
        <v>77339.38453978386</v>
      </c>
      <c r="D6607">
        <v>80981.85940834097</v>
      </c>
      <c r="E6607">
        <v>43326392.060778737</v>
      </c>
      <c r="F6607">
        <v>3642.4748685571103</v>
      </c>
      <c r="G6607">
        <v>346022455.23276728</v>
      </c>
      <c r="H6607" s="6">
        <f>E6607-G6607-'Recalled prostheses cost'!$F$23</f>
        <v>-326447887.63887972</v>
      </c>
      <c r="I6607" s="112">
        <v>24522642.453882381</v>
      </c>
      <c r="J6607" s="112">
        <v>131488532.98845157</v>
      </c>
      <c r="K6607" s="112">
        <f>I6607-J6607-(0.38*'Recalled prostheses cost'!$F$23)</f>
        <v>-115991583.83198783</v>
      </c>
      <c r="L6607" s="11">
        <f t="shared" si="210"/>
        <v>1</v>
      </c>
    </row>
    <row r="6608" spans="1:12" x14ac:dyDescent="0.25">
      <c r="A6608">
        <f t="shared" si="211"/>
        <v>6603</v>
      </c>
      <c r="C6608">
        <v>51763.149170527846</v>
      </c>
      <c r="D6608">
        <v>53119.202655791079</v>
      </c>
      <c r="E6608">
        <v>45968260.287008569</v>
      </c>
      <c r="F6608">
        <v>1356.0534852632336</v>
      </c>
      <c r="G6608">
        <v>269230830.42899466</v>
      </c>
      <c r="H6608" s="6">
        <f>E6608-G6608-'Recalled prostheses cost'!$F$23</f>
        <v>-247014394.60887724</v>
      </c>
      <c r="I6608" s="112">
        <v>25709697.74770084</v>
      </c>
      <c r="J6608" s="112">
        <v>102307715.56301795</v>
      </c>
      <c r="K6608" s="112">
        <f>I6608-J6608-(0.38*'Recalled prostheses cost'!$F$23)</f>
        <v>-85623711.112735748</v>
      </c>
      <c r="L6608" s="11">
        <f t="shared" si="210"/>
        <v>1</v>
      </c>
    </row>
    <row r="6609" spans="1:12" x14ac:dyDescent="0.25">
      <c r="A6609">
        <f t="shared" si="211"/>
        <v>6604</v>
      </c>
      <c r="C6609">
        <v>63594.497613214538</v>
      </c>
      <c r="D6609">
        <v>64916.323185561923</v>
      </c>
      <c r="E6609">
        <v>42128946.159546755</v>
      </c>
      <c r="F6609">
        <v>1321.8255723473849</v>
      </c>
      <c r="G6609">
        <v>136566002.58963197</v>
      </c>
      <c r="H6609" s="6">
        <f>E6609-G6609-'Recalled prostheses cost'!$F$23</f>
        <v>-118188880.89697638</v>
      </c>
      <c r="I6609" s="112">
        <v>23395258.308015849</v>
      </c>
      <c r="J6609" s="112">
        <v>51895080.984060161</v>
      </c>
      <c r="K6609" s="112">
        <f>I6609-J6609-(0.38*'Recalled prostheses cost'!$F$23)</f>
        <v>-37525515.973462954</v>
      </c>
      <c r="L6609" s="11">
        <f t="shared" si="210"/>
        <v>1</v>
      </c>
    </row>
    <row r="6610" spans="1:12" x14ac:dyDescent="0.25">
      <c r="A6610">
        <f t="shared" si="211"/>
        <v>6605</v>
      </c>
      <c r="C6610">
        <v>61336.000910641436</v>
      </c>
      <c r="D6610">
        <v>62907.184669476395</v>
      </c>
      <c r="E6610">
        <v>55689049.275329687</v>
      </c>
      <c r="F6610">
        <v>1571.183758834959</v>
      </c>
      <c r="G6610">
        <v>399055165.83101797</v>
      </c>
      <c r="H6610" s="6">
        <f>E6610-G6610-'Recalled prostheses cost'!$F$23</f>
        <v>-367117941.02257943</v>
      </c>
      <c r="I6610" s="112">
        <v>31065719.604807682</v>
      </c>
      <c r="J6610" s="112">
        <v>151640963.01578683</v>
      </c>
      <c r="K6610" s="112">
        <f>I6610-J6610-(0.38*'Recalled prostheses cost'!$F$23)</f>
        <v>-129600936.70839781</v>
      </c>
      <c r="L6610" s="11">
        <f t="shared" si="210"/>
        <v>1</v>
      </c>
    </row>
    <row r="6611" spans="1:12" x14ac:dyDescent="0.25">
      <c r="A6611">
        <f t="shared" si="211"/>
        <v>6606</v>
      </c>
      <c r="C6611">
        <v>61345.279559993702</v>
      </c>
      <c r="D6611">
        <v>62802.452483035529</v>
      </c>
      <c r="E6611">
        <v>61119044.424812257</v>
      </c>
      <c r="F6611">
        <v>1457.1729230418277</v>
      </c>
      <c r="G6611">
        <v>322273954.84335327</v>
      </c>
      <c r="H6611" s="6">
        <f>E6611-G6611-'Recalled prostheses cost'!$F$23</f>
        <v>-284906734.88543218</v>
      </c>
      <c r="I6611" s="112">
        <v>34023974.400224037</v>
      </c>
      <c r="J6611" s="112">
        <v>122464102.84047426</v>
      </c>
      <c r="K6611" s="112">
        <f>I6611-J6611-(0.38*'Recalled prostheses cost'!$F$23)</f>
        <v>-97465821.737668872</v>
      </c>
      <c r="L6611" s="11">
        <f t="shared" si="210"/>
        <v>1</v>
      </c>
    </row>
    <row r="6612" spans="1:12" x14ac:dyDescent="0.25">
      <c r="A6612">
        <f t="shared" si="211"/>
        <v>6607</v>
      </c>
      <c r="C6612">
        <v>54755.793083684723</v>
      </c>
      <c r="D6612">
        <v>56466.725256500562</v>
      </c>
      <c r="E6612">
        <v>54895752.573820643</v>
      </c>
      <c r="F6612">
        <v>1710.9321728158393</v>
      </c>
      <c r="G6612">
        <v>418652792.57302898</v>
      </c>
      <c r="H6612" s="6">
        <f>E6612-G6612-'Recalled prostheses cost'!$F$23</f>
        <v>-387508864.4660995</v>
      </c>
      <c r="I6612" s="112">
        <v>30478547.768550098</v>
      </c>
      <c r="J6612" s="112">
        <v>159088061.177751</v>
      </c>
      <c r="K6612" s="112">
        <f>I6612-J6612-(0.38*'Recalled prostheses cost'!$F$23)</f>
        <v>-137635206.70661956</v>
      </c>
      <c r="L6612" s="11">
        <f t="shared" si="210"/>
        <v>1</v>
      </c>
    </row>
    <row r="6613" spans="1:12" x14ac:dyDescent="0.25">
      <c r="A6613">
        <f t="shared" si="211"/>
        <v>6608</v>
      </c>
      <c r="C6613">
        <v>54955.631341893779</v>
      </c>
      <c r="D6613">
        <v>56487.987364540568</v>
      </c>
      <c r="E6613">
        <v>45799073.396975875</v>
      </c>
      <c r="F6613">
        <v>1532.3560226467889</v>
      </c>
      <c r="G6613">
        <v>290048181.22121054</v>
      </c>
      <c r="H6613" s="6">
        <f>E6613-G6613-'Recalled prostheses cost'!$F$23</f>
        <v>-268000932.29112583</v>
      </c>
      <c r="I6613" s="112">
        <v>25415251.050846197</v>
      </c>
      <c r="J6613" s="112">
        <v>110218308.86406003</v>
      </c>
      <c r="K6613" s="112">
        <f>I6613-J6613-(0.38*'Recalled prostheses cost'!$F$23)</f>
        <v>-93828751.110632479</v>
      </c>
      <c r="L6613" s="11">
        <f t="shared" si="210"/>
        <v>1</v>
      </c>
    </row>
    <row r="6614" spans="1:12" x14ac:dyDescent="0.25">
      <c r="A6614">
        <f t="shared" si="211"/>
        <v>6609</v>
      </c>
      <c r="C6614">
        <v>62778.718151855952</v>
      </c>
      <c r="D6614">
        <v>64836.142415849747</v>
      </c>
      <c r="E6614">
        <v>52643135.581980214</v>
      </c>
      <c r="F6614">
        <v>2057.4242639937947</v>
      </c>
      <c r="G6614">
        <v>388168588.82034135</v>
      </c>
      <c r="H6614" s="6">
        <f>E6614-G6614-'Recalled prostheses cost'!$F$23</f>
        <v>-359277277.70525229</v>
      </c>
      <c r="I6614" s="112">
        <v>29103746.20108467</v>
      </c>
      <c r="J6614" s="112">
        <v>147504063.7517297</v>
      </c>
      <c r="K6614" s="112">
        <f>I6614-J6614-(0.38*'Recalled prostheses cost'!$F$23)</f>
        <v>-127426010.84806368</v>
      </c>
      <c r="L6614" s="11">
        <f t="shared" si="210"/>
        <v>1</v>
      </c>
    </row>
    <row r="6615" spans="1:12" x14ac:dyDescent="0.25">
      <c r="A6615">
        <f t="shared" si="211"/>
        <v>6610</v>
      </c>
      <c r="C6615">
        <v>55062.523828930578</v>
      </c>
      <c r="D6615">
        <v>57337.901726012235</v>
      </c>
      <c r="E6615">
        <v>48038367.919913843</v>
      </c>
      <c r="F6615">
        <v>2275.3778970816566</v>
      </c>
      <c r="G6615">
        <v>574697082.42642069</v>
      </c>
      <c r="H6615" s="6">
        <f>E6615-G6615-'Recalled prostheses cost'!$F$23</f>
        <v>-550410538.97339809</v>
      </c>
      <c r="I6615" s="112">
        <v>26868554.320633523</v>
      </c>
      <c r="J6615" s="112">
        <v>218384891.32203987</v>
      </c>
      <c r="K6615" s="112">
        <f>I6615-J6615-(0.38*'Recalled prostheses cost'!$F$23)</f>
        <v>-200542030.298825</v>
      </c>
      <c r="L6615" s="11">
        <f t="shared" si="210"/>
        <v>1</v>
      </c>
    </row>
    <row r="6616" spans="1:12" x14ac:dyDescent="0.25">
      <c r="A6616">
        <f t="shared" si="211"/>
        <v>6611</v>
      </c>
      <c r="C6616">
        <v>70068.153244415109</v>
      </c>
      <c r="D6616">
        <v>71934.866489237291</v>
      </c>
      <c r="E6616">
        <v>41599625.370726943</v>
      </c>
      <c r="F6616">
        <v>1866.7132448221819</v>
      </c>
      <c r="G6616">
        <v>190521272.00896615</v>
      </c>
      <c r="H6616" s="6">
        <f>E6616-G6616-'Recalled prostheses cost'!$F$23</f>
        <v>-172673471.10513037</v>
      </c>
      <c r="I6616" s="112">
        <v>22982512.863868956</v>
      </c>
      <c r="J6616" s="112">
        <v>72398083.36340715</v>
      </c>
      <c r="K6616" s="112">
        <f>I6616-J6616-(0.38*'Recalled prostheses cost'!$F$23)</f>
        <v>-58441263.796956845</v>
      </c>
      <c r="L6616" s="11">
        <f t="shared" si="210"/>
        <v>1</v>
      </c>
    </row>
    <row r="6617" spans="1:12" x14ac:dyDescent="0.25">
      <c r="A6617">
        <f t="shared" si="211"/>
        <v>6612</v>
      </c>
      <c r="C6617">
        <v>70695.169807555358</v>
      </c>
      <c r="D6617">
        <v>73683.139331215309</v>
      </c>
      <c r="E6617">
        <v>50075131.6834208</v>
      </c>
      <c r="F6617">
        <v>2987.9695236599509</v>
      </c>
      <c r="G6617">
        <v>477668773.84679925</v>
      </c>
      <c r="H6617" s="6">
        <f>E6617-G6617-'Recalled prostheses cost'!$F$23</f>
        <v>-451345466.63026965</v>
      </c>
      <c r="I6617" s="112">
        <v>28011881.757665932</v>
      </c>
      <c r="J6617" s="112">
        <v>181514134.06178373</v>
      </c>
      <c r="K6617" s="112">
        <f>I6617-J6617-(0.38*'Recalled prostheses cost'!$F$23)</f>
        <v>-162527945.60153645</v>
      </c>
      <c r="L6617" s="11">
        <f t="shared" si="210"/>
        <v>1</v>
      </c>
    </row>
    <row r="6618" spans="1:12" x14ac:dyDescent="0.25">
      <c r="A6618">
        <f t="shared" si="211"/>
        <v>6613</v>
      </c>
      <c r="C6618">
        <v>50076.582515775364</v>
      </c>
      <c r="D6618">
        <v>50979.716968067631</v>
      </c>
      <c r="E6618">
        <v>43542254.411520779</v>
      </c>
      <c r="F6618">
        <v>903.13445229226636</v>
      </c>
      <c r="G6618">
        <v>185137766.98567382</v>
      </c>
      <c r="H6618" s="6">
        <f>E6618-G6618-'Recalled prostheses cost'!$F$23</f>
        <v>-165347337.04104421</v>
      </c>
      <c r="I6618" s="112">
        <v>24209606.475508809</v>
      </c>
      <c r="J6618" s="112">
        <v>70352351.454556033</v>
      </c>
      <c r="K6618" s="112">
        <f>I6618-J6618-(0.38*'Recalled prostheses cost'!$F$23)</f>
        <v>-55168438.27646587</v>
      </c>
      <c r="L6618" s="11">
        <f t="shared" si="210"/>
        <v>1</v>
      </c>
    </row>
    <row r="6619" spans="1:12" x14ac:dyDescent="0.25">
      <c r="A6619">
        <f t="shared" si="211"/>
        <v>6614</v>
      </c>
      <c r="C6619">
        <v>53566.795322960272</v>
      </c>
      <c r="D6619">
        <v>54747.940119734463</v>
      </c>
      <c r="E6619">
        <v>55394611.090318628</v>
      </c>
      <c r="F6619">
        <v>1181.1447967741915</v>
      </c>
      <c r="G6619">
        <v>274541549.27820981</v>
      </c>
      <c r="H6619" s="6">
        <f>E6619-G6619-'Recalled prostheses cost'!$F$23</f>
        <v>-242898762.65478235</v>
      </c>
      <c r="I6619" s="112">
        <v>30396811.768648498</v>
      </c>
      <c r="J6619" s="112">
        <v>104325788.72571974</v>
      </c>
      <c r="K6619" s="112">
        <f>I6619-J6619-(0.38*'Recalled prostheses cost'!$F$23)</f>
        <v>-82954670.254489899</v>
      </c>
      <c r="L6619" s="11">
        <f t="shared" si="210"/>
        <v>1</v>
      </c>
    </row>
    <row r="6620" spans="1:12" x14ac:dyDescent="0.25">
      <c r="A6620">
        <f t="shared" si="211"/>
        <v>6615</v>
      </c>
      <c r="C6620">
        <v>50108.598812053147</v>
      </c>
      <c r="D6620">
        <v>51710.84871740915</v>
      </c>
      <c r="E6620">
        <v>58457585.548863932</v>
      </c>
      <c r="F6620">
        <v>1602.2499053560023</v>
      </c>
      <c r="G6620">
        <v>473947542.65215385</v>
      </c>
      <c r="H6620" s="6">
        <f>E6620-G6620-'Recalled prostheses cost'!$F$23</f>
        <v>-439241781.57018107</v>
      </c>
      <c r="I6620" s="112">
        <v>32325310.518517852</v>
      </c>
      <c r="J6620" s="112">
        <v>180100066.20781848</v>
      </c>
      <c r="K6620" s="112">
        <f>I6620-J6620-(0.38*'Recalled prostheses cost'!$F$23)</f>
        <v>-156800448.98671928</v>
      </c>
      <c r="L6620" s="11">
        <f t="shared" si="210"/>
        <v>1</v>
      </c>
    </row>
    <row r="6621" spans="1:12" x14ac:dyDescent="0.25">
      <c r="A6621">
        <f t="shared" si="211"/>
        <v>6616</v>
      </c>
      <c r="C6621">
        <v>73393.65899689222</v>
      </c>
      <c r="D6621">
        <v>75608.459031293358</v>
      </c>
      <c r="E6621">
        <v>44952307.901651345</v>
      </c>
      <c r="F6621">
        <v>2214.800034401138</v>
      </c>
      <c r="G6621">
        <v>274321674.03749031</v>
      </c>
      <c r="H6621" s="6">
        <f>E6621-G6621-'Recalled prostheses cost'!$F$23</f>
        <v>-253121190.60273013</v>
      </c>
      <c r="I6621" s="112">
        <v>24929505.899816517</v>
      </c>
      <c r="J6621" s="112">
        <v>104242236.13424633</v>
      </c>
      <c r="K6621" s="112">
        <f>I6621-J6621-(0.38*'Recalled prostheses cost'!$F$23)</f>
        <v>-88338423.53184846</v>
      </c>
      <c r="L6621" s="11">
        <f t="shared" si="210"/>
        <v>1</v>
      </c>
    </row>
    <row r="6622" spans="1:12" x14ac:dyDescent="0.25">
      <c r="A6622">
        <f t="shared" si="211"/>
        <v>6617</v>
      </c>
      <c r="C6622">
        <v>53484.095727550768</v>
      </c>
      <c r="D6622">
        <v>54772.567065841802</v>
      </c>
      <c r="E6622">
        <v>42860918.566314012</v>
      </c>
      <c r="F6622">
        <v>1288.471338291034</v>
      </c>
      <c r="G6622">
        <v>192251923.94565517</v>
      </c>
      <c r="H6622" s="6">
        <f>E6622-G6622-'Recalled prostheses cost'!$F$23</f>
        <v>-173142829.84623232</v>
      </c>
      <c r="I6622" s="112">
        <v>23672288.638008751</v>
      </c>
      <c r="J6622" s="112">
        <v>73055731.099348962</v>
      </c>
      <c r="K6622" s="112">
        <f>I6622-J6622-(0.38*'Recalled prostheses cost'!$F$23)</f>
        <v>-58409135.758758858</v>
      </c>
      <c r="L6622" s="11">
        <f t="shared" si="210"/>
        <v>1</v>
      </c>
    </row>
    <row r="6623" spans="1:12" x14ac:dyDescent="0.25">
      <c r="A6623">
        <f t="shared" si="211"/>
        <v>6618</v>
      </c>
      <c r="C6623">
        <v>82942.182813198538</v>
      </c>
      <c r="D6623">
        <v>85492.335345819462</v>
      </c>
      <c r="E6623">
        <v>46072272.683431163</v>
      </c>
      <c r="F6623">
        <v>2550.152532620923</v>
      </c>
      <c r="G6623">
        <v>319447843.72762913</v>
      </c>
      <c r="H6623" s="6">
        <f>E6623-G6623-'Recalled prostheses cost'!$F$23</f>
        <v>-297127395.51108915</v>
      </c>
      <c r="I6623" s="112">
        <v>25483666.643350448</v>
      </c>
      <c r="J6623" s="112">
        <v>121390180.61649905</v>
      </c>
      <c r="K6623" s="112">
        <f>I6623-J6623-(0.38*'Recalled prostheses cost'!$F$23)</f>
        <v>-104932207.27056724</v>
      </c>
      <c r="L6623" s="11">
        <f t="shared" si="210"/>
        <v>1</v>
      </c>
    </row>
    <row r="6624" spans="1:12" x14ac:dyDescent="0.25">
      <c r="A6624">
        <f t="shared" si="211"/>
        <v>6619</v>
      </c>
      <c r="C6624">
        <v>73800.165971359791</v>
      </c>
      <c r="D6624">
        <v>75647.103865264289</v>
      </c>
      <c r="E6624">
        <v>51578800.875150748</v>
      </c>
      <c r="F6624">
        <v>1846.9378939044982</v>
      </c>
      <c r="G6624">
        <v>226546895.95849422</v>
      </c>
      <c r="H6624" s="6">
        <f>E6624-G6624-'Recalled prostheses cost'!$F$23</f>
        <v>-198719919.55023465</v>
      </c>
      <c r="I6624" s="112">
        <v>28765143.478724945</v>
      </c>
      <c r="J6624" s="112">
        <v>86087820.464227811</v>
      </c>
      <c r="K6624" s="112">
        <f>I6624-J6624-(0.38*'Recalled prostheses cost'!$F$23)</f>
        <v>-66348370.282921515</v>
      </c>
      <c r="L6624" s="11">
        <f t="shared" si="210"/>
        <v>1</v>
      </c>
    </row>
    <row r="6625" spans="1:12" x14ac:dyDescent="0.25">
      <c r="A6625">
        <f t="shared" si="211"/>
        <v>6620</v>
      </c>
      <c r="C6625">
        <v>80521.357980285276</v>
      </c>
      <c r="D6625">
        <v>82650.437505916372</v>
      </c>
      <c r="E6625">
        <v>46510995.882593639</v>
      </c>
      <c r="F6625">
        <v>2129.0795256310957</v>
      </c>
      <c r="G6625">
        <v>246031820.97710317</v>
      </c>
      <c r="H6625" s="6">
        <f>E6625-G6625-'Recalled prostheses cost'!$F$23</f>
        <v>-223272649.56140071</v>
      </c>
      <c r="I6625" s="112">
        <v>25739913.562705912</v>
      </c>
      <c r="J6625" s="112">
        <v>93492091.971299186</v>
      </c>
      <c r="K6625" s="112">
        <f>I6625-J6625-(0.38*'Recalled prostheses cost'!$F$23)</f>
        <v>-76777871.706011921</v>
      </c>
      <c r="L6625" s="11">
        <f t="shared" si="210"/>
        <v>1</v>
      </c>
    </row>
    <row r="6626" spans="1:12" x14ac:dyDescent="0.25">
      <c r="A6626">
        <f t="shared" si="211"/>
        <v>6621</v>
      </c>
      <c r="C6626">
        <v>58246.650519811315</v>
      </c>
      <c r="D6626">
        <v>60112.907195556312</v>
      </c>
      <c r="E6626">
        <v>40005664.451733202</v>
      </c>
      <c r="F6626">
        <v>1866.2566757449968</v>
      </c>
      <c r="G6626">
        <v>241219255.49278322</v>
      </c>
      <c r="H6626" s="6">
        <f>E6626-G6626-'Recalled prostheses cost'!$F$23</f>
        <v>-224965415.50794119</v>
      </c>
      <c r="I6626" s="112">
        <v>22090405.218371026</v>
      </c>
      <c r="J6626" s="112">
        <v>91663317.087257594</v>
      </c>
      <c r="K6626" s="112">
        <f>I6626-J6626-(0.38*'Recalled prostheses cost'!$F$23)</f>
        <v>-78598605.166305214</v>
      </c>
      <c r="L6626" s="11">
        <f t="shared" si="210"/>
        <v>1</v>
      </c>
    </row>
    <row r="6627" spans="1:12" x14ac:dyDescent="0.25">
      <c r="A6627">
        <f t="shared" si="211"/>
        <v>6622</v>
      </c>
      <c r="C6627">
        <v>67992.925449922157</v>
      </c>
      <c r="D6627">
        <v>70670.787213447591</v>
      </c>
      <c r="E6627">
        <v>64096690.282302737</v>
      </c>
      <c r="F6627">
        <v>2677.8617635254341</v>
      </c>
      <c r="G6627">
        <v>576149306.02550375</v>
      </c>
      <c r="H6627" s="6">
        <f>E6627-G6627-'Recalled prostheses cost'!$F$23</f>
        <v>-535804440.21009219</v>
      </c>
      <c r="I6627" s="112">
        <v>35157567.743524134</v>
      </c>
      <c r="J6627" s="112">
        <v>218936736.28969142</v>
      </c>
      <c r="K6627" s="112">
        <f>I6627-J6627-(0.38*'Recalled prostheses cost'!$F$23)</f>
        <v>-192804861.84358594</v>
      </c>
      <c r="L6627" s="11">
        <f t="shared" si="210"/>
        <v>1</v>
      </c>
    </row>
    <row r="6628" spans="1:12" x14ac:dyDescent="0.25">
      <c r="A6628">
        <f t="shared" si="211"/>
        <v>6623</v>
      </c>
      <c r="C6628">
        <v>53931.898560093236</v>
      </c>
      <c r="D6628">
        <v>55713.911857295818</v>
      </c>
      <c r="E6628">
        <v>52839581.783042841</v>
      </c>
      <c r="F6628">
        <v>1782.0132972025822</v>
      </c>
      <c r="G6628">
        <v>433209411.62928414</v>
      </c>
      <c r="H6628" s="6">
        <f>E6628-G6628-'Recalled prostheses cost'!$F$23</f>
        <v>-404121654.31313246</v>
      </c>
      <c r="I6628" s="112">
        <v>29525600.622348566</v>
      </c>
      <c r="J6628" s="112">
        <v>164619576.41912797</v>
      </c>
      <c r="K6628" s="112">
        <f>I6628-J6628-(0.38*'Recalled prostheses cost'!$F$23)</f>
        <v>-144119669.09419805</v>
      </c>
      <c r="L6628" s="11">
        <f t="shared" si="210"/>
        <v>1</v>
      </c>
    </row>
    <row r="6629" spans="1:12" x14ac:dyDescent="0.25">
      <c r="A6629">
        <f t="shared" si="211"/>
        <v>6624</v>
      </c>
      <c r="C6629">
        <v>60614.275591619029</v>
      </c>
      <c r="D6629">
        <v>62365.467260725607</v>
      </c>
      <c r="E6629">
        <v>38927840.253301844</v>
      </c>
      <c r="F6629">
        <v>1751.191669106578</v>
      </c>
      <c r="G6629">
        <v>251277465.85743415</v>
      </c>
      <c r="H6629" s="6">
        <f>E6629-G6629-'Recalled prostheses cost'!$F$23</f>
        <v>-236101450.07102346</v>
      </c>
      <c r="I6629" s="112">
        <v>21612122.858507454</v>
      </c>
      <c r="J6629" s="112">
        <v>95485437.025824979</v>
      </c>
      <c r="K6629" s="112">
        <f>I6629-J6629-(0.38*'Recalled prostheses cost'!$F$23)</f>
        <v>-82899007.464736164</v>
      </c>
      <c r="L6629" s="11">
        <f t="shared" si="210"/>
        <v>1</v>
      </c>
    </row>
    <row r="6630" spans="1:12" x14ac:dyDescent="0.25">
      <c r="A6630">
        <f t="shared" si="211"/>
        <v>6625</v>
      </c>
      <c r="C6630">
        <v>70238.703656057958</v>
      </c>
      <c r="D6630">
        <v>72648.050148707131</v>
      </c>
      <c r="E6630">
        <v>43948821.656393014</v>
      </c>
      <c r="F6630">
        <v>2409.3464926491724</v>
      </c>
      <c r="G6630">
        <v>266430052.77921048</v>
      </c>
      <c r="H6630" s="6">
        <f>E6630-G6630-'Recalled prostheses cost'!$F$23</f>
        <v>-246233055.58970863</v>
      </c>
      <c r="I6630" s="112">
        <v>24843814.142319005</v>
      </c>
      <c r="J6630" s="112">
        <v>101243420.05609997</v>
      </c>
      <c r="K6630" s="112">
        <f>I6630-J6630-(0.38*'Recalled prostheses cost'!$F$23)</f>
        <v>-85425299.211199611</v>
      </c>
      <c r="L6630" s="11">
        <f t="shared" si="210"/>
        <v>1</v>
      </c>
    </row>
    <row r="6631" spans="1:12" x14ac:dyDescent="0.25">
      <c r="A6631">
        <f t="shared" si="211"/>
        <v>6626</v>
      </c>
      <c r="C6631">
        <v>78225.052273345922</v>
      </c>
      <c r="D6631">
        <v>80568.638341174039</v>
      </c>
      <c r="E6631">
        <v>56562045.937302627</v>
      </c>
      <c r="F6631">
        <v>2343.5860678281169</v>
      </c>
      <c r="G6631">
        <v>457615016.94459003</v>
      </c>
      <c r="H6631" s="6">
        <f>E6631-G6631-'Recalled prostheses cost'!$F$23</f>
        <v>-424804795.47417855</v>
      </c>
      <c r="I6631" s="112">
        <v>31458910.845800251</v>
      </c>
      <c r="J6631" s="112">
        <v>173893706.43894422</v>
      </c>
      <c r="K6631" s="112">
        <f>I6631-J6631-(0.38*'Recalled prostheses cost'!$F$23)</f>
        <v>-151460488.89056262</v>
      </c>
      <c r="L6631" s="11">
        <f t="shared" si="210"/>
        <v>1</v>
      </c>
    </row>
    <row r="6632" spans="1:12" x14ac:dyDescent="0.25">
      <c r="A6632">
        <f t="shared" si="211"/>
        <v>6627</v>
      </c>
      <c r="C6632">
        <v>52046.620970643024</v>
      </c>
      <c r="D6632">
        <v>53455.298710339703</v>
      </c>
      <c r="E6632">
        <v>53835572.64759355</v>
      </c>
      <c r="F6632">
        <v>1408.6777396966791</v>
      </c>
      <c r="G6632">
        <v>374920813.92860359</v>
      </c>
      <c r="H6632" s="6">
        <f>E6632-G6632-'Recalled prostheses cost'!$F$23</f>
        <v>-344837065.7479012</v>
      </c>
      <c r="I6632" s="112">
        <v>29757440.165864691</v>
      </c>
      <c r="J6632" s="112">
        <v>142469909.29286933</v>
      </c>
      <c r="K6632" s="112">
        <f>I6632-J6632-(0.38*'Recalled prostheses cost'!$F$23)</f>
        <v>-121738162.42442328</v>
      </c>
      <c r="L6632" s="11">
        <f t="shared" si="210"/>
        <v>1</v>
      </c>
    </row>
    <row r="6633" spans="1:12" x14ac:dyDescent="0.25">
      <c r="A6633">
        <f t="shared" si="211"/>
        <v>6628</v>
      </c>
      <c r="C6633">
        <v>57474.127496948451</v>
      </c>
      <c r="D6633">
        <v>59148.994517584928</v>
      </c>
      <c r="E6633">
        <v>41710981.288067348</v>
      </c>
      <c r="F6633">
        <v>1674.8670206364768</v>
      </c>
      <c r="G6633">
        <v>234302903.60521755</v>
      </c>
      <c r="H6633" s="6">
        <f>E6633-G6633-'Recalled prostheses cost'!$F$23</f>
        <v>-216343746.78404137</v>
      </c>
      <c r="I6633" s="112">
        <v>23304257.851059355</v>
      </c>
      <c r="J6633" s="112">
        <v>89035103.369982645</v>
      </c>
      <c r="K6633" s="112">
        <f>I6633-J6633-(0.38*'Recalled prostheses cost'!$F$23)</f>
        <v>-74756538.816341937</v>
      </c>
      <c r="L6633" s="11">
        <f t="shared" si="210"/>
        <v>1</v>
      </c>
    </row>
    <row r="6634" spans="1:12" x14ac:dyDescent="0.25">
      <c r="A6634">
        <f t="shared" si="211"/>
        <v>6629</v>
      </c>
      <c r="C6634">
        <v>74419.494224401991</v>
      </c>
      <c r="D6634">
        <v>76897.480334526437</v>
      </c>
      <c r="E6634">
        <v>40353536.690064736</v>
      </c>
      <c r="F6634">
        <v>2477.986110124446</v>
      </c>
      <c r="G6634">
        <v>264014665.54211673</v>
      </c>
      <c r="H6634" s="6">
        <f>E6634-G6634-'Recalled prostheses cost'!$F$23</f>
        <v>-247412953.31894317</v>
      </c>
      <c r="I6634" s="112">
        <v>22181206.62897836</v>
      </c>
      <c r="J6634" s="112">
        <v>100325572.90600437</v>
      </c>
      <c r="K6634" s="112">
        <f>I6634-J6634-(0.38*'Recalled prostheses cost'!$F$23)</f>
        <v>-87170059.574444652</v>
      </c>
      <c r="L6634" s="11">
        <f t="shared" si="210"/>
        <v>1</v>
      </c>
    </row>
    <row r="6635" spans="1:12" x14ac:dyDescent="0.25">
      <c r="A6635">
        <f t="shared" si="211"/>
        <v>6630</v>
      </c>
      <c r="C6635">
        <v>59799.614989362075</v>
      </c>
      <c r="D6635">
        <v>61699.520016429153</v>
      </c>
      <c r="E6635">
        <v>46179287.609496377</v>
      </c>
      <c r="F6635">
        <v>1899.9050270670778</v>
      </c>
      <c r="G6635">
        <v>276145470.10169339</v>
      </c>
      <c r="H6635" s="6">
        <f>E6635-G6635-'Recalled prostheses cost'!$F$23</f>
        <v>-253718006.95908818</v>
      </c>
      <c r="I6635" s="112">
        <v>25772664.211065345</v>
      </c>
      <c r="J6635" s="112">
        <v>104935278.63864347</v>
      </c>
      <c r="K6635" s="112">
        <f>I6635-J6635-(0.38*'Recalled prostheses cost'!$F$23)</f>
        <v>-88188307.724996775</v>
      </c>
      <c r="L6635" s="11">
        <f t="shared" si="210"/>
        <v>1</v>
      </c>
    </row>
    <row r="6636" spans="1:12" x14ac:dyDescent="0.25">
      <c r="A6636">
        <f t="shared" si="211"/>
        <v>6631</v>
      </c>
      <c r="C6636">
        <v>54773.748878828657</v>
      </c>
      <c r="D6636">
        <v>56990.717619055991</v>
      </c>
      <c r="E6636">
        <v>53160276.159167729</v>
      </c>
      <c r="F6636">
        <v>2216.9687402273339</v>
      </c>
      <c r="G6636">
        <v>529701463.45791674</v>
      </c>
      <c r="H6636" s="6">
        <f>E6636-G6636-'Recalled prostheses cost'!$F$23</f>
        <v>-500293011.7656402</v>
      </c>
      <c r="I6636" s="112">
        <v>29602676.820422288</v>
      </c>
      <c r="J6636" s="112">
        <v>201286556.1140084</v>
      </c>
      <c r="K6636" s="112">
        <f>I6636-J6636-(0.38*'Recalled prostheses cost'!$F$23)</f>
        <v>-180709572.59100476</v>
      </c>
      <c r="L6636" s="11">
        <f t="shared" si="210"/>
        <v>1</v>
      </c>
    </row>
    <row r="6637" spans="1:12" x14ac:dyDescent="0.25">
      <c r="A6637">
        <f t="shared" si="211"/>
        <v>6632</v>
      </c>
      <c r="C6637">
        <v>73973.679861064244</v>
      </c>
      <c r="D6637">
        <v>76096.646110733403</v>
      </c>
      <c r="E6637">
        <v>58609384.521521501</v>
      </c>
      <c r="F6637">
        <v>2122.9662496691599</v>
      </c>
      <c r="G6637">
        <v>308408233.43511367</v>
      </c>
      <c r="H6637" s="6">
        <f>E6637-G6637-'Recalled prostheses cost'!$F$23</f>
        <v>-273550673.38048333</v>
      </c>
      <c r="I6637" s="112">
        <v>32218474.868156265</v>
      </c>
      <c r="J6637" s="112">
        <v>117195128.70534323</v>
      </c>
      <c r="K6637" s="112">
        <f>I6637-J6637-(0.38*'Recalled prostheses cost'!$F$23)</f>
        <v>-94002347.134605616</v>
      </c>
      <c r="L6637" s="11">
        <f t="shared" si="210"/>
        <v>1</v>
      </c>
    </row>
    <row r="6638" spans="1:12" x14ac:dyDescent="0.25">
      <c r="A6638">
        <f t="shared" si="211"/>
        <v>6633</v>
      </c>
      <c r="C6638">
        <v>81589.724520253527</v>
      </c>
      <c r="D6638">
        <v>84113.133332365993</v>
      </c>
      <c r="E6638">
        <v>55638307.87856891</v>
      </c>
      <c r="F6638">
        <v>2523.408812112466</v>
      </c>
      <c r="G6638">
        <v>355657452.24661267</v>
      </c>
      <c r="H6638" s="6">
        <f>E6638-G6638-'Recalled prostheses cost'!$F$23</f>
        <v>-323770968.83493495</v>
      </c>
      <c r="I6638" s="112">
        <v>30462864.040068179</v>
      </c>
      <c r="J6638" s="112">
        <v>135149831.8537128</v>
      </c>
      <c r="K6638" s="112">
        <f>I6638-J6638-(0.38*'Recalled prostheses cost'!$F$23)</f>
        <v>-113712661.11106327</v>
      </c>
      <c r="L6638" s="11">
        <f t="shared" si="210"/>
        <v>1</v>
      </c>
    </row>
    <row r="6639" spans="1:12" x14ac:dyDescent="0.25">
      <c r="A6639">
        <f t="shared" si="211"/>
        <v>6634</v>
      </c>
      <c r="C6639">
        <v>57640.249879940122</v>
      </c>
      <c r="D6639">
        <v>60009.306872570058</v>
      </c>
      <c r="E6639">
        <v>63726386.784608491</v>
      </c>
      <c r="F6639">
        <v>2369.0569926299358</v>
      </c>
      <c r="G6639">
        <v>710677966.32906127</v>
      </c>
      <c r="H6639" s="6">
        <f>E6639-G6639-'Recalled prostheses cost'!$F$23</f>
        <v>-670703404.01134396</v>
      </c>
      <c r="I6639" s="112">
        <v>35572548.752532803</v>
      </c>
      <c r="J6639" s="112">
        <v>270057627.20504326</v>
      </c>
      <c r="K6639" s="112">
        <f>I6639-J6639-(0.38*'Recalled prostheses cost'!$F$23)</f>
        <v>-243510771.7499291</v>
      </c>
      <c r="L6639" s="11">
        <f t="shared" si="210"/>
        <v>1</v>
      </c>
    </row>
    <row r="6640" spans="1:12" x14ac:dyDescent="0.25">
      <c r="A6640">
        <f t="shared" si="211"/>
        <v>6635</v>
      </c>
      <c r="C6640">
        <v>76382.426228201206</v>
      </c>
      <c r="D6640">
        <v>78936.921506793253</v>
      </c>
      <c r="E6640">
        <v>42584797.057627551</v>
      </c>
      <c r="F6640">
        <v>2554.4952785920468</v>
      </c>
      <c r="G6640">
        <v>257117704.53348193</v>
      </c>
      <c r="H6640" s="6">
        <f>E6640-G6640-'Recalled prostheses cost'!$F$23</f>
        <v>-238284731.94274554</v>
      </c>
      <c r="I6640" s="112">
        <v>23571650.557501044</v>
      </c>
      <c r="J6640" s="112">
        <v>97704727.722723141</v>
      </c>
      <c r="K6640" s="112">
        <f>I6640-J6640-(0.38*'Recalled prostheses cost'!$F$23)</f>
        <v>-83158770.462640733</v>
      </c>
      <c r="L6640" s="11">
        <f t="shared" si="210"/>
        <v>1</v>
      </c>
    </row>
    <row r="6641" spans="1:12" x14ac:dyDescent="0.25">
      <c r="A6641">
        <f t="shared" si="211"/>
        <v>6636</v>
      </c>
      <c r="C6641">
        <v>63074.360426624677</v>
      </c>
      <c r="D6641">
        <v>65697.929164126821</v>
      </c>
      <c r="E6641">
        <v>45470110.790135205</v>
      </c>
      <c r="F6641">
        <v>2623.5687375021444</v>
      </c>
      <c r="G6641">
        <v>394201292.59942138</v>
      </c>
      <c r="H6641" s="6">
        <f>E6641-G6641-'Recalled prostheses cost'!$F$23</f>
        <v>-372483006.27617735</v>
      </c>
      <c r="I6641" s="112">
        <v>25773327.006122001</v>
      </c>
      <c r="J6641" s="112">
        <v>149796491.18778014</v>
      </c>
      <c r="K6641" s="112">
        <f>I6641-J6641-(0.38*'Recalled prostheses cost'!$F$23)</f>
        <v>-133048857.4790768</v>
      </c>
      <c r="L6641" s="11">
        <f t="shared" si="210"/>
        <v>1</v>
      </c>
    </row>
    <row r="6642" spans="1:12" x14ac:dyDescent="0.25">
      <c r="A6642">
        <f t="shared" si="211"/>
        <v>6637</v>
      </c>
      <c r="C6642">
        <v>57518.192513581875</v>
      </c>
      <c r="D6642">
        <v>60076.657407548715</v>
      </c>
      <c r="E6642">
        <v>54595121.824709378</v>
      </c>
      <c r="F6642">
        <v>2558.4648939668405</v>
      </c>
      <c r="G6642">
        <v>564927426.24571443</v>
      </c>
      <c r="H6642" s="6">
        <f>E6642-G6642-'Recalled prostheses cost'!$F$23</f>
        <v>-534084128.88789624</v>
      </c>
      <c r="I6642" s="112">
        <v>29991411.779754989</v>
      </c>
      <c r="J6642" s="112">
        <v>214672421.97337151</v>
      </c>
      <c r="K6642" s="112">
        <f>I6642-J6642-(0.38*'Recalled prostheses cost'!$F$23)</f>
        <v>-193706703.49103516</v>
      </c>
      <c r="L6642" s="11">
        <f t="shared" si="210"/>
        <v>1</v>
      </c>
    </row>
    <row r="6643" spans="1:12" x14ac:dyDescent="0.25">
      <c r="A6643">
        <f t="shared" si="211"/>
        <v>6638</v>
      </c>
      <c r="C6643">
        <v>82899.886238430583</v>
      </c>
      <c r="D6643">
        <v>87719.631209291168</v>
      </c>
      <c r="E6643">
        <v>47646526.385066152</v>
      </c>
      <c r="F6643">
        <v>4819.7449708605855</v>
      </c>
      <c r="G6643">
        <v>611080024.37518859</v>
      </c>
      <c r="H6643" s="6">
        <f>E6643-G6643-'Recalled prostheses cost'!$F$23</f>
        <v>-587185322.45701361</v>
      </c>
      <c r="I6643" s="112">
        <v>26290431.416258704</v>
      </c>
      <c r="J6643" s="112">
        <v>232210409.26257163</v>
      </c>
      <c r="K6643" s="112">
        <f>I6643-J6643-(0.38*'Recalled prostheses cost'!$F$23)</f>
        <v>-214945671.14373159</v>
      </c>
      <c r="L6643" s="11">
        <f t="shared" si="210"/>
        <v>1</v>
      </c>
    </row>
    <row r="6644" spans="1:12" x14ac:dyDescent="0.25">
      <c r="A6644">
        <f t="shared" si="211"/>
        <v>6639</v>
      </c>
      <c r="C6644">
        <v>68944.409812400772</v>
      </c>
      <c r="D6644">
        <v>71716.789535181553</v>
      </c>
      <c r="E6644">
        <v>57472166.653180979</v>
      </c>
      <c r="F6644">
        <v>2772.3797227807809</v>
      </c>
      <c r="G6644">
        <v>552917336.19051158</v>
      </c>
      <c r="H6644" s="6">
        <f>E6644-G6644-'Recalled prostheses cost'!$F$23</f>
        <v>-519196994.0042218</v>
      </c>
      <c r="I6644" s="112">
        <v>32169177.117783319</v>
      </c>
      <c r="J6644" s="112">
        <v>210108587.75239441</v>
      </c>
      <c r="K6644" s="112">
        <f>I6644-J6644-(0.38*'Recalled prostheses cost'!$F$23)</f>
        <v>-186965103.93202975</v>
      </c>
      <c r="L6644" s="11">
        <f t="shared" si="210"/>
        <v>1</v>
      </c>
    </row>
    <row r="6645" spans="1:12" x14ac:dyDescent="0.25">
      <c r="A6645">
        <f t="shared" si="211"/>
        <v>6640</v>
      </c>
      <c r="C6645">
        <v>47842.431497706471</v>
      </c>
      <c r="D6645">
        <v>49285.227684969926</v>
      </c>
      <c r="E6645">
        <v>43191689.161054216</v>
      </c>
      <c r="F6645">
        <v>1442.7961872634551</v>
      </c>
      <c r="G6645">
        <v>316292900.13267934</v>
      </c>
      <c r="H6645" s="6">
        <f>E6645-G6645-'Recalled prostheses cost'!$F$23</f>
        <v>-296853035.43851632</v>
      </c>
      <c r="I6645" s="112">
        <v>23450964.803170308</v>
      </c>
      <c r="J6645" s="112">
        <v>120191302.05041815</v>
      </c>
      <c r="K6645" s="112">
        <f>I6645-J6645-(0.38*'Recalled prostheses cost'!$F$23)</f>
        <v>-105766030.5446665</v>
      </c>
      <c r="L6645" s="11">
        <f t="shared" si="210"/>
        <v>1</v>
      </c>
    </row>
    <row r="6646" spans="1:12" x14ac:dyDescent="0.25">
      <c r="A6646">
        <f t="shared" si="211"/>
        <v>6641</v>
      </c>
      <c r="C6646">
        <v>57914.259152768143</v>
      </c>
      <c r="D6646">
        <v>59556.708061311198</v>
      </c>
      <c r="E6646">
        <v>53781382.260217197</v>
      </c>
      <c r="F6646">
        <v>1642.4489085430541</v>
      </c>
      <c r="G6646">
        <v>364902588.62391067</v>
      </c>
      <c r="H6646" s="6">
        <f>E6646-G6646-'Recalled prostheses cost'!$F$23</f>
        <v>-334873030.83058465</v>
      </c>
      <c r="I6646" s="112">
        <v>30145083.067017622</v>
      </c>
      <c r="J6646" s="112">
        <v>138662983.67708606</v>
      </c>
      <c r="K6646" s="112">
        <f>I6646-J6646-(0.38*'Recalled prostheses cost'!$F$23)</f>
        <v>-117543593.90748709</v>
      </c>
      <c r="L6646" s="11">
        <f t="shared" si="210"/>
        <v>1</v>
      </c>
    </row>
    <row r="6647" spans="1:12" x14ac:dyDescent="0.25">
      <c r="A6647">
        <f t="shared" si="211"/>
        <v>6642</v>
      </c>
      <c r="C6647">
        <v>54924.368949490665</v>
      </c>
      <c r="D6647">
        <v>56477.092519703438</v>
      </c>
      <c r="E6647">
        <v>43116540.480268925</v>
      </c>
      <c r="F6647">
        <v>1552.7235702127728</v>
      </c>
      <c r="G6647">
        <v>296880864.390782</v>
      </c>
      <c r="H6647" s="6">
        <f>E6647-G6647-'Recalled prostheses cost'!$F$23</f>
        <v>-277516148.37740427</v>
      </c>
      <c r="I6647" s="112">
        <v>23395002.801839855</v>
      </c>
      <c r="J6647" s="112">
        <v>112814728.46849713</v>
      </c>
      <c r="K6647" s="112">
        <f>I6647-J6647-(0.38*'Recalled prostheses cost'!$F$23)</f>
        <v>-98445418.964075923</v>
      </c>
      <c r="L6647" s="11">
        <f t="shared" si="210"/>
        <v>1</v>
      </c>
    </row>
    <row r="6648" spans="1:12" x14ac:dyDescent="0.25">
      <c r="A6648">
        <f t="shared" si="211"/>
        <v>6643</v>
      </c>
      <c r="C6648">
        <v>51426.085793618542</v>
      </c>
      <c r="D6648">
        <v>52824.340455098121</v>
      </c>
      <c r="E6648">
        <v>55342842.259230837</v>
      </c>
      <c r="F6648">
        <v>1398.2546614795792</v>
      </c>
      <c r="G6648">
        <v>393715898.15724427</v>
      </c>
      <c r="H6648" s="6">
        <f>E6648-G6648-'Recalled prostheses cost'!$F$23</f>
        <v>-362124880.36490458</v>
      </c>
      <c r="I6648" s="112">
        <v>30885887.357388444</v>
      </c>
      <c r="J6648" s="112">
        <v>149612041.2997528</v>
      </c>
      <c r="K6648" s="112">
        <f>I6648-J6648-(0.38*'Recalled prostheses cost'!$F$23)</f>
        <v>-127751847.23978302</v>
      </c>
      <c r="L6648" s="11">
        <f t="shared" si="210"/>
        <v>1</v>
      </c>
    </row>
    <row r="6649" spans="1:12" x14ac:dyDescent="0.25">
      <c r="A6649">
        <f t="shared" si="211"/>
        <v>6644</v>
      </c>
      <c r="C6649">
        <v>53077.504592188998</v>
      </c>
      <c r="D6649">
        <v>54644.241801352793</v>
      </c>
      <c r="E6649">
        <v>51310652.232966289</v>
      </c>
      <c r="F6649">
        <v>1566.7372091637953</v>
      </c>
      <c r="G6649">
        <v>342909272.20577264</v>
      </c>
      <c r="H6649" s="6">
        <f>E6649-G6649-'Recalled prostheses cost'!$F$23</f>
        <v>-315350444.4396975</v>
      </c>
      <c r="I6649" s="112">
        <v>28471329.741878577</v>
      </c>
      <c r="J6649" s="112">
        <v>130305523.43819362</v>
      </c>
      <c r="K6649" s="112">
        <f>I6649-J6649-(0.38*'Recalled prostheses cost'!$F$23)</f>
        <v>-110859886.9937337</v>
      </c>
      <c r="L6649" s="11">
        <f t="shared" si="210"/>
        <v>1</v>
      </c>
    </row>
    <row r="6650" spans="1:12" x14ac:dyDescent="0.25">
      <c r="A6650">
        <f t="shared" si="211"/>
        <v>6645</v>
      </c>
      <c r="C6650">
        <v>68282.619634582283</v>
      </c>
      <c r="D6650">
        <v>70290.619584790169</v>
      </c>
      <c r="E6650">
        <v>48947604.828279763</v>
      </c>
      <c r="F6650">
        <v>2007.9999502078863</v>
      </c>
      <c r="G6650">
        <v>326460092.56433785</v>
      </c>
      <c r="H6650" s="6">
        <f>E6650-G6650-'Recalled prostheses cost'!$F$23</f>
        <v>-301264312.20294929</v>
      </c>
      <c r="I6650" s="112">
        <v>27168483.4613069</v>
      </c>
      <c r="J6650" s="112">
        <v>124054835.17444839</v>
      </c>
      <c r="K6650" s="112">
        <f>I6650-J6650-(0.38*'Recalled prostheses cost'!$F$23)</f>
        <v>-105912045.01056013</v>
      </c>
      <c r="L6650" s="11">
        <f t="shared" si="210"/>
        <v>1</v>
      </c>
    </row>
    <row r="6651" spans="1:12" x14ac:dyDescent="0.25">
      <c r="A6651">
        <f t="shared" si="211"/>
        <v>6646</v>
      </c>
      <c r="C6651">
        <v>63380.164903967605</v>
      </c>
      <c r="D6651">
        <v>64937.314965120255</v>
      </c>
      <c r="E6651">
        <v>38220910.692369424</v>
      </c>
      <c r="F6651">
        <v>1557.1500611526499</v>
      </c>
      <c r="G6651">
        <v>205642369.46750334</v>
      </c>
      <c r="H6651" s="6">
        <f>E6651-G6651-'Recalled prostheses cost'!$F$23</f>
        <v>-191173283.24202508</v>
      </c>
      <c r="I6651" s="112">
        <v>21224443.989121091</v>
      </c>
      <c r="J6651" s="112">
        <v>78144100.39765127</v>
      </c>
      <c r="K6651" s="112">
        <f>I6651-J6651-(0.38*'Recalled prostheses cost'!$F$23)</f>
        <v>-65945349.705948822</v>
      </c>
      <c r="L6651" s="11">
        <f t="shared" si="210"/>
        <v>1</v>
      </c>
    </row>
    <row r="6652" spans="1:12" x14ac:dyDescent="0.25">
      <c r="A6652">
        <f t="shared" si="211"/>
        <v>6647</v>
      </c>
      <c r="C6652">
        <v>52830.696564911821</v>
      </c>
      <c r="D6652">
        <v>54116.767278002022</v>
      </c>
      <c r="E6652">
        <v>43966736.187691107</v>
      </c>
      <c r="F6652">
        <v>1286.070713090201</v>
      </c>
      <c r="G6652">
        <v>207586822.54243019</v>
      </c>
      <c r="H6652" s="6">
        <f>E6652-G6652-'Recalled prostheses cost'!$F$23</f>
        <v>-187371910.82163024</v>
      </c>
      <c r="I6652" s="112">
        <v>24639381.231464449</v>
      </c>
      <c r="J6652" s="112">
        <v>78882992.566123486</v>
      </c>
      <c r="K6652" s="112">
        <f>I6652-J6652-(0.38*'Recalled prostheses cost'!$F$23)</f>
        <v>-63269304.632077686</v>
      </c>
      <c r="L6652" s="11">
        <f t="shared" si="210"/>
        <v>1</v>
      </c>
    </row>
    <row r="6653" spans="1:12" x14ac:dyDescent="0.25">
      <c r="A6653">
        <f t="shared" si="211"/>
        <v>6648</v>
      </c>
      <c r="C6653">
        <v>65530.254758229625</v>
      </c>
      <c r="D6653">
        <v>67156.021138567012</v>
      </c>
      <c r="E6653">
        <v>43831847.04337576</v>
      </c>
      <c r="F6653">
        <v>1625.7663803373871</v>
      </c>
      <c r="G6653">
        <v>186927996.20585588</v>
      </c>
      <c r="H6653" s="6">
        <f>E6653-G6653-'Recalled prostheses cost'!$F$23</f>
        <v>-166847973.62937129</v>
      </c>
      <c r="I6653" s="112">
        <v>24662297.680561047</v>
      </c>
      <c r="J6653" s="112">
        <v>71032638.558225244</v>
      </c>
      <c r="K6653" s="112">
        <f>I6653-J6653-(0.38*'Recalled prostheses cost'!$F$23)</f>
        <v>-55396034.17508284</v>
      </c>
      <c r="L6653" s="11">
        <f t="shared" si="210"/>
        <v>1</v>
      </c>
    </row>
    <row r="6654" spans="1:12" x14ac:dyDescent="0.25">
      <c r="A6654">
        <f t="shared" si="211"/>
        <v>6649</v>
      </c>
      <c r="C6654">
        <v>51454.305752461558</v>
      </c>
      <c r="D6654">
        <v>52937.366123592059</v>
      </c>
      <c r="E6654">
        <v>43737167.47640197</v>
      </c>
      <c r="F6654">
        <v>1483.0603711305012</v>
      </c>
      <c r="G6654">
        <v>247198186.35174024</v>
      </c>
      <c r="H6654" s="6">
        <f>E6654-G6654-'Recalled prostheses cost'!$F$23</f>
        <v>-227212843.34222943</v>
      </c>
      <c r="I6654" s="112">
        <v>24322212.391155079</v>
      </c>
      <c r="J6654" s="112">
        <v>93935310.813661307</v>
      </c>
      <c r="K6654" s="112">
        <f>I6654-J6654-(0.38*'Recalled prostheses cost'!$F$23)</f>
        <v>-78638791.719924867</v>
      </c>
      <c r="L6654" s="11">
        <f t="shared" si="210"/>
        <v>1</v>
      </c>
    </row>
    <row r="6655" spans="1:12" x14ac:dyDescent="0.25">
      <c r="A6655">
        <f t="shared" si="211"/>
        <v>6650</v>
      </c>
      <c r="C6655">
        <v>60442.179503864587</v>
      </c>
      <c r="D6655">
        <v>62010.913136058203</v>
      </c>
      <c r="E6655">
        <v>44854627.008979246</v>
      </c>
      <c r="F6655">
        <v>1568.7336321936164</v>
      </c>
      <c r="G6655">
        <v>218187913.93730912</v>
      </c>
      <c r="H6655" s="6">
        <f>E6655-G6655-'Recalled prostheses cost'!$F$23</f>
        <v>-197085111.39522105</v>
      </c>
      <c r="I6655" s="112">
        <v>25304789.849839278</v>
      </c>
      <c r="J6655" s="112">
        <v>82911407.296177462</v>
      </c>
      <c r="K6655" s="112">
        <f>I6655-J6655-(0.38*'Recalled prostheses cost'!$F$23)</f>
        <v>-66632310.743756831</v>
      </c>
      <c r="L6655" s="11">
        <f t="shared" si="210"/>
        <v>1</v>
      </c>
    </row>
    <row r="6656" spans="1:12" x14ac:dyDescent="0.25">
      <c r="A6656">
        <f t="shared" si="211"/>
        <v>6651</v>
      </c>
      <c r="C6656">
        <v>55882.015803549177</v>
      </c>
      <c r="D6656">
        <v>57916.636424690354</v>
      </c>
      <c r="E6656">
        <v>39690145.987391189</v>
      </c>
      <c r="F6656">
        <v>2034.6206211411773</v>
      </c>
      <c r="G6656">
        <v>275435866.44941837</v>
      </c>
      <c r="H6656" s="6">
        <f>E6656-G6656-'Recalled prostheses cost'!$F$23</f>
        <v>-259497544.92891836</v>
      </c>
      <c r="I6656" s="112">
        <v>21919449.557664353</v>
      </c>
      <c r="J6656" s="112">
        <v>104665629.25077897</v>
      </c>
      <c r="K6656" s="112">
        <f>I6656-J6656-(0.38*'Recalled prostheses cost'!$F$23)</f>
        <v>-91771872.990533262</v>
      </c>
      <c r="L6656" s="11">
        <f t="shared" si="210"/>
        <v>1</v>
      </c>
    </row>
    <row r="6657" spans="1:13" x14ac:dyDescent="0.25">
      <c r="A6657">
        <f t="shared" si="211"/>
        <v>6652</v>
      </c>
      <c r="C6657">
        <v>54618.772321006363</v>
      </c>
      <c r="D6657">
        <v>57002.723821946965</v>
      </c>
      <c r="E6657">
        <v>51483501.968211934</v>
      </c>
      <c r="F6657">
        <v>2383.9515009406023</v>
      </c>
      <c r="G6657">
        <v>683042721.27740097</v>
      </c>
      <c r="H6657" s="6">
        <f>E6657-G6657-'Recalled prostheses cost'!$F$23</f>
        <v>-655311043.77608025</v>
      </c>
      <c r="I6657" s="112">
        <v>28482331.580267582</v>
      </c>
      <c r="J6657" s="112">
        <v>259556234.08541229</v>
      </c>
      <c r="K6657" s="112">
        <f>I6657-J6657-(0.38*'Recalled prostheses cost'!$F$23)</f>
        <v>-240099595.80256337</v>
      </c>
      <c r="L6657" s="11">
        <f t="shared" si="210"/>
        <v>1</v>
      </c>
    </row>
    <row r="6658" spans="1:13" x14ac:dyDescent="0.25">
      <c r="A6658">
        <f t="shared" si="211"/>
        <v>6653</v>
      </c>
      <c r="C6658">
        <v>71075.977295659555</v>
      </c>
      <c r="D6658">
        <v>73893.058755525402</v>
      </c>
      <c r="E6658">
        <v>48100029.995953165</v>
      </c>
      <c r="F6658">
        <v>2817.0814598658471</v>
      </c>
      <c r="G6658">
        <v>374532457.16325808</v>
      </c>
      <c r="H6658" s="6">
        <f>E6658-G6658-'Recalled prostheses cost'!$F$23</f>
        <v>-350184251.6341961</v>
      </c>
      <c r="I6658" s="112">
        <v>27099578.576474201</v>
      </c>
      <c r="J6658" s="112">
        <v>142322333.72203806</v>
      </c>
      <c r="K6658" s="112">
        <f>I6658-J6658-(0.38*'Recalled prostheses cost'!$F$23)</f>
        <v>-124248448.44298249</v>
      </c>
      <c r="L6658" s="11">
        <f t="shared" si="210"/>
        <v>1</v>
      </c>
    </row>
    <row r="6659" spans="1:13" x14ac:dyDescent="0.25">
      <c r="A6659">
        <f t="shared" si="211"/>
        <v>6654</v>
      </c>
      <c r="C6659">
        <v>55689.933731193865</v>
      </c>
      <c r="D6659">
        <v>57524.678553153761</v>
      </c>
      <c r="E6659">
        <v>41800298.665971607</v>
      </c>
      <c r="F6659">
        <v>1834.7448219598955</v>
      </c>
      <c r="G6659">
        <v>285591823.65185511</v>
      </c>
      <c r="H6659" s="6">
        <f>E6659-G6659-'Recalled prostheses cost'!$F$23</f>
        <v>-267543349.45277467</v>
      </c>
      <c r="I6659" s="112">
        <v>23266858.436487284</v>
      </c>
      <c r="J6659" s="112">
        <v>108524892.98770493</v>
      </c>
      <c r="K6659" s="112">
        <f>I6659-J6659-(0.38*'Recalled prostheses cost'!$F$23)</f>
        <v>-94283727.848636299</v>
      </c>
      <c r="L6659" s="11">
        <f t="shared" si="210"/>
        <v>1</v>
      </c>
    </row>
    <row r="6660" spans="1:13" x14ac:dyDescent="0.25">
      <c r="A6660">
        <f t="shared" si="211"/>
        <v>6655</v>
      </c>
      <c r="C6660">
        <v>70926.005718765824</v>
      </c>
      <c r="D6660">
        <v>72331.657203721406</v>
      </c>
      <c r="E6660">
        <v>52091312.058504701</v>
      </c>
      <c r="F6660">
        <v>1405.6514849555824</v>
      </c>
      <c r="G6660">
        <v>202996975.01740748</v>
      </c>
      <c r="H6660" s="6">
        <f>E6660-G6660-'Recalled prostheses cost'!$F$23</f>
        <v>-174657487.42579395</v>
      </c>
      <c r="I6660" s="112">
        <v>28750967.574553829</v>
      </c>
      <c r="J6660" s="112">
        <v>77138850.506614834</v>
      </c>
      <c r="K6660" s="112">
        <f>I6660-J6660-(0.38*'Recalled prostheses cost'!$F$23)</f>
        <v>-57413576.229479648</v>
      </c>
      <c r="L6660" s="11">
        <f t="shared" si="210"/>
        <v>1</v>
      </c>
    </row>
    <row r="6661" spans="1:13" x14ac:dyDescent="0.25">
      <c r="A6661">
        <f t="shared" si="211"/>
        <v>6656</v>
      </c>
      <c r="C6661">
        <v>51880.103206180189</v>
      </c>
      <c r="D6661">
        <v>53235.730982039546</v>
      </c>
      <c r="E6661">
        <v>42919514.390612401</v>
      </c>
      <c r="F6661">
        <v>1355.6277758593569</v>
      </c>
      <c r="G6661">
        <v>241527236.17362309</v>
      </c>
      <c r="H6661" s="6">
        <f>E6661-G6661-'Recalled prostheses cost'!$F$23</f>
        <v>-222359546.24990186</v>
      </c>
      <c r="I6661" s="112">
        <v>24430105.432056502</v>
      </c>
      <c r="J6661" s="112">
        <v>91780349.745976806</v>
      </c>
      <c r="K6661" s="112">
        <f>I6661-J6661-(0.38*'Recalled prostheses cost'!$F$23)</f>
        <v>-76375937.611338943</v>
      </c>
      <c r="L6661" s="11">
        <f t="shared" si="210"/>
        <v>1</v>
      </c>
    </row>
    <row r="6662" spans="1:13" x14ac:dyDescent="0.25">
      <c r="A6662">
        <f t="shared" si="211"/>
        <v>6657</v>
      </c>
      <c r="C6662">
        <v>59258.659805266841</v>
      </c>
      <c r="D6662">
        <v>60875.231607982736</v>
      </c>
      <c r="E6662">
        <v>65106162.970431261</v>
      </c>
      <c r="F6662">
        <v>1616.5718027158946</v>
      </c>
      <c r="G6662">
        <v>354502615.09576851</v>
      </c>
      <c r="H6662" s="6">
        <f>E6662-G6662-'Recalled prostheses cost'!$F$23</f>
        <v>-313148276.59222841</v>
      </c>
      <c r="I6662" s="112">
        <v>35534233.768663816</v>
      </c>
      <c r="J6662" s="112">
        <v>134710993.73639202</v>
      </c>
      <c r="K6662" s="112">
        <f>I6662-J6662-(0.38*'Recalled prostheses cost'!$F$23)</f>
        <v>-108202453.26514685</v>
      </c>
      <c r="L6662" s="11">
        <f t="shared" ref="L6662:L6725" si="212">IF(H6662/$H$1&lt;=F6662,1,0)</f>
        <v>1</v>
      </c>
    </row>
    <row r="6663" spans="1:13" x14ac:dyDescent="0.25">
      <c r="A6663">
        <f t="shared" si="211"/>
        <v>6658</v>
      </c>
      <c r="C6663">
        <v>56279.569296084279</v>
      </c>
      <c r="D6663">
        <v>57569.010097881335</v>
      </c>
      <c r="E6663">
        <v>46849505.560580999</v>
      </c>
      <c r="F6663">
        <v>1289.4408017970563</v>
      </c>
      <c r="G6663">
        <v>210552956.22109681</v>
      </c>
      <c r="H6663" s="6">
        <f>E6663-G6663-'Recalled prostheses cost'!$F$23</f>
        <v>-187455275.12740698</v>
      </c>
      <c r="I6663" s="112">
        <v>25915346.592472956</v>
      </c>
      <c r="J6663" s="112">
        <v>80010123.364016786</v>
      </c>
      <c r="K6663" s="112">
        <f>I6663-J6663-(0.38*'Recalled prostheses cost'!$F$23)</f>
        <v>-63120470.068962477</v>
      </c>
      <c r="L6663" s="11">
        <f t="shared" si="212"/>
        <v>1</v>
      </c>
    </row>
    <row r="6664" spans="1:13" x14ac:dyDescent="0.25">
      <c r="A6664">
        <f t="shared" ref="A6664:A6727" si="213">1+A6663</f>
        <v>6659</v>
      </c>
      <c r="C6664">
        <v>64609.015741083967</v>
      </c>
      <c r="D6664">
        <v>67198.483019897612</v>
      </c>
      <c r="E6664">
        <v>45171118.30853495</v>
      </c>
      <c r="F6664">
        <v>2589.467278813645</v>
      </c>
      <c r="G6664">
        <v>392731755.74371368</v>
      </c>
      <c r="H6664" s="6">
        <f>E6664-G6664-'Recalled prostheses cost'!$F$23</f>
        <v>-371312461.90206993</v>
      </c>
      <c r="I6664" s="112">
        <v>25233708.941642102</v>
      </c>
      <c r="J6664" s="112">
        <v>149238067.1826112</v>
      </c>
      <c r="K6664" s="112">
        <f>I6664-J6664-(0.38*'Recalled prostheses cost'!$F$23)</f>
        <v>-133030051.53838775</v>
      </c>
      <c r="L6664" s="11">
        <f t="shared" si="212"/>
        <v>1</v>
      </c>
      <c r="M6664">
        <f>H6664/40000</f>
        <v>-9282.8115475517479</v>
      </c>
    </row>
    <row r="6665" spans="1:13" x14ac:dyDescent="0.25">
      <c r="A6665">
        <f t="shared" si="213"/>
        <v>6660</v>
      </c>
      <c r="C6665">
        <v>64004.682125680811</v>
      </c>
      <c r="D6665">
        <v>65700.120118745122</v>
      </c>
      <c r="E6665">
        <v>43718179.955526248</v>
      </c>
      <c r="F6665">
        <v>1695.4379930643117</v>
      </c>
      <c r="G6665">
        <v>266892626.87451127</v>
      </c>
      <c r="H6665" s="6">
        <f>E6665-G6665-'Recalled prostheses cost'!$F$23</f>
        <v>-246926271.38587618</v>
      </c>
      <c r="I6665" s="112">
        <v>24563245.066136707</v>
      </c>
      <c r="J6665" s="112">
        <v>101419198.21231428</v>
      </c>
      <c r="K6665" s="112">
        <f>I6665-J6665-(0.38*'Recalled prostheses cost'!$F$23)</f>
        <v>-85881646.443596214</v>
      </c>
      <c r="L6665" s="11">
        <f t="shared" si="212"/>
        <v>1</v>
      </c>
    </row>
    <row r="6666" spans="1:13" x14ac:dyDescent="0.25">
      <c r="A6666">
        <f t="shared" si="213"/>
        <v>6661</v>
      </c>
      <c r="C6666">
        <v>53485.376185885711</v>
      </c>
      <c r="D6666">
        <v>55391.046367614792</v>
      </c>
      <c r="E6666">
        <v>46573781.076615699</v>
      </c>
      <c r="F6666">
        <v>1905.6701817290814</v>
      </c>
      <c r="G6666">
        <v>387032181.44525993</v>
      </c>
      <c r="H6666" s="6">
        <f>E6666-G6666-'Recalled prostheses cost'!$F$23</f>
        <v>-364210224.83553541</v>
      </c>
      <c r="I6666" s="112">
        <v>25859639.130670827</v>
      </c>
      <c r="J6666" s="112">
        <v>147072228.94919878</v>
      </c>
      <c r="K6666" s="112">
        <f>I6666-J6666-(0.38*'Recalled prostheses cost'!$F$23)</f>
        <v>-130238283.11594659</v>
      </c>
      <c r="L6666" s="11">
        <f t="shared" si="212"/>
        <v>1</v>
      </c>
    </row>
    <row r="6667" spans="1:13" x14ac:dyDescent="0.25">
      <c r="A6667">
        <f t="shared" si="213"/>
        <v>6662</v>
      </c>
      <c r="C6667">
        <v>63132.376934966116</v>
      </c>
      <c r="D6667">
        <v>64478.001413388076</v>
      </c>
      <c r="E6667">
        <v>54156173.944557324</v>
      </c>
      <c r="F6667">
        <v>1345.6244784219598</v>
      </c>
      <c r="G6667">
        <v>251132715.20512038</v>
      </c>
      <c r="H6667" s="6">
        <f>E6667-G6667-'Recalled prostheses cost'!$F$23</f>
        <v>-220728365.72745425</v>
      </c>
      <c r="I6667" s="112">
        <v>30400433.911299452</v>
      </c>
      <c r="J6667" s="112">
        <v>95430431.777945742</v>
      </c>
      <c r="K6667" s="112">
        <f>I6667-J6667-(0.38*'Recalled prostheses cost'!$F$23)</f>
        <v>-74055691.164064944</v>
      </c>
      <c r="L6667" s="11">
        <f t="shared" si="212"/>
        <v>1</v>
      </c>
    </row>
    <row r="6668" spans="1:13" x14ac:dyDescent="0.25">
      <c r="A6668">
        <f t="shared" si="213"/>
        <v>6663</v>
      </c>
      <c r="C6668">
        <v>57653.222618719796</v>
      </c>
      <c r="D6668">
        <v>59238.601723762244</v>
      </c>
      <c r="E6668">
        <v>48943722.116192929</v>
      </c>
      <c r="F6668">
        <v>1585.3791050424479</v>
      </c>
      <c r="G6668">
        <v>298404796.64190143</v>
      </c>
      <c r="H6668" s="6">
        <f>E6668-G6668-'Recalled prostheses cost'!$F$23</f>
        <v>-273212898.99259967</v>
      </c>
      <c r="I6668" s="112">
        <v>26998508.165318735</v>
      </c>
      <c r="J6668" s="112">
        <v>113393822.72392254</v>
      </c>
      <c r="K6668" s="112">
        <f>I6668-J6668-(0.38*'Recalled prostheses cost'!$F$23)</f>
        <v>-95421007.856022447</v>
      </c>
      <c r="L6668" s="11">
        <f t="shared" si="212"/>
        <v>1</v>
      </c>
    </row>
    <row r="6669" spans="1:13" x14ac:dyDescent="0.25">
      <c r="A6669">
        <f t="shared" si="213"/>
        <v>6664</v>
      </c>
      <c r="C6669">
        <v>75569.471014123148</v>
      </c>
      <c r="D6669">
        <v>77735.848989479855</v>
      </c>
      <c r="E6669">
        <v>55677502.916897796</v>
      </c>
      <c r="F6669">
        <v>2166.3779753567069</v>
      </c>
      <c r="G6669">
        <v>371844109.04775661</v>
      </c>
      <c r="H6669" s="6">
        <f>E6669-G6669-'Recalled prostheses cost'!$F$23</f>
        <v>-339918430.59775001</v>
      </c>
      <c r="I6669" s="112">
        <v>30711412.01465936</v>
      </c>
      <c r="J6669" s="112">
        <v>141300761.43814754</v>
      </c>
      <c r="K6669" s="112">
        <f>I6669-J6669-(0.38*'Recalled prostheses cost'!$F$23)</f>
        <v>-119615042.72090682</v>
      </c>
      <c r="L6669" s="11">
        <f t="shared" si="212"/>
        <v>1</v>
      </c>
    </row>
    <row r="6670" spans="1:13" x14ac:dyDescent="0.25">
      <c r="A6670">
        <f t="shared" si="213"/>
        <v>6665</v>
      </c>
      <c r="C6670">
        <v>55292.129719873723</v>
      </c>
      <c r="D6670">
        <v>56919.687733394021</v>
      </c>
      <c r="E6670">
        <v>44373565.772222281</v>
      </c>
      <c r="F6670">
        <v>1627.5580135202981</v>
      </c>
      <c r="G6670">
        <v>287888961.22350591</v>
      </c>
      <c r="H6670" s="6">
        <f>E6670-G6670-'Recalled prostheses cost'!$F$23</f>
        <v>-267267219.9181748</v>
      </c>
      <c r="I6670" s="112">
        <v>24777106.102391332</v>
      </c>
      <c r="J6670" s="112">
        <v>109397805.26493225</v>
      </c>
      <c r="K6670" s="112">
        <f>I6670-J6670-(0.38*'Recalled prostheses cost'!$F$23)</f>
        <v>-93646392.459959567</v>
      </c>
      <c r="L6670" s="11">
        <f t="shared" si="212"/>
        <v>1</v>
      </c>
    </row>
    <row r="6671" spans="1:13" x14ac:dyDescent="0.25">
      <c r="A6671">
        <f t="shared" si="213"/>
        <v>6666</v>
      </c>
      <c r="C6671">
        <v>59330.14397688966</v>
      </c>
      <c r="D6671">
        <v>61781.353691114477</v>
      </c>
      <c r="E6671">
        <v>41318607.025684424</v>
      </c>
      <c r="F6671">
        <v>2451.2097142248167</v>
      </c>
      <c r="G6671">
        <v>421739766.24825233</v>
      </c>
      <c r="H6671" s="6">
        <f>E6671-G6671-'Recalled prostheses cost'!$F$23</f>
        <v>-404172983.68945909</v>
      </c>
      <c r="I6671" s="112">
        <v>22767872.110810347</v>
      </c>
      <c r="J6671" s="112">
        <v>160261111.17433593</v>
      </c>
      <c r="K6671" s="112">
        <f>I6671-J6671-(0.38*'Recalled prostheses cost'!$F$23)</f>
        <v>-146518932.36094424</v>
      </c>
      <c r="L6671" s="11">
        <f t="shared" si="212"/>
        <v>1</v>
      </c>
    </row>
    <row r="6672" spans="1:13" x14ac:dyDescent="0.25">
      <c r="A6672">
        <f t="shared" si="213"/>
        <v>6667</v>
      </c>
      <c r="C6672">
        <v>53159.461903625597</v>
      </c>
      <c r="D6672">
        <v>54387.895329104045</v>
      </c>
      <c r="E6672">
        <v>49573428.490248673</v>
      </c>
      <c r="F6672">
        <v>1228.433425478448</v>
      </c>
      <c r="G6672">
        <v>229290682.31180459</v>
      </c>
      <c r="H6672" s="6">
        <f>E6672-G6672-'Recalled prostheses cost'!$F$23</f>
        <v>-203469078.28844708</v>
      </c>
      <c r="I6672" s="112">
        <v>27111963.102530099</v>
      </c>
      <c r="J6672" s="112">
        <v>87130459.278485745</v>
      </c>
      <c r="K6672" s="112">
        <f>I6672-J6672-(0.38*'Recalled prostheses cost'!$F$23)</f>
        <v>-69044189.473374292</v>
      </c>
      <c r="L6672" s="11">
        <f t="shared" si="212"/>
        <v>1</v>
      </c>
    </row>
    <row r="6673" spans="1:12" x14ac:dyDescent="0.25">
      <c r="A6673">
        <f t="shared" si="213"/>
        <v>6668</v>
      </c>
      <c r="C6673">
        <v>50985.452894944989</v>
      </c>
      <c r="D6673">
        <v>51855.047665360951</v>
      </c>
      <c r="E6673">
        <v>42675713.26228632</v>
      </c>
      <c r="F6673">
        <v>869.59477041596256</v>
      </c>
      <c r="G6673">
        <v>175622647.98831522</v>
      </c>
      <c r="H6673" s="6">
        <f>E6673-G6673-'Recalled prostheses cost'!$F$23</f>
        <v>-156698759.19292009</v>
      </c>
      <c r="I6673" s="112">
        <v>23587512.329736963</v>
      </c>
      <c r="J6673" s="112">
        <v>66736606.235559776</v>
      </c>
      <c r="K6673" s="112">
        <f>I6673-J6673-(0.38*'Recalled prostheses cost'!$F$23)</f>
        <v>-52174787.20324146</v>
      </c>
      <c r="L6673" s="11">
        <f t="shared" si="212"/>
        <v>1</v>
      </c>
    </row>
    <row r="6674" spans="1:12" x14ac:dyDescent="0.25">
      <c r="A6674">
        <f t="shared" si="213"/>
        <v>6669</v>
      </c>
      <c r="C6674">
        <v>58815.637960662971</v>
      </c>
      <c r="D6674">
        <v>60742.695167318379</v>
      </c>
      <c r="E6674">
        <v>52349444.584233403</v>
      </c>
      <c r="F6674">
        <v>1927.0572066554087</v>
      </c>
      <c r="G6674">
        <v>477649636.87179351</v>
      </c>
      <c r="H6674" s="6">
        <f>E6674-G6674-'Recalled prostheses cost'!$F$23</f>
        <v>-449052016.75445127</v>
      </c>
      <c r="I6674" s="112">
        <v>28853004.449062556</v>
      </c>
      <c r="J6674" s="112">
        <v>181506862.01128152</v>
      </c>
      <c r="K6674" s="112">
        <f>I6674-J6674-(0.38*'Recalled prostheses cost'!$F$23)</f>
        <v>-161679550.85963762</v>
      </c>
      <c r="L6674" s="11">
        <f t="shared" si="212"/>
        <v>1</v>
      </c>
    </row>
    <row r="6675" spans="1:12" x14ac:dyDescent="0.25">
      <c r="A6675">
        <f t="shared" si="213"/>
        <v>6670</v>
      </c>
      <c r="C6675">
        <v>67883.221377343187</v>
      </c>
      <c r="D6675">
        <v>69828.262921675938</v>
      </c>
      <c r="E6675">
        <v>45962862.701360516</v>
      </c>
      <c r="F6675">
        <v>1945.0415443327511</v>
      </c>
      <c r="G6675">
        <v>280874152.65799129</v>
      </c>
      <c r="H6675" s="6">
        <f>E6675-G6675-'Recalled prostheses cost'!$F$23</f>
        <v>-258663114.42352194</v>
      </c>
      <c r="I6675" s="112">
        <v>25386345.901222162</v>
      </c>
      <c r="J6675" s="112">
        <v>106732178.01003671</v>
      </c>
      <c r="K6675" s="112">
        <f>I6675-J6675-(0.38*'Recalled prostheses cost'!$F$23)</f>
        <v>-90371525.406233191</v>
      </c>
      <c r="L6675" s="11">
        <f t="shared" si="212"/>
        <v>1</v>
      </c>
    </row>
    <row r="6676" spans="1:12" x14ac:dyDescent="0.25">
      <c r="A6676">
        <f t="shared" si="213"/>
        <v>6671</v>
      </c>
      <c r="C6676">
        <v>57762.834940770488</v>
      </c>
      <c r="D6676">
        <v>59403.912841963109</v>
      </c>
      <c r="E6676">
        <v>54387093.637527093</v>
      </c>
      <c r="F6676">
        <v>1641.0779011926206</v>
      </c>
      <c r="G6676">
        <v>407770456.2740187</v>
      </c>
      <c r="H6676" s="6">
        <f>E6676-G6676-'Recalled prostheses cost'!$F$23</f>
        <v>-377135187.10338277</v>
      </c>
      <c r="I6676" s="112">
        <v>30518446.057933774</v>
      </c>
      <c r="J6676" s="112">
        <v>154952773.38412714</v>
      </c>
      <c r="K6676" s="112">
        <f>I6676-J6676-(0.38*'Recalled prostheses cost'!$F$23)</f>
        <v>-133460020.62361202</v>
      </c>
      <c r="L6676" s="11">
        <f t="shared" si="212"/>
        <v>1</v>
      </c>
    </row>
    <row r="6677" spans="1:12" x14ac:dyDescent="0.25">
      <c r="A6677">
        <f t="shared" si="213"/>
        <v>6672</v>
      </c>
      <c r="C6677">
        <v>57744.845396853583</v>
      </c>
      <c r="D6677">
        <v>60181.651238815866</v>
      </c>
      <c r="E6677">
        <v>59112441.496914193</v>
      </c>
      <c r="F6677">
        <v>2436.805841962283</v>
      </c>
      <c r="G6677">
        <v>543858667.79602182</v>
      </c>
      <c r="H6677" s="6">
        <f>E6677-G6677-'Recalled prostheses cost'!$F$23</f>
        <v>-508498050.76599878</v>
      </c>
      <c r="I6677" s="112">
        <v>32421232.486107238</v>
      </c>
      <c r="J6677" s="112">
        <v>206666293.76248831</v>
      </c>
      <c r="K6677" s="112">
        <f>I6677-J6677-(0.38*'Recalled prostheses cost'!$F$23)</f>
        <v>-183270754.57379973</v>
      </c>
      <c r="L6677" s="11">
        <f t="shared" si="212"/>
        <v>1</v>
      </c>
    </row>
    <row r="6678" spans="1:12" x14ac:dyDescent="0.25">
      <c r="A6678">
        <f t="shared" si="213"/>
        <v>6673</v>
      </c>
      <c r="C6678">
        <v>77250.670750870297</v>
      </c>
      <c r="D6678">
        <v>80335.570234290528</v>
      </c>
      <c r="E6678">
        <v>40388145.791941941</v>
      </c>
      <c r="F6678">
        <v>3084.8994834202313</v>
      </c>
      <c r="G6678">
        <v>364679387.7693094</v>
      </c>
      <c r="H6678" s="6">
        <f>E6678-G6678-'Recalled prostheses cost'!$F$23</f>
        <v>-348043066.44425863</v>
      </c>
      <c r="I6678" s="112">
        <v>22436575.164146993</v>
      </c>
      <c r="J6678" s="112">
        <v>138578167.35233757</v>
      </c>
      <c r="K6678" s="112">
        <f>I6678-J6678-(0.38*'Recalled prostheses cost'!$F$23)</f>
        <v>-125167285.48560923</v>
      </c>
      <c r="L6678" s="11">
        <f t="shared" si="212"/>
        <v>1</v>
      </c>
    </row>
    <row r="6679" spans="1:12" x14ac:dyDescent="0.25">
      <c r="A6679">
        <f t="shared" si="213"/>
        <v>6674</v>
      </c>
      <c r="C6679">
        <v>57661.024741930516</v>
      </c>
      <c r="D6679">
        <v>58964.99484562529</v>
      </c>
      <c r="E6679">
        <v>46265673.197634608</v>
      </c>
      <c r="F6679">
        <v>1303.9701036947736</v>
      </c>
      <c r="G6679">
        <v>201900689.77369189</v>
      </c>
      <c r="H6679" s="6">
        <f>E6679-G6679-'Recalled prostheses cost'!$F$23</f>
        <v>-179386841.04294845</v>
      </c>
      <c r="I6679" s="112">
        <v>25786135.960531812</v>
      </c>
      <c r="J6679" s="112">
        <v>76722262.114002928</v>
      </c>
      <c r="K6679" s="112">
        <f>I6679-J6679-(0.38*'Recalled prostheses cost'!$F$23)</f>
        <v>-59961819.450889759</v>
      </c>
      <c r="L6679" s="11">
        <f t="shared" si="212"/>
        <v>1</v>
      </c>
    </row>
    <row r="6680" spans="1:12" x14ac:dyDescent="0.25">
      <c r="A6680">
        <f t="shared" si="213"/>
        <v>6675</v>
      </c>
      <c r="C6680">
        <v>58814.477964442711</v>
      </c>
      <c r="D6680">
        <v>60935.716284463379</v>
      </c>
      <c r="E6680">
        <v>38543981.014995679</v>
      </c>
      <c r="F6680">
        <v>2121.2383200206677</v>
      </c>
      <c r="G6680">
        <v>274976251.66752625</v>
      </c>
      <c r="H6680" s="6">
        <f>E6680-G6680-'Recalled prostheses cost'!$F$23</f>
        <v>-260184095.11942172</v>
      </c>
      <c r="I6680" s="112">
        <v>21526243.199358243</v>
      </c>
      <c r="J6680" s="112">
        <v>104490975.63365997</v>
      </c>
      <c r="K6680" s="112">
        <f>I6680-J6680-(0.38*'Recalled prostheses cost'!$F$23)</f>
        <v>-91990425.731720388</v>
      </c>
      <c r="L6680" s="11">
        <f t="shared" si="212"/>
        <v>1</v>
      </c>
    </row>
    <row r="6681" spans="1:12" x14ac:dyDescent="0.25">
      <c r="A6681">
        <f t="shared" si="213"/>
        <v>6676</v>
      </c>
      <c r="C6681">
        <v>54626.61886448646</v>
      </c>
      <c r="D6681">
        <v>56864.421088419491</v>
      </c>
      <c r="E6681">
        <v>47468216.52457875</v>
      </c>
      <c r="F6681">
        <v>2237.8022239330312</v>
      </c>
      <c r="G6681">
        <v>429547418.9554829</v>
      </c>
      <c r="H6681" s="6">
        <f>E6681-G6681-'Recalled prostheses cost'!$F$23</f>
        <v>-405831026.89779532</v>
      </c>
      <c r="I6681" s="112">
        <v>26634673.79419703</v>
      </c>
      <c r="J6681" s="112">
        <v>163228019.20308352</v>
      </c>
      <c r="K6681" s="112">
        <f>I6681-J6681-(0.38*'Recalled prostheses cost'!$F$23)</f>
        <v>-145619038.70630515</v>
      </c>
      <c r="L6681" s="11">
        <f t="shared" si="212"/>
        <v>1</v>
      </c>
    </row>
    <row r="6682" spans="1:12" x14ac:dyDescent="0.25">
      <c r="A6682">
        <f t="shared" si="213"/>
        <v>6677</v>
      </c>
      <c r="C6682">
        <v>67630.89311467472</v>
      </c>
      <c r="D6682">
        <v>70474.198941286551</v>
      </c>
      <c r="E6682">
        <v>46749256.398184329</v>
      </c>
      <c r="F6682">
        <v>2843.3058266118314</v>
      </c>
      <c r="G6682">
        <v>425728049.54966128</v>
      </c>
      <c r="H6682" s="6">
        <f>E6682-G6682-'Recalled prostheses cost'!$F$23</f>
        <v>-402730617.61836815</v>
      </c>
      <c r="I6682" s="112">
        <v>25892691.577929508</v>
      </c>
      <c r="J6682" s="112">
        <v>161776658.82887128</v>
      </c>
      <c r="K6682" s="112">
        <f>I6682-J6682-(0.38*'Recalled prostheses cost'!$F$23)</f>
        <v>-144909660.54836044</v>
      </c>
      <c r="L6682" s="11">
        <f t="shared" si="212"/>
        <v>1</v>
      </c>
    </row>
    <row r="6683" spans="1:12" x14ac:dyDescent="0.25">
      <c r="A6683">
        <f t="shared" si="213"/>
        <v>6678</v>
      </c>
      <c r="C6683">
        <v>59427.325848872082</v>
      </c>
      <c r="D6683">
        <v>60837.790350624346</v>
      </c>
      <c r="E6683">
        <v>42796084.684543855</v>
      </c>
      <c r="F6683">
        <v>1410.4645017522635</v>
      </c>
      <c r="G6683">
        <v>183461028.87941509</v>
      </c>
      <c r="H6683" s="6">
        <f>E6683-G6683-'Recalled prostheses cost'!$F$23</f>
        <v>-164416768.66176242</v>
      </c>
      <c r="I6683" s="112">
        <v>23855033.915478483</v>
      </c>
      <c r="J6683" s="112">
        <v>69715190.974177748</v>
      </c>
      <c r="K6683" s="112">
        <f>I6683-J6683-(0.38*'Recalled prostheses cost'!$F$23)</f>
        <v>-54885850.356117912</v>
      </c>
      <c r="L6683" s="11">
        <f t="shared" si="212"/>
        <v>1</v>
      </c>
    </row>
    <row r="6684" spans="1:12" x14ac:dyDescent="0.25">
      <c r="A6684">
        <f t="shared" si="213"/>
        <v>6679</v>
      </c>
      <c r="C6684">
        <v>54697.361640893549</v>
      </c>
      <c r="D6684">
        <v>56905.789847288128</v>
      </c>
      <c r="E6684">
        <v>44924228.856594183</v>
      </c>
      <c r="F6684">
        <v>2208.4282063945793</v>
      </c>
      <c r="G6684">
        <v>417819731.68134677</v>
      </c>
      <c r="H6684" s="6">
        <f>E6684-G6684-'Recalled prostheses cost'!$F$23</f>
        <v>-396647327.29164374</v>
      </c>
      <c r="I6684" s="112">
        <v>24611458.29645915</v>
      </c>
      <c r="J6684" s="112">
        <v>158771498.03891176</v>
      </c>
      <c r="K6684" s="112">
        <f>I6684-J6684-(0.38*'Recalled prostheses cost'!$F$23)</f>
        <v>-143185733.03987125</v>
      </c>
      <c r="L6684" s="11">
        <f t="shared" si="212"/>
        <v>1</v>
      </c>
    </row>
    <row r="6685" spans="1:12" x14ac:dyDescent="0.25">
      <c r="A6685">
        <f t="shared" si="213"/>
        <v>6680</v>
      </c>
      <c r="C6685">
        <v>73906.296731870592</v>
      </c>
      <c r="D6685">
        <v>76892.108485100965</v>
      </c>
      <c r="E6685">
        <v>37814118.996615507</v>
      </c>
      <c r="F6685">
        <v>2985.8117532303731</v>
      </c>
      <c r="G6685">
        <v>324845974.08023572</v>
      </c>
      <c r="H6685" s="6">
        <f>E6685-G6685-'Recalled prostheses cost'!$F$23</f>
        <v>-310783679.55051136</v>
      </c>
      <c r="I6685" s="112">
        <v>20803638.115106277</v>
      </c>
      <c r="J6685" s="112">
        <v>123441470.15048957</v>
      </c>
      <c r="K6685" s="112">
        <f>I6685-J6685-(0.38*'Recalled prostheses cost'!$F$23)</f>
        <v>-111663525.33280194</v>
      </c>
      <c r="L6685" s="11">
        <f t="shared" si="212"/>
        <v>1</v>
      </c>
    </row>
    <row r="6686" spans="1:12" x14ac:dyDescent="0.25">
      <c r="A6686">
        <f t="shared" si="213"/>
        <v>6681</v>
      </c>
      <c r="C6686">
        <v>64655.179685821829</v>
      </c>
      <c r="D6686">
        <v>66682.170708640871</v>
      </c>
      <c r="E6686">
        <v>49102971.901118442</v>
      </c>
      <c r="F6686">
        <v>2026.991022819042</v>
      </c>
      <c r="G6686">
        <v>342564641.26128423</v>
      </c>
      <c r="H6686" s="6">
        <f>E6686-G6686-'Recalled prostheses cost'!$F$23</f>
        <v>-317213493.82705694</v>
      </c>
      <c r="I6686" s="112">
        <v>27330147.945634872</v>
      </c>
      <c r="J6686" s="112">
        <v>130174563.67928801</v>
      </c>
      <c r="K6686" s="112">
        <f>I6686-J6686-(0.38*'Recalled prostheses cost'!$F$23)</f>
        <v>-111870109.03107178</v>
      </c>
      <c r="L6686" s="11">
        <f t="shared" si="212"/>
        <v>1</v>
      </c>
    </row>
    <row r="6687" spans="1:12" x14ac:dyDescent="0.25">
      <c r="A6687">
        <f t="shared" si="213"/>
        <v>6682</v>
      </c>
      <c r="C6687">
        <v>69775.731415162052</v>
      </c>
      <c r="D6687">
        <v>72096.814804059832</v>
      </c>
      <c r="E6687">
        <v>45257803.021933958</v>
      </c>
      <c r="F6687">
        <v>2321.0833888977795</v>
      </c>
      <c r="G6687">
        <v>289735563.19072843</v>
      </c>
      <c r="H6687" s="6">
        <f>E6687-G6687-'Recalled prostheses cost'!$F$23</f>
        <v>-268229584.63568562</v>
      </c>
      <c r="I6687" s="112">
        <v>25217556.37501194</v>
      </c>
      <c r="J6687" s="112">
        <v>110099514.0124768</v>
      </c>
      <c r="K6687" s="112">
        <f>I6687-J6687-(0.38*'Recalled prostheses cost'!$F$23)</f>
        <v>-93907650.934883505</v>
      </c>
      <c r="L6687" s="11">
        <f t="shared" si="212"/>
        <v>1</v>
      </c>
    </row>
    <row r="6688" spans="1:12" x14ac:dyDescent="0.25">
      <c r="A6688">
        <f t="shared" si="213"/>
        <v>6683</v>
      </c>
      <c r="C6688">
        <v>75441.593615440535</v>
      </c>
      <c r="D6688">
        <v>79044.04611867707</v>
      </c>
      <c r="E6688">
        <v>70151021.851331532</v>
      </c>
      <c r="F6688">
        <v>3602.4525032365345</v>
      </c>
      <c r="G6688">
        <v>864195408.85053933</v>
      </c>
      <c r="H6688" s="6">
        <f>E6688-G6688-'Recalled prostheses cost'!$F$23</f>
        <v>-817796211.4660989</v>
      </c>
      <c r="I6688" s="112">
        <v>38582182.505057447</v>
      </c>
      <c r="J6688" s="112">
        <v>328394255.36320496</v>
      </c>
      <c r="K6688" s="112">
        <f>I6688-J6688-(0.38*'Recalled prostheses cost'!$F$23)</f>
        <v>-298837766.15556616</v>
      </c>
      <c r="L6688" s="11">
        <f t="shared" si="212"/>
        <v>1</v>
      </c>
    </row>
    <row r="6689" spans="1:12" x14ac:dyDescent="0.25">
      <c r="A6689">
        <f t="shared" si="213"/>
        <v>6684</v>
      </c>
      <c r="C6689">
        <v>61100.703064446905</v>
      </c>
      <c r="D6689">
        <v>63691.020146560149</v>
      </c>
      <c r="E6689">
        <v>45271167.934886351</v>
      </c>
      <c r="F6689">
        <v>2590.3170821132444</v>
      </c>
      <c r="G6689">
        <v>483887462.57731861</v>
      </c>
      <c r="H6689" s="6">
        <f>E6689-G6689-'Recalled prostheses cost'!$F$23</f>
        <v>-462368119.10932344</v>
      </c>
      <c r="I6689" s="112">
        <v>25147564.058334086</v>
      </c>
      <c r="J6689" s="112">
        <v>183877235.7793811</v>
      </c>
      <c r="K6689" s="112">
        <f>I6689-J6689-(0.38*'Recalled prostheses cost'!$F$23)</f>
        <v>-167755365.01846567</v>
      </c>
      <c r="L6689" s="11">
        <f t="shared" si="212"/>
        <v>1</v>
      </c>
    </row>
    <row r="6690" spans="1:12" x14ac:dyDescent="0.25">
      <c r="A6690">
        <f t="shared" si="213"/>
        <v>6685</v>
      </c>
      <c r="C6690">
        <v>70738.20605643664</v>
      </c>
      <c r="D6690">
        <v>73526.443394236048</v>
      </c>
      <c r="E6690">
        <v>57678064.978645705</v>
      </c>
      <c r="F6690">
        <v>2788.2373377994081</v>
      </c>
      <c r="G6690">
        <v>623274586.69731677</v>
      </c>
      <c r="H6690" s="6">
        <f>E6690-G6690-'Recalled prostheses cost'!$F$23</f>
        <v>-589348346.18556225</v>
      </c>
      <c r="I6690" s="112">
        <v>31789998.607832503</v>
      </c>
      <c r="J6690" s="112">
        <v>236844342.94498038</v>
      </c>
      <c r="K6690" s="112">
        <f>I6690-J6690-(0.38*'Recalled prostheses cost'!$F$23)</f>
        <v>-214080037.63456655</v>
      </c>
      <c r="L6690" s="11">
        <f t="shared" si="212"/>
        <v>1</v>
      </c>
    </row>
    <row r="6691" spans="1:12" x14ac:dyDescent="0.25">
      <c r="A6691">
        <f t="shared" si="213"/>
        <v>6686</v>
      </c>
      <c r="C6691">
        <v>69903.713056627908</v>
      </c>
      <c r="D6691">
        <v>72702.19149651601</v>
      </c>
      <c r="E6691">
        <v>48872882.496515132</v>
      </c>
      <c r="F6691">
        <v>2798.478439888102</v>
      </c>
      <c r="G6691">
        <v>378135472.45523137</v>
      </c>
      <c r="H6691" s="6">
        <f>E6691-G6691-'Recalled prostheses cost'!$F$23</f>
        <v>-353014414.42560738</v>
      </c>
      <c r="I6691" s="112">
        <v>27166030.690964475</v>
      </c>
      <c r="J6691" s="112">
        <v>143691479.53298792</v>
      </c>
      <c r="K6691" s="112">
        <f>I6691-J6691-(0.38*'Recalled prostheses cost'!$F$23)</f>
        <v>-125551142.13944209</v>
      </c>
      <c r="L6691" s="11">
        <f t="shared" si="212"/>
        <v>1</v>
      </c>
    </row>
    <row r="6692" spans="1:12" x14ac:dyDescent="0.25">
      <c r="A6692">
        <f t="shared" si="213"/>
        <v>6687</v>
      </c>
      <c r="C6692">
        <v>52136.571831598172</v>
      </c>
      <c r="D6692">
        <v>53784.553054567776</v>
      </c>
      <c r="E6692">
        <v>56443394.237804025</v>
      </c>
      <c r="F6692">
        <v>1647.9812229696036</v>
      </c>
      <c r="G6692">
        <v>507547225.82166195</v>
      </c>
      <c r="H6692" s="6">
        <f>E6692-G6692-'Recalled prostheses cost'!$F$23</f>
        <v>-474855656.05074906</v>
      </c>
      <c r="I6692" s="112">
        <v>31214010.210817568</v>
      </c>
      <c r="J6692" s="112">
        <v>192867945.81223154</v>
      </c>
      <c r="K6692" s="112">
        <f>I6692-J6692-(0.38*'Recalled prostheses cost'!$F$23)</f>
        <v>-170679628.89883262</v>
      </c>
      <c r="L6692" s="11">
        <f t="shared" si="212"/>
        <v>1</v>
      </c>
    </row>
    <row r="6693" spans="1:12" x14ac:dyDescent="0.25">
      <c r="A6693">
        <f t="shared" si="213"/>
        <v>6688</v>
      </c>
      <c r="C6693">
        <v>73211.522826916684</v>
      </c>
      <c r="D6693">
        <v>76135.859658189103</v>
      </c>
      <c r="E6693">
        <v>46273296.289311416</v>
      </c>
      <c r="F6693">
        <v>2924.3368312724197</v>
      </c>
      <c r="G6693">
        <v>375880826.60098386</v>
      </c>
      <c r="H6693" s="6">
        <f>E6693-G6693-'Recalled prostheses cost'!$F$23</f>
        <v>-353359354.77856362</v>
      </c>
      <c r="I6693" s="112">
        <v>25424039.322647765</v>
      </c>
      <c r="J6693" s="112">
        <v>142834714.10837382</v>
      </c>
      <c r="K6693" s="112">
        <f>I6693-J6693-(0.38*'Recalled prostheses cost'!$F$23)</f>
        <v>-126436368.08314469</v>
      </c>
      <c r="L6693" s="11">
        <f t="shared" si="212"/>
        <v>1</v>
      </c>
    </row>
    <row r="6694" spans="1:12" x14ac:dyDescent="0.25">
      <c r="A6694">
        <f t="shared" si="213"/>
        <v>6689</v>
      </c>
      <c r="C6694">
        <v>62360.46378391805</v>
      </c>
      <c r="D6694">
        <v>64550.247673725447</v>
      </c>
      <c r="E6694">
        <v>43031055.541019514</v>
      </c>
      <c r="F6694">
        <v>2189.7838898073969</v>
      </c>
      <c r="G6694">
        <v>331237429.58467615</v>
      </c>
      <c r="H6694" s="6">
        <f>E6694-G6694-'Recalled prostheses cost'!$F$23</f>
        <v>-311958198.51054782</v>
      </c>
      <c r="I6694" s="112">
        <v>23849956.254610434</v>
      </c>
      <c r="J6694" s="112">
        <v>125870223.24217692</v>
      </c>
      <c r="K6694" s="112">
        <f>I6694-J6694-(0.38*'Recalled prostheses cost'!$F$23)</f>
        <v>-111045960.28498513</v>
      </c>
      <c r="L6694" s="11">
        <f t="shared" si="212"/>
        <v>1</v>
      </c>
    </row>
    <row r="6695" spans="1:12" x14ac:dyDescent="0.25">
      <c r="A6695">
        <f t="shared" si="213"/>
        <v>6690</v>
      </c>
      <c r="C6695">
        <v>64344.842378188056</v>
      </c>
      <c r="D6695">
        <v>66552.447432707573</v>
      </c>
      <c r="E6695">
        <v>47861900.497152306</v>
      </c>
      <c r="F6695">
        <v>2207.6050545195176</v>
      </c>
      <c r="G6695">
        <v>326715665.54461288</v>
      </c>
      <c r="H6695" s="6">
        <f>E6695-G6695-'Recalled prostheses cost'!$F$23</f>
        <v>-302605589.51435173</v>
      </c>
      <c r="I6695" s="112">
        <v>26557694.842404753</v>
      </c>
      <c r="J6695" s="112">
        <v>124151952.9069529</v>
      </c>
      <c r="K6695" s="112">
        <f>I6695-J6695-(0.38*'Recalled prostheses cost'!$F$23)</f>
        <v>-106619951.36196679</v>
      </c>
      <c r="L6695" s="11">
        <f t="shared" si="212"/>
        <v>1</v>
      </c>
    </row>
    <row r="6696" spans="1:12" x14ac:dyDescent="0.25">
      <c r="A6696">
        <f t="shared" si="213"/>
        <v>6691</v>
      </c>
      <c r="C6696">
        <v>54825.877105676343</v>
      </c>
      <c r="D6696">
        <v>57336.94107802795</v>
      </c>
      <c r="E6696">
        <v>47349556.000208192</v>
      </c>
      <c r="F6696">
        <v>2511.0639723516069</v>
      </c>
      <c r="G6696">
        <v>595281072.19576859</v>
      </c>
      <c r="H6696" s="6">
        <f>E6696-G6696-'Recalled prostheses cost'!$F$23</f>
        <v>-571683340.66245162</v>
      </c>
      <c r="I6696" s="112">
        <v>26255826.519090835</v>
      </c>
      <c r="J6696" s="112">
        <v>226206807.43439206</v>
      </c>
      <c r="K6696" s="112">
        <f>I6696-J6696-(0.38*'Recalled prostheses cost'!$F$23)</f>
        <v>-208976674.21271989</v>
      </c>
      <c r="L6696" s="11">
        <f t="shared" si="212"/>
        <v>1</v>
      </c>
    </row>
    <row r="6697" spans="1:12" x14ac:dyDescent="0.25">
      <c r="A6697">
        <f t="shared" si="213"/>
        <v>6692</v>
      </c>
      <c r="C6697">
        <v>67401.991152267263</v>
      </c>
      <c r="D6697">
        <v>70566.030212881509</v>
      </c>
      <c r="E6697">
        <v>45036132.447510324</v>
      </c>
      <c r="F6697">
        <v>3164.0390606142464</v>
      </c>
      <c r="G6697">
        <v>478267494.23709846</v>
      </c>
      <c r="H6697" s="6">
        <f>E6697-G6697-'Recalled prostheses cost'!$F$23</f>
        <v>-456983186.25647932</v>
      </c>
      <c r="I6697" s="112">
        <v>24671896.900213342</v>
      </c>
      <c r="J6697" s="112">
        <v>181741647.8100974</v>
      </c>
      <c r="K6697" s="112">
        <f>I6697-J6697-(0.38*'Recalled prostheses cost'!$F$23)</f>
        <v>-166095444.20730272</v>
      </c>
      <c r="L6697" s="11">
        <f t="shared" si="212"/>
        <v>1</v>
      </c>
    </row>
    <row r="6698" spans="1:12" x14ac:dyDescent="0.25">
      <c r="A6698">
        <f t="shared" si="213"/>
        <v>6693</v>
      </c>
      <c r="C6698">
        <v>51234.529173932533</v>
      </c>
      <c r="D6698">
        <v>52299.578093175645</v>
      </c>
      <c r="E6698">
        <v>69525204.326989487</v>
      </c>
      <c r="F6698">
        <v>1065.0489192431123</v>
      </c>
      <c r="G6698">
        <v>313505323.50546354</v>
      </c>
      <c r="H6698" s="6">
        <f>E6698-G6698-'Recalled prostheses cost'!$F$23</f>
        <v>-267731943.64536524</v>
      </c>
      <c r="I6698" s="112">
        <v>38738170.485758394</v>
      </c>
      <c r="J6698" s="112">
        <v>119132022.93207611</v>
      </c>
      <c r="K6698" s="112">
        <f>I6698-J6698-(0.38*'Recalled prostheses cost'!$F$23)</f>
        <v>-89419545.743736356</v>
      </c>
      <c r="L6698" s="11">
        <f t="shared" si="212"/>
        <v>1</v>
      </c>
    </row>
    <row r="6699" spans="1:12" x14ac:dyDescent="0.25">
      <c r="A6699">
        <f t="shared" si="213"/>
        <v>6694</v>
      </c>
      <c r="C6699">
        <v>62890.099181616286</v>
      </c>
      <c r="D6699">
        <v>64690.166439802662</v>
      </c>
      <c r="E6699">
        <v>45024159.393320151</v>
      </c>
      <c r="F6699">
        <v>1800.0672581863764</v>
      </c>
      <c r="G6699">
        <v>314632454.33224261</v>
      </c>
      <c r="H6699" s="6">
        <f>E6699-G6699-'Recalled prostheses cost'!$F$23</f>
        <v>-293360119.40581363</v>
      </c>
      <c r="I6699" s="112">
        <v>25126162.560501914</v>
      </c>
      <c r="J6699" s="112">
        <v>119560332.64625219</v>
      </c>
      <c r="K6699" s="112">
        <f>I6699-J6699-(0.38*'Recalled prostheses cost'!$F$23)</f>
        <v>-103459863.38316891</v>
      </c>
      <c r="L6699" s="11">
        <f t="shared" si="212"/>
        <v>1</v>
      </c>
    </row>
    <row r="6700" spans="1:12" x14ac:dyDescent="0.25">
      <c r="A6700">
        <f t="shared" si="213"/>
        <v>6695</v>
      </c>
      <c r="C6700">
        <v>77089.511819389969</v>
      </c>
      <c r="D6700">
        <v>79524.486289296517</v>
      </c>
      <c r="E6700">
        <v>47853847.816138282</v>
      </c>
      <c r="F6700">
        <v>2434.9744699065486</v>
      </c>
      <c r="G6700">
        <v>297712806.77280951</v>
      </c>
      <c r="H6700" s="6">
        <f>E6700-G6700-'Recalled prostheses cost'!$F$23</f>
        <v>-273610783.42356241</v>
      </c>
      <c r="I6700" s="112">
        <v>26627164.370106574</v>
      </c>
      <c r="J6700" s="112">
        <v>113130866.57366762</v>
      </c>
      <c r="K6700" s="112">
        <f>I6700-J6700-(0.38*'Recalled prostheses cost'!$F$23)</f>
        <v>-95529395.500979692</v>
      </c>
      <c r="L6700" s="11">
        <f t="shared" si="212"/>
        <v>1</v>
      </c>
    </row>
    <row r="6701" spans="1:12" x14ac:dyDescent="0.25">
      <c r="A6701">
        <f t="shared" si="213"/>
        <v>6696</v>
      </c>
      <c r="C6701">
        <v>54948.711197563694</v>
      </c>
      <c r="D6701">
        <v>56613.072061578299</v>
      </c>
      <c r="E6701">
        <v>53717862.098453842</v>
      </c>
      <c r="F6701">
        <v>1664.3608640146049</v>
      </c>
      <c r="G6701">
        <v>413663716.46320373</v>
      </c>
      <c r="H6701" s="6">
        <f>E6701-G6701-'Recalled prostheses cost'!$F$23</f>
        <v>-383697678.83164108</v>
      </c>
      <c r="I6701" s="112">
        <v>30052987.412978396</v>
      </c>
      <c r="J6701" s="112">
        <v>157192212.25601742</v>
      </c>
      <c r="K6701" s="112">
        <f>I6701-J6701-(0.38*'Recalled prostheses cost'!$F$23)</f>
        <v>-136164918.14045766</v>
      </c>
      <c r="L6701" s="11">
        <f t="shared" si="212"/>
        <v>1</v>
      </c>
    </row>
    <row r="6702" spans="1:12" x14ac:dyDescent="0.25">
      <c r="A6702">
        <f t="shared" si="213"/>
        <v>6697</v>
      </c>
      <c r="C6702">
        <v>61701.750286957642</v>
      </c>
      <c r="D6702">
        <v>64504.889987687988</v>
      </c>
      <c r="E6702">
        <v>72196381.22385183</v>
      </c>
      <c r="F6702">
        <v>2803.1397007303458</v>
      </c>
      <c r="G6702">
        <v>814185994.80846918</v>
      </c>
      <c r="H6702" s="6">
        <f>E6702-G6702-'Recalled prostheses cost'!$F$23</f>
        <v>-765741438.05150855</v>
      </c>
      <c r="I6702" s="112">
        <v>39681558.420835719</v>
      </c>
      <c r="J6702" s="112">
        <v>309390678.02721828</v>
      </c>
      <c r="K6702" s="112">
        <f>I6702-J6702-(0.38*'Recalled prostheses cost'!$F$23)</f>
        <v>-278734812.9038012</v>
      </c>
      <c r="L6702" s="11">
        <f t="shared" si="212"/>
        <v>1</v>
      </c>
    </row>
    <row r="6703" spans="1:12" x14ac:dyDescent="0.25">
      <c r="A6703">
        <f t="shared" si="213"/>
        <v>6698</v>
      </c>
      <c r="C6703">
        <v>63791.515344451269</v>
      </c>
      <c r="D6703">
        <v>66388.463124503818</v>
      </c>
      <c r="E6703">
        <v>42341043.823998846</v>
      </c>
      <c r="F6703">
        <v>2596.9477800525492</v>
      </c>
      <c r="G6703">
        <v>376737993.60076314</v>
      </c>
      <c r="H6703" s="6">
        <f>E6703-G6703-'Recalled prostheses cost'!$F$23</f>
        <v>-358148774.24365544</v>
      </c>
      <c r="I6703" s="112">
        <v>23217758.400014959</v>
      </c>
      <c r="J6703" s="112">
        <v>143160437.56829</v>
      </c>
      <c r="K6703" s="112">
        <f>I6703-J6703-(0.38*'Recalled prostheses cost'!$F$23)</f>
        <v>-128968372.46569368</v>
      </c>
      <c r="L6703" s="11">
        <f t="shared" si="212"/>
        <v>1</v>
      </c>
    </row>
    <row r="6704" spans="1:12" x14ac:dyDescent="0.25">
      <c r="A6704">
        <f t="shared" si="213"/>
        <v>6699</v>
      </c>
      <c r="C6704">
        <v>68052.85991209709</v>
      </c>
      <c r="D6704">
        <v>70651.557371377683</v>
      </c>
      <c r="E6704">
        <v>50439942.976860091</v>
      </c>
      <c r="F6704">
        <v>2598.6974592805927</v>
      </c>
      <c r="G6704">
        <v>456809818.75061399</v>
      </c>
      <c r="H6704" s="6">
        <f>E6704-G6704-'Recalled prostheses cost'!$F$23</f>
        <v>-430121700.24064505</v>
      </c>
      <c r="I6704" s="112">
        <v>28147905.151558321</v>
      </c>
      <c r="J6704" s="112">
        <v>173587731.12523332</v>
      </c>
      <c r="K6704" s="112">
        <f>I6704-J6704-(0.38*'Recalled prostheses cost'!$F$23)</f>
        <v>-154465519.27109367</v>
      </c>
      <c r="L6704" s="11">
        <f t="shared" si="212"/>
        <v>1</v>
      </c>
    </row>
    <row r="6705" spans="1:12" x14ac:dyDescent="0.25">
      <c r="A6705">
        <f t="shared" si="213"/>
        <v>6700</v>
      </c>
      <c r="C6705">
        <v>51408.024815582561</v>
      </c>
      <c r="D6705">
        <v>53050.688902332433</v>
      </c>
      <c r="E6705">
        <v>66574321.184069417</v>
      </c>
      <c r="F6705">
        <v>1642.6640867498718</v>
      </c>
      <c r="G6705">
        <v>609689801.24986053</v>
      </c>
      <c r="H6705" s="6">
        <f>E6705-G6705-'Recalled prostheses cost'!$F$23</f>
        <v>-566867304.5326823</v>
      </c>
      <c r="I6705" s="112">
        <v>36423231.31677343</v>
      </c>
      <c r="J6705" s="112">
        <v>231682124.47494701</v>
      </c>
      <c r="K6705" s="112">
        <f>I6705-J6705-(0.38*'Recalled prostheses cost'!$F$23)</f>
        <v>-204284586.45559222</v>
      </c>
      <c r="L6705" s="11">
        <f t="shared" si="212"/>
        <v>1</v>
      </c>
    </row>
    <row r="6706" spans="1:12" x14ac:dyDescent="0.25">
      <c r="A6706">
        <f t="shared" si="213"/>
        <v>6701</v>
      </c>
      <c r="C6706">
        <v>52573.894960268924</v>
      </c>
      <c r="D6706">
        <v>53608.073682063754</v>
      </c>
      <c r="E6706">
        <v>48426554.713703163</v>
      </c>
      <c r="F6706">
        <v>1034.1787217948295</v>
      </c>
      <c r="G6706">
        <v>208984308.41247389</v>
      </c>
      <c r="H6706" s="6">
        <f>E6706-G6706-'Recalled prostheses cost'!$F$23</f>
        <v>-184309578.1656619</v>
      </c>
      <c r="I6706" s="112">
        <v>26554805.816810753</v>
      </c>
      <c r="J6706" s="112">
        <v>79414037.196740091</v>
      </c>
      <c r="K6706" s="112">
        <f>I6706-J6706-(0.38*'Recalled prostheses cost'!$F$23)</f>
        <v>-61884924.67734798</v>
      </c>
      <c r="L6706" s="11">
        <f t="shared" si="212"/>
        <v>1</v>
      </c>
    </row>
    <row r="6707" spans="1:12" x14ac:dyDescent="0.25">
      <c r="A6707">
        <f t="shared" si="213"/>
        <v>6702</v>
      </c>
      <c r="C6707">
        <v>52210.050344324169</v>
      </c>
      <c r="D6707">
        <v>53850.371001240776</v>
      </c>
      <c r="E6707">
        <v>58911164.139431238</v>
      </c>
      <c r="F6707">
        <v>1640.3206569166068</v>
      </c>
      <c r="G6707">
        <v>542651633.66488934</v>
      </c>
      <c r="H6707" s="6">
        <f>E6707-G6707-'Recalled prostheses cost'!$F$23</f>
        <v>-507492293.99234927</v>
      </c>
      <c r="I6707" s="112">
        <v>32730104.675117735</v>
      </c>
      <c r="J6707" s="112">
        <v>206207620.79265794</v>
      </c>
      <c r="K6707" s="112">
        <f>I6707-J6707-(0.38*'Recalled prostheses cost'!$F$23)</f>
        <v>-182503209.41495886</v>
      </c>
      <c r="L6707" s="11">
        <f t="shared" si="212"/>
        <v>1</v>
      </c>
    </row>
    <row r="6708" spans="1:12" x14ac:dyDescent="0.25">
      <c r="A6708">
        <f t="shared" si="213"/>
        <v>6703</v>
      </c>
      <c r="C6708">
        <v>54906.518571676439</v>
      </c>
      <c r="D6708">
        <v>56667.114271099563</v>
      </c>
      <c r="E6708">
        <v>41484646.831286736</v>
      </c>
      <c r="F6708">
        <v>1760.5956994231237</v>
      </c>
      <c r="G6708">
        <v>320984963.55762273</v>
      </c>
      <c r="H6708" s="6">
        <f>E6708-G6708-'Recalled prostheses cost'!$F$23</f>
        <v>-303252141.19322717</v>
      </c>
      <c r="I6708" s="112">
        <v>23095131.281149391</v>
      </c>
      <c r="J6708" s="112">
        <v>121974286.15189664</v>
      </c>
      <c r="K6708" s="112">
        <f>I6708-J6708-(0.38*'Recalled prostheses cost'!$F$23)</f>
        <v>-107904848.16816589</v>
      </c>
      <c r="L6708" s="11">
        <f t="shared" si="212"/>
        <v>1</v>
      </c>
    </row>
    <row r="6709" spans="1:12" x14ac:dyDescent="0.25">
      <c r="A6709">
        <f t="shared" si="213"/>
        <v>6704</v>
      </c>
      <c r="C6709">
        <v>61144.840164523557</v>
      </c>
      <c r="D6709">
        <v>62501.337073992043</v>
      </c>
      <c r="E6709">
        <v>50646870.568339311</v>
      </c>
      <c r="F6709">
        <v>1356.4969094684857</v>
      </c>
      <c r="G6709">
        <v>256036754.66472483</v>
      </c>
      <c r="H6709" s="6">
        <f>E6709-G6709-'Recalled prostheses cost'!$F$23</f>
        <v>-229141708.56327668</v>
      </c>
      <c r="I6709" s="112">
        <v>28321151.830647223</v>
      </c>
      <c r="J6709" s="112">
        <v>97293966.772595435</v>
      </c>
      <c r="K6709" s="112">
        <f>I6709-J6709-(0.38*'Recalled prostheses cost'!$F$23)</f>
        <v>-77998508.239366859</v>
      </c>
      <c r="L6709" s="11">
        <f t="shared" si="212"/>
        <v>1</v>
      </c>
    </row>
    <row r="6710" spans="1:12" x14ac:dyDescent="0.25">
      <c r="A6710">
        <f t="shared" si="213"/>
        <v>6705</v>
      </c>
      <c r="C6710">
        <v>55913.721266510125</v>
      </c>
      <c r="D6710">
        <v>57443.717129752375</v>
      </c>
      <c r="E6710">
        <v>39283769.764684133</v>
      </c>
      <c r="F6710">
        <v>1529.9958632422495</v>
      </c>
      <c r="G6710">
        <v>184745981.95062333</v>
      </c>
      <c r="H6710" s="6">
        <f>E6710-G6710-'Recalled prostheses cost'!$F$23</f>
        <v>-169214036.65283036</v>
      </c>
      <c r="I6710" s="112">
        <v>21933206.647129685</v>
      </c>
      <c r="J6710" s="112">
        <v>70203473.141236886</v>
      </c>
      <c r="K6710" s="112">
        <f>I6710-J6710-(0.38*'Recalled prostheses cost'!$F$23)</f>
        <v>-57295959.791525848</v>
      </c>
      <c r="L6710" s="11">
        <f t="shared" si="212"/>
        <v>1</v>
      </c>
    </row>
    <row r="6711" spans="1:12" x14ac:dyDescent="0.25">
      <c r="A6711">
        <f t="shared" si="213"/>
        <v>6706</v>
      </c>
      <c r="C6711">
        <v>50415.669933767691</v>
      </c>
      <c r="D6711">
        <v>51713.01425794408</v>
      </c>
      <c r="E6711">
        <v>42851177.102955066</v>
      </c>
      <c r="F6711">
        <v>1297.3443241763889</v>
      </c>
      <c r="G6711">
        <v>274353300.01316941</v>
      </c>
      <c r="H6711" s="6">
        <f>E6711-G6711-'Recalled prostheses cost'!$F$23</f>
        <v>-255253947.3771055</v>
      </c>
      <c r="I6711" s="112">
        <v>23505662.657810334</v>
      </c>
      <c r="J6711" s="112">
        <v>104254254.00500436</v>
      </c>
      <c r="K6711" s="112">
        <f>I6711-J6711-(0.38*'Recalled prostheses cost'!$F$23)</f>
        <v>-89774284.64461267</v>
      </c>
      <c r="L6711" s="11">
        <f t="shared" si="212"/>
        <v>1</v>
      </c>
    </row>
    <row r="6712" spans="1:12" x14ac:dyDescent="0.25">
      <c r="A6712">
        <f t="shared" si="213"/>
        <v>6707</v>
      </c>
      <c r="C6712">
        <v>88034.693459174538</v>
      </c>
      <c r="D6712">
        <v>92303.1697279949</v>
      </c>
      <c r="E6712">
        <v>41613322.651425831</v>
      </c>
      <c r="F6712">
        <v>4268.4762688203627</v>
      </c>
      <c r="G6712">
        <v>488625259.55709732</v>
      </c>
      <c r="H6712" s="6">
        <f>E6712-G6712-'Recalled prostheses cost'!$F$23</f>
        <v>-470763761.37256265</v>
      </c>
      <c r="I6712" s="112">
        <v>23450100.938919872</v>
      </c>
      <c r="J6712" s="112">
        <v>185677598.63169697</v>
      </c>
      <c r="K6712" s="112">
        <f>I6712-J6712-(0.38*'Recalled prostheses cost'!$F$23)</f>
        <v>-171253190.99019575</v>
      </c>
      <c r="L6712" s="11">
        <f t="shared" si="212"/>
        <v>1</v>
      </c>
    </row>
    <row r="6713" spans="1:12" x14ac:dyDescent="0.25">
      <c r="A6713">
        <f t="shared" si="213"/>
        <v>6708</v>
      </c>
      <c r="C6713">
        <v>61625.323659002548</v>
      </c>
      <c r="D6713">
        <v>63502.188469943765</v>
      </c>
      <c r="E6713">
        <v>43071235.060389049</v>
      </c>
      <c r="F6713">
        <v>1876.864810941217</v>
      </c>
      <c r="G6713">
        <v>296006770.63689947</v>
      </c>
      <c r="H6713" s="6">
        <f>E6713-G6713-'Recalled prostheses cost'!$F$23</f>
        <v>-276687360.0434016</v>
      </c>
      <c r="I6713" s="112">
        <v>23910303.37162884</v>
      </c>
      <c r="J6713" s="112">
        <v>112482572.84202179</v>
      </c>
      <c r="K6713" s="112">
        <f>I6713-J6713-(0.38*'Recalled prostheses cost'!$F$23)</f>
        <v>-97597962.767811596</v>
      </c>
      <c r="L6713" s="11">
        <f t="shared" si="212"/>
        <v>1</v>
      </c>
    </row>
    <row r="6714" spans="1:12" x14ac:dyDescent="0.25">
      <c r="A6714">
        <f t="shared" si="213"/>
        <v>6709</v>
      </c>
      <c r="C6714">
        <v>52437.408405289243</v>
      </c>
      <c r="D6714">
        <v>54023.188528970335</v>
      </c>
      <c r="E6714">
        <v>68641413.616642028</v>
      </c>
      <c r="F6714">
        <v>1585.7801236810919</v>
      </c>
      <c r="G6714">
        <v>504446420.84531128</v>
      </c>
      <c r="H6714" s="6">
        <f>E6714-G6714-'Recalled prostheses cost'!$F$23</f>
        <v>-459556831.69556046</v>
      </c>
      <c r="I6714" s="112">
        <v>37903389.871608377</v>
      </c>
      <c r="J6714" s="112">
        <v>191689639.92121828</v>
      </c>
      <c r="K6714" s="112">
        <f>I6714-J6714-(0.38*'Recalled prostheses cost'!$F$23)</f>
        <v>-162811943.34702855</v>
      </c>
      <c r="L6714" s="11">
        <f t="shared" si="212"/>
        <v>1</v>
      </c>
    </row>
    <row r="6715" spans="1:12" x14ac:dyDescent="0.25">
      <c r="A6715">
        <f t="shared" si="213"/>
        <v>6710</v>
      </c>
      <c r="C6715">
        <v>60423.989832452397</v>
      </c>
      <c r="D6715">
        <v>63543.812039707685</v>
      </c>
      <c r="E6715">
        <v>54901778.686178148</v>
      </c>
      <c r="F6715">
        <v>3119.822207255289</v>
      </c>
      <c r="G6715">
        <v>649423621.04220057</v>
      </c>
      <c r="H6715" s="6">
        <f>E6715-G6715-'Recalled prostheses cost'!$F$23</f>
        <v>-618273666.82291353</v>
      </c>
      <c r="I6715" s="112">
        <v>30640606.37439163</v>
      </c>
      <c r="J6715" s="112">
        <v>246780975.9960362</v>
      </c>
      <c r="K6715" s="112">
        <f>I6715-J6715-(0.38*'Recalled prostheses cost'!$F$23)</f>
        <v>-225166062.91906321</v>
      </c>
      <c r="L6715" s="11">
        <f t="shared" si="212"/>
        <v>1</v>
      </c>
    </row>
    <row r="6716" spans="1:12" x14ac:dyDescent="0.25">
      <c r="A6716">
        <f t="shared" si="213"/>
        <v>6711</v>
      </c>
      <c r="C6716">
        <v>72648.040023552603</v>
      </c>
      <c r="D6716">
        <v>74723.651619757584</v>
      </c>
      <c r="E6716">
        <v>38551284.399769068</v>
      </c>
      <c r="F6716">
        <v>2075.6115962049807</v>
      </c>
      <c r="G6716">
        <v>226298969.00097761</v>
      </c>
      <c r="H6716" s="6">
        <f>E6716-G6716-'Recalled prostheses cost'!$F$23</f>
        <v>-211499509.06809971</v>
      </c>
      <c r="I6716" s="112">
        <v>21356918.11149478</v>
      </c>
      <c r="J6716" s="112">
        <v>85993608.220371529</v>
      </c>
      <c r="K6716" s="112">
        <f>I6716-J6716-(0.38*'Recalled prostheses cost'!$F$23)</f>
        <v>-73662383.406295389</v>
      </c>
      <c r="L6716" s="11">
        <f t="shared" si="212"/>
        <v>1</v>
      </c>
    </row>
    <row r="6717" spans="1:12" x14ac:dyDescent="0.25">
      <c r="A6717">
        <f t="shared" si="213"/>
        <v>6712</v>
      </c>
      <c r="C6717">
        <v>49188.77421670271</v>
      </c>
      <c r="D6717">
        <v>50163.61007171042</v>
      </c>
      <c r="E6717">
        <v>64349760.096904807</v>
      </c>
      <c r="F6717">
        <v>974.83585500771005</v>
      </c>
      <c r="G6717">
        <v>337850702.53804022</v>
      </c>
      <c r="H6717" s="6">
        <f>E6717-G6717-'Recalled prostheses cost'!$F$23</f>
        <v>-297252766.90802658</v>
      </c>
      <c r="I6717" s="112">
        <v>35706367.956783518</v>
      </c>
      <c r="J6717" s="112">
        <v>128383266.96445528</v>
      </c>
      <c r="K6717" s="112">
        <f>I6717-J6717-(0.38*'Recalled prostheses cost'!$F$23)</f>
        <v>-101702592.3050904</v>
      </c>
      <c r="L6717" s="11">
        <f t="shared" si="212"/>
        <v>1</v>
      </c>
    </row>
    <row r="6718" spans="1:12" x14ac:dyDescent="0.25">
      <c r="A6718">
        <f t="shared" si="213"/>
        <v>6713</v>
      </c>
      <c r="C6718">
        <v>50359.394395349147</v>
      </c>
      <c r="D6718">
        <v>51868.297282144471</v>
      </c>
      <c r="E6718">
        <v>41623444.786252692</v>
      </c>
      <c r="F6718">
        <v>1508.9028867953239</v>
      </c>
      <c r="G6718">
        <v>292119572.81650329</v>
      </c>
      <c r="H6718" s="6">
        <f>E6718-G6718-'Recalled prostheses cost'!$F$23</f>
        <v>-274247952.49714178</v>
      </c>
      <c r="I6718" s="112">
        <v>23218088.824069597</v>
      </c>
      <c r="J6718" s="112">
        <v>111005437.67027126</v>
      </c>
      <c r="K6718" s="112">
        <f>I6718-J6718-(0.38*'Recalled prostheses cost'!$F$23)</f>
        <v>-96813042.143620312</v>
      </c>
      <c r="L6718" s="11">
        <f t="shared" si="212"/>
        <v>1</v>
      </c>
    </row>
    <row r="6719" spans="1:12" x14ac:dyDescent="0.25">
      <c r="A6719">
        <f t="shared" si="213"/>
        <v>6714</v>
      </c>
      <c r="C6719">
        <v>54080.995706552058</v>
      </c>
      <c r="D6719">
        <v>55638.21498817161</v>
      </c>
      <c r="E6719">
        <v>48854064.527461812</v>
      </c>
      <c r="F6719">
        <v>1557.2192816195529</v>
      </c>
      <c r="G6719">
        <v>383435756.33186328</v>
      </c>
      <c r="H6719" s="6">
        <f>E6719-G6719-'Recalled prostheses cost'!$F$23</f>
        <v>-358333516.27129263</v>
      </c>
      <c r="I6719" s="112">
        <v>26965783.540257994</v>
      </c>
      <c r="J6719" s="112">
        <v>145705587.40610808</v>
      </c>
      <c r="K6719" s="112">
        <f>I6719-J6719-(0.38*'Recalled prostheses cost'!$F$23)</f>
        <v>-127765497.16326874</v>
      </c>
      <c r="L6719" s="11">
        <f t="shared" si="212"/>
        <v>1</v>
      </c>
    </row>
    <row r="6720" spans="1:12" x14ac:dyDescent="0.25">
      <c r="A6720">
        <f t="shared" si="213"/>
        <v>6715</v>
      </c>
      <c r="C6720">
        <v>58639.849011875049</v>
      </c>
      <c r="D6720">
        <v>61134.280396313625</v>
      </c>
      <c r="E6720">
        <v>48618874.85016045</v>
      </c>
      <c r="F6720">
        <v>2494.4313844385761</v>
      </c>
      <c r="G6720">
        <v>609598433.12280965</v>
      </c>
      <c r="H6720" s="6">
        <f>E6720-G6720-'Recalled prostheses cost'!$F$23</f>
        <v>-584731382.73954034</v>
      </c>
      <c r="I6720" s="112">
        <v>26977280.792491566</v>
      </c>
      <c r="J6720" s="112">
        <v>231647404.58666772</v>
      </c>
      <c r="K6720" s="112">
        <f>I6720-J6720-(0.38*'Recalled prostheses cost'!$F$23)</f>
        <v>-213695817.09159482</v>
      </c>
      <c r="L6720" s="11">
        <f t="shared" si="212"/>
        <v>1</v>
      </c>
    </row>
    <row r="6721" spans="1:12" x14ac:dyDescent="0.25">
      <c r="A6721">
        <f t="shared" si="213"/>
        <v>6716</v>
      </c>
      <c r="C6721">
        <v>53840.703996774508</v>
      </c>
      <c r="D6721">
        <v>55732.030908416913</v>
      </c>
      <c r="E6721">
        <v>47453943.447801203</v>
      </c>
      <c r="F6721">
        <v>1891.3269116424053</v>
      </c>
      <c r="G6721">
        <v>359269206.39479709</v>
      </c>
      <c r="H6721" s="6">
        <f>E6721-G6721-'Recalled prostheses cost'!$F$23</f>
        <v>-335567087.41388702</v>
      </c>
      <c r="I6721" s="112">
        <v>26237210.980811816</v>
      </c>
      <c r="J6721" s="112">
        <v>136522298.4300229</v>
      </c>
      <c r="K6721" s="112">
        <f>I6721-J6721-(0.38*'Recalled prostheses cost'!$F$23)</f>
        <v>-119310780.74662971</v>
      </c>
      <c r="L6721" s="11">
        <f t="shared" si="212"/>
        <v>1</v>
      </c>
    </row>
    <row r="6722" spans="1:12" x14ac:dyDescent="0.25">
      <c r="A6722">
        <f t="shared" si="213"/>
        <v>6717</v>
      </c>
      <c r="C6722">
        <v>78956.989900394328</v>
      </c>
      <c r="D6722">
        <v>81990.102835335842</v>
      </c>
      <c r="E6722">
        <v>44495452.242277987</v>
      </c>
      <c r="F6722">
        <v>3033.1129349415132</v>
      </c>
      <c r="G6722">
        <v>405917295.23344094</v>
      </c>
      <c r="H6722" s="6">
        <f>E6722-G6722-'Recalled prostheses cost'!$F$23</f>
        <v>-385173667.45805413</v>
      </c>
      <c r="I6722" s="112">
        <v>24752621.936979886</v>
      </c>
      <c r="J6722" s="112">
        <v>154248572.18870759</v>
      </c>
      <c r="K6722" s="112">
        <f>I6722-J6722-(0.38*'Recalled prostheses cost'!$F$23)</f>
        <v>-138521643.54914635</v>
      </c>
      <c r="L6722" s="11">
        <f t="shared" si="212"/>
        <v>1</v>
      </c>
    </row>
    <row r="6723" spans="1:12" x14ac:dyDescent="0.25">
      <c r="A6723">
        <f t="shared" si="213"/>
        <v>6718</v>
      </c>
      <c r="C6723">
        <v>55367.474843116594</v>
      </c>
      <c r="D6723">
        <v>57171.99808955747</v>
      </c>
      <c r="E6723">
        <v>44699906.27454894</v>
      </c>
      <c r="F6723">
        <v>1804.5232464408764</v>
      </c>
      <c r="G6723">
        <v>294187951.81120169</v>
      </c>
      <c r="H6723" s="6">
        <f>E6723-G6723-'Recalled prostheses cost'!$F$23</f>
        <v>-273239870.00354391</v>
      </c>
      <c r="I6723" s="112">
        <v>24692682.283446047</v>
      </c>
      <c r="J6723" s="112">
        <v>111791421.68825662</v>
      </c>
      <c r="K6723" s="112">
        <f>I6723-J6723-(0.38*'Recalled prostheses cost'!$F$23)</f>
        <v>-96124432.702229232</v>
      </c>
      <c r="L6723" s="11">
        <f t="shared" si="212"/>
        <v>1</v>
      </c>
    </row>
    <row r="6724" spans="1:12" x14ac:dyDescent="0.25">
      <c r="A6724">
        <f t="shared" si="213"/>
        <v>6719</v>
      </c>
      <c r="C6724">
        <v>54594.845497062488</v>
      </c>
      <c r="D6724">
        <v>56790.727905919106</v>
      </c>
      <c r="E6724">
        <v>56704878.046875574</v>
      </c>
      <c r="F6724">
        <v>2195.882408856618</v>
      </c>
      <c r="G6724">
        <v>477873366.74056196</v>
      </c>
      <c r="H6724" s="6">
        <f>E6724-G6724-'Recalled prostheses cost'!$F$23</f>
        <v>-444920313.16057754</v>
      </c>
      <c r="I6724" s="112">
        <v>31638573.961274602</v>
      </c>
      <c r="J6724" s="112">
        <v>181591879.3614136</v>
      </c>
      <c r="K6724" s="112">
        <f>I6724-J6724-(0.38*'Recalled prostheses cost'!$F$23)</f>
        <v>-158978998.69755766</v>
      </c>
      <c r="L6724" s="11">
        <f t="shared" si="212"/>
        <v>1</v>
      </c>
    </row>
    <row r="6725" spans="1:12" x14ac:dyDescent="0.25">
      <c r="A6725">
        <f t="shared" si="213"/>
        <v>6720</v>
      </c>
      <c r="C6725">
        <v>56489.471636648377</v>
      </c>
      <c r="D6725">
        <v>58394.386322822313</v>
      </c>
      <c r="E6725">
        <v>52183458.71086926</v>
      </c>
      <c r="F6725">
        <v>1904.9146861739355</v>
      </c>
      <c r="G6725">
        <v>395154360.65948319</v>
      </c>
      <c r="H6725" s="6">
        <f>E6725-G6725-'Recalled prostheses cost'!$F$23</f>
        <v>-366722726.41550511</v>
      </c>
      <c r="I6725" s="112">
        <v>28972257.641874418</v>
      </c>
      <c r="J6725" s="112">
        <v>150158657.0506036</v>
      </c>
      <c r="K6725" s="112">
        <f>I6725-J6725-(0.38*'Recalled prostheses cost'!$F$23)</f>
        <v>-130212092.70614782</v>
      </c>
      <c r="L6725" s="11">
        <f t="shared" si="212"/>
        <v>1</v>
      </c>
    </row>
    <row r="6726" spans="1:12" x14ac:dyDescent="0.25">
      <c r="A6726">
        <f t="shared" si="213"/>
        <v>6721</v>
      </c>
      <c r="C6726">
        <v>57637.813231579254</v>
      </c>
      <c r="D6726">
        <v>58957.203424860119</v>
      </c>
      <c r="E6726">
        <v>58023194.238180414</v>
      </c>
      <c r="F6726">
        <v>1319.3901932808658</v>
      </c>
      <c r="G6726">
        <v>311991893.91816223</v>
      </c>
      <c r="H6726" s="6">
        <f>E6726-G6726-'Recalled prostheses cost'!$F$23</f>
        <v>-277720524.146873</v>
      </c>
      <c r="I6726" s="112">
        <v>32039074.992676403</v>
      </c>
      <c r="J6726" s="112">
        <v>118556919.68890165</v>
      </c>
      <c r="K6726" s="112">
        <f>I6726-J6726-(0.38*'Recalled prostheses cost'!$F$23)</f>
        <v>-95543537.99364388</v>
      </c>
      <c r="L6726" s="11">
        <f t="shared" ref="L6726:L6789" si="214">IF(H6726/$H$1&lt;=F6726,1,0)</f>
        <v>1</v>
      </c>
    </row>
    <row r="6727" spans="1:12" x14ac:dyDescent="0.25">
      <c r="A6727">
        <f t="shared" si="213"/>
        <v>6722</v>
      </c>
      <c r="C6727">
        <v>60726.917863771989</v>
      </c>
      <c r="D6727">
        <v>63418.44363300204</v>
      </c>
      <c r="E6727">
        <v>40983195.863608815</v>
      </c>
      <c r="F6727">
        <v>2691.5257692300511</v>
      </c>
      <c r="G6727">
        <v>365769584.12309009</v>
      </c>
      <c r="H6727" s="6">
        <f>E6727-G6727-'Recalled prostheses cost'!$F$23</f>
        <v>-348538212.72637242</v>
      </c>
      <c r="I6727" s="112">
        <v>22437155.642630946</v>
      </c>
      <c r="J6727" s="112">
        <v>138992441.96677426</v>
      </c>
      <c r="K6727" s="112">
        <f>I6727-J6727-(0.38*'Recalled prostheses cost'!$F$23)</f>
        <v>-125580979.62156194</v>
      </c>
      <c r="L6727" s="11">
        <f t="shared" si="214"/>
        <v>1</v>
      </c>
    </row>
    <row r="6728" spans="1:12" x14ac:dyDescent="0.25">
      <c r="A6728">
        <f t="shared" ref="A6728:A6791" si="215">1+A6727</f>
        <v>6723</v>
      </c>
      <c r="C6728">
        <v>53295.014179976468</v>
      </c>
      <c r="D6728">
        <v>54627.116612411235</v>
      </c>
      <c r="E6728">
        <v>41905288.892796516</v>
      </c>
      <c r="F6728">
        <v>1332.1024324347673</v>
      </c>
      <c r="G6728">
        <v>221747413.58434126</v>
      </c>
      <c r="H6728" s="6">
        <f>E6728-G6728-'Recalled prostheses cost'!$F$23</f>
        <v>-203593949.15843591</v>
      </c>
      <c r="I6728" s="112">
        <v>23289506.918810293</v>
      </c>
      <c r="J6728" s="112">
        <v>84264017.162049681</v>
      </c>
      <c r="K6728" s="112">
        <f>I6728-J6728-(0.38*'Recalled prostheses cost'!$F$23)</f>
        <v>-70000203.540658027</v>
      </c>
      <c r="L6728" s="11">
        <f t="shared" si="214"/>
        <v>1</v>
      </c>
    </row>
    <row r="6729" spans="1:12" x14ac:dyDescent="0.25">
      <c r="A6729">
        <f t="shared" si="215"/>
        <v>6724</v>
      </c>
      <c r="C6729">
        <v>54593.553821604204</v>
      </c>
      <c r="D6729">
        <v>56001.711024954238</v>
      </c>
      <c r="E6729">
        <v>46710144.311830692</v>
      </c>
      <c r="F6729">
        <v>1408.1572033500343</v>
      </c>
      <c r="G6729">
        <v>248104566.31991529</v>
      </c>
      <c r="H6729" s="6">
        <f>E6729-G6729-'Recalled prostheses cost'!$F$23</f>
        <v>-225146246.47497576</v>
      </c>
      <c r="I6729" s="112">
        <v>25895640.44803372</v>
      </c>
      <c r="J6729" s="112">
        <v>94279735.201567829</v>
      </c>
      <c r="K6729" s="112">
        <f>I6729-J6729-(0.38*'Recalled prostheses cost'!$F$23)</f>
        <v>-77409788.050952762</v>
      </c>
      <c r="L6729" s="11">
        <f t="shared" si="214"/>
        <v>1</v>
      </c>
    </row>
    <row r="6730" spans="1:12" x14ac:dyDescent="0.25">
      <c r="A6730">
        <f t="shared" si="215"/>
        <v>6725</v>
      </c>
      <c r="C6730">
        <v>83831.185287467073</v>
      </c>
      <c r="D6730">
        <v>87936.367768139287</v>
      </c>
      <c r="E6730">
        <v>44079214.912366018</v>
      </c>
      <c r="F6730">
        <v>4105.1824806722143</v>
      </c>
      <c r="G6730">
        <v>438646280.1254397</v>
      </c>
      <c r="H6730" s="6">
        <f>E6730-G6730-'Recalled prostheses cost'!$F$23</f>
        <v>-418318889.67996484</v>
      </c>
      <c r="I6730" s="112">
        <v>24498186.783504181</v>
      </c>
      <c r="J6730" s="112">
        <v>166685586.44766712</v>
      </c>
      <c r="K6730" s="112">
        <f>I6730-J6730-(0.38*'Recalled prostheses cost'!$F$23)</f>
        <v>-151213092.96158159</v>
      </c>
      <c r="L6730" s="11">
        <f t="shared" si="214"/>
        <v>1</v>
      </c>
    </row>
    <row r="6731" spans="1:12" x14ac:dyDescent="0.25">
      <c r="A6731">
        <f t="shared" si="215"/>
        <v>6726</v>
      </c>
      <c r="C6731">
        <v>56209.145742227331</v>
      </c>
      <c r="D6731">
        <v>57092.501621533578</v>
      </c>
      <c r="E6731">
        <v>54104137.752510935</v>
      </c>
      <c r="F6731">
        <v>883.35587930624752</v>
      </c>
      <c r="G6731">
        <v>248911292.88360339</v>
      </c>
      <c r="H6731" s="6">
        <f>E6731-G6731-'Recalled prostheses cost'!$F$23</f>
        <v>-218558979.59798363</v>
      </c>
      <c r="I6731" s="112">
        <v>29951087.644578997</v>
      </c>
      <c r="J6731" s="112">
        <v>94586291.295769274</v>
      </c>
      <c r="K6731" s="112">
        <f>I6731-J6731-(0.38*'Recalled prostheses cost'!$F$23)</f>
        <v>-73660896.948608935</v>
      </c>
      <c r="L6731" s="11">
        <f t="shared" si="214"/>
        <v>1</v>
      </c>
    </row>
    <row r="6732" spans="1:12" x14ac:dyDescent="0.25">
      <c r="A6732">
        <f t="shared" si="215"/>
        <v>6727</v>
      </c>
      <c r="C6732">
        <v>51112.58014742934</v>
      </c>
      <c r="D6732">
        <v>52227.506032289464</v>
      </c>
      <c r="E6732">
        <v>48073895.473738283</v>
      </c>
      <c r="F6732">
        <v>1114.9258848601239</v>
      </c>
      <c r="G6732">
        <v>188927143.03755325</v>
      </c>
      <c r="H6732" s="6">
        <f>E6732-G6732-'Recalled prostheses cost'!$F$23</f>
        <v>-164605072.03070614</v>
      </c>
      <c r="I6732" s="112">
        <v>26796956.944670882</v>
      </c>
      <c r="J6732" s="112">
        <v>71792314.35427025</v>
      </c>
      <c r="K6732" s="112">
        <f>I6732-J6732-(0.38*'Recalled prostheses cost'!$F$23)</f>
        <v>-54021050.70701801</v>
      </c>
      <c r="L6732" s="11">
        <f t="shared" si="214"/>
        <v>1</v>
      </c>
    </row>
    <row r="6733" spans="1:12" x14ac:dyDescent="0.25">
      <c r="A6733">
        <f t="shared" si="215"/>
        <v>6728</v>
      </c>
      <c r="C6733">
        <v>49981.49335319797</v>
      </c>
      <c r="D6733">
        <v>51729.835497818407</v>
      </c>
      <c r="E6733">
        <v>42232516.059248447</v>
      </c>
      <c r="F6733">
        <v>1748.3421446204375</v>
      </c>
      <c r="G6733">
        <v>333743228.29997349</v>
      </c>
      <c r="H6733" s="6">
        <f>E6733-G6733-'Recalled prostheses cost'!$F$23</f>
        <v>-315262536.70761621</v>
      </c>
      <c r="I6733" s="112">
        <v>23341028.277747832</v>
      </c>
      <c r="J6733" s="112">
        <v>126822426.75398992</v>
      </c>
      <c r="K6733" s="112">
        <f>I6733-J6733-(0.38*'Recalled prostheses cost'!$F$23)</f>
        <v>-112507091.77366075</v>
      </c>
      <c r="L6733" s="11">
        <f t="shared" si="214"/>
        <v>1</v>
      </c>
    </row>
    <row r="6734" spans="1:12" x14ac:dyDescent="0.25">
      <c r="A6734">
        <f t="shared" si="215"/>
        <v>6729</v>
      </c>
      <c r="C6734">
        <v>74484.536449602339</v>
      </c>
      <c r="D6734">
        <v>76407.31489609649</v>
      </c>
      <c r="E6734">
        <v>51736099.556932695</v>
      </c>
      <c r="F6734">
        <v>1922.7784464941506</v>
      </c>
      <c r="G6734">
        <v>297665029.32178533</v>
      </c>
      <c r="H6734" s="6">
        <f>E6734-G6734-'Recalled prostheses cost'!$F$23</f>
        <v>-269680754.23174381</v>
      </c>
      <c r="I6734" s="112">
        <v>28582126.287145052</v>
      </c>
      <c r="J6734" s="112">
        <v>113112711.14227843</v>
      </c>
      <c r="K6734" s="112">
        <f>I6734-J6734-(0.38*'Recalled prostheses cost'!$F$23)</f>
        <v>-93556278.152552038</v>
      </c>
      <c r="L6734" s="11">
        <f t="shared" si="214"/>
        <v>1</v>
      </c>
    </row>
    <row r="6735" spans="1:12" x14ac:dyDescent="0.25">
      <c r="A6735">
        <f t="shared" si="215"/>
        <v>6730</v>
      </c>
      <c r="C6735">
        <v>54193.414606333601</v>
      </c>
      <c r="D6735">
        <v>55744.235368098933</v>
      </c>
      <c r="E6735">
        <v>50209989.281695299</v>
      </c>
      <c r="F6735">
        <v>1550.8207617653316</v>
      </c>
      <c r="G6735">
        <v>358088060.75911772</v>
      </c>
      <c r="H6735" s="6">
        <f>E6735-G6735-'Recalled prostheses cost'!$F$23</f>
        <v>-331629895.94431359</v>
      </c>
      <c r="I6735" s="112">
        <v>27759409.164207906</v>
      </c>
      <c r="J6735" s="112">
        <v>136073463.08846474</v>
      </c>
      <c r="K6735" s="112">
        <f>I6735-J6735-(0.38*'Recalled prostheses cost'!$F$23)</f>
        <v>-117339747.22167549</v>
      </c>
      <c r="L6735" s="11">
        <f t="shared" si="214"/>
        <v>1</v>
      </c>
    </row>
    <row r="6736" spans="1:12" x14ac:dyDescent="0.25">
      <c r="A6736">
        <f t="shared" si="215"/>
        <v>6731</v>
      </c>
      <c r="C6736">
        <v>58758.70055004512</v>
      </c>
      <c r="D6736">
        <v>60418.631658063554</v>
      </c>
      <c r="E6736">
        <v>56487347.484109551</v>
      </c>
      <c r="F6736">
        <v>1659.9311080184343</v>
      </c>
      <c r="G6736">
        <v>346039037.6735099</v>
      </c>
      <c r="H6736" s="6">
        <f>E6736-G6736-'Recalled prostheses cost'!$F$23</f>
        <v>-313303514.65629148</v>
      </c>
      <c r="I6736" s="112">
        <v>31463272.202956095</v>
      </c>
      <c r="J6736" s="112">
        <v>131494834.31593378</v>
      </c>
      <c r="K6736" s="112">
        <f>I6736-J6736-(0.38*'Recalled prostheses cost'!$F$23)</f>
        <v>-109057255.41039634</v>
      </c>
      <c r="L6736" s="11">
        <f t="shared" si="214"/>
        <v>1</v>
      </c>
    </row>
    <row r="6737" spans="1:12" x14ac:dyDescent="0.25">
      <c r="A6737">
        <f t="shared" si="215"/>
        <v>6732</v>
      </c>
      <c r="C6737">
        <v>68748.439095753463</v>
      </c>
      <c r="D6737">
        <v>70740.376843641425</v>
      </c>
      <c r="E6737">
        <v>57054565.22982271</v>
      </c>
      <c r="F6737">
        <v>1991.9377478879615</v>
      </c>
      <c r="G6737">
        <v>334195340.60729712</v>
      </c>
      <c r="H6737" s="6">
        <f>E6737-G6737-'Recalled prostheses cost'!$F$23</f>
        <v>-300892599.8443656</v>
      </c>
      <c r="I6737" s="112">
        <v>31201787.588459328</v>
      </c>
      <c r="J6737" s="112">
        <v>126994229.43077292</v>
      </c>
      <c r="K6737" s="112">
        <f>I6737-J6737-(0.38*'Recalled prostheses cost'!$F$23)</f>
        <v>-104818135.13973224</v>
      </c>
      <c r="L6737" s="11">
        <f t="shared" si="214"/>
        <v>1</v>
      </c>
    </row>
    <row r="6738" spans="1:12" x14ac:dyDescent="0.25">
      <c r="A6738">
        <f t="shared" si="215"/>
        <v>6733</v>
      </c>
      <c r="C6738">
        <v>50672.831678295537</v>
      </c>
      <c r="D6738">
        <v>51966.040680369544</v>
      </c>
      <c r="E6738">
        <v>49111866.758297771</v>
      </c>
      <c r="F6738">
        <v>1293.209002074007</v>
      </c>
      <c r="G6738">
        <v>310868636.02247798</v>
      </c>
      <c r="H6738" s="6">
        <f>E6738-G6738-'Recalled prostheses cost'!$F$23</f>
        <v>-285508593.73107141</v>
      </c>
      <c r="I6738" s="112">
        <v>27309355.59771242</v>
      </c>
      <c r="J6738" s="112">
        <v>118130081.68854167</v>
      </c>
      <c r="K6738" s="112">
        <f>I6738-J6738-(0.38*'Recalled prostheses cost'!$F$23)</f>
        <v>-99846419.388247907</v>
      </c>
      <c r="L6738" s="11">
        <f t="shared" si="214"/>
        <v>1</v>
      </c>
    </row>
    <row r="6739" spans="1:12" x14ac:dyDescent="0.25">
      <c r="A6739">
        <f t="shared" si="215"/>
        <v>6734</v>
      </c>
      <c r="C6739">
        <v>52563.092298773889</v>
      </c>
      <c r="D6739">
        <v>54158.849409308881</v>
      </c>
      <c r="E6739">
        <v>58876555.584220409</v>
      </c>
      <c r="F6739">
        <v>1595.7571105349925</v>
      </c>
      <c r="G6739">
        <v>478184320.76985872</v>
      </c>
      <c r="H6739" s="6">
        <f>E6739-G6739-'Recalled prostheses cost'!$F$23</f>
        <v>-443059589.65252948</v>
      </c>
      <c r="I6739" s="112">
        <v>32923788.294633888</v>
      </c>
      <c r="J6739" s="112">
        <v>181710041.8925463</v>
      </c>
      <c r="K6739" s="112">
        <f>I6739-J6739-(0.38*'Recalled prostheses cost'!$F$23)</f>
        <v>-157811946.89533105</v>
      </c>
      <c r="L6739" s="11">
        <f t="shared" si="214"/>
        <v>1</v>
      </c>
    </row>
    <row r="6740" spans="1:12" x14ac:dyDescent="0.25">
      <c r="A6740">
        <f t="shared" si="215"/>
        <v>6735</v>
      </c>
      <c r="C6740">
        <v>67854.688479544711</v>
      </c>
      <c r="D6740">
        <v>70651.165367519614</v>
      </c>
      <c r="E6740">
        <v>62784894.299140811</v>
      </c>
      <c r="F6740">
        <v>2796.4768879749026</v>
      </c>
      <c r="G6740">
        <v>525321492.07713914</v>
      </c>
      <c r="H6740" s="6">
        <f>E6740-G6740-'Recalled prostheses cost'!$F$23</f>
        <v>-486288422.2448895</v>
      </c>
      <c r="I6740" s="112">
        <v>34911529.697704852</v>
      </c>
      <c r="J6740" s="112">
        <v>199622166.98931286</v>
      </c>
      <c r="K6740" s="112">
        <f>I6740-J6740-(0.38*'Recalled prostheses cost'!$F$23)</f>
        <v>-173736330.58902666</v>
      </c>
      <c r="L6740" s="11">
        <f t="shared" si="214"/>
        <v>1</v>
      </c>
    </row>
    <row r="6741" spans="1:12" x14ac:dyDescent="0.25">
      <c r="A6741">
        <f t="shared" si="215"/>
        <v>6736</v>
      </c>
      <c r="C6741">
        <v>62121.367722614392</v>
      </c>
      <c r="D6741">
        <v>63674.283102635418</v>
      </c>
      <c r="E6741">
        <v>47730410.03186366</v>
      </c>
      <c r="F6741">
        <v>1552.9153800210261</v>
      </c>
      <c r="G6741">
        <v>242495036.27752975</v>
      </c>
      <c r="H6741" s="6">
        <f>E6741-G6741-'Recalled prostheses cost'!$F$23</f>
        <v>-218516450.71255726</v>
      </c>
      <c r="I6741" s="112">
        <v>26428963.830186021</v>
      </c>
      <c r="J6741" s="112">
        <v>92148113.785461321</v>
      </c>
      <c r="K6741" s="112">
        <f>I6741-J6741-(0.38*'Recalled prostheses cost'!$F$23)</f>
        <v>-74744843.252693951</v>
      </c>
      <c r="L6741" s="11">
        <f t="shared" si="214"/>
        <v>1</v>
      </c>
    </row>
    <row r="6742" spans="1:12" x14ac:dyDescent="0.25">
      <c r="A6742">
        <f t="shared" si="215"/>
        <v>6737</v>
      </c>
      <c r="C6742">
        <v>55472.642783974261</v>
      </c>
      <c r="D6742">
        <v>58084.702342594013</v>
      </c>
      <c r="E6742">
        <v>54508206.989165097</v>
      </c>
      <c r="F6742">
        <v>2612.0595586197524</v>
      </c>
      <c r="G6742">
        <v>530983179.59417665</v>
      </c>
      <c r="H6742" s="6">
        <f>E6742-G6742-'Recalled prostheses cost'!$F$23</f>
        <v>-500226797.07190275</v>
      </c>
      <c r="I6742" s="112">
        <v>30445888.105453633</v>
      </c>
      <c r="J6742" s="112">
        <v>201773608.24578711</v>
      </c>
      <c r="K6742" s="112">
        <f>I6742-J6742-(0.38*'Recalled prostheses cost'!$F$23)</f>
        <v>-180353413.43775213</v>
      </c>
      <c r="L6742" s="11">
        <f t="shared" si="214"/>
        <v>1</v>
      </c>
    </row>
    <row r="6743" spans="1:12" x14ac:dyDescent="0.25">
      <c r="A6743">
        <f t="shared" si="215"/>
        <v>6738</v>
      </c>
      <c r="C6743">
        <v>51606.875334967386</v>
      </c>
      <c r="D6743">
        <v>52607.851950692879</v>
      </c>
      <c r="E6743">
        <v>47696293.837060004</v>
      </c>
      <c r="F6743">
        <v>1000.9766157254926</v>
      </c>
      <c r="G6743">
        <v>226688095.57449996</v>
      </c>
      <c r="H6743" s="6">
        <f>E6743-G6743-'Recalled prostheses cost'!$F$23</f>
        <v>-202743626.20433113</v>
      </c>
      <c r="I6743" s="112">
        <v>26665605.715357959</v>
      </c>
      <c r="J6743" s="112">
        <v>86141476.318309993</v>
      </c>
      <c r="K6743" s="112">
        <f>I6743-J6743-(0.38*'Recalled prostheses cost'!$F$23)</f>
        <v>-68501563.900370687</v>
      </c>
      <c r="L6743" s="11">
        <f t="shared" si="214"/>
        <v>1</v>
      </c>
    </row>
    <row r="6744" spans="1:12" x14ac:dyDescent="0.25">
      <c r="A6744">
        <f t="shared" si="215"/>
        <v>6739</v>
      </c>
      <c r="C6744">
        <v>50421.2931168266</v>
      </c>
      <c r="D6744">
        <v>52194.552754160395</v>
      </c>
      <c r="E6744">
        <v>51240917.621103555</v>
      </c>
      <c r="F6744">
        <v>1773.2596373337947</v>
      </c>
      <c r="G6744">
        <v>519439047.21279913</v>
      </c>
      <c r="H6744" s="6">
        <f>E6744-G6744-'Recalled prostheses cost'!$F$23</f>
        <v>-491949954.05858672</v>
      </c>
      <c r="I6744" s="112">
        <v>28594751.698226623</v>
      </c>
      <c r="J6744" s="112">
        <v>197386837.94086364</v>
      </c>
      <c r="K6744" s="112">
        <f>I6744-J6744-(0.38*'Recalled prostheses cost'!$F$23)</f>
        <v>-177817779.54005566</v>
      </c>
      <c r="L6744" s="11">
        <f t="shared" si="214"/>
        <v>1</v>
      </c>
    </row>
    <row r="6745" spans="1:12" x14ac:dyDescent="0.25">
      <c r="A6745">
        <f t="shared" si="215"/>
        <v>6740</v>
      </c>
      <c r="C6745">
        <v>67798.911553364756</v>
      </c>
      <c r="D6745">
        <v>70615.947280435372</v>
      </c>
      <c r="E6745">
        <v>46523520.137841873</v>
      </c>
      <c r="F6745">
        <v>2817.0357270706154</v>
      </c>
      <c r="G6745">
        <v>384790239.48568177</v>
      </c>
      <c r="H6745" s="6">
        <f>E6745-G6745-'Recalled prostheses cost'!$F$23</f>
        <v>-362018543.81473106</v>
      </c>
      <c r="I6745" s="112">
        <v>25410895.609438211</v>
      </c>
      <c r="J6745" s="112">
        <v>146220291.00455907</v>
      </c>
      <c r="K6745" s="112">
        <f>I6745-J6745-(0.38*'Recalled prostheses cost'!$F$23)</f>
        <v>-129835088.69253951</v>
      </c>
      <c r="L6745" s="11">
        <f t="shared" si="214"/>
        <v>1</v>
      </c>
    </row>
    <row r="6746" spans="1:12" x14ac:dyDescent="0.25">
      <c r="A6746">
        <f t="shared" si="215"/>
        <v>6741</v>
      </c>
      <c r="C6746">
        <v>73061.851357138352</v>
      </c>
      <c r="D6746">
        <v>75856.299702635952</v>
      </c>
      <c r="E6746">
        <v>51010618.544522986</v>
      </c>
      <c r="F6746">
        <v>2794.4483454975998</v>
      </c>
      <c r="G6746">
        <v>450326983.21307302</v>
      </c>
      <c r="H6746" s="6">
        <f>E6746-G6746-'Recalled prostheses cost'!$F$23</f>
        <v>-423068189.13544118</v>
      </c>
      <c r="I6746" s="112">
        <v>28479736.73701207</v>
      </c>
      <c r="J6746" s="112">
        <v>171124253.62096775</v>
      </c>
      <c r="K6746" s="112">
        <f>I6746-J6746-(0.38*'Recalled prostheses cost'!$F$23)</f>
        <v>-151670210.18137434</v>
      </c>
      <c r="L6746" s="11">
        <f t="shared" si="214"/>
        <v>1</v>
      </c>
    </row>
    <row r="6747" spans="1:12" x14ac:dyDescent="0.25">
      <c r="A6747">
        <f t="shared" si="215"/>
        <v>6742</v>
      </c>
      <c r="C6747">
        <v>50622.427743110798</v>
      </c>
      <c r="D6747">
        <v>51784.354088285894</v>
      </c>
      <c r="E6747">
        <v>60730335.235005416</v>
      </c>
      <c r="F6747">
        <v>1161.9263451750958</v>
      </c>
      <c r="G6747">
        <v>364864694.16504115</v>
      </c>
      <c r="H6747" s="6">
        <f>E6747-G6747-'Recalled prostheses cost'!$F$23</f>
        <v>-327886183.39692688</v>
      </c>
      <c r="I6747" s="112">
        <v>33300796.787946396</v>
      </c>
      <c r="J6747" s="112">
        <v>138648583.78271565</v>
      </c>
      <c r="K6747" s="112">
        <f>I6747-J6747-(0.38*'Recalled prostheses cost'!$F$23)</f>
        <v>-114373480.2921879</v>
      </c>
      <c r="L6747" s="11">
        <f t="shared" si="214"/>
        <v>1</v>
      </c>
    </row>
    <row r="6748" spans="1:12" x14ac:dyDescent="0.25">
      <c r="A6748">
        <f t="shared" si="215"/>
        <v>6743</v>
      </c>
      <c r="C6748">
        <v>55137.280205893214</v>
      </c>
      <c r="D6748">
        <v>57180.809559563182</v>
      </c>
      <c r="E6748">
        <v>40740798.638723172</v>
      </c>
      <c r="F6748">
        <v>2043.5293536699683</v>
      </c>
      <c r="G6748">
        <v>307575069.70517313</v>
      </c>
      <c r="H6748" s="6">
        <f>E6748-G6748-'Recalled prostheses cost'!$F$23</f>
        <v>-290586095.53334117</v>
      </c>
      <c r="I6748" s="112">
        <v>23011854.065345328</v>
      </c>
      <c r="J6748" s="112">
        <v>116878526.48796579</v>
      </c>
      <c r="K6748" s="112">
        <f>I6748-J6748-(0.38*'Recalled prostheses cost'!$F$23)</f>
        <v>-102892365.7200391</v>
      </c>
      <c r="L6748" s="11">
        <f t="shared" si="214"/>
        <v>1</v>
      </c>
    </row>
    <row r="6749" spans="1:12" x14ac:dyDescent="0.25">
      <c r="A6749">
        <f t="shared" si="215"/>
        <v>6744</v>
      </c>
      <c r="C6749">
        <v>53507.100210202625</v>
      </c>
      <c r="D6749">
        <v>55142.031503771985</v>
      </c>
      <c r="E6749">
        <v>42766951.740097791</v>
      </c>
      <c r="F6749">
        <v>1634.9312935693597</v>
      </c>
      <c r="G6749">
        <v>286653822.04039168</v>
      </c>
      <c r="H6749" s="6">
        <f>E6749-G6749-'Recalled prostheses cost'!$F$23</f>
        <v>-267638694.76718506</v>
      </c>
      <c r="I6749" s="112">
        <v>23296840.778748881</v>
      </c>
      <c r="J6749" s="112">
        <v>108928452.37534885</v>
      </c>
      <c r="K6749" s="112">
        <f>I6749-J6749-(0.38*'Recalled prostheses cost'!$F$23)</f>
        <v>-94657304.89401862</v>
      </c>
      <c r="L6749" s="11">
        <f t="shared" si="214"/>
        <v>1</v>
      </c>
    </row>
    <row r="6750" spans="1:12" x14ac:dyDescent="0.25">
      <c r="A6750">
        <f t="shared" si="215"/>
        <v>6745</v>
      </c>
      <c r="C6750">
        <v>63018.660680615532</v>
      </c>
      <c r="D6750">
        <v>66163.877854950435</v>
      </c>
      <c r="E6750">
        <v>52997442.543425925</v>
      </c>
      <c r="F6750">
        <v>3145.2171743349027</v>
      </c>
      <c r="G6750">
        <v>544166248.47894204</v>
      </c>
      <c r="H6750" s="6">
        <f>E6750-G6750-'Recalled prostheses cost'!$F$23</f>
        <v>-514920630.40240729</v>
      </c>
      <c r="I6750" s="112">
        <v>29076985.632599778</v>
      </c>
      <c r="J6750" s="112">
        <v>206783174.42199799</v>
      </c>
      <c r="K6750" s="112">
        <f>I6750-J6750-(0.38*'Recalled prostheses cost'!$F$23)</f>
        <v>-186731882.08681688</v>
      </c>
      <c r="L6750" s="11">
        <f t="shared" si="214"/>
        <v>1</v>
      </c>
    </row>
    <row r="6751" spans="1:12" x14ac:dyDescent="0.25">
      <c r="A6751">
        <f t="shared" si="215"/>
        <v>6746</v>
      </c>
      <c r="C6751">
        <v>52106.471940302225</v>
      </c>
      <c r="D6751">
        <v>53024.556765572997</v>
      </c>
      <c r="E6751">
        <v>57334151.120989054</v>
      </c>
      <c r="F6751">
        <v>918.08482527077285</v>
      </c>
      <c r="G6751">
        <v>182514746.56380287</v>
      </c>
      <c r="H6751" s="6">
        <f>E6751-G6751-'Recalled prostheses cost'!$F$23</f>
        <v>-148932419.90970498</v>
      </c>
      <c r="I6751" s="112">
        <v>31880466.426279809</v>
      </c>
      <c r="J6751" s="112">
        <v>69355603.694245085</v>
      </c>
      <c r="K6751" s="112">
        <f>I6751-J6751-(0.38*'Recalled prostheses cost'!$F$23)</f>
        <v>-46500830.565383919</v>
      </c>
      <c r="L6751" s="11">
        <f t="shared" si="214"/>
        <v>1</v>
      </c>
    </row>
    <row r="6752" spans="1:12" x14ac:dyDescent="0.25">
      <c r="A6752">
        <f t="shared" si="215"/>
        <v>6747</v>
      </c>
      <c r="C6752">
        <v>53593.349684540874</v>
      </c>
      <c r="D6752">
        <v>55021.612641363594</v>
      </c>
      <c r="E6752">
        <v>42674093.659887195</v>
      </c>
      <c r="F6752">
        <v>1428.2629568227203</v>
      </c>
      <c r="G6752">
        <v>250688571.9024688</v>
      </c>
      <c r="H6752" s="6">
        <f>E6752-G6752-'Recalled prostheses cost'!$F$23</f>
        <v>-231766302.70947278</v>
      </c>
      <c r="I6752" s="112">
        <v>23386777.036571745</v>
      </c>
      <c r="J6752" s="112">
        <v>95261657.322938174</v>
      </c>
      <c r="K6752" s="112">
        <f>I6752-J6752-(0.38*'Recalled prostheses cost'!$F$23)</f>
        <v>-80900573.583785087</v>
      </c>
      <c r="L6752" s="11">
        <f t="shared" si="214"/>
        <v>1</v>
      </c>
    </row>
    <row r="6753" spans="1:12" x14ac:dyDescent="0.25">
      <c r="A6753">
        <f t="shared" si="215"/>
        <v>6748</v>
      </c>
      <c r="C6753">
        <v>54743.832538182643</v>
      </c>
      <c r="D6753">
        <v>56171.375855782702</v>
      </c>
      <c r="E6753">
        <v>49282511.704721175</v>
      </c>
      <c r="F6753">
        <v>1427.5433176000588</v>
      </c>
      <c r="G6753">
        <v>355001014.28394008</v>
      </c>
      <c r="H6753" s="6">
        <f>E6753-G6753-'Recalled prostheses cost'!$F$23</f>
        <v>-329470327.04611009</v>
      </c>
      <c r="I6753" s="112">
        <v>27273195.712928977</v>
      </c>
      <c r="J6753" s="112">
        <v>134900385.42789721</v>
      </c>
      <c r="K6753" s="112">
        <f>I6753-J6753-(0.38*'Recalled prostheses cost'!$F$23)</f>
        <v>-116652883.01238689</v>
      </c>
      <c r="L6753" s="11">
        <f t="shared" si="214"/>
        <v>1</v>
      </c>
    </row>
    <row r="6754" spans="1:12" x14ac:dyDescent="0.25">
      <c r="A6754">
        <f t="shared" si="215"/>
        <v>6749</v>
      </c>
      <c r="C6754">
        <v>66158.238697205568</v>
      </c>
      <c r="D6754">
        <v>68677.71736495434</v>
      </c>
      <c r="E6754">
        <v>54492542.56937059</v>
      </c>
      <c r="F6754">
        <v>2519.4786677487718</v>
      </c>
      <c r="G6754">
        <v>527277330.54995269</v>
      </c>
      <c r="H6754" s="6">
        <f>E6754-G6754-'Recalled prostheses cost'!$F$23</f>
        <v>-496536612.44747329</v>
      </c>
      <c r="I6754" s="112">
        <v>30202234.42048341</v>
      </c>
      <c r="J6754" s="112">
        <v>200365385.60898203</v>
      </c>
      <c r="K6754" s="112">
        <f>I6754-J6754-(0.38*'Recalled prostheses cost'!$F$23)</f>
        <v>-179188844.48591727</v>
      </c>
      <c r="L6754" s="11">
        <f t="shared" si="214"/>
        <v>1</v>
      </c>
    </row>
    <row r="6755" spans="1:12" x14ac:dyDescent="0.25">
      <c r="A6755">
        <f t="shared" si="215"/>
        <v>6750</v>
      </c>
      <c r="C6755">
        <v>64837.380845057407</v>
      </c>
      <c r="D6755">
        <v>66647.190162931263</v>
      </c>
      <c r="E6755">
        <v>46280999.81764847</v>
      </c>
      <c r="F6755">
        <v>1809.8093178738563</v>
      </c>
      <c r="G6755">
        <v>287311727.68589723</v>
      </c>
      <c r="H6755" s="6">
        <f>E6755-G6755-'Recalled prostheses cost'!$F$23</f>
        <v>-264782552.33513993</v>
      </c>
      <c r="I6755" s="112">
        <v>26036861.973531608</v>
      </c>
      <c r="J6755" s="112">
        <v>109178456.52064094</v>
      </c>
      <c r="K6755" s="112">
        <f>I6755-J6755-(0.38*'Recalled prostheses cost'!$F$23)</f>
        <v>-92167287.84452799</v>
      </c>
      <c r="L6755" s="11">
        <f t="shared" si="214"/>
        <v>1</v>
      </c>
    </row>
    <row r="6756" spans="1:12" x14ac:dyDescent="0.25">
      <c r="A6756">
        <f t="shared" si="215"/>
        <v>6751</v>
      </c>
      <c r="C6756">
        <v>56706.788639875005</v>
      </c>
      <c r="D6756">
        <v>59094.205866485638</v>
      </c>
      <c r="E6756">
        <v>43030483.284719765</v>
      </c>
      <c r="F6756">
        <v>2387.4172266106325</v>
      </c>
      <c r="G6756">
        <v>389335662.03199303</v>
      </c>
      <c r="H6756" s="6">
        <f>E6756-G6756-'Recalled prostheses cost'!$F$23</f>
        <v>-370057003.21416444</v>
      </c>
      <c r="I6756" s="112">
        <v>23602726.711410195</v>
      </c>
      <c r="J6756" s="112">
        <v>147947551.57215735</v>
      </c>
      <c r="K6756" s="112">
        <f>I6756-J6756-(0.38*'Recalled prostheses cost'!$F$23)</f>
        <v>-133370518.15816581</v>
      </c>
      <c r="L6756" s="11">
        <f t="shared" si="214"/>
        <v>1</v>
      </c>
    </row>
    <row r="6757" spans="1:12" x14ac:dyDescent="0.25">
      <c r="A6757">
        <f t="shared" si="215"/>
        <v>6752</v>
      </c>
      <c r="C6757">
        <v>56963.944178865917</v>
      </c>
      <c r="D6757">
        <v>59626.370722286054</v>
      </c>
      <c r="E6757">
        <v>51889640.840659492</v>
      </c>
      <c r="F6757">
        <v>2662.426543420137</v>
      </c>
      <c r="G6757">
        <v>722424578.68355644</v>
      </c>
      <c r="H6757" s="6">
        <f>E6757-G6757-'Recalled prostheses cost'!$F$23</f>
        <v>-694286762.30978811</v>
      </c>
      <c r="I6757" s="112">
        <v>28720172.778582033</v>
      </c>
      <c r="J6757" s="112">
        <v>274521339.89975142</v>
      </c>
      <c r="K6757" s="112">
        <f>I6757-J6757-(0.38*'Recalled prostheses cost'!$F$23)</f>
        <v>-254826860.41858804</v>
      </c>
      <c r="L6757" s="11">
        <f t="shared" si="214"/>
        <v>1</v>
      </c>
    </row>
    <row r="6758" spans="1:12" x14ac:dyDescent="0.25">
      <c r="A6758">
        <f t="shared" si="215"/>
        <v>6753</v>
      </c>
      <c r="C6758">
        <v>65234.261256828402</v>
      </c>
      <c r="D6758">
        <v>67375.796729009715</v>
      </c>
      <c r="E6758">
        <v>57938232.267831318</v>
      </c>
      <c r="F6758">
        <v>2141.5354721813128</v>
      </c>
      <c r="G6758">
        <v>418805854.64741075</v>
      </c>
      <c r="H6758" s="6">
        <f>E6758-G6758-'Recalled prostheses cost'!$F$23</f>
        <v>-384619446.84647059</v>
      </c>
      <c r="I6758" s="112">
        <v>32107557.281985238</v>
      </c>
      <c r="J6758" s="112">
        <v>159146224.7660161</v>
      </c>
      <c r="K6758" s="112">
        <f>I6758-J6758-(0.38*'Recalled prostheses cost'!$F$23)</f>
        <v>-136064360.7814495</v>
      </c>
      <c r="L6758" s="11">
        <f t="shared" si="214"/>
        <v>1</v>
      </c>
    </row>
    <row r="6759" spans="1:12" x14ac:dyDescent="0.25">
      <c r="A6759">
        <f t="shared" si="215"/>
        <v>6754</v>
      </c>
      <c r="C6759">
        <v>69380.907716320115</v>
      </c>
      <c r="D6759">
        <v>71585.429430700227</v>
      </c>
      <c r="E6759">
        <v>53181435.642650358</v>
      </c>
      <c r="F6759">
        <v>2204.5217143801128</v>
      </c>
      <c r="G6759">
        <v>400611980.38614184</v>
      </c>
      <c r="H6759" s="6">
        <f>E6759-G6759-'Recalled prostheses cost'!$F$23</f>
        <v>-371182369.21038264</v>
      </c>
      <c r="I6759" s="112">
        <v>28964891.223958772</v>
      </c>
      <c r="J6759" s="112">
        <v>152232552.54673392</v>
      </c>
      <c r="K6759" s="112">
        <f>I6759-J6759-(0.38*'Recalled prostheses cost'!$F$23)</f>
        <v>-132293354.62019378</v>
      </c>
      <c r="L6759" s="11">
        <f t="shared" si="214"/>
        <v>1</v>
      </c>
    </row>
    <row r="6760" spans="1:12" x14ac:dyDescent="0.25">
      <c r="A6760">
        <f t="shared" si="215"/>
        <v>6755</v>
      </c>
      <c r="C6760">
        <v>53484.217379305672</v>
      </c>
      <c r="D6760">
        <v>54707.102972243963</v>
      </c>
      <c r="E6760">
        <v>42533490.402782641</v>
      </c>
      <c r="F6760">
        <v>1222.8855929382917</v>
      </c>
      <c r="G6760">
        <v>258107537.26765952</v>
      </c>
      <c r="H6760" s="6">
        <f>E6760-G6760-'Recalled prostheses cost'!$F$23</f>
        <v>-239325871.33176804</v>
      </c>
      <c r="I6760" s="112">
        <v>23506445.863004263</v>
      </c>
      <c r="J6760" s="112">
        <v>98080864.161710605</v>
      </c>
      <c r="K6760" s="112">
        <f>I6760-J6760-(0.38*'Recalled prostheses cost'!$F$23)</f>
        <v>-83600111.596124977</v>
      </c>
      <c r="L6760" s="11">
        <f t="shared" si="214"/>
        <v>1</v>
      </c>
    </row>
    <row r="6761" spans="1:12" x14ac:dyDescent="0.25">
      <c r="A6761">
        <f t="shared" si="215"/>
        <v>6756</v>
      </c>
      <c r="C6761">
        <v>62655.887908291057</v>
      </c>
      <c r="D6761">
        <v>64915.434497956812</v>
      </c>
      <c r="E6761">
        <v>43199180.598900005</v>
      </c>
      <c r="F6761">
        <v>2259.5465896657552</v>
      </c>
      <c r="G6761">
        <v>308846902.3254863</v>
      </c>
      <c r="H6761" s="6">
        <f>E6761-G6761-'Recalled prostheses cost'!$F$23</f>
        <v>-289399546.19347745</v>
      </c>
      <c r="I6761" s="112">
        <v>24108036.032200191</v>
      </c>
      <c r="J6761" s="112">
        <v>117361822.88368481</v>
      </c>
      <c r="K6761" s="112">
        <f>I6761-J6761-(0.38*'Recalled prostheses cost'!$F$23)</f>
        <v>-102279480.14890328</v>
      </c>
      <c r="L6761" s="11">
        <f t="shared" si="214"/>
        <v>1</v>
      </c>
    </row>
    <row r="6762" spans="1:12" x14ac:dyDescent="0.25">
      <c r="A6762">
        <f t="shared" si="215"/>
        <v>6757</v>
      </c>
      <c r="C6762">
        <v>52690.68715877692</v>
      </c>
      <c r="D6762">
        <v>54109.002933697113</v>
      </c>
      <c r="E6762">
        <v>42818572.798972137</v>
      </c>
      <c r="F6762">
        <v>1418.3157749201928</v>
      </c>
      <c r="G6762">
        <v>228698646.76282048</v>
      </c>
      <c r="H6762" s="6">
        <f>E6762-G6762-'Recalled prostheses cost'!$F$23</f>
        <v>-209631898.43073952</v>
      </c>
      <c r="I6762" s="112">
        <v>24139111.346857052</v>
      </c>
      <c r="J6762" s="112">
        <v>86905485.769871786</v>
      </c>
      <c r="K6762" s="112">
        <f>I6762-J6762-(0.38*'Recalled prostheses cost'!$F$23)</f>
        <v>-71792067.720433384</v>
      </c>
      <c r="L6762" s="11">
        <f t="shared" si="214"/>
        <v>1</v>
      </c>
    </row>
    <row r="6763" spans="1:12" x14ac:dyDescent="0.25">
      <c r="A6763">
        <f t="shared" si="215"/>
        <v>6758</v>
      </c>
      <c r="C6763">
        <v>56134.867806168113</v>
      </c>
      <c r="D6763">
        <v>57806.725521151311</v>
      </c>
      <c r="E6763">
        <v>40921246.940819457</v>
      </c>
      <c r="F6763">
        <v>1671.8577149831981</v>
      </c>
      <c r="G6763">
        <v>256009330.19794109</v>
      </c>
      <c r="H6763" s="6">
        <f>E6763-G6763-'Recalled prostheses cost'!$F$23</f>
        <v>-238839907.72401279</v>
      </c>
      <c r="I6763" s="112">
        <v>22756956.386356793</v>
      </c>
      <c r="J6763" s="112">
        <v>97283545.475217581</v>
      </c>
      <c r="K6763" s="112">
        <f>I6763-J6763-(0.38*'Recalled prostheses cost'!$F$23)</f>
        <v>-83552282.386279434</v>
      </c>
      <c r="L6763" s="11">
        <f t="shared" si="214"/>
        <v>1</v>
      </c>
    </row>
    <row r="6764" spans="1:12" x14ac:dyDescent="0.25">
      <c r="A6764">
        <f t="shared" si="215"/>
        <v>6759</v>
      </c>
      <c r="C6764">
        <v>51376.870725909481</v>
      </c>
      <c r="D6764">
        <v>52845.680379698919</v>
      </c>
      <c r="E6764">
        <v>45125770.958597295</v>
      </c>
      <c r="F6764">
        <v>1468.809653789438</v>
      </c>
      <c r="G6764">
        <v>295614675.30833352</v>
      </c>
      <c r="H6764" s="6">
        <f>E6764-G6764-'Recalled prostheses cost'!$F$23</f>
        <v>-274240728.81662738</v>
      </c>
      <c r="I6764" s="112">
        <v>25359622.966551628</v>
      </c>
      <c r="J6764" s="112">
        <v>112333576.61716676</v>
      </c>
      <c r="K6764" s="112">
        <f>I6764-J6764-(0.38*'Recalled prostheses cost'!$F$23)</f>
        <v>-95999646.94803378</v>
      </c>
      <c r="L6764" s="11">
        <f t="shared" si="214"/>
        <v>1</v>
      </c>
    </row>
    <row r="6765" spans="1:12" x14ac:dyDescent="0.25">
      <c r="A6765">
        <f t="shared" si="215"/>
        <v>6760</v>
      </c>
      <c r="C6765">
        <v>90007.950287121421</v>
      </c>
      <c r="D6765">
        <v>93904.732771010604</v>
      </c>
      <c r="E6765">
        <v>52351841.847633503</v>
      </c>
      <c r="F6765">
        <v>3896.7824838891829</v>
      </c>
      <c r="G6765">
        <v>509703860.26910877</v>
      </c>
      <c r="H6765" s="6">
        <f>E6765-G6765-'Recalled prostheses cost'!$F$23</f>
        <v>-481103842.88836646</v>
      </c>
      <c r="I6765" s="112">
        <v>28858699.271746758</v>
      </c>
      <c r="J6765" s="112">
        <v>193687466.90226132</v>
      </c>
      <c r="K6765" s="112">
        <f>I6765-J6765-(0.38*'Recalled prostheses cost'!$F$23)</f>
        <v>-173854460.92793322</v>
      </c>
      <c r="L6765" s="11">
        <f t="shared" si="214"/>
        <v>1</v>
      </c>
    </row>
    <row r="6766" spans="1:12" x14ac:dyDescent="0.25">
      <c r="A6766">
        <f t="shared" si="215"/>
        <v>6761</v>
      </c>
      <c r="C6766">
        <v>52670.213044255768</v>
      </c>
      <c r="D6766">
        <v>53851.079625765844</v>
      </c>
      <c r="E6766">
        <v>44813022.817550041</v>
      </c>
      <c r="F6766">
        <v>1180.8665815100758</v>
      </c>
      <c r="G6766">
        <v>250836633.33277637</v>
      </c>
      <c r="H6766" s="6">
        <f>E6766-G6766-'Recalled prostheses cost'!$F$23</f>
        <v>-229775434.9821175</v>
      </c>
      <c r="I6766" s="112">
        <v>24712471.166347217</v>
      </c>
      <c r="J6766" s="112">
        <v>95317920.66645503</v>
      </c>
      <c r="K6766" s="112">
        <f>I6766-J6766-(0.38*'Recalled prostheses cost'!$F$23)</f>
        <v>-79631142.797526449</v>
      </c>
      <c r="L6766" s="11">
        <f t="shared" si="214"/>
        <v>1</v>
      </c>
    </row>
    <row r="6767" spans="1:12" x14ac:dyDescent="0.25">
      <c r="A6767">
        <f t="shared" si="215"/>
        <v>6762</v>
      </c>
      <c r="C6767">
        <v>63567.904319082438</v>
      </c>
      <c r="D6767">
        <v>66353.138715598805</v>
      </c>
      <c r="E6767">
        <v>47415019.690126985</v>
      </c>
      <c r="F6767">
        <v>2785.2343965163673</v>
      </c>
      <c r="G6767">
        <v>551317086.77751577</v>
      </c>
      <c r="H6767" s="6">
        <f>E6767-G6767-'Recalled prostheses cost'!$F$23</f>
        <v>-527653891.55427992</v>
      </c>
      <c r="I6767" s="112">
        <v>26314075.538915128</v>
      </c>
      <c r="J6767" s="112">
        <v>209500492.975456</v>
      </c>
      <c r="K6767" s="112">
        <f>I6767-J6767-(0.38*'Recalled prostheses cost'!$F$23)</f>
        <v>-192212110.73395953</v>
      </c>
      <c r="L6767" s="11">
        <f t="shared" si="214"/>
        <v>1</v>
      </c>
    </row>
    <row r="6768" spans="1:12" x14ac:dyDescent="0.25">
      <c r="A6768">
        <f t="shared" si="215"/>
        <v>6763</v>
      </c>
      <c r="C6768">
        <v>67640.46131790767</v>
      </c>
      <c r="D6768">
        <v>69607.570893671233</v>
      </c>
      <c r="E6768">
        <v>45812269.536633134</v>
      </c>
      <c r="F6768">
        <v>1967.109575763563</v>
      </c>
      <c r="G6768">
        <v>249911707.97822511</v>
      </c>
      <c r="H6768" s="6">
        <f>E6768-G6768-'Recalled prostheses cost'!$F$23</f>
        <v>-227851262.90848315</v>
      </c>
      <c r="I6768" s="112">
        <v>25474708.188603982</v>
      </c>
      <c r="J6768" s="112">
        <v>94966449.031725556</v>
      </c>
      <c r="K6768" s="112">
        <f>I6768-J6768-(0.38*'Recalled prostheses cost'!$F$23)</f>
        <v>-78517434.140540212</v>
      </c>
      <c r="L6768" s="11">
        <f t="shared" si="214"/>
        <v>1</v>
      </c>
    </row>
    <row r="6769" spans="1:12" x14ac:dyDescent="0.25">
      <c r="A6769">
        <f t="shared" si="215"/>
        <v>6764</v>
      </c>
      <c r="C6769">
        <v>58051.479886692272</v>
      </c>
      <c r="D6769">
        <v>60193.0102375325</v>
      </c>
      <c r="E6769">
        <v>56240569.780774415</v>
      </c>
      <c r="F6769">
        <v>2141.5303508402285</v>
      </c>
      <c r="G6769">
        <v>454565137.32746869</v>
      </c>
      <c r="H6769" s="6">
        <f>E6769-G6769-'Recalled prostheses cost'!$F$23</f>
        <v>-422076392.01358545</v>
      </c>
      <c r="I6769" s="112">
        <v>30955092.259063065</v>
      </c>
      <c r="J6769" s="112">
        <v>172734752.18443811</v>
      </c>
      <c r="K6769" s="112">
        <f>I6769-J6769-(0.38*'Recalled prostheses cost'!$F$23)</f>
        <v>-150805353.2227937</v>
      </c>
      <c r="L6769" s="11">
        <f t="shared" si="214"/>
        <v>1</v>
      </c>
    </row>
    <row r="6770" spans="1:12" x14ac:dyDescent="0.25">
      <c r="A6770">
        <f t="shared" si="215"/>
        <v>6765</v>
      </c>
      <c r="C6770">
        <v>46782.628176904262</v>
      </c>
      <c r="D6770">
        <v>47820.478002908851</v>
      </c>
      <c r="E6770">
        <v>45688673.74926617</v>
      </c>
      <c r="F6770">
        <v>1037.849826004589</v>
      </c>
      <c r="G6770">
        <v>270422039.29120409</v>
      </c>
      <c r="H6770" s="6">
        <f>E6770-G6770-'Recalled prostheses cost'!$F$23</f>
        <v>-248485190.00882909</v>
      </c>
      <c r="I6770" s="112">
        <v>24996099.308058169</v>
      </c>
      <c r="J6770" s="112">
        <v>102760374.93065757</v>
      </c>
      <c r="K6770" s="112">
        <f>I6770-J6770-(0.38*'Recalled prostheses cost'!$F$23)</f>
        <v>-86789968.920018047</v>
      </c>
      <c r="L6770" s="11">
        <f t="shared" si="214"/>
        <v>1</v>
      </c>
    </row>
    <row r="6771" spans="1:12" x14ac:dyDescent="0.25">
      <c r="A6771">
        <f t="shared" si="215"/>
        <v>6766</v>
      </c>
      <c r="C6771">
        <v>53316.738758042658</v>
      </c>
      <c r="D6771">
        <v>55077.608366930428</v>
      </c>
      <c r="E6771">
        <v>51189881.595103033</v>
      </c>
      <c r="F6771">
        <v>1760.8696088877696</v>
      </c>
      <c r="G6771">
        <v>432777263.70752388</v>
      </c>
      <c r="H6771" s="6">
        <f>E6771-G6771-'Recalled prostheses cost'!$F$23</f>
        <v>-405339206.57931203</v>
      </c>
      <c r="I6771" s="112">
        <v>28517180.441011909</v>
      </c>
      <c r="J6771" s="112">
        <v>164455360.20885912</v>
      </c>
      <c r="K6771" s="112">
        <f>I6771-J6771-(0.38*'Recalled prostheses cost'!$F$23)</f>
        <v>-144963873.06526586</v>
      </c>
      <c r="L6771" s="11">
        <f t="shared" si="214"/>
        <v>1</v>
      </c>
    </row>
    <row r="6772" spans="1:12" x14ac:dyDescent="0.25">
      <c r="A6772">
        <f t="shared" si="215"/>
        <v>6767</v>
      </c>
      <c r="C6772">
        <v>54584.98735578356</v>
      </c>
      <c r="D6772">
        <v>55697.259052070076</v>
      </c>
      <c r="E6772">
        <v>52740704.919851758</v>
      </c>
      <c r="F6772">
        <v>1112.2716962865161</v>
      </c>
      <c r="G6772">
        <v>291821737.72155136</v>
      </c>
      <c r="H6772" s="6">
        <f>E6772-G6772-'Recalled prostheses cost'!$F$23</f>
        <v>-262832857.26859078</v>
      </c>
      <c r="I6772" s="112">
        <v>28782865.04445003</v>
      </c>
      <c r="J6772" s="112">
        <v>110892260.33418953</v>
      </c>
      <c r="K6772" s="112">
        <f>I6772-J6772-(0.38*'Recalled prostheses cost'!$F$23)</f>
        <v>-91135088.587158144</v>
      </c>
      <c r="L6772" s="11">
        <f t="shared" si="214"/>
        <v>1</v>
      </c>
    </row>
    <row r="6773" spans="1:12" x14ac:dyDescent="0.25">
      <c r="A6773">
        <f t="shared" si="215"/>
        <v>6768</v>
      </c>
      <c r="C6773">
        <v>72706.7344891502</v>
      </c>
      <c r="D6773">
        <v>76091.192420575928</v>
      </c>
      <c r="E6773">
        <v>42693141.233255498</v>
      </c>
      <c r="F6773">
        <v>3384.457931425728</v>
      </c>
      <c r="G6773">
        <v>405101654.06144863</v>
      </c>
      <c r="H6773" s="6">
        <f>E6773-G6773-'Recalled prostheses cost'!$F$23</f>
        <v>-386160337.2950843</v>
      </c>
      <c r="I6773" s="112">
        <v>23590360.665466964</v>
      </c>
      <c r="J6773" s="112">
        <v>153938628.54335049</v>
      </c>
      <c r="K6773" s="112">
        <f>I6773-J6773-(0.38*'Recalled prostheses cost'!$F$23)</f>
        <v>-139373961.17530218</v>
      </c>
      <c r="L6773" s="11">
        <f t="shared" si="214"/>
        <v>1</v>
      </c>
    </row>
    <row r="6774" spans="1:12" x14ac:dyDescent="0.25">
      <c r="A6774">
        <f t="shared" si="215"/>
        <v>6769</v>
      </c>
      <c r="C6774">
        <v>65934.929081364695</v>
      </c>
      <c r="D6774">
        <v>68042.469655667373</v>
      </c>
      <c r="E6774">
        <v>53446325.64114698</v>
      </c>
      <c r="F6774">
        <v>2107.5405743026786</v>
      </c>
      <c r="G6774">
        <v>401064337.3864817</v>
      </c>
      <c r="H6774" s="6">
        <f>E6774-G6774-'Recalled prostheses cost'!$F$23</f>
        <v>-371369836.21222591</v>
      </c>
      <c r="I6774" s="112">
        <v>29722117.175533902</v>
      </c>
      <c r="J6774" s="112">
        <v>152404448.20686305</v>
      </c>
      <c r="K6774" s="112">
        <f>I6774-J6774-(0.38*'Recalled prostheses cost'!$F$23)</f>
        <v>-131708024.32874778</v>
      </c>
      <c r="L6774" s="11">
        <f t="shared" si="214"/>
        <v>1</v>
      </c>
    </row>
    <row r="6775" spans="1:12" x14ac:dyDescent="0.25">
      <c r="A6775">
        <f t="shared" si="215"/>
        <v>6770</v>
      </c>
      <c r="C6775">
        <v>73758.719246206616</v>
      </c>
      <c r="D6775">
        <v>77029.734081940303</v>
      </c>
      <c r="E6775">
        <v>45279529.838187002</v>
      </c>
      <c r="F6775">
        <v>3271.0148357336875</v>
      </c>
      <c r="G6775">
        <v>443001819.97466642</v>
      </c>
      <c r="H6775" s="6">
        <f>E6775-G6775-'Recalled prostheses cost'!$F$23</f>
        <v>-421474114.60337061</v>
      </c>
      <c r="I6775" s="112">
        <v>25328436.06066519</v>
      </c>
      <c r="J6775" s="112">
        <v>168340691.59037328</v>
      </c>
      <c r="K6775" s="112">
        <f>I6775-J6775-(0.38*'Recalled prostheses cost'!$F$23)</f>
        <v>-152037948.82712674</v>
      </c>
      <c r="L6775" s="11">
        <f t="shared" si="214"/>
        <v>1</v>
      </c>
    </row>
    <row r="6776" spans="1:12" x14ac:dyDescent="0.25">
      <c r="A6776">
        <f t="shared" si="215"/>
        <v>6771</v>
      </c>
      <c r="C6776">
        <v>52118.478589919738</v>
      </c>
      <c r="D6776">
        <v>54779.510819220654</v>
      </c>
      <c r="E6776">
        <v>67732054.328126937</v>
      </c>
      <c r="F6776">
        <v>2661.0322293009158</v>
      </c>
      <c r="G6776">
        <v>1092954716.9853597</v>
      </c>
      <c r="H6776" s="6">
        <f>E6776-G6776-'Recalled prostheses cost'!$F$23</f>
        <v>-1048974487.1241239</v>
      </c>
      <c r="I6776" s="112">
        <v>37465888.409264565</v>
      </c>
      <c r="J6776" s="112">
        <v>415322792.45443672</v>
      </c>
      <c r="K6776" s="112">
        <f>I6776-J6776-(0.38*'Recalled prostheses cost'!$F$23)</f>
        <v>-386882597.34259081</v>
      </c>
      <c r="L6776" s="11">
        <f t="shared" si="214"/>
        <v>1</v>
      </c>
    </row>
    <row r="6777" spans="1:12" x14ac:dyDescent="0.25">
      <c r="A6777">
        <f t="shared" si="215"/>
        <v>6772</v>
      </c>
      <c r="C6777">
        <v>73434.052220769721</v>
      </c>
      <c r="D6777">
        <v>76192.725516016799</v>
      </c>
      <c r="E6777">
        <v>55813746.073098354</v>
      </c>
      <c r="F6777">
        <v>2758.6732952470775</v>
      </c>
      <c r="G6777">
        <v>472414239.20232737</v>
      </c>
      <c r="H6777" s="6">
        <f>E6777-G6777-'Recalled prostheses cost'!$F$23</f>
        <v>-440352317.59612018</v>
      </c>
      <c r="I6777" s="112">
        <v>31011961.652045559</v>
      </c>
      <c r="J6777" s="112">
        <v>179517410.89688435</v>
      </c>
      <c r="K6777" s="112">
        <f>I6777-J6777-(0.38*'Recalled prostheses cost'!$F$23)</f>
        <v>-157531142.54225746</v>
      </c>
      <c r="L6777" s="11">
        <f t="shared" si="214"/>
        <v>1</v>
      </c>
    </row>
    <row r="6778" spans="1:12" x14ac:dyDescent="0.25">
      <c r="A6778">
        <f t="shared" si="215"/>
        <v>6773</v>
      </c>
      <c r="C6778">
        <v>60284.500872502322</v>
      </c>
      <c r="D6778">
        <v>62286.785895072171</v>
      </c>
      <c r="E6778">
        <v>49008131.995263577</v>
      </c>
      <c r="F6778">
        <v>2002.2850225698494</v>
      </c>
      <c r="G6778">
        <v>378249810.47566271</v>
      </c>
      <c r="H6778" s="6">
        <f>E6778-G6778-'Recalled prostheses cost'!$F$23</f>
        <v>-352993502.9472903</v>
      </c>
      <c r="I6778" s="112">
        <v>27510113.585579336</v>
      </c>
      <c r="J6778" s="112">
        <v>143734927.98075184</v>
      </c>
      <c r="K6778" s="112">
        <f>I6778-J6778-(0.38*'Recalled prostheses cost'!$F$23)</f>
        <v>-125250507.69259116</v>
      </c>
      <c r="L6778" s="11">
        <f t="shared" si="214"/>
        <v>1</v>
      </c>
    </row>
    <row r="6779" spans="1:12" x14ac:dyDescent="0.25">
      <c r="A6779">
        <f t="shared" si="215"/>
        <v>6774</v>
      </c>
      <c r="C6779">
        <v>53674.489667358554</v>
      </c>
      <c r="D6779">
        <v>55364.254149822184</v>
      </c>
      <c r="E6779">
        <v>45247481.506007135</v>
      </c>
      <c r="F6779">
        <v>1689.76448246363</v>
      </c>
      <c r="G6779">
        <v>335063173.06003553</v>
      </c>
      <c r="H6779" s="6">
        <f>E6779-G6779-'Recalled prostheses cost'!$F$23</f>
        <v>-313567516.02091956</v>
      </c>
      <c r="I6779" s="112">
        <v>25116497.257760484</v>
      </c>
      <c r="J6779" s="112">
        <v>127324005.76281349</v>
      </c>
      <c r="K6779" s="112">
        <f>I6779-J6779-(0.38*'Recalled prostheses cost'!$F$23)</f>
        <v>-111233201.80247167</v>
      </c>
      <c r="L6779" s="11">
        <f t="shared" si="214"/>
        <v>1</v>
      </c>
    </row>
    <row r="6780" spans="1:12" x14ac:dyDescent="0.25">
      <c r="A6780">
        <f t="shared" si="215"/>
        <v>6775</v>
      </c>
      <c r="C6780">
        <v>66796.250069215283</v>
      </c>
      <c r="D6780">
        <v>68460.405471964274</v>
      </c>
      <c r="E6780">
        <v>65926079.115928598</v>
      </c>
      <c r="F6780">
        <v>1664.155402748991</v>
      </c>
      <c r="G6780">
        <v>331947721.98067313</v>
      </c>
      <c r="H6780" s="6">
        <f>E6780-G6780-'Recalled prostheses cost'!$F$23</f>
        <v>-289773467.33163571</v>
      </c>
      <c r="I6780" s="112">
        <v>36559378.558369271</v>
      </c>
      <c r="J6780" s="112">
        <v>126140134.35265577</v>
      </c>
      <c r="K6780" s="112">
        <f>I6780-J6780-(0.38*'Recalled prostheses cost'!$F$23)</f>
        <v>-98606449.091705143</v>
      </c>
      <c r="L6780" s="11">
        <f t="shared" si="214"/>
        <v>1</v>
      </c>
    </row>
    <row r="6781" spans="1:12" x14ac:dyDescent="0.25">
      <c r="A6781">
        <f t="shared" si="215"/>
        <v>6776</v>
      </c>
      <c r="C6781">
        <v>56621.845690743052</v>
      </c>
      <c r="D6781">
        <v>58696.164624117839</v>
      </c>
      <c r="E6781">
        <v>61768464.921107911</v>
      </c>
      <c r="F6781">
        <v>2074.3189333747869</v>
      </c>
      <c r="G6781">
        <v>518312943.20475602</v>
      </c>
      <c r="H6781" s="6">
        <f>E6781-G6781-'Recalled prostheses cost'!$F$23</f>
        <v>-480296302.7505393</v>
      </c>
      <c r="I6781" s="112">
        <v>34060524.793034196</v>
      </c>
      <c r="J6781" s="112">
        <v>196958918.41780731</v>
      </c>
      <c r="K6781" s="112">
        <f>I6781-J6781-(0.38*'Recalled prostheses cost'!$F$23)</f>
        <v>-171924086.92219177</v>
      </c>
      <c r="L6781" s="11">
        <f t="shared" si="214"/>
        <v>1</v>
      </c>
    </row>
    <row r="6782" spans="1:12" x14ac:dyDescent="0.25">
      <c r="A6782">
        <f t="shared" si="215"/>
        <v>6777</v>
      </c>
      <c r="C6782">
        <v>48089.440787680171</v>
      </c>
      <c r="D6782">
        <v>49776.590678427412</v>
      </c>
      <c r="E6782">
        <v>51293204.612186022</v>
      </c>
      <c r="F6782">
        <v>1687.1498907472414</v>
      </c>
      <c r="G6782">
        <v>447671784.05837822</v>
      </c>
      <c r="H6782" s="6">
        <f>E6782-G6782-'Recalled prostheses cost'!$F$23</f>
        <v>-420130403.91308337</v>
      </c>
      <c r="I6782" s="112">
        <v>28833694.748624936</v>
      </c>
      <c r="J6782" s="112">
        <v>170115277.94218373</v>
      </c>
      <c r="K6782" s="112">
        <f>I6782-J6782-(0.38*'Recalled prostheses cost'!$F$23)</f>
        <v>-150307276.49097747</v>
      </c>
      <c r="L6782" s="11">
        <f t="shared" si="214"/>
        <v>1</v>
      </c>
    </row>
    <row r="6783" spans="1:12" x14ac:dyDescent="0.25">
      <c r="A6783">
        <f t="shared" si="215"/>
        <v>6778</v>
      </c>
      <c r="C6783">
        <v>62119.779483999511</v>
      </c>
      <c r="D6783">
        <v>64859.351959736479</v>
      </c>
      <c r="E6783">
        <v>44959060.481349893</v>
      </c>
      <c r="F6783">
        <v>2739.572475736968</v>
      </c>
      <c r="G6783">
        <v>480498200.08863008</v>
      </c>
      <c r="H6783" s="6">
        <f>E6783-G6783-'Recalled prostheses cost'!$F$23</f>
        <v>-459290964.07417136</v>
      </c>
      <c r="I6783" s="112">
        <v>25009745.10099382</v>
      </c>
      <c r="J6783" s="112">
        <v>182589316.03367946</v>
      </c>
      <c r="K6783" s="112">
        <f>I6783-J6783-(0.38*'Recalled prostheses cost'!$F$23)</f>
        <v>-166605264.2301043</v>
      </c>
      <c r="L6783" s="11">
        <f t="shared" si="214"/>
        <v>1</v>
      </c>
    </row>
    <row r="6784" spans="1:12" x14ac:dyDescent="0.25">
      <c r="A6784">
        <f t="shared" si="215"/>
        <v>6779</v>
      </c>
      <c r="C6784">
        <v>64667.900807303493</v>
      </c>
      <c r="D6784">
        <v>67539.226579774258</v>
      </c>
      <c r="E6784">
        <v>51917472.930996686</v>
      </c>
      <c r="F6784">
        <v>2871.3257724707655</v>
      </c>
      <c r="G6784">
        <v>527987529.04222691</v>
      </c>
      <c r="H6784" s="6">
        <f>E6784-G6784-'Recalled prostheses cost'!$F$23</f>
        <v>-499821880.57812142</v>
      </c>
      <c r="I6784" s="112">
        <v>28711769.008745652</v>
      </c>
      <c r="J6784" s="112">
        <v>200635261.03604624</v>
      </c>
      <c r="K6784" s="112">
        <f>I6784-J6784-(0.38*'Recalled prostheses cost'!$F$23)</f>
        <v>-180949185.32471925</v>
      </c>
      <c r="L6784" s="11">
        <f t="shared" si="214"/>
        <v>1</v>
      </c>
    </row>
    <row r="6785" spans="1:12" x14ac:dyDescent="0.25">
      <c r="A6785">
        <f t="shared" si="215"/>
        <v>6780</v>
      </c>
      <c r="C6785">
        <v>53180.594468533767</v>
      </c>
      <c r="D6785">
        <v>54213.332778042306</v>
      </c>
      <c r="E6785">
        <v>43175339.842606038</v>
      </c>
      <c r="F6785">
        <v>1032.7383095085388</v>
      </c>
      <c r="G6785">
        <v>183503122.4919588</v>
      </c>
      <c r="H6785" s="6">
        <f>E6785-G6785-'Recalled prostheses cost'!$F$23</f>
        <v>-164079607.11624393</v>
      </c>
      <c r="I6785" s="112">
        <v>24036269.335386001</v>
      </c>
      <c r="J6785" s="112">
        <v>69731186.546944335</v>
      </c>
      <c r="K6785" s="112">
        <f>I6785-J6785-(0.38*'Recalled prostheses cost'!$F$23)</f>
        <v>-54720610.508976981</v>
      </c>
      <c r="L6785" s="11">
        <f t="shared" si="214"/>
        <v>1</v>
      </c>
    </row>
    <row r="6786" spans="1:12" x14ac:dyDescent="0.25">
      <c r="A6786">
        <f t="shared" si="215"/>
        <v>6781</v>
      </c>
      <c r="C6786">
        <v>54237.727165866534</v>
      </c>
      <c r="D6786">
        <v>56026.55339083985</v>
      </c>
      <c r="E6786">
        <v>51607383.208207518</v>
      </c>
      <c r="F6786">
        <v>1788.8262249733161</v>
      </c>
      <c r="G6786">
        <v>461029980.52507162</v>
      </c>
      <c r="H6786" s="6">
        <f>E6786-G6786-'Recalled prostheses cost'!$F$23</f>
        <v>-433174421.7837553</v>
      </c>
      <c r="I6786" s="112">
        <v>28730321.945274577</v>
      </c>
      <c r="J6786" s="112">
        <v>175191392.59952724</v>
      </c>
      <c r="K6786" s="112">
        <f>I6786-J6786-(0.38*'Recalled prostheses cost'!$F$23)</f>
        <v>-155486763.9516713</v>
      </c>
      <c r="L6786" s="11">
        <f t="shared" si="214"/>
        <v>1</v>
      </c>
    </row>
    <row r="6787" spans="1:12" x14ac:dyDescent="0.25">
      <c r="A6787">
        <f t="shared" si="215"/>
        <v>6782</v>
      </c>
      <c r="C6787">
        <v>55212.013545328911</v>
      </c>
      <c r="D6787">
        <v>56845.46105530682</v>
      </c>
      <c r="E6787">
        <v>44267576.633875728</v>
      </c>
      <c r="F6787">
        <v>1633.4475099779083</v>
      </c>
      <c r="G6787">
        <v>293512129.27342927</v>
      </c>
      <c r="H6787" s="6">
        <f>E6787-G6787-'Recalled prostheses cost'!$F$23</f>
        <v>-272996377.10644472</v>
      </c>
      <c r="I6787" s="112">
        <v>24675590.000407241</v>
      </c>
      <c r="J6787" s="112">
        <v>111534609.12390311</v>
      </c>
      <c r="K6787" s="112">
        <f>I6787-J6787-(0.38*'Recalled prostheses cost'!$F$23)</f>
        <v>-95884712.420914531</v>
      </c>
      <c r="L6787" s="11">
        <f t="shared" si="214"/>
        <v>1</v>
      </c>
    </row>
    <row r="6788" spans="1:12" x14ac:dyDescent="0.25">
      <c r="A6788">
        <f t="shared" si="215"/>
        <v>6783</v>
      </c>
      <c r="C6788">
        <v>61372.678404708771</v>
      </c>
      <c r="D6788">
        <v>63554.60272398399</v>
      </c>
      <c r="E6788">
        <v>55260735.283220239</v>
      </c>
      <c r="F6788">
        <v>2181.9243192752183</v>
      </c>
      <c r="G6788">
        <v>471856459.49675769</v>
      </c>
      <c r="H6788" s="6">
        <f>E6788-G6788-'Recalled prostheses cost'!$F$23</f>
        <v>-440347548.68042862</v>
      </c>
      <c r="I6788" s="112">
        <v>30246345.673072197</v>
      </c>
      <c r="J6788" s="112">
        <v>179305454.6087679</v>
      </c>
      <c r="K6788" s="112">
        <f>I6788-J6788-(0.38*'Recalled prostheses cost'!$F$23)</f>
        <v>-158084802.23311436</v>
      </c>
      <c r="L6788" s="11">
        <f t="shared" si="214"/>
        <v>1</v>
      </c>
    </row>
    <row r="6789" spans="1:12" x14ac:dyDescent="0.25">
      <c r="A6789">
        <f t="shared" si="215"/>
        <v>6784</v>
      </c>
      <c r="C6789">
        <v>53215.488451878737</v>
      </c>
      <c r="D6789">
        <v>54963.409989706139</v>
      </c>
      <c r="E6789">
        <v>39063652.053511299</v>
      </c>
      <c r="F6789">
        <v>1747.9215378274021</v>
      </c>
      <c r="G6789">
        <v>289322077.27394843</v>
      </c>
      <c r="H6789" s="6">
        <f>E6789-G6789-'Recalled prostheses cost'!$F$23</f>
        <v>-274010249.68732834</v>
      </c>
      <c r="I6789" s="112">
        <v>21852494.502546642</v>
      </c>
      <c r="J6789" s="112">
        <v>109942389.36410041</v>
      </c>
      <c r="K6789" s="112">
        <f>I6789-J6789-(0.38*'Recalled prostheses cost'!$F$23)</f>
        <v>-97115588.158972412</v>
      </c>
      <c r="L6789" s="11">
        <f t="shared" si="214"/>
        <v>1</v>
      </c>
    </row>
    <row r="6790" spans="1:12" x14ac:dyDescent="0.25">
      <c r="A6790">
        <f t="shared" si="215"/>
        <v>6785</v>
      </c>
      <c r="C6790">
        <v>81994.887376828789</v>
      </c>
      <c r="D6790">
        <v>84396.888238335741</v>
      </c>
      <c r="E6790">
        <v>49431334.724312223</v>
      </c>
      <c r="F6790">
        <v>2402.0008615069528</v>
      </c>
      <c r="G6790">
        <v>303431876.44689107</v>
      </c>
      <c r="H6790" s="6">
        <f>E6790-G6790-'Recalled prostheses cost'!$F$23</f>
        <v>-277752366.18947005</v>
      </c>
      <c r="I6790" s="112">
        <v>27285176.697059013</v>
      </c>
      <c r="J6790" s="112">
        <v>115304113.04981859</v>
      </c>
      <c r="K6790" s="112">
        <f>I6790-J6790-(0.38*'Recalled prostheses cost'!$F$23)</f>
        <v>-97044629.650178224</v>
      </c>
      <c r="L6790" s="11">
        <f t="shared" ref="L6790:L6853" si="216">IF(H6790/$H$1&lt;=F6790,1,0)</f>
        <v>1</v>
      </c>
    </row>
    <row r="6791" spans="1:12" x14ac:dyDescent="0.25">
      <c r="A6791">
        <f t="shared" si="215"/>
        <v>6786</v>
      </c>
      <c r="C6791">
        <v>69268.94299892518</v>
      </c>
      <c r="D6791">
        <v>70936.735436125979</v>
      </c>
      <c r="E6791">
        <v>49430409.605876781</v>
      </c>
      <c r="F6791">
        <v>1667.7924372007983</v>
      </c>
      <c r="G6791">
        <v>280395764.91197395</v>
      </c>
      <c r="H6791" s="6">
        <f>E6791-G6791-'Recalled prostheses cost'!$F$23</f>
        <v>-254717179.77298835</v>
      </c>
      <c r="I6791" s="112">
        <v>27052229.074883547</v>
      </c>
      <c r="J6791" s="112">
        <v>106550390.6665501</v>
      </c>
      <c r="K6791" s="112">
        <f>I6791-J6791-(0.38*'Recalled prostheses cost'!$F$23)</f>
        <v>-88523854.889085203</v>
      </c>
      <c r="L6791" s="11">
        <f t="shared" si="216"/>
        <v>1</v>
      </c>
    </row>
    <row r="6792" spans="1:12" x14ac:dyDescent="0.25">
      <c r="A6792">
        <f t="shared" ref="A6792:A6855" si="217">1+A6791</f>
        <v>6787</v>
      </c>
      <c r="C6792">
        <v>52853.104873971912</v>
      </c>
      <c r="D6792">
        <v>54284.201157850119</v>
      </c>
      <c r="E6792">
        <v>42023749.974059552</v>
      </c>
      <c r="F6792">
        <v>1431.096283878207</v>
      </c>
      <c r="G6792">
        <v>269330163.02453953</v>
      </c>
      <c r="H6792" s="6">
        <f>E6792-G6792-'Recalled prostheses cost'!$F$23</f>
        <v>-251058237.51737115</v>
      </c>
      <c r="I6792" s="112">
        <v>23594499.992761653</v>
      </c>
      <c r="J6792" s="112">
        <v>102345461.94932503</v>
      </c>
      <c r="K6792" s="112">
        <f>I6792-J6792-(0.38*'Recalled prostheses cost'!$F$23)</f>
        <v>-87776655.253982008</v>
      </c>
      <c r="L6792" s="11">
        <f t="shared" si="216"/>
        <v>1</v>
      </c>
    </row>
    <row r="6793" spans="1:12" x14ac:dyDescent="0.25">
      <c r="A6793">
        <f t="shared" si="217"/>
        <v>6788</v>
      </c>
      <c r="C6793">
        <v>71687.713369844816</v>
      </c>
      <c r="D6793">
        <v>74088.788138639822</v>
      </c>
      <c r="E6793">
        <v>46432429.761448763</v>
      </c>
      <c r="F6793">
        <v>2401.0747687950061</v>
      </c>
      <c r="G6793">
        <v>296958656.0880543</v>
      </c>
      <c r="H6793" s="6">
        <f>E6793-G6793-'Recalled prostheses cost'!$F$23</f>
        <v>-274278050.79349673</v>
      </c>
      <c r="I6793" s="112">
        <v>25580860.973859474</v>
      </c>
      <c r="J6793" s="112">
        <v>112844289.31346063</v>
      </c>
      <c r="K6793" s="112">
        <f>I6793-J6793-(0.38*'Recalled prostheses cost'!$F$23)</f>
        <v>-96289121.637019813</v>
      </c>
      <c r="L6793" s="11">
        <f t="shared" si="216"/>
        <v>1</v>
      </c>
    </row>
    <row r="6794" spans="1:12" x14ac:dyDescent="0.25">
      <c r="A6794">
        <f t="shared" si="217"/>
        <v>6789</v>
      </c>
      <c r="C6794">
        <v>68228.197589886287</v>
      </c>
      <c r="D6794">
        <v>70364.142525109288</v>
      </c>
      <c r="E6794">
        <v>44847713.918876179</v>
      </c>
      <c r="F6794">
        <v>2135.9449352230004</v>
      </c>
      <c r="G6794">
        <v>328519296.35059166</v>
      </c>
      <c r="H6794" s="6">
        <f>E6794-G6794-'Recalled prostheses cost'!$F$23</f>
        <v>-307423406.89860666</v>
      </c>
      <c r="I6794" s="112">
        <v>24796741.753466204</v>
      </c>
      <c r="J6794" s="112">
        <v>124837332.61322482</v>
      </c>
      <c r="K6794" s="112">
        <f>I6794-J6794-(0.38*'Recalled prostheses cost'!$F$23)</f>
        <v>-109066284.15717727</v>
      </c>
      <c r="L6794" s="11">
        <f t="shared" si="216"/>
        <v>1</v>
      </c>
    </row>
    <row r="6795" spans="1:12" x14ac:dyDescent="0.25">
      <c r="A6795">
        <f t="shared" si="217"/>
        <v>6790</v>
      </c>
      <c r="C6795">
        <v>54951.964060077313</v>
      </c>
      <c r="D6795">
        <v>56491.896710246976</v>
      </c>
      <c r="E6795">
        <v>47346362.007321283</v>
      </c>
      <c r="F6795">
        <v>1539.9326501696632</v>
      </c>
      <c r="G6795">
        <v>284142184.14552772</v>
      </c>
      <c r="H6795" s="6">
        <f>E6795-G6795-'Recalled prostheses cost'!$F$23</f>
        <v>-260547646.60509759</v>
      </c>
      <c r="I6795" s="112">
        <v>26194348.066021126</v>
      </c>
      <c r="J6795" s="112">
        <v>107974029.97530054</v>
      </c>
      <c r="K6795" s="112">
        <f>I6795-J6795-(0.38*'Recalled prostheses cost'!$F$23)</f>
        <v>-90805375.20669806</v>
      </c>
      <c r="L6795" s="11">
        <f t="shared" si="216"/>
        <v>1</v>
      </c>
    </row>
    <row r="6796" spans="1:12" x14ac:dyDescent="0.25">
      <c r="A6796">
        <f t="shared" si="217"/>
        <v>6791</v>
      </c>
      <c r="C6796">
        <v>55596.574310929835</v>
      </c>
      <c r="D6796">
        <v>56629.573905924997</v>
      </c>
      <c r="E6796">
        <v>41777270.363809764</v>
      </c>
      <c r="F6796">
        <v>1032.9995949951626</v>
      </c>
      <c r="G6796">
        <v>163638953.08608183</v>
      </c>
      <c r="H6796" s="6">
        <f>E6796-G6796-'Recalled prostheses cost'!$F$23</f>
        <v>-145613507.18916324</v>
      </c>
      <c r="I6796" s="112">
        <v>23142148.374377713</v>
      </c>
      <c r="J6796" s="112">
        <v>62182802.172711089</v>
      </c>
      <c r="K6796" s="112">
        <f>I6796-J6796-(0.38*'Recalled prostheses cost'!$F$23)</f>
        <v>-48066347.095752023</v>
      </c>
      <c r="L6796" s="11">
        <f t="shared" si="216"/>
        <v>1</v>
      </c>
    </row>
    <row r="6797" spans="1:12" x14ac:dyDescent="0.25">
      <c r="A6797">
        <f t="shared" si="217"/>
        <v>6792</v>
      </c>
      <c r="C6797">
        <v>51912.840528433742</v>
      </c>
      <c r="D6797">
        <v>53182.834354180864</v>
      </c>
      <c r="E6797">
        <v>45997291.841078311</v>
      </c>
      <c r="F6797">
        <v>1269.9938257471222</v>
      </c>
      <c r="G6797">
        <v>270111813.34541577</v>
      </c>
      <c r="H6797" s="6">
        <f>E6797-G6797-'Recalled prostheses cost'!$F$23</f>
        <v>-247866345.97122863</v>
      </c>
      <c r="I6797" s="112">
        <v>25144524.141587447</v>
      </c>
      <c r="J6797" s="112">
        <v>102642489.07125801</v>
      </c>
      <c r="K6797" s="112">
        <f>I6797-J6797-(0.38*'Recalled prostheses cost'!$F$23)</f>
        <v>-86523658.227089196</v>
      </c>
      <c r="L6797" s="11">
        <f t="shared" si="216"/>
        <v>1</v>
      </c>
    </row>
    <row r="6798" spans="1:12" x14ac:dyDescent="0.25">
      <c r="A6798">
        <f t="shared" si="217"/>
        <v>6793</v>
      </c>
      <c r="C6798">
        <v>63458.827404991825</v>
      </c>
      <c r="D6798">
        <v>65587.902826076344</v>
      </c>
      <c r="E6798">
        <v>52878497.335710704</v>
      </c>
      <c r="F6798">
        <v>2129.0754210845189</v>
      </c>
      <c r="G6798">
        <v>411210750.6910283</v>
      </c>
      <c r="H6798" s="6">
        <f>E6798-G6798-'Recalled prostheses cost'!$F$23</f>
        <v>-382084077.82220876</v>
      </c>
      <c r="I6798" s="112">
        <v>28752445.179331217</v>
      </c>
      <c r="J6798" s="112">
        <v>156260085.26259077</v>
      </c>
      <c r="K6798" s="112">
        <f>I6798-J6798-(0.38*'Recalled prostheses cost'!$F$23)</f>
        <v>-136533333.38067821</v>
      </c>
      <c r="L6798" s="11">
        <f t="shared" si="216"/>
        <v>1</v>
      </c>
    </row>
    <row r="6799" spans="1:12" x14ac:dyDescent="0.25">
      <c r="A6799">
        <f t="shared" si="217"/>
        <v>6794</v>
      </c>
      <c r="C6799">
        <v>66185.456686373465</v>
      </c>
      <c r="D6799">
        <v>68130.674153867163</v>
      </c>
      <c r="E6799">
        <v>41249033.322162211</v>
      </c>
      <c r="F6799">
        <v>1945.2174674936978</v>
      </c>
      <c r="G6799">
        <v>322435526.12553304</v>
      </c>
      <c r="H6799" s="6">
        <f>E6799-G6799-'Recalled prostheses cost'!$F$23</f>
        <v>-304938317.270262</v>
      </c>
      <c r="I6799" s="112">
        <v>22546859.299890529</v>
      </c>
      <c r="J6799" s="112">
        <v>122525499.92770255</v>
      </c>
      <c r="K6799" s="112">
        <f>I6799-J6799-(0.38*'Recalled prostheses cost'!$F$23)</f>
        <v>-109004333.92523065</v>
      </c>
      <c r="L6799" s="11">
        <f t="shared" si="216"/>
        <v>1</v>
      </c>
    </row>
    <row r="6800" spans="1:12" x14ac:dyDescent="0.25">
      <c r="A6800">
        <f t="shared" si="217"/>
        <v>6795</v>
      </c>
      <c r="C6800">
        <v>55742.99320675707</v>
      </c>
      <c r="D6800">
        <v>57497.89290579957</v>
      </c>
      <c r="E6800">
        <v>57302696.96547921</v>
      </c>
      <c r="F6800">
        <v>1754.8996990425003</v>
      </c>
      <c r="G6800">
        <v>430047700.50033617</v>
      </c>
      <c r="H6800" s="6">
        <f>E6800-G6800-'Recalled prostheses cost'!$F$23</f>
        <v>-396496828.00174814</v>
      </c>
      <c r="I6800" s="112">
        <v>31813777.948677674</v>
      </c>
      <c r="J6800" s="112">
        <v>163418126.19012779</v>
      </c>
      <c r="K6800" s="112">
        <f>I6800-J6800-(0.38*'Recalled prostheses cost'!$F$23)</f>
        <v>-140630041.53886876</v>
      </c>
      <c r="L6800" s="11">
        <f t="shared" si="216"/>
        <v>1</v>
      </c>
    </row>
    <row r="6801" spans="1:12" x14ac:dyDescent="0.25">
      <c r="A6801">
        <f t="shared" si="217"/>
        <v>6796</v>
      </c>
      <c r="C6801">
        <v>51476.222042680311</v>
      </c>
      <c r="D6801">
        <v>52954.817625375828</v>
      </c>
      <c r="E6801">
        <v>41700224.239767343</v>
      </c>
      <c r="F6801">
        <v>1478.5955826955178</v>
      </c>
      <c r="G6801">
        <v>249174560.34190434</v>
      </c>
      <c r="H6801" s="6">
        <f>E6801-G6801-'Recalled prostheses cost'!$F$23</f>
        <v>-231226160.56902817</v>
      </c>
      <c r="I6801" s="112">
        <v>23145976.827538926</v>
      </c>
      <c r="J6801" s="112">
        <v>94686332.929923624</v>
      </c>
      <c r="K6801" s="112">
        <f>I6801-J6801-(0.38*'Recalled prostheses cost'!$F$23)</f>
        <v>-80566049.39980334</v>
      </c>
      <c r="L6801" s="11">
        <f t="shared" si="216"/>
        <v>1</v>
      </c>
    </row>
    <row r="6802" spans="1:12" x14ac:dyDescent="0.25">
      <c r="A6802">
        <f t="shared" si="217"/>
        <v>6797</v>
      </c>
      <c r="C6802">
        <v>60937.200349206862</v>
      </c>
      <c r="D6802">
        <v>62417.65382036932</v>
      </c>
      <c r="E6802">
        <v>46577014.591114715</v>
      </c>
      <c r="F6802">
        <v>1480.4534711624583</v>
      </c>
      <c r="G6802">
        <v>241751634.63112944</v>
      </c>
      <c r="H6802" s="6">
        <f>E6802-G6802-'Recalled prostheses cost'!$F$23</f>
        <v>-218926444.50690591</v>
      </c>
      <c r="I6802" s="112">
        <v>25802802.521296784</v>
      </c>
      <c r="J6802" s="112">
        <v>91865621.159829184</v>
      </c>
      <c r="K6802" s="112">
        <f>I6802-J6802-(0.38*'Recalled prostheses cost'!$F$23)</f>
        <v>-75088511.935951054</v>
      </c>
      <c r="L6802" s="11">
        <f t="shared" si="216"/>
        <v>1</v>
      </c>
    </row>
    <row r="6803" spans="1:12" x14ac:dyDescent="0.25">
      <c r="A6803">
        <f t="shared" si="217"/>
        <v>6798</v>
      </c>
      <c r="C6803">
        <v>50472.910978399283</v>
      </c>
      <c r="D6803">
        <v>51781.775863293231</v>
      </c>
      <c r="E6803">
        <v>47273416.416442238</v>
      </c>
      <c r="F6803">
        <v>1308.8648848939483</v>
      </c>
      <c r="G6803">
        <v>243412295.76048172</v>
      </c>
      <c r="H6803" s="6">
        <f>E6803-G6803-'Recalled prostheses cost'!$F$23</f>
        <v>-219890703.81093064</v>
      </c>
      <c r="I6803" s="112">
        <v>26338715.554110922</v>
      </c>
      <c r="J6803" s="112">
        <v>92496672.388983071</v>
      </c>
      <c r="K6803" s="112">
        <f>I6803-J6803-(0.38*'Recalled prostheses cost'!$F$23)</f>
        <v>-75183650.132290795</v>
      </c>
      <c r="L6803" s="11">
        <f t="shared" si="216"/>
        <v>1</v>
      </c>
    </row>
    <row r="6804" spans="1:12" x14ac:dyDescent="0.25">
      <c r="A6804">
        <f t="shared" si="217"/>
        <v>6799</v>
      </c>
      <c r="C6804">
        <v>71609.009123974523</v>
      </c>
      <c r="D6804">
        <v>74888.351227881707</v>
      </c>
      <c r="E6804">
        <v>59898954.575033121</v>
      </c>
      <c r="F6804">
        <v>3279.3421039071836</v>
      </c>
      <c r="G6804">
        <v>702959857.87907946</v>
      </c>
      <c r="H6804" s="6">
        <f>E6804-G6804-'Recalled prostheses cost'!$F$23</f>
        <v>-666812727.77093756</v>
      </c>
      <c r="I6804" s="112">
        <v>33091379.135289621</v>
      </c>
      <c r="J6804" s="112">
        <v>267124745.9940502</v>
      </c>
      <c r="K6804" s="112">
        <f>I6804-J6804-(0.38*'Recalled prostheses cost'!$F$23)</f>
        <v>-243059060.15617925</v>
      </c>
      <c r="L6804" s="11">
        <f t="shared" si="216"/>
        <v>1</v>
      </c>
    </row>
    <row r="6805" spans="1:12" x14ac:dyDescent="0.25">
      <c r="A6805">
        <f t="shared" si="217"/>
        <v>6800</v>
      </c>
      <c r="C6805">
        <v>49983.347886220319</v>
      </c>
      <c r="D6805">
        <v>51142.532268647716</v>
      </c>
      <c r="E6805">
        <v>49485252.779984459</v>
      </c>
      <c r="F6805">
        <v>1159.1843824273965</v>
      </c>
      <c r="G6805">
        <v>260101906.39232591</v>
      </c>
      <c r="H6805" s="6">
        <f>E6805-G6805-'Recalled prostheses cost'!$F$23</f>
        <v>-234368478.07923263</v>
      </c>
      <c r="I6805" s="112">
        <v>27448519.099836759</v>
      </c>
      <c r="J6805" s="112">
        <v>98838724.429083839</v>
      </c>
      <c r="K6805" s="112">
        <f>I6805-J6805-(0.38*'Recalled prostheses cost'!$F$23)</f>
        <v>-80415898.626665741</v>
      </c>
      <c r="L6805" s="11">
        <f t="shared" si="216"/>
        <v>1</v>
      </c>
    </row>
    <row r="6806" spans="1:12" x14ac:dyDescent="0.25">
      <c r="A6806">
        <f t="shared" si="217"/>
        <v>6801</v>
      </c>
      <c r="C6806">
        <v>62509.080095564233</v>
      </c>
      <c r="D6806">
        <v>65959.012966399765</v>
      </c>
      <c r="E6806">
        <v>44758928.054319397</v>
      </c>
      <c r="F6806">
        <v>3449.9328708355315</v>
      </c>
      <c r="G6806">
        <v>658093223.92545116</v>
      </c>
      <c r="H6806" s="6">
        <f>E6806-G6806-'Recalled prostheses cost'!$F$23</f>
        <v>-637086120.33802295</v>
      </c>
      <c r="I6806" s="112">
        <v>25065902.801684495</v>
      </c>
      <c r="J6806" s="112">
        <v>250075425.09167144</v>
      </c>
      <c r="K6806" s="112">
        <f>I6806-J6806-(0.38*'Recalled prostheses cost'!$F$23)</f>
        <v>-234035215.58740559</v>
      </c>
      <c r="L6806" s="11">
        <f t="shared" si="216"/>
        <v>1</v>
      </c>
    </row>
    <row r="6807" spans="1:12" x14ac:dyDescent="0.25">
      <c r="A6807">
        <f t="shared" si="217"/>
        <v>6802</v>
      </c>
      <c r="C6807">
        <v>55715.914477795028</v>
      </c>
      <c r="D6807">
        <v>57060.504341025589</v>
      </c>
      <c r="E6807">
        <v>51717282.780059338</v>
      </c>
      <c r="F6807">
        <v>1344.5898632305616</v>
      </c>
      <c r="G6807">
        <v>265032540.12787959</v>
      </c>
      <c r="H6807" s="6">
        <f>E6807-G6807-'Recalled prostheses cost'!$F$23</f>
        <v>-237067081.81471142</v>
      </c>
      <c r="I6807" s="112">
        <v>28887872.878090784</v>
      </c>
      <c r="J6807" s="112">
        <v>100712365.24859425</v>
      </c>
      <c r="K6807" s="112">
        <f>I6807-J6807-(0.38*'Recalled prostheses cost'!$F$23)</f>
        <v>-80850185.667922109</v>
      </c>
      <c r="L6807" s="11">
        <f t="shared" si="216"/>
        <v>1</v>
      </c>
    </row>
    <row r="6808" spans="1:12" x14ac:dyDescent="0.25">
      <c r="A6808">
        <f t="shared" si="217"/>
        <v>6803</v>
      </c>
      <c r="C6808">
        <v>62026.147983059898</v>
      </c>
      <c r="D6808">
        <v>64602.26268305679</v>
      </c>
      <c r="E6808">
        <v>40800918.96705804</v>
      </c>
      <c r="F6808">
        <v>2576.1146999968914</v>
      </c>
      <c r="G6808">
        <v>349348714.73382312</v>
      </c>
      <c r="H6808" s="6">
        <f>E6808-G6808-'Recalled prostheses cost'!$F$23</f>
        <v>-332299620.23365623</v>
      </c>
      <c r="I6808" s="112">
        <v>22443930.116708416</v>
      </c>
      <c r="J6808" s="112">
        <v>132752511.59885278</v>
      </c>
      <c r="K6808" s="112">
        <f>I6808-J6808-(0.38*'Recalled prostheses cost'!$F$23)</f>
        <v>-119334274.77956301</v>
      </c>
      <c r="L6808" s="11">
        <f t="shared" si="216"/>
        <v>1</v>
      </c>
    </row>
    <row r="6809" spans="1:12" x14ac:dyDescent="0.25">
      <c r="A6809">
        <f t="shared" si="217"/>
        <v>6804</v>
      </c>
      <c r="C6809">
        <v>59499.822997249663</v>
      </c>
      <c r="D6809">
        <v>61233.449162268407</v>
      </c>
      <c r="E6809">
        <v>46473764.000151336</v>
      </c>
      <c r="F6809">
        <v>1733.6261650187444</v>
      </c>
      <c r="G6809">
        <v>275664183.02427453</v>
      </c>
      <c r="H6809" s="6">
        <f>E6809-G6809-'Recalled prostheses cost'!$F$23</f>
        <v>-252942243.49101436</v>
      </c>
      <c r="I6809" s="112">
        <v>25760936.419125047</v>
      </c>
      <c r="J6809" s="112">
        <v>104752389.54922433</v>
      </c>
      <c r="K6809" s="112">
        <f>I6809-J6809-(0.38*'Recalled prostheses cost'!$F$23)</f>
        <v>-88017146.427517921</v>
      </c>
      <c r="L6809" s="11">
        <f t="shared" si="216"/>
        <v>1</v>
      </c>
    </row>
    <row r="6810" spans="1:12" x14ac:dyDescent="0.25">
      <c r="A6810">
        <f t="shared" si="217"/>
        <v>6805</v>
      </c>
      <c r="C6810">
        <v>50942.098775734106</v>
      </c>
      <c r="D6810">
        <v>52784.218277058098</v>
      </c>
      <c r="E6810">
        <v>55755732.019755729</v>
      </c>
      <c r="F6810">
        <v>1842.1195013239922</v>
      </c>
      <c r="G6810">
        <v>512730569.36795729</v>
      </c>
      <c r="H6810" s="6">
        <f>E6810-G6810-'Recalled prostheses cost'!$F$23</f>
        <v>-480726661.81509274</v>
      </c>
      <c r="I6810" s="112">
        <v>31097290.184597433</v>
      </c>
      <c r="J6810" s="112">
        <v>194837616.35982379</v>
      </c>
      <c r="K6810" s="112">
        <f>I6810-J6810-(0.38*'Recalled prostheses cost'!$F$23)</f>
        <v>-172766019.47264501</v>
      </c>
      <c r="L6810" s="11">
        <f t="shared" si="216"/>
        <v>1</v>
      </c>
    </row>
    <row r="6811" spans="1:12" x14ac:dyDescent="0.25">
      <c r="A6811">
        <f t="shared" si="217"/>
        <v>6806</v>
      </c>
      <c r="C6811">
        <v>57880.349058328458</v>
      </c>
      <c r="D6811">
        <v>60005.381703215564</v>
      </c>
      <c r="E6811">
        <v>50910183.894877486</v>
      </c>
      <c r="F6811">
        <v>2125.0326448871056</v>
      </c>
      <c r="G6811">
        <v>492291565.25568938</v>
      </c>
      <c r="H6811" s="6">
        <f>E6811-G6811-'Recalled prostheses cost'!$F$23</f>
        <v>-465133205.82770306</v>
      </c>
      <c r="I6811" s="112">
        <v>28272788.407202702</v>
      </c>
      <c r="J6811" s="112">
        <v>187070794.79716197</v>
      </c>
      <c r="K6811" s="112">
        <f>I6811-J6811-(0.38*'Recalled prostheses cost'!$F$23)</f>
        <v>-167823699.68737793</v>
      </c>
      <c r="L6811" s="11">
        <f t="shared" si="216"/>
        <v>1</v>
      </c>
    </row>
    <row r="6812" spans="1:12" x14ac:dyDescent="0.25">
      <c r="A6812">
        <f t="shared" si="217"/>
        <v>6807</v>
      </c>
      <c r="C6812">
        <v>56597.792168895547</v>
      </c>
      <c r="D6812">
        <v>57887.838636488552</v>
      </c>
      <c r="E6812">
        <v>40507805.790287212</v>
      </c>
      <c r="F6812">
        <v>1290.0464675930052</v>
      </c>
      <c r="G6812">
        <v>193670181.79610625</v>
      </c>
      <c r="H6812" s="6">
        <f>E6812-G6812-'Recalled prostheses cost'!$F$23</f>
        <v>-176914200.47271019</v>
      </c>
      <c r="I6812" s="112">
        <v>22570264.060198512</v>
      </c>
      <c r="J6812" s="112">
        <v>73594669.082520366</v>
      </c>
      <c r="K6812" s="112">
        <f>I6812-J6812-(0.38*'Recalled prostheses cost'!$F$23)</f>
        <v>-60050098.319740497</v>
      </c>
      <c r="L6812" s="11">
        <f t="shared" si="216"/>
        <v>1</v>
      </c>
    </row>
    <row r="6813" spans="1:12" x14ac:dyDescent="0.25">
      <c r="A6813">
        <f t="shared" si="217"/>
        <v>6808</v>
      </c>
      <c r="C6813">
        <v>52134.366462373589</v>
      </c>
      <c r="D6813">
        <v>53916.906881621107</v>
      </c>
      <c r="E6813">
        <v>44548129.893020242</v>
      </c>
      <c r="F6813">
        <v>1782.540419247518</v>
      </c>
      <c r="G6813">
        <v>369897770.1421957</v>
      </c>
      <c r="H6813" s="6">
        <f>E6813-G6813-'Recalled prostheses cost'!$F$23</f>
        <v>-349101464.7160666</v>
      </c>
      <c r="I6813" s="112">
        <v>24762255.38638752</v>
      </c>
      <c r="J6813" s="112">
        <v>140561152.65403438</v>
      </c>
      <c r="K6813" s="112">
        <f>I6813-J6813-(0.38*'Recalled prostheses cost'!$F$23)</f>
        <v>-124824590.5650655</v>
      </c>
      <c r="L6813" s="11">
        <f t="shared" si="216"/>
        <v>1</v>
      </c>
    </row>
    <row r="6814" spans="1:12" x14ac:dyDescent="0.25">
      <c r="A6814">
        <f t="shared" si="217"/>
        <v>6809</v>
      </c>
      <c r="C6814">
        <v>63565.086337121982</v>
      </c>
      <c r="D6814">
        <v>65740.730684785653</v>
      </c>
      <c r="E6814">
        <v>44312900.039400145</v>
      </c>
      <c r="F6814">
        <v>2175.6443476636705</v>
      </c>
      <c r="G6814">
        <v>396983990.08438885</v>
      </c>
      <c r="H6814" s="6">
        <f>E6814-G6814-'Recalled prostheses cost'!$F$23</f>
        <v>-376422914.51187986</v>
      </c>
      <c r="I6814" s="112">
        <v>24288994.117350202</v>
      </c>
      <c r="J6814" s="112">
        <v>150853916.23206779</v>
      </c>
      <c r="K6814" s="112">
        <f>I6814-J6814-(0.38*'Recalled prostheses cost'!$F$23)</f>
        <v>-135590615.41213623</v>
      </c>
      <c r="L6814" s="11">
        <f t="shared" si="216"/>
        <v>1</v>
      </c>
    </row>
    <row r="6815" spans="1:12" x14ac:dyDescent="0.25">
      <c r="A6815">
        <f t="shared" si="217"/>
        <v>6810</v>
      </c>
      <c r="C6815">
        <v>83158.951849716832</v>
      </c>
      <c r="D6815">
        <v>85700.343761232318</v>
      </c>
      <c r="E6815">
        <v>44780521.952967681</v>
      </c>
      <c r="F6815">
        <v>2541.3919115154858</v>
      </c>
      <c r="G6815">
        <v>256653852.40771449</v>
      </c>
      <c r="H6815" s="6">
        <f>E6815-G6815-'Recalled prostheses cost'!$F$23</f>
        <v>-235625154.92163798</v>
      </c>
      <c r="I6815" s="112">
        <v>24378666.741809983</v>
      </c>
      <c r="J6815" s="112">
        <v>97528463.914931506</v>
      </c>
      <c r="K6815" s="112">
        <f>I6815-J6815-(0.38*'Recalled prostheses cost'!$F$23)</f>
        <v>-82175490.470540166</v>
      </c>
      <c r="L6815" s="11">
        <f t="shared" si="216"/>
        <v>1</v>
      </c>
    </row>
    <row r="6816" spans="1:12" x14ac:dyDescent="0.25">
      <c r="A6816">
        <f t="shared" si="217"/>
        <v>6811</v>
      </c>
      <c r="C6816">
        <v>58215.653340674791</v>
      </c>
      <c r="D6816">
        <v>60702.420313255454</v>
      </c>
      <c r="E6816">
        <v>48260531.11620307</v>
      </c>
      <c r="F6816">
        <v>2486.7669725806627</v>
      </c>
      <c r="G6816">
        <v>476691287.23871708</v>
      </c>
      <c r="H6816" s="6">
        <f>E6816-G6816-'Recalled prostheses cost'!$F$23</f>
        <v>-452182580.58940518</v>
      </c>
      <c r="I6816" s="112">
        <v>26847439.589160379</v>
      </c>
      <c r="J6816" s="112">
        <v>181142689.15071246</v>
      </c>
      <c r="K6816" s="112">
        <f>I6816-J6816-(0.38*'Recalled prostheses cost'!$F$23)</f>
        <v>-163320942.85897073</v>
      </c>
      <c r="L6816" s="11">
        <f t="shared" si="216"/>
        <v>1</v>
      </c>
    </row>
    <row r="6817" spans="1:12" x14ac:dyDescent="0.25">
      <c r="A6817">
        <f t="shared" si="217"/>
        <v>6812</v>
      </c>
      <c r="C6817">
        <v>61203.70164547176</v>
      </c>
      <c r="D6817">
        <v>62774.840408864526</v>
      </c>
      <c r="E6817">
        <v>46745208.592572667</v>
      </c>
      <c r="F6817">
        <v>1571.1387633927661</v>
      </c>
      <c r="G6817">
        <v>280810012.07726246</v>
      </c>
      <c r="H6817" s="6">
        <f>E6817-G6817-'Recalled prostheses cost'!$F$23</f>
        <v>-257816627.95158097</v>
      </c>
      <c r="I6817" s="112">
        <v>26162348.127026323</v>
      </c>
      <c r="J6817" s="112">
        <v>106707804.58935976</v>
      </c>
      <c r="K6817" s="112">
        <f>I6817-J6817-(0.38*'Recalled prostheses cost'!$F$23)</f>
        <v>-89571149.759752095</v>
      </c>
      <c r="L6817" s="11">
        <f t="shared" si="216"/>
        <v>1</v>
      </c>
    </row>
    <row r="6818" spans="1:12" x14ac:dyDescent="0.25">
      <c r="A6818">
        <f t="shared" si="217"/>
        <v>6813</v>
      </c>
      <c r="C6818">
        <v>50823.136779384229</v>
      </c>
      <c r="D6818">
        <v>52074.732523287777</v>
      </c>
      <c r="E6818">
        <v>65526483.55449602</v>
      </c>
      <c r="F6818">
        <v>1251.5957439035483</v>
      </c>
      <c r="G6818">
        <v>353167495.73775625</v>
      </c>
      <c r="H6818" s="6">
        <f>E6818-G6818-'Recalled prostheses cost'!$F$23</f>
        <v>-311392836.65015137</v>
      </c>
      <c r="I6818" s="112">
        <v>36232718.816695616</v>
      </c>
      <c r="J6818" s="112">
        <v>134203648.38034736</v>
      </c>
      <c r="K6818" s="112">
        <f>I6818-J6818-(0.38*'Recalled prostheses cost'!$F$23)</f>
        <v>-106996622.86107039</v>
      </c>
      <c r="L6818" s="11">
        <f t="shared" si="216"/>
        <v>1</v>
      </c>
    </row>
    <row r="6819" spans="1:12" x14ac:dyDescent="0.25">
      <c r="A6819">
        <f t="shared" si="217"/>
        <v>6814</v>
      </c>
      <c r="C6819">
        <v>78837.447800578826</v>
      </c>
      <c r="D6819">
        <v>81530.190163977197</v>
      </c>
      <c r="E6819">
        <v>44091303.460625865</v>
      </c>
      <c r="F6819">
        <v>2692.7423633983708</v>
      </c>
      <c r="G6819">
        <v>296994414.40442705</v>
      </c>
      <c r="H6819" s="6">
        <f>E6819-G6819-'Recalled prostheses cost'!$F$23</f>
        <v>-276654935.41069239</v>
      </c>
      <c r="I6819" s="112">
        <v>24535752.188765712</v>
      </c>
      <c r="J6819" s="112">
        <v>112857877.47368228</v>
      </c>
      <c r="K6819" s="112">
        <f>I6819-J6819-(0.38*'Recalled prostheses cost'!$F$23)</f>
        <v>-97347818.582335234</v>
      </c>
      <c r="L6819" s="11">
        <f t="shared" si="216"/>
        <v>1</v>
      </c>
    </row>
    <row r="6820" spans="1:12" x14ac:dyDescent="0.25">
      <c r="A6820">
        <f t="shared" si="217"/>
        <v>6815</v>
      </c>
      <c r="C6820">
        <v>68789.353075329549</v>
      </c>
      <c r="D6820">
        <v>72268.548962730798</v>
      </c>
      <c r="E6820">
        <v>46337941.626672685</v>
      </c>
      <c r="F6820">
        <v>3479.1958874012489</v>
      </c>
      <c r="G6820">
        <v>423409103.67001921</v>
      </c>
      <c r="H6820" s="6">
        <f>E6820-G6820-'Recalled prostheses cost'!$F$23</f>
        <v>-400822986.51023769</v>
      </c>
      <c r="I6820" s="112">
        <v>25768016.352702983</v>
      </c>
      <c r="J6820" s="112">
        <v>160895459.39460731</v>
      </c>
      <c r="K6820" s="112">
        <f>I6820-J6820-(0.38*'Recalled prostheses cost'!$F$23)</f>
        <v>-144153136.33932298</v>
      </c>
      <c r="L6820" s="11">
        <f t="shared" si="216"/>
        <v>1</v>
      </c>
    </row>
    <row r="6821" spans="1:12" x14ac:dyDescent="0.25">
      <c r="A6821">
        <f t="shared" si="217"/>
        <v>6816</v>
      </c>
      <c r="C6821">
        <v>62259.259099112736</v>
      </c>
      <c r="D6821">
        <v>64411.640097877826</v>
      </c>
      <c r="E6821">
        <v>56489330.713477954</v>
      </c>
      <c r="F6821">
        <v>2152.3809987650893</v>
      </c>
      <c r="G6821">
        <v>555548686.48117602</v>
      </c>
      <c r="H6821" s="6">
        <f>E6821-G6821-'Recalled prostheses cost'!$F$23</f>
        <v>-522811180.23458922</v>
      </c>
      <c r="I6821" s="112">
        <v>31530327.670439139</v>
      </c>
      <c r="J6821" s="112">
        <v>211108500.86284694</v>
      </c>
      <c r="K6821" s="112">
        <f>I6821-J6821-(0.38*'Recalled prostheses cost'!$F$23)</f>
        <v>-188603866.48982644</v>
      </c>
      <c r="L6821" s="11">
        <f t="shared" si="216"/>
        <v>1</v>
      </c>
    </row>
    <row r="6822" spans="1:12" x14ac:dyDescent="0.25">
      <c r="A6822">
        <f t="shared" si="217"/>
        <v>6817</v>
      </c>
      <c r="C6822">
        <v>48630.92832801793</v>
      </c>
      <c r="D6822">
        <v>50039.953416020537</v>
      </c>
      <c r="E6822">
        <v>48346973.789908625</v>
      </c>
      <c r="F6822">
        <v>1409.0250880026069</v>
      </c>
      <c r="G6822">
        <v>299872046.36249179</v>
      </c>
      <c r="H6822" s="6">
        <f>E6822-G6822-'Recalled prostheses cost'!$F$23</f>
        <v>-275276897.03947437</v>
      </c>
      <c r="I6822" s="112">
        <v>26978758.036607854</v>
      </c>
      <c r="J6822" s="112">
        <v>113951377.6177469</v>
      </c>
      <c r="K6822" s="112">
        <f>I6822-J6822-(0.38*'Recalled prostheses cost'!$F$23)</f>
        <v>-95998312.878557712</v>
      </c>
      <c r="L6822" s="11">
        <f t="shared" si="216"/>
        <v>1</v>
      </c>
    </row>
    <row r="6823" spans="1:12" x14ac:dyDescent="0.25">
      <c r="A6823">
        <f t="shared" si="217"/>
        <v>6818</v>
      </c>
      <c r="C6823">
        <v>59481.671579610615</v>
      </c>
      <c r="D6823">
        <v>61651.680137702526</v>
      </c>
      <c r="E6823">
        <v>57986299.064238697</v>
      </c>
      <c r="F6823">
        <v>2170.0085580919113</v>
      </c>
      <c r="G6823">
        <v>451862010.05661327</v>
      </c>
      <c r="H6823" s="6">
        <f>E6823-G6823-'Recalled prostheses cost'!$F$23</f>
        <v>-417627535.45926571</v>
      </c>
      <c r="I6823" s="112">
        <v>32528631.803889286</v>
      </c>
      <c r="J6823" s="112">
        <v>171707563.82151306</v>
      </c>
      <c r="K6823" s="112">
        <f>I6823-J6823-(0.38*'Recalled prostheses cost'!$F$23)</f>
        <v>-148204625.31504244</v>
      </c>
      <c r="L6823" s="11">
        <f t="shared" si="216"/>
        <v>1</v>
      </c>
    </row>
    <row r="6824" spans="1:12" x14ac:dyDescent="0.25">
      <c r="A6824">
        <f t="shared" si="217"/>
        <v>6819</v>
      </c>
      <c r="C6824">
        <v>66756.154081421613</v>
      </c>
      <c r="D6824">
        <v>68678.004528714097</v>
      </c>
      <c r="E6824">
        <v>49498751.946336374</v>
      </c>
      <c r="F6824">
        <v>1921.8504472924833</v>
      </c>
      <c r="G6824">
        <v>326766595.12747419</v>
      </c>
      <c r="H6824" s="6">
        <f>E6824-G6824-'Recalled prostheses cost'!$F$23</f>
        <v>-301019667.64802897</v>
      </c>
      <c r="I6824" s="112">
        <v>27296195.24064872</v>
      </c>
      <c r="J6824" s="112">
        <v>124171306.1484402</v>
      </c>
      <c r="K6824" s="112">
        <f>I6824-J6824-(0.38*'Recalled prostheses cost'!$F$23)</f>
        <v>-105900804.20521012</v>
      </c>
      <c r="L6824" s="11">
        <f t="shared" si="216"/>
        <v>1</v>
      </c>
    </row>
    <row r="6825" spans="1:12" x14ac:dyDescent="0.25">
      <c r="A6825">
        <f t="shared" si="217"/>
        <v>6820</v>
      </c>
      <c r="C6825">
        <v>52827.318134028719</v>
      </c>
      <c r="D6825">
        <v>54700.132324014106</v>
      </c>
      <c r="E6825">
        <v>66126117.770709649</v>
      </c>
      <c r="F6825">
        <v>1872.8141899853872</v>
      </c>
      <c r="G6825">
        <v>516296188.30352443</v>
      </c>
      <c r="H6825" s="6">
        <f>E6825-G6825-'Recalled prostheses cost'!$F$23</f>
        <v>-473921894.99970597</v>
      </c>
      <c r="I6825" s="112">
        <v>36476137.277983151</v>
      </c>
      <c r="J6825" s="112">
        <v>196192551.55533928</v>
      </c>
      <c r="K6825" s="112">
        <f>I6825-J6825-(0.38*'Recalled prostheses cost'!$F$23)</f>
        <v>-168742107.57477477</v>
      </c>
      <c r="L6825" s="11">
        <f t="shared" si="216"/>
        <v>1</v>
      </c>
    </row>
    <row r="6826" spans="1:12" x14ac:dyDescent="0.25">
      <c r="A6826">
        <f t="shared" si="217"/>
        <v>6821</v>
      </c>
      <c r="C6826">
        <v>64473.488801967833</v>
      </c>
      <c r="D6826">
        <v>66247.502807656478</v>
      </c>
      <c r="E6826">
        <v>73108471.732349351</v>
      </c>
      <c r="F6826">
        <v>1774.0140056886448</v>
      </c>
      <c r="G6826">
        <v>426520635.59789294</v>
      </c>
      <c r="H6826" s="6">
        <f>E6826-G6826-'Recalled prostheses cost'!$F$23</f>
        <v>-377163988.33243477</v>
      </c>
      <c r="I6826" s="112">
        <v>40592113.181768954</v>
      </c>
      <c r="J6826" s="112">
        <v>162077841.52719933</v>
      </c>
      <c r="K6826" s="112">
        <f>I6826-J6826-(0.38*'Recalled prostheses cost'!$F$23)</f>
        <v>-130511421.64284903</v>
      </c>
      <c r="L6826" s="11">
        <f t="shared" si="216"/>
        <v>1</v>
      </c>
    </row>
    <row r="6827" spans="1:12" x14ac:dyDescent="0.25">
      <c r="A6827">
        <f t="shared" si="217"/>
        <v>6822</v>
      </c>
      <c r="C6827">
        <v>55620.2317387855</v>
      </c>
      <c r="D6827">
        <v>57433.87469961954</v>
      </c>
      <c r="E6827">
        <v>65018410.870629638</v>
      </c>
      <c r="F6827">
        <v>1813.6429608340404</v>
      </c>
      <c r="G6827">
        <v>608665959.74631834</v>
      </c>
      <c r="H6827" s="6">
        <f>E6827-G6827-'Recalled prostheses cost'!$F$23</f>
        <v>-567399373.34257984</v>
      </c>
      <c r="I6827" s="112">
        <v>35765173.612806074</v>
      </c>
      <c r="J6827" s="112">
        <v>231293064.703601</v>
      </c>
      <c r="K6827" s="112">
        <f>I6827-J6827-(0.38*'Recalled prostheses cost'!$F$23)</f>
        <v>-204553584.38821357</v>
      </c>
      <c r="L6827" s="11">
        <f t="shared" si="216"/>
        <v>1</v>
      </c>
    </row>
    <row r="6828" spans="1:12" x14ac:dyDescent="0.25">
      <c r="A6828">
        <f t="shared" si="217"/>
        <v>6823</v>
      </c>
      <c r="C6828">
        <v>52320.050688631301</v>
      </c>
      <c r="D6828">
        <v>54158.03177751966</v>
      </c>
      <c r="E6828">
        <v>43893109.577844806</v>
      </c>
      <c r="F6828">
        <v>1837.9810888883585</v>
      </c>
      <c r="G6828">
        <v>365437271.61948514</v>
      </c>
      <c r="H6828" s="6">
        <f>E6828-G6828-'Recalled prostheses cost'!$F$23</f>
        <v>-345295986.50853151</v>
      </c>
      <c r="I6828" s="112">
        <v>24023613.42639875</v>
      </c>
      <c r="J6828" s="112">
        <v>138866163.21540436</v>
      </c>
      <c r="K6828" s="112">
        <f>I6828-J6828-(0.38*'Recalled prostheses cost'!$F$23)</f>
        <v>-123868243.08642426</v>
      </c>
      <c r="L6828" s="11">
        <f t="shared" si="216"/>
        <v>1</v>
      </c>
    </row>
    <row r="6829" spans="1:12" x14ac:dyDescent="0.25">
      <c r="A6829">
        <f t="shared" si="217"/>
        <v>6824</v>
      </c>
      <c r="C6829">
        <v>60802.007124591888</v>
      </c>
      <c r="D6829">
        <v>62279.602808971729</v>
      </c>
      <c r="E6829">
        <v>42317201.037306175</v>
      </c>
      <c r="F6829">
        <v>1477.5956843798413</v>
      </c>
      <c r="G6829">
        <v>247001578.60316557</v>
      </c>
      <c r="H6829" s="6">
        <f>E6829-G6829-'Recalled prostheses cost'!$F$23</f>
        <v>-228436202.03275055</v>
      </c>
      <c r="I6829" s="112">
        <v>23495044.034466848</v>
      </c>
      <c r="J6829" s="112">
        <v>93860599.869202927</v>
      </c>
      <c r="K6829" s="112">
        <f>I6829-J6829-(0.38*'Recalled prostheses cost'!$F$23)</f>
        <v>-79391249.132154733</v>
      </c>
      <c r="L6829" s="11">
        <f t="shared" si="216"/>
        <v>1</v>
      </c>
    </row>
    <row r="6830" spans="1:12" x14ac:dyDescent="0.25">
      <c r="A6830">
        <f t="shared" si="217"/>
        <v>6825</v>
      </c>
      <c r="C6830">
        <v>58306.399365247977</v>
      </c>
      <c r="D6830">
        <v>60672.366972261727</v>
      </c>
      <c r="E6830">
        <v>49955165.573847547</v>
      </c>
      <c r="F6830">
        <v>2365.9676070137502</v>
      </c>
      <c r="G6830">
        <v>457485618.66271567</v>
      </c>
      <c r="H6830" s="6">
        <f>E6830-G6830-'Recalled prostheses cost'!$F$23</f>
        <v>-431282277.55575931</v>
      </c>
      <c r="I6830" s="112">
        <v>27303827.461470686</v>
      </c>
      <c r="J6830" s="112">
        <v>173844535.09183201</v>
      </c>
      <c r="K6830" s="112">
        <f>I6830-J6830-(0.38*'Recalled prostheses cost'!$F$23)</f>
        <v>-155566400.92777997</v>
      </c>
      <c r="L6830" s="11">
        <f t="shared" si="216"/>
        <v>1</v>
      </c>
    </row>
    <row r="6831" spans="1:12" x14ac:dyDescent="0.25">
      <c r="A6831">
        <f t="shared" si="217"/>
        <v>6826</v>
      </c>
      <c r="C6831">
        <v>55583.793441223585</v>
      </c>
      <c r="D6831">
        <v>57821.91248993254</v>
      </c>
      <c r="E6831">
        <v>49608211.770859465</v>
      </c>
      <c r="F6831">
        <v>2238.1190487089552</v>
      </c>
      <c r="G6831">
        <v>472143746.24835181</v>
      </c>
      <c r="H6831" s="6">
        <f>E6831-G6831-'Recalled prostheses cost'!$F$23</f>
        <v>-446287358.9443835</v>
      </c>
      <c r="I6831" s="112">
        <v>27545137.405488349</v>
      </c>
      <c r="J6831" s="112">
        <v>179414623.57437369</v>
      </c>
      <c r="K6831" s="112">
        <f>I6831-J6831-(0.38*'Recalled prostheses cost'!$F$23)</f>
        <v>-160895179.466304</v>
      </c>
      <c r="L6831" s="11">
        <f t="shared" si="216"/>
        <v>1</v>
      </c>
    </row>
    <row r="6832" spans="1:12" x14ac:dyDescent="0.25">
      <c r="A6832">
        <f t="shared" si="217"/>
        <v>6827</v>
      </c>
      <c r="C6832">
        <v>53805.640753257823</v>
      </c>
      <c r="D6832">
        <v>55096.13566982092</v>
      </c>
      <c r="E6832">
        <v>39739090.85440328</v>
      </c>
      <c r="F6832">
        <v>1290.4949165630969</v>
      </c>
      <c r="G6832">
        <v>179687048.18858504</v>
      </c>
      <c r="H6832" s="6">
        <f>E6832-G6832-'Recalled prostheses cost'!$F$23</f>
        <v>-163699781.80107293</v>
      </c>
      <c r="I6832" s="112">
        <v>21840136.060556669</v>
      </c>
      <c r="J6832" s="112">
        <v>68281078.311662316</v>
      </c>
      <c r="K6832" s="112">
        <f>I6832-J6832-(0.38*'Recalled prostheses cost'!$F$23)</f>
        <v>-55466635.548524298</v>
      </c>
      <c r="L6832" s="11">
        <f t="shared" si="216"/>
        <v>1</v>
      </c>
    </row>
    <row r="6833" spans="1:12" x14ac:dyDescent="0.25">
      <c r="A6833">
        <f t="shared" si="217"/>
        <v>6828</v>
      </c>
      <c r="C6833">
        <v>56853.950158738051</v>
      </c>
      <c r="D6833">
        <v>58807.558176655955</v>
      </c>
      <c r="E6833">
        <v>58335724.724477634</v>
      </c>
      <c r="F6833">
        <v>1953.6080179179044</v>
      </c>
      <c r="G6833">
        <v>453422046.4555468</v>
      </c>
      <c r="H6833" s="6">
        <f>E6833-G6833-'Recalled prostheses cost'!$F$23</f>
        <v>-418838146.19796032</v>
      </c>
      <c r="I6833" s="112">
        <v>31994723.42144832</v>
      </c>
      <c r="J6833" s="112">
        <v>172300377.65310776</v>
      </c>
      <c r="K6833" s="112">
        <f>I6833-J6833-(0.38*'Recalled prostheses cost'!$F$23)</f>
        <v>-149331347.5290781</v>
      </c>
      <c r="L6833" s="11">
        <f t="shared" si="216"/>
        <v>1</v>
      </c>
    </row>
    <row r="6834" spans="1:12" x14ac:dyDescent="0.25">
      <c r="A6834">
        <f t="shared" si="217"/>
        <v>6829</v>
      </c>
      <c r="C6834">
        <v>63191.903893670227</v>
      </c>
      <c r="D6834">
        <v>64548.351543669181</v>
      </c>
      <c r="E6834">
        <v>41633336.450547278</v>
      </c>
      <c r="F6834">
        <v>1356.4476499989541</v>
      </c>
      <c r="G6834">
        <v>183489369.2368494</v>
      </c>
      <c r="H6834" s="6">
        <f>E6834-G6834-'Recalled prostheses cost'!$F$23</f>
        <v>-165607857.25319329</v>
      </c>
      <c r="I6834" s="112">
        <v>22887605.049082626</v>
      </c>
      <c r="J6834" s="112">
        <v>69725960.310002759</v>
      </c>
      <c r="K6834" s="112">
        <f>I6834-J6834-(0.38*'Recalled prostheses cost'!$F$23)</f>
        <v>-55864048.558338784</v>
      </c>
      <c r="L6834" s="11">
        <f t="shared" si="216"/>
        <v>1</v>
      </c>
    </row>
    <row r="6835" spans="1:12" x14ac:dyDescent="0.25">
      <c r="A6835">
        <f t="shared" si="217"/>
        <v>6830</v>
      </c>
      <c r="C6835">
        <v>52847.384733738902</v>
      </c>
      <c r="D6835">
        <v>53889.788303854119</v>
      </c>
      <c r="E6835">
        <v>44675059.634410724</v>
      </c>
      <c r="F6835">
        <v>1042.403570115217</v>
      </c>
      <c r="G6835">
        <v>211650420.46503946</v>
      </c>
      <c r="H6835" s="6">
        <f>E6835-G6835-'Recalled prostheses cost'!$F$23</f>
        <v>-190727185.29751992</v>
      </c>
      <c r="I6835" s="112">
        <v>25112364.149991613</v>
      </c>
      <c r="J6835" s="112">
        <v>80427159.776714981</v>
      </c>
      <c r="K6835" s="112">
        <f>I6835-J6835-(0.38*'Recalled prostheses cost'!$F$23)</f>
        <v>-64340488.924142011</v>
      </c>
      <c r="L6835" s="11">
        <f t="shared" si="216"/>
        <v>1</v>
      </c>
    </row>
    <row r="6836" spans="1:12" x14ac:dyDescent="0.25">
      <c r="A6836">
        <f t="shared" si="217"/>
        <v>6831</v>
      </c>
      <c r="C6836">
        <v>55557.966468703948</v>
      </c>
      <c r="D6836">
        <v>57665.679210388422</v>
      </c>
      <c r="E6836">
        <v>54705935.587518357</v>
      </c>
      <c r="F6836">
        <v>2107.7127416844742</v>
      </c>
      <c r="G6836">
        <v>444541449.97275674</v>
      </c>
      <c r="H6836" s="6">
        <f>E6836-G6836-'Recalled prostheses cost'!$F$23</f>
        <v>-413587338.85212958</v>
      </c>
      <c r="I6836" s="112">
        <v>30401919.5304882</v>
      </c>
      <c r="J6836" s="112">
        <v>168925750.9896476</v>
      </c>
      <c r="K6836" s="112">
        <f>I6836-J6836-(0.38*'Recalled prostheses cost'!$F$23)</f>
        <v>-147549524.75657806</v>
      </c>
      <c r="L6836" s="11">
        <f t="shared" si="216"/>
        <v>1</v>
      </c>
    </row>
    <row r="6837" spans="1:12" x14ac:dyDescent="0.25">
      <c r="A6837">
        <f t="shared" si="217"/>
        <v>6832</v>
      </c>
      <c r="C6837">
        <v>59985.095823942051</v>
      </c>
      <c r="D6837">
        <v>62145.501738870124</v>
      </c>
      <c r="E6837">
        <v>40216496.728252485</v>
      </c>
      <c r="F6837">
        <v>2160.4059149280729</v>
      </c>
      <c r="G6837">
        <v>307276567.53280997</v>
      </c>
      <c r="H6837" s="6">
        <f>E6837-G6837-'Recalled prostheses cost'!$F$23</f>
        <v>-290811895.27144867</v>
      </c>
      <c r="I6837" s="112">
        <v>22471023.115296353</v>
      </c>
      <c r="J6837" s="112">
        <v>116765095.66246778</v>
      </c>
      <c r="K6837" s="112">
        <f>I6837-J6837-(0.38*'Recalled prostheses cost'!$F$23)</f>
        <v>-103319765.84459007</v>
      </c>
      <c r="L6837" s="11">
        <f t="shared" si="216"/>
        <v>1</v>
      </c>
    </row>
    <row r="6838" spans="1:12" x14ac:dyDescent="0.25">
      <c r="A6838">
        <f t="shared" si="217"/>
        <v>6833</v>
      </c>
      <c r="C6838">
        <v>75907.575537601835</v>
      </c>
      <c r="D6838">
        <v>77940.702749292657</v>
      </c>
      <c r="E6838">
        <v>50100329.384619065</v>
      </c>
      <c r="F6838">
        <v>2033.1272116908222</v>
      </c>
      <c r="G6838">
        <v>290955826.79417694</v>
      </c>
      <c r="H6838" s="6">
        <f>E6838-G6838-'Recalled prostheses cost'!$F$23</f>
        <v>-264607321.87644905</v>
      </c>
      <c r="I6838" s="112">
        <v>27861030.030843772</v>
      </c>
      <c r="J6838" s="112">
        <v>110563214.18178724</v>
      </c>
      <c r="K6838" s="112">
        <f>I6838-J6838-(0.38*'Recalled prostheses cost'!$F$23)</f>
        <v>-91727877.448362112</v>
      </c>
      <c r="L6838" s="11">
        <f t="shared" si="216"/>
        <v>1</v>
      </c>
    </row>
    <row r="6839" spans="1:12" x14ac:dyDescent="0.25">
      <c r="A6839">
        <f t="shared" si="217"/>
        <v>6834</v>
      </c>
      <c r="C6839">
        <v>56562.612166745814</v>
      </c>
      <c r="D6839">
        <v>58090.047433668209</v>
      </c>
      <c r="E6839">
        <v>44986208.991199993</v>
      </c>
      <c r="F6839">
        <v>1527.4352669223954</v>
      </c>
      <c r="G6839">
        <v>277805283.8410992</v>
      </c>
      <c r="H6839" s="6">
        <f>E6839-G6839-'Recalled prostheses cost'!$F$23</f>
        <v>-256570899.31679037</v>
      </c>
      <c r="I6839" s="112">
        <v>25096640.435361482</v>
      </c>
      <c r="J6839" s="112">
        <v>105566007.85961768</v>
      </c>
      <c r="K6839" s="112">
        <f>I6839-J6839-(0.38*'Recalled prostheses cost'!$F$23)</f>
        <v>-89495060.72167486</v>
      </c>
      <c r="L6839" s="11">
        <f t="shared" si="216"/>
        <v>1</v>
      </c>
    </row>
    <row r="6840" spans="1:12" x14ac:dyDescent="0.25">
      <c r="A6840">
        <f t="shared" si="217"/>
        <v>6835</v>
      </c>
      <c r="C6840">
        <v>64782.982771495845</v>
      </c>
      <c r="D6840">
        <v>66487.302782925777</v>
      </c>
      <c r="E6840">
        <v>52481523.589053646</v>
      </c>
      <c r="F6840">
        <v>1704.3200114299325</v>
      </c>
      <c r="G6840">
        <v>296804465.47099912</v>
      </c>
      <c r="H6840" s="6">
        <f>E6840-G6840-'Recalled prostheses cost'!$F$23</f>
        <v>-268074766.34883666</v>
      </c>
      <c r="I6840" s="112">
        <v>29129968.648260888</v>
      </c>
      <c r="J6840" s="112">
        <v>112785696.8789797</v>
      </c>
      <c r="K6840" s="112">
        <f>I6840-J6840-(0.38*'Recalled prostheses cost'!$F$23)</f>
        <v>-92681421.528137445</v>
      </c>
      <c r="L6840" s="11">
        <f t="shared" si="216"/>
        <v>1</v>
      </c>
    </row>
    <row r="6841" spans="1:12" x14ac:dyDescent="0.25">
      <c r="A6841">
        <f t="shared" si="217"/>
        <v>6836</v>
      </c>
      <c r="C6841">
        <v>63340.352869969727</v>
      </c>
      <c r="D6841">
        <v>64434.493885151198</v>
      </c>
      <c r="E6841">
        <v>40240046.381919809</v>
      </c>
      <c r="F6841">
        <v>1094.1410151814707</v>
      </c>
      <c r="G6841">
        <v>143701031.63033712</v>
      </c>
      <c r="H6841" s="6">
        <f>E6841-G6841-'Recalled prostheses cost'!$F$23</f>
        <v>-127212809.71530849</v>
      </c>
      <c r="I6841" s="112">
        <v>22144142.245597709</v>
      </c>
      <c r="J6841" s="112">
        <v>54606392.019528113</v>
      </c>
      <c r="K6841" s="112">
        <f>I6841-J6841-(0.38*'Recalled prostheses cost'!$F$23)</f>
        <v>-41487943.071349055</v>
      </c>
      <c r="L6841" s="11">
        <f t="shared" si="216"/>
        <v>1</v>
      </c>
    </row>
    <row r="6842" spans="1:12" x14ac:dyDescent="0.25">
      <c r="A6842">
        <f t="shared" si="217"/>
        <v>6837</v>
      </c>
      <c r="C6842">
        <v>69479.268744106754</v>
      </c>
      <c r="D6842">
        <v>71524.599937470324</v>
      </c>
      <c r="E6842">
        <v>65899973.793618254</v>
      </c>
      <c r="F6842">
        <v>2045.3311933635705</v>
      </c>
      <c r="G6842">
        <v>418950955.4923234</v>
      </c>
      <c r="H6842" s="6">
        <f>E6842-G6842-'Recalled prostheses cost'!$F$23</f>
        <v>-376802806.16559631</v>
      </c>
      <c r="I6842" s="112">
        <v>36690628.270708069</v>
      </c>
      <c r="J6842" s="112">
        <v>159201363.08708289</v>
      </c>
      <c r="K6842" s="112">
        <f>I6842-J6842-(0.38*'Recalled prostheses cost'!$F$23)</f>
        <v>-131536428.11379346</v>
      </c>
      <c r="L6842" s="11">
        <f t="shared" si="216"/>
        <v>1</v>
      </c>
    </row>
    <row r="6843" spans="1:12" x14ac:dyDescent="0.25">
      <c r="A6843">
        <f t="shared" si="217"/>
        <v>6838</v>
      </c>
      <c r="C6843">
        <v>61157.609459337349</v>
      </c>
      <c r="D6843">
        <v>63303.803498733381</v>
      </c>
      <c r="E6843">
        <v>42501208.057528794</v>
      </c>
      <c r="F6843">
        <v>2146.1940393960322</v>
      </c>
      <c r="G6843">
        <v>297751331.15222865</v>
      </c>
      <c r="H6843" s="6">
        <f>E6843-G6843-'Recalled prostheses cost'!$F$23</f>
        <v>-279001947.56159103</v>
      </c>
      <c r="I6843" s="112">
        <v>23569368.920785818</v>
      </c>
      <c r="J6843" s="112">
        <v>113145505.8378469</v>
      </c>
      <c r="K6843" s="112">
        <f>I6843-J6843-(0.38*'Recalled prostheses cost'!$F$23)</f>
        <v>-98601830.214479744</v>
      </c>
      <c r="L6843" s="11">
        <f t="shared" si="216"/>
        <v>1</v>
      </c>
    </row>
    <row r="6844" spans="1:12" x14ac:dyDescent="0.25">
      <c r="A6844">
        <f t="shared" si="217"/>
        <v>6839</v>
      </c>
      <c r="C6844">
        <v>55326.665575222163</v>
      </c>
      <c r="D6844">
        <v>56894.061095435121</v>
      </c>
      <c r="E6844">
        <v>43726289.968099765</v>
      </c>
      <c r="F6844">
        <v>1567.3955202129582</v>
      </c>
      <c r="G6844">
        <v>262707438.17313245</v>
      </c>
      <c r="H6844" s="6">
        <f>E6844-G6844-'Recalled prostheses cost'!$F$23</f>
        <v>-242732972.67192385</v>
      </c>
      <c r="I6844" s="112">
        <v>24134381.113605529</v>
      </c>
      <c r="J6844" s="112">
        <v>99828826.505790338</v>
      </c>
      <c r="K6844" s="112">
        <f>I6844-J6844-(0.38*'Recalled prostheses cost'!$F$23)</f>
        <v>-84720138.689603448</v>
      </c>
      <c r="L6844" s="11">
        <f t="shared" si="216"/>
        <v>1</v>
      </c>
    </row>
    <row r="6845" spans="1:12" x14ac:dyDescent="0.25">
      <c r="A6845">
        <f t="shared" si="217"/>
        <v>6840</v>
      </c>
      <c r="C6845">
        <v>57341.18734819808</v>
      </c>
      <c r="D6845">
        <v>58725.124853952395</v>
      </c>
      <c r="E6845">
        <v>42073126.707119882</v>
      </c>
      <c r="F6845">
        <v>1383.9375057543148</v>
      </c>
      <c r="G6845">
        <v>215768801.70725235</v>
      </c>
      <c r="H6845" s="6">
        <f>E6845-G6845-'Recalled prostheses cost'!$F$23</f>
        <v>-197447499.46702364</v>
      </c>
      <c r="I6845" s="112">
        <v>23464662.777665239</v>
      </c>
      <c r="J6845" s="112">
        <v>81992144.648755893</v>
      </c>
      <c r="K6845" s="112">
        <f>I6845-J6845-(0.38*'Recalled prostheses cost'!$F$23)</f>
        <v>-67553175.168509305</v>
      </c>
      <c r="L6845" s="11">
        <f t="shared" si="216"/>
        <v>1</v>
      </c>
    </row>
    <row r="6846" spans="1:12" x14ac:dyDescent="0.25">
      <c r="A6846">
        <f t="shared" si="217"/>
        <v>6841</v>
      </c>
      <c r="C6846">
        <v>79441.449017761173</v>
      </c>
      <c r="D6846">
        <v>81271.35935345976</v>
      </c>
      <c r="E6846">
        <v>63049586.803744733</v>
      </c>
      <c r="F6846">
        <v>1829.910335698587</v>
      </c>
      <c r="G6846">
        <v>340292338.32474935</v>
      </c>
      <c r="H6846" s="6">
        <f>E6846-G6846-'Recalled prostheses cost'!$F$23</f>
        <v>-300994575.98789579</v>
      </c>
      <c r="I6846" s="112">
        <v>35176521.417420678</v>
      </c>
      <c r="J6846" s="112">
        <v>129311088.56340474</v>
      </c>
      <c r="K6846" s="112">
        <f>I6846-J6846-(0.38*'Recalled prostheses cost'!$F$23)</f>
        <v>-103160260.44340271</v>
      </c>
      <c r="L6846" s="11">
        <f t="shared" si="216"/>
        <v>1</v>
      </c>
    </row>
    <row r="6847" spans="1:12" x14ac:dyDescent="0.25">
      <c r="A6847">
        <f t="shared" si="217"/>
        <v>6842</v>
      </c>
      <c r="C6847">
        <v>60291.892831760531</v>
      </c>
      <c r="D6847">
        <v>62226.427535129878</v>
      </c>
      <c r="E6847">
        <v>54505080.905148305</v>
      </c>
      <c r="F6847">
        <v>1934.534703369347</v>
      </c>
      <c r="G6847">
        <v>428368943.05116069</v>
      </c>
      <c r="H6847" s="6">
        <f>E6847-G6847-'Recalled prostheses cost'!$F$23</f>
        <v>-397615686.61290354</v>
      </c>
      <c r="I6847" s="112">
        <v>30565115.271816097</v>
      </c>
      <c r="J6847" s="112">
        <v>162780198.35944104</v>
      </c>
      <c r="K6847" s="112">
        <f>I6847-J6847-(0.38*'Recalled prostheses cost'!$F$23)</f>
        <v>-141240776.38504359</v>
      </c>
      <c r="L6847" s="11">
        <f t="shared" si="216"/>
        <v>1</v>
      </c>
    </row>
    <row r="6848" spans="1:12" x14ac:dyDescent="0.25">
      <c r="A6848">
        <f t="shared" si="217"/>
        <v>6843</v>
      </c>
      <c r="C6848">
        <v>52373.310820341918</v>
      </c>
      <c r="D6848">
        <v>54095.325446492228</v>
      </c>
      <c r="E6848">
        <v>57616416.260540001</v>
      </c>
      <c r="F6848">
        <v>1722.0146261503105</v>
      </c>
      <c r="G6848">
        <v>428880180.38961041</v>
      </c>
      <c r="H6848" s="6">
        <f>E6848-G6848-'Recalled prostheses cost'!$F$23</f>
        <v>-395015588.59596157</v>
      </c>
      <c r="I6848" s="112">
        <v>31853950.648763314</v>
      </c>
      <c r="J6848" s="112">
        <v>162974468.54805195</v>
      </c>
      <c r="K6848" s="112">
        <f>I6848-J6848-(0.38*'Recalled prostheses cost'!$F$23)</f>
        <v>-140146211.19670728</v>
      </c>
      <c r="L6848" s="11">
        <f t="shared" si="216"/>
        <v>1</v>
      </c>
    </row>
    <row r="6849" spans="1:12" x14ac:dyDescent="0.25">
      <c r="A6849">
        <f t="shared" si="217"/>
        <v>6844</v>
      </c>
      <c r="C6849">
        <v>51157.065263624521</v>
      </c>
      <c r="D6849">
        <v>52563.627404023748</v>
      </c>
      <c r="E6849">
        <v>55078930.858108386</v>
      </c>
      <c r="F6849">
        <v>1406.5621403992263</v>
      </c>
      <c r="G6849">
        <v>365294053.21856606</v>
      </c>
      <c r="H6849" s="6">
        <f>E6849-G6849-'Recalled prostheses cost'!$F$23</f>
        <v>-333966946.82734883</v>
      </c>
      <c r="I6849" s="112">
        <v>30270469.073469952</v>
      </c>
      <c r="J6849" s="112">
        <v>138811740.22305515</v>
      </c>
      <c r="K6849" s="112">
        <f>I6849-J6849-(0.38*'Recalled prostheses cost'!$F$23)</f>
        <v>-117566964.44700384</v>
      </c>
      <c r="L6849" s="11">
        <f t="shared" si="216"/>
        <v>1</v>
      </c>
    </row>
    <row r="6850" spans="1:12" x14ac:dyDescent="0.25">
      <c r="A6850">
        <f t="shared" si="217"/>
        <v>6845</v>
      </c>
      <c r="C6850">
        <v>60809.274367740058</v>
      </c>
      <c r="D6850">
        <v>62679.79450061528</v>
      </c>
      <c r="E6850">
        <v>51276654.53228265</v>
      </c>
      <c r="F6850">
        <v>1870.5201328752228</v>
      </c>
      <c r="G6850">
        <v>400144547.48483902</v>
      </c>
      <c r="H6850" s="6">
        <f>E6850-G6850-'Recalled prostheses cost'!$F$23</f>
        <v>-372619717.41944754</v>
      </c>
      <c r="I6850" s="112">
        <v>28175798.947949652</v>
      </c>
      <c r="J6850" s="112">
        <v>152054928.04423884</v>
      </c>
      <c r="K6850" s="112">
        <f>I6850-J6850-(0.38*'Recalled prostheses cost'!$F$23)</f>
        <v>-132904822.39370784</v>
      </c>
      <c r="L6850" s="11">
        <f t="shared" si="216"/>
        <v>1</v>
      </c>
    </row>
    <row r="6851" spans="1:12" x14ac:dyDescent="0.25">
      <c r="A6851">
        <f t="shared" si="217"/>
        <v>6846</v>
      </c>
      <c r="C6851">
        <v>66403.69487882781</v>
      </c>
      <c r="D6851">
        <v>68633.443465056189</v>
      </c>
      <c r="E6851">
        <v>46464380.067507491</v>
      </c>
      <c r="F6851">
        <v>2229.7485862283793</v>
      </c>
      <c r="G6851">
        <v>318161864.85022092</v>
      </c>
      <c r="H6851" s="6">
        <f>E6851-G6851-'Recalled prostheses cost'!$F$23</f>
        <v>-295449309.24960458</v>
      </c>
      <c r="I6851" s="112">
        <v>26033231.080891158</v>
      </c>
      <c r="J6851" s="112">
        <v>120901508.64308393</v>
      </c>
      <c r="K6851" s="112">
        <f>I6851-J6851-(0.38*'Recalled prostheses cost'!$F$23)</f>
        <v>-103893970.85961142</v>
      </c>
      <c r="L6851" s="11">
        <f t="shared" si="216"/>
        <v>1</v>
      </c>
    </row>
    <row r="6852" spans="1:12" x14ac:dyDescent="0.25">
      <c r="A6852">
        <f t="shared" si="217"/>
        <v>6847</v>
      </c>
      <c r="C6852">
        <v>53839.003010368215</v>
      </c>
      <c r="D6852">
        <v>55056.810530043869</v>
      </c>
      <c r="E6852">
        <v>57473399.376109295</v>
      </c>
      <c r="F6852">
        <v>1217.8075196756545</v>
      </c>
      <c r="G6852">
        <v>309459330.12437928</v>
      </c>
      <c r="H6852" s="6">
        <f>E6852-G6852-'Recalled prostheses cost'!$F$23</f>
        <v>-275737755.21516114</v>
      </c>
      <c r="I6852" s="112">
        <v>31821964.702217557</v>
      </c>
      <c r="J6852" s="112">
        <v>117594545.44726413</v>
      </c>
      <c r="K6852" s="112">
        <f>I6852-J6852-(0.38*'Recalled prostheses cost'!$F$23)</f>
        <v>-94798274.04246524</v>
      </c>
      <c r="L6852" s="11">
        <f t="shared" si="216"/>
        <v>1</v>
      </c>
    </row>
    <row r="6853" spans="1:12" x14ac:dyDescent="0.25">
      <c r="A6853">
        <f t="shared" si="217"/>
        <v>6848</v>
      </c>
      <c r="C6853">
        <v>88188.358986489038</v>
      </c>
      <c r="D6853">
        <v>90909.941604729538</v>
      </c>
      <c r="E6853">
        <v>48712244.961857848</v>
      </c>
      <c r="F6853">
        <v>2721.5826182404999</v>
      </c>
      <c r="G6853">
        <v>272081388.07053143</v>
      </c>
      <c r="H6853" s="6">
        <f>E6853-G6853-'Recalled prostheses cost'!$F$23</f>
        <v>-247120967.57556474</v>
      </c>
      <c r="I6853" s="112">
        <v>27187246.165946897</v>
      </c>
      <c r="J6853" s="112">
        <v>103390927.46680194</v>
      </c>
      <c r="K6853" s="112">
        <f>I6853-J6853-(0.38*'Recalled prostheses cost'!$F$23)</f>
        <v>-85229374.598273695</v>
      </c>
      <c r="L6853" s="11">
        <f t="shared" si="216"/>
        <v>1</v>
      </c>
    </row>
    <row r="6854" spans="1:12" x14ac:dyDescent="0.25">
      <c r="A6854">
        <f t="shared" si="217"/>
        <v>6849</v>
      </c>
      <c r="C6854">
        <v>58078.056100990128</v>
      </c>
      <c r="D6854">
        <v>58872.739794575238</v>
      </c>
      <c r="E6854">
        <v>47728186.498930171</v>
      </c>
      <c r="F6854">
        <v>794.68369358510972</v>
      </c>
      <c r="G6854">
        <v>131700117.99023497</v>
      </c>
      <c r="H6854" s="6">
        <f>E6854-G6854-'Recalled prostheses cost'!$F$23</f>
        <v>-107723755.95819597</v>
      </c>
      <c r="I6854" s="112">
        <v>26350104.778911445</v>
      </c>
      <c r="J6854" s="112">
        <v>50046044.836289294</v>
      </c>
      <c r="K6854" s="112">
        <f>I6854-J6854-(0.38*'Recalled prostheses cost'!$F$23)</f>
        <v>-32721633.354796495</v>
      </c>
      <c r="L6854" s="11">
        <f t="shared" ref="L6854:L6917" si="218">IF(H6854/$H$1&lt;=F6854,1,0)</f>
        <v>1</v>
      </c>
    </row>
    <row r="6855" spans="1:12" x14ac:dyDescent="0.25">
      <c r="A6855">
        <f t="shared" si="217"/>
        <v>6850</v>
      </c>
      <c r="C6855">
        <v>61297.431532710158</v>
      </c>
      <c r="D6855">
        <v>62695.808171523153</v>
      </c>
      <c r="E6855">
        <v>41900911.867346793</v>
      </c>
      <c r="F6855">
        <v>1398.3766388129952</v>
      </c>
      <c r="G6855">
        <v>190294312.56234249</v>
      </c>
      <c r="H6855" s="6">
        <f>E6855-G6855-'Recalled prostheses cost'!$F$23</f>
        <v>-172145225.16188687</v>
      </c>
      <c r="I6855" s="112">
        <v>23363292.688015763</v>
      </c>
      <c r="J6855" s="112">
        <v>72311838.773690134</v>
      </c>
      <c r="K6855" s="112">
        <f>I6855-J6855-(0.38*'Recalled prostheses cost'!$F$23)</f>
        <v>-57974239.383093022</v>
      </c>
      <c r="L6855" s="11">
        <f t="shared" si="218"/>
        <v>1</v>
      </c>
    </row>
    <row r="6856" spans="1:12" x14ac:dyDescent="0.25">
      <c r="A6856">
        <f t="shared" ref="A6856:A6919" si="219">1+A6855</f>
        <v>6851</v>
      </c>
      <c r="C6856">
        <v>55609.11216471545</v>
      </c>
      <c r="D6856">
        <v>56437.438188875843</v>
      </c>
      <c r="E6856">
        <v>50683342.373633437</v>
      </c>
      <c r="F6856">
        <v>828.32602416039299</v>
      </c>
      <c r="G6856">
        <v>160009581.62534186</v>
      </c>
      <c r="H6856" s="6">
        <f>E6856-G6856-'Recalled prostheses cost'!$F$23</f>
        <v>-133078063.71859959</v>
      </c>
      <c r="I6856" s="112">
        <v>28106883.575527869</v>
      </c>
      <c r="J6856" s="112">
        <v>60803641.017629892</v>
      </c>
      <c r="K6856" s="112">
        <f>I6856-J6856-(0.38*'Recalled prostheses cost'!$F$23)</f>
        <v>-41722450.739520669</v>
      </c>
      <c r="L6856" s="11">
        <f t="shared" si="218"/>
        <v>1</v>
      </c>
    </row>
    <row r="6857" spans="1:12" x14ac:dyDescent="0.25">
      <c r="A6857">
        <f t="shared" si="219"/>
        <v>6852</v>
      </c>
      <c r="C6857">
        <v>58767.784635407974</v>
      </c>
      <c r="D6857">
        <v>60700.774981953618</v>
      </c>
      <c r="E6857">
        <v>42938174.057151355</v>
      </c>
      <c r="F6857">
        <v>1932.9903465456446</v>
      </c>
      <c r="G6857">
        <v>314642292.8263545</v>
      </c>
      <c r="H6857" s="6">
        <f>E6857-G6857-'Recalled prostheses cost'!$F$23</f>
        <v>-295455943.2360943</v>
      </c>
      <c r="I6857" s="112">
        <v>24324202.49517753</v>
      </c>
      <c r="J6857" s="112">
        <v>119564071.27401471</v>
      </c>
      <c r="K6857" s="112">
        <f>I6857-J6857-(0.38*'Recalled prostheses cost'!$F$23)</f>
        <v>-104265562.07625583</v>
      </c>
      <c r="L6857" s="11">
        <f t="shared" si="218"/>
        <v>1</v>
      </c>
    </row>
    <row r="6858" spans="1:12" x14ac:dyDescent="0.25">
      <c r="A6858">
        <f t="shared" si="219"/>
        <v>6853</v>
      </c>
      <c r="C6858">
        <v>58384.244037919314</v>
      </c>
      <c r="D6858">
        <v>60151.8773071869</v>
      </c>
      <c r="E6858">
        <v>42569413.278817907</v>
      </c>
      <c r="F6858">
        <v>1767.633269267586</v>
      </c>
      <c r="G6858">
        <v>226755934.01377788</v>
      </c>
      <c r="H6858" s="6">
        <f>E6858-G6858-'Recalled prostheses cost'!$F$23</f>
        <v>-207938345.20185113</v>
      </c>
      <c r="I6858" s="112">
        <v>23884672.371779215</v>
      </c>
      <c r="J6858" s="112">
        <v>86167254.925235599</v>
      </c>
      <c r="K6858" s="112">
        <f>I6858-J6858-(0.38*'Recalled prostheses cost'!$F$23)</f>
        <v>-71308275.85087502</v>
      </c>
      <c r="L6858" s="11">
        <f t="shared" si="218"/>
        <v>1</v>
      </c>
    </row>
    <row r="6859" spans="1:12" x14ac:dyDescent="0.25">
      <c r="A6859">
        <f t="shared" si="219"/>
        <v>6854</v>
      </c>
      <c r="C6859">
        <v>57414.949712246074</v>
      </c>
      <c r="D6859">
        <v>59199.957076035062</v>
      </c>
      <c r="E6859">
        <v>52514611.388067544</v>
      </c>
      <c r="F6859">
        <v>1785.0073637889873</v>
      </c>
      <c r="G6859">
        <v>383686104.06312561</v>
      </c>
      <c r="H6859" s="6">
        <f>E6859-G6859-'Recalled prostheses cost'!$F$23</f>
        <v>-354923317.14194924</v>
      </c>
      <c r="I6859" s="112">
        <v>28817489.246093363</v>
      </c>
      <c r="J6859" s="112">
        <v>145800719.54398775</v>
      </c>
      <c r="K6859" s="112">
        <f>I6859-J6859-(0.38*'Recalled prostheses cost'!$F$23)</f>
        <v>-126008923.59531304</v>
      </c>
      <c r="L6859" s="11">
        <f t="shared" si="218"/>
        <v>1</v>
      </c>
    </row>
    <row r="6860" spans="1:12" x14ac:dyDescent="0.25">
      <c r="A6860">
        <f t="shared" si="219"/>
        <v>6855</v>
      </c>
      <c r="C6860">
        <v>61063.664460080443</v>
      </c>
      <c r="D6860">
        <v>62462.439004804241</v>
      </c>
      <c r="E6860">
        <v>42148997.378804617</v>
      </c>
      <c r="F6860">
        <v>1398.7745447237976</v>
      </c>
      <c r="G6860">
        <v>163983745.14887479</v>
      </c>
      <c r="H6860" s="6">
        <f>E6860-G6860-'Recalled prostheses cost'!$F$23</f>
        <v>-145586572.23696133</v>
      </c>
      <c r="I6860" s="112">
        <v>23786040.969124008</v>
      </c>
      <c r="J6860" s="112">
        <v>62313823.156572431</v>
      </c>
      <c r="K6860" s="112">
        <f>I6860-J6860-(0.38*'Recalled prostheses cost'!$F$23)</f>
        <v>-47553475.484867074</v>
      </c>
      <c r="L6860" s="11">
        <f t="shared" si="218"/>
        <v>1</v>
      </c>
    </row>
    <row r="6861" spans="1:12" x14ac:dyDescent="0.25">
      <c r="A6861">
        <f t="shared" si="219"/>
        <v>6856</v>
      </c>
      <c r="C6861">
        <v>54627.401020373858</v>
      </c>
      <c r="D6861">
        <v>56467.363752748919</v>
      </c>
      <c r="E6861">
        <v>61382551.678176455</v>
      </c>
      <c r="F6861">
        <v>1839.962732375061</v>
      </c>
      <c r="G6861">
        <v>585324084.34932435</v>
      </c>
      <c r="H6861" s="6">
        <f>E6861-G6861-'Recalled prostheses cost'!$F$23</f>
        <v>-547693357.13803911</v>
      </c>
      <c r="I6861" s="112">
        <v>34103906.527372941</v>
      </c>
      <c r="J6861" s="112">
        <v>222423152.05274329</v>
      </c>
      <c r="K6861" s="112">
        <f>I6861-J6861-(0.38*'Recalled prostheses cost'!$F$23)</f>
        <v>-197344938.82278901</v>
      </c>
      <c r="L6861" s="11">
        <f t="shared" si="218"/>
        <v>1</v>
      </c>
    </row>
    <row r="6862" spans="1:12" x14ac:dyDescent="0.25">
      <c r="A6862">
        <f t="shared" si="219"/>
        <v>6857</v>
      </c>
      <c r="C6862">
        <v>52888.648886139476</v>
      </c>
      <c r="D6862">
        <v>54253.900134995085</v>
      </c>
      <c r="E6862">
        <v>40811717.089236252</v>
      </c>
      <c r="F6862">
        <v>1365.2512488556094</v>
      </c>
      <c r="G6862">
        <v>266782727.12292022</v>
      </c>
      <c r="H6862" s="6">
        <f>E6862-G6862-'Recalled prostheses cost'!$F$23</f>
        <v>-249722834.50057513</v>
      </c>
      <c r="I6862" s="112">
        <v>22336384.111510012</v>
      </c>
      <c r="J6862" s="112">
        <v>101377436.30670971</v>
      </c>
      <c r="K6862" s="112">
        <f>I6862-J6862-(0.38*'Recalled prostheses cost'!$F$23)</f>
        <v>-88066745.492618352</v>
      </c>
      <c r="L6862" s="11">
        <f t="shared" si="218"/>
        <v>1</v>
      </c>
    </row>
    <row r="6863" spans="1:12" x14ac:dyDescent="0.25">
      <c r="A6863">
        <f t="shared" si="219"/>
        <v>6858</v>
      </c>
      <c r="C6863">
        <v>47791.208779010289</v>
      </c>
      <c r="D6863">
        <v>48814.334292071653</v>
      </c>
      <c r="E6863">
        <v>39185187.021737479</v>
      </c>
      <c r="F6863">
        <v>1023.1255130613645</v>
      </c>
      <c r="G6863">
        <v>186293881.38200086</v>
      </c>
      <c r="H6863" s="6">
        <f>E6863-G6863-'Recalled prostheses cost'!$F$23</f>
        <v>-170860518.82715455</v>
      </c>
      <c r="I6863" s="112">
        <v>21760204.019881655</v>
      </c>
      <c r="J6863" s="112">
        <v>70791674.925160334</v>
      </c>
      <c r="K6863" s="112">
        <f>I6863-J6863-(0.38*'Recalled prostheses cost'!$F$23)</f>
        <v>-58057164.202697329</v>
      </c>
      <c r="L6863" s="11">
        <f t="shared" si="218"/>
        <v>1</v>
      </c>
    </row>
    <row r="6864" spans="1:12" x14ac:dyDescent="0.25">
      <c r="A6864">
        <f t="shared" si="219"/>
        <v>6859</v>
      </c>
      <c r="C6864">
        <v>51137.211798791497</v>
      </c>
      <c r="D6864">
        <v>52713.32628815974</v>
      </c>
      <c r="E6864">
        <v>63774999.68649479</v>
      </c>
      <c r="F6864">
        <v>1576.1144893682431</v>
      </c>
      <c r="G6864">
        <v>418536022.655527</v>
      </c>
      <c r="H6864" s="6">
        <f>E6864-G6864-'Recalled prostheses cost'!$F$23</f>
        <v>-378512847.4359234</v>
      </c>
      <c r="I6864" s="112">
        <v>35319113.660996445</v>
      </c>
      <c r="J6864" s="112">
        <v>159043688.60910028</v>
      </c>
      <c r="K6864" s="112">
        <f>I6864-J6864-(0.38*'Recalled prostheses cost'!$F$23)</f>
        <v>-132750268.2455225</v>
      </c>
      <c r="L6864" s="11">
        <f t="shared" si="218"/>
        <v>1</v>
      </c>
    </row>
    <row r="6865" spans="1:12" x14ac:dyDescent="0.25">
      <c r="A6865">
        <f t="shared" si="219"/>
        <v>6860</v>
      </c>
      <c r="C6865">
        <v>52630.638674503549</v>
      </c>
      <c r="D6865">
        <v>54536.938529450665</v>
      </c>
      <c r="E6865">
        <v>64861441.63784153</v>
      </c>
      <c r="F6865">
        <v>1906.2998549471158</v>
      </c>
      <c r="G6865">
        <v>653514257.49123144</v>
      </c>
      <c r="H6865" s="6">
        <f>E6865-G6865-'Recalled prostheses cost'!$F$23</f>
        <v>-612404640.32028103</v>
      </c>
      <c r="I6865" s="112">
        <v>35785196.050911054</v>
      </c>
      <c r="J6865" s="112">
        <v>248335417.84666792</v>
      </c>
      <c r="K6865" s="112">
        <f>I6865-J6865-(0.38*'Recalled prostheses cost'!$F$23)</f>
        <v>-221575915.09317553</v>
      </c>
      <c r="L6865" s="11">
        <f t="shared" si="218"/>
        <v>1</v>
      </c>
    </row>
    <row r="6866" spans="1:12" x14ac:dyDescent="0.25">
      <c r="A6866">
        <f t="shared" si="219"/>
        <v>6861</v>
      </c>
      <c r="C6866">
        <v>57643.27034135929</v>
      </c>
      <c r="D6866">
        <v>59082.089271725039</v>
      </c>
      <c r="E6866">
        <v>50462117.193282768</v>
      </c>
      <c r="F6866">
        <v>1438.8189303657491</v>
      </c>
      <c r="G6866">
        <v>237212823.7883769</v>
      </c>
      <c r="H6866" s="6">
        <f>E6866-G6866-'Recalled prostheses cost'!$F$23</f>
        <v>-210502531.06198531</v>
      </c>
      <c r="I6866" s="112">
        <v>28126287.44009966</v>
      </c>
      <c r="J6866" s="112">
        <v>90140873.039583221</v>
      </c>
      <c r="K6866" s="112">
        <f>I6866-J6866-(0.38*'Recalled prostheses cost'!$F$23)</f>
        <v>-71040278.896902204</v>
      </c>
      <c r="L6866" s="11">
        <f t="shared" si="218"/>
        <v>1</v>
      </c>
    </row>
    <row r="6867" spans="1:12" x14ac:dyDescent="0.25">
      <c r="A6867">
        <f t="shared" si="219"/>
        <v>6862</v>
      </c>
      <c r="C6867">
        <v>87118.38280580155</v>
      </c>
      <c r="D6867">
        <v>90380.340706213872</v>
      </c>
      <c r="E6867">
        <v>54507056.655215472</v>
      </c>
      <c r="F6867">
        <v>3261.9579004123225</v>
      </c>
      <c r="G6867">
        <v>398731549.52428561</v>
      </c>
      <c r="H6867" s="6">
        <f>E6867-G6867-'Recalled prostheses cost'!$F$23</f>
        <v>-367976317.33596134</v>
      </c>
      <c r="I6867" s="112">
        <v>30510339.420888484</v>
      </c>
      <c r="J6867" s="112">
        <v>151517988.81922853</v>
      </c>
      <c r="K6867" s="112">
        <f>I6867-J6867-(0.38*'Recalled prostheses cost'!$F$23)</f>
        <v>-130033342.6957587</v>
      </c>
      <c r="L6867" s="11">
        <f t="shared" si="218"/>
        <v>1</v>
      </c>
    </row>
    <row r="6868" spans="1:12" x14ac:dyDescent="0.25">
      <c r="A6868">
        <f t="shared" si="219"/>
        <v>6863</v>
      </c>
      <c r="C6868">
        <v>50512.855748240167</v>
      </c>
      <c r="D6868">
        <v>51984.816040965386</v>
      </c>
      <c r="E6868">
        <v>44792012.468003698</v>
      </c>
      <c r="F6868">
        <v>1471.9602927252199</v>
      </c>
      <c r="G6868">
        <v>310984879.9185797</v>
      </c>
      <c r="H6868" s="6">
        <f>E6868-G6868-'Recalled prostheses cost'!$F$23</f>
        <v>-289944691.91746718</v>
      </c>
      <c r="I6868" s="112">
        <v>24554899.161582883</v>
      </c>
      <c r="J6868" s="112">
        <v>118174254.36906026</v>
      </c>
      <c r="K6868" s="112">
        <f>I6868-J6868-(0.38*'Recalled prostheses cost'!$F$23)</f>
        <v>-102645048.50489601</v>
      </c>
      <c r="L6868" s="11">
        <f t="shared" si="218"/>
        <v>1</v>
      </c>
    </row>
    <row r="6869" spans="1:12" x14ac:dyDescent="0.25">
      <c r="A6869">
        <f t="shared" si="219"/>
        <v>6864</v>
      </c>
      <c r="C6869">
        <v>79185.76431418203</v>
      </c>
      <c r="D6869">
        <v>82003.870867255318</v>
      </c>
      <c r="E6869">
        <v>57444688.383900397</v>
      </c>
      <c r="F6869">
        <v>2818.1065530732885</v>
      </c>
      <c r="G6869">
        <v>454198569.75037217</v>
      </c>
      <c r="H6869" s="6">
        <f>E6869-G6869-'Recalled prostheses cost'!$F$23</f>
        <v>-420505705.83336294</v>
      </c>
      <c r="I6869" s="112">
        <v>31897853.052202292</v>
      </c>
      <c r="J6869" s="112">
        <v>172595456.50514144</v>
      </c>
      <c r="K6869" s="112">
        <f>I6869-J6869-(0.38*'Recalled prostheses cost'!$F$23)</f>
        <v>-149723296.75035781</v>
      </c>
      <c r="L6869" s="11">
        <f t="shared" si="218"/>
        <v>1</v>
      </c>
    </row>
    <row r="6870" spans="1:12" x14ac:dyDescent="0.25">
      <c r="A6870">
        <f t="shared" si="219"/>
        <v>6865</v>
      </c>
      <c r="C6870">
        <v>54400.86676035502</v>
      </c>
      <c r="D6870">
        <v>55494.948519900805</v>
      </c>
      <c r="E6870">
        <v>61976742.658240721</v>
      </c>
      <c r="F6870">
        <v>1094.0817595457847</v>
      </c>
      <c r="G6870">
        <v>261934600.00762537</v>
      </c>
      <c r="H6870" s="6">
        <f>E6870-G6870-'Recalled prostheses cost'!$F$23</f>
        <v>-223709681.81627584</v>
      </c>
      <c r="I6870" s="112">
        <v>34184891.791339919</v>
      </c>
      <c r="J6870" s="112">
        <v>99535148.002897635</v>
      </c>
      <c r="K6870" s="112">
        <f>I6870-J6870-(0.38*'Recalled prostheses cost'!$F$23)</f>
        <v>-74375949.50897637</v>
      </c>
      <c r="L6870" s="11">
        <f t="shared" si="218"/>
        <v>1</v>
      </c>
    </row>
    <row r="6871" spans="1:12" x14ac:dyDescent="0.25">
      <c r="A6871">
        <f t="shared" si="219"/>
        <v>6866</v>
      </c>
      <c r="C6871">
        <v>55146.902883141716</v>
      </c>
      <c r="D6871">
        <v>56224.513881080493</v>
      </c>
      <c r="E6871">
        <v>61292476.731938094</v>
      </c>
      <c r="F6871">
        <v>1077.6109979387766</v>
      </c>
      <c r="G6871">
        <v>254157835.43721476</v>
      </c>
      <c r="H6871" s="6">
        <f>E6871-G6871-'Recalled prostheses cost'!$F$23</f>
        <v>-216617183.17216784</v>
      </c>
      <c r="I6871" s="112">
        <v>34173905.947068088</v>
      </c>
      <c r="J6871" s="112">
        <v>96579977.466141611</v>
      </c>
      <c r="K6871" s="112">
        <f>I6871-J6871-(0.38*'Recalled prostheses cost'!$F$23)</f>
        <v>-71431764.81649217</v>
      </c>
      <c r="L6871" s="11">
        <f t="shared" si="218"/>
        <v>1</v>
      </c>
    </row>
    <row r="6872" spans="1:12" x14ac:dyDescent="0.25">
      <c r="A6872">
        <f t="shared" si="219"/>
        <v>6867</v>
      </c>
      <c r="C6872">
        <v>67888.035176857724</v>
      </c>
      <c r="D6872">
        <v>69795.381557439745</v>
      </c>
      <c r="E6872">
        <v>58900134.310305804</v>
      </c>
      <c r="F6872">
        <v>1907.3463805820211</v>
      </c>
      <c r="G6872">
        <v>371411275.94894236</v>
      </c>
      <c r="H6872" s="6">
        <f>E6872-G6872-'Recalled prostheses cost'!$F$23</f>
        <v>-336262966.10552776</v>
      </c>
      <c r="I6872" s="112">
        <v>32640447.249178626</v>
      </c>
      <c r="J6872" s="112">
        <v>141136284.86059812</v>
      </c>
      <c r="K6872" s="112">
        <f>I6872-J6872-(0.38*'Recalled prostheses cost'!$F$23)</f>
        <v>-117521530.90883815</v>
      </c>
      <c r="L6872" s="11">
        <f t="shared" si="218"/>
        <v>1</v>
      </c>
    </row>
    <row r="6873" spans="1:12" x14ac:dyDescent="0.25">
      <c r="A6873">
        <f t="shared" si="219"/>
        <v>6868</v>
      </c>
      <c r="C6873">
        <v>54780.965994405786</v>
      </c>
      <c r="D6873">
        <v>56840.954376461661</v>
      </c>
      <c r="E6873">
        <v>41247222.154693946</v>
      </c>
      <c r="F6873">
        <v>2059.9883820558753</v>
      </c>
      <c r="G6873">
        <v>341214151.08922452</v>
      </c>
      <c r="H6873" s="6">
        <f>E6873-G6873-'Recalled prostheses cost'!$F$23</f>
        <v>-323718753.40142173</v>
      </c>
      <c r="I6873" s="112">
        <v>23047188.962973621</v>
      </c>
      <c r="J6873" s="112">
        <v>129661377.41390535</v>
      </c>
      <c r="K6873" s="112">
        <f>I6873-J6873-(0.38*'Recalled prostheses cost'!$F$23)</f>
        <v>-115639881.74835038</v>
      </c>
      <c r="L6873" s="11">
        <f t="shared" si="218"/>
        <v>1</v>
      </c>
    </row>
    <row r="6874" spans="1:12" x14ac:dyDescent="0.25">
      <c r="A6874">
        <f t="shared" si="219"/>
        <v>6869</v>
      </c>
      <c r="C6874">
        <v>54779.333283993634</v>
      </c>
      <c r="D6874">
        <v>56318.549119779265</v>
      </c>
      <c r="E6874">
        <v>63816090.901981808</v>
      </c>
      <c r="F6874">
        <v>1539.2158357856315</v>
      </c>
      <c r="G6874">
        <v>476525946.07909799</v>
      </c>
      <c r="H6874" s="6">
        <f>E6874-G6874-'Recalled prostheses cost'!$F$23</f>
        <v>-436461679.64400733</v>
      </c>
      <c r="I6874" s="112">
        <v>34883879.025371633</v>
      </c>
      <c r="J6874" s="112">
        <v>181079859.51005718</v>
      </c>
      <c r="K6874" s="112">
        <f>I6874-J6874-(0.38*'Recalled prostheses cost'!$F$23)</f>
        <v>-155221673.78210419</v>
      </c>
      <c r="L6874" s="11">
        <f t="shared" si="218"/>
        <v>1</v>
      </c>
    </row>
    <row r="6875" spans="1:12" x14ac:dyDescent="0.25">
      <c r="A6875">
        <f t="shared" si="219"/>
        <v>6870</v>
      </c>
      <c r="C6875">
        <v>50894.616747916021</v>
      </c>
      <c r="D6875">
        <v>52749.314534789752</v>
      </c>
      <c r="E6875">
        <v>45109055.722565286</v>
      </c>
      <c r="F6875">
        <v>1854.6977868737304</v>
      </c>
      <c r="G6875">
        <v>452157176.14888865</v>
      </c>
      <c r="H6875" s="6">
        <f>E6875-G6875-'Recalled prostheses cost'!$F$23</f>
        <v>-430799944.89321452</v>
      </c>
      <c r="I6875" s="112">
        <v>25171598.626160633</v>
      </c>
      <c r="J6875" s="112">
        <v>171819726.93657765</v>
      </c>
      <c r="K6875" s="112">
        <f>I6875-J6875-(0.38*'Recalled prostheses cost'!$F$23)</f>
        <v>-155673821.60783568</v>
      </c>
      <c r="L6875" s="11">
        <f t="shared" si="218"/>
        <v>1</v>
      </c>
    </row>
    <row r="6876" spans="1:12" x14ac:dyDescent="0.25">
      <c r="A6876">
        <f t="shared" si="219"/>
        <v>6871</v>
      </c>
      <c r="C6876">
        <v>64216.93544747182</v>
      </c>
      <c r="D6876">
        <v>67815.535732805292</v>
      </c>
      <c r="E6876">
        <v>47111801.483990692</v>
      </c>
      <c r="F6876">
        <v>3598.6002853334721</v>
      </c>
      <c r="G6876">
        <v>569864781.42818737</v>
      </c>
      <c r="H6876" s="6">
        <f>E6876-G6876-'Recalled prostheses cost'!$F$23</f>
        <v>-546504804.41108787</v>
      </c>
      <c r="I6876" s="112">
        <v>26653403.739093274</v>
      </c>
      <c r="J6876" s="112">
        <v>216548616.9427112</v>
      </c>
      <c r="K6876" s="112">
        <f>I6876-J6876-(0.38*'Recalled prostheses cost'!$F$23)</f>
        <v>-198920906.50103658</v>
      </c>
      <c r="L6876" s="11">
        <f t="shared" si="218"/>
        <v>1</v>
      </c>
    </row>
    <row r="6877" spans="1:12" x14ac:dyDescent="0.25">
      <c r="A6877">
        <f t="shared" si="219"/>
        <v>6872</v>
      </c>
      <c r="C6877">
        <v>57470.088996591483</v>
      </c>
      <c r="D6877">
        <v>60312.856753937987</v>
      </c>
      <c r="E6877">
        <v>40365408.215248451</v>
      </c>
      <c r="F6877">
        <v>2842.7677573465044</v>
      </c>
      <c r="G6877">
        <v>470846851.067321</v>
      </c>
      <c r="H6877" s="6">
        <f>E6877-G6877-'Recalled prostheses cost'!$F$23</f>
        <v>-454233267.31896371</v>
      </c>
      <c r="I6877" s="112">
        <v>22987326.854907885</v>
      </c>
      <c r="J6877" s="112">
        <v>178921803.40558201</v>
      </c>
      <c r="K6877" s="112">
        <f>I6877-J6877-(0.38*'Recalled prostheses cost'!$F$23)</f>
        <v>-164960169.84809279</v>
      </c>
      <c r="L6877" s="11">
        <f t="shared" si="218"/>
        <v>1</v>
      </c>
    </row>
    <row r="6878" spans="1:12" x14ac:dyDescent="0.25">
      <c r="A6878">
        <f t="shared" si="219"/>
        <v>6873</v>
      </c>
      <c r="C6878">
        <v>72747.052328704725</v>
      </c>
      <c r="D6878">
        <v>75112.978317897287</v>
      </c>
      <c r="E6878">
        <v>45828799.323794417</v>
      </c>
      <c r="F6878">
        <v>2365.9259891925612</v>
      </c>
      <c r="G6878">
        <v>328000538.66137493</v>
      </c>
      <c r="H6878" s="6">
        <f>E6878-G6878-'Recalled prostheses cost'!$F$23</f>
        <v>-305923563.80447167</v>
      </c>
      <c r="I6878" s="112">
        <v>25250195.081254888</v>
      </c>
      <c r="J6878" s="112">
        <v>124640204.69132249</v>
      </c>
      <c r="K6878" s="112">
        <f>I6878-J6878-(0.38*'Recalled prostheses cost'!$F$23)</f>
        <v>-108415702.90748626</v>
      </c>
      <c r="L6878" s="11">
        <f t="shared" si="218"/>
        <v>1</v>
      </c>
    </row>
    <row r="6879" spans="1:12" x14ac:dyDescent="0.25">
      <c r="A6879">
        <f t="shared" si="219"/>
        <v>6874</v>
      </c>
      <c r="C6879">
        <v>56734.728631078462</v>
      </c>
      <c r="D6879">
        <v>57972.253486528476</v>
      </c>
      <c r="E6879">
        <v>69151442.028120831</v>
      </c>
      <c r="F6879">
        <v>1237.524855450014</v>
      </c>
      <c r="G6879">
        <v>343181414.59427685</v>
      </c>
      <c r="H6879" s="6">
        <f>E6879-G6879-'Recalled prostheses cost'!$F$23</f>
        <v>-297781797.0330472</v>
      </c>
      <c r="I6879" s="112">
        <v>38308097.919015951</v>
      </c>
      <c r="J6879" s="112">
        <v>130408937.54582521</v>
      </c>
      <c r="K6879" s="112">
        <f>I6879-J6879-(0.38*'Recalled prostheses cost'!$F$23)</f>
        <v>-101126532.92422792</v>
      </c>
      <c r="L6879" s="11">
        <f t="shared" si="218"/>
        <v>1</v>
      </c>
    </row>
    <row r="6880" spans="1:12" x14ac:dyDescent="0.25">
      <c r="A6880">
        <f t="shared" si="219"/>
        <v>6875</v>
      </c>
      <c r="C6880">
        <v>56815.014817285213</v>
      </c>
      <c r="D6880">
        <v>58873.783811892354</v>
      </c>
      <c r="E6880">
        <v>45429104.707751624</v>
      </c>
      <c r="F6880">
        <v>2058.7689946071405</v>
      </c>
      <c r="G6880">
        <v>369550781.41200113</v>
      </c>
      <c r="H6880" s="6">
        <f>E6880-G6880-'Recalled prostheses cost'!$F$23</f>
        <v>-347873501.17114067</v>
      </c>
      <c r="I6880" s="112">
        <v>25065750.93253902</v>
      </c>
      <c r="J6880" s="112">
        <v>140429296.93656039</v>
      </c>
      <c r="K6880" s="112">
        <f>I6880-J6880-(0.38*'Recalled prostheses cost'!$F$23)</f>
        <v>-124389239.30144003</v>
      </c>
      <c r="L6880" s="11">
        <f t="shared" si="218"/>
        <v>1</v>
      </c>
    </row>
    <row r="6881" spans="1:12" x14ac:dyDescent="0.25">
      <c r="A6881">
        <f t="shared" si="219"/>
        <v>6876</v>
      </c>
      <c r="C6881">
        <v>52684.940479604804</v>
      </c>
      <c r="D6881">
        <v>54151.83782460064</v>
      </c>
      <c r="E6881">
        <v>47489118.549321249</v>
      </c>
      <c r="F6881">
        <v>1466.8973449958357</v>
      </c>
      <c r="G6881">
        <v>318091786.63679785</v>
      </c>
      <c r="H6881" s="6">
        <f>E6881-G6881-'Recalled prostheses cost'!$F$23</f>
        <v>-294354492.55436778</v>
      </c>
      <c r="I6881" s="112">
        <v>26391981.820858158</v>
      </c>
      <c r="J6881" s="112">
        <v>120874878.92198317</v>
      </c>
      <c r="K6881" s="112">
        <f>I6881-J6881-(0.38*'Recalled prostheses cost'!$F$23)</f>
        <v>-103508590.39854366</v>
      </c>
      <c r="L6881" s="11">
        <f t="shared" si="218"/>
        <v>1</v>
      </c>
    </row>
    <row r="6882" spans="1:12" x14ac:dyDescent="0.25">
      <c r="A6882">
        <f t="shared" si="219"/>
        <v>6877</v>
      </c>
      <c r="C6882">
        <v>52505.984575261158</v>
      </c>
      <c r="D6882">
        <v>53855.321456736165</v>
      </c>
      <c r="E6882">
        <v>44783573.563666604</v>
      </c>
      <c r="F6882">
        <v>1349.3368814750065</v>
      </c>
      <c r="G6882">
        <v>245539717.97330987</v>
      </c>
      <c r="H6882" s="6">
        <f>E6882-G6882-'Recalled prostheses cost'!$F$23</f>
        <v>-224507968.87653443</v>
      </c>
      <c r="I6882" s="112">
        <v>24586115.475106668</v>
      </c>
      <c r="J6882" s="112">
        <v>93305092.829857767</v>
      </c>
      <c r="K6882" s="112">
        <f>I6882-J6882-(0.38*'Recalled prostheses cost'!$F$23)</f>
        <v>-77744670.652169734</v>
      </c>
      <c r="L6882" s="11">
        <f t="shared" si="218"/>
        <v>1</v>
      </c>
    </row>
    <row r="6883" spans="1:12" x14ac:dyDescent="0.25">
      <c r="A6883">
        <f t="shared" si="219"/>
        <v>6878</v>
      </c>
      <c r="C6883">
        <v>82443.476564430515</v>
      </c>
      <c r="D6883">
        <v>85547.709078608648</v>
      </c>
      <c r="E6883">
        <v>42775719.009779111</v>
      </c>
      <c r="F6883">
        <v>3104.232514178133</v>
      </c>
      <c r="G6883">
        <v>318260155.74345696</v>
      </c>
      <c r="H6883" s="6">
        <f>E6883-G6883-'Recalled prostheses cost'!$F$23</f>
        <v>-299236261.20056903</v>
      </c>
      <c r="I6883" s="112">
        <v>23626819.107460741</v>
      </c>
      <c r="J6883" s="112">
        <v>120938859.18251367</v>
      </c>
      <c r="K6883" s="112">
        <f>I6883-J6883-(0.38*'Recalled prostheses cost'!$F$23)</f>
        <v>-106337733.37247157</v>
      </c>
      <c r="L6883" s="11">
        <f t="shared" si="218"/>
        <v>1</v>
      </c>
    </row>
    <row r="6884" spans="1:12" x14ac:dyDescent="0.25">
      <c r="A6884">
        <f t="shared" si="219"/>
        <v>6879</v>
      </c>
      <c r="C6884">
        <v>49298.716372367242</v>
      </c>
      <c r="D6884">
        <v>50529.56828904018</v>
      </c>
      <c r="E6884">
        <v>45521823.493930161</v>
      </c>
      <c r="F6884">
        <v>1230.8519166729384</v>
      </c>
      <c r="G6884">
        <v>279287963.30286837</v>
      </c>
      <c r="H6884" s="6">
        <f>E6884-G6884-'Recalled prostheses cost'!$F$23</f>
        <v>-257517964.27582937</v>
      </c>
      <c r="I6884" s="112">
        <v>25357614.618490685</v>
      </c>
      <c r="J6884" s="112">
        <v>106129426.05509001</v>
      </c>
      <c r="K6884" s="112">
        <f>I6884-J6884-(0.38*'Recalled prostheses cost'!$F$23)</f>
        <v>-89797504.734017968</v>
      </c>
      <c r="L6884" s="11">
        <f t="shared" si="218"/>
        <v>1</v>
      </c>
    </row>
    <row r="6885" spans="1:12" x14ac:dyDescent="0.25">
      <c r="A6885">
        <f t="shared" si="219"/>
        <v>6880</v>
      </c>
      <c r="C6885">
        <v>65981.979559314408</v>
      </c>
      <c r="D6885">
        <v>68046.347664399436</v>
      </c>
      <c r="E6885">
        <v>47399925.387988739</v>
      </c>
      <c r="F6885">
        <v>2064.3681050850282</v>
      </c>
      <c r="G6885">
        <v>383965026.08594763</v>
      </c>
      <c r="H6885" s="6">
        <f>E6885-G6885-'Recalled prostheses cost'!$F$23</f>
        <v>-360316925.16485006</v>
      </c>
      <c r="I6885" s="112">
        <v>26223268.027412675</v>
      </c>
      <c r="J6885" s="112">
        <v>145906709.91266009</v>
      </c>
      <c r="K6885" s="112">
        <f>I6885-J6885-(0.38*'Recalled prostheses cost'!$F$23)</f>
        <v>-128709135.18266606</v>
      </c>
      <c r="L6885" s="11">
        <f t="shared" si="218"/>
        <v>1</v>
      </c>
    </row>
    <row r="6886" spans="1:12" x14ac:dyDescent="0.25">
      <c r="A6886">
        <f t="shared" si="219"/>
        <v>6881</v>
      </c>
      <c r="C6886">
        <v>67147.375972367503</v>
      </c>
      <c r="D6886">
        <v>69887.482808722605</v>
      </c>
      <c r="E6886">
        <v>46190413.235565938</v>
      </c>
      <c r="F6886">
        <v>2740.1068363551021</v>
      </c>
      <c r="G6886">
        <v>407388334.77087498</v>
      </c>
      <c r="H6886" s="6">
        <f>E6886-G6886-'Recalled prostheses cost'!$F$23</f>
        <v>-384949746.00220019</v>
      </c>
      <c r="I6886" s="112">
        <v>25771703.141095843</v>
      </c>
      <c r="J6886" s="112">
        <v>154807567.21293253</v>
      </c>
      <c r="K6886" s="112">
        <f>I6886-J6886-(0.38*'Recalled prostheses cost'!$F$23)</f>
        <v>-138061557.36925533</v>
      </c>
      <c r="L6886" s="11">
        <f t="shared" si="218"/>
        <v>1</v>
      </c>
    </row>
    <row r="6887" spans="1:12" x14ac:dyDescent="0.25">
      <c r="A6887">
        <f t="shared" si="219"/>
        <v>6882</v>
      </c>
      <c r="C6887">
        <v>58045.148874368766</v>
      </c>
      <c r="D6887">
        <v>59479.370782047699</v>
      </c>
      <c r="E6887">
        <v>51640282.656165257</v>
      </c>
      <c r="F6887">
        <v>1434.2219076789333</v>
      </c>
      <c r="G6887">
        <v>278025549.26610243</v>
      </c>
      <c r="H6887" s="6">
        <f>E6887-G6887-'Recalled prostheses cost'!$F$23</f>
        <v>-250137091.07682836</v>
      </c>
      <c r="I6887" s="112">
        <v>28246271.989938103</v>
      </c>
      <c r="J6887" s="112">
        <v>105649708.72111893</v>
      </c>
      <c r="K6887" s="112">
        <f>I6887-J6887-(0.38*'Recalled prostheses cost'!$F$23)</f>
        <v>-86429130.028599471</v>
      </c>
      <c r="L6887" s="11">
        <f t="shared" si="218"/>
        <v>1</v>
      </c>
    </row>
    <row r="6888" spans="1:12" x14ac:dyDescent="0.25">
      <c r="A6888">
        <f t="shared" si="219"/>
        <v>6883</v>
      </c>
      <c r="C6888">
        <v>64216.981386466767</v>
      </c>
      <c r="D6888">
        <v>66264.305728833468</v>
      </c>
      <c r="E6888">
        <v>51597972.091142513</v>
      </c>
      <c r="F6888">
        <v>2047.3243423667009</v>
      </c>
      <c r="G6888">
        <v>372249581.55098099</v>
      </c>
      <c r="H6888" s="6">
        <f>E6888-G6888-'Recalled prostheses cost'!$F$23</f>
        <v>-344403433.92672962</v>
      </c>
      <c r="I6888" s="112">
        <v>28568069.722054578</v>
      </c>
      <c r="J6888" s="112">
        <v>141454840.98937276</v>
      </c>
      <c r="K6888" s="112">
        <f>I6888-J6888-(0.38*'Recalled prostheses cost'!$F$23)</f>
        <v>-121912464.56473684</v>
      </c>
      <c r="L6888" s="11">
        <f t="shared" si="218"/>
        <v>1</v>
      </c>
    </row>
    <row r="6889" spans="1:12" x14ac:dyDescent="0.25">
      <c r="A6889">
        <f t="shared" si="219"/>
        <v>6884</v>
      </c>
      <c r="C6889">
        <v>56388.754805612174</v>
      </c>
      <c r="D6889">
        <v>57930.324554558239</v>
      </c>
      <c r="E6889">
        <v>61301195.154533342</v>
      </c>
      <c r="F6889">
        <v>1541.5697489460654</v>
      </c>
      <c r="G6889">
        <v>437076171.74740386</v>
      </c>
      <c r="H6889" s="6">
        <f>E6889-G6889-'Recalled prostheses cost'!$F$23</f>
        <v>-399526801.0597617</v>
      </c>
      <c r="I6889" s="112">
        <v>33568302.585054703</v>
      </c>
      <c r="J6889" s="112">
        <v>166088945.2640135</v>
      </c>
      <c r="K6889" s="112">
        <f>I6889-J6889-(0.38*'Recalled prostheses cost'!$F$23)</f>
        <v>-141546335.97637746</v>
      </c>
      <c r="L6889" s="11">
        <f t="shared" si="218"/>
        <v>1</v>
      </c>
    </row>
    <row r="6890" spans="1:12" x14ac:dyDescent="0.25">
      <c r="A6890">
        <f t="shared" si="219"/>
        <v>6885</v>
      </c>
      <c r="C6890">
        <v>63010.467722409718</v>
      </c>
      <c r="D6890">
        <v>66027.451622206107</v>
      </c>
      <c r="E6890">
        <v>41057902.197874993</v>
      </c>
      <c r="F6890">
        <v>3016.9838997963889</v>
      </c>
      <c r="G6890">
        <v>380230249.55674529</v>
      </c>
      <c r="H6890" s="6">
        <f>E6890-G6890-'Recalled prostheses cost'!$F$23</f>
        <v>-362924171.82576144</v>
      </c>
      <c r="I6890" s="112">
        <v>22700541.313164223</v>
      </c>
      <c r="J6890" s="112">
        <v>144487494.83156326</v>
      </c>
      <c r="K6890" s="112">
        <f>I6890-J6890-(0.38*'Recalled prostheses cost'!$F$23)</f>
        <v>-130812646.81581768</v>
      </c>
      <c r="L6890" s="11">
        <f t="shared" si="218"/>
        <v>1</v>
      </c>
    </row>
    <row r="6891" spans="1:12" x14ac:dyDescent="0.25">
      <c r="A6891">
        <f t="shared" si="219"/>
        <v>6886</v>
      </c>
      <c r="C6891">
        <v>47287.251736727565</v>
      </c>
      <c r="D6891">
        <v>48075.203317356456</v>
      </c>
      <c r="E6891">
        <v>42593473.903132737</v>
      </c>
      <c r="F6891">
        <v>787.95158062889095</v>
      </c>
      <c r="G6891">
        <v>160455272.70617956</v>
      </c>
      <c r="H6891" s="6">
        <f>E6891-G6891-'Recalled prostheses cost'!$F$23</f>
        <v>-141613623.26993799</v>
      </c>
      <c r="I6891" s="112">
        <v>23638158.155291703</v>
      </c>
      <c r="J6891" s="112">
        <v>60973003.628348239</v>
      </c>
      <c r="K6891" s="112">
        <f>I6891-J6891-(0.38*'Recalled prostheses cost'!$F$23)</f>
        <v>-46360538.770475186</v>
      </c>
      <c r="L6891" s="11">
        <f t="shared" si="218"/>
        <v>1</v>
      </c>
    </row>
    <row r="6892" spans="1:12" x14ac:dyDescent="0.25">
      <c r="A6892">
        <f t="shared" si="219"/>
        <v>6887</v>
      </c>
      <c r="C6892">
        <v>51054.759022451275</v>
      </c>
      <c r="D6892">
        <v>52553.277358835825</v>
      </c>
      <c r="E6892">
        <v>45160220.42668286</v>
      </c>
      <c r="F6892">
        <v>1498.5183363845499</v>
      </c>
      <c r="G6892">
        <v>319195890.07500219</v>
      </c>
      <c r="H6892" s="6">
        <f>E6892-G6892-'Recalled prostheses cost'!$F$23</f>
        <v>-297787494.11521053</v>
      </c>
      <c r="I6892" s="112">
        <v>25077678.872141693</v>
      </c>
      <c r="J6892" s="112">
        <v>121294438.22850083</v>
      </c>
      <c r="K6892" s="112">
        <f>I6892-J6892-(0.38*'Recalled prostheses cost'!$F$23)</f>
        <v>-105242452.65377778</v>
      </c>
      <c r="L6892" s="11">
        <f t="shared" si="218"/>
        <v>1</v>
      </c>
    </row>
    <row r="6893" spans="1:12" x14ac:dyDescent="0.25">
      <c r="A6893">
        <f t="shared" si="219"/>
        <v>6888</v>
      </c>
      <c r="C6893">
        <v>72890.364606261777</v>
      </c>
      <c r="D6893">
        <v>75908.934161700687</v>
      </c>
      <c r="E6893">
        <v>44983848.597034447</v>
      </c>
      <c r="F6893">
        <v>3018.5695554389094</v>
      </c>
      <c r="G6893">
        <v>403217713.61809289</v>
      </c>
      <c r="H6893" s="6">
        <f>E6893-G6893-'Recalled prostheses cost'!$F$23</f>
        <v>-381985689.48794961</v>
      </c>
      <c r="I6893" s="112">
        <v>24673927.359609738</v>
      </c>
      <c r="J6893" s="112">
        <v>153222731.17487529</v>
      </c>
      <c r="K6893" s="112">
        <f>I6893-J6893-(0.38*'Recalled prostheses cost'!$F$23)</f>
        <v>-137574497.11268419</v>
      </c>
      <c r="L6893" s="11">
        <f t="shared" si="218"/>
        <v>1</v>
      </c>
    </row>
    <row r="6894" spans="1:12" x14ac:dyDescent="0.25">
      <c r="A6894">
        <f t="shared" si="219"/>
        <v>6889</v>
      </c>
      <c r="C6894">
        <v>66297.211663093563</v>
      </c>
      <c r="D6894">
        <v>67609.549970930835</v>
      </c>
      <c r="E6894">
        <v>41035938.658379734</v>
      </c>
      <c r="F6894">
        <v>1312.3383078372717</v>
      </c>
      <c r="G6894">
        <v>156842463.16653305</v>
      </c>
      <c r="H6894" s="6">
        <f>E6894-G6894-'Recalled prostheses cost'!$F$23</f>
        <v>-139558348.97504449</v>
      </c>
      <c r="I6894" s="112">
        <v>22899808.625916671</v>
      </c>
      <c r="J6894" s="112">
        <v>59600136.003282554</v>
      </c>
      <c r="K6894" s="112">
        <f>I6894-J6894-(0.38*'Recalled prostheses cost'!$F$23)</f>
        <v>-45726020.674784534</v>
      </c>
      <c r="L6894" s="11">
        <f t="shared" si="218"/>
        <v>1</v>
      </c>
    </row>
    <row r="6895" spans="1:12" x14ac:dyDescent="0.25">
      <c r="A6895">
        <f t="shared" si="219"/>
        <v>6890</v>
      </c>
      <c r="C6895">
        <v>58478.23189776417</v>
      </c>
      <c r="D6895">
        <v>59873.256976636578</v>
      </c>
      <c r="E6895">
        <v>65128626.463941693</v>
      </c>
      <c r="F6895">
        <v>1395.0250788724079</v>
      </c>
      <c r="G6895">
        <v>372013097.64856768</v>
      </c>
      <c r="H6895" s="6">
        <f>E6895-G6895-'Recalled prostheses cost'!$F$23</f>
        <v>-330636295.65151715</v>
      </c>
      <c r="I6895" s="112">
        <v>36331379.956365958</v>
      </c>
      <c r="J6895" s="112">
        <v>141364977.10645571</v>
      </c>
      <c r="K6895" s="112">
        <f>I6895-J6895-(0.38*'Recalled prostheses cost'!$F$23)</f>
        <v>-114059290.44750839</v>
      </c>
      <c r="L6895" s="11">
        <f t="shared" si="218"/>
        <v>1</v>
      </c>
    </row>
    <row r="6896" spans="1:12" x14ac:dyDescent="0.25">
      <c r="A6896">
        <f t="shared" si="219"/>
        <v>6891</v>
      </c>
      <c r="C6896">
        <v>58404.22921055615</v>
      </c>
      <c r="D6896">
        <v>60294.6982234034</v>
      </c>
      <c r="E6896">
        <v>44769805.758954152</v>
      </c>
      <c r="F6896">
        <v>1890.4690128472503</v>
      </c>
      <c r="G6896">
        <v>340213881.29645514</v>
      </c>
      <c r="H6896" s="6">
        <f>E6896-G6896-'Recalled prostheses cost'!$F$23</f>
        <v>-319195900.00439215</v>
      </c>
      <c r="I6896" s="112">
        <v>24618116.081261188</v>
      </c>
      <c r="J6896" s="112">
        <v>129281274.89265297</v>
      </c>
      <c r="K6896" s="112">
        <f>I6896-J6896-(0.38*'Recalled prostheses cost'!$F$23)</f>
        <v>-113688852.10881042</v>
      </c>
      <c r="L6896" s="11">
        <f t="shared" si="218"/>
        <v>1</v>
      </c>
    </row>
    <row r="6897" spans="1:12" x14ac:dyDescent="0.25">
      <c r="A6897">
        <f t="shared" si="219"/>
        <v>6892</v>
      </c>
      <c r="C6897">
        <v>58064.851726557987</v>
      </c>
      <c r="D6897">
        <v>59924.675612549676</v>
      </c>
      <c r="E6897">
        <v>54145062.271245584</v>
      </c>
      <c r="F6897">
        <v>1859.8238859916892</v>
      </c>
      <c r="G6897">
        <v>434218332.02652001</v>
      </c>
      <c r="H6897" s="6">
        <f>E6897-G6897-'Recalled prostheses cost'!$F$23</f>
        <v>-403825094.22216558</v>
      </c>
      <c r="I6897" s="112">
        <v>30173755.462653503</v>
      </c>
      <c r="J6897" s="112">
        <v>165002966.17007762</v>
      </c>
      <c r="K6897" s="112">
        <f>I6897-J6897-(0.38*'Recalled prostheses cost'!$F$23)</f>
        <v>-143854904.00484276</v>
      </c>
      <c r="L6897" s="11">
        <f t="shared" si="218"/>
        <v>1</v>
      </c>
    </row>
    <row r="6898" spans="1:12" x14ac:dyDescent="0.25">
      <c r="A6898">
        <f t="shared" si="219"/>
        <v>6893</v>
      </c>
      <c r="C6898">
        <v>50611.709724741304</v>
      </c>
      <c r="D6898">
        <v>52417.074576947998</v>
      </c>
      <c r="E6898">
        <v>42274888.165693216</v>
      </c>
      <c r="F6898">
        <v>1805.3648522066942</v>
      </c>
      <c r="G6898">
        <v>350728868.608365</v>
      </c>
      <c r="H6898" s="6">
        <f>E6898-G6898-'Recalled prostheses cost'!$F$23</f>
        <v>-332205804.90956295</v>
      </c>
      <c r="I6898" s="112">
        <v>23326859.252646286</v>
      </c>
      <c r="J6898" s="112">
        <v>133276970.0711787</v>
      </c>
      <c r="K6898" s="112">
        <f>I6898-J6898-(0.38*'Recalled prostheses cost'!$F$23)</f>
        <v>-118975804.11595106</v>
      </c>
      <c r="L6898" s="11">
        <f t="shared" si="218"/>
        <v>1</v>
      </c>
    </row>
    <row r="6899" spans="1:12" x14ac:dyDescent="0.25">
      <c r="A6899">
        <f t="shared" si="219"/>
        <v>6894</v>
      </c>
      <c r="C6899">
        <v>54050.358906278823</v>
      </c>
      <c r="D6899">
        <v>55708.166090238345</v>
      </c>
      <c r="E6899">
        <v>42514856.27592095</v>
      </c>
      <c r="F6899">
        <v>1657.8071839595214</v>
      </c>
      <c r="G6899">
        <v>296065837.49902904</v>
      </c>
      <c r="H6899" s="6">
        <f>E6899-G6899-'Recalled prostheses cost'!$F$23</f>
        <v>-277302805.68999928</v>
      </c>
      <c r="I6899" s="112">
        <v>23647403.405836932</v>
      </c>
      <c r="J6899" s="112">
        <v>112505018.24963103</v>
      </c>
      <c r="K6899" s="112">
        <f>I6899-J6899-(0.38*'Recalled prostheses cost'!$F$23)</f>
        <v>-97883308.141212761</v>
      </c>
      <c r="L6899" s="11">
        <f t="shared" si="218"/>
        <v>1</v>
      </c>
    </row>
    <row r="6900" spans="1:12" x14ac:dyDescent="0.25">
      <c r="A6900">
        <f t="shared" si="219"/>
        <v>6895</v>
      </c>
      <c r="C6900">
        <v>57057.700647415004</v>
      </c>
      <c r="D6900">
        <v>59075.691167798155</v>
      </c>
      <c r="E6900">
        <v>44399747.225398213</v>
      </c>
      <c r="F6900">
        <v>2017.9905203831513</v>
      </c>
      <c r="G6900">
        <v>340082482.84103876</v>
      </c>
      <c r="H6900" s="6">
        <f>E6900-G6900-'Recalled prostheses cost'!$F$23</f>
        <v>-319434560.08253169</v>
      </c>
      <c r="I6900" s="112">
        <v>24560523.374421805</v>
      </c>
      <c r="J6900" s="112">
        <v>129231343.47959474</v>
      </c>
      <c r="K6900" s="112">
        <f>I6900-J6900-(0.38*'Recalled prostheses cost'!$F$23)</f>
        <v>-113696513.40259159</v>
      </c>
      <c r="L6900" s="11">
        <f t="shared" si="218"/>
        <v>1</v>
      </c>
    </row>
    <row r="6901" spans="1:12" x14ac:dyDescent="0.25">
      <c r="A6901">
        <f t="shared" si="219"/>
        <v>6896</v>
      </c>
      <c r="C6901">
        <v>62365.608340325845</v>
      </c>
      <c r="D6901">
        <v>64741.347761214311</v>
      </c>
      <c r="E6901">
        <v>50757721.228797823</v>
      </c>
      <c r="F6901">
        <v>2375.7394208884652</v>
      </c>
      <c r="G6901">
        <v>468302192.9192307</v>
      </c>
      <c r="H6901" s="6">
        <f>E6901-G6901-'Recalled prostheses cost'!$F$23</f>
        <v>-441296296.15732408</v>
      </c>
      <c r="I6901" s="112">
        <v>28100439.504852947</v>
      </c>
      <c r="J6901" s="112">
        <v>177954833.30930766</v>
      </c>
      <c r="K6901" s="112">
        <f>I6901-J6901-(0.38*'Recalled prostheses cost'!$F$23)</f>
        <v>-158880087.10187337</v>
      </c>
      <c r="L6901" s="11">
        <f t="shared" si="218"/>
        <v>1</v>
      </c>
    </row>
    <row r="6902" spans="1:12" x14ac:dyDescent="0.25">
      <c r="A6902">
        <f t="shared" si="219"/>
        <v>6897</v>
      </c>
      <c r="C6902">
        <v>62416.387552772794</v>
      </c>
      <c r="D6902">
        <v>65391.771410242902</v>
      </c>
      <c r="E6902">
        <v>53086869.239125818</v>
      </c>
      <c r="F6902">
        <v>2975.3838574701076</v>
      </c>
      <c r="G6902">
        <v>649697286.16239691</v>
      </c>
      <c r="H6902" s="6">
        <f>E6902-G6902-'Recalled prostheses cost'!$F$23</f>
        <v>-620362241.39016223</v>
      </c>
      <c r="I6902" s="112">
        <v>29398298.486835361</v>
      </c>
      <c r="J6902" s="112">
        <v>246884968.74171078</v>
      </c>
      <c r="K6902" s="112">
        <f>I6902-J6902-(0.38*'Recalled prostheses cost'!$F$23)</f>
        <v>-226512363.55229408</v>
      </c>
      <c r="L6902" s="11">
        <f t="shared" si="218"/>
        <v>1</v>
      </c>
    </row>
    <row r="6903" spans="1:12" x14ac:dyDescent="0.25">
      <c r="A6903">
        <f t="shared" si="219"/>
        <v>6898</v>
      </c>
      <c r="C6903">
        <v>50670.252040912805</v>
      </c>
      <c r="D6903">
        <v>52171.832797432711</v>
      </c>
      <c r="E6903">
        <v>49223784.936559461</v>
      </c>
      <c r="F6903">
        <v>1501.5807565199066</v>
      </c>
      <c r="G6903">
        <v>398597604.32687795</v>
      </c>
      <c r="H6903" s="6">
        <f>E6903-G6903-'Recalled prostheses cost'!$F$23</f>
        <v>-373125643.85720968</v>
      </c>
      <c r="I6903" s="112">
        <v>27170240.286071397</v>
      </c>
      <c r="J6903" s="112">
        <v>151467089.64421362</v>
      </c>
      <c r="K6903" s="112">
        <f>I6903-J6903-(0.38*'Recalled prostheses cost'!$F$23)</f>
        <v>-133322542.65556088</v>
      </c>
      <c r="L6903" s="11">
        <f t="shared" si="218"/>
        <v>1</v>
      </c>
    </row>
    <row r="6904" spans="1:12" x14ac:dyDescent="0.25">
      <c r="A6904">
        <f t="shared" si="219"/>
        <v>6899</v>
      </c>
      <c r="C6904">
        <v>59201.523232659209</v>
      </c>
      <c r="D6904">
        <v>61294.478229318534</v>
      </c>
      <c r="E6904">
        <v>45072129.223933421</v>
      </c>
      <c r="F6904">
        <v>2092.9549966593258</v>
      </c>
      <c r="G6904">
        <v>478307221.23939389</v>
      </c>
      <c r="H6904" s="6">
        <f>E6904-G6904-'Recalled prostheses cost'!$F$23</f>
        <v>-456986916.48235166</v>
      </c>
      <c r="I6904" s="112">
        <v>25158741.865546968</v>
      </c>
      <c r="J6904" s="112">
        <v>181756744.0709697</v>
      </c>
      <c r="K6904" s="112">
        <f>I6904-J6904-(0.38*'Recalled prostheses cost'!$F$23)</f>
        <v>-165623695.50284138</v>
      </c>
      <c r="L6904" s="11">
        <f t="shared" si="218"/>
        <v>1</v>
      </c>
    </row>
    <row r="6905" spans="1:12" x14ac:dyDescent="0.25">
      <c r="A6905">
        <f t="shared" si="219"/>
        <v>6900</v>
      </c>
      <c r="C6905">
        <v>73160.268610623607</v>
      </c>
      <c r="D6905">
        <v>75799.155948637781</v>
      </c>
      <c r="E6905">
        <v>38668835.811032459</v>
      </c>
      <c r="F6905">
        <v>2638.887338014174</v>
      </c>
      <c r="G6905">
        <v>292352326.8592189</v>
      </c>
      <c r="H6905" s="6">
        <f>E6905-G6905-'Recalled prostheses cost'!$F$23</f>
        <v>-277435315.51507759</v>
      </c>
      <c r="I6905" s="112">
        <v>21581602.137363035</v>
      </c>
      <c r="J6905" s="112">
        <v>111093884.20650318</v>
      </c>
      <c r="K6905" s="112">
        <f>I6905-J6905-(0.38*'Recalled prostheses cost'!$F$23)</f>
        <v>-98537975.36655879</v>
      </c>
      <c r="L6905" s="11">
        <f t="shared" si="218"/>
        <v>1</v>
      </c>
    </row>
    <row r="6906" spans="1:12" x14ac:dyDescent="0.25">
      <c r="A6906">
        <f t="shared" si="219"/>
        <v>6901</v>
      </c>
      <c r="C6906">
        <v>51634.33129334206</v>
      </c>
      <c r="D6906">
        <v>53036.843416480988</v>
      </c>
      <c r="E6906">
        <v>41800991.30657836</v>
      </c>
      <c r="F6906">
        <v>1402.5121231389276</v>
      </c>
      <c r="G6906">
        <v>279223283.23434758</v>
      </c>
      <c r="H6906" s="6">
        <f>E6906-G6906-'Recalled prostheses cost'!$F$23</f>
        <v>-261174116.39466038</v>
      </c>
      <c r="I6906" s="112">
        <v>23152022.056881808</v>
      </c>
      <c r="J6906" s="112">
        <v>106104847.62905206</v>
      </c>
      <c r="K6906" s="112">
        <f>I6906-J6906-(0.38*'Recalled prostheses cost'!$F$23)</f>
        <v>-91978518.869588912</v>
      </c>
      <c r="L6906" s="11">
        <f t="shared" si="218"/>
        <v>1</v>
      </c>
    </row>
    <row r="6907" spans="1:12" x14ac:dyDescent="0.25">
      <c r="A6907">
        <f t="shared" si="219"/>
        <v>6902</v>
      </c>
      <c r="C6907">
        <v>56260.651352059787</v>
      </c>
      <c r="D6907">
        <v>58134.294634461767</v>
      </c>
      <c r="E6907">
        <v>41388701.704498805</v>
      </c>
      <c r="F6907">
        <v>1873.6432824019794</v>
      </c>
      <c r="G6907">
        <v>363342922.9242577</v>
      </c>
      <c r="H6907" s="6">
        <f>E6907-G6907-'Recalled prostheses cost'!$F$23</f>
        <v>-345706045.68665004</v>
      </c>
      <c r="I6907" s="112">
        <v>22917548.846641622</v>
      </c>
      <c r="J6907" s="112">
        <v>138070310.71121797</v>
      </c>
      <c r="K6907" s="112">
        <f>I6907-J6907-(0.38*'Recalled prostheses cost'!$F$23)</f>
        <v>-124178455.16199499</v>
      </c>
      <c r="L6907" s="11">
        <f t="shared" si="218"/>
        <v>1</v>
      </c>
    </row>
    <row r="6908" spans="1:12" x14ac:dyDescent="0.25">
      <c r="A6908">
        <f t="shared" si="219"/>
        <v>6903</v>
      </c>
      <c r="C6908">
        <v>51861.425426293863</v>
      </c>
      <c r="D6908">
        <v>54053.86831076393</v>
      </c>
      <c r="E6908">
        <v>50067627.330707073</v>
      </c>
      <c r="F6908">
        <v>2192.4428844700669</v>
      </c>
      <c r="G6908">
        <v>621899017.4640305</v>
      </c>
      <c r="H6908" s="6">
        <f>E6908-G6908-'Recalled prostheses cost'!$F$23</f>
        <v>-595583214.6002146</v>
      </c>
      <c r="I6908" s="112">
        <v>27757750.016716897</v>
      </c>
      <c r="J6908" s="112">
        <v>236321626.63633159</v>
      </c>
      <c r="K6908" s="112">
        <f>I6908-J6908-(0.38*'Recalled prostheses cost'!$F$23)</f>
        <v>-217589569.91703334</v>
      </c>
      <c r="L6908" s="11">
        <f t="shared" si="218"/>
        <v>1</v>
      </c>
    </row>
    <row r="6909" spans="1:12" x14ac:dyDescent="0.25">
      <c r="A6909">
        <f t="shared" si="219"/>
        <v>6904</v>
      </c>
      <c r="C6909">
        <v>66688.343831010061</v>
      </c>
      <c r="D6909">
        <v>68730.241913874095</v>
      </c>
      <c r="E6909">
        <v>44714537.949178435</v>
      </c>
      <c r="F6909">
        <v>2041.8980828640342</v>
      </c>
      <c r="G6909">
        <v>298054394.98714799</v>
      </c>
      <c r="H6909" s="6">
        <f>E6909-G6909-'Recalled prostheses cost'!$F$23</f>
        <v>-277091681.50486076</v>
      </c>
      <c r="I6909" s="112">
        <v>24944451.060358591</v>
      </c>
      <c r="J6909" s="112">
        <v>113260670.09511623</v>
      </c>
      <c r="K6909" s="112">
        <f>I6909-J6909-(0.38*'Recalled prostheses cost'!$F$23)</f>
        <v>-97341912.332176298</v>
      </c>
      <c r="L6909" s="11">
        <f t="shared" si="218"/>
        <v>1</v>
      </c>
    </row>
    <row r="6910" spans="1:12" x14ac:dyDescent="0.25">
      <c r="A6910">
        <f t="shared" si="219"/>
        <v>6905</v>
      </c>
      <c r="C6910">
        <v>63337.098602971266</v>
      </c>
      <c r="D6910">
        <v>65138.42602090702</v>
      </c>
      <c r="E6910">
        <v>42163397.899140105</v>
      </c>
      <c r="F6910">
        <v>1801.3274179357541</v>
      </c>
      <c r="G6910">
        <v>249415506.90180176</v>
      </c>
      <c r="H6910" s="6">
        <f>E6910-G6910-'Recalled prostheses cost'!$F$23</f>
        <v>-231003933.46955281</v>
      </c>
      <c r="I6910" s="112">
        <v>23326107.428539962</v>
      </c>
      <c r="J6910" s="112">
        <v>94777892.622684672</v>
      </c>
      <c r="K6910" s="112">
        <f>I6910-J6910-(0.38*'Recalled prostheses cost'!$F$23)</f>
        <v>-80477478.49156335</v>
      </c>
      <c r="L6910" s="11">
        <f t="shared" si="218"/>
        <v>1</v>
      </c>
    </row>
    <row r="6911" spans="1:12" x14ac:dyDescent="0.25">
      <c r="A6911">
        <f t="shared" si="219"/>
        <v>6906</v>
      </c>
      <c r="C6911">
        <v>53266.786816759966</v>
      </c>
      <c r="D6911">
        <v>54882.900533488893</v>
      </c>
      <c r="E6911">
        <v>62105924.86124064</v>
      </c>
      <c r="F6911">
        <v>1616.1137167289271</v>
      </c>
      <c r="G6911">
        <v>401650192.21969336</v>
      </c>
      <c r="H6911" s="6">
        <f>E6911-G6911-'Recalled prostheses cost'!$F$23</f>
        <v>-363296091.82534391</v>
      </c>
      <c r="I6911" s="112">
        <v>34354380.372580737</v>
      </c>
      <c r="J6911" s="112">
        <v>152627073.0434835</v>
      </c>
      <c r="K6911" s="112">
        <f>I6911-J6911-(0.38*'Recalled prostheses cost'!$F$23)</f>
        <v>-127298385.96832141</v>
      </c>
      <c r="L6911" s="11">
        <f t="shared" si="218"/>
        <v>1</v>
      </c>
    </row>
    <row r="6912" spans="1:12" x14ac:dyDescent="0.25">
      <c r="A6912">
        <f t="shared" si="219"/>
        <v>6907</v>
      </c>
      <c r="C6912">
        <v>62277.219913805951</v>
      </c>
      <c r="D6912">
        <v>64368.303472137246</v>
      </c>
      <c r="E6912">
        <v>51498697.321759179</v>
      </c>
      <c r="F6912">
        <v>2091.0835583312946</v>
      </c>
      <c r="G6912">
        <v>440413758.65362859</v>
      </c>
      <c r="H6912" s="6">
        <f>E6912-G6912-'Recalled prostheses cost'!$F$23</f>
        <v>-412666885.79876059</v>
      </c>
      <c r="I6912" s="112">
        <v>28453243.517081019</v>
      </c>
      <c r="J6912" s="112">
        <v>167357228.28837883</v>
      </c>
      <c r="K6912" s="112">
        <f>I6912-J6912-(0.38*'Recalled prostheses cost'!$F$23)</f>
        <v>-147929678.06871647</v>
      </c>
      <c r="L6912" s="11">
        <f t="shared" si="218"/>
        <v>1</v>
      </c>
    </row>
    <row r="6913" spans="1:12" x14ac:dyDescent="0.25">
      <c r="A6913">
        <f t="shared" si="219"/>
        <v>6908</v>
      </c>
      <c r="C6913">
        <v>62697.062791919801</v>
      </c>
      <c r="D6913">
        <v>65118.055006727358</v>
      </c>
      <c r="E6913">
        <v>67737925.659889445</v>
      </c>
      <c r="F6913">
        <v>2420.9922148075566</v>
      </c>
      <c r="G6913">
        <v>861355273.44016099</v>
      </c>
      <c r="H6913" s="6">
        <f>E6913-G6913-'Recalled prostheses cost'!$F$23</f>
        <v>-817369172.2471627</v>
      </c>
      <c r="I6913" s="112">
        <v>37271969.546923921</v>
      </c>
      <c r="J6913" s="112">
        <v>327315003.90726119</v>
      </c>
      <c r="K6913" s="112">
        <f>I6913-J6913-(0.38*'Recalled prostheses cost'!$F$23)</f>
        <v>-299068727.65775591</v>
      </c>
      <c r="L6913" s="11">
        <f t="shared" si="218"/>
        <v>1</v>
      </c>
    </row>
    <row r="6914" spans="1:12" x14ac:dyDescent="0.25">
      <c r="A6914">
        <f t="shared" si="219"/>
        <v>6909</v>
      </c>
      <c r="C6914">
        <v>69010.495488681598</v>
      </c>
      <c r="D6914">
        <v>72454.268949697944</v>
      </c>
      <c r="E6914">
        <v>46504812.552685641</v>
      </c>
      <c r="F6914">
        <v>3443.7734610163461</v>
      </c>
      <c r="G6914">
        <v>522646649.20028383</v>
      </c>
      <c r="H6914" s="6">
        <f>E6914-G6914-'Recalled prostheses cost'!$F$23</f>
        <v>-499893661.11448938</v>
      </c>
      <c r="I6914" s="112">
        <v>25612423.208061676</v>
      </c>
      <c r="J6914" s="112">
        <v>198605726.69610786</v>
      </c>
      <c r="K6914" s="112">
        <f>I6914-J6914-(0.38*'Recalled prostheses cost'!$F$23)</f>
        <v>-182018996.78546485</v>
      </c>
      <c r="L6914" s="11">
        <f t="shared" si="218"/>
        <v>1</v>
      </c>
    </row>
    <row r="6915" spans="1:12" x14ac:dyDescent="0.25">
      <c r="A6915">
        <f t="shared" si="219"/>
        <v>6910</v>
      </c>
      <c r="C6915">
        <v>54274.731884799432</v>
      </c>
      <c r="D6915">
        <v>55227.475517240789</v>
      </c>
      <c r="E6915">
        <v>41990530.758286931</v>
      </c>
      <c r="F6915">
        <v>952.74363244135748</v>
      </c>
      <c r="G6915">
        <v>151643743.34768572</v>
      </c>
      <c r="H6915" s="6">
        <f>E6915-G6915-'Recalled prostheses cost'!$F$23</f>
        <v>-133405037.05628997</v>
      </c>
      <c r="I6915" s="112">
        <v>23318815.304819275</v>
      </c>
      <c r="J6915" s="112">
        <v>57624622.472120591</v>
      </c>
      <c r="K6915" s="112">
        <f>I6915-J6915-(0.38*'Recalled prostheses cost'!$F$23)</f>
        <v>-43331500.464719959</v>
      </c>
      <c r="L6915" s="11">
        <f t="shared" si="218"/>
        <v>1</v>
      </c>
    </row>
    <row r="6916" spans="1:12" x14ac:dyDescent="0.25">
      <c r="A6916">
        <f t="shared" si="219"/>
        <v>6911</v>
      </c>
      <c r="C6916">
        <v>63452.471224183639</v>
      </c>
      <c r="D6916">
        <v>65862.504142244405</v>
      </c>
      <c r="E6916">
        <v>63542818.813317798</v>
      </c>
      <c r="F6916">
        <v>2410.032918060766</v>
      </c>
      <c r="G6916">
        <v>582460694.50995767</v>
      </c>
      <c r="H6916" s="6">
        <f>E6916-G6916-'Recalled prostheses cost'!$F$23</f>
        <v>-542669700.16353106</v>
      </c>
      <c r="I6916" s="112">
        <v>35329790.22817339</v>
      </c>
      <c r="J6916" s="112">
        <v>221335063.91378394</v>
      </c>
      <c r="K6916" s="112">
        <f>I6916-J6916-(0.38*'Recalled prostheses cost'!$F$23)</f>
        <v>-195030966.98302919</v>
      </c>
      <c r="L6916" s="11">
        <f t="shared" si="218"/>
        <v>1</v>
      </c>
    </row>
    <row r="6917" spans="1:12" x14ac:dyDescent="0.25">
      <c r="A6917">
        <f t="shared" si="219"/>
        <v>6912</v>
      </c>
      <c r="C6917">
        <v>61069.938228165869</v>
      </c>
      <c r="D6917">
        <v>63059.176251518358</v>
      </c>
      <c r="E6917">
        <v>50513601.341734976</v>
      </c>
      <c r="F6917">
        <v>1989.2380233524891</v>
      </c>
      <c r="G6917">
        <v>383470352.18559265</v>
      </c>
      <c r="H6917" s="6">
        <f>E6917-G6917-'Recalled prostheses cost'!$F$23</f>
        <v>-356708575.31074882</v>
      </c>
      <c r="I6917" s="112">
        <v>28063383.30888259</v>
      </c>
      <c r="J6917" s="112">
        <v>145718733.83052525</v>
      </c>
      <c r="K6917" s="112">
        <f>I6917-J6917-(0.38*'Recalled prostheses cost'!$F$23)</f>
        <v>-126681043.81906131</v>
      </c>
      <c r="L6917" s="11">
        <f t="shared" si="218"/>
        <v>1</v>
      </c>
    </row>
    <row r="6918" spans="1:12" x14ac:dyDescent="0.25">
      <c r="A6918">
        <f t="shared" si="219"/>
        <v>6913</v>
      </c>
      <c r="C6918">
        <v>52826.867095254536</v>
      </c>
      <c r="D6918">
        <v>54152.710617394347</v>
      </c>
      <c r="E6918">
        <v>46203175.838067904</v>
      </c>
      <c r="F6918">
        <v>1325.8435221398104</v>
      </c>
      <c r="G6918">
        <v>291337079.15240204</v>
      </c>
      <c r="H6918" s="6">
        <f>E6918-G6918-'Recalled prostheses cost'!$F$23</f>
        <v>-268885727.78122532</v>
      </c>
      <c r="I6918" s="112">
        <v>26015043.960173413</v>
      </c>
      <c r="J6918" s="112">
        <v>110708090.07791278</v>
      </c>
      <c r="K6918" s="112">
        <f>I6918-J6918-(0.38*'Recalled prostheses cost'!$F$23)</f>
        <v>-93718739.415158004</v>
      </c>
      <c r="L6918" s="11">
        <f t="shared" ref="L6918:L6981" si="220">IF(H6918/$H$1&lt;=F6918,1,0)</f>
        <v>1</v>
      </c>
    </row>
    <row r="6919" spans="1:12" x14ac:dyDescent="0.25">
      <c r="A6919">
        <f t="shared" si="219"/>
        <v>6914</v>
      </c>
      <c r="C6919">
        <v>70545.499988061609</v>
      </c>
      <c r="D6919">
        <v>72578.111389517609</v>
      </c>
      <c r="E6919">
        <v>51951786.952033594</v>
      </c>
      <c r="F6919">
        <v>2032.6114014560007</v>
      </c>
      <c r="G6919">
        <v>298217669.47059667</v>
      </c>
      <c r="H6919" s="6">
        <f>E6919-G6919-'Recalled prostheses cost'!$F$23</f>
        <v>-270017706.98545426</v>
      </c>
      <c r="I6919" s="112">
        <v>28814598.394319989</v>
      </c>
      <c r="J6919" s="112">
        <v>113322714.39882673</v>
      </c>
      <c r="K6919" s="112">
        <f>I6919-J6919-(0.38*'Recalled prostheses cost'!$F$23)</f>
        <v>-93533809.301925391</v>
      </c>
      <c r="L6919" s="11">
        <f t="shared" si="220"/>
        <v>1</v>
      </c>
    </row>
    <row r="6920" spans="1:12" x14ac:dyDescent="0.25">
      <c r="A6920">
        <f t="shared" ref="A6920:A6983" si="221">1+A6919</f>
        <v>6915</v>
      </c>
      <c r="C6920">
        <v>67933.016978993852</v>
      </c>
      <c r="D6920">
        <v>70360.149902278237</v>
      </c>
      <c r="E6920">
        <v>55866306.314740881</v>
      </c>
      <c r="F6920">
        <v>2427.1329232843855</v>
      </c>
      <c r="G6920">
        <v>504170804.59999484</v>
      </c>
      <c r="H6920" s="6">
        <f>E6920-G6920-'Recalled prostheses cost'!$F$23</f>
        <v>-472056322.75214511</v>
      </c>
      <c r="I6920" s="112">
        <v>31216096.71923919</v>
      </c>
      <c r="J6920" s="112">
        <v>191584905.74799809</v>
      </c>
      <c r="K6920" s="112">
        <f>I6920-J6920-(0.38*'Recalled prostheses cost'!$F$23)</f>
        <v>-169394502.32617754</v>
      </c>
      <c r="L6920" s="11">
        <f t="shared" si="220"/>
        <v>1</v>
      </c>
    </row>
    <row r="6921" spans="1:12" x14ac:dyDescent="0.25">
      <c r="A6921">
        <f t="shared" si="221"/>
        <v>6916</v>
      </c>
      <c r="C6921">
        <v>58487.168222430002</v>
      </c>
      <c r="D6921">
        <v>59760.975199413369</v>
      </c>
      <c r="E6921">
        <v>41437087.182566054</v>
      </c>
      <c r="F6921">
        <v>1273.8069769833673</v>
      </c>
      <c r="G6921">
        <v>167537998.17854533</v>
      </c>
      <c r="H6921" s="6">
        <f>E6921-G6921-'Recalled prostheses cost'!$F$23</f>
        <v>-149852735.46287045</v>
      </c>
      <c r="I6921" s="112">
        <v>23137917.063604277</v>
      </c>
      <c r="J6921" s="112">
        <v>63664439.307847232</v>
      </c>
      <c r="K6921" s="112">
        <f>I6921-J6921-(0.38*'Recalled prostheses cost'!$F$23)</f>
        <v>-49552215.541661598</v>
      </c>
      <c r="L6921" s="11">
        <f t="shared" si="220"/>
        <v>1</v>
      </c>
    </row>
    <row r="6922" spans="1:12" x14ac:dyDescent="0.25">
      <c r="A6922">
        <f t="shared" si="221"/>
        <v>6917</v>
      </c>
      <c r="C6922">
        <v>55966.007783749352</v>
      </c>
      <c r="D6922">
        <v>57754.008472380156</v>
      </c>
      <c r="E6922">
        <v>42471308.958580069</v>
      </c>
      <c r="F6922">
        <v>1788.0006886308038</v>
      </c>
      <c r="G6922">
        <v>276390600.20722109</v>
      </c>
      <c r="H6922" s="6">
        <f>E6922-G6922-'Recalled prostheses cost'!$F$23</f>
        <v>-257671115.71553218</v>
      </c>
      <c r="I6922" s="112">
        <v>23640911.036879454</v>
      </c>
      <c r="J6922" s="112">
        <v>105028428.07874402</v>
      </c>
      <c r="K6922" s="112">
        <f>I6922-J6922-(0.38*'Recalled prostheses cost'!$F$23)</f>
        <v>-90413210.339283228</v>
      </c>
      <c r="L6922" s="11">
        <f t="shared" si="220"/>
        <v>1</v>
      </c>
    </row>
    <row r="6923" spans="1:12" x14ac:dyDescent="0.25">
      <c r="A6923">
        <f t="shared" si="221"/>
        <v>6918</v>
      </c>
      <c r="C6923">
        <v>53580.896681222795</v>
      </c>
      <c r="D6923">
        <v>55708.32106147326</v>
      </c>
      <c r="E6923">
        <v>39145074.979794942</v>
      </c>
      <c r="F6923">
        <v>2127.4243802504643</v>
      </c>
      <c r="G6923">
        <v>383657972.06890458</v>
      </c>
      <c r="H6923" s="6">
        <f>E6923-G6923-'Recalled prostheses cost'!$F$23</f>
        <v>-368264721.55600083</v>
      </c>
      <c r="I6923" s="112">
        <v>21857631.397853192</v>
      </c>
      <c r="J6923" s="112">
        <v>145790029.38618374</v>
      </c>
      <c r="K6923" s="112">
        <f>I6923-J6923-(0.38*'Recalled prostheses cost'!$F$23)</f>
        <v>-132958091.2857492</v>
      </c>
      <c r="L6923" s="11">
        <f t="shared" si="220"/>
        <v>1</v>
      </c>
    </row>
    <row r="6924" spans="1:12" x14ac:dyDescent="0.25">
      <c r="A6924">
        <f t="shared" si="221"/>
        <v>6919</v>
      </c>
      <c r="C6924">
        <v>71211.172563841988</v>
      </c>
      <c r="D6924">
        <v>74287.795274233242</v>
      </c>
      <c r="E6924">
        <v>39518361.199804537</v>
      </c>
      <c r="F6924">
        <v>3076.6227103912533</v>
      </c>
      <c r="G6924">
        <v>369490433.85068798</v>
      </c>
      <c r="H6924" s="6">
        <f>E6924-G6924-'Recalled prostheses cost'!$F$23</f>
        <v>-353723897.11777461</v>
      </c>
      <c r="I6924" s="112">
        <v>21856020.353108689</v>
      </c>
      <c r="J6924" s="112">
        <v>140406364.8632614</v>
      </c>
      <c r="K6924" s="112">
        <f>I6924-J6924-(0.38*'Recalled prostheses cost'!$F$23)</f>
        <v>-127576037.80757135</v>
      </c>
      <c r="L6924" s="11">
        <f t="shared" si="220"/>
        <v>1</v>
      </c>
    </row>
    <row r="6925" spans="1:12" x14ac:dyDescent="0.25">
      <c r="A6925">
        <f t="shared" si="221"/>
        <v>6920</v>
      </c>
      <c r="C6925">
        <v>57241.666855800584</v>
      </c>
      <c r="D6925">
        <v>59967.495226711704</v>
      </c>
      <c r="E6925">
        <v>60168251.332342558</v>
      </c>
      <c r="F6925">
        <v>2725.8283709111201</v>
      </c>
      <c r="G6925">
        <v>935475872.81772542</v>
      </c>
      <c r="H6925" s="6">
        <f>E6925-G6925-'Recalled prostheses cost'!$F$23</f>
        <v>-899059445.95227408</v>
      </c>
      <c r="I6925" s="112">
        <v>33379835.089187447</v>
      </c>
      <c r="J6925" s="112">
        <v>355480831.67073572</v>
      </c>
      <c r="K6925" s="112">
        <f>I6925-J6925-(0.38*'Recalled prostheses cost'!$F$23)</f>
        <v>-331126689.87896693</v>
      </c>
      <c r="L6925" s="11">
        <f t="shared" si="220"/>
        <v>1</v>
      </c>
    </row>
    <row r="6926" spans="1:12" x14ac:dyDescent="0.25">
      <c r="A6926">
        <f t="shared" si="221"/>
        <v>6921</v>
      </c>
      <c r="C6926">
        <v>67823.722336466803</v>
      </c>
      <c r="D6926">
        <v>69979.06642855992</v>
      </c>
      <c r="E6926">
        <v>48031666.284883216</v>
      </c>
      <c r="F6926">
        <v>2155.3440920931171</v>
      </c>
      <c r="G6926">
        <v>313352910.86934078</v>
      </c>
      <c r="H6926" s="6">
        <f>E6926-G6926-'Recalled prostheses cost'!$F$23</f>
        <v>-289073069.05134875</v>
      </c>
      <c r="I6926" s="112">
        <v>26164599.573870812</v>
      </c>
      <c r="J6926" s="112">
        <v>119074106.13034953</v>
      </c>
      <c r="K6926" s="112">
        <f>I6926-J6926-(0.38*'Recalled prostheses cost'!$F$23)</f>
        <v>-101935199.85389736</v>
      </c>
      <c r="L6926" s="11">
        <f t="shared" si="220"/>
        <v>1</v>
      </c>
    </row>
    <row r="6927" spans="1:12" x14ac:dyDescent="0.25">
      <c r="A6927">
        <f t="shared" si="221"/>
        <v>6922</v>
      </c>
      <c r="C6927">
        <v>50279.301332711824</v>
      </c>
      <c r="D6927">
        <v>51846.447060168764</v>
      </c>
      <c r="E6927">
        <v>49263689.682191744</v>
      </c>
      <c r="F6927">
        <v>1567.1457274569402</v>
      </c>
      <c r="G6927">
        <v>379465680.66619432</v>
      </c>
      <c r="H6927" s="6">
        <f>E6927-G6927-'Recalled prostheses cost'!$F$23</f>
        <v>-353953815.45089376</v>
      </c>
      <c r="I6927" s="112">
        <v>27621562.364204653</v>
      </c>
      <c r="J6927" s="112">
        <v>144196958.65315384</v>
      </c>
      <c r="K6927" s="112">
        <f>I6927-J6927-(0.38*'Recalled prostheses cost'!$F$23)</f>
        <v>-125601089.58636785</v>
      </c>
      <c r="L6927" s="11">
        <f t="shared" si="220"/>
        <v>1</v>
      </c>
    </row>
    <row r="6928" spans="1:12" x14ac:dyDescent="0.25">
      <c r="A6928">
        <f t="shared" si="221"/>
        <v>6923</v>
      </c>
      <c r="C6928">
        <v>63030.334567381251</v>
      </c>
      <c r="D6928">
        <v>64895.650362159795</v>
      </c>
      <c r="E6928">
        <v>61179814.870593973</v>
      </c>
      <c r="F6928">
        <v>1865.3157947785439</v>
      </c>
      <c r="G6928">
        <v>425279614.22204477</v>
      </c>
      <c r="H6928" s="6">
        <f>E6928-G6928-'Recalled prostheses cost'!$F$23</f>
        <v>-387851623.81834197</v>
      </c>
      <c r="I6928" s="112">
        <v>33889674.748003177</v>
      </c>
      <c r="J6928" s="112">
        <v>161606253.40437701</v>
      </c>
      <c r="K6928" s="112">
        <f>I6928-J6928-(0.38*'Recalled prostheses cost'!$F$23)</f>
        <v>-136742271.95379248</v>
      </c>
      <c r="L6928" s="11">
        <f t="shared" si="220"/>
        <v>1</v>
      </c>
    </row>
    <row r="6929" spans="1:12" x14ac:dyDescent="0.25">
      <c r="A6929">
        <f t="shared" si="221"/>
        <v>6924</v>
      </c>
      <c r="C6929">
        <v>50765.362409238449</v>
      </c>
      <c r="D6929">
        <v>52171.020767335191</v>
      </c>
      <c r="E6929">
        <v>54438578.034650132</v>
      </c>
      <c r="F6929">
        <v>1405.6583580967417</v>
      </c>
      <c r="G6929">
        <v>381986525.34142941</v>
      </c>
      <c r="H6929" s="6">
        <f>E6929-G6929-'Recalled prostheses cost'!$F$23</f>
        <v>-351299771.77367043</v>
      </c>
      <c r="I6929" s="112">
        <v>30469338.670183338</v>
      </c>
      <c r="J6929" s="112">
        <v>145154879.62974319</v>
      </c>
      <c r="K6929" s="112">
        <f>I6929-J6929-(0.38*'Recalled prostheses cost'!$F$23)</f>
        <v>-123711234.25697851</v>
      </c>
      <c r="L6929" s="11">
        <f t="shared" si="220"/>
        <v>1</v>
      </c>
    </row>
    <row r="6930" spans="1:12" x14ac:dyDescent="0.25">
      <c r="A6930">
        <f t="shared" si="221"/>
        <v>6925</v>
      </c>
      <c r="C6930">
        <v>53307.751278902164</v>
      </c>
      <c r="D6930">
        <v>54443.310569394605</v>
      </c>
      <c r="E6930">
        <v>48568410.412414186</v>
      </c>
      <c r="F6930">
        <v>1135.5592904924415</v>
      </c>
      <c r="G6930">
        <v>234076886.26806107</v>
      </c>
      <c r="H6930" s="6">
        <f>E6930-G6930-'Recalled prostheses cost'!$F$23</f>
        <v>-209260300.32253805</v>
      </c>
      <c r="I6930" s="112">
        <v>27105608.084956538</v>
      </c>
      <c r="J6930" s="112">
        <v>88949216.781863213</v>
      </c>
      <c r="K6930" s="112">
        <f>I6930-J6930-(0.38*'Recalled prostheses cost'!$F$23)</f>
        <v>-70869301.99432531</v>
      </c>
      <c r="L6930" s="11">
        <f t="shared" si="220"/>
        <v>1</v>
      </c>
    </row>
    <row r="6931" spans="1:12" x14ac:dyDescent="0.25">
      <c r="A6931">
        <f t="shared" si="221"/>
        <v>6926</v>
      </c>
      <c r="C6931">
        <v>51431.516808350141</v>
      </c>
      <c r="D6931">
        <v>52853.93880514527</v>
      </c>
      <c r="E6931">
        <v>56342567.362049684</v>
      </c>
      <c r="F6931">
        <v>1422.4219967951285</v>
      </c>
      <c r="G6931">
        <v>405629208.31011522</v>
      </c>
      <c r="H6931" s="6">
        <f>E6931-G6931-'Recalled prostheses cost'!$F$23</f>
        <v>-373038465.41495669</v>
      </c>
      <c r="I6931" s="112">
        <v>31134851.057345483</v>
      </c>
      <c r="J6931" s="112">
        <v>154139099.15784383</v>
      </c>
      <c r="K6931" s="112">
        <f>I6931-J6931-(0.38*'Recalled prostheses cost'!$F$23)</f>
        <v>-132029941.397917</v>
      </c>
      <c r="L6931" s="11">
        <f t="shared" si="220"/>
        <v>1</v>
      </c>
    </row>
    <row r="6932" spans="1:12" x14ac:dyDescent="0.25">
      <c r="A6932">
        <f t="shared" si="221"/>
        <v>6927</v>
      </c>
      <c r="C6932">
        <v>52357.458835984195</v>
      </c>
      <c r="D6932">
        <v>53339.537194730307</v>
      </c>
      <c r="E6932">
        <v>67814655.359192088</v>
      </c>
      <c r="F6932">
        <v>982.07835874611192</v>
      </c>
      <c r="G6932">
        <v>309735260.36477345</v>
      </c>
      <c r="H6932" s="6">
        <f>E6932-G6932-'Recalled prostheses cost'!$F$23</f>
        <v>-265672429.47247255</v>
      </c>
      <c r="I6932" s="112">
        <v>37629263.987776153</v>
      </c>
      <c r="J6932" s="112">
        <v>117699398.93861389</v>
      </c>
      <c r="K6932" s="112">
        <f>I6932-J6932-(0.38*'Recalled prostheses cost'!$F$23)</f>
        <v>-89095828.248256385</v>
      </c>
      <c r="L6932" s="11">
        <f t="shared" si="220"/>
        <v>1</v>
      </c>
    </row>
    <row r="6933" spans="1:12" x14ac:dyDescent="0.25">
      <c r="A6933">
        <f t="shared" si="221"/>
        <v>6928</v>
      </c>
      <c r="C6933">
        <v>71854.706341802084</v>
      </c>
      <c r="D6933">
        <v>75311.217408760625</v>
      </c>
      <c r="E6933">
        <v>50829558.334456876</v>
      </c>
      <c r="F6933">
        <v>3456.5110669585411</v>
      </c>
      <c r="G6933">
        <v>550061575.67595077</v>
      </c>
      <c r="H6933" s="6">
        <f>E6933-G6933-'Recalled prostheses cost'!$F$23</f>
        <v>-522983841.80838507</v>
      </c>
      <c r="I6933" s="112">
        <v>28412942.773522858</v>
      </c>
      <c r="J6933" s="112">
        <v>209023398.75686127</v>
      </c>
      <c r="K6933" s="112">
        <f>I6933-J6933-(0.38*'Recalled prostheses cost'!$F$23)</f>
        <v>-189636149.28075707</v>
      </c>
      <c r="L6933" s="11">
        <f t="shared" si="220"/>
        <v>1</v>
      </c>
    </row>
    <row r="6934" spans="1:12" x14ac:dyDescent="0.25">
      <c r="A6934">
        <f t="shared" si="221"/>
        <v>6929</v>
      </c>
      <c r="C6934">
        <v>57195.291647158934</v>
      </c>
      <c r="D6934">
        <v>59249.482227647764</v>
      </c>
      <c r="E6934">
        <v>50371790.967204317</v>
      </c>
      <c r="F6934">
        <v>2054.1905804888302</v>
      </c>
      <c r="G6934">
        <v>478378004.04272014</v>
      </c>
      <c r="H6934" s="6">
        <f>E6934-G6934-'Recalled prostheses cost'!$F$23</f>
        <v>-451758037.54240698</v>
      </c>
      <c r="I6934" s="112">
        <v>27768548.687128447</v>
      </c>
      <c r="J6934" s="112">
        <v>181783641.53623363</v>
      </c>
      <c r="K6934" s="112">
        <f>I6934-J6934-(0.38*'Recalled prostheses cost'!$F$23)</f>
        <v>-163040786.14652383</v>
      </c>
      <c r="L6934" s="11">
        <f t="shared" si="220"/>
        <v>1</v>
      </c>
    </row>
    <row r="6935" spans="1:12" x14ac:dyDescent="0.25">
      <c r="A6935">
        <f t="shared" si="221"/>
        <v>6930</v>
      </c>
      <c r="C6935">
        <v>51896.73843817522</v>
      </c>
      <c r="D6935">
        <v>53062.950857009775</v>
      </c>
      <c r="E6935">
        <v>57683790.105137512</v>
      </c>
      <c r="F6935">
        <v>1166.2124188345551</v>
      </c>
      <c r="G6935">
        <v>293811007.33997029</v>
      </c>
      <c r="H6935" s="6">
        <f>E6935-G6935-'Recalled prostheses cost'!$F$23</f>
        <v>-259879041.70172393</v>
      </c>
      <c r="I6935" s="112">
        <v>32088973.931635164</v>
      </c>
      <c r="J6935" s="112">
        <v>111648182.78918868</v>
      </c>
      <c r="K6935" s="112">
        <f>I6935-J6935-(0.38*'Recalled prostheses cost'!$F$23)</f>
        <v>-88584902.154972166</v>
      </c>
      <c r="L6935" s="11">
        <f t="shared" si="220"/>
        <v>1</v>
      </c>
    </row>
    <row r="6936" spans="1:12" x14ac:dyDescent="0.25">
      <c r="A6936">
        <f t="shared" si="221"/>
        <v>6931</v>
      </c>
      <c r="C6936">
        <v>69593.894344301167</v>
      </c>
      <c r="D6936">
        <v>71557.512721159845</v>
      </c>
      <c r="E6936">
        <v>54281726.002489895</v>
      </c>
      <c r="F6936">
        <v>1963.6183768586779</v>
      </c>
      <c r="G6936">
        <v>279153414.30956417</v>
      </c>
      <c r="H6936" s="6">
        <f>E6936-G6936-'Recalled prostheses cost'!$F$23</f>
        <v>-248623512.77396545</v>
      </c>
      <c r="I6936" s="112">
        <v>30048039.428891581</v>
      </c>
      <c r="J6936" s="112">
        <v>106078297.43763439</v>
      </c>
      <c r="K6936" s="112">
        <f>I6936-J6936-(0.38*'Recalled prostheses cost'!$F$23)</f>
        <v>-85055951.306161463</v>
      </c>
      <c r="L6936" s="11">
        <f t="shared" si="220"/>
        <v>1</v>
      </c>
    </row>
    <row r="6937" spans="1:12" x14ac:dyDescent="0.25">
      <c r="A6937">
        <f t="shared" si="221"/>
        <v>6932</v>
      </c>
      <c r="C6937">
        <v>59427.554366697215</v>
      </c>
      <c r="D6937">
        <v>61287.333468415927</v>
      </c>
      <c r="E6937">
        <v>42066867.399554111</v>
      </c>
      <c r="F6937">
        <v>1859.7791017187119</v>
      </c>
      <c r="G6937">
        <v>285782084.85526782</v>
      </c>
      <c r="H6937" s="6">
        <f>E6937-G6937-'Recalled prostheses cost'!$F$23</f>
        <v>-267467041.92260489</v>
      </c>
      <c r="I6937" s="112">
        <v>23364640.443609085</v>
      </c>
      <c r="J6937" s="112">
        <v>108597192.24500178</v>
      </c>
      <c r="K6937" s="112">
        <f>I6937-J6937-(0.38*'Recalled prostheses cost'!$F$23)</f>
        <v>-94258245.098811328</v>
      </c>
      <c r="L6937" s="11">
        <f t="shared" si="220"/>
        <v>1</v>
      </c>
    </row>
    <row r="6938" spans="1:12" x14ac:dyDescent="0.25">
      <c r="A6938">
        <f t="shared" si="221"/>
        <v>6933</v>
      </c>
      <c r="C6938">
        <v>56331.668416459841</v>
      </c>
      <c r="D6938">
        <v>57470.928694759874</v>
      </c>
      <c r="E6938">
        <v>53029888.567596361</v>
      </c>
      <c r="F6938">
        <v>1139.260278300033</v>
      </c>
      <c r="G6938">
        <v>211048413.39973488</v>
      </c>
      <c r="H6938" s="6">
        <f>E6938-G6938-'Recalled prostheses cost'!$F$23</f>
        <v>-181770349.29902971</v>
      </c>
      <c r="I6938" s="112">
        <v>29233927.387187049</v>
      </c>
      <c r="J6938" s="112">
        <v>80198397.091899261</v>
      </c>
      <c r="K6938" s="112">
        <f>I6938-J6938-(0.38*'Recalled prostheses cost'!$F$23)</f>
        <v>-59990163.002130859</v>
      </c>
      <c r="L6938" s="11">
        <f t="shared" si="220"/>
        <v>1</v>
      </c>
    </row>
    <row r="6939" spans="1:12" x14ac:dyDescent="0.25">
      <c r="A6939">
        <f t="shared" si="221"/>
        <v>6934</v>
      </c>
      <c r="C6939">
        <v>66108.640708455292</v>
      </c>
      <c r="D6939">
        <v>68536.336179620397</v>
      </c>
      <c r="E6939">
        <v>41334301.746776156</v>
      </c>
      <c r="F6939">
        <v>2427.6954711651051</v>
      </c>
      <c r="G6939">
        <v>332490588.87005985</v>
      </c>
      <c r="H6939" s="6">
        <f>E6939-G6939-'Recalled prostheses cost'!$F$23</f>
        <v>-314908111.59017485</v>
      </c>
      <c r="I6939" s="112">
        <v>22943443.028620765</v>
      </c>
      <c r="J6939" s="112">
        <v>126346423.77062273</v>
      </c>
      <c r="K6939" s="112">
        <f>I6939-J6939-(0.38*'Recalled prostheses cost'!$F$23)</f>
        <v>-112428674.0394206</v>
      </c>
      <c r="L6939" s="11">
        <f t="shared" si="220"/>
        <v>1</v>
      </c>
    </row>
    <row r="6940" spans="1:12" x14ac:dyDescent="0.25">
      <c r="A6940">
        <f t="shared" si="221"/>
        <v>6935</v>
      </c>
      <c r="C6940">
        <v>57075.079973775973</v>
      </c>
      <c r="D6940">
        <v>59003.895199923027</v>
      </c>
      <c r="E6940">
        <v>41084575.605614953</v>
      </c>
      <c r="F6940">
        <v>1928.8152261470532</v>
      </c>
      <c r="G6940">
        <v>320059792.6988703</v>
      </c>
      <c r="H6940" s="6">
        <f>E6940-G6940-'Recalled prostheses cost'!$F$23</f>
        <v>-302727041.56014651</v>
      </c>
      <c r="I6940" s="112">
        <v>22683874.739284568</v>
      </c>
      <c r="J6940" s="112">
        <v>121622721.22557074</v>
      </c>
      <c r="K6940" s="112">
        <f>I6940-J6940-(0.38*'Recalled prostheses cost'!$F$23)</f>
        <v>-107964539.78370482</v>
      </c>
      <c r="L6940" s="11">
        <f t="shared" si="220"/>
        <v>1</v>
      </c>
    </row>
    <row r="6941" spans="1:12" x14ac:dyDescent="0.25">
      <c r="A6941">
        <f t="shared" si="221"/>
        <v>6936</v>
      </c>
      <c r="C6941">
        <v>58588.83616292222</v>
      </c>
      <c r="D6941">
        <v>59861.960876174453</v>
      </c>
      <c r="E6941">
        <v>47723516.682722159</v>
      </c>
      <c r="F6941">
        <v>1273.1247132522331</v>
      </c>
      <c r="G6941">
        <v>220743254.71992329</v>
      </c>
      <c r="H6941" s="6">
        <f>E6941-G6941-'Recalled prostheses cost'!$F$23</f>
        <v>-196771562.50409231</v>
      </c>
      <c r="I6941" s="112">
        <v>26384714.857842878</v>
      </c>
      <c r="J6941" s="112">
        <v>83882436.793570831</v>
      </c>
      <c r="K6941" s="112">
        <f>I6941-J6941-(0.38*'Recalled prostheses cost'!$F$23)</f>
        <v>-66523415.2331466</v>
      </c>
      <c r="L6941" s="11">
        <f t="shared" si="220"/>
        <v>1</v>
      </c>
    </row>
    <row r="6942" spans="1:12" x14ac:dyDescent="0.25">
      <c r="A6942">
        <f t="shared" si="221"/>
        <v>6937</v>
      </c>
      <c r="C6942">
        <v>62695.645575607603</v>
      </c>
      <c r="D6942">
        <v>63816.128973842307</v>
      </c>
      <c r="E6942">
        <v>45255958.331022479</v>
      </c>
      <c r="F6942">
        <v>1120.4833982347045</v>
      </c>
      <c r="G6942">
        <v>165813199.96242276</v>
      </c>
      <c r="H6942" s="6">
        <f>E6942-G6942-'Recalled prostheses cost'!$F$23</f>
        <v>-144309066.09829146</v>
      </c>
      <c r="I6942" s="112">
        <v>25496527.333929792</v>
      </c>
      <c r="J6942" s="112">
        <v>63009015.985720642</v>
      </c>
      <c r="K6942" s="112">
        <f>I6942-J6942-(0.38*'Recalled prostheses cost'!$F$23)</f>
        <v>-46538181.949209496</v>
      </c>
      <c r="L6942" s="11">
        <f t="shared" si="220"/>
        <v>1</v>
      </c>
    </row>
    <row r="6943" spans="1:12" x14ac:dyDescent="0.25">
      <c r="A6943">
        <f t="shared" si="221"/>
        <v>6938</v>
      </c>
      <c r="C6943">
        <v>55421.651982102579</v>
      </c>
      <c r="D6943">
        <v>56919.652507204046</v>
      </c>
      <c r="E6943">
        <v>40600191.526263021</v>
      </c>
      <c r="F6943">
        <v>1498.0005251014663</v>
      </c>
      <c r="G6943">
        <v>216610961.33720151</v>
      </c>
      <c r="H6943" s="6">
        <f>E6943-G6943-'Recalled prostheses cost'!$F$23</f>
        <v>-199762594.27782965</v>
      </c>
      <c r="I6943" s="112">
        <v>22377262.587024368</v>
      </c>
      <c r="J6943" s="112">
        <v>82312165.308136597</v>
      </c>
      <c r="K6943" s="112">
        <f>I6943-J6943-(0.38*'Recalled prostheses cost'!$F$23)</f>
        <v>-68960596.018530875</v>
      </c>
      <c r="L6943" s="11">
        <f t="shared" si="220"/>
        <v>1</v>
      </c>
    </row>
    <row r="6944" spans="1:12" x14ac:dyDescent="0.25">
      <c r="A6944">
        <f t="shared" si="221"/>
        <v>6939</v>
      </c>
      <c r="C6944">
        <v>70897.247418573737</v>
      </c>
      <c r="D6944">
        <v>73287.743128515285</v>
      </c>
      <c r="E6944">
        <v>52904128.056237191</v>
      </c>
      <c r="F6944">
        <v>2390.4957099415478</v>
      </c>
      <c r="G6944">
        <v>516675305.91351634</v>
      </c>
      <c r="H6944" s="6">
        <f>E6944-G6944-'Recalled prostheses cost'!$F$23</f>
        <v>-487523002.32417035</v>
      </c>
      <c r="I6944" s="112">
        <v>29287468.689283025</v>
      </c>
      <c r="J6944" s="112">
        <v>196336616.24713618</v>
      </c>
      <c r="K6944" s="112">
        <f>I6944-J6944-(0.38*'Recalled prostheses cost'!$F$23)</f>
        <v>-176074840.85527182</v>
      </c>
      <c r="L6944" s="11">
        <f t="shared" si="220"/>
        <v>1</v>
      </c>
    </row>
    <row r="6945" spans="1:12" x14ac:dyDescent="0.25">
      <c r="A6945">
        <f t="shared" si="221"/>
        <v>6940</v>
      </c>
      <c r="C6945">
        <v>61808.840739884683</v>
      </c>
      <c r="D6945">
        <v>64177.555162449105</v>
      </c>
      <c r="E6945">
        <v>43177428.395204037</v>
      </c>
      <c r="F6945">
        <v>2368.7144225644224</v>
      </c>
      <c r="G6945">
        <v>369172674.26696277</v>
      </c>
      <c r="H6945" s="6">
        <f>E6945-G6945-'Recalled prostheses cost'!$F$23</f>
        <v>-349747070.33864987</v>
      </c>
      <c r="I6945" s="112">
        <v>23696136.560629848</v>
      </c>
      <c r="J6945" s="112">
        <v>140285616.22144586</v>
      </c>
      <c r="K6945" s="112">
        <f>I6945-J6945-(0.38*'Recalled prostheses cost'!$F$23)</f>
        <v>-125615172.95823467</v>
      </c>
      <c r="L6945" s="11">
        <f t="shared" si="220"/>
        <v>1</v>
      </c>
    </row>
    <row r="6946" spans="1:12" x14ac:dyDescent="0.25">
      <c r="A6946">
        <f t="shared" si="221"/>
        <v>6941</v>
      </c>
      <c r="C6946">
        <v>61550.38281914105</v>
      </c>
      <c r="D6946">
        <v>64405.552620907009</v>
      </c>
      <c r="E6946">
        <v>43947452.140192613</v>
      </c>
      <c r="F6946">
        <v>2855.1698017659583</v>
      </c>
      <c r="G6946">
        <v>448217883.82210374</v>
      </c>
      <c r="H6946" s="6">
        <f>E6946-G6946-'Recalled prostheses cost'!$F$23</f>
        <v>-428022256.14880228</v>
      </c>
      <c r="I6946" s="112">
        <v>23951782.082463048</v>
      </c>
      <c r="J6946" s="112">
        <v>170322795.85239941</v>
      </c>
      <c r="K6946" s="112">
        <f>I6946-J6946-(0.38*'Recalled prostheses cost'!$F$23)</f>
        <v>-155396707.06735501</v>
      </c>
      <c r="L6946" s="11">
        <f t="shared" si="220"/>
        <v>1</v>
      </c>
    </row>
    <row r="6947" spans="1:12" x14ac:dyDescent="0.25">
      <c r="A6947">
        <f t="shared" si="221"/>
        <v>6942</v>
      </c>
      <c r="C6947">
        <v>83620.181332531822</v>
      </c>
      <c r="D6947">
        <v>88154.000773620166</v>
      </c>
      <c r="E6947">
        <v>45171083.874785721</v>
      </c>
      <c r="F6947">
        <v>4533.8194410883443</v>
      </c>
      <c r="G6947">
        <v>571983659.96816039</v>
      </c>
      <c r="H6947" s="6">
        <f>E6947-G6947-'Recalled prostheses cost'!$F$23</f>
        <v>-550564400.5602659</v>
      </c>
      <c r="I6947" s="112">
        <v>24922602.036556032</v>
      </c>
      <c r="J6947" s="112">
        <v>217353790.78790095</v>
      </c>
      <c r="K6947" s="112">
        <f>I6947-J6947-(0.38*'Recalled prostheses cost'!$F$23)</f>
        <v>-201456882.04876357</v>
      </c>
      <c r="L6947" s="11">
        <f t="shared" si="220"/>
        <v>1</v>
      </c>
    </row>
    <row r="6948" spans="1:12" x14ac:dyDescent="0.25">
      <c r="A6948">
        <f t="shared" si="221"/>
        <v>6943</v>
      </c>
      <c r="C6948">
        <v>62745.657134630383</v>
      </c>
      <c r="D6948">
        <v>65081.749247411295</v>
      </c>
      <c r="E6948">
        <v>63662571.285210408</v>
      </c>
      <c r="F6948">
        <v>2336.0921127809124</v>
      </c>
      <c r="G6948">
        <v>524529805.71618891</v>
      </c>
      <c r="H6948" s="6">
        <f>E6948-G6948-'Recalled prostheses cost'!$F$23</f>
        <v>-484619058.89786965</v>
      </c>
      <c r="I6948" s="112">
        <v>35506671.259757929</v>
      </c>
      <c r="J6948" s="112">
        <v>199321326.17215183</v>
      </c>
      <c r="K6948" s="112">
        <f>I6948-J6948-(0.38*'Recalled prostheses cost'!$F$23)</f>
        <v>-172840348.20981255</v>
      </c>
      <c r="L6948" s="11">
        <f t="shared" si="220"/>
        <v>1</v>
      </c>
    </row>
    <row r="6949" spans="1:12" x14ac:dyDescent="0.25">
      <c r="A6949">
        <f t="shared" si="221"/>
        <v>6944</v>
      </c>
      <c r="C6949">
        <v>67899.517704287646</v>
      </c>
      <c r="D6949">
        <v>69913.990026727886</v>
      </c>
      <c r="E6949">
        <v>49493526.698633626</v>
      </c>
      <c r="F6949">
        <v>2014.4723224402405</v>
      </c>
      <c r="G6949">
        <v>306682764.33961034</v>
      </c>
      <c r="H6949" s="6">
        <f>E6949-G6949-'Recalled prostheses cost'!$F$23</f>
        <v>-280941062.1078679</v>
      </c>
      <c r="I6949" s="112">
        <v>27576053.914146181</v>
      </c>
      <c r="J6949" s="112">
        <v>116539450.44905193</v>
      </c>
      <c r="K6949" s="112">
        <f>I6949-J6949-(0.38*'Recalled prostheses cost'!$F$23)</f>
        <v>-97989089.832324386</v>
      </c>
      <c r="L6949" s="11">
        <f t="shared" si="220"/>
        <v>1</v>
      </c>
    </row>
    <row r="6950" spans="1:12" x14ac:dyDescent="0.25">
      <c r="A6950">
        <f t="shared" si="221"/>
        <v>6945</v>
      </c>
      <c r="C6950">
        <v>65786.429893247448</v>
      </c>
      <c r="D6950">
        <v>67478.435564118467</v>
      </c>
      <c r="E6950">
        <v>42541430.748833396</v>
      </c>
      <c r="F6950">
        <v>1692.0056708710181</v>
      </c>
      <c r="G6950">
        <v>205465829.66507187</v>
      </c>
      <c r="H6950" s="6">
        <f>E6950-G6950-'Recalled prostheses cost'!$F$23</f>
        <v>-186676223.38312966</v>
      </c>
      <c r="I6950" s="112">
        <v>23403651.694766711</v>
      </c>
      <c r="J6950" s="112">
        <v>78077015.272727311</v>
      </c>
      <c r="K6950" s="112">
        <f>I6950-J6950-(0.38*'Recalled prostheses cost'!$F$23)</f>
        <v>-63699056.875379242</v>
      </c>
      <c r="L6950" s="11">
        <f t="shared" si="220"/>
        <v>1</v>
      </c>
    </row>
    <row r="6951" spans="1:12" x14ac:dyDescent="0.25">
      <c r="A6951">
        <f t="shared" si="221"/>
        <v>6946</v>
      </c>
      <c r="C6951">
        <v>62333.10197512868</v>
      </c>
      <c r="D6951">
        <v>63860.113896803057</v>
      </c>
      <c r="E6951">
        <v>43794397.240533561</v>
      </c>
      <c r="F6951">
        <v>1527.0119216743769</v>
      </c>
      <c r="G6951">
        <v>212037470.7357021</v>
      </c>
      <c r="H6951" s="6">
        <f>E6951-G6951-'Recalled prostheses cost'!$F$23</f>
        <v>-191994897.96205971</v>
      </c>
      <c r="I6951" s="112">
        <v>24146571.906860691</v>
      </c>
      <c r="J6951" s="112">
        <v>80574238.879566789</v>
      </c>
      <c r="K6951" s="112">
        <f>I6951-J6951-(0.38*'Recalled prostheses cost'!$F$23)</f>
        <v>-65453360.270124741</v>
      </c>
      <c r="L6951" s="11">
        <f t="shared" si="220"/>
        <v>1</v>
      </c>
    </row>
    <row r="6952" spans="1:12" x14ac:dyDescent="0.25">
      <c r="A6952">
        <f t="shared" si="221"/>
        <v>6947</v>
      </c>
      <c r="C6952">
        <v>80653.442001766743</v>
      </c>
      <c r="D6952">
        <v>84169.732748817099</v>
      </c>
      <c r="E6952">
        <v>70032624.856990397</v>
      </c>
      <c r="F6952">
        <v>3516.290747050356</v>
      </c>
      <c r="G6952">
        <v>671374287.46062648</v>
      </c>
      <c r="H6952" s="6">
        <f>E6952-G6952-'Recalled prostheses cost'!$F$23</f>
        <v>-625093487.0705272</v>
      </c>
      <c r="I6952" s="112">
        <v>38935931.684117451</v>
      </c>
      <c r="J6952" s="112">
        <v>255122229.23503804</v>
      </c>
      <c r="K6952" s="112">
        <f>I6952-J6952-(0.38*'Recalled prostheses cost'!$F$23)</f>
        <v>-225211990.84833926</v>
      </c>
      <c r="L6952" s="11">
        <f t="shared" si="220"/>
        <v>1</v>
      </c>
    </row>
    <row r="6953" spans="1:12" x14ac:dyDescent="0.25">
      <c r="A6953">
        <f t="shared" si="221"/>
        <v>6948</v>
      </c>
      <c r="C6953">
        <v>54416.162284075144</v>
      </c>
      <c r="D6953">
        <v>55679.557768734827</v>
      </c>
      <c r="E6953">
        <v>46213078.15825168</v>
      </c>
      <c r="F6953">
        <v>1263.3954846596826</v>
      </c>
      <c r="G6953">
        <v>192188092.72866589</v>
      </c>
      <c r="H6953" s="6">
        <f>E6953-G6953-'Recalled prostheses cost'!$F$23</f>
        <v>-169726839.03730538</v>
      </c>
      <c r="I6953" s="112">
        <v>25929408.015952379</v>
      </c>
      <c r="J6953" s="112">
        <v>73031475.236893043</v>
      </c>
      <c r="K6953" s="112">
        <f>I6953-J6953-(0.38*'Recalled prostheses cost'!$F$23)</f>
        <v>-56127760.518359311</v>
      </c>
      <c r="L6953" s="11">
        <f t="shared" si="220"/>
        <v>1</v>
      </c>
    </row>
    <row r="6954" spans="1:12" x14ac:dyDescent="0.25">
      <c r="A6954">
        <f t="shared" si="221"/>
        <v>6949</v>
      </c>
      <c r="C6954">
        <v>59343.466469259329</v>
      </c>
      <c r="D6954">
        <v>61313.370194606177</v>
      </c>
      <c r="E6954">
        <v>43197480.857697673</v>
      </c>
      <c r="F6954">
        <v>1969.9037253468487</v>
      </c>
      <c r="G6954">
        <v>347509241.5089767</v>
      </c>
      <c r="H6954" s="6">
        <f>E6954-G6954-'Recalled prostheses cost'!$F$23</f>
        <v>-328063585.1181702</v>
      </c>
      <c r="I6954" s="112">
        <v>24193966.77882614</v>
      </c>
      <c r="J6954" s="112">
        <v>132053511.77341115</v>
      </c>
      <c r="K6954" s="112">
        <f>I6954-J6954-(0.38*'Recalled prostheses cost'!$F$23)</f>
        <v>-116885238.29200366</v>
      </c>
      <c r="L6954" s="11">
        <f t="shared" si="220"/>
        <v>1</v>
      </c>
    </row>
    <row r="6955" spans="1:12" x14ac:dyDescent="0.25">
      <c r="A6955">
        <f t="shared" si="221"/>
        <v>6950</v>
      </c>
      <c r="C6955">
        <v>65367.256292061124</v>
      </c>
      <c r="D6955">
        <v>67703.100263032698</v>
      </c>
      <c r="E6955">
        <v>47173870.212590069</v>
      </c>
      <c r="F6955">
        <v>2335.8439709715749</v>
      </c>
      <c r="G6955">
        <v>347005718.41708922</v>
      </c>
      <c r="H6955" s="6">
        <f>E6955-G6955-'Recalled prostheses cost'!$F$23</f>
        <v>-323583672.6713903</v>
      </c>
      <c r="I6955" s="112">
        <v>26252933.099747665</v>
      </c>
      <c r="J6955" s="112">
        <v>131862172.99849389</v>
      </c>
      <c r="K6955" s="112">
        <f>I6955-J6955-(0.38*'Recalled prostheses cost'!$F$23)</f>
        <v>-114634933.19616488</v>
      </c>
      <c r="L6955" s="11">
        <f t="shared" si="220"/>
        <v>1</v>
      </c>
    </row>
    <row r="6956" spans="1:12" x14ac:dyDescent="0.25">
      <c r="A6956">
        <f t="shared" si="221"/>
        <v>6951</v>
      </c>
      <c r="C6956">
        <v>53710.723631620865</v>
      </c>
      <c r="D6956">
        <v>55064.161352025083</v>
      </c>
      <c r="E6956">
        <v>38997102.771212973</v>
      </c>
      <c r="F6956">
        <v>1353.4377204042175</v>
      </c>
      <c r="G6956">
        <v>225780311.81805143</v>
      </c>
      <c r="H6956" s="6">
        <f>E6956-G6956-'Recalled prostheses cost'!$F$23</f>
        <v>-210535033.51372963</v>
      </c>
      <c r="I6956" s="112">
        <v>21558162.896991972</v>
      </c>
      <c r="J6956" s="112">
        <v>85796518.490859538</v>
      </c>
      <c r="K6956" s="112">
        <f>I6956-J6956-(0.38*'Recalled prostheses cost'!$F$23)</f>
        <v>-73264048.891286224</v>
      </c>
      <c r="L6956" s="11">
        <f t="shared" si="220"/>
        <v>1</v>
      </c>
    </row>
    <row r="6957" spans="1:12" x14ac:dyDescent="0.25">
      <c r="A6957">
        <f t="shared" si="221"/>
        <v>6952</v>
      </c>
      <c r="C6957">
        <v>76586.905721282921</v>
      </c>
      <c r="D6957">
        <v>78773.771151017063</v>
      </c>
      <c r="E6957">
        <v>43419414.603893772</v>
      </c>
      <c r="F6957">
        <v>2186.8654297341418</v>
      </c>
      <c r="G6957">
        <v>230215981.30695367</v>
      </c>
      <c r="H6957" s="6">
        <f>E6957-G6957-'Recalled prostheses cost'!$F$23</f>
        <v>-210548391.16995108</v>
      </c>
      <c r="I6957" s="112">
        <v>24051462.112412442</v>
      </c>
      <c r="J6957" s="112">
        <v>87482072.896642402</v>
      </c>
      <c r="K6957" s="112">
        <f>I6957-J6957-(0.38*'Recalled prostheses cost'!$F$23)</f>
        <v>-72456304.081648618</v>
      </c>
      <c r="L6957" s="11">
        <f t="shared" si="220"/>
        <v>1</v>
      </c>
    </row>
    <row r="6958" spans="1:12" x14ac:dyDescent="0.25">
      <c r="A6958">
        <f t="shared" si="221"/>
        <v>6953</v>
      </c>
      <c r="C6958">
        <v>84176.748019106686</v>
      </c>
      <c r="D6958">
        <v>86874.03335162584</v>
      </c>
      <c r="E6958">
        <v>45667717.30716867</v>
      </c>
      <c r="F6958">
        <v>2697.2853325191536</v>
      </c>
      <c r="G6958">
        <v>294396814.4935438</v>
      </c>
      <c r="H6958" s="6">
        <f>E6958-G6958-'Recalled prostheses cost'!$F$23</f>
        <v>-272480921.65326631</v>
      </c>
      <c r="I6958" s="112">
        <v>25623091.135258008</v>
      </c>
      <c r="J6958" s="112">
        <v>111870789.50754666</v>
      </c>
      <c r="K6958" s="112">
        <f>I6958-J6958-(0.38*'Recalled prostheses cost'!$F$23)</f>
        <v>-95273391.669707298</v>
      </c>
      <c r="L6958" s="11">
        <f t="shared" si="220"/>
        <v>1</v>
      </c>
    </row>
    <row r="6959" spans="1:12" x14ac:dyDescent="0.25">
      <c r="A6959">
        <f t="shared" si="221"/>
        <v>6954</v>
      </c>
      <c r="C6959">
        <v>69502.389225110572</v>
      </c>
      <c r="D6959">
        <v>71852.613540560458</v>
      </c>
      <c r="E6959">
        <v>62219652.772865146</v>
      </c>
      <c r="F6959">
        <v>2350.2243154498865</v>
      </c>
      <c r="G6959">
        <v>510004532.97218293</v>
      </c>
      <c r="H6959" s="6">
        <f>E6959-G6959-'Recalled prostheses cost'!$F$23</f>
        <v>-471536704.66620898</v>
      </c>
      <c r="I6959" s="112">
        <v>34331067.897157513</v>
      </c>
      <c r="J6959" s="112">
        <v>193801722.5294295</v>
      </c>
      <c r="K6959" s="112">
        <f>I6959-J6959-(0.38*'Recalled prostheses cost'!$F$23)</f>
        <v>-168496347.92969063</v>
      </c>
      <c r="L6959" s="11">
        <f t="shared" si="220"/>
        <v>1</v>
      </c>
    </row>
    <row r="6960" spans="1:12" x14ac:dyDescent="0.25">
      <c r="A6960">
        <f t="shared" si="221"/>
        <v>6955</v>
      </c>
      <c r="C6960">
        <v>68708.996100846518</v>
      </c>
      <c r="D6960">
        <v>70971.370437781428</v>
      </c>
      <c r="E6960">
        <v>46117428.645698965</v>
      </c>
      <c r="F6960">
        <v>2262.3743369349104</v>
      </c>
      <c r="G6960">
        <v>297992235.14785641</v>
      </c>
      <c r="H6960" s="6">
        <f>E6960-G6960-'Recalled prostheses cost'!$F$23</f>
        <v>-275626630.96904862</v>
      </c>
      <c r="I6960" s="112">
        <v>25511946.496808961</v>
      </c>
      <c r="J6960" s="112">
        <v>113237049.35618544</v>
      </c>
      <c r="K6960" s="112">
        <f>I6960-J6960-(0.38*'Recalled prostheses cost'!$F$23)</f>
        <v>-96750796.156795114</v>
      </c>
      <c r="L6960" s="11">
        <f t="shared" si="220"/>
        <v>1</v>
      </c>
    </row>
    <row r="6961" spans="1:12" x14ac:dyDescent="0.25">
      <c r="A6961">
        <f t="shared" si="221"/>
        <v>6956</v>
      </c>
      <c r="C6961">
        <v>50709.153005545311</v>
      </c>
      <c r="D6961">
        <v>52192.784263084082</v>
      </c>
      <c r="E6961">
        <v>62724847.182414159</v>
      </c>
      <c r="F6961">
        <v>1483.631257538771</v>
      </c>
      <c r="G6961">
        <v>506413861.78327924</v>
      </c>
      <c r="H6961" s="6">
        <f>E6961-G6961-'Recalled prostheses cost'!$F$23</f>
        <v>-467440839.06775624</v>
      </c>
      <c r="I6961" s="112">
        <v>34747464.215378769</v>
      </c>
      <c r="J6961" s="112">
        <v>192437267.47764608</v>
      </c>
      <c r="K6961" s="112">
        <f>I6961-J6961-(0.38*'Recalled prostheses cost'!$F$23)</f>
        <v>-166715496.55968598</v>
      </c>
      <c r="L6961" s="11">
        <f t="shared" si="220"/>
        <v>1</v>
      </c>
    </row>
    <row r="6962" spans="1:12" x14ac:dyDescent="0.25">
      <c r="A6962">
        <f t="shared" si="221"/>
        <v>6957</v>
      </c>
      <c r="C6962">
        <v>57451.42155041216</v>
      </c>
      <c r="D6962">
        <v>58604.518510562462</v>
      </c>
      <c r="E6962">
        <v>39569032.500569671</v>
      </c>
      <c r="F6962">
        <v>1153.096960150302</v>
      </c>
      <c r="G6962">
        <v>164547711.20589978</v>
      </c>
      <c r="H6962" s="6">
        <f>E6962-G6962-'Recalled prostheses cost'!$F$23</f>
        <v>-148730503.17222127</v>
      </c>
      <c r="I6962" s="112">
        <v>22030908.092133898</v>
      </c>
      <c r="J6962" s="112">
        <v>62528130.258241914</v>
      </c>
      <c r="K6962" s="112">
        <f>I6962-J6962-(0.38*'Recalled prostheses cost'!$F$23)</f>
        <v>-49522915.463526659</v>
      </c>
      <c r="L6962" s="11">
        <f t="shared" si="220"/>
        <v>1</v>
      </c>
    </row>
    <row r="6963" spans="1:12" x14ac:dyDescent="0.25">
      <c r="A6963">
        <f t="shared" si="221"/>
        <v>6958</v>
      </c>
      <c r="C6963">
        <v>63921.688521615324</v>
      </c>
      <c r="D6963">
        <v>65910.166809712187</v>
      </c>
      <c r="E6963">
        <v>61941076.565896928</v>
      </c>
      <c r="F6963">
        <v>1988.4782880968633</v>
      </c>
      <c r="G6963">
        <v>421387498.3890245</v>
      </c>
      <c r="H6963" s="6">
        <f>E6963-G6963-'Recalled prostheses cost'!$F$23</f>
        <v>-383198246.29001874</v>
      </c>
      <c r="I6963" s="112">
        <v>34280141.933183037</v>
      </c>
      <c r="J6963" s="112">
        <v>160127249.38782933</v>
      </c>
      <c r="K6963" s="112">
        <f>I6963-J6963-(0.38*'Recalled prostheses cost'!$F$23)</f>
        <v>-134872800.75206494</v>
      </c>
      <c r="L6963" s="11">
        <f t="shared" si="220"/>
        <v>1</v>
      </c>
    </row>
    <row r="6964" spans="1:12" x14ac:dyDescent="0.25">
      <c r="A6964">
        <f t="shared" si="221"/>
        <v>6959</v>
      </c>
      <c r="C6964">
        <v>52361.018792866562</v>
      </c>
      <c r="D6964">
        <v>53696.721964402219</v>
      </c>
      <c r="E6964">
        <v>58274631.409179017</v>
      </c>
      <c r="F6964">
        <v>1335.703171535657</v>
      </c>
      <c r="G6964">
        <v>371018581.48807973</v>
      </c>
      <c r="H6964" s="6">
        <f>E6964-G6964-'Recalled prostheses cost'!$F$23</f>
        <v>-336495774.54579186</v>
      </c>
      <c r="I6964" s="112">
        <v>32613571.450302746</v>
      </c>
      <c r="J6964" s="112">
        <v>140987060.96547028</v>
      </c>
      <c r="K6964" s="112">
        <f>I6964-J6964-(0.38*'Recalled prostheses cost'!$F$23)</f>
        <v>-117399182.81258619</v>
      </c>
      <c r="L6964" s="11">
        <f t="shared" si="220"/>
        <v>1</v>
      </c>
    </row>
    <row r="6965" spans="1:12" x14ac:dyDescent="0.25">
      <c r="A6965">
        <f t="shared" si="221"/>
        <v>6960</v>
      </c>
      <c r="C6965">
        <v>69990.192690692653</v>
      </c>
      <c r="D6965">
        <v>73005.278860017424</v>
      </c>
      <c r="E6965">
        <v>46985173.491133846</v>
      </c>
      <c r="F6965">
        <v>3015.0861693247716</v>
      </c>
      <c r="G6965">
        <v>380265684.22963995</v>
      </c>
      <c r="H6965" s="6">
        <f>E6965-G6965-'Recalled prostheses cost'!$F$23</f>
        <v>-357032335.20539725</v>
      </c>
      <c r="I6965" s="112">
        <v>25964953.643766176</v>
      </c>
      <c r="J6965" s="112">
        <v>144500960.00726318</v>
      </c>
      <c r="K6965" s="112">
        <f>I6965-J6965-(0.38*'Recalled prostheses cost'!$F$23)</f>
        <v>-127561699.66091564</v>
      </c>
      <c r="L6965" s="11">
        <f t="shared" si="220"/>
        <v>1</v>
      </c>
    </row>
    <row r="6966" spans="1:12" x14ac:dyDescent="0.25">
      <c r="A6966">
        <f t="shared" si="221"/>
        <v>6961</v>
      </c>
      <c r="C6966">
        <v>68656.769592901823</v>
      </c>
      <c r="D6966">
        <v>70912.443600477272</v>
      </c>
      <c r="E6966">
        <v>39996262.624548182</v>
      </c>
      <c r="F6966">
        <v>2255.6740075754497</v>
      </c>
      <c r="G6966">
        <v>248242819.98909548</v>
      </c>
      <c r="H6966" s="6">
        <f>E6966-G6966-'Recalled prostheses cost'!$F$23</f>
        <v>-231998381.83143848</v>
      </c>
      <c r="I6966" s="112">
        <v>21695099.074843489</v>
      </c>
      <c r="J6966" s="112">
        <v>94332271.595856279</v>
      </c>
      <c r="K6966" s="112">
        <f>I6966-J6966-(0.38*'Recalled prostheses cost'!$F$23)</f>
        <v>-81662865.818431437</v>
      </c>
      <c r="L6966" s="11">
        <f t="shared" si="220"/>
        <v>1</v>
      </c>
    </row>
    <row r="6967" spans="1:12" x14ac:dyDescent="0.25">
      <c r="A6967">
        <f t="shared" si="221"/>
        <v>6962</v>
      </c>
      <c r="C6967">
        <v>60375.483687652013</v>
      </c>
      <c r="D6967">
        <v>62524.595349744268</v>
      </c>
      <c r="E6967">
        <v>47501531.257968366</v>
      </c>
      <c r="F6967">
        <v>2149.1116620922548</v>
      </c>
      <c r="G6967">
        <v>379153357.76617128</v>
      </c>
      <c r="H6967" s="6">
        <f>E6967-G6967-'Recalled prostheses cost'!$F$23</f>
        <v>-355403650.97509408</v>
      </c>
      <c r="I6967" s="112">
        <v>26252358.224238738</v>
      </c>
      <c r="J6967" s="112">
        <v>144078275.95114508</v>
      </c>
      <c r="K6967" s="112">
        <f>I6967-J6967-(0.38*'Recalled prostheses cost'!$F$23)</f>
        <v>-126851611.02432498</v>
      </c>
      <c r="L6967" s="11">
        <f t="shared" si="220"/>
        <v>1</v>
      </c>
    </row>
    <row r="6968" spans="1:12" x14ac:dyDescent="0.25">
      <c r="A6968">
        <f t="shared" si="221"/>
        <v>6963</v>
      </c>
      <c r="C6968">
        <v>59231.347140094447</v>
      </c>
      <c r="D6968">
        <v>61341.893612457628</v>
      </c>
      <c r="E6968">
        <v>56751063.867241114</v>
      </c>
      <c r="F6968">
        <v>2110.5464723631812</v>
      </c>
      <c r="G6968">
        <v>492014980.22613668</v>
      </c>
      <c r="H6968" s="6">
        <f>E6968-G6968-'Recalled prostheses cost'!$F$23</f>
        <v>-459015740.82578671</v>
      </c>
      <c r="I6968" s="112">
        <v>31612625.105567332</v>
      </c>
      <c r="J6968" s="112">
        <v>186965692.4859319</v>
      </c>
      <c r="K6968" s="112">
        <f>I6968-J6968-(0.38*'Recalled prostheses cost'!$F$23)</f>
        <v>-164378760.67778322</v>
      </c>
      <c r="L6968" s="11">
        <f t="shared" si="220"/>
        <v>1</v>
      </c>
    </row>
    <row r="6969" spans="1:12" x14ac:dyDescent="0.25">
      <c r="A6969">
        <f t="shared" si="221"/>
        <v>6964</v>
      </c>
      <c r="C6969">
        <v>77190.329863919891</v>
      </c>
      <c r="D6969">
        <v>79974.828130232025</v>
      </c>
      <c r="E6969">
        <v>64384684.896909907</v>
      </c>
      <c r="F6969">
        <v>2784.4982663121336</v>
      </c>
      <c r="G6969">
        <v>504217157.74218386</v>
      </c>
      <c r="H6969" s="6">
        <f>E6969-G6969-'Recalled prostheses cost'!$F$23</f>
        <v>-463584297.31216514</v>
      </c>
      <c r="I6969" s="112">
        <v>35434003.802540384</v>
      </c>
      <c r="J6969" s="112">
        <v>191602519.94202986</v>
      </c>
      <c r="K6969" s="112">
        <f>I6969-J6969-(0.38*'Recalled prostheses cost'!$F$23)</f>
        <v>-165194209.43690813</v>
      </c>
      <c r="L6969" s="11">
        <f t="shared" si="220"/>
        <v>1</v>
      </c>
    </row>
    <row r="6970" spans="1:12" x14ac:dyDescent="0.25">
      <c r="A6970">
        <f t="shared" si="221"/>
        <v>6965</v>
      </c>
      <c r="C6970">
        <v>53267.72969756776</v>
      </c>
      <c r="D6970">
        <v>54676.520287320272</v>
      </c>
      <c r="E6970">
        <v>47647715.311737001</v>
      </c>
      <c r="F6970">
        <v>1408.7905897525125</v>
      </c>
      <c r="G6970">
        <v>251633833.99781704</v>
      </c>
      <c r="H6970" s="6">
        <f>E6970-G6970-'Recalled prostheses cost'!$F$23</f>
        <v>-227737943.15297121</v>
      </c>
      <c r="I6970" s="112">
        <v>26782124.992353398</v>
      </c>
      <c r="J6970" s="112">
        <v>95620856.919170454</v>
      </c>
      <c r="K6970" s="112">
        <f>I6970-J6970-(0.38*'Recalled prostheses cost'!$F$23)</f>
        <v>-77864425.224235713</v>
      </c>
      <c r="L6970" s="11">
        <f t="shared" si="220"/>
        <v>1</v>
      </c>
    </row>
    <row r="6971" spans="1:12" x14ac:dyDescent="0.25">
      <c r="A6971">
        <f t="shared" si="221"/>
        <v>6966</v>
      </c>
      <c r="C6971">
        <v>55134.037782222447</v>
      </c>
      <c r="D6971">
        <v>57142.43531196635</v>
      </c>
      <c r="E6971">
        <v>52694602.746172205</v>
      </c>
      <c r="F6971">
        <v>2008.3975297439029</v>
      </c>
      <c r="G6971">
        <v>413185256.94030046</v>
      </c>
      <c r="H6971" s="6">
        <f>E6971-G6971-'Recalled prostheses cost'!$F$23</f>
        <v>-384242478.66101944</v>
      </c>
      <c r="I6971" s="112">
        <v>29238369.8878907</v>
      </c>
      <c r="J6971" s="112">
        <v>157010397.63731423</v>
      </c>
      <c r="K6971" s="112">
        <f>I6971-J6971-(0.38*'Recalled prostheses cost'!$F$23)</f>
        <v>-136797721.04684219</v>
      </c>
      <c r="L6971" s="11">
        <f t="shared" si="220"/>
        <v>1</v>
      </c>
    </row>
    <row r="6972" spans="1:12" x14ac:dyDescent="0.25">
      <c r="A6972">
        <f t="shared" si="221"/>
        <v>6967</v>
      </c>
      <c r="C6972">
        <v>55214.564273674681</v>
      </c>
      <c r="D6972">
        <v>56737.871399163152</v>
      </c>
      <c r="E6972">
        <v>50150471.210082158</v>
      </c>
      <c r="F6972">
        <v>1523.3071254884708</v>
      </c>
      <c r="G6972">
        <v>364708151.30096573</v>
      </c>
      <c r="H6972" s="6">
        <f>E6972-G6972-'Recalled prostheses cost'!$F$23</f>
        <v>-338309504.55777472</v>
      </c>
      <c r="I6972" s="112">
        <v>27299320.744146675</v>
      </c>
      <c r="J6972" s="112">
        <v>138589097.49436697</v>
      </c>
      <c r="K6972" s="112">
        <f>I6972-J6972-(0.38*'Recalled prostheses cost'!$F$23)</f>
        <v>-120315470.04763895</v>
      </c>
      <c r="L6972" s="11">
        <f t="shared" si="220"/>
        <v>1</v>
      </c>
    </row>
    <row r="6973" spans="1:12" x14ac:dyDescent="0.25">
      <c r="A6973">
        <f t="shared" si="221"/>
        <v>6968</v>
      </c>
      <c r="C6973">
        <v>63915.988642272554</v>
      </c>
      <c r="D6973">
        <v>65769.741936283579</v>
      </c>
      <c r="E6973">
        <v>42465334.309529707</v>
      </c>
      <c r="F6973">
        <v>1853.753294011025</v>
      </c>
      <c r="G6973">
        <v>262895808.86136559</v>
      </c>
      <c r="H6973" s="6">
        <f>E6973-G6973-'Recalled prostheses cost'!$F$23</f>
        <v>-244182299.01872706</v>
      </c>
      <c r="I6973" s="112">
        <v>24007425.724248163</v>
      </c>
      <c r="J6973" s="112">
        <v>99900407.367318928</v>
      </c>
      <c r="K6973" s="112">
        <f>I6973-J6973-(0.38*'Recalled prostheses cost'!$F$23)</f>
        <v>-84918674.940489411</v>
      </c>
      <c r="L6973" s="11">
        <f t="shared" si="220"/>
        <v>1</v>
      </c>
    </row>
    <row r="6974" spans="1:12" x14ac:dyDescent="0.25">
      <c r="A6974">
        <f t="shared" si="221"/>
        <v>6969</v>
      </c>
      <c r="C6974">
        <v>59094.207653151512</v>
      </c>
      <c r="D6974">
        <v>61319.713016564696</v>
      </c>
      <c r="E6974">
        <v>49017013.415811025</v>
      </c>
      <c r="F6974">
        <v>2225.5053634131837</v>
      </c>
      <c r="G6974">
        <v>388162732.70679468</v>
      </c>
      <c r="H6974" s="6">
        <f>E6974-G6974-'Recalled prostheses cost'!$F$23</f>
        <v>-362897543.75787485</v>
      </c>
      <c r="I6974" s="112">
        <v>27432301.876572728</v>
      </c>
      <c r="J6974" s="112">
        <v>147501838.42858195</v>
      </c>
      <c r="K6974" s="112">
        <f>I6974-J6974-(0.38*'Recalled prostheses cost'!$F$23)</f>
        <v>-129095229.84942788</v>
      </c>
      <c r="L6974" s="11">
        <f t="shared" si="220"/>
        <v>1</v>
      </c>
    </row>
    <row r="6975" spans="1:12" x14ac:dyDescent="0.25">
      <c r="A6975">
        <f t="shared" si="221"/>
        <v>6970</v>
      </c>
      <c r="C6975">
        <v>60377.587629502734</v>
      </c>
      <c r="D6975">
        <v>62210.26258547898</v>
      </c>
      <c r="E6975">
        <v>39458660.069779098</v>
      </c>
      <c r="F6975">
        <v>1832.6749559762466</v>
      </c>
      <c r="G6975">
        <v>235150417.17758021</v>
      </c>
      <c r="H6975" s="6">
        <f>E6975-G6975-'Recalled prostheses cost'!$F$23</f>
        <v>-219443581.57469228</v>
      </c>
      <c r="I6975" s="112">
        <v>21832396.746697739</v>
      </c>
      <c r="J6975" s="112">
        <v>89357158.527480483</v>
      </c>
      <c r="K6975" s="112">
        <f>I6975-J6975-(0.38*'Recalled prostheses cost'!$F$23)</f>
        <v>-76550455.078201383</v>
      </c>
      <c r="L6975" s="11">
        <f t="shared" si="220"/>
        <v>1</v>
      </c>
    </row>
    <row r="6976" spans="1:12" x14ac:dyDescent="0.25">
      <c r="A6976">
        <f t="shared" si="221"/>
        <v>6971</v>
      </c>
      <c r="C6976">
        <v>62041.726479793477</v>
      </c>
      <c r="D6976">
        <v>63738.392216290486</v>
      </c>
      <c r="E6976">
        <v>56262606.928307243</v>
      </c>
      <c r="F6976">
        <v>1696.6657364970088</v>
      </c>
      <c r="G6976">
        <v>383296971.61415136</v>
      </c>
      <c r="H6976" s="6">
        <f>E6976-G6976-'Recalled prostheses cost'!$F$23</f>
        <v>-350786189.15273529</v>
      </c>
      <c r="I6976" s="112">
        <v>31178965.322821397</v>
      </c>
      <c r="J6976" s="112">
        <v>145652849.21337751</v>
      </c>
      <c r="K6976" s="112">
        <f>I6976-J6976-(0.38*'Recalled prostheses cost'!$F$23)</f>
        <v>-123499577.18797475</v>
      </c>
      <c r="L6976" s="11">
        <f t="shared" si="220"/>
        <v>1</v>
      </c>
    </row>
    <row r="6977" spans="1:12" x14ac:dyDescent="0.25">
      <c r="A6977">
        <f t="shared" si="221"/>
        <v>6972</v>
      </c>
      <c r="C6977">
        <v>65218.075553960261</v>
      </c>
      <c r="D6977">
        <v>67137.753880555974</v>
      </c>
      <c r="E6977">
        <v>53423755.154161938</v>
      </c>
      <c r="F6977">
        <v>1919.6783265957129</v>
      </c>
      <c r="G6977">
        <v>316042925.9985615</v>
      </c>
      <c r="H6977" s="6">
        <f>E6977-G6977-'Recalled prostheses cost'!$F$23</f>
        <v>-286370995.31129074</v>
      </c>
      <c r="I6977" s="112">
        <v>29353883.235730167</v>
      </c>
      <c r="J6977" s="112">
        <v>120096311.87945339</v>
      </c>
      <c r="K6977" s="112">
        <f>I6977-J6977-(0.38*'Recalled prostheses cost'!$F$23)</f>
        <v>-99768121.941141874</v>
      </c>
      <c r="L6977" s="11">
        <f t="shared" si="220"/>
        <v>1</v>
      </c>
    </row>
    <row r="6978" spans="1:12" x14ac:dyDescent="0.25">
      <c r="A6978">
        <f t="shared" si="221"/>
        <v>6973</v>
      </c>
      <c r="C6978">
        <v>60558.997384805603</v>
      </c>
      <c r="D6978">
        <v>62832.173718828337</v>
      </c>
      <c r="E6978">
        <v>41755715.347409755</v>
      </c>
      <c r="F6978">
        <v>2273.1763340227335</v>
      </c>
      <c r="G6978">
        <v>281833604.74234569</v>
      </c>
      <c r="H6978" s="6">
        <f>E6978-G6978-'Recalled prostheses cost'!$F$23</f>
        <v>-263829713.86182711</v>
      </c>
      <c r="I6978" s="112">
        <v>23614661.295674119</v>
      </c>
      <c r="J6978" s="112">
        <v>107096769.80209135</v>
      </c>
      <c r="K6978" s="112">
        <f>I6978-J6978-(0.38*'Recalled prostheses cost'!$F$23)</f>
        <v>-92507801.803835869</v>
      </c>
      <c r="L6978" s="11">
        <f t="shared" si="220"/>
        <v>1</v>
      </c>
    </row>
    <row r="6979" spans="1:12" x14ac:dyDescent="0.25">
      <c r="A6979">
        <f t="shared" si="221"/>
        <v>6974</v>
      </c>
      <c r="C6979">
        <v>50639.16721399541</v>
      </c>
      <c r="D6979">
        <v>51916.115697300367</v>
      </c>
      <c r="E6979">
        <v>52953586.465748467</v>
      </c>
      <c r="F6979">
        <v>1276.9484833049573</v>
      </c>
      <c r="G6979">
        <v>326955518.26192921</v>
      </c>
      <c r="H6979" s="6">
        <f>E6979-G6979-'Recalled prostheses cost'!$F$23</f>
        <v>-297753756.26307189</v>
      </c>
      <c r="I6979" s="112">
        <v>29145378.396422625</v>
      </c>
      <c r="J6979" s="112">
        <v>124243096.93953307</v>
      </c>
      <c r="K6979" s="112">
        <f>I6979-J6979-(0.38*'Recalled prostheses cost'!$F$23)</f>
        <v>-104123411.84052908</v>
      </c>
      <c r="L6979" s="11">
        <f t="shared" si="220"/>
        <v>1</v>
      </c>
    </row>
    <row r="6980" spans="1:12" x14ac:dyDescent="0.25">
      <c r="A6980">
        <f t="shared" si="221"/>
        <v>6975</v>
      </c>
      <c r="C6980">
        <v>64627.195987748368</v>
      </c>
      <c r="D6980">
        <v>66788.870947046918</v>
      </c>
      <c r="E6980">
        <v>43741516.684687763</v>
      </c>
      <c r="F6980">
        <v>2161.6749592985507</v>
      </c>
      <c r="G6980">
        <v>330519976.27339226</v>
      </c>
      <c r="H6980" s="6">
        <f>E6980-G6980-'Recalled prostheses cost'!$F$23</f>
        <v>-310530284.05559564</v>
      </c>
      <c r="I6980" s="112">
        <v>23943493.157538727</v>
      </c>
      <c r="J6980" s="112">
        <v>125597590.98388907</v>
      </c>
      <c r="K6980" s="112">
        <f>I6980-J6980-(0.38*'Recalled prostheses cost'!$F$23)</f>
        <v>-110679791.12376899</v>
      </c>
      <c r="L6980" s="11">
        <f t="shared" si="220"/>
        <v>1</v>
      </c>
    </row>
    <row r="6981" spans="1:12" x14ac:dyDescent="0.25">
      <c r="A6981">
        <f t="shared" si="221"/>
        <v>6976</v>
      </c>
      <c r="C6981">
        <v>50766.152613228289</v>
      </c>
      <c r="D6981">
        <v>52429.490201281464</v>
      </c>
      <c r="E6981">
        <v>45087343.097224168</v>
      </c>
      <c r="F6981">
        <v>1663.3375880531748</v>
      </c>
      <c r="G6981">
        <v>314977326.12349254</v>
      </c>
      <c r="H6981" s="6">
        <f>E6981-G6981-'Recalled prostheses cost'!$F$23</f>
        <v>-293641807.49315953</v>
      </c>
      <c r="I6981" s="112">
        <v>24996534.25837978</v>
      </c>
      <c r="J6981" s="112">
        <v>119691383.92692715</v>
      </c>
      <c r="K6981" s="112">
        <f>I6981-J6981-(0.38*'Recalled prostheses cost'!$F$23)</f>
        <v>-103720542.96596602</v>
      </c>
      <c r="L6981" s="11">
        <f t="shared" si="220"/>
        <v>1</v>
      </c>
    </row>
    <row r="6982" spans="1:12" x14ac:dyDescent="0.25">
      <c r="A6982">
        <f t="shared" si="221"/>
        <v>6977</v>
      </c>
      <c r="C6982">
        <v>69841.526498961</v>
      </c>
      <c r="D6982">
        <v>72659.179449495612</v>
      </c>
      <c r="E6982">
        <v>45145813.028786808</v>
      </c>
      <c r="F6982">
        <v>2817.6529505346116</v>
      </c>
      <c r="G6982">
        <v>381859107.08000064</v>
      </c>
      <c r="H6982" s="6">
        <f>E6982-G6982-'Recalled prostheses cost'!$F$23</f>
        <v>-360465118.51810503</v>
      </c>
      <c r="I6982" s="112">
        <v>25350556.001970395</v>
      </c>
      <c r="J6982" s="112">
        <v>145106460.69040024</v>
      </c>
      <c r="K6982" s="112">
        <f>I6982-J6982-(0.38*'Recalled prostheses cost'!$F$23)</f>
        <v>-128781597.98584849</v>
      </c>
      <c r="L6982" s="11">
        <f t="shared" ref="L6982:L7045" si="222">IF(H6982/$H$1&lt;=F6982,1,0)</f>
        <v>1</v>
      </c>
    </row>
    <row r="6983" spans="1:12" x14ac:dyDescent="0.25">
      <c r="A6983">
        <f t="shared" si="221"/>
        <v>6978</v>
      </c>
      <c r="C6983">
        <v>52826.750527738477</v>
      </c>
      <c r="D6983">
        <v>54906.36988590299</v>
      </c>
      <c r="E6983">
        <v>49061327.081965223</v>
      </c>
      <c r="F6983">
        <v>2079.619358164513</v>
      </c>
      <c r="G6983">
        <v>505033398.75538027</v>
      </c>
      <c r="H6983" s="6">
        <f>E6983-G6983-'Recalled prostheses cost'!$F$23</f>
        <v>-479723896.14030623</v>
      </c>
      <c r="I6983" s="112">
        <v>27138372.604915857</v>
      </c>
      <c r="J6983" s="112">
        <v>191912691.52704453</v>
      </c>
      <c r="K6983" s="112">
        <f>I6983-J6983-(0.38*'Recalled prostheses cost'!$F$23)</f>
        <v>-173800012.21954733</v>
      </c>
      <c r="L6983" s="11">
        <f t="shared" si="222"/>
        <v>1</v>
      </c>
    </row>
    <row r="6984" spans="1:12" x14ac:dyDescent="0.25">
      <c r="A6984">
        <f t="shared" ref="A6984:A7047" si="223">1+A6983</f>
        <v>6979</v>
      </c>
      <c r="C6984">
        <v>56780.023371574607</v>
      </c>
      <c r="D6984">
        <v>58184.525758766969</v>
      </c>
      <c r="E6984">
        <v>48073946.34106794</v>
      </c>
      <c r="F6984">
        <v>1404.5023871923622</v>
      </c>
      <c r="G6984">
        <v>244481231.74674571</v>
      </c>
      <c r="H6984" s="6">
        <f>E6984-G6984-'Recalled prostheses cost'!$F$23</f>
        <v>-220159109.87256894</v>
      </c>
      <c r="I6984" s="112">
        <v>26593816.111441486</v>
      </c>
      <c r="J6984" s="112">
        <v>92902868.06376338</v>
      </c>
      <c r="K6984" s="112">
        <f>I6984-J6984-(0.38*'Recalled prostheses cost'!$F$23)</f>
        <v>-75334745.249740541</v>
      </c>
      <c r="L6984" s="11">
        <f t="shared" si="222"/>
        <v>1</v>
      </c>
    </row>
    <row r="6985" spans="1:12" x14ac:dyDescent="0.25">
      <c r="A6985">
        <f t="shared" si="223"/>
        <v>6980</v>
      </c>
      <c r="C6985">
        <v>59922.083061996505</v>
      </c>
      <c r="D6985">
        <v>61689.666808714443</v>
      </c>
      <c r="E6985">
        <v>67409570.290697679</v>
      </c>
      <c r="F6985">
        <v>1767.5837467179372</v>
      </c>
      <c r="G6985">
        <v>421885764.72941744</v>
      </c>
      <c r="H6985" s="6">
        <f>E6985-G6985-'Recalled prostheses cost'!$F$23</f>
        <v>-378228018.90561092</v>
      </c>
      <c r="I6985" s="112">
        <v>37203568.183541372</v>
      </c>
      <c r="J6985" s="112">
        <v>160316590.59717864</v>
      </c>
      <c r="K6985" s="112">
        <f>I6985-J6985-(0.38*'Recalled prostheses cost'!$F$23)</f>
        <v>-132138715.7110559</v>
      </c>
      <c r="L6985" s="11">
        <f t="shared" si="222"/>
        <v>1</v>
      </c>
    </row>
    <row r="6986" spans="1:12" x14ac:dyDescent="0.25">
      <c r="A6986">
        <f t="shared" si="223"/>
        <v>6981</v>
      </c>
      <c r="C6986">
        <v>56273.793167373246</v>
      </c>
      <c r="D6986">
        <v>57637.20899779004</v>
      </c>
      <c r="E6986">
        <v>42883663.005753919</v>
      </c>
      <c r="F6986">
        <v>1363.4158304167941</v>
      </c>
      <c r="G6986">
        <v>263906147.8287147</v>
      </c>
      <c r="H6986" s="6">
        <f>E6986-G6986-'Recalled prostheses cost'!$F$23</f>
        <v>-244774309.28985196</v>
      </c>
      <c r="I6986" s="112">
        <v>23445873.520531707</v>
      </c>
      <c r="J6986" s="112">
        <v>100284336.17491157</v>
      </c>
      <c r="K6986" s="112">
        <f>I6986-J6986-(0.38*'Recalled prostheses cost'!$F$23)</f>
        <v>-85864155.951798528</v>
      </c>
      <c r="L6986" s="11">
        <f t="shared" si="222"/>
        <v>1</v>
      </c>
    </row>
    <row r="6987" spans="1:12" x14ac:dyDescent="0.25">
      <c r="A6987">
        <f t="shared" si="223"/>
        <v>6982</v>
      </c>
      <c r="C6987">
        <v>73712.738115370841</v>
      </c>
      <c r="D6987">
        <v>76308.364766505183</v>
      </c>
      <c r="E6987">
        <v>46865656.45239789</v>
      </c>
      <c r="F6987">
        <v>2595.626651134342</v>
      </c>
      <c r="G6987">
        <v>387759387.6640954</v>
      </c>
      <c r="H6987" s="6">
        <f>E6987-G6987-'Recalled prostheses cost'!$F$23</f>
        <v>-364645555.67858869</v>
      </c>
      <c r="I6987" s="112">
        <v>25852385.452316139</v>
      </c>
      <c r="J6987" s="112">
        <v>147348567.31235626</v>
      </c>
      <c r="K6987" s="112">
        <f>I6987-J6987-(0.38*'Recalled prostheses cost'!$F$23)</f>
        <v>-130521875.15745878</v>
      </c>
      <c r="L6987" s="11">
        <f t="shared" si="222"/>
        <v>1</v>
      </c>
    </row>
    <row r="6988" spans="1:12" x14ac:dyDescent="0.25">
      <c r="A6988">
        <f t="shared" si="223"/>
        <v>6983</v>
      </c>
      <c r="C6988">
        <v>58145.297850930401</v>
      </c>
      <c r="D6988">
        <v>60691.76960940814</v>
      </c>
      <c r="E6988">
        <v>48826302.887177832</v>
      </c>
      <c r="F6988">
        <v>2546.4717584777391</v>
      </c>
      <c r="G6988">
        <v>485179348.05414802</v>
      </c>
      <c r="H6988" s="6">
        <f>E6988-G6988-'Recalled prostheses cost'!$F$23</f>
        <v>-460104869.63386136</v>
      </c>
      <c r="I6988" s="112">
        <v>26757086.745638464</v>
      </c>
      <c r="J6988" s="112">
        <v>184368152.26057619</v>
      </c>
      <c r="K6988" s="112">
        <f>I6988-J6988-(0.38*'Recalled prostheses cost'!$F$23)</f>
        <v>-166636758.81235638</v>
      </c>
      <c r="L6988" s="11">
        <f t="shared" si="222"/>
        <v>1</v>
      </c>
    </row>
    <row r="6989" spans="1:12" x14ac:dyDescent="0.25">
      <c r="A6989">
        <f t="shared" si="223"/>
        <v>6984</v>
      </c>
      <c r="C6989">
        <v>71924.205730255708</v>
      </c>
      <c r="D6989">
        <v>74251.134951649074</v>
      </c>
      <c r="E6989">
        <v>50923286.000238135</v>
      </c>
      <c r="F6989">
        <v>2326.9292213933659</v>
      </c>
      <c r="G6989">
        <v>340972339.01323009</v>
      </c>
      <c r="H6989" s="6">
        <f>E6989-G6989-'Recalled prostheses cost'!$F$23</f>
        <v>-313800877.47988313</v>
      </c>
      <c r="I6989" s="112">
        <v>28769806.673903082</v>
      </c>
      <c r="J6989" s="112">
        <v>129569488.82502744</v>
      </c>
      <c r="K6989" s="112">
        <f>I6989-J6989-(0.38*'Recalled prostheses cost'!$F$23)</f>
        <v>-109825375.44854301</v>
      </c>
      <c r="L6989" s="11">
        <f t="shared" si="222"/>
        <v>1</v>
      </c>
    </row>
    <row r="6990" spans="1:12" x14ac:dyDescent="0.25">
      <c r="A6990">
        <f t="shared" si="223"/>
        <v>6985</v>
      </c>
      <c r="C6990">
        <v>60822.217267757194</v>
      </c>
      <c r="D6990">
        <v>62528.907575247016</v>
      </c>
      <c r="E6990">
        <v>44691146.229678109</v>
      </c>
      <c r="F6990">
        <v>1706.6903074898219</v>
      </c>
      <c r="G6990">
        <v>287441115.86011308</v>
      </c>
      <c r="H6990" s="6">
        <f>E6990-G6990-'Recalled prostheses cost'!$F$23</f>
        <v>-266501794.09732616</v>
      </c>
      <c r="I6990" s="112">
        <v>24825662.900164258</v>
      </c>
      <c r="J6990" s="112">
        <v>109227624.02684298</v>
      </c>
      <c r="K6990" s="112">
        <f>I6990-J6990-(0.38*'Recalled prostheses cost'!$F$23)</f>
        <v>-93427654.424097359</v>
      </c>
      <c r="L6990" s="11">
        <f t="shared" si="222"/>
        <v>1</v>
      </c>
    </row>
    <row r="6991" spans="1:12" x14ac:dyDescent="0.25">
      <c r="A6991">
        <f t="shared" si="223"/>
        <v>6986</v>
      </c>
      <c r="C6991">
        <v>47280.379074194214</v>
      </c>
      <c r="D6991">
        <v>48297.287130737132</v>
      </c>
      <c r="E6991">
        <v>51281290.375629485</v>
      </c>
      <c r="F6991">
        <v>1016.9080565429176</v>
      </c>
      <c r="G6991">
        <v>224168639.31950766</v>
      </c>
      <c r="H6991" s="6">
        <f>E6991-G6991-'Recalled prostheses cost'!$F$23</f>
        <v>-196639173.41076934</v>
      </c>
      <c r="I6991" s="112">
        <v>28422725.216879517</v>
      </c>
      <c r="J6991" s="112">
        <v>85184082.941412911</v>
      </c>
      <c r="K6991" s="112">
        <f>I6991-J6991-(0.38*'Recalled prostheses cost'!$F$23)</f>
        <v>-65787051.02195204</v>
      </c>
      <c r="L6991" s="11">
        <f t="shared" si="222"/>
        <v>1</v>
      </c>
    </row>
    <row r="6992" spans="1:12" x14ac:dyDescent="0.25">
      <c r="A6992">
        <f t="shared" si="223"/>
        <v>6987</v>
      </c>
      <c r="C6992">
        <v>55381.774034240356</v>
      </c>
      <c r="D6992">
        <v>57497.415529096201</v>
      </c>
      <c r="E6992">
        <v>46980011.047933877</v>
      </c>
      <c r="F6992">
        <v>2115.6414948558449</v>
      </c>
      <c r="G6992">
        <v>365718901.21992129</v>
      </c>
      <c r="H6992" s="6">
        <f>E6992-G6992-'Recalled prostheses cost'!$F$23</f>
        <v>-342490714.63887858</v>
      </c>
      <c r="I6992" s="112">
        <v>26018573.921629898</v>
      </c>
      <c r="J6992" s="112">
        <v>138973182.46357009</v>
      </c>
      <c r="K6992" s="112">
        <f>I6992-J6992-(0.38*'Recalled prostheses cost'!$F$23)</f>
        <v>-121980301.83935884</v>
      </c>
      <c r="L6992" s="11">
        <f t="shared" si="222"/>
        <v>1</v>
      </c>
    </row>
    <row r="6993" spans="1:12" x14ac:dyDescent="0.25">
      <c r="A6993">
        <f t="shared" si="223"/>
        <v>6988</v>
      </c>
      <c r="C6993">
        <v>49767.039228104637</v>
      </c>
      <c r="D6993">
        <v>51410.171157608536</v>
      </c>
      <c r="E6993">
        <v>46515807.593519643</v>
      </c>
      <c r="F6993">
        <v>1643.1319295038993</v>
      </c>
      <c r="G6993">
        <v>343717598.48275846</v>
      </c>
      <c r="H6993" s="6">
        <f>E6993-G6993-'Recalled prostheses cost'!$F$23</f>
        <v>-320953615.35613</v>
      </c>
      <c r="I6993" s="112">
        <v>25934574.951707028</v>
      </c>
      <c r="J6993" s="112">
        <v>130612687.4234482</v>
      </c>
      <c r="K6993" s="112">
        <f>I6993-J6993-(0.38*'Recalled prostheses cost'!$F$23)</f>
        <v>-113703805.76915982</v>
      </c>
      <c r="L6993" s="11">
        <f t="shared" si="222"/>
        <v>1</v>
      </c>
    </row>
    <row r="6994" spans="1:12" x14ac:dyDescent="0.25">
      <c r="A6994">
        <f t="shared" si="223"/>
        <v>6989</v>
      </c>
      <c r="C6994">
        <v>54662.276655642774</v>
      </c>
      <c r="D6994">
        <v>56561.161945471213</v>
      </c>
      <c r="E6994">
        <v>64994506.319770508</v>
      </c>
      <c r="F6994">
        <v>1898.8852898284385</v>
      </c>
      <c r="G6994">
        <v>557184528.47396696</v>
      </c>
      <c r="H6994" s="6">
        <f>E6994-G6994-'Recalled prostheses cost'!$F$23</f>
        <v>-515941846.62108761</v>
      </c>
      <c r="I6994" s="112">
        <v>36070890.206770577</v>
      </c>
      <c r="J6994" s="112">
        <v>211730120.82010743</v>
      </c>
      <c r="K6994" s="112">
        <f>I6994-J6994-(0.38*'Recalled prostheses cost'!$F$23)</f>
        <v>-184684923.91075552</v>
      </c>
      <c r="L6994" s="11">
        <f t="shared" si="222"/>
        <v>1</v>
      </c>
    </row>
    <row r="6995" spans="1:12" x14ac:dyDescent="0.25">
      <c r="A6995">
        <f t="shared" si="223"/>
        <v>6990</v>
      </c>
      <c r="C6995">
        <v>57507.495096758044</v>
      </c>
      <c r="D6995">
        <v>59468.160162072789</v>
      </c>
      <c r="E6995">
        <v>47461842.284130745</v>
      </c>
      <c r="F6995">
        <v>1960.6650653147444</v>
      </c>
      <c r="G6995">
        <v>415594275.6534785</v>
      </c>
      <c r="H6995" s="6">
        <f>E6995-G6995-'Recalled prostheses cost'!$F$23</f>
        <v>-391884257.83623892</v>
      </c>
      <c r="I6995" s="112">
        <v>26199644.753453419</v>
      </c>
      <c r="J6995" s="112">
        <v>157925824.74832183</v>
      </c>
      <c r="K6995" s="112">
        <f>I6995-J6995-(0.38*'Recalled prostheses cost'!$F$23)</f>
        <v>-140751873.29228705</v>
      </c>
      <c r="L6995" s="11">
        <f t="shared" si="222"/>
        <v>1</v>
      </c>
    </row>
    <row r="6996" spans="1:12" x14ac:dyDescent="0.25">
      <c r="A6996">
        <f t="shared" si="223"/>
        <v>6991</v>
      </c>
      <c r="C6996">
        <v>61726.385621792011</v>
      </c>
      <c r="D6996">
        <v>63459.643369459744</v>
      </c>
      <c r="E6996">
        <v>69891114.072757304</v>
      </c>
      <c r="F6996">
        <v>1733.2577476677325</v>
      </c>
      <c r="G6996">
        <v>508515196.638008</v>
      </c>
      <c r="H6996" s="6">
        <f>E6996-G6996-'Recalled prostheses cost'!$F$23</f>
        <v>-462375907.03214186</v>
      </c>
      <c r="I6996" s="112">
        <v>38541647.873026401</v>
      </c>
      <c r="J6996" s="112">
        <v>193235774.72244298</v>
      </c>
      <c r="K6996" s="112">
        <f>I6996-J6996-(0.38*'Recalled prostheses cost'!$F$23)</f>
        <v>-163719820.14683524</v>
      </c>
      <c r="L6996" s="11">
        <f t="shared" si="222"/>
        <v>1</v>
      </c>
    </row>
    <row r="6997" spans="1:12" x14ac:dyDescent="0.25">
      <c r="A6997">
        <f t="shared" si="223"/>
        <v>6992</v>
      </c>
      <c r="C6997">
        <v>49876.382452273152</v>
      </c>
      <c r="D6997">
        <v>50866.200140742127</v>
      </c>
      <c r="E6997">
        <v>39296511.953678258</v>
      </c>
      <c r="F6997">
        <v>989.81768846897467</v>
      </c>
      <c r="G6997">
        <v>193401147.59387559</v>
      </c>
      <c r="H6997" s="6">
        <f>E6997-G6997-'Recalled prostheses cost'!$F$23</f>
        <v>-177856460.10708851</v>
      </c>
      <c r="I6997" s="112">
        <v>21791565.255052641</v>
      </c>
      <c r="J6997" s="112">
        <v>73492436.085672736</v>
      </c>
      <c r="K6997" s="112">
        <f>I6997-J6997-(0.38*'Recalled prostheses cost'!$F$23)</f>
        <v>-60726564.128038742</v>
      </c>
      <c r="L6997" s="11">
        <f t="shared" si="222"/>
        <v>1</v>
      </c>
    </row>
    <row r="6998" spans="1:12" x14ac:dyDescent="0.25">
      <c r="A6998">
        <f t="shared" si="223"/>
        <v>6993</v>
      </c>
      <c r="C6998">
        <v>51134.5035222769</v>
      </c>
      <c r="D6998">
        <v>52963.959821168763</v>
      </c>
      <c r="E6998">
        <v>60201283.906921819</v>
      </c>
      <c r="F6998">
        <v>1829.4562988918624</v>
      </c>
      <c r="G6998">
        <v>555612205.65640593</v>
      </c>
      <c r="H6998" s="6">
        <f>E6998-G6998-'Recalled prostheses cost'!$F$23</f>
        <v>-519162746.21637529</v>
      </c>
      <c r="I6998" s="112">
        <v>33226776.020661503</v>
      </c>
      <c r="J6998" s="112">
        <v>211132638.14943421</v>
      </c>
      <c r="K6998" s="112">
        <f>I6998-J6998-(0.38*'Recalled prostheses cost'!$F$23)</f>
        <v>-186931555.42619136</v>
      </c>
      <c r="L6998" s="11">
        <f t="shared" si="222"/>
        <v>1</v>
      </c>
    </row>
    <row r="6999" spans="1:12" x14ac:dyDescent="0.25">
      <c r="A6999">
        <f t="shared" si="223"/>
        <v>6994</v>
      </c>
      <c r="C6999">
        <v>58752.666222768101</v>
      </c>
      <c r="D6999">
        <v>60326.226098719366</v>
      </c>
      <c r="E6999">
        <v>42606013.186740056</v>
      </c>
      <c r="F6999">
        <v>1573.559875951265</v>
      </c>
      <c r="G6999">
        <v>223999243.43932629</v>
      </c>
      <c r="H6999" s="6">
        <f>E6999-G6999-'Recalled prostheses cost'!$F$23</f>
        <v>-205145054.71947742</v>
      </c>
      <c r="I6999" s="112">
        <v>23599830.455931414</v>
      </c>
      <c r="J6999" s="112">
        <v>85119712.506944001</v>
      </c>
      <c r="K6999" s="112">
        <f>I6999-J6999-(0.38*'Recalled prostheses cost'!$F$23)</f>
        <v>-70545575.34843123</v>
      </c>
      <c r="L6999" s="11">
        <f t="shared" si="222"/>
        <v>1</v>
      </c>
    </row>
    <row r="7000" spans="1:12" x14ac:dyDescent="0.25">
      <c r="A7000">
        <f t="shared" si="223"/>
        <v>6995</v>
      </c>
      <c r="C7000">
        <v>72842.186433008741</v>
      </c>
      <c r="D7000">
        <v>75854.322214026659</v>
      </c>
      <c r="E7000">
        <v>43142279.243967965</v>
      </c>
      <c r="F7000">
        <v>3012.1357810179179</v>
      </c>
      <c r="G7000">
        <v>362040132.09740293</v>
      </c>
      <c r="H7000" s="6">
        <f>E7000-G7000-'Recalled prostheses cost'!$F$23</f>
        <v>-342649677.32032615</v>
      </c>
      <c r="I7000" s="112">
        <v>24001342.269446835</v>
      </c>
      <c r="J7000" s="112">
        <v>137575250.19701314</v>
      </c>
      <c r="K7000" s="112">
        <f>I7000-J7000-(0.38*'Recalled prostheses cost'!$F$23)</f>
        <v>-122599601.22498494</v>
      </c>
      <c r="L7000" s="11">
        <f t="shared" si="222"/>
        <v>1</v>
      </c>
    </row>
    <row r="7001" spans="1:12" x14ac:dyDescent="0.25">
      <c r="A7001">
        <f t="shared" si="223"/>
        <v>6996</v>
      </c>
      <c r="C7001">
        <v>64923.152537253496</v>
      </c>
      <c r="D7001">
        <v>67538.744558672319</v>
      </c>
      <c r="E7001">
        <v>43749548.104236729</v>
      </c>
      <c r="F7001">
        <v>2615.5920214188227</v>
      </c>
      <c r="G7001">
        <v>496481053.49403512</v>
      </c>
      <c r="H7001" s="6">
        <f>E7001-G7001-'Recalled prostheses cost'!$F$23</f>
        <v>-476483329.85668957</v>
      </c>
      <c r="I7001" s="112">
        <v>23995047.504605874</v>
      </c>
      <c r="J7001" s="112">
        <v>188662800.32773337</v>
      </c>
      <c r="K7001" s="112">
        <f>I7001-J7001-(0.38*'Recalled prostheses cost'!$F$23)</f>
        <v>-173693446.12054616</v>
      </c>
      <c r="L7001" s="11">
        <f t="shared" si="222"/>
        <v>1</v>
      </c>
    </row>
    <row r="7002" spans="1:12" x14ac:dyDescent="0.25">
      <c r="A7002">
        <f t="shared" si="223"/>
        <v>6997</v>
      </c>
      <c r="C7002">
        <v>74980.212357042372</v>
      </c>
      <c r="D7002">
        <v>77807.275549082478</v>
      </c>
      <c r="E7002">
        <v>47707447.259755887</v>
      </c>
      <c r="F7002">
        <v>2827.0631920401065</v>
      </c>
      <c r="G7002">
        <v>332994647.09814262</v>
      </c>
      <c r="H7002" s="6">
        <f>E7002-G7002-'Recalled prostheses cost'!$F$23</f>
        <v>-309039024.30527788</v>
      </c>
      <c r="I7002" s="112">
        <v>26285996.096645288</v>
      </c>
      <c r="J7002" s="112">
        <v>126537965.89729419</v>
      </c>
      <c r="K7002" s="112">
        <f>I7002-J7002-(0.38*'Recalled prostheses cost'!$F$23)</f>
        <v>-109277663.09806755</v>
      </c>
      <c r="L7002" s="11">
        <f t="shared" si="222"/>
        <v>1</v>
      </c>
    </row>
    <row r="7003" spans="1:12" x14ac:dyDescent="0.25">
      <c r="A7003">
        <f t="shared" si="223"/>
        <v>6998</v>
      </c>
      <c r="C7003">
        <v>70925.992574423843</v>
      </c>
      <c r="D7003">
        <v>72803.346125087453</v>
      </c>
      <c r="E7003">
        <v>41442610.186375342</v>
      </c>
      <c r="F7003">
        <v>1877.3535506636108</v>
      </c>
      <c r="G7003">
        <v>213931538.9576329</v>
      </c>
      <c r="H7003" s="6">
        <f>E7003-G7003-'Recalled prostheses cost'!$F$23</f>
        <v>-196240753.23814872</v>
      </c>
      <c r="I7003" s="112">
        <v>23215850.087339938</v>
      </c>
      <c r="J7003" s="112">
        <v>81293984.80390051</v>
      </c>
      <c r="K7003" s="112">
        <f>I7003-J7003-(0.38*'Recalled prostheses cost'!$F$23)</f>
        <v>-67103828.013979219</v>
      </c>
      <c r="L7003" s="11">
        <f t="shared" si="222"/>
        <v>1</v>
      </c>
    </row>
    <row r="7004" spans="1:12" x14ac:dyDescent="0.25">
      <c r="A7004">
        <f t="shared" si="223"/>
        <v>6999</v>
      </c>
      <c r="C7004">
        <v>56960.870031009094</v>
      </c>
      <c r="D7004">
        <v>58843.769662211373</v>
      </c>
      <c r="E7004">
        <v>52534452.31831912</v>
      </c>
      <c r="F7004">
        <v>1882.8996312022791</v>
      </c>
      <c r="G7004">
        <v>475436250.06781965</v>
      </c>
      <c r="H7004" s="6">
        <f>E7004-G7004-'Recalled prostheses cost'!$F$23</f>
        <v>-446653622.21639168</v>
      </c>
      <c r="I7004" s="112">
        <v>28836183.777586799</v>
      </c>
      <c r="J7004" s="112">
        <v>180665775.02577144</v>
      </c>
      <c r="K7004" s="112">
        <f>I7004-J7004-(0.38*'Recalled prostheses cost'!$F$23)</f>
        <v>-160855284.54560331</v>
      </c>
      <c r="L7004" s="11">
        <f t="shared" si="222"/>
        <v>1</v>
      </c>
    </row>
    <row r="7005" spans="1:12" x14ac:dyDescent="0.25">
      <c r="A7005">
        <f t="shared" si="223"/>
        <v>7000</v>
      </c>
      <c r="C7005">
        <v>54474.504484230645</v>
      </c>
      <c r="D7005">
        <v>56257.525695558048</v>
      </c>
      <c r="E7005">
        <v>63097801.489337757</v>
      </c>
      <c r="F7005">
        <v>1783.0212113274029</v>
      </c>
      <c r="G7005">
        <v>524900222.36619592</v>
      </c>
      <c r="H7005" s="6">
        <f>E7005-G7005-'Recalled prostheses cost'!$F$23</f>
        <v>-485554245.34374934</v>
      </c>
      <c r="I7005" s="112">
        <v>34967117.966808394</v>
      </c>
      <c r="J7005" s="112">
        <v>199462084.49915445</v>
      </c>
      <c r="K7005" s="112">
        <f>I7005-J7005-(0.38*'Recalled prostheses cost'!$F$23)</f>
        <v>-173520659.82976472</v>
      </c>
      <c r="L7005" s="11">
        <f t="shared" si="222"/>
        <v>1</v>
      </c>
    </row>
    <row r="7006" spans="1:12" x14ac:dyDescent="0.25">
      <c r="A7006">
        <f t="shared" si="223"/>
        <v>7001</v>
      </c>
      <c r="C7006">
        <v>53217.807034305399</v>
      </c>
      <c r="D7006">
        <v>54467.156269662286</v>
      </c>
      <c r="E7006">
        <v>40879123.369520828</v>
      </c>
      <c r="F7006">
        <v>1249.3492353568872</v>
      </c>
      <c r="G7006">
        <v>216402299.48021975</v>
      </c>
      <c r="H7006" s="6">
        <f>E7006-G7006-'Recalled prostheses cost'!$F$23</f>
        <v>-199275000.57759011</v>
      </c>
      <c r="I7006" s="112">
        <v>22702235.199175879</v>
      </c>
      <c r="J7006" s="112">
        <v>82232873.802483499</v>
      </c>
      <c r="K7006" s="112">
        <f>I7006-J7006-(0.38*'Recalled prostheses cost'!$F$23)</f>
        <v>-68556331.900726259</v>
      </c>
      <c r="L7006" s="11">
        <f t="shared" si="222"/>
        <v>1</v>
      </c>
    </row>
    <row r="7007" spans="1:12" x14ac:dyDescent="0.25">
      <c r="A7007">
        <f t="shared" si="223"/>
        <v>7002</v>
      </c>
      <c r="C7007">
        <v>78522.979809872806</v>
      </c>
      <c r="D7007">
        <v>81644.452249620823</v>
      </c>
      <c r="E7007">
        <v>44276605.926830783</v>
      </c>
      <c r="F7007">
        <v>3121.4724397480168</v>
      </c>
      <c r="G7007">
        <v>353290359.91506934</v>
      </c>
      <c r="H7007" s="6">
        <f>E7007-G7007-'Recalled prostheses cost'!$F$23</f>
        <v>-332765578.45512974</v>
      </c>
      <c r="I7007" s="112">
        <v>24372338.293260109</v>
      </c>
      <c r="J7007" s="112">
        <v>134250336.76772633</v>
      </c>
      <c r="K7007" s="112">
        <f>I7007-J7007-(0.38*'Recalled prostheses cost'!$F$23)</f>
        <v>-118903691.77188486</v>
      </c>
      <c r="L7007" s="11">
        <f t="shared" si="222"/>
        <v>1</v>
      </c>
    </row>
    <row r="7008" spans="1:12" x14ac:dyDescent="0.25">
      <c r="A7008">
        <f t="shared" si="223"/>
        <v>7003</v>
      </c>
      <c r="C7008">
        <v>75312.73921684477</v>
      </c>
      <c r="D7008">
        <v>78946.802537469644</v>
      </c>
      <c r="E7008">
        <v>45555377.637013257</v>
      </c>
      <c r="F7008">
        <v>3634.0633206248749</v>
      </c>
      <c r="G7008">
        <v>411062201.32388324</v>
      </c>
      <c r="H7008" s="6">
        <f>E7008-G7008-'Recalled prostheses cost'!$F$23</f>
        <v>-389258648.15376115</v>
      </c>
      <c r="I7008" s="112">
        <v>25538776.788165558</v>
      </c>
      <c r="J7008" s="112">
        <v>156203636.50307563</v>
      </c>
      <c r="K7008" s="112">
        <f>I7008-J7008-(0.38*'Recalled prostheses cost'!$F$23)</f>
        <v>-139690553.01232871</v>
      </c>
      <c r="L7008" s="11">
        <f t="shared" si="222"/>
        <v>1</v>
      </c>
    </row>
    <row r="7009" spans="1:12" x14ac:dyDescent="0.25">
      <c r="A7009">
        <f t="shared" si="223"/>
        <v>7004</v>
      </c>
      <c r="C7009">
        <v>50425.536934648124</v>
      </c>
      <c r="D7009">
        <v>51987.413879707346</v>
      </c>
      <c r="E7009">
        <v>48846445.406265296</v>
      </c>
      <c r="F7009">
        <v>1561.8769450592226</v>
      </c>
      <c r="G7009">
        <v>380308442.97929972</v>
      </c>
      <c r="H7009" s="6">
        <f>E7009-G7009-'Recalled prostheses cost'!$F$23</f>
        <v>-355213822.03992558</v>
      </c>
      <c r="I7009" s="112">
        <v>26906607.08196681</v>
      </c>
      <c r="J7009" s="112">
        <v>144517208.33213386</v>
      </c>
      <c r="K7009" s="112">
        <f>I7009-J7009-(0.38*'Recalled prostheses cost'!$F$23)</f>
        <v>-126636294.5475857</v>
      </c>
      <c r="L7009" s="11">
        <f t="shared" si="222"/>
        <v>1</v>
      </c>
    </row>
    <row r="7010" spans="1:12" x14ac:dyDescent="0.25">
      <c r="A7010">
        <f t="shared" si="223"/>
        <v>7005</v>
      </c>
      <c r="C7010">
        <v>53645.594262940482</v>
      </c>
      <c r="D7010">
        <v>55457.549321429033</v>
      </c>
      <c r="E7010">
        <v>56280935.292977989</v>
      </c>
      <c r="F7010">
        <v>1811.955058488551</v>
      </c>
      <c r="G7010">
        <v>448653121.3603946</v>
      </c>
      <c r="H7010" s="6">
        <f>E7010-G7010-'Recalled prostheses cost'!$F$23</f>
        <v>-416124010.53430778</v>
      </c>
      <c r="I7010" s="112">
        <v>31144449.651361983</v>
      </c>
      <c r="J7010" s="112">
        <v>170488186.11694995</v>
      </c>
      <c r="K7010" s="112">
        <f>I7010-J7010-(0.38*'Recalled prostheses cost'!$F$23)</f>
        <v>-148369429.76300663</v>
      </c>
      <c r="L7010" s="11">
        <f t="shared" si="222"/>
        <v>1</v>
      </c>
    </row>
    <row r="7011" spans="1:12" x14ac:dyDescent="0.25">
      <c r="A7011">
        <f t="shared" si="223"/>
        <v>7006</v>
      </c>
      <c r="C7011">
        <v>55889.483828497512</v>
      </c>
      <c r="D7011">
        <v>57422.945515092659</v>
      </c>
      <c r="E7011">
        <v>49297662.298140265</v>
      </c>
      <c r="F7011">
        <v>1533.4616865951466</v>
      </c>
      <c r="G7011">
        <v>285185253.97810882</v>
      </c>
      <c r="H7011" s="6">
        <f>E7011-G7011-'Recalled prostheses cost'!$F$23</f>
        <v>-259639416.14685974</v>
      </c>
      <c r="I7011" s="112">
        <v>27137872.559252761</v>
      </c>
      <c r="J7011" s="112">
        <v>108370396.51168132</v>
      </c>
      <c r="K7011" s="112">
        <f>I7011-J7011-(0.38*'Recalled prostheses cost'!$F$23)</f>
        <v>-90258217.249847203</v>
      </c>
      <c r="L7011" s="11">
        <f t="shared" si="222"/>
        <v>1</v>
      </c>
    </row>
    <row r="7012" spans="1:12" x14ac:dyDescent="0.25">
      <c r="A7012">
        <f t="shared" si="223"/>
        <v>7007</v>
      </c>
      <c r="C7012">
        <v>60336.213093137339</v>
      </c>
      <c r="D7012">
        <v>63002.725312773153</v>
      </c>
      <c r="E7012">
        <v>42339857.006162651</v>
      </c>
      <c r="F7012">
        <v>2666.5122196358134</v>
      </c>
      <c r="G7012">
        <v>360470210.61492962</v>
      </c>
      <c r="H7012" s="6">
        <f>E7012-G7012-'Recalled prostheses cost'!$F$23</f>
        <v>-341882178.07565814</v>
      </c>
      <c r="I7012" s="112">
        <v>23344210.29457821</v>
      </c>
      <c r="J7012" s="112">
        <v>136978680.03367329</v>
      </c>
      <c r="K7012" s="112">
        <f>I7012-J7012-(0.38*'Recalled prostheses cost'!$F$23)</f>
        <v>-122660163.03651372</v>
      </c>
      <c r="L7012" s="11">
        <f t="shared" si="222"/>
        <v>1</v>
      </c>
    </row>
    <row r="7013" spans="1:12" x14ac:dyDescent="0.25">
      <c r="A7013">
        <f t="shared" si="223"/>
        <v>7008</v>
      </c>
      <c r="C7013">
        <v>68619.341653665702</v>
      </c>
      <c r="D7013">
        <v>71449.140019476807</v>
      </c>
      <c r="E7013">
        <v>67965381.294683352</v>
      </c>
      <c r="F7013">
        <v>2829.7983658111043</v>
      </c>
      <c r="G7013">
        <v>605584760.83389735</v>
      </c>
      <c r="H7013" s="6">
        <f>E7013-G7013-'Recalled prostheses cost'!$F$23</f>
        <v>-561371204.00610518</v>
      </c>
      <c r="I7013" s="112">
        <v>37999342.21919433</v>
      </c>
      <c r="J7013" s="112">
        <v>230122209.11688101</v>
      </c>
      <c r="K7013" s="112">
        <f>I7013-J7013-(0.38*'Recalled prostheses cost'!$F$23)</f>
        <v>-201148560.19510534</v>
      </c>
      <c r="L7013" s="11">
        <f t="shared" si="222"/>
        <v>1</v>
      </c>
    </row>
    <row r="7014" spans="1:12" x14ac:dyDescent="0.25">
      <c r="A7014">
        <f t="shared" si="223"/>
        <v>7009</v>
      </c>
      <c r="C7014">
        <v>62254.202183300957</v>
      </c>
      <c r="D7014">
        <v>65319.725860284976</v>
      </c>
      <c r="E7014">
        <v>49428998.162511483</v>
      </c>
      <c r="F7014">
        <v>3065.5236769840194</v>
      </c>
      <c r="G7014">
        <v>664639194.88636243</v>
      </c>
      <c r="H7014" s="6">
        <f>E7014-G7014-'Recalled prostheses cost'!$F$23</f>
        <v>-638962021.19074214</v>
      </c>
      <c r="I7014" s="112">
        <v>27057034.66073272</v>
      </c>
      <c r="J7014" s="112">
        <v>252562894.05681777</v>
      </c>
      <c r="K7014" s="112">
        <f>I7014-J7014-(0.38*'Recalled prostheses cost'!$F$23)</f>
        <v>-234531552.69350371</v>
      </c>
      <c r="L7014" s="11">
        <f t="shared" si="222"/>
        <v>1</v>
      </c>
    </row>
    <row r="7015" spans="1:12" x14ac:dyDescent="0.25">
      <c r="A7015">
        <f t="shared" si="223"/>
        <v>7010</v>
      </c>
      <c r="C7015">
        <v>69461.306433565594</v>
      </c>
      <c r="D7015">
        <v>71105.053943473686</v>
      </c>
      <c r="E7015">
        <v>61151108.304974392</v>
      </c>
      <c r="F7015">
        <v>1643.7475099080912</v>
      </c>
      <c r="G7015">
        <v>298532422.97642744</v>
      </c>
      <c r="H7015" s="6">
        <f>E7015-G7015-'Recalled prostheses cost'!$F$23</f>
        <v>-261133139.13834423</v>
      </c>
      <c r="I7015" s="112">
        <v>33895917.350213163</v>
      </c>
      <c r="J7015" s="112">
        <v>113442320.73104243</v>
      </c>
      <c r="K7015" s="112">
        <f>I7015-J7015-(0.38*'Recalled prostheses cost'!$F$23)</f>
        <v>-88572096.678247929</v>
      </c>
      <c r="L7015" s="11">
        <f t="shared" si="222"/>
        <v>1</v>
      </c>
    </row>
    <row r="7016" spans="1:12" x14ac:dyDescent="0.25">
      <c r="A7016">
        <f t="shared" si="223"/>
        <v>7011</v>
      </c>
      <c r="C7016">
        <v>50584.646335959049</v>
      </c>
      <c r="D7016">
        <v>52185.817849562918</v>
      </c>
      <c r="E7016">
        <v>50779742.417610355</v>
      </c>
      <c r="F7016">
        <v>1601.1715136038692</v>
      </c>
      <c r="G7016">
        <v>399280373.36484587</v>
      </c>
      <c r="H7016" s="6">
        <f>E7016-G7016-'Recalled prostheses cost'!$F$23</f>
        <v>-372252455.41412669</v>
      </c>
      <c r="I7016" s="112">
        <v>28036380.589994296</v>
      </c>
      <c r="J7016" s="112">
        <v>151726541.87864143</v>
      </c>
      <c r="K7016" s="112">
        <f>I7016-J7016-(0.38*'Recalled prostheses cost'!$F$23)</f>
        <v>-132715854.58606577</v>
      </c>
      <c r="L7016" s="11">
        <f t="shared" si="222"/>
        <v>1</v>
      </c>
    </row>
    <row r="7017" spans="1:12" x14ac:dyDescent="0.25">
      <c r="A7017">
        <f t="shared" si="223"/>
        <v>7012</v>
      </c>
      <c r="C7017">
        <v>86348.790635900194</v>
      </c>
      <c r="D7017">
        <v>89110.50207404331</v>
      </c>
      <c r="E7017">
        <v>55734589.526002496</v>
      </c>
      <c r="F7017">
        <v>2761.7114381431165</v>
      </c>
      <c r="G7017">
        <v>253803962.08873409</v>
      </c>
      <c r="H7017" s="6">
        <f>E7017-G7017-'Recalled prostheses cost'!$F$23</f>
        <v>-221821197.02962276</v>
      </c>
      <c r="I7017" s="112">
        <v>30871458.025945731</v>
      </c>
      <c r="J7017" s="112">
        <v>96445505.593718991</v>
      </c>
      <c r="K7017" s="112">
        <f>I7017-J7017-(0.38*'Recalled prostheses cost'!$F$23)</f>
        <v>-74599740.865191907</v>
      </c>
      <c r="L7017" s="11">
        <f t="shared" si="222"/>
        <v>1</v>
      </c>
    </row>
    <row r="7018" spans="1:12" x14ac:dyDescent="0.25">
      <c r="A7018">
        <f t="shared" si="223"/>
        <v>7013</v>
      </c>
      <c r="C7018">
        <v>53718.67913663161</v>
      </c>
      <c r="D7018">
        <v>55624.484535989068</v>
      </c>
      <c r="E7018">
        <v>40373553.375954106</v>
      </c>
      <c r="F7018">
        <v>1905.8053993574576</v>
      </c>
      <c r="G7018">
        <v>364515399.43571103</v>
      </c>
      <c r="H7018" s="6">
        <f>E7018-G7018-'Recalled prostheses cost'!$F$23</f>
        <v>-347893670.5266481</v>
      </c>
      <c r="I7018" s="112">
        <v>22331335.874141879</v>
      </c>
      <c r="J7018" s="112">
        <v>138515851.78557017</v>
      </c>
      <c r="K7018" s="112">
        <f>I7018-J7018-(0.38*'Recalled prostheses cost'!$F$23)</f>
        <v>-125210209.20884696</v>
      </c>
      <c r="L7018" s="11">
        <f t="shared" si="222"/>
        <v>1</v>
      </c>
    </row>
    <row r="7019" spans="1:12" x14ac:dyDescent="0.25">
      <c r="A7019">
        <f t="shared" si="223"/>
        <v>7014</v>
      </c>
      <c r="C7019">
        <v>83716.600836724945</v>
      </c>
      <c r="D7019">
        <v>87271.755020346871</v>
      </c>
      <c r="E7019">
        <v>45948717.046818234</v>
      </c>
      <c r="F7019">
        <v>3555.1541836219258</v>
      </c>
      <c r="G7019">
        <v>392660931.31854248</v>
      </c>
      <c r="H7019" s="6">
        <f>E7019-G7019-'Recalled prostheses cost'!$F$23</f>
        <v>-370464038.73861539</v>
      </c>
      <c r="I7019" s="112">
        <v>25854508.673673667</v>
      </c>
      <c r="J7019" s="112">
        <v>149211153.90104613</v>
      </c>
      <c r="K7019" s="112">
        <f>I7019-J7019-(0.38*'Recalled prostheses cost'!$F$23)</f>
        <v>-132382338.52479112</v>
      </c>
      <c r="L7019" s="11">
        <f t="shared" si="222"/>
        <v>1</v>
      </c>
    </row>
    <row r="7020" spans="1:12" x14ac:dyDescent="0.25">
      <c r="A7020">
        <f t="shared" si="223"/>
        <v>7015</v>
      </c>
      <c r="C7020">
        <v>58039.33898086493</v>
      </c>
      <c r="D7020">
        <v>60018.15883964816</v>
      </c>
      <c r="E7020">
        <v>71789772.950802475</v>
      </c>
      <c r="F7020">
        <v>1978.8198587832303</v>
      </c>
      <c r="G7020">
        <v>612845140.79981661</v>
      </c>
      <c r="H7020" s="6">
        <f>E7020-G7020-'Recalled prostheses cost'!$F$23</f>
        <v>-564807192.31590533</v>
      </c>
      <c r="I7020" s="112">
        <v>39986016.19726488</v>
      </c>
      <c r="J7020" s="112">
        <v>232881153.50393036</v>
      </c>
      <c r="K7020" s="112">
        <f>I7020-J7020-(0.38*'Recalled prostheses cost'!$F$23)</f>
        <v>-201920830.60408413</v>
      </c>
      <c r="L7020" s="11">
        <f t="shared" si="222"/>
        <v>1</v>
      </c>
    </row>
    <row r="7021" spans="1:12" x14ac:dyDescent="0.25">
      <c r="A7021">
        <f t="shared" si="223"/>
        <v>7016</v>
      </c>
      <c r="C7021">
        <v>51943.854058631608</v>
      </c>
      <c r="D7021">
        <v>52887.391380641915</v>
      </c>
      <c r="E7021">
        <v>65943448.816633083</v>
      </c>
      <c r="F7021">
        <v>943.53732201030653</v>
      </c>
      <c r="G7021">
        <v>296319515.49288183</v>
      </c>
      <c r="H7021" s="6">
        <f>E7021-G7021-'Recalled prostheses cost'!$F$23</f>
        <v>-254127891.14313993</v>
      </c>
      <c r="I7021" s="112">
        <v>36719078.913288817</v>
      </c>
      <c r="J7021" s="112">
        <v>112601415.8872951</v>
      </c>
      <c r="K7021" s="112">
        <f>I7021-J7021-(0.38*'Recalled prostheses cost'!$F$23)</f>
        <v>-84908030.271424919</v>
      </c>
      <c r="L7021" s="11">
        <f t="shared" si="222"/>
        <v>1</v>
      </c>
    </row>
    <row r="7022" spans="1:12" x14ac:dyDescent="0.25">
      <c r="A7022">
        <f t="shared" si="223"/>
        <v>7017</v>
      </c>
      <c r="C7022">
        <v>52566.560904431026</v>
      </c>
      <c r="D7022">
        <v>53500.70003050458</v>
      </c>
      <c r="E7022">
        <v>43024044.124165289</v>
      </c>
      <c r="F7022">
        <v>934.13912607355451</v>
      </c>
      <c r="G7022">
        <v>192502591.83798823</v>
      </c>
      <c r="H7022" s="6">
        <f>E7022-G7022-'Recalled prostheses cost'!$F$23</f>
        <v>-173230372.1807141</v>
      </c>
      <c r="I7022" s="112">
        <v>23753771.046881475</v>
      </c>
      <c r="J7022" s="112">
        <v>73150984.898435533</v>
      </c>
      <c r="K7022" s="112">
        <f>I7022-J7022-(0.38*'Recalled prostheses cost'!$F$23)</f>
        <v>-58422907.148972705</v>
      </c>
      <c r="L7022" s="11">
        <f t="shared" si="222"/>
        <v>1</v>
      </c>
    </row>
    <row r="7023" spans="1:12" x14ac:dyDescent="0.25">
      <c r="A7023">
        <f t="shared" si="223"/>
        <v>7018</v>
      </c>
      <c r="C7023">
        <v>67320.571061072449</v>
      </c>
      <c r="D7023">
        <v>69671.882546337205</v>
      </c>
      <c r="E7023">
        <v>46302546.824841201</v>
      </c>
      <c r="F7023">
        <v>2351.3114852647559</v>
      </c>
      <c r="G7023">
        <v>323723847.57331115</v>
      </c>
      <c r="H7023" s="6">
        <f>E7023-G7023-'Recalled prostheses cost'!$F$23</f>
        <v>-301173125.21536112</v>
      </c>
      <c r="I7023" s="112">
        <v>25758578.057844836</v>
      </c>
      <c r="J7023" s="112">
        <v>123015062.07785827</v>
      </c>
      <c r="K7023" s="112">
        <f>I7023-J7023-(0.38*'Recalled prostheses cost'!$F$23)</f>
        <v>-106282177.31743208</v>
      </c>
      <c r="L7023" s="11">
        <f t="shared" si="222"/>
        <v>1</v>
      </c>
    </row>
    <row r="7024" spans="1:12" x14ac:dyDescent="0.25">
      <c r="A7024">
        <f t="shared" si="223"/>
        <v>7019</v>
      </c>
      <c r="C7024">
        <v>55650.579719161979</v>
      </c>
      <c r="D7024">
        <v>56675.856927177512</v>
      </c>
      <c r="E7024">
        <v>42230972.79041864</v>
      </c>
      <c r="F7024">
        <v>1025.2772080155337</v>
      </c>
      <c r="G7024">
        <v>171138172.32117546</v>
      </c>
      <c r="H7024" s="6">
        <f>E7024-G7024-'Recalled prostheses cost'!$F$23</f>
        <v>-152659023.997648</v>
      </c>
      <c r="I7024" s="112">
        <v>23432869.513866626</v>
      </c>
      <c r="J7024" s="112">
        <v>65032505.482046664</v>
      </c>
      <c r="K7024" s="112">
        <f>I7024-J7024-(0.38*'Recalled prostheses cost'!$F$23)</f>
        <v>-50625329.265598685</v>
      </c>
      <c r="L7024" s="11">
        <f t="shared" si="222"/>
        <v>1</v>
      </c>
    </row>
    <row r="7025" spans="1:12" x14ac:dyDescent="0.25">
      <c r="A7025">
        <f t="shared" si="223"/>
        <v>7020</v>
      </c>
      <c r="C7025">
        <v>56412.148414126423</v>
      </c>
      <c r="D7025">
        <v>58212.29964897484</v>
      </c>
      <c r="E7025">
        <v>47333489.109836854</v>
      </c>
      <c r="F7025">
        <v>1800.1512348484175</v>
      </c>
      <c r="G7025">
        <v>314695601.26086056</v>
      </c>
      <c r="H7025" s="6">
        <f>E7025-G7025-'Recalled prostheses cost'!$F$23</f>
        <v>-291113936.61791492</v>
      </c>
      <c r="I7025" s="112">
        <v>26207616.462181345</v>
      </c>
      <c r="J7025" s="112">
        <v>119584328.47912703</v>
      </c>
      <c r="K7025" s="112">
        <f>I7025-J7025-(0.38*'Recalled prostheses cost'!$F$23)</f>
        <v>-102402405.31436434</v>
      </c>
      <c r="L7025" s="11">
        <f t="shared" si="222"/>
        <v>1</v>
      </c>
    </row>
    <row r="7026" spans="1:12" x14ac:dyDescent="0.25">
      <c r="A7026">
        <f t="shared" si="223"/>
        <v>7021</v>
      </c>
      <c r="C7026">
        <v>71333.187999446644</v>
      </c>
      <c r="D7026">
        <v>74166.933726012285</v>
      </c>
      <c r="E7026">
        <v>58478015.580758765</v>
      </c>
      <c r="F7026">
        <v>2833.7457265656412</v>
      </c>
      <c r="G7026">
        <v>641668561.41897464</v>
      </c>
      <c r="H7026" s="6">
        <f>E7026-G7026-'Recalled prostheses cost'!$F$23</f>
        <v>-606942370.305107</v>
      </c>
      <c r="I7026" s="112">
        <v>32563686.484227106</v>
      </c>
      <c r="J7026" s="112">
        <v>243834053.33921033</v>
      </c>
      <c r="K7026" s="112">
        <f>I7026-J7026-(0.38*'Recalled prostheses cost'!$F$23)</f>
        <v>-220296060.15240186</v>
      </c>
      <c r="L7026" s="11">
        <f t="shared" si="222"/>
        <v>1</v>
      </c>
    </row>
    <row r="7027" spans="1:12" x14ac:dyDescent="0.25">
      <c r="A7027">
        <f t="shared" si="223"/>
        <v>7022</v>
      </c>
      <c r="C7027">
        <v>65060.485078672289</v>
      </c>
      <c r="D7027">
        <v>68095.880535138858</v>
      </c>
      <c r="E7027">
        <v>60001852.479750887</v>
      </c>
      <c r="F7027">
        <v>3035.3954564665692</v>
      </c>
      <c r="G7027">
        <v>642502183.49314356</v>
      </c>
      <c r="H7027" s="6">
        <f>E7027-G7027-'Recalled prostheses cost'!$F$23</f>
        <v>-606252155.48028386</v>
      </c>
      <c r="I7027" s="112">
        <v>33117055.447019633</v>
      </c>
      <c r="J7027" s="112">
        <v>244150829.72739458</v>
      </c>
      <c r="K7027" s="112">
        <f>I7027-J7027-(0.38*'Recalled prostheses cost'!$F$23)</f>
        <v>-220059467.5777936</v>
      </c>
      <c r="L7027" s="11">
        <f t="shared" si="222"/>
        <v>1</v>
      </c>
    </row>
    <row r="7028" spans="1:12" x14ac:dyDescent="0.25">
      <c r="A7028">
        <f t="shared" si="223"/>
        <v>7023</v>
      </c>
      <c r="C7028">
        <v>79151.108492437095</v>
      </c>
      <c r="D7028">
        <v>81879.660820729958</v>
      </c>
      <c r="E7028">
        <v>48026479.202722102</v>
      </c>
      <c r="F7028">
        <v>2728.5523282928625</v>
      </c>
      <c r="G7028">
        <v>356089255.39160228</v>
      </c>
      <c r="H7028" s="6">
        <f>E7028-G7028-'Recalled prostheses cost'!$F$23</f>
        <v>-331814600.65577137</v>
      </c>
      <c r="I7028" s="112">
        <v>26532449.025399152</v>
      </c>
      <c r="J7028" s="112">
        <v>135313917.04880887</v>
      </c>
      <c r="K7028" s="112">
        <f>I7028-J7028-(0.38*'Recalled prostheses cost'!$F$23)</f>
        <v>-117807161.32082838</v>
      </c>
      <c r="L7028" s="11">
        <f t="shared" si="222"/>
        <v>1</v>
      </c>
    </row>
    <row r="7029" spans="1:12" x14ac:dyDescent="0.25">
      <c r="A7029">
        <f t="shared" si="223"/>
        <v>7024</v>
      </c>
      <c r="C7029">
        <v>54395.72747502564</v>
      </c>
      <c r="D7029">
        <v>56082.954860681661</v>
      </c>
      <c r="E7029">
        <v>41484750.677225724</v>
      </c>
      <c r="F7029">
        <v>1687.2273856560205</v>
      </c>
      <c r="G7029">
        <v>252483313.41499728</v>
      </c>
      <c r="H7029" s="6">
        <f>E7029-G7029-'Recalled prostheses cost'!$F$23</f>
        <v>-234750387.20466274</v>
      </c>
      <c r="I7029" s="112">
        <v>23173898.411477145</v>
      </c>
      <c r="J7029" s="112">
        <v>95943659.097698972</v>
      </c>
      <c r="K7029" s="112">
        <f>I7029-J7029-(0.38*'Recalled prostheses cost'!$F$23)</f>
        <v>-81795453.983640462</v>
      </c>
      <c r="L7029" s="11">
        <f t="shared" si="222"/>
        <v>1</v>
      </c>
    </row>
    <row r="7030" spans="1:12" x14ac:dyDescent="0.25">
      <c r="A7030">
        <f t="shared" si="223"/>
        <v>7025</v>
      </c>
      <c r="C7030">
        <v>51156.616999532431</v>
      </c>
      <c r="D7030">
        <v>52930.179894166657</v>
      </c>
      <c r="E7030">
        <v>38984900.888265692</v>
      </c>
      <c r="F7030">
        <v>1773.5628946342258</v>
      </c>
      <c r="G7030">
        <v>350856125.54175252</v>
      </c>
      <c r="H7030" s="6">
        <f>E7030-G7030-'Recalled prostheses cost'!$F$23</f>
        <v>-335623049.12037802</v>
      </c>
      <c r="I7030" s="112">
        <v>21693082.000479415</v>
      </c>
      <c r="J7030" s="112">
        <v>133325327.70586595</v>
      </c>
      <c r="K7030" s="112">
        <f>I7030-J7030-(0.38*'Recalled prostheses cost'!$F$23)</f>
        <v>-120657939.00280517</v>
      </c>
      <c r="L7030" s="11">
        <f t="shared" si="222"/>
        <v>1</v>
      </c>
    </row>
    <row r="7031" spans="1:12" x14ac:dyDescent="0.25">
      <c r="A7031">
        <f t="shared" si="223"/>
        <v>7026</v>
      </c>
      <c r="C7031">
        <v>55803.096377081405</v>
      </c>
      <c r="D7031">
        <v>57269.469816520977</v>
      </c>
      <c r="E7031">
        <v>59306597.607263684</v>
      </c>
      <c r="F7031">
        <v>1466.3734394395724</v>
      </c>
      <c r="G7031">
        <v>387391471.33473617</v>
      </c>
      <c r="H7031" s="6">
        <f>E7031-G7031-'Recalled prostheses cost'!$F$23</f>
        <v>-351836698.19436365</v>
      </c>
      <c r="I7031" s="112">
        <v>32877590.991719395</v>
      </c>
      <c r="J7031" s="112">
        <v>147208759.10719973</v>
      </c>
      <c r="K7031" s="112">
        <f>I7031-J7031-(0.38*'Recalled prostheses cost'!$F$23)</f>
        <v>-123356861.41289899</v>
      </c>
      <c r="L7031" s="11">
        <f t="shared" si="222"/>
        <v>1</v>
      </c>
    </row>
    <row r="7032" spans="1:12" x14ac:dyDescent="0.25">
      <c r="A7032">
        <f t="shared" si="223"/>
        <v>7027</v>
      </c>
      <c r="C7032">
        <v>52681.537667362019</v>
      </c>
      <c r="D7032">
        <v>54361.554644465927</v>
      </c>
      <c r="E7032">
        <v>66527404.8374836</v>
      </c>
      <c r="F7032">
        <v>1680.0169771039073</v>
      </c>
      <c r="G7032">
        <v>549402453.52400196</v>
      </c>
      <c r="H7032" s="6">
        <f>E7032-G7032-'Recalled prostheses cost'!$F$23</f>
        <v>-506626873.15340954</v>
      </c>
      <c r="I7032" s="112">
        <v>36423103.366005793</v>
      </c>
      <c r="J7032" s="112">
        <v>208772932.33912072</v>
      </c>
      <c r="K7032" s="112">
        <f>I7032-J7032-(0.38*'Recalled prostheses cost'!$F$23)</f>
        <v>-181375522.27053356</v>
      </c>
      <c r="L7032" s="11">
        <f t="shared" si="222"/>
        <v>1</v>
      </c>
    </row>
    <row r="7033" spans="1:12" x14ac:dyDescent="0.25">
      <c r="A7033">
        <f t="shared" si="223"/>
        <v>7028</v>
      </c>
      <c r="C7033">
        <v>51334.529386360053</v>
      </c>
      <c r="D7033">
        <v>53255.203710892434</v>
      </c>
      <c r="E7033">
        <v>65974159.379213683</v>
      </c>
      <c r="F7033">
        <v>1920.6743245323814</v>
      </c>
      <c r="G7033">
        <v>549061656.52507925</v>
      </c>
      <c r="H7033" s="6">
        <f>E7033-G7033-'Recalled prostheses cost'!$F$23</f>
        <v>-506839321.61275673</v>
      </c>
      <c r="I7033" s="112">
        <v>36398617.931805447</v>
      </c>
      <c r="J7033" s="112">
        <v>208643429.47953013</v>
      </c>
      <c r="K7033" s="112">
        <f>I7033-J7033-(0.38*'Recalled prostheses cost'!$F$23)</f>
        <v>-181270504.84514332</v>
      </c>
      <c r="L7033" s="11">
        <f t="shared" si="222"/>
        <v>1</v>
      </c>
    </row>
    <row r="7034" spans="1:12" x14ac:dyDescent="0.25">
      <c r="A7034">
        <f t="shared" si="223"/>
        <v>7029</v>
      </c>
      <c r="C7034">
        <v>74131.321197289348</v>
      </c>
      <c r="D7034">
        <v>76983.663343375956</v>
      </c>
      <c r="E7034">
        <v>40567622.304315142</v>
      </c>
      <c r="F7034">
        <v>2852.3421460866084</v>
      </c>
      <c r="G7034">
        <v>286077237.08062655</v>
      </c>
      <c r="H7034" s="6">
        <f>E7034-G7034-'Recalled prostheses cost'!$F$23</f>
        <v>-269261439.24320257</v>
      </c>
      <c r="I7034" s="112">
        <v>22328993.601601221</v>
      </c>
      <c r="J7034" s="112">
        <v>108709350.0906381</v>
      </c>
      <c r="K7034" s="112">
        <f>I7034-J7034-(0.38*'Recalled prostheses cost'!$F$23)</f>
        <v>-95406049.786455542</v>
      </c>
      <c r="L7034" s="11">
        <f t="shared" si="222"/>
        <v>1</v>
      </c>
    </row>
    <row r="7035" spans="1:12" x14ac:dyDescent="0.25">
      <c r="A7035">
        <f t="shared" si="223"/>
        <v>7030</v>
      </c>
      <c r="C7035">
        <v>77324.012962476205</v>
      </c>
      <c r="D7035">
        <v>78894.983434462687</v>
      </c>
      <c r="E7035">
        <v>39928998.953308128</v>
      </c>
      <c r="F7035">
        <v>1570.9704719864822</v>
      </c>
      <c r="G7035">
        <v>159138735.96960211</v>
      </c>
      <c r="H7035" s="6">
        <f>E7035-G7035-'Recalled prostheses cost'!$F$23</f>
        <v>-142961561.48318514</v>
      </c>
      <c r="I7035" s="112">
        <v>22224010.434880711</v>
      </c>
      <c r="J7035" s="112">
        <v>60472719.668448806</v>
      </c>
      <c r="K7035" s="112">
        <f>I7035-J7035-(0.38*'Recalled prostheses cost'!$F$23)</f>
        <v>-47274402.530986741</v>
      </c>
      <c r="L7035" s="11">
        <f t="shared" si="222"/>
        <v>1</v>
      </c>
    </row>
    <row r="7036" spans="1:12" x14ac:dyDescent="0.25">
      <c r="A7036">
        <f t="shared" si="223"/>
        <v>7031</v>
      </c>
      <c r="C7036">
        <v>65648.352779902591</v>
      </c>
      <c r="D7036">
        <v>67871.508261425697</v>
      </c>
      <c r="E7036">
        <v>45716441.41170945</v>
      </c>
      <c r="F7036">
        <v>2223.1554815231066</v>
      </c>
      <c r="G7036">
        <v>317076886.73116988</v>
      </c>
      <c r="H7036" s="6">
        <f>E7036-G7036-'Recalled prostheses cost'!$F$23</f>
        <v>-295112269.78635162</v>
      </c>
      <c r="I7036" s="112">
        <v>25102625.534295406</v>
      </c>
      <c r="J7036" s="112">
        <v>120489216.95784456</v>
      </c>
      <c r="K7036" s="112">
        <f>I7036-J7036-(0.38*'Recalled prostheses cost'!$F$23)</f>
        <v>-104412284.7209678</v>
      </c>
      <c r="L7036" s="11">
        <f t="shared" si="222"/>
        <v>1</v>
      </c>
    </row>
    <row r="7037" spans="1:12" x14ac:dyDescent="0.25">
      <c r="A7037">
        <f t="shared" si="223"/>
        <v>7032</v>
      </c>
      <c r="C7037">
        <v>60377.813194430033</v>
      </c>
      <c r="D7037">
        <v>62576.825731777302</v>
      </c>
      <c r="E7037">
        <v>59051318.119242676</v>
      </c>
      <c r="F7037">
        <v>2199.0125373472692</v>
      </c>
      <c r="G7037">
        <v>583622116.36802638</v>
      </c>
      <c r="H7037" s="6">
        <f>E7037-G7037-'Recalled prostheses cost'!$F$23</f>
        <v>-548322622.71567488</v>
      </c>
      <c r="I7037" s="112">
        <v>32478916.703302871</v>
      </c>
      <c r="J7037" s="112">
        <v>221776404.21985003</v>
      </c>
      <c r="K7037" s="112">
        <f>I7037-J7037-(0.38*'Recalled prostheses cost'!$F$23)</f>
        <v>-198323180.81396583</v>
      </c>
      <c r="L7037" s="11">
        <f t="shared" si="222"/>
        <v>1</v>
      </c>
    </row>
    <row r="7038" spans="1:12" x14ac:dyDescent="0.25">
      <c r="A7038">
        <f t="shared" si="223"/>
        <v>7033</v>
      </c>
      <c r="C7038">
        <v>51524.352593597163</v>
      </c>
      <c r="D7038">
        <v>53599.368384300469</v>
      </c>
      <c r="E7038">
        <v>47050746.441520654</v>
      </c>
      <c r="F7038">
        <v>2075.0157907033063</v>
      </c>
      <c r="G7038">
        <v>448348810.19938397</v>
      </c>
      <c r="H7038" s="6">
        <f>E7038-G7038-'Recalled prostheses cost'!$F$23</f>
        <v>-425049888.22475451</v>
      </c>
      <c r="I7038" s="112">
        <v>26948541.320445511</v>
      </c>
      <c r="J7038" s="112">
        <v>170372547.87576589</v>
      </c>
      <c r="K7038" s="112">
        <f>I7038-J7038-(0.38*'Recalled prostheses cost'!$F$23)</f>
        <v>-152449699.85273904</v>
      </c>
      <c r="L7038" s="11">
        <f t="shared" si="222"/>
        <v>1</v>
      </c>
    </row>
    <row r="7039" spans="1:12" x14ac:dyDescent="0.25">
      <c r="A7039">
        <f t="shared" si="223"/>
        <v>7034</v>
      </c>
      <c r="C7039">
        <v>62239.311067935021</v>
      </c>
      <c r="D7039">
        <v>64501.850438388487</v>
      </c>
      <c r="E7039">
        <v>39540720.192621</v>
      </c>
      <c r="F7039">
        <v>2262.5393704534654</v>
      </c>
      <c r="G7039">
        <v>257007338.39572769</v>
      </c>
      <c r="H7039" s="6">
        <f>E7039-G7039-'Recalled prostheses cost'!$F$23</f>
        <v>-241218442.66999787</v>
      </c>
      <c r="I7039" s="112">
        <v>21689687.190212421</v>
      </c>
      <c r="J7039" s="112">
        <v>97662788.590376541</v>
      </c>
      <c r="K7039" s="112">
        <f>I7039-J7039-(0.38*'Recalled prostheses cost'!$F$23)</f>
        <v>-84998794.697582781</v>
      </c>
      <c r="L7039" s="11">
        <f t="shared" si="222"/>
        <v>1</v>
      </c>
    </row>
    <row r="7040" spans="1:12" x14ac:dyDescent="0.25">
      <c r="A7040">
        <f t="shared" si="223"/>
        <v>7035</v>
      </c>
      <c r="C7040">
        <v>50457.495352303704</v>
      </c>
      <c r="D7040">
        <v>52182.986449947828</v>
      </c>
      <c r="E7040">
        <v>59761376.508438662</v>
      </c>
      <c r="F7040">
        <v>1725.4910976441242</v>
      </c>
      <c r="G7040">
        <v>489021463.9345659</v>
      </c>
      <c r="H7040" s="6">
        <f>E7040-G7040-'Recalled prostheses cost'!$F$23</f>
        <v>-453011911.89301842</v>
      </c>
      <c r="I7040" s="112">
        <v>32611905.766256038</v>
      </c>
      <c r="J7040" s="112">
        <v>185828156.29513502</v>
      </c>
      <c r="K7040" s="112">
        <f>I7040-J7040-(0.38*'Recalled prostheses cost'!$F$23)</f>
        <v>-162241943.82629764</v>
      </c>
      <c r="L7040" s="11">
        <f t="shared" si="222"/>
        <v>1</v>
      </c>
    </row>
    <row r="7041" spans="1:12" x14ac:dyDescent="0.25">
      <c r="A7041">
        <f t="shared" si="223"/>
        <v>7036</v>
      </c>
      <c r="C7041">
        <v>53207.552823268845</v>
      </c>
      <c r="D7041">
        <v>55285.682723319798</v>
      </c>
      <c r="E7041">
        <v>65293067.749224417</v>
      </c>
      <c r="F7041">
        <v>2078.1299000509534</v>
      </c>
      <c r="G7041">
        <v>703487098.46799803</v>
      </c>
      <c r="H7041" s="6">
        <f>E7041-G7041-'Recalled prostheses cost'!$F$23</f>
        <v>-661945855.18566477</v>
      </c>
      <c r="I7041" s="112">
        <v>36110740.088152021</v>
      </c>
      <c r="J7041" s="112">
        <v>267325097.41783923</v>
      </c>
      <c r="K7041" s="112">
        <f>I7041-J7041-(0.38*'Recalled prostheses cost'!$F$23)</f>
        <v>-240240050.62710586</v>
      </c>
      <c r="L7041" s="11">
        <f t="shared" si="222"/>
        <v>1</v>
      </c>
    </row>
    <row r="7042" spans="1:12" x14ac:dyDescent="0.25">
      <c r="A7042">
        <f t="shared" si="223"/>
        <v>7037</v>
      </c>
      <c r="C7042">
        <v>66278.080545471326</v>
      </c>
      <c r="D7042">
        <v>68183.916420622671</v>
      </c>
      <c r="E7042">
        <v>44910939.974851824</v>
      </c>
      <c r="F7042">
        <v>1905.8358751513442</v>
      </c>
      <c r="G7042">
        <v>250149917.53435427</v>
      </c>
      <c r="H7042" s="6">
        <f>E7042-G7042-'Recalled prostheses cost'!$F$23</f>
        <v>-228990802.02639362</v>
      </c>
      <c r="I7042" s="112">
        <v>24684571.806586072</v>
      </c>
      <c r="J7042" s="112">
        <v>95056968.66305463</v>
      </c>
      <c r="K7042" s="112">
        <f>I7042-J7042-(0.38*'Recalled prostheses cost'!$F$23)</f>
        <v>-79398090.153887212</v>
      </c>
      <c r="L7042" s="11">
        <f t="shared" si="222"/>
        <v>1</v>
      </c>
    </row>
    <row r="7043" spans="1:12" x14ac:dyDescent="0.25">
      <c r="A7043">
        <f t="shared" si="223"/>
        <v>7038</v>
      </c>
      <c r="C7043">
        <v>58610.525989044225</v>
      </c>
      <c r="D7043">
        <v>60516.896687526416</v>
      </c>
      <c r="E7043">
        <v>40642921.228770062</v>
      </c>
      <c r="F7043">
        <v>1906.3706984821911</v>
      </c>
      <c r="G7043">
        <v>269933990.04769748</v>
      </c>
      <c r="H7043" s="6">
        <f>E7043-G7043-'Recalled prostheses cost'!$F$23</f>
        <v>-253042893.28581858</v>
      </c>
      <c r="I7043" s="112">
        <v>22635463.62709634</v>
      </c>
      <c r="J7043" s="112">
        <v>102574916.21812503</v>
      </c>
      <c r="K7043" s="112">
        <f>I7043-J7043-(0.38*'Recalled prostheses cost'!$F$23)</f>
        <v>-88965145.888447344</v>
      </c>
      <c r="L7043" s="11">
        <f t="shared" si="222"/>
        <v>1</v>
      </c>
    </row>
    <row r="7044" spans="1:12" x14ac:dyDescent="0.25">
      <c r="A7044">
        <f t="shared" si="223"/>
        <v>7039</v>
      </c>
      <c r="C7044">
        <v>64890.923818419316</v>
      </c>
      <c r="D7044">
        <v>66808.389738355865</v>
      </c>
      <c r="E7044">
        <v>57152112.83483097</v>
      </c>
      <c r="F7044">
        <v>1917.4659199365487</v>
      </c>
      <c r="G7044">
        <v>422969547.50980467</v>
      </c>
      <c r="H7044" s="6">
        <f>E7044-G7044-'Recalled prostheses cost'!$F$23</f>
        <v>-389569259.1418649</v>
      </c>
      <c r="I7044" s="112">
        <v>31216793.520002406</v>
      </c>
      <c r="J7044" s="112">
        <v>160728428.05372578</v>
      </c>
      <c r="K7044" s="112">
        <f>I7044-J7044-(0.38*'Recalled prostheses cost'!$F$23)</f>
        <v>-138537327.83114201</v>
      </c>
      <c r="L7044" s="11">
        <f t="shared" si="222"/>
        <v>1</v>
      </c>
    </row>
    <row r="7045" spans="1:12" x14ac:dyDescent="0.25">
      <c r="A7045">
        <f t="shared" si="223"/>
        <v>7040</v>
      </c>
      <c r="C7045">
        <v>49814.760120724852</v>
      </c>
      <c r="D7045">
        <v>51159.364366035814</v>
      </c>
      <c r="E7045">
        <v>45709046.250034623</v>
      </c>
      <c r="F7045">
        <v>1344.6042453109621</v>
      </c>
      <c r="G7045">
        <v>264488494.06557891</v>
      </c>
      <c r="H7045" s="6">
        <f>E7045-G7045-'Recalled prostheses cost'!$F$23</f>
        <v>-242531272.28243545</v>
      </c>
      <c r="I7045" s="112">
        <v>25173998.661460318</v>
      </c>
      <c r="J7045" s="112">
        <v>100505627.74491999</v>
      </c>
      <c r="K7045" s="112">
        <f>I7045-J7045-(0.38*'Recalled prostheses cost'!$F$23)</f>
        <v>-84357322.380878329</v>
      </c>
      <c r="L7045" s="11">
        <f t="shared" si="222"/>
        <v>1</v>
      </c>
    </row>
    <row r="7046" spans="1:12" x14ac:dyDescent="0.25">
      <c r="A7046">
        <f t="shared" si="223"/>
        <v>7041</v>
      </c>
      <c r="C7046">
        <v>66023.388518971333</v>
      </c>
      <c r="D7046">
        <v>68563.943354217074</v>
      </c>
      <c r="E7046">
        <v>54971418.513078474</v>
      </c>
      <c r="F7046">
        <v>2540.5548352457408</v>
      </c>
      <c r="G7046">
        <v>555290461.93455029</v>
      </c>
      <c r="H7046" s="6">
        <f>E7046-G7046-'Recalled prostheses cost'!$F$23</f>
        <v>-524070867.888363</v>
      </c>
      <c r="I7046" s="112">
        <v>30575042.49145503</v>
      </c>
      <c r="J7046" s="112">
        <v>211010375.53512907</v>
      </c>
      <c r="K7046" s="112">
        <f>I7046-J7046-(0.38*'Recalled prostheses cost'!$F$23)</f>
        <v>-189461026.34109271</v>
      </c>
      <c r="L7046" s="11">
        <f t="shared" ref="L7046:L7109" si="224">IF(H7046/$H$1&lt;=F7046,1,0)</f>
        <v>1</v>
      </c>
    </row>
    <row r="7047" spans="1:12" x14ac:dyDescent="0.25">
      <c r="A7047">
        <f t="shared" si="223"/>
        <v>7042</v>
      </c>
      <c r="C7047">
        <v>59233.997209415444</v>
      </c>
      <c r="D7047">
        <v>60709.626793781143</v>
      </c>
      <c r="E7047">
        <v>54661537.433115728</v>
      </c>
      <c r="F7047">
        <v>1475.629584365699</v>
      </c>
      <c r="G7047">
        <v>331222250.44075447</v>
      </c>
      <c r="H7047" s="6">
        <f>E7047-G7047-'Recalled prostheses cost'!$F$23</f>
        <v>-300312537.47452992</v>
      </c>
      <c r="I7047" s="112">
        <v>30372214.101512961</v>
      </c>
      <c r="J7047" s="112">
        <v>125864455.1674867</v>
      </c>
      <c r="K7047" s="112">
        <f>I7047-J7047-(0.38*'Recalled prostheses cost'!$F$23)</f>
        <v>-104517934.36339238</v>
      </c>
      <c r="L7047" s="11">
        <f t="shared" si="224"/>
        <v>1</v>
      </c>
    </row>
    <row r="7048" spans="1:12" x14ac:dyDescent="0.25">
      <c r="A7048">
        <f t="shared" ref="A7048:A7111" si="225">1+A7047</f>
        <v>7043</v>
      </c>
      <c r="C7048">
        <v>78402.637934540558</v>
      </c>
      <c r="D7048">
        <v>81202.593956177065</v>
      </c>
      <c r="E7048">
        <v>56344346.837077811</v>
      </c>
      <c r="F7048">
        <v>2799.9560216365062</v>
      </c>
      <c r="G7048">
        <v>482694186.55460292</v>
      </c>
      <c r="H7048" s="6">
        <f>E7048-G7048-'Recalled prostheses cost'!$F$23</f>
        <v>-450101664.18441629</v>
      </c>
      <c r="I7048" s="112">
        <v>30841250.557786494</v>
      </c>
      <c r="J7048" s="112">
        <v>183423790.8907491</v>
      </c>
      <c r="K7048" s="112">
        <f>I7048-J7048-(0.38*'Recalled prostheses cost'!$F$23)</f>
        <v>-161608233.63038126</v>
      </c>
      <c r="L7048" s="11">
        <f t="shared" si="224"/>
        <v>1</v>
      </c>
    </row>
    <row r="7049" spans="1:12" x14ac:dyDescent="0.25">
      <c r="A7049">
        <f t="shared" si="225"/>
        <v>7044</v>
      </c>
      <c r="C7049">
        <v>64616.078989252892</v>
      </c>
      <c r="D7049">
        <v>66524.569738327875</v>
      </c>
      <c r="E7049">
        <v>51957307.113911092</v>
      </c>
      <c r="F7049">
        <v>1908.4907490749829</v>
      </c>
      <c r="G7049">
        <v>346288167.27525151</v>
      </c>
      <c r="H7049" s="6">
        <f>E7049-G7049-'Recalled prostheses cost'!$F$23</f>
        <v>-318082684.62823159</v>
      </c>
      <c r="I7049" s="112">
        <v>28788290.418745041</v>
      </c>
      <c r="J7049" s="112">
        <v>131589503.56459558</v>
      </c>
      <c r="K7049" s="112">
        <f>I7049-J7049-(0.38*'Recalled prostheses cost'!$F$23)</f>
        <v>-111826906.44326919</v>
      </c>
      <c r="L7049" s="11">
        <f t="shared" si="224"/>
        <v>1</v>
      </c>
    </row>
    <row r="7050" spans="1:12" x14ac:dyDescent="0.25">
      <c r="A7050">
        <f t="shared" si="225"/>
        <v>7045</v>
      </c>
      <c r="C7050">
        <v>67986.485842033871</v>
      </c>
      <c r="D7050">
        <v>69709.629396046017</v>
      </c>
      <c r="E7050">
        <v>41520226.79232882</v>
      </c>
      <c r="F7050">
        <v>1723.1435540121456</v>
      </c>
      <c r="G7050">
        <v>256404679.38793606</v>
      </c>
      <c r="H7050" s="6">
        <f>E7050-G7050-'Recalled prostheses cost'!$F$23</f>
        <v>-238636277.06249839</v>
      </c>
      <c r="I7050" s="112">
        <v>23073799.83192616</v>
      </c>
      <c r="J7050" s="112">
        <v>97433778.167415708</v>
      </c>
      <c r="K7050" s="112">
        <f>I7050-J7050-(0.38*'Recalled prostheses cost'!$F$23)</f>
        <v>-83385671.632908195</v>
      </c>
      <c r="L7050" s="11">
        <f t="shared" si="224"/>
        <v>1</v>
      </c>
    </row>
    <row r="7051" spans="1:12" x14ac:dyDescent="0.25">
      <c r="A7051">
        <f t="shared" si="225"/>
        <v>7046</v>
      </c>
      <c r="C7051">
        <v>65070.904993428951</v>
      </c>
      <c r="D7051">
        <v>67179.216821941998</v>
      </c>
      <c r="E7051">
        <v>57010602.402107649</v>
      </c>
      <c r="F7051">
        <v>2108.3118285130477</v>
      </c>
      <c r="G7051">
        <v>466873139.08679473</v>
      </c>
      <c r="H7051" s="6">
        <f>E7051-G7051-'Recalled prostheses cost'!$F$23</f>
        <v>-433614361.15157825</v>
      </c>
      <c r="I7051" s="112">
        <v>31375846.400086068</v>
      </c>
      <c r="J7051" s="112">
        <v>177411792.85298204</v>
      </c>
      <c r="K7051" s="112">
        <f>I7051-J7051-(0.38*'Recalled prostheses cost'!$F$23)</f>
        <v>-155061639.75031462</v>
      </c>
      <c r="L7051" s="11">
        <f t="shared" si="224"/>
        <v>1</v>
      </c>
    </row>
    <row r="7052" spans="1:12" x14ac:dyDescent="0.25">
      <c r="A7052">
        <f t="shared" si="225"/>
        <v>7047</v>
      </c>
      <c r="C7052">
        <v>49931.967707967058</v>
      </c>
      <c r="D7052">
        <v>52028.409042539715</v>
      </c>
      <c r="E7052">
        <v>47918834.278489739</v>
      </c>
      <c r="F7052">
        <v>2096.4413345726571</v>
      </c>
      <c r="G7052">
        <v>475286557.29197794</v>
      </c>
      <c r="H7052" s="6">
        <f>E7052-G7052-'Recalled prostheses cost'!$F$23</f>
        <v>-451119547.48037934</v>
      </c>
      <c r="I7052" s="112">
        <v>26755620.936950881</v>
      </c>
      <c r="J7052" s="112">
        <v>180608891.77095166</v>
      </c>
      <c r="K7052" s="112">
        <f>I7052-J7052-(0.38*'Recalled prostheses cost'!$F$23)</f>
        <v>-162878964.13141942</v>
      </c>
      <c r="L7052" s="11">
        <f t="shared" si="224"/>
        <v>1</v>
      </c>
    </row>
    <row r="7053" spans="1:12" x14ac:dyDescent="0.25">
      <c r="A7053">
        <f t="shared" si="225"/>
        <v>7048</v>
      </c>
      <c r="C7053">
        <v>67771.326235104338</v>
      </c>
      <c r="D7053">
        <v>70708.798913039704</v>
      </c>
      <c r="E7053">
        <v>74376704.148567855</v>
      </c>
      <c r="F7053">
        <v>2937.4726779353659</v>
      </c>
      <c r="G7053">
        <v>834712537.01725781</v>
      </c>
      <c r="H7053" s="6">
        <f>E7053-G7053-'Recalled prostheses cost'!$F$23</f>
        <v>-784087657.33558118</v>
      </c>
      <c r="I7053" s="112">
        <v>41390487.770528361</v>
      </c>
      <c r="J7053" s="112">
        <v>317190764.06655794</v>
      </c>
      <c r="K7053" s="112">
        <f>I7053-J7053-(0.38*'Recalled prostheses cost'!$F$23)</f>
        <v>-284825969.59344822</v>
      </c>
      <c r="L7053" s="11">
        <f t="shared" si="224"/>
        <v>1</v>
      </c>
    </row>
    <row r="7054" spans="1:12" x14ac:dyDescent="0.25">
      <c r="A7054">
        <f t="shared" si="225"/>
        <v>7049</v>
      </c>
      <c r="C7054">
        <v>50120.722094560646</v>
      </c>
      <c r="D7054">
        <v>51558.896303812435</v>
      </c>
      <c r="E7054">
        <v>49217173.619220398</v>
      </c>
      <c r="F7054">
        <v>1438.1742092517889</v>
      </c>
      <c r="G7054">
        <v>396184393.97952342</v>
      </c>
      <c r="H7054" s="6">
        <f>E7054-G7054-'Recalled prostheses cost'!$F$23</f>
        <v>-370719044.82719421</v>
      </c>
      <c r="I7054" s="112">
        <v>27915890.161102396</v>
      </c>
      <c r="J7054" s="112">
        <v>150550069.71221888</v>
      </c>
      <c r="K7054" s="112">
        <f>I7054-J7054-(0.38*'Recalled prostheses cost'!$F$23)</f>
        <v>-131659872.84853512</v>
      </c>
      <c r="L7054" s="11">
        <f t="shared" si="224"/>
        <v>1</v>
      </c>
    </row>
    <row r="7055" spans="1:12" x14ac:dyDescent="0.25">
      <c r="A7055">
        <f t="shared" si="225"/>
        <v>7050</v>
      </c>
      <c r="C7055">
        <v>62329.121951953435</v>
      </c>
      <c r="D7055">
        <v>64522.055398547818</v>
      </c>
      <c r="E7055">
        <v>41566838.527893446</v>
      </c>
      <c r="F7055">
        <v>2192.933446594383</v>
      </c>
      <c r="G7055">
        <v>291858536.4106307</v>
      </c>
      <c r="H7055" s="6">
        <f>E7055-G7055-'Recalled prostheses cost'!$F$23</f>
        <v>-274043522.34962845</v>
      </c>
      <c r="I7055" s="112">
        <v>22740971.950688999</v>
      </c>
      <c r="J7055" s="112">
        <v>110906243.83603962</v>
      </c>
      <c r="K7055" s="112">
        <f>I7055-J7055-(0.38*'Recalled prostheses cost'!$F$23)</f>
        <v>-97190965.182769269</v>
      </c>
      <c r="L7055" s="11">
        <f t="shared" si="224"/>
        <v>1</v>
      </c>
    </row>
    <row r="7056" spans="1:12" x14ac:dyDescent="0.25">
      <c r="A7056">
        <f t="shared" si="225"/>
        <v>7051</v>
      </c>
      <c r="C7056">
        <v>62805.225406022</v>
      </c>
      <c r="D7056">
        <v>64748.324828111145</v>
      </c>
      <c r="E7056">
        <v>57127520.550276212</v>
      </c>
      <c r="F7056">
        <v>1943.0994220891444</v>
      </c>
      <c r="G7056">
        <v>390746973.04256397</v>
      </c>
      <c r="H7056" s="6">
        <f>E7056-G7056-'Recalled prostheses cost'!$F$23</f>
        <v>-357371276.95917892</v>
      </c>
      <c r="I7056" s="112">
        <v>31532123.074530032</v>
      </c>
      <c r="J7056" s="112">
        <v>148483849.75617433</v>
      </c>
      <c r="K7056" s="112">
        <f>I7056-J7056-(0.38*'Recalled prostheses cost'!$F$23)</f>
        <v>-125977419.97906294</v>
      </c>
      <c r="L7056" s="11">
        <f t="shared" si="224"/>
        <v>1</v>
      </c>
    </row>
    <row r="7057" spans="1:12" x14ac:dyDescent="0.25">
      <c r="A7057">
        <f t="shared" si="225"/>
        <v>7052</v>
      </c>
      <c r="C7057">
        <v>67084.92422228551</v>
      </c>
      <c r="D7057">
        <v>69616.815026355631</v>
      </c>
      <c r="E7057">
        <v>64450457.935876593</v>
      </c>
      <c r="F7057">
        <v>2531.8908040701208</v>
      </c>
      <c r="G7057">
        <v>671808172.03548372</v>
      </c>
      <c r="H7057" s="6">
        <f>E7057-G7057-'Recalled prostheses cost'!$F$23</f>
        <v>-631109538.56649828</v>
      </c>
      <c r="I7057" s="112">
        <v>35695770.977342971</v>
      </c>
      <c r="J7057" s="112">
        <v>255287105.37348381</v>
      </c>
      <c r="K7057" s="112">
        <f>I7057-J7057-(0.38*'Recalled prostheses cost'!$F$23)</f>
        <v>-228617027.6935595</v>
      </c>
      <c r="L7057" s="11">
        <f t="shared" si="224"/>
        <v>1</v>
      </c>
    </row>
    <row r="7058" spans="1:12" x14ac:dyDescent="0.25">
      <c r="A7058">
        <f t="shared" si="225"/>
        <v>7053</v>
      </c>
      <c r="C7058">
        <v>58158.217164746486</v>
      </c>
      <c r="D7058">
        <v>59918.12915936987</v>
      </c>
      <c r="E7058">
        <v>40988071.390627399</v>
      </c>
      <c r="F7058">
        <v>1759.9119946233841</v>
      </c>
      <c r="G7058">
        <v>326904108.14295435</v>
      </c>
      <c r="H7058" s="6">
        <f>E7058-G7058-'Recalled prostheses cost'!$F$23</f>
        <v>-309667861.21921813</v>
      </c>
      <c r="I7058" s="112">
        <v>22986613.420309983</v>
      </c>
      <c r="J7058" s="112">
        <v>124223561.09432268</v>
      </c>
      <c r="K7058" s="112">
        <f>I7058-J7058-(0.38*'Recalled prostheses cost'!$F$23)</f>
        <v>-110262640.97143134</v>
      </c>
      <c r="L7058" s="11">
        <f t="shared" si="224"/>
        <v>1</v>
      </c>
    </row>
    <row r="7059" spans="1:12" x14ac:dyDescent="0.25">
      <c r="A7059">
        <f t="shared" si="225"/>
        <v>7054</v>
      </c>
      <c r="C7059">
        <v>72290.323591254652</v>
      </c>
      <c r="D7059">
        <v>75657.495914708023</v>
      </c>
      <c r="E7059">
        <v>42860505.855203427</v>
      </c>
      <c r="F7059">
        <v>3367.1723234533711</v>
      </c>
      <c r="G7059">
        <v>397558210.37739336</v>
      </c>
      <c r="H7059" s="6">
        <f>E7059-G7059-'Recalled prostheses cost'!$F$23</f>
        <v>-378449528.98908108</v>
      </c>
      <c r="I7059" s="112">
        <v>24188760.52152577</v>
      </c>
      <c r="J7059" s="112">
        <v>151072119.94340947</v>
      </c>
      <c r="K7059" s="112">
        <f>I7059-J7059-(0.38*'Recalled prostheses cost'!$F$23)</f>
        <v>-135909052.71930236</v>
      </c>
      <c r="L7059" s="11">
        <f t="shared" si="224"/>
        <v>1</v>
      </c>
    </row>
    <row r="7060" spans="1:12" x14ac:dyDescent="0.25">
      <c r="A7060">
        <f t="shared" si="225"/>
        <v>7055</v>
      </c>
      <c r="C7060">
        <v>51151.093943152882</v>
      </c>
      <c r="D7060">
        <v>52337.056813062227</v>
      </c>
      <c r="E7060">
        <v>48590607.247862048</v>
      </c>
      <c r="F7060">
        <v>1185.9628699093446</v>
      </c>
      <c r="G7060">
        <v>262380526.64970294</v>
      </c>
      <c r="H7060" s="6">
        <f>E7060-G7060-'Recalled prostheses cost'!$F$23</f>
        <v>-237541743.86873206</v>
      </c>
      <c r="I7060" s="112">
        <v>26956450.019201778</v>
      </c>
      <c r="J7060" s="112">
        <v>99704600.126887113</v>
      </c>
      <c r="K7060" s="112">
        <f>I7060-J7060-(0.38*'Recalled prostheses cost'!$F$23)</f>
        <v>-81773843.405103981</v>
      </c>
      <c r="L7060" s="11">
        <f t="shared" si="224"/>
        <v>1</v>
      </c>
    </row>
    <row r="7061" spans="1:12" x14ac:dyDescent="0.25">
      <c r="A7061">
        <f t="shared" si="225"/>
        <v>7056</v>
      </c>
      <c r="C7061">
        <v>57427.092003768485</v>
      </c>
      <c r="D7061">
        <v>59373.146824723961</v>
      </c>
      <c r="E7061">
        <v>58724024.236224391</v>
      </c>
      <c r="F7061">
        <v>1946.0548209554763</v>
      </c>
      <c r="G7061">
        <v>522993019.39273041</v>
      </c>
      <c r="H7061" s="6">
        <f>E7061-G7061-'Recalled prostheses cost'!$F$23</f>
        <v>-488020819.62339717</v>
      </c>
      <c r="I7061" s="112">
        <v>32619296.701039687</v>
      </c>
      <c r="J7061" s="112">
        <v>198737347.36923757</v>
      </c>
      <c r="K7061" s="112">
        <f>I7061-J7061-(0.38*'Recalled prostheses cost'!$F$23)</f>
        <v>-175143743.96561652</v>
      </c>
      <c r="L7061" s="11">
        <f t="shared" si="224"/>
        <v>1</v>
      </c>
    </row>
    <row r="7062" spans="1:12" x14ac:dyDescent="0.25">
      <c r="A7062">
        <f t="shared" si="225"/>
        <v>7057</v>
      </c>
      <c r="C7062">
        <v>68994.942045254778</v>
      </c>
      <c r="D7062">
        <v>70995.232363251882</v>
      </c>
      <c r="E7062">
        <v>47505241.594010949</v>
      </c>
      <c r="F7062">
        <v>2000.2903179971036</v>
      </c>
      <c r="G7062">
        <v>306308341.86387581</v>
      </c>
      <c r="H7062" s="6">
        <f>E7062-G7062-'Recalled prostheses cost'!$F$23</f>
        <v>-282554924.73675603</v>
      </c>
      <c r="I7062" s="112">
        <v>26343328.825339898</v>
      </c>
      <c r="J7062" s="112">
        <v>116397169.9082728</v>
      </c>
      <c r="K7062" s="112">
        <f>I7062-J7062-(0.38*'Recalled prostheses cost'!$F$23)</f>
        <v>-99079534.380351543</v>
      </c>
      <c r="L7062" s="11">
        <f t="shared" si="224"/>
        <v>1</v>
      </c>
    </row>
    <row r="7063" spans="1:12" x14ac:dyDescent="0.25">
      <c r="A7063">
        <f t="shared" si="225"/>
        <v>7058</v>
      </c>
      <c r="C7063">
        <v>55384.913288986711</v>
      </c>
      <c r="D7063">
        <v>57392.652616468375</v>
      </c>
      <c r="E7063">
        <v>46811391.490355715</v>
      </c>
      <c r="F7063">
        <v>2007.7393274816641</v>
      </c>
      <c r="G7063">
        <v>436567296.31114519</v>
      </c>
      <c r="H7063" s="6">
        <f>E7063-G7063-'Recalled prostheses cost'!$F$23</f>
        <v>-413507729.28768063</v>
      </c>
      <c r="I7063" s="112">
        <v>26144567.091586199</v>
      </c>
      <c r="J7063" s="112">
        <v>165895572.59823522</v>
      </c>
      <c r="K7063" s="112">
        <f>I7063-J7063-(0.38*'Recalled prostheses cost'!$F$23)</f>
        <v>-148776698.80406767</v>
      </c>
      <c r="L7063" s="11">
        <f t="shared" si="224"/>
        <v>1</v>
      </c>
    </row>
    <row r="7064" spans="1:12" x14ac:dyDescent="0.25">
      <c r="A7064">
        <f t="shared" si="225"/>
        <v>7059</v>
      </c>
      <c r="C7064">
        <v>57579.452736204948</v>
      </c>
      <c r="D7064">
        <v>59350.381624623849</v>
      </c>
      <c r="E7064">
        <v>52910528.559819318</v>
      </c>
      <c r="F7064">
        <v>1770.9288884189009</v>
      </c>
      <c r="G7064">
        <v>346367642.04241174</v>
      </c>
      <c r="H7064" s="6">
        <f>E7064-G7064-'Recalled prostheses cost'!$F$23</f>
        <v>-317208937.94948357</v>
      </c>
      <c r="I7064" s="112">
        <v>29604418.031077027</v>
      </c>
      <c r="J7064" s="112">
        <v>131619703.97611648</v>
      </c>
      <c r="K7064" s="112">
        <f>I7064-J7064-(0.38*'Recalled prostheses cost'!$F$23)</f>
        <v>-111040979.24245811</v>
      </c>
      <c r="L7064" s="11">
        <f t="shared" si="224"/>
        <v>1</v>
      </c>
    </row>
    <row r="7065" spans="1:12" x14ac:dyDescent="0.25">
      <c r="A7065">
        <f t="shared" si="225"/>
        <v>7060</v>
      </c>
      <c r="C7065">
        <v>69182.934010547484</v>
      </c>
      <c r="D7065">
        <v>71012.311348884265</v>
      </c>
      <c r="E7065">
        <v>42416417.253451906</v>
      </c>
      <c r="F7065">
        <v>1829.3773383367807</v>
      </c>
      <c r="G7065">
        <v>259459595.8814289</v>
      </c>
      <c r="H7065" s="6">
        <f>E7065-G7065-'Recalled prostheses cost'!$F$23</f>
        <v>-240795003.09486815</v>
      </c>
      <c r="I7065" s="112">
        <v>23693067.141626351</v>
      </c>
      <c r="J7065" s="112">
        <v>98594646.434943005</v>
      </c>
      <c r="K7065" s="112">
        <f>I7065-J7065-(0.38*'Recalled prostheses cost'!$F$23)</f>
        <v>-83927272.590735316</v>
      </c>
      <c r="L7065" s="11">
        <f t="shared" si="224"/>
        <v>1</v>
      </c>
    </row>
    <row r="7066" spans="1:12" x14ac:dyDescent="0.25">
      <c r="A7066">
        <f t="shared" si="225"/>
        <v>7061</v>
      </c>
      <c r="C7066">
        <v>53588.361499141909</v>
      </c>
      <c r="D7066">
        <v>55276.211556890608</v>
      </c>
      <c r="E7066">
        <v>51069497.835212462</v>
      </c>
      <c r="F7066">
        <v>1687.8500577486993</v>
      </c>
      <c r="G7066">
        <v>423613628.12017947</v>
      </c>
      <c r="H7066" s="6">
        <f>E7066-G7066-'Recalled prostheses cost'!$F$23</f>
        <v>-396295954.75185817</v>
      </c>
      <c r="I7066" s="112">
        <v>28350497.674502924</v>
      </c>
      <c r="J7066" s="112">
        <v>160973178.68566817</v>
      </c>
      <c r="K7066" s="112">
        <f>I7066-J7066-(0.38*'Recalled prostheses cost'!$F$23)</f>
        <v>-141648374.30858389</v>
      </c>
      <c r="L7066" s="11">
        <f t="shared" si="224"/>
        <v>1</v>
      </c>
    </row>
    <row r="7067" spans="1:12" x14ac:dyDescent="0.25">
      <c r="A7067">
        <f t="shared" si="225"/>
        <v>7062</v>
      </c>
      <c r="C7067">
        <v>69687.953700601181</v>
      </c>
      <c r="D7067">
        <v>72329.222855578439</v>
      </c>
      <c r="E7067">
        <v>53559669.39983476</v>
      </c>
      <c r="F7067">
        <v>2641.2691549772571</v>
      </c>
      <c r="G7067">
        <v>404591541.33043897</v>
      </c>
      <c r="H7067" s="6">
        <f>E7067-G7067-'Recalled prostheses cost'!$F$23</f>
        <v>-374783696.39749539</v>
      </c>
      <c r="I7067" s="112">
        <v>29136184.825328596</v>
      </c>
      <c r="J7067" s="112">
        <v>153744785.70556679</v>
      </c>
      <c r="K7067" s="112">
        <f>I7067-J7067-(0.38*'Recalled prostheses cost'!$F$23)</f>
        <v>-133634294.17765686</v>
      </c>
      <c r="L7067" s="11">
        <f t="shared" si="224"/>
        <v>1</v>
      </c>
    </row>
    <row r="7068" spans="1:12" x14ac:dyDescent="0.25">
      <c r="A7068">
        <f t="shared" si="225"/>
        <v>7063</v>
      </c>
      <c r="C7068">
        <v>48333.206182329181</v>
      </c>
      <c r="D7068">
        <v>49484.035774939854</v>
      </c>
      <c r="E7068">
        <v>49714971.752138123</v>
      </c>
      <c r="F7068">
        <v>1150.829592610673</v>
      </c>
      <c r="G7068">
        <v>310405786.99443966</v>
      </c>
      <c r="H7068" s="6">
        <f>E7068-G7068-'Recalled prostheses cost'!$F$23</f>
        <v>-284442639.70919269</v>
      </c>
      <c r="I7068" s="112">
        <v>27498934.20014881</v>
      </c>
      <c r="J7068" s="112">
        <v>117954199.05788708</v>
      </c>
      <c r="K7068" s="112">
        <f>I7068-J7068-(0.38*'Recalled prostheses cost'!$F$23)</f>
        <v>-99480958.15515691</v>
      </c>
      <c r="L7068" s="11">
        <f t="shared" si="224"/>
        <v>1</v>
      </c>
    </row>
    <row r="7069" spans="1:12" x14ac:dyDescent="0.25">
      <c r="A7069">
        <f t="shared" si="225"/>
        <v>7064</v>
      </c>
      <c r="C7069">
        <v>59043.645390068814</v>
      </c>
      <c r="D7069">
        <v>61103.672799938191</v>
      </c>
      <c r="E7069">
        <v>43601577.248852745</v>
      </c>
      <c r="F7069">
        <v>2060.0274098693772</v>
      </c>
      <c r="G7069">
        <v>318682868.21750826</v>
      </c>
      <c r="H7069" s="6">
        <f>E7069-G7069-'Recalled prostheses cost'!$F$23</f>
        <v>-298833115.4355467</v>
      </c>
      <c r="I7069" s="112">
        <v>24101604.935509432</v>
      </c>
      <c r="J7069" s="112">
        <v>121099489.92265315</v>
      </c>
      <c r="K7069" s="112">
        <f>I7069-J7069-(0.38*'Recalled prostheses cost'!$F$23)</f>
        <v>-106023578.28456238</v>
      </c>
      <c r="L7069" s="11">
        <f t="shared" si="224"/>
        <v>1</v>
      </c>
    </row>
    <row r="7070" spans="1:12" x14ac:dyDescent="0.25">
      <c r="A7070">
        <f t="shared" si="225"/>
        <v>7065</v>
      </c>
      <c r="C7070">
        <v>52997.699660602186</v>
      </c>
      <c r="D7070">
        <v>54676.639135368394</v>
      </c>
      <c r="E7070">
        <v>39054245.018329673</v>
      </c>
      <c r="F7070">
        <v>1678.9394747662081</v>
      </c>
      <c r="G7070">
        <v>269635811.9785822</v>
      </c>
      <c r="H7070" s="6">
        <f>E7070-G7070-'Recalled prostheses cost'!$F$23</f>
        <v>-254333391.42714369</v>
      </c>
      <c r="I7070" s="112">
        <v>21813093.133774262</v>
      </c>
      <c r="J7070" s="112">
        <v>102461608.55186124</v>
      </c>
      <c r="K7070" s="112">
        <f>I7070-J7070-(0.38*'Recalled prostheses cost'!$F$23)</f>
        <v>-89674208.71550563</v>
      </c>
      <c r="L7070" s="11">
        <f t="shared" si="224"/>
        <v>1</v>
      </c>
    </row>
    <row r="7071" spans="1:12" x14ac:dyDescent="0.25">
      <c r="A7071">
        <f t="shared" si="225"/>
        <v>7066</v>
      </c>
      <c r="C7071">
        <v>53311.849554116459</v>
      </c>
      <c r="D7071">
        <v>55583.260713637123</v>
      </c>
      <c r="E7071">
        <v>57567194.510374576</v>
      </c>
      <c r="F7071">
        <v>2271.4111595206632</v>
      </c>
      <c r="G7071">
        <v>587556710.13339007</v>
      </c>
      <c r="H7071" s="6">
        <f>E7071-G7071-'Recalled prostheses cost'!$F$23</f>
        <v>-553741340.08990669</v>
      </c>
      <c r="I7071" s="112">
        <v>31817553.958987981</v>
      </c>
      <c r="J7071" s="112">
        <v>223271549.85068822</v>
      </c>
      <c r="K7071" s="112">
        <f>I7071-J7071-(0.38*'Recalled prostheses cost'!$F$23)</f>
        <v>-200479689.18911889</v>
      </c>
      <c r="L7071" s="11">
        <f t="shared" si="224"/>
        <v>1</v>
      </c>
    </row>
    <row r="7072" spans="1:12" x14ac:dyDescent="0.25">
      <c r="A7072">
        <f t="shared" si="225"/>
        <v>7067</v>
      </c>
      <c r="C7072">
        <v>55009.633726906352</v>
      </c>
      <c r="D7072">
        <v>57004.651847417263</v>
      </c>
      <c r="E7072">
        <v>40869328.925837144</v>
      </c>
      <c r="F7072">
        <v>1995.0181205109111</v>
      </c>
      <c r="G7072">
        <v>396327096.76655042</v>
      </c>
      <c r="H7072" s="6">
        <f>E7072-G7072-'Recalled prostheses cost'!$F$23</f>
        <v>-379209592.30760443</v>
      </c>
      <c r="I7072" s="112">
        <v>22792997.334951807</v>
      </c>
      <c r="J7072" s="112">
        <v>150604296.7712892</v>
      </c>
      <c r="K7072" s="112">
        <f>I7072-J7072-(0.38*'Recalled prostheses cost'!$F$23)</f>
        <v>-136836992.73375604</v>
      </c>
      <c r="L7072" s="11">
        <f t="shared" si="224"/>
        <v>1</v>
      </c>
    </row>
    <row r="7073" spans="1:12" x14ac:dyDescent="0.25">
      <c r="A7073">
        <f t="shared" si="225"/>
        <v>7068</v>
      </c>
      <c r="C7073">
        <v>57517.093988655361</v>
      </c>
      <c r="D7073">
        <v>58942.318837261919</v>
      </c>
      <c r="E7073">
        <v>47077021.349039674</v>
      </c>
      <c r="F7073">
        <v>1425.2248486065582</v>
      </c>
      <c r="G7073">
        <v>244180472.09623876</v>
      </c>
      <c r="H7073" s="6">
        <f>E7073-G7073-'Recalled prostheses cost'!$F$23</f>
        <v>-220855275.21409026</v>
      </c>
      <c r="I7073" s="112">
        <v>26361054.306782443</v>
      </c>
      <c r="J7073" s="112">
        <v>92788579.396570712</v>
      </c>
      <c r="K7073" s="112">
        <f>I7073-J7073-(0.38*'Recalled prostheses cost'!$F$23)</f>
        <v>-75453218.387206912</v>
      </c>
      <c r="L7073" s="11">
        <f t="shared" si="224"/>
        <v>1</v>
      </c>
    </row>
    <row r="7074" spans="1:12" x14ac:dyDescent="0.25">
      <c r="A7074">
        <f t="shared" si="225"/>
        <v>7069</v>
      </c>
      <c r="C7074">
        <v>68587.346885764709</v>
      </c>
      <c r="D7074">
        <v>69909.280896303419</v>
      </c>
      <c r="E7074">
        <v>56298418.267137431</v>
      </c>
      <c r="F7074">
        <v>1321.9340105387091</v>
      </c>
      <c r="G7074">
        <v>228204453.7074917</v>
      </c>
      <c r="H7074" s="6">
        <f>E7074-G7074-'Recalled prostheses cost'!$F$23</f>
        <v>-195657859.90724543</v>
      </c>
      <c r="I7074" s="112">
        <v>31139623.332099333</v>
      </c>
      <c r="J7074" s="112">
        <v>86717692.408846855</v>
      </c>
      <c r="K7074" s="112">
        <f>I7074-J7074-(0.38*'Recalled prostheses cost'!$F$23)</f>
        <v>-64603762.374166168</v>
      </c>
      <c r="L7074" s="11">
        <f t="shared" si="224"/>
        <v>1</v>
      </c>
    </row>
    <row r="7075" spans="1:12" x14ac:dyDescent="0.25">
      <c r="A7075">
        <f t="shared" si="225"/>
        <v>7070</v>
      </c>
      <c r="C7075">
        <v>56525.081578015634</v>
      </c>
      <c r="D7075">
        <v>58637.196167523034</v>
      </c>
      <c r="E7075">
        <v>54812548.019679949</v>
      </c>
      <c r="F7075">
        <v>2112.1145895074005</v>
      </c>
      <c r="G7075">
        <v>499255349.80841827</v>
      </c>
      <c r="H7075" s="6">
        <f>E7075-G7075-'Recalled prostheses cost'!$F$23</f>
        <v>-468194626.25562948</v>
      </c>
      <c r="I7075" s="112">
        <v>30651926.735566836</v>
      </c>
      <c r="J7075" s="112">
        <v>189717032.92719895</v>
      </c>
      <c r="K7075" s="112">
        <f>I7075-J7075-(0.38*'Recalled prostheses cost'!$F$23)</f>
        <v>-168090799.48905078</v>
      </c>
      <c r="L7075" s="11">
        <f t="shared" si="224"/>
        <v>1</v>
      </c>
    </row>
    <row r="7076" spans="1:12" x14ac:dyDescent="0.25">
      <c r="A7076">
        <f t="shared" si="225"/>
        <v>7071</v>
      </c>
      <c r="C7076">
        <v>50748.80330903022</v>
      </c>
      <c r="D7076">
        <v>51867.673265063313</v>
      </c>
      <c r="E7076">
        <v>45091457.658118777</v>
      </c>
      <c r="F7076">
        <v>1118.8699560330933</v>
      </c>
      <c r="G7076">
        <v>329001715.97080445</v>
      </c>
      <c r="H7076" s="6">
        <f>E7076-G7076-'Recalled prostheses cost'!$F$23</f>
        <v>-307662082.77957684</v>
      </c>
      <c r="I7076" s="112">
        <v>24992716.791476231</v>
      </c>
      <c r="J7076" s="112">
        <v>125020652.0689057</v>
      </c>
      <c r="K7076" s="112">
        <f>I7076-J7076-(0.38*'Recalled prostheses cost'!$F$23)</f>
        <v>-109053628.57484812</v>
      </c>
      <c r="L7076" s="11">
        <f t="shared" si="224"/>
        <v>1</v>
      </c>
    </row>
    <row r="7077" spans="1:12" x14ac:dyDescent="0.25">
      <c r="A7077">
        <f t="shared" si="225"/>
        <v>7072</v>
      </c>
      <c r="C7077">
        <v>56680.718623180124</v>
      </c>
      <c r="D7077">
        <v>58742.878369767423</v>
      </c>
      <c r="E7077">
        <v>49811629.968888357</v>
      </c>
      <c r="F7077">
        <v>2062.1597465872983</v>
      </c>
      <c r="G7077">
        <v>419494309.99668419</v>
      </c>
      <c r="H7077" s="6">
        <f>E7077-G7077-'Recalled prostheses cost'!$F$23</f>
        <v>-393434504.49468702</v>
      </c>
      <c r="I7077" s="112">
        <v>27721328.059239935</v>
      </c>
      <c r="J7077" s="112">
        <v>159407837.79874</v>
      </c>
      <c r="K7077" s="112">
        <f>I7077-J7077-(0.38*'Recalled prostheses cost'!$F$23)</f>
        <v>-140712203.0369187</v>
      </c>
      <c r="L7077" s="11">
        <f t="shared" si="224"/>
        <v>1</v>
      </c>
    </row>
    <row r="7078" spans="1:12" x14ac:dyDescent="0.25">
      <c r="A7078">
        <f t="shared" si="225"/>
        <v>7073</v>
      </c>
      <c r="C7078">
        <v>57107.021126984444</v>
      </c>
      <c r="D7078">
        <v>58501.83860364517</v>
      </c>
      <c r="E7078">
        <v>41642760.433703959</v>
      </c>
      <c r="F7078">
        <v>1394.8174766607262</v>
      </c>
      <c r="G7078">
        <v>182646932.14181963</v>
      </c>
      <c r="H7078" s="6">
        <f>E7078-G7078-'Recalled prostheses cost'!$F$23</f>
        <v>-164755996.17500684</v>
      </c>
      <c r="I7078" s="112">
        <v>23064169.831974894</v>
      </c>
      <c r="J7078" s="112">
        <v>69405834.213891461</v>
      </c>
      <c r="K7078" s="112">
        <f>I7078-J7078-(0.38*'Recalled prostheses cost'!$F$23)</f>
        <v>-55367357.679335214</v>
      </c>
      <c r="L7078" s="11">
        <f t="shared" si="224"/>
        <v>1</v>
      </c>
    </row>
    <row r="7079" spans="1:12" x14ac:dyDescent="0.25">
      <c r="A7079">
        <f t="shared" si="225"/>
        <v>7074</v>
      </c>
      <c r="C7079">
        <v>52474.459835987611</v>
      </c>
      <c r="D7079">
        <v>54181.859633390144</v>
      </c>
      <c r="E7079">
        <v>45888409.87208207</v>
      </c>
      <c r="F7079">
        <v>1707.3997974025333</v>
      </c>
      <c r="G7079">
        <v>327898836.13588095</v>
      </c>
      <c r="H7079" s="6">
        <f>E7079-G7079-'Recalled prostheses cost'!$F$23</f>
        <v>-305762250.73069006</v>
      </c>
      <c r="I7079" s="112">
        <v>25537613.472577393</v>
      </c>
      <c r="J7079" s="112">
        <v>124601557.73163477</v>
      </c>
      <c r="K7079" s="112">
        <f>I7079-J7079-(0.38*'Recalled prostheses cost'!$F$23)</f>
        <v>-108089637.55647603</v>
      </c>
      <c r="L7079" s="11">
        <f t="shared" si="224"/>
        <v>1</v>
      </c>
    </row>
    <row r="7080" spans="1:12" x14ac:dyDescent="0.25">
      <c r="A7080">
        <f t="shared" si="225"/>
        <v>7075</v>
      </c>
      <c r="C7080">
        <v>47906.621701534634</v>
      </c>
      <c r="D7080">
        <v>49141.429445711241</v>
      </c>
      <c r="E7080">
        <v>39865654.974939674</v>
      </c>
      <c r="F7080">
        <v>1234.8077441766072</v>
      </c>
      <c r="G7080">
        <v>200556185.98833755</v>
      </c>
      <c r="H7080" s="6">
        <f>E7080-G7080-'Recalled prostheses cost'!$F$23</f>
        <v>-184442355.48028904</v>
      </c>
      <c r="I7080" s="112">
        <v>22148311.512840271</v>
      </c>
      <c r="J7080" s="112">
        <v>76211350.675568283</v>
      </c>
      <c r="K7080" s="112">
        <f>I7080-J7080-(0.38*'Recalled prostheses cost'!$F$23)</f>
        <v>-63088732.460146658</v>
      </c>
      <c r="L7080" s="11">
        <f t="shared" si="224"/>
        <v>1</v>
      </c>
    </row>
    <row r="7081" spans="1:12" x14ac:dyDescent="0.25">
      <c r="A7081">
        <f t="shared" si="225"/>
        <v>7076</v>
      </c>
      <c r="C7081">
        <v>77011.420421298128</v>
      </c>
      <c r="D7081">
        <v>80254.201350344214</v>
      </c>
      <c r="E7081">
        <v>51523740.181572884</v>
      </c>
      <c r="F7081">
        <v>3242.7809290460864</v>
      </c>
      <c r="G7081">
        <v>505155109.14617908</v>
      </c>
      <c r="H7081" s="6">
        <f>E7081-G7081-'Recalled prostheses cost'!$F$23</f>
        <v>-477383193.43149734</v>
      </c>
      <c r="I7081" s="112">
        <v>28452294.789832711</v>
      </c>
      <c r="J7081" s="112">
        <v>191958941.47554803</v>
      </c>
      <c r="K7081" s="112">
        <f>I7081-J7081-(0.38*'Recalled prostheses cost'!$F$23)</f>
        <v>-172532339.98313397</v>
      </c>
      <c r="L7081" s="11">
        <f t="shared" si="224"/>
        <v>1</v>
      </c>
    </row>
    <row r="7082" spans="1:12" x14ac:dyDescent="0.25">
      <c r="A7082">
        <f t="shared" si="225"/>
        <v>7077</v>
      </c>
      <c r="C7082">
        <v>55994.20738000331</v>
      </c>
      <c r="D7082">
        <v>57973.995001012241</v>
      </c>
      <c r="E7082">
        <v>40168012.613838151</v>
      </c>
      <c r="F7082">
        <v>1979.7876210089307</v>
      </c>
      <c r="G7082">
        <v>352857814.31306809</v>
      </c>
      <c r="H7082" s="6">
        <f>E7082-G7082-'Recalled prostheses cost'!$F$23</f>
        <v>-336441626.16612113</v>
      </c>
      <c r="I7082" s="112">
        <v>22416569.784893543</v>
      </c>
      <c r="J7082" s="112">
        <v>134085969.43896587</v>
      </c>
      <c r="K7082" s="112">
        <f>I7082-J7082-(0.38*'Recalled prostheses cost'!$F$23)</f>
        <v>-120695092.95149097</v>
      </c>
      <c r="L7082" s="11">
        <f t="shared" si="224"/>
        <v>1</v>
      </c>
    </row>
    <row r="7083" spans="1:12" x14ac:dyDescent="0.25">
      <c r="A7083">
        <f t="shared" si="225"/>
        <v>7078</v>
      </c>
      <c r="C7083">
        <v>52511.77581356973</v>
      </c>
      <c r="D7083">
        <v>53644.168335254682</v>
      </c>
      <c r="E7083">
        <v>43737650.089778908</v>
      </c>
      <c r="F7083">
        <v>1132.392521684953</v>
      </c>
      <c r="G7083">
        <v>197555616.27524471</v>
      </c>
      <c r="H7083" s="6">
        <f>E7083-G7083-'Recalled prostheses cost'!$F$23</f>
        <v>-177569790.65235698</v>
      </c>
      <c r="I7083" s="112">
        <v>24448519.640848752</v>
      </c>
      <c r="J7083" s="112">
        <v>75071134.184593022</v>
      </c>
      <c r="K7083" s="112">
        <f>I7083-J7083-(0.38*'Recalled prostheses cost'!$F$23)</f>
        <v>-59648307.841162913</v>
      </c>
      <c r="L7083" s="11">
        <f t="shared" si="224"/>
        <v>1</v>
      </c>
    </row>
    <row r="7084" spans="1:12" x14ac:dyDescent="0.25">
      <c r="A7084">
        <f t="shared" si="225"/>
        <v>7079</v>
      </c>
      <c r="C7084">
        <v>58340.810758316278</v>
      </c>
      <c r="D7084">
        <v>60598.594214004159</v>
      </c>
      <c r="E7084">
        <v>45164924.041256994</v>
      </c>
      <c r="F7084">
        <v>2257.7834556878806</v>
      </c>
      <c r="G7084">
        <v>376383020.29059035</v>
      </c>
      <c r="H7084" s="6">
        <f>E7084-G7084-'Recalled prostheses cost'!$F$23</f>
        <v>-354969920.71622455</v>
      </c>
      <c r="I7084" s="112">
        <v>25054026.741969433</v>
      </c>
      <c r="J7084" s="112">
        <v>143025547.7104243</v>
      </c>
      <c r="K7084" s="112">
        <f>I7084-J7084-(0.38*'Recalled prostheses cost'!$F$23)</f>
        <v>-126997214.26587352</v>
      </c>
      <c r="L7084" s="11">
        <f t="shared" si="224"/>
        <v>1</v>
      </c>
    </row>
    <row r="7085" spans="1:12" x14ac:dyDescent="0.25">
      <c r="A7085">
        <f t="shared" si="225"/>
        <v>7080</v>
      </c>
      <c r="C7085">
        <v>66703.074733011876</v>
      </c>
      <c r="D7085">
        <v>69350.0833354481</v>
      </c>
      <c r="E7085">
        <v>46078706.023650445</v>
      </c>
      <c r="F7085">
        <v>2647.0086024362245</v>
      </c>
      <c r="G7085">
        <v>403569372.58633983</v>
      </c>
      <c r="H7085" s="6">
        <f>E7085-G7085-'Recalled prostheses cost'!$F$23</f>
        <v>-381242491.02958053</v>
      </c>
      <c r="I7085" s="112">
        <v>25746884.951973323</v>
      </c>
      <c r="J7085" s="112">
        <v>153356361.58280915</v>
      </c>
      <c r="K7085" s="112">
        <f>I7085-J7085-(0.38*'Recalled prostheses cost'!$F$23)</f>
        <v>-136635169.92825449</v>
      </c>
      <c r="L7085" s="11">
        <f t="shared" si="224"/>
        <v>1</v>
      </c>
    </row>
    <row r="7086" spans="1:12" x14ac:dyDescent="0.25">
      <c r="A7086">
        <f t="shared" si="225"/>
        <v>7081</v>
      </c>
      <c r="C7086">
        <v>53730.678466582314</v>
      </c>
      <c r="D7086">
        <v>55256.962350107904</v>
      </c>
      <c r="E7086">
        <v>49031316.344926126</v>
      </c>
      <c r="F7086">
        <v>1526.2838835255898</v>
      </c>
      <c r="G7086">
        <v>390688239.23356283</v>
      </c>
      <c r="H7086" s="6">
        <f>E7086-G7086-'Recalled prostheses cost'!$F$23</f>
        <v>-365408747.35552788</v>
      </c>
      <c r="I7086" s="112">
        <v>27630299.235637028</v>
      </c>
      <c r="J7086" s="112">
        <v>148461530.90875387</v>
      </c>
      <c r="K7086" s="112">
        <f>I7086-J7086-(0.38*'Recalled prostheses cost'!$F$23)</f>
        <v>-129856924.97053549</v>
      </c>
      <c r="L7086" s="11">
        <f t="shared" si="224"/>
        <v>1</v>
      </c>
    </row>
    <row r="7087" spans="1:12" x14ac:dyDescent="0.25">
      <c r="A7087">
        <f t="shared" si="225"/>
        <v>7082</v>
      </c>
      <c r="C7087">
        <v>53501.119373659152</v>
      </c>
      <c r="D7087">
        <v>55052.156330610793</v>
      </c>
      <c r="E7087">
        <v>50210594.179774672</v>
      </c>
      <c r="F7087">
        <v>1551.0369569516406</v>
      </c>
      <c r="G7087">
        <v>321205991.9009735</v>
      </c>
      <c r="H7087" s="6">
        <f>E7087-G7087-'Recalled prostheses cost'!$F$23</f>
        <v>-294747222.18808997</v>
      </c>
      <c r="I7087" s="112">
        <v>27951579.020401623</v>
      </c>
      <c r="J7087" s="112">
        <v>122058276.9223699</v>
      </c>
      <c r="K7087" s="112">
        <f>I7087-J7087-(0.38*'Recalled prostheses cost'!$F$23)</f>
        <v>-103132391.19938692</v>
      </c>
      <c r="L7087" s="11">
        <f t="shared" si="224"/>
        <v>1</v>
      </c>
    </row>
    <row r="7088" spans="1:12" x14ac:dyDescent="0.25">
      <c r="A7088">
        <f t="shared" si="225"/>
        <v>7083</v>
      </c>
      <c r="C7088">
        <v>69522.979675101291</v>
      </c>
      <c r="D7088">
        <v>71615.007261158855</v>
      </c>
      <c r="E7088">
        <v>41951786.568978064</v>
      </c>
      <c r="F7088">
        <v>2092.0275860575639</v>
      </c>
      <c r="G7088">
        <v>255932167.84067625</v>
      </c>
      <c r="H7088" s="6">
        <f>E7088-G7088-'Recalled prostheses cost'!$F$23</f>
        <v>-237732205.73858935</v>
      </c>
      <c r="I7088" s="112">
        <v>22893921.704268966</v>
      </c>
      <c r="J7088" s="112">
        <v>97254223.779456973</v>
      </c>
      <c r="K7088" s="112">
        <f>I7088-J7088-(0.38*'Recalled prostheses cost'!$F$23)</f>
        <v>-83385995.372606665</v>
      </c>
      <c r="L7088" s="11">
        <f t="shared" si="224"/>
        <v>1</v>
      </c>
    </row>
    <row r="7089" spans="1:12" x14ac:dyDescent="0.25">
      <c r="A7089">
        <f t="shared" si="225"/>
        <v>7084</v>
      </c>
      <c r="C7089">
        <v>54249.279772437963</v>
      </c>
      <c r="D7089">
        <v>55370.934801528449</v>
      </c>
      <c r="E7089">
        <v>41860509.867723808</v>
      </c>
      <c r="F7089">
        <v>1121.6550290904852</v>
      </c>
      <c r="G7089">
        <v>175755324.93652403</v>
      </c>
      <c r="H7089" s="6">
        <f>E7089-G7089-'Recalled prostheses cost'!$F$23</f>
        <v>-157646639.53569141</v>
      </c>
      <c r="I7089" s="112">
        <v>23137614.852634203</v>
      </c>
      <c r="J7089" s="112">
        <v>66787023.475879148</v>
      </c>
      <c r="K7089" s="112">
        <f>I7089-J7089-(0.38*'Recalled prostheses cost'!$F$23)</f>
        <v>-52675101.920663588</v>
      </c>
      <c r="L7089" s="11">
        <f t="shared" si="224"/>
        <v>1</v>
      </c>
    </row>
    <row r="7090" spans="1:12" x14ac:dyDescent="0.25">
      <c r="A7090">
        <f t="shared" si="225"/>
        <v>7085</v>
      </c>
      <c r="C7090">
        <v>65606.355965859271</v>
      </c>
      <c r="D7090">
        <v>67433.447237288638</v>
      </c>
      <c r="E7090">
        <v>49166138.212028958</v>
      </c>
      <c r="F7090">
        <v>1827.0912714293663</v>
      </c>
      <c r="G7090">
        <v>316778935.5958032</v>
      </c>
      <c r="H7090" s="6">
        <f>E7090-G7090-'Recalled prostheses cost'!$F$23</f>
        <v>-291364621.85066545</v>
      </c>
      <c r="I7090" s="112">
        <v>27038656.079908714</v>
      </c>
      <c r="J7090" s="112">
        <v>120375995.5264052</v>
      </c>
      <c r="K7090" s="112">
        <f>I7090-J7090-(0.38*'Recalled prostheses cost'!$F$23)</f>
        <v>-102363032.74391514</v>
      </c>
      <c r="L7090" s="11">
        <f t="shared" si="224"/>
        <v>1</v>
      </c>
    </row>
    <row r="7091" spans="1:12" x14ac:dyDescent="0.25">
      <c r="A7091">
        <f t="shared" si="225"/>
        <v>7086</v>
      </c>
      <c r="C7091">
        <v>74425.136957629395</v>
      </c>
      <c r="D7091">
        <v>76882.86603666973</v>
      </c>
      <c r="E7091">
        <v>66706196.927996606</v>
      </c>
      <c r="F7091">
        <v>2457.7290790403349</v>
      </c>
      <c r="G7091">
        <v>559389880.33119154</v>
      </c>
      <c r="H7091" s="6">
        <f>E7091-G7091-'Recalled prostheses cost'!$F$23</f>
        <v>-516435507.87008607</v>
      </c>
      <c r="I7091" s="112">
        <v>36984451.879320838</v>
      </c>
      <c r="J7091" s="112">
        <v>212568154.52585277</v>
      </c>
      <c r="K7091" s="112">
        <f>I7091-J7091-(0.38*'Recalled prostheses cost'!$F$23)</f>
        <v>-184609395.94395059</v>
      </c>
      <c r="L7091" s="11">
        <f t="shared" si="224"/>
        <v>1</v>
      </c>
    </row>
    <row r="7092" spans="1:12" x14ac:dyDescent="0.25">
      <c r="A7092">
        <f t="shared" si="225"/>
        <v>7087</v>
      </c>
      <c r="C7092">
        <v>54293.946155960708</v>
      </c>
      <c r="D7092">
        <v>55969.256811503808</v>
      </c>
      <c r="E7092">
        <v>62425051.998344928</v>
      </c>
      <c r="F7092">
        <v>1675.3106555431004</v>
      </c>
      <c r="G7092">
        <v>477494660.57199812</v>
      </c>
      <c r="H7092" s="6">
        <f>E7092-G7092-'Recalled prostheses cost'!$F$23</f>
        <v>-438821433.04054439</v>
      </c>
      <c r="I7092" s="112">
        <v>34602301.005757123</v>
      </c>
      <c r="J7092" s="112">
        <v>181447971.01735929</v>
      </c>
      <c r="K7092" s="112">
        <f>I7092-J7092-(0.38*'Recalled prostheses cost'!$F$23)</f>
        <v>-155871363.30902082</v>
      </c>
      <c r="L7092" s="11">
        <f t="shared" si="224"/>
        <v>1</v>
      </c>
    </row>
    <row r="7093" spans="1:12" x14ac:dyDescent="0.25">
      <c r="A7093">
        <f t="shared" si="225"/>
        <v>7088</v>
      </c>
      <c r="C7093">
        <v>51003.702820668099</v>
      </c>
      <c r="D7093">
        <v>52272.440149858296</v>
      </c>
      <c r="E7093">
        <v>38640477.145332858</v>
      </c>
      <c r="F7093">
        <v>1268.7373291901968</v>
      </c>
      <c r="G7093">
        <v>232255525.8672978</v>
      </c>
      <c r="H7093" s="6">
        <f>E7093-G7093-'Recalled prostheses cost'!$F$23</f>
        <v>-217366873.18885612</v>
      </c>
      <c r="I7093" s="112">
        <v>21035045.908589337</v>
      </c>
      <c r="J7093" s="112">
        <v>88257099.829573154</v>
      </c>
      <c r="K7093" s="112">
        <f>I7093-J7093-(0.38*'Recalled prostheses cost'!$F$23)</f>
        <v>-76247747.218402475</v>
      </c>
      <c r="L7093" s="11">
        <f t="shared" si="224"/>
        <v>1</v>
      </c>
    </row>
    <row r="7094" spans="1:12" x14ac:dyDescent="0.25">
      <c r="A7094">
        <f t="shared" si="225"/>
        <v>7089</v>
      </c>
      <c r="C7094">
        <v>60023.102473765066</v>
      </c>
      <c r="D7094">
        <v>62755.814655353919</v>
      </c>
      <c r="E7094">
        <v>43347883.635243185</v>
      </c>
      <c r="F7094">
        <v>2732.7121815888531</v>
      </c>
      <c r="G7094">
        <v>529433219.10628039</v>
      </c>
      <c r="H7094" s="6">
        <f>E7094-G7094-'Recalled prostheses cost'!$F$23</f>
        <v>-509837159.93792838</v>
      </c>
      <c r="I7094" s="112">
        <v>24201391.88970672</v>
      </c>
      <c r="J7094" s="112">
        <v>201184623.26038659</v>
      </c>
      <c r="K7094" s="112">
        <f>I7094-J7094-(0.38*'Recalled prostheses cost'!$F$23)</f>
        <v>-186008924.66809851</v>
      </c>
      <c r="L7094" s="11">
        <f t="shared" si="224"/>
        <v>1</v>
      </c>
    </row>
    <row r="7095" spans="1:12" x14ac:dyDescent="0.25">
      <c r="A7095">
        <f t="shared" si="225"/>
        <v>7090</v>
      </c>
      <c r="C7095">
        <v>69325.781667070958</v>
      </c>
      <c r="D7095">
        <v>71551.746897239951</v>
      </c>
      <c r="E7095">
        <v>46719217.433341563</v>
      </c>
      <c r="F7095">
        <v>2225.965230168993</v>
      </c>
      <c r="G7095">
        <v>336306496.79601061</v>
      </c>
      <c r="H7095" s="6">
        <f>E7095-G7095-'Recalled prostheses cost'!$F$23</f>
        <v>-313339103.82956022</v>
      </c>
      <c r="I7095" s="112">
        <v>26300059.838630628</v>
      </c>
      <c r="J7095" s="112">
        <v>127796468.78248399</v>
      </c>
      <c r="K7095" s="112">
        <f>I7095-J7095-(0.38*'Recalled prostheses cost'!$F$23)</f>
        <v>-110522102.241272</v>
      </c>
      <c r="L7095" s="11">
        <f t="shared" si="224"/>
        <v>1</v>
      </c>
    </row>
    <row r="7096" spans="1:12" x14ac:dyDescent="0.25">
      <c r="A7096">
        <f t="shared" si="225"/>
        <v>7091</v>
      </c>
      <c r="C7096">
        <v>52025.32358691706</v>
      </c>
      <c r="D7096">
        <v>53451.924523186448</v>
      </c>
      <c r="E7096">
        <v>56667011.545957163</v>
      </c>
      <c r="F7096">
        <v>1426.6009362693876</v>
      </c>
      <c r="G7096">
        <v>364739928.27767831</v>
      </c>
      <c r="H7096" s="6">
        <f>E7096-G7096-'Recalled prostheses cost'!$F$23</f>
        <v>-331824741.19861233</v>
      </c>
      <c r="I7096" s="112">
        <v>31555608.434393663</v>
      </c>
      <c r="J7096" s="112">
        <v>138601172.74551776</v>
      </c>
      <c r="K7096" s="112">
        <f>I7096-J7096-(0.38*'Recalled prostheses cost'!$F$23)</f>
        <v>-116071257.60854274</v>
      </c>
      <c r="L7096" s="11">
        <f t="shared" si="224"/>
        <v>1</v>
      </c>
    </row>
    <row r="7097" spans="1:12" x14ac:dyDescent="0.25">
      <c r="A7097">
        <f t="shared" si="225"/>
        <v>7092</v>
      </c>
      <c r="C7097">
        <v>86844.822628939917</v>
      </c>
      <c r="D7097">
        <v>88925.908986723851</v>
      </c>
      <c r="E7097">
        <v>47980994.530476026</v>
      </c>
      <c r="F7097">
        <v>2081.0863577839336</v>
      </c>
      <c r="G7097">
        <v>211381044.9198834</v>
      </c>
      <c r="H7097" s="6">
        <f>E7097-G7097-'Recalled prostheses cost'!$F$23</f>
        <v>-187151874.85629854</v>
      </c>
      <c r="I7097" s="112">
        <v>26637135.553166855</v>
      </c>
      <c r="J7097" s="112">
        <v>80324797.0695557</v>
      </c>
      <c r="K7097" s="112">
        <f>I7097-J7097-(0.38*'Recalled prostheses cost'!$F$23)</f>
        <v>-62713354.813807495</v>
      </c>
      <c r="L7097" s="11">
        <f t="shared" si="224"/>
        <v>1</v>
      </c>
    </row>
    <row r="7098" spans="1:12" x14ac:dyDescent="0.25">
      <c r="A7098">
        <f t="shared" si="225"/>
        <v>7093</v>
      </c>
      <c r="C7098">
        <v>61769.020317570663</v>
      </c>
      <c r="D7098">
        <v>64041.207355902385</v>
      </c>
      <c r="E7098">
        <v>46949470.653104335</v>
      </c>
      <c r="F7098">
        <v>2272.1870383317219</v>
      </c>
      <c r="G7098">
        <v>354817229.41768587</v>
      </c>
      <c r="H7098" s="6">
        <f>E7098-G7098-'Recalled prostheses cost'!$F$23</f>
        <v>-331619583.23147273</v>
      </c>
      <c r="I7098" s="112">
        <v>25935687.17758761</v>
      </c>
      <c r="J7098" s="112">
        <v>134830547.17872065</v>
      </c>
      <c r="K7098" s="112">
        <f>I7098-J7098-(0.38*'Recalled prostheses cost'!$F$23)</f>
        <v>-117920553.29855168</v>
      </c>
      <c r="L7098" s="11">
        <f t="shared" si="224"/>
        <v>1</v>
      </c>
    </row>
    <row r="7099" spans="1:12" x14ac:dyDescent="0.25">
      <c r="A7099">
        <f t="shared" si="225"/>
        <v>7094</v>
      </c>
      <c r="C7099">
        <v>67301.320122711739</v>
      </c>
      <c r="D7099">
        <v>69276.878574318616</v>
      </c>
      <c r="E7099">
        <v>44473043.377535485</v>
      </c>
      <c r="F7099">
        <v>1975.5584516068775</v>
      </c>
      <c r="G7099">
        <v>227696217.48265788</v>
      </c>
      <c r="H7099" s="6">
        <f>E7099-G7099-'Recalled prostheses cost'!$F$23</f>
        <v>-206974998.57201356</v>
      </c>
      <c r="I7099" s="112">
        <v>24667430.735015288</v>
      </c>
      <c r="J7099" s="112">
        <v>86524562.643409997</v>
      </c>
      <c r="K7099" s="112">
        <f>I7099-J7099-(0.38*'Recalled prostheses cost'!$F$23)</f>
        <v>-70882825.205813348</v>
      </c>
      <c r="L7099" s="11">
        <f t="shared" si="224"/>
        <v>1</v>
      </c>
    </row>
    <row r="7100" spans="1:12" x14ac:dyDescent="0.25">
      <c r="A7100">
        <f t="shared" si="225"/>
        <v>7095</v>
      </c>
      <c r="C7100">
        <v>62281.001515009943</v>
      </c>
      <c r="D7100">
        <v>65161.061033233142</v>
      </c>
      <c r="E7100">
        <v>50510584.814420737</v>
      </c>
      <c r="F7100">
        <v>2880.0595182231991</v>
      </c>
      <c r="G7100">
        <v>618460335.84969902</v>
      </c>
      <c r="H7100" s="6">
        <f>E7100-G7100-'Recalled prostheses cost'!$F$23</f>
        <v>-591701575.50216949</v>
      </c>
      <c r="I7100" s="112">
        <v>28085517.972049329</v>
      </c>
      <c r="J7100" s="112">
        <v>235014927.62288558</v>
      </c>
      <c r="K7100" s="112">
        <f>I7100-J7100-(0.38*'Recalled prostheses cost'!$F$23)</f>
        <v>-215955102.94825491</v>
      </c>
      <c r="L7100" s="11">
        <f t="shared" si="224"/>
        <v>1</v>
      </c>
    </row>
    <row r="7101" spans="1:12" x14ac:dyDescent="0.25">
      <c r="A7101">
        <f t="shared" si="225"/>
        <v>7096</v>
      </c>
      <c r="C7101">
        <v>74345.834929919714</v>
      </c>
      <c r="D7101">
        <v>77430.299104877922</v>
      </c>
      <c r="E7101">
        <v>53673331.179720096</v>
      </c>
      <c r="F7101">
        <v>3084.4641749582079</v>
      </c>
      <c r="G7101">
        <v>479535550.35373086</v>
      </c>
      <c r="H7101" s="6">
        <f>E7101-G7101-'Recalled prostheses cost'!$F$23</f>
        <v>-449614043.64090192</v>
      </c>
      <c r="I7101" s="112">
        <v>29442482.431102756</v>
      </c>
      <c r="J7101" s="112">
        <v>182223509.13441774</v>
      </c>
      <c r="K7101" s="112">
        <f>I7101-J7101-(0.38*'Recalled prostheses cost'!$F$23)</f>
        <v>-161806720.00073364</v>
      </c>
      <c r="L7101" s="11">
        <f t="shared" si="224"/>
        <v>1</v>
      </c>
    </row>
    <row r="7102" spans="1:12" x14ac:dyDescent="0.25">
      <c r="A7102">
        <f t="shared" si="225"/>
        <v>7097</v>
      </c>
      <c r="C7102">
        <v>75308.264893697342</v>
      </c>
      <c r="D7102">
        <v>78186.467898849558</v>
      </c>
      <c r="E7102">
        <v>41950474.267578498</v>
      </c>
      <c r="F7102">
        <v>2878.2030051522161</v>
      </c>
      <c r="G7102">
        <v>272073207.14897704</v>
      </c>
      <c r="H7102" s="6">
        <f>E7102-G7102-'Recalled prostheses cost'!$F$23</f>
        <v>-253874557.34828973</v>
      </c>
      <c r="I7102" s="112">
        <v>23187010.646218982</v>
      </c>
      <c r="J7102" s="112">
        <v>103387818.71661131</v>
      </c>
      <c r="K7102" s="112">
        <f>I7102-J7102-(0.38*'Recalled prostheses cost'!$F$23)</f>
        <v>-89226501.367810965</v>
      </c>
      <c r="L7102" s="11">
        <f t="shared" si="224"/>
        <v>1</v>
      </c>
    </row>
    <row r="7103" spans="1:12" x14ac:dyDescent="0.25">
      <c r="A7103">
        <f t="shared" si="225"/>
        <v>7098</v>
      </c>
      <c r="C7103">
        <v>85437.273960291743</v>
      </c>
      <c r="D7103">
        <v>87294.528459606809</v>
      </c>
      <c r="E7103">
        <v>53566867.22701548</v>
      </c>
      <c r="F7103">
        <v>1857.2544993150659</v>
      </c>
      <c r="G7103">
        <v>232203056.82513976</v>
      </c>
      <c r="H7103" s="6">
        <f>E7103-G7103-'Recalled prostheses cost'!$F$23</f>
        <v>-202388014.06501544</v>
      </c>
      <c r="I7103" s="112">
        <v>29578306.361253235</v>
      </c>
      <c r="J7103" s="112">
        <v>88237161.593553126</v>
      </c>
      <c r="K7103" s="112">
        <f>I7103-J7103-(0.38*'Recalled prostheses cost'!$F$23)</f>
        <v>-67684548.529718548</v>
      </c>
      <c r="L7103" s="11">
        <f t="shared" si="224"/>
        <v>1</v>
      </c>
    </row>
    <row r="7104" spans="1:12" x14ac:dyDescent="0.25">
      <c r="A7104">
        <f t="shared" si="225"/>
        <v>7099</v>
      </c>
      <c r="C7104">
        <v>60460.776906936138</v>
      </c>
      <c r="D7104">
        <v>63136.237265605749</v>
      </c>
      <c r="E7104">
        <v>57970998.337485924</v>
      </c>
      <c r="F7104">
        <v>2675.4603586696103</v>
      </c>
      <c r="G7104">
        <v>592969653.16373241</v>
      </c>
      <c r="H7104" s="6">
        <f>E7104-G7104-'Recalled prostheses cost'!$F$23</f>
        <v>-558750479.29313767</v>
      </c>
      <c r="I7104" s="112">
        <v>31970714.966476895</v>
      </c>
      <c r="J7104" s="112">
        <v>225328468.20221829</v>
      </c>
      <c r="K7104" s="112">
        <f>I7104-J7104-(0.38*'Recalled prostheses cost'!$F$23)</f>
        <v>-202383446.53316006</v>
      </c>
      <c r="L7104" s="11">
        <f t="shared" si="224"/>
        <v>1</v>
      </c>
    </row>
    <row r="7105" spans="1:12" x14ac:dyDescent="0.25">
      <c r="A7105">
        <f t="shared" si="225"/>
        <v>7100</v>
      </c>
      <c r="C7105">
        <v>56539.628212585027</v>
      </c>
      <c r="D7105">
        <v>58534.437774249585</v>
      </c>
      <c r="E7105">
        <v>47228337.353037126</v>
      </c>
      <c r="F7105">
        <v>1994.8095616645587</v>
      </c>
      <c r="G7105">
        <v>371965295.00772703</v>
      </c>
      <c r="H7105" s="6">
        <f>E7105-G7105-'Recalled prostheses cost'!$F$23</f>
        <v>-348488782.12158108</v>
      </c>
      <c r="I7105" s="112">
        <v>26305849.287687674</v>
      </c>
      <c r="J7105" s="112">
        <v>141346812.10293627</v>
      </c>
      <c r="K7105" s="112">
        <f>I7105-J7105-(0.38*'Recalled prostheses cost'!$F$23)</f>
        <v>-124066656.11266723</v>
      </c>
      <c r="L7105" s="11">
        <f t="shared" si="224"/>
        <v>1</v>
      </c>
    </row>
    <row r="7106" spans="1:12" x14ac:dyDescent="0.25">
      <c r="A7106">
        <f t="shared" si="225"/>
        <v>7101</v>
      </c>
      <c r="C7106">
        <v>71183.853485100393</v>
      </c>
      <c r="D7106">
        <v>74553.879099210928</v>
      </c>
      <c r="E7106">
        <v>50394729.801675491</v>
      </c>
      <c r="F7106">
        <v>3370.0256141105347</v>
      </c>
      <c r="G7106">
        <v>394569386.25009865</v>
      </c>
      <c r="H7106" s="6">
        <f>E7106-G7106-'Recalled prostheses cost'!$F$23</f>
        <v>-367926480.91531432</v>
      </c>
      <c r="I7106" s="112">
        <v>28141241.232519798</v>
      </c>
      <c r="J7106" s="112">
        <v>149936366.7750375</v>
      </c>
      <c r="K7106" s="112">
        <f>I7106-J7106-(0.38*'Recalled prostheses cost'!$F$23)</f>
        <v>-130820818.83993635</v>
      </c>
      <c r="L7106" s="11">
        <f t="shared" si="224"/>
        <v>1</v>
      </c>
    </row>
    <row r="7107" spans="1:12" x14ac:dyDescent="0.25">
      <c r="A7107">
        <f t="shared" si="225"/>
        <v>7102</v>
      </c>
      <c r="C7107">
        <v>57077.411979480508</v>
      </c>
      <c r="D7107">
        <v>58436.687556100878</v>
      </c>
      <c r="E7107">
        <v>40635701.589600652</v>
      </c>
      <c r="F7107">
        <v>1359.27557662037</v>
      </c>
      <c r="G7107">
        <v>176066770.32785973</v>
      </c>
      <c r="H7107" s="6">
        <f>E7107-G7107-'Recalled prostheses cost'!$F$23</f>
        <v>-159182893.20515025</v>
      </c>
      <c r="I7107" s="112">
        <v>22682686.70153043</v>
      </c>
      <c r="J7107" s="112">
        <v>66905372.724586695</v>
      </c>
      <c r="K7107" s="112">
        <f>I7107-J7107-(0.38*'Recalled prostheses cost'!$F$23)</f>
        <v>-53248379.320474915</v>
      </c>
      <c r="L7107" s="11">
        <f t="shared" si="224"/>
        <v>1</v>
      </c>
    </row>
    <row r="7108" spans="1:12" x14ac:dyDescent="0.25">
      <c r="A7108">
        <f t="shared" si="225"/>
        <v>7103</v>
      </c>
      <c r="C7108">
        <v>52636.272121025402</v>
      </c>
      <c r="D7108">
        <v>54222.806075404798</v>
      </c>
      <c r="E7108">
        <v>53763880.482853353</v>
      </c>
      <c r="F7108">
        <v>1586.5339543793962</v>
      </c>
      <c r="G7108">
        <v>467217960.45485765</v>
      </c>
      <c r="H7108" s="6">
        <f>E7108-G7108-'Recalled prostheses cost'!$F$23</f>
        <v>-437205904.43889546</v>
      </c>
      <c r="I7108" s="112">
        <v>29812250.163726427</v>
      </c>
      <c r="J7108" s="112">
        <v>177542824.97284591</v>
      </c>
      <c r="K7108" s="112">
        <f>I7108-J7108-(0.38*'Recalled prostheses cost'!$F$23)</f>
        <v>-156756268.10653815</v>
      </c>
      <c r="L7108" s="11">
        <f t="shared" si="224"/>
        <v>1</v>
      </c>
    </row>
    <row r="7109" spans="1:12" x14ac:dyDescent="0.25">
      <c r="A7109">
        <f t="shared" si="225"/>
        <v>7104</v>
      </c>
      <c r="C7109">
        <v>56484.137250072061</v>
      </c>
      <c r="D7109">
        <v>58039.70637797947</v>
      </c>
      <c r="E7109">
        <v>43825710.756524339</v>
      </c>
      <c r="F7109">
        <v>1555.569127907409</v>
      </c>
      <c r="G7109">
        <v>275013669.19138902</v>
      </c>
      <c r="H7109" s="6">
        <f>E7109-G7109-'Recalled prostheses cost'!$F$23</f>
        <v>-254939782.90175587</v>
      </c>
      <c r="I7109" s="112">
        <v>24136939.054253925</v>
      </c>
      <c r="J7109" s="112">
        <v>104505194.29272786</v>
      </c>
      <c r="K7109" s="112">
        <f>I7109-J7109-(0.38*'Recalled prostheses cost'!$F$23)</f>
        <v>-89393948.535892576</v>
      </c>
      <c r="L7109" s="11">
        <f t="shared" si="224"/>
        <v>1</v>
      </c>
    </row>
    <row r="7110" spans="1:12" x14ac:dyDescent="0.25">
      <c r="A7110">
        <f t="shared" si="225"/>
        <v>7105</v>
      </c>
      <c r="C7110">
        <v>66892.674747795623</v>
      </c>
      <c r="D7110">
        <v>69781.523908763673</v>
      </c>
      <c r="E7110">
        <v>45330041.528484866</v>
      </c>
      <c r="F7110">
        <v>2888.8491609680495</v>
      </c>
      <c r="G7110">
        <v>419665759.3317126</v>
      </c>
      <c r="H7110" s="6">
        <f>E7110-G7110-'Recalled prostheses cost'!$F$23</f>
        <v>-398087542.27011889</v>
      </c>
      <c r="I7110" s="112">
        <v>25212682.200415153</v>
      </c>
      <c r="J7110" s="112">
        <v>159472988.54605082</v>
      </c>
      <c r="K7110" s="112">
        <f>I7110-J7110-(0.38*'Recalled prostheses cost'!$F$23)</f>
        <v>-143285999.64305431</v>
      </c>
      <c r="L7110" s="11">
        <f t="shared" ref="L7110:L7173" si="226">IF(H7110/$H$1&lt;=F7110,1,0)</f>
        <v>1</v>
      </c>
    </row>
    <row r="7111" spans="1:12" x14ac:dyDescent="0.25">
      <c r="A7111">
        <f t="shared" si="225"/>
        <v>7106</v>
      </c>
      <c r="C7111">
        <v>51784.377980053774</v>
      </c>
      <c r="D7111">
        <v>53289.835894345895</v>
      </c>
      <c r="E7111">
        <v>43469255.623757049</v>
      </c>
      <c r="F7111">
        <v>1505.4579142921211</v>
      </c>
      <c r="G7111">
        <v>274503045.22002745</v>
      </c>
      <c r="H7111" s="6">
        <f>E7111-G7111-'Recalled prostheses cost'!$F$23</f>
        <v>-254785614.06316155</v>
      </c>
      <c r="I7111" s="112">
        <v>23947764.438729741</v>
      </c>
      <c r="J7111" s="112">
        <v>104311157.18361045</v>
      </c>
      <c r="K7111" s="112">
        <f>I7111-J7111-(0.38*'Recalled prostheses cost'!$F$23)</f>
        <v>-89389086.04229936</v>
      </c>
      <c r="L7111" s="11">
        <f t="shared" si="226"/>
        <v>1</v>
      </c>
    </row>
    <row r="7112" spans="1:12" x14ac:dyDescent="0.25">
      <c r="A7112">
        <f t="shared" ref="A7112:A7175" si="227">1+A7111</f>
        <v>7107</v>
      </c>
      <c r="C7112">
        <v>61162.20836100608</v>
      </c>
      <c r="D7112">
        <v>63127.807877834377</v>
      </c>
      <c r="E7112">
        <v>77430906.133174524</v>
      </c>
      <c r="F7112">
        <v>1965.5995168282971</v>
      </c>
      <c r="G7112">
        <v>661253749.28761673</v>
      </c>
      <c r="H7112" s="6">
        <f>E7112-G7112-'Recalled prostheses cost'!$F$23</f>
        <v>-607574667.62133336</v>
      </c>
      <c r="I7112" s="112">
        <v>43047281.601926856</v>
      </c>
      <c r="J7112" s="112">
        <v>251276424.72929439</v>
      </c>
      <c r="K7112" s="112">
        <f>I7112-J7112-(0.38*'Recalled prostheses cost'!$F$23)</f>
        <v>-217254836.42478618</v>
      </c>
      <c r="L7112" s="11">
        <f t="shared" si="226"/>
        <v>1</v>
      </c>
    </row>
    <row r="7113" spans="1:12" x14ac:dyDescent="0.25">
      <c r="A7113">
        <f t="shared" si="227"/>
        <v>7108</v>
      </c>
      <c r="C7113">
        <v>56368.61055956169</v>
      </c>
      <c r="D7113">
        <v>57952.986149590462</v>
      </c>
      <c r="E7113">
        <v>55101380.452372059</v>
      </c>
      <c r="F7113">
        <v>1584.3755900287724</v>
      </c>
      <c r="G7113">
        <v>385066202.680951</v>
      </c>
      <c r="H7113" s="6">
        <f>E7113-G7113-'Recalled prostheses cost'!$F$23</f>
        <v>-353716646.69547009</v>
      </c>
      <c r="I7113" s="112">
        <v>30668884.741962597</v>
      </c>
      <c r="J7113" s="112">
        <v>146325157.01876137</v>
      </c>
      <c r="K7113" s="112">
        <f>I7113-J7113-(0.38*'Recalled prostheses cost'!$F$23)</f>
        <v>-124681965.57421741</v>
      </c>
      <c r="L7113" s="11">
        <f t="shared" si="226"/>
        <v>1</v>
      </c>
    </row>
    <row r="7114" spans="1:12" x14ac:dyDescent="0.25">
      <c r="A7114">
        <f t="shared" si="227"/>
        <v>7109</v>
      </c>
      <c r="C7114">
        <v>56316.033509330664</v>
      </c>
      <c r="D7114">
        <v>57624.676505905845</v>
      </c>
      <c r="E7114">
        <v>54899284.532841854</v>
      </c>
      <c r="F7114">
        <v>1308.6429965751813</v>
      </c>
      <c r="G7114">
        <v>273070295.58637047</v>
      </c>
      <c r="H7114" s="6">
        <f>E7114-G7114-'Recalled prostheses cost'!$F$23</f>
        <v>-241922835.52041978</v>
      </c>
      <c r="I7114" s="112">
        <v>30358246.686576568</v>
      </c>
      <c r="J7114" s="112">
        <v>103766712.32282078</v>
      </c>
      <c r="K7114" s="112">
        <f>I7114-J7114-(0.38*'Recalled prostheses cost'!$F$23)</f>
        <v>-82434158.933662862</v>
      </c>
      <c r="L7114" s="11">
        <f t="shared" si="226"/>
        <v>1</v>
      </c>
    </row>
    <row r="7115" spans="1:12" x14ac:dyDescent="0.25">
      <c r="A7115">
        <f t="shared" si="227"/>
        <v>7110</v>
      </c>
      <c r="C7115">
        <v>61499.141597130241</v>
      </c>
      <c r="D7115">
        <v>63897.42660509549</v>
      </c>
      <c r="E7115">
        <v>42931079.892771706</v>
      </c>
      <c r="F7115">
        <v>2398.285007965249</v>
      </c>
      <c r="G7115">
        <v>357561023.29524261</v>
      </c>
      <c r="H7115" s="6">
        <f>E7115-G7115-'Recalled prostheses cost'!$F$23</f>
        <v>-338381767.86936206</v>
      </c>
      <c r="I7115" s="112">
        <v>23646355.183800187</v>
      </c>
      <c r="J7115" s="112">
        <v>135873188.85219222</v>
      </c>
      <c r="K7115" s="112">
        <f>I7115-J7115-(0.38*'Recalled prostheses cost'!$F$23)</f>
        <v>-121252526.96581069</v>
      </c>
      <c r="L7115" s="11">
        <f t="shared" si="226"/>
        <v>1</v>
      </c>
    </row>
    <row r="7116" spans="1:12" x14ac:dyDescent="0.25">
      <c r="A7116">
        <f t="shared" si="227"/>
        <v>7111</v>
      </c>
      <c r="C7116">
        <v>65602.262693440833</v>
      </c>
      <c r="D7116">
        <v>67587.872492888724</v>
      </c>
      <c r="E7116">
        <v>55920312.862944476</v>
      </c>
      <c r="F7116">
        <v>1985.6097994478914</v>
      </c>
      <c r="G7116">
        <v>401834810.82737935</v>
      </c>
      <c r="H7116" s="6">
        <f>E7116-G7116-'Recalled prostheses cost'!$F$23</f>
        <v>-369666322.43132603</v>
      </c>
      <c r="I7116" s="112">
        <v>30883795.944422867</v>
      </c>
      <c r="J7116" s="112">
        <v>152697228.11440414</v>
      </c>
      <c r="K7116" s="112">
        <f>I7116-J7116-(0.38*'Recalled prostheses cost'!$F$23)</f>
        <v>-130839125.46739992</v>
      </c>
      <c r="L7116" s="11">
        <f t="shared" si="226"/>
        <v>1</v>
      </c>
    </row>
    <row r="7117" spans="1:12" x14ac:dyDescent="0.25">
      <c r="A7117">
        <f t="shared" si="227"/>
        <v>7112</v>
      </c>
      <c r="C7117">
        <v>55209.787271377325</v>
      </c>
      <c r="D7117">
        <v>56429.263205571042</v>
      </c>
      <c r="E7117">
        <v>49561013.487022273</v>
      </c>
      <c r="F7117">
        <v>1219.475934193717</v>
      </c>
      <c r="G7117">
        <v>280121003.92988271</v>
      </c>
      <c r="H7117" s="6">
        <f>E7117-G7117-'Recalled prostheses cost'!$F$23</f>
        <v>-254311814.90975159</v>
      </c>
      <c r="I7117" s="112">
        <v>27432633.234603003</v>
      </c>
      <c r="J7117" s="112">
        <v>106445981.49335542</v>
      </c>
      <c r="K7117" s="112">
        <f>I7117-J7117-(0.38*'Recalled prostheses cost'!$F$23)</f>
        <v>-88039041.55617106</v>
      </c>
      <c r="L7117" s="11">
        <f t="shared" si="226"/>
        <v>1</v>
      </c>
    </row>
    <row r="7118" spans="1:12" x14ac:dyDescent="0.25">
      <c r="A7118">
        <f t="shared" si="227"/>
        <v>7113</v>
      </c>
      <c r="C7118">
        <v>86867.152073373712</v>
      </c>
      <c r="D7118">
        <v>88272.175045188313</v>
      </c>
      <c r="E7118">
        <v>49413615.69336278</v>
      </c>
      <c r="F7118">
        <v>1405.0229718146002</v>
      </c>
      <c r="G7118">
        <v>160720552.55380785</v>
      </c>
      <c r="H7118" s="6">
        <f>E7118-G7118-'Recalled prostheses cost'!$F$23</f>
        <v>-135058761.32733625</v>
      </c>
      <c r="I7118" s="112">
        <v>27670063.266947746</v>
      </c>
      <c r="J7118" s="112">
        <v>61073809.970446981</v>
      </c>
      <c r="K7118" s="112">
        <f>I7118-J7118-(0.38*'Recalled prostheses cost'!$F$23)</f>
        <v>-42429440.000917882</v>
      </c>
      <c r="L7118" s="11">
        <f t="shared" si="226"/>
        <v>1</v>
      </c>
    </row>
    <row r="7119" spans="1:12" x14ac:dyDescent="0.25">
      <c r="A7119">
        <f t="shared" si="227"/>
        <v>7114</v>
      </c>
      <c r="C7119">
        <v>48059.445295597623</v>
      </c>
      <c r="D7119">
        <v>49500.083541908345</v>
      </c>
      <c r="E7119">
        <v>42456159.571548514</v>
      </c>
      <c r="F7119">
        <v>1440.638246310722</v>
      </c>
      <c r="G7119">
        <v>304416666.938595</v>
      </c>
      <c r="H7119" s="6">
        <f>E7119-G7119-'Recalled prostheses cost'!$F$23</f>
        <v>-285712331.83393764</v>
      </c>
      <c r="I7119" s="112">
        <v>23906501.834505383</v>
      </c>
      <c r="J7119" s="112">
        <v>115678333.4366661</v>
      </c>
      <c r="K7119" s="112">
        <f>I7119-J7119-(0.38*'Recalled prostheses cost'!$F$23)</f>
        <v>-100797524.89957938</v>
      </c>
      <c r="L7119" s="11">
        <f t="shared" si="226"/>
        <v>1</v>
      </c>
    </row>
    <row r="7120" spans="1:12" x14ac:dyDescent="0.25">
      <c r="A7120">
        <f t="shared" si="227"/>
        <v>7115</v>
      </c>
      <c r="C7120">
        <v>70027.589794376821</v>
      </c>
      <c r="D7120">
        <v>72084.780896116688</v>
      </c>
      <c r="E7120">
        <v>48369143.761292219</v>
      </c>
      <c r="F7120">
        <v>2057.191101739867</v>
      </c>
      <c r="G7120">
        <v>256424974.42386371</v>
      </c>
      <c r="H7120" s="6">
        <f>E7120-G7120-'Recalled prostheses cost'!$F$23</f>
        <v>-231807655.12946266</v>
      </c>
      <c r="I7120" s="112">
        <v>27097645.695325661</v>
      </c>
      <c r="J7120" s="112">
        <v>97441490.281068206</v>
      </c>
      <c r="K7120" s="112">
        <f>I7120-J7120-(0.38*'Recalled prostheses cost'!$F$23)</f>
        <v>-79369537.883161187</v>
      </c>
      <c r="L7120" s="11">
        <f t="shared" si="226"/>
        <v>1</v>
      </c>
    </row>
    <row r="7121" spans="1:12" x14ac:dyDescent="0.25">
      <c r="A7121">
        <f t="shared" si="227"/>
        <v>7116</v>
      </c>
      <c r="C7121">
        <v>51179.398378524529</v>
      </c>
      <c r="D7121">
        <v>52509.279343676804</v>
      </c>
      <c r="E7121">
        <v>42825157.37650609</v>
      </c>
      <c r="F7121">
        <v>1329.8809651522752</v>
      </c>
      <c r="G7121">
        <v>210135977.27567762</v>
      </c>
      <c r="H7121" s="6">
        <f>E7121-G7121-'Recalled prostheses cost'!$F$23</f>
        <v>-191062644.3660627</v>
      </c>
      <c r="I7121" s="112">
        <v>23770584.199708931</v>
      </c>
      <c r="J7121" s="112">
        <v>79851671.364757478</v>
      </c>
      <c r="K7121" s="112">
        <f>I7121-J7121-(0.38*'Recalled prostheses cost'!$F$23)</f>
        <v>-65106780.462467194</v>
      </c>
      <c r="L7121" s="11">
        <f t="shared" si="226"/>
        <v>1</v>
      </c>
    </row>
    <row r="7122" spans="1:12" x14ac:dyDescent="0.25">
      <c r="A7122">
        <f t="shared" si="227"/>
        <v>7117</v>
      </c>
      <c r="C7122">
        <v>55711.372434220284</v>
      </c>
      <c r="D7122">
        <v>56926.342797876969</v>
      </c>
      <c r="E7122">
        <v>55169274.677661479</v>
      </c>
      <c r="F7122">
        <v>1214.9703636566846</v>
      </c>
      <c r="G7122">
        <v>284095858.11461765</v>
      </c>
      <c r="H7122" s="6">
        <f>E7122-G7122-'Recalled prostheses cost'!$F$23</f>
        <v>-252678407.90384734</v>
      </c>
      <c r="I7122" s="112">
        <v>30320856.534449063</v>
      </c>
      <c r="J7122" s="112">
        <v>107956426.08355471</v>
      </c>
      <c r="K7122" s="112">
        <f>I7122-J7122-(0.38*'Recalled prostheses cost'!$F$23)</f>
        <v>-86661262.846524298</v>
      </c>
      <c r="L7122" s="11">
        <f t="shared" si="226"/>
        <v>1</v>
      </c>
    </row>
    <row r="7123" spans="1:12" x14ac:dyDescent="0.25">
      <c r="A7123">
        <f t="shared" si="227"/>
        <v>7118</v>
      </c>
      <c r="C7123">
        <v>50511.187165861433</v>
      </c>
      <c r="D7123">
        <v>51571.981692686815</v>
      </c>
      <c r="E7123">
        <v>41484008.009838238</v>
      </c>
      <c r="F7123">
        <v>1060.7945268253825</v>
      </c>
      <c r="G7123">
        <v>177286013.48561323</v>
      </c>
      <c r="H7123" s="6">
        <f>E7123-G7123-'Recalled prostheses cost'!$F$23</f>
        <v>-159553829.94266617</v>
      </c>
      <c r="I7123" s="112">
        <v>23255215.556390729</v>
      </c>
      <c r="J7123" s="112">
        <v>67368685.124533013</v>
      </c>
      <c r="K7123" s="112">
        <f>I7123-J7123-(0.38*'Recalled prostheses cost'!$F$23)</f>
        <v>-53139162.865560926</v>
      </c>
      <c r="L7123" s="11">
        <f t="shared" si="226"/>
        <v>1</v>
      </c>
    </row>
    <row r="7124" spans="1:12" x14ac:dyDescent="0.25">
      <c r="A7124">
        <f t="shared" si="227"/>
        <v>7119</v>
      </c>
      <c r="C7124">
        <v>57712.430356970959</v>
      </c>
      <c r="D7124">
        <v>60090.018120522596</v>
      </c>
      <c r="E7124">
        <v>66727556.308423765</v>
      </c>
      <c r="F7124">
        <v>2377.5877635516372</v>
      </c>
      <c r="G7124">
        <v>777442057.70848274</v>
      </c>
      <c r="H7124" s="6">
        <f>E7124-G7124-'Recalled prostheses cost'!$F$23</f>
        <v>-734466325.86695015</v>
      </c>
      <c r="I7124" s="112">
        <v>37010536.19609268</v>
      </c>
      <c r="J7124" s="112">
        <v>295427981.92922348</v>
      </c>
      <c r="K7124" s="112">
        <f>I7124-J7124-(0.38*'Recalled prostheses cost'!$F$23)</f>
        <v>-267443139.03054947</v>
      </c>
      <c r="L7124" s="11">
        <f t="shared" si="226"/>
        <v>1</v>
      </c>
    </row>
    <row r="7125" spans="1:12" x14ac:dyDescent="0.25">
      <c r="A7125">
        <f t="shared" si="227"/>
        <v>7120</v>
      </c>
      <c r="C7125">
        <v>63759.972150952133</v>
      </c>
      <c r="D7125">
        <v>65554.296910430639</v>
      </c>
      <c r="E7125">
        <v>53242098.747396618</v>
      </c>
      <c r="F7125">
        <v>1794.3247594785062</v>
      </c>
      <c r="G7125">
        <v>358591642.50582755</v>
      </c>
      <c r="H7125" s="6">
        <f>E7125-G7125-'Recalled prostheses cost'!$F$23</f>
        <v>-329101368.22532213</v>
      </c>
      <c r="I7125" s="112">
        <v>29323245.495288514</v>
      </c>
      <c r="J7125" s="112">
        <v>136264824.15221444</v>
      </c>
      <c r="K7125" s="112">
        <f>I7125-J7125-(0.38*'Recalled prostheses cost'!$F$23)</f>
        <v>-115967271.95434457</v>
      </c>
      <c r="L7125" s="11">
        <f t="shared" si="226"/>
        <v>1</v>
      </c>
    </row>
    <row r="7126" spans="1:12" x14ac:dyDescent="0.25">
      <c r="A7126">
        <f t="shared" si="227"/>
        <v>7121</v>
      </c>
      <c r="C7126">
        <v>53608.247540942917</v>
      </c>
      <c r="D7126">
        <v>54854.726294524473</v>
      </c>
      <c r="E7126">
        <v>61003529.508000091</v>
      </c>
      <c r="F7126">
        <v>1246.4787535815558</v>
      </c>
      <c r="G7126">
        <v>346104838.96757734</v>
      </c>
      <c r="H7126" s="6">
        <f>E7126-G7126-'Recalled prostheses cost'!$F$23</f>
        <v>-308853133.92646843</v>
      </c>
      <c r="I7126" s="112">
        <v>33714205.9003767</v>
      </c>
      <c r="J7126" s="112">
        <v>131519838.80767937</v>
      </c>
      <c r="K7126" s="112">
        <f>I7126-J7126-(0.38*'Recalled prostheses cost'!$F$23)</f>
        <v>-106831326.20472133</v>
      </c>
      <c r="L7126" s="11">
        <f t="shared" si="226"/>
        <v>1</v>
      </c>
    </row>
    <row r="7127" spans="1:12" x14ac:dyDescent="0.25">
      <c r="A7127">
        <f t="shared" si="227"/>
        <v>7122</v>
      </c>
      <c r="C7127">
        <v>55120.389664628143</v>
      </c>
      <c r="D7127">
        <v>57228.452085526835</v>
      </c>
      <c r="E7127">
        <v>48919857.544251248</v>
      </c>
      <c r="F7127">
        <v>2108.0624208986919</v>
      </c>
      <c r="G7127">
        <v>391064885.14180452</v>
      </c>
      <c r="H7127" s="6">
        <f>E7127-G7127-'Recalled prostheses cost'!$F$23</f>
        <v>-365896852.06444442</v>
      </c>
      <c r="I7127" s="112">
        <v>27058597.185806312</v>
      </c>
      <c r="J7127" s="112">
        <v>148604656.35388574</v>
      </c>
      <c r="K7127" s="112">
        <f>I7127-J7127-(0.38*'Recalled prostheses cost'!$F$23)</f>
        <v>-130571752.46549809</v>
      </c>
      <c r="L7127" s="11">
        <f t="shared" si="226"/>
        <v>1</v>
      </c>
    </row>
    <row r="7128" spans="1:12" x14ac:dyDescent="0.25">
      <c r="A7128">
        <f t="shared" si="227"/>
        <v>7123</v>
      </c>
      <c r="C7128">
        <v>51175.957912669423</v>
      </c>
      <c r="D7128">
        <v>53155.877215306493</v>
      </c>
      <c r="E7128">
        <v>43250184.919998705</v>
      </c>
      <c r="F7128">
        <v>1979.9193026370704</v>
      </c>
      <c r="G7128">
        <v>458816470.7252866</v>
      </c>
      <c r="H7128" s="6">
        <f>E7128-G7128-'Recalled prostheses cost'!$F$23</f>
        <v>-439318110.27217907</v>
      </c>
      <c r="I7128" s="112">
        <v>24305874.243151318</v>
      </c>
      <c r="J7128" s="112">
        <v>174350258.87560892</v>
      </c>
      <c r="K7128" s="112">
        <f>I7128-J7128-(0.38*'Recalled prostheses cost'!$F$23)</f>
        <v>-159070077.92987627</v>
      </c>
      <c r="L7128" s="11">
        <f t="shared" si="226"/>
        <v>1</v>
      </c>
    </row>
    <row r="7129" spans="1:12" x14ac:dyDescent="0.25">
      <c r="A7129">
        <f t="shared" si="227"/>
        <v>7124</v>
      </c>
      <c r="C7129">
        <v>60582.997547024737</v>
      </c>
      <c r="D7129">
        <v>62590.336154098237</v>
      </c>
      <c r="E7129">
        <v>56213027.308279887</v>
      </c>
      <c r="F7129">
        <v>2007.3386070734996</v>
      </c>
      <c r="G7129">
        <v>479481993.35652077</v>
      </c>
      <c r="H7129" s="6">
        <f>E7129-G7129-'Recalled prostheses cost'!$F$23</f>
        <v>-447020790.51513207</v>
      </c>
      <c r="I7129" s="112">
        <v>31270310.8725341</v>
      </c>
      <c r="J7129" s="112">
        <v>182203157.47547787</v>
      </c>
      <c r="K7129" s="112">
        <f>I7129-J7129-(0.38*'Recalled prostheses cost'!$F$23)</f>
        <v>-159958539.90036243</v>
      </c>
      <c r="L7129" s="11">
        <f t="shared" si="226"/>
        <v>1</v>
      </c>
    </row>
    <row r="7130" spans="1:12" x14ac:dyDescent="0.25">
      <c r="A7130">
        <f t="shared" si="227"/>
        <v>7125</v>
      </c>
      <c r="C7130">
        <v>77525.604302280059</v>
      </c>
      <c r="D7130">
        <v>80493.150515918838</v>
      </c>
      <c r="E7130">
        <v>39036931.254605323</v>
      </c>
      <c r="F7130">
        <v>2967.5462136387796</v>
      </c>
      <c r="G7130">
        <v>377304768.49244487</v>
      </c>
      <c r="H7130" s="6">
        <f>E7130-G7130-'Recalled prostheses cost'!$F$23</f>
        <v>-362019661.70473075</v>
      </c>
      <c r="I7130" s="112">
        <v>21501170.231674135</v>
      </c>
      <c r="J7130" s="112">
        <v>143375812.02712902</v>
      </c>
      <c r="K7130" s="112">
        <f>I7130-J7130-(0.38*'Recalled prostheses cost'!$F$23)</f>
        <v>-130900335.09287354</v>
      </c>
      <c r="L7130" s="11">
        <f t="shared" si="226"/>
        <v>1</v>
      </c>
    </row>
    <row r="7131" spans="1:12" x14ac:dyDescent="0.25">
      <c r="A7131">
        <f t="shared" si="227"/>
        <v>7126</v>
      </c>
      <c r="C7131">
        <v>57500.685774538142</v>
      </c>
      <c r="D7131">
        <v>58805.2051337624</v>
      </c>
      <c r="E7131">
        <v>45116900.087748334</v>
      </c>
      <c r="F7131">
        <v>1304.5193592242576</v>
      </c>
      <c r="G7131">
        <v>251757085.60373265</v>
      </c>
      <c r="H7131" s="6">
        <f>E7131-G7131-'Recalled prostheses cost'!$F$23</f>
        <v>-230392009.98287547</v>
      </c>
      <c r="I7131" s="112">
        <v>25246708.987992555</v>
      </c>
      <c r="J7131" s="112">
        <v>95667692.529418409</v>
      </c>
      <c r="K7131" s="112">
        <f>I7131-J7131-(0.38*'Recalled prostheses cost'!$F$23)</f>
        <v>-79446676.838844508</v>
      </c>
      <c r="L7131" s="11">
        <f t="shared" si="226"/>
        <v>1</v>
      </c>
    </row>
    <row r="7132" spans="1:12" x14ac:dyDescent="0.25">
      <c r="A7132">
        <f t="shared" si="227"/>
        <v>7127</v>
      </c>
      <c r="C7132">
        <v>59041.21751345045</v>
      </c>
      <c r="D7132">
        <v>60399.341573722195</v>
      </c>
      <c r="E7132">
        <v>43011959.703122735</v>
      </c>
      <c r="F7132">
        <v>1358.1240602717444</v>
      </c>
      <c r="G7132">
        <v>221905226.9833796</v>
      </c>
      <c r="H7132" s="6">
        <f>E7132-G7132-'Recalled prostheses cost'!$F$23</f>
        <v>-202645091.74714804</v>
      </c>
      <c r="I7132" s="112">
        <v>23962184.932160519</v>
      </c>
      <c r="J7132" s="112">
        <v>84323986.253684238</v>
      </c>
      <c r="K7132" s="112">
        <f>I7132-J7132-(0.38*'Recalled prostheses cost'!$F$23)</f>
        <v>-69387494.618942365</v>
      </c>
      <c r="L7132" s="11">
        <f t="shared" si="226"/>
        <v>1</v>
      </c>
    </row>
    <row r="7133" spans="1:12" x14ac:dyDescent="0.25">
      <c r="A7133">
        <f t="shared" si="227"/>
        <v>7128</v>
      </c>
      <c r="C7133">
        <v>49640.350772348764</v>
      </c>
      <c r="D7133">
        <v>51034.361720724526</v>
      </c>
      <c r="E7133">
        <v>47838003.453499891</v>
      </c>
      <c r="F7133">
        <v>1394.0109483757624</v>
      </c>
      <c r="G7133">
        <v>325276571.16642237</v>
      </c>
      <c r="H7133" s="6">
        <f>E7133-G7133-'Recalled prostheses cost'!$F$23</f>
        <v>-301190392.17981362</v>
      </c>
      <c r="I7133" s="112">
        <v>26626683.800373487</v>
      </c>
      <c r="J7133" s="112">
        <v>123605097.0432405</v>
      </c>
      <c r="K7133" s="112">
        <f>I7133-J7133-(0.38*'Recalled prostheses cost'!$F$23)</f>
        <v>-106004106.54028568</v>
      </c>
      <c r="L7133" s="11">
        <f t="shared" si="226"/>
        <v>1</v>
      </c>
    </row>
    <row r="7134" spans="1:12" x14ac:dyDescent="0.25">
      <c r="A7134">
        <f t="shared" si="227"/>
        <v>7129</v>
      </c>
      <c r="C7134">
        <v>58033.325640749754</v>
      </c>
      <c r="D7134">
        <v>59961.960575323785</v>
      </c>
      <c r="E7134">
        <v>44672089.02550856</v>
      </c>
      <c r="F7134">
        <v>1928.6349345740309</v>
      </c>
      <c r="G7134">
        <v>357822851.6549812</v>
      </c>
      <c r="H7134" s="6">
        <f>E7134-G7134-'Recalled prostheses cost'!$F$23</f>
        <v>-336902587.09636378</v>
      </c>
      <c r="I7134" s="112">
        <v>24510608.309339818</v>
      </c>
      <c r="J7134" s="112">
        <v>135972683.62889287</v>
      </c>
      <c r="K7134" s="112">
        <f>I7134-J7134-(0.38*'Recalled prostheses cost'!$F$23)</f>
        <v>-120487768.6169717</v>
      </c>
      <c r="L7134" s="11">
        <f t="shared" si="226"/>
        <v>1</v>
      </c>
    </row>
    <row r="7135" spans="1:12" x14ac:dyDescent="0.25">
      <c r="A7135">
        <f t="shared" si="227"/>
        <v>7130</v>
      </c>
      <c r="C7135">
        <v>49392.53411619777</v>
      </c>
      <c r="D7135">
        <v>51733.363113350628</v>
      </c>
      <c r="E7135">
        <v>56496617.908597</v>
      </c>
      <c r="F7135">
        <v>2340.8289971528575</v>
      </c>
      <c r="G7135">
        <v>662095707.70625031</v>
      </c>
      <c r="H7135" s="6">
        <f>E7135-G7135-'Recalled prostheses cost'!$F$23</f>
        <v>-629350914.26454449</v>
      </c>
      <c r="I7135" s="112">
        <v>31422439.486161157</v>
      </c>
      <c r="J7135" s="112">
        <v>251596368.9283751</v>
      </c>
      <c r="K7135" s="112">
        <f>I7135-J7135-(0.38*'Recalled prostheses cost'!$F$23)</f>
        <v>-229199622.73963261</v>
      </c>
      <c r="L7135" s="11">
        <f t="shared" si="226"/>
        <v>1</v>
      </c>
    </row>
    <row r="7136" spans="1:12" x14ac:dyDescent="0.25">
      <c r="A7136">
        <f t="shared" si="227"/>
        <v>7131</v>
      </c>
      <c r="C7136">
        <v>54612.913517494031</v>
      </c>
      <c r="D7136">
        <v>56141.174113536545</v>
      </c>
      <c r="E7136">
        <v>47690372.203643054</v>
      </c>
      <c r="F7136">
        <v>1528.2605960425135</v>
      </c>
      <c r="G7136">
        <v>311591680.31786215</v>
      </c>
      <c r="H7136" s="6">
        <f>E7136-G7136-'Recalled prostheses cost'!$F$23</f>
        <v>-287653132.5811103</v>
      </c>
      <c r="I7136" s="112">
        <v>26631421.810289338</v>
      </c>
      <c r="J7136" s="112">
        <v>118404838.52078763</v>
      </c>
      <c r="K7136" s="112">
        <f>I7136-J7136-(0.38*'Recalled prostheses cost'!$F$23)</f>
        <v>-100799110.00791693</v>
      </c>
      <c r="L7136" s="11">
        <f t="shared" si="226"/>
        <v>1</v>
      </c>
    </row>
    <row r="7137" spans="1:12" x14ac:dyDescent="0.25">
      <c r="A7137">
        <f t="shared" si="227"/>
        <v>7132</v>
      </c>
      <c r="C7137">
        <v>56885.363848619694</v>
      </c>
      <c r="D7137">
        <v>59130.003853663831</v>
      </c>
      <c r="E7137">
        <v>47691780.1525933</v>
      </c>
      <c r="F7137">
        <v>2244.6400050441371</v>
      </c>
      <c r="G7137">
        <v>441084750.82898164</v>
      </c>
      <c r="H7137" s="6">
        <f>E7137-G7137-'Recalled prostheses cost'!$F$23</f>
        <v>-417144795.14327949</v>
      </c>
      <c r="I7137" s="112">
        <v>26233270.661774788</v>
      </c>
      <c r="J7137" s="112">
        <v>167612205.31501302</v>
      </c>
      <c r="K7137" s="112">
        <f>I7137-J7137-(0.38*'Recalled prostheses cost'!$F$23)</f>
        <v>-150404627.95065689</v>
      </c>
      <c r="L7137" s="11">
        <f t="shared" si="226"/>
        <v>1</v>
      </c>
    </row>
    <row r="7138" spans="1:12" x14ac:dyDescent="0.25">
      <c r="A7138">
        <f t="shared" si="227"/>
        <v>7133</v>
      </c>
      <c r="C7138">
        <v>76806.382618114236</v>
      </c>
      <c r="D7138">
        <v>78627.948542774728</v>
      </c>
      <c r="E7138">
        <v>40311709.93221911</v>
      </c>
      <c r="F7138">
        <v>1821.5659246604919</v>
      </c>
      <c r="G7138">
        <v>158971827.51075977</v>
      </c>
      <c r="H7138" s="6">
        <f>E7138-G7138-'Recalled prostheses cost'!$F$23</f>
        <v>-142411942.04543182</v>
      </c>
      <c r="I7138" s="112">
        <v>22609394.885803185</v>
      </c>
      <c r="J7138" s="112">
        <v>60409294.454088703</v>
      </c>
      <c r="K7138" s="112">
        <f>I7138-J7138-(0.38*'Recalled prostheses cost'!$F$23)</f>
        <v>-46825592.865704164</v>
      </c>
      <c r="L7138" s="11">
        <f t="shared" si="226"/>
        <v>1</v>
      </c>
    </row>
    <row r="7139" spans="1:12" x14ac:dyDescent="0.25">
      <c r="A7139">
        <f t="shared" si="227"/>
        <v>7134</v>
      </c>
      <c r="C7139">
        <v>53731.392873231103</v>
      </c>
      <c r="D7139">
        <v>55377.295226735157</v>
      </c>
      <c r="E7139">
        <v>47811072.046143547</v>
      </c>
      <c r="F7139">
        <v>1645.9023535040542</v>
      </c>
      <c r="G7139">
        <v>321189709.57206786</v>
      </c>
      <c r="H7139" s="6">
        <f>E7139-G7139-'Recalled prostheses cost'!$F$23</f>
        <v>-297130461.99281549</v>
      </c>
      <c r="I7139" s="112">
        <v>26756787.399565555</v>
      </c>
      <c r="J7139" s="112">
        <v>122052089.63738579</v>
      </c>
      <c r="K7139" s="112">
        <f>I7139-J7139-(0.38*'Recalled prostheses cost'!$F$23)</f>
        <v>-104320995.53523889</v>
      </c>
      <c r="L7139" s="11">
        <f t="shared" si="226"/>
        <v>1</v>
      </c>
    </row>
    <row r="7140" spans="1:12" x14ac:dyDescent="0.25">
      <c r="A7140">
        <f t="shared" si="227"/>
        <v>7135</v>
      </c>
      <c r="C7140">
        <v>55648.974755930351</v>
      </c>
      <c r="D7140">
        <v>57524.446130508804</v>
      </c>
      <c r="E7140">
        <v>51373153.263386354</v>
      </c>
      <c r="F7140">
        <v>1875.4713745784538</v>
      </c>
      <c r="G7140">
        <v>495151115.07322276</v>
      </c>
      <c r="H7140" s="6">
        <f>E7140-G7140-'Recalled prostheses cost'!$F$23</f>
        <v>-467529786.27672756</v>
      </c>
      <c r="I7140" s="112">
        <v>28037909.517222095</v>
      </c>
      <c r="J7140" s="112">
        <v>188157423.72782463</v>
      </c>
      <c r="K7140" s="112">
        <f>I7140-J7140-(0.38*'Recalled prostheses cost'!$F$23)</f>
        <v>-169145207.50802118</v>
      </c>
      <c r="L7140" s="11">
        <f t="shared" si="226"/>
        <v>1</v>
      </c>
    </row>
    <row r="7141" spans="1:12" x14ac:dyDescent="0.25">
      <c r="A7141">
        <f t="shared" si="227"/>
        <v>7136</v>
      </c>
      <c r="C7141">
        <v>60690.731410462759</v>
      </c>
      <c r="D7141">
        <v>63002.778954649322</v>
      </c>
      <c r="E7141">
        <v>45257957.832521133</v>
      </c>
      <c r="F7141">
        <v>2312.0475441865638</v>
      </c>
      <c r="G7141">
        <v>353889001.65004563</v>
      </c>
      <c r="H7141" s="6">
        <f>E7141-G7141-'Recalled prostheses cost'!$F$23</f>
        <v>-332382868.28441566</v>
      </c>
      <c r="I7141" s="112">
        <v>24956982.133120477</v>
      </c>
      <c r="J7141" s="112">
        <v>134477820.62701732</v>
      </c>
      <c r="K7141" s="112">
        <f>I7141-J7141-(0.38*'Recalled prostheses cost'!$F$23)</f>
        <v>-118546531.7913155</v>
      </c>
      <c r="L7141" s="11">
        <f t="shared" si="226"/>
        <v>1</v>
      </c>
    </row>
    <row r="7142" spans="1:12" x14ac:dyDescent="0.25">
      <c r="A7142">
        <f t="shared" si="227"/>
        <v>7137</v>
      </c>
      <c r="C7142">
        <v>59607.93805806616</v>
      </c>
      <c r="D7142">
        <v>60830.133790498381</v>
      </c>
      <c r="E7142">
        <v>51322115.710276224</v>
      </c>
      <c r="F7142">
        <v>1222.1957324322211</v>
      </c>
      <c r="G7142">
        <v>228966039.68642986</v>
      </c>
      <c r="H7142" s="6">
        <f>E7142-G7142-'Recalled prostheses cost'!$F$23</f>
        <v>-201395748.44304481</v>
      </c>
      <c r="I7142" s="112">
        <v>28600966.629737623</v>
      </c>
      <c r="J7142" s="112">
        <v>87007095.080843344</v>
      </c>
      <c r="K7142" s="112">
        <f>I7142-J7142-(0.38*'Recalled prostheses cost'!$F$23)</f>
        <v>-67431821.748524368</v>
      </c>
      <c r="L7142" s="11">
        <f t="shared" si="226"/>
        <v>1</v>
      </c>
    </row>
    <row r="7143" spans="1:12" x14ac:dyDescent="0.25">
      <c r="A7143">
        <f t="shared" si="227"/>
        <v>7138</v>
      </c>
      <c r="C7143">
        <v>65718.455502242417</v>
      </c>
      <c r="D7143">
        <v>68089.919056707819</v>
      </c>
      <c r="E7143">
        <v>41095801.676138923</v>
      </c>
      <c r="F7143">
        <v>2371.4635544654011</v>
      </c>
      <c r="G7143">
        <v>370287119.95283628</v>
      </c>
      <c r="H7143" s="6">
        <f>E7143-G7143-'Recalled prostheses cost'!$F$23</f>
        <v>-352943142.74358851</v>
      </c>
      <c r="I7143" s="112">
        <v>22711235.899135031</v>
      </c>
      <c r="J7143" s="112">
        <v>140709105.5820778</v>
      </c>
      <c r="K7143" s="112">
        <f>I7143-J7143-(0.38*'Recalled prostheses cost'!$F$23)</f>
        <v>-127023562.98036143</v>
      </c>
      <c r="L7143" s="11">
        <f t="shared" si="226"/>
        <v>1</v>
      </c>
    </row>
    <row r="7144" spans="1:12" x14ac:dyDescent="0.25">
      <c r="A7144">
        <f t="shared" si="227"/>
        <v>7139</v>
      </c>
      <c r="C7144">
        <v>62722.074718867712</v>
      </c>
      <c r="D7144">
        <v>65015.368907998913</v>
      </c>
      <c r="E7144">
        <v>55528254.265044913</v>
      </c>
      <c r="F7144">
        <v>2293.2941891312003</v>
      </c>
      <c r="G7144">
        <v>452208385.69970983</v>
      </c>
      <c r="H7144" s="6">
        <f>E7144-G7144-'Recalled prostheses cost'!$F$23</f>
        <v>-420431955.90155607</v>
      </c>
      <c r="I7144" s="112">
        <v>30419587.48784776</v>
      </c>
      <c r="J7144" s="112">
        <v>171839186.56588978</v>
      </c>
      <c r="K7144" s="112">
        <f>I7144-J7144-(0.38*'Recalled prostheses cost'!$F$23)</f>
        <v>-150445292.37546068</v>
      </c>
      <c r="L7144" s="11">
        <f t="shared" si="226"/>
        <v>1</v>
      </c>
    </row>
    <row r="7145" spans="1:12" x14ac:dyDescent="0.25">
      <c r="A7145">
        <f t="shared" si="227"/>
        <v>7140</v>
      </c>
      <c r="C7145">
        <v>67594.223353613983</v>
      </c>
      <c r="D7145">
        <v>69765.059687548361</v>
      </c>
      <c r="E7145">
        <v>65388565.283818074</v>
      </c>
      <c r="F7145">
        <v>2170.8363339343778</v>
      </c>
      <c r="G7145">
        <v>524337210.71936089</v>
      </c>
      <c r="H7145" s="6">
        <f>E7145-G7145-'Recalled prostheses cost'!$F$23</f>
        <v>-482700469.90243399</v>
      </c>
      <c r="I7145" s="112">
        <v>36315459.516163312</v>
      </c>
      <c r="J7145" s="112">
        <v>199248140.07335714</v>
      </c>
      <c r="K7145" s="112">
        <f>I7145-J7145-(0.38*'Recalled prostheses cost'!$F$23)</f>
        <v>-171958373.85461247</v>
      </c>
      <c r="L7145" s="11">
        <f t="shared" si="226"/>
        <v>1</v>
      </c>
    </row>
    <row r="7146" spans="1:12" x14ac:dyDescent="0.25">
      <c r="A7146">
        <f t="shared" si="227"/>
        <v>7141</v>
      </c>
      <c r="C7146">
        <v>83502.657114739442</v>
      </c>
      <c r="D7146">
        <v>85827.745755164913</v>
      </c>
      <c r="E7146">
        <v>41021010.300870955</v>
      </c>
      <c r="F7146">
        <v>2325.0886404254707</v>
      </c>
      <c r="G7146">
        <v>228172883.8489826</v>
      </c>
      <c r="H7146" s="6">
        <f>E7146-G7146-'Recalled prostheses cost'!$F$23</f>
        <v>-210903698.01500282</v>
      </c>
      <c r="I7146" s="112">
        <v>22844727.235209234</v>
      </c>
      <c r="J7146" s="112">
        <v>86705695.862613395</v>
      </c>
      <c r="K7146" s="112">
        <f>I7146-J7146-(0.38*'Recalled prostheses cost'!$F$23)</f>
        <v>-72886661.924822807</v>
      </c>
      <c r="L7146" s="11">
        <f t="shared" si="226"/>
        <v>1</v>
      </c>
    </row>
    <row r="7147" spans="1:12" x14ac:dyDescent="0.25">
      <c r="A7147">
        <f t="shared" si="227"/>
        <v>7142</v>
      </c>
      <c r="C7147">
        <v>69857.358804805044</v>
      </c>
      <c r="D7147">
        <v>72217.003529533453</v>
      </c>
      <c r="E7147">
        <v>57358011.129661515</v>
      </c>
      <c r="F7147">
        <v>2359.6447247284086</v>
      </c>
      <c r="G7147">
        <v>387991103.05423939</v>
      </c>
      <c r="H7147" s="6">
        <f>E7147-G7147-'Recalled prostheses cost'!$F$23</f>
        <v>-354384916.39146906</v>
      </c>
      <c r="I7147" s="112">
        <v>31702571.17797339</v>
      </c>
      <c r="J7147" s="112">
        <v>147436619.16061097</v>
      </c>
      <c r="K7147" s="112">
        <f>I7147-J7147-(0.38*'Recalled prostheses cost'!$F$23)</f>
        <v>-124759741.28005624</v>
      </c>
      <c r="L7147" s="11">
        <f t="shared" si="226"/>
        <v>1</v>
      </c>
    </row>
    <row r="7148" spans="1:12" x14ac:dyDescent="0.25">
      <c r="A7148">
        <f t="shared" si="227"/>
        <v>7143</v>
      </c>
      <c r="C7148">
        <v>72065.564809459232</v>
      </c>
      <c r="D7148">
        <v>75337.212052768577</v>
      </c>
      <c r="E7148">
        <v>41517244.853445828</v>
      </c>
      <c r="F7148">
        <v>3271.647243309344</v>
      </c>
      <c r="G7148">
        <v>346543767.05756193</v>
      </c>
      <c r="H7148" s="6">
        <f>E7148-G7148-'Recalled prostheses cost'!$F$23</f>
        <v>-328778346.67100728</v>
      </c>
      <c r="I7148" s="112">
        <v>23345336.02823361</v>
      </c>
      <c r="J7148" s="112">
        <v>131686631.48187353</v>
      </c>
      <c r="K7148" s="112">
        <f>I7148-J7148-(0.38*'Recalled prostheses cost'!$F$23)</f>
        <v>-117366988.75105858</v>
      </c>
      <c r="L7148" s="11">
        <f t="shared" si="226"/>
        <v>1</v>
      </c>
    </row>
    <row r="7149" spans="1:12" x14ac:dyDescent="0.25">
      <c r="A7149">
        <f t="shared" si="227"/>
        <v>7144</v>
      </c>
      <c r="C7149">
        <v>57514.621183054907</v>
      </c>
      <c r="D7149">
        <v>60145.878960944327</v>
      </c>
      <c r="E7149">
        <v>40713132.561044939</v>
      </c>
      <c r="F7149">
        <v>2631.2577778894192</v>
      </c>
      <c r="G7149">
        <v>433390234.83902651</v>
      </c>
      <c r="H7149" s="6">
        <f>E7149-G7149-'Recalled prostheses cost'!$F$23</f>
        <v>-416428926.74487275</v>
      </c>
      <c r="I7149" s="112">
        <v>22448828.080652818</v>
      </c>
      <c r="J7149" s="112">
        <v>164688289.23883003</v>
      </c>
      <c r="K7149" s="112">
        <f>I7149-J7149-(0.38*'Recalled prostheses cost'!$F$23)</f>
        <v>-151265154.45559585</v>
      </c>
      <c r="L7149" s="11">
        <f t="shared" si="226"/>
        <v>1</v>
      </c>
    </row>
    <row r="7150" spans="1:12" x14ac:dyDescent="0.25">
      <c r="A7150">
        <f t="shared" si="227"/>
        <v>7145</v>
      </c>
      <c r="C7150">
        <v>49646.385687561335</v>
      </c>
      <c r="D7150">
        <v>51332.872357591878</v>
      </c>
      <c r="E7150">
        <v>44505123.405396692</v>
      </c>
      <c r="F7150">
        <v>1686.4866700305429</v>
      </c>
      <c r="G7150">
        <v>371902014.09584069</v>
      </c>
      <c r="H7150" s="6">
        <f>E7150-G7150-'Recalled prostheses cost'!$F$23</f>
        <v>-351148715.15733516</v>
      </c>
      <c r="I7150" s="112">
        <v>24565558.673618872</v>
      </c>
      <c r="J7150" s="112">
        <v>141322765.35641947</v>
      </c>
      <c r="K7150" s="112">
        <f>I7150-J7150-(0.38*'Recalled prostheses cost'!$F$23)</f>
        <v>-125782899.98021924</v>
      </c>
      <c r="L7150" s="11">
        <f t="shared" si="226"/>
        <v>1</v>
      </c>
    </row>
    <row r="7151" spans="1:12" x14ac:dyDescent="0.25">
      <c r="A7151">
        <f t="shared" si="227"/>
        <v>7146</v>
      </c>
      <c r="C7151">
        <v>48437.790389996335</v>
      </c>
      <c r="D7151">
        <v>49979.627098340861</v>
      </c>
      <c r="E7151">
        <v>68286949.216228023</v>
      </c>
      <c r="F7151">
        <v>1541.8367083445264</v>
      </c>
      <c r="G7151">
        <v>592450922.08404136</v>
      </c>
      <c r="H7151" s="6">
        <f>E7151-G7151-'Recalled prostheses cost'!$F$23</f>
        <v>-547915797.33470452</v>
      </c>
      <c r="I7151" s="112">
        <v>37668441.759781413</v>
      </c>
      <c r="J7151" s="112">
        <v>225131350.39193571</v>
      </c>
      <c r="K7151" s="112">
        <f>I7151-J7151-(0.38*'Recalled prostheses cost'!$F$23)</f>
        <v>-196488601.92957294</v>
      </c>
      <c r="L7151" s="11">
        <f t="shared" si="226"/>
        <v>1</v>
      </c>
    </row>
    <row r="7152" spans="1:12" x14ac:dyDescent="0.25">
      <c r="A7152">
        <f t="shared" si="227"/>
        <v>7147</v>
      </c>
      <c r="C7152">
        <v>69884.391784799664</v>
      </c>
      <c r="D7152">
        <v>72283.336408164498</v>
      </c>
      <c r="E7152">
        <v>40416412.045119964</v>
      </c>
      <c r="F7152">
        <v>2398.9446233648341</v>
      </c>
      <c r="G7152">
        <v>278349824.93876332</v>
      </c>
      <c r="H7152" s="6">
        <f>E7152-G7152-'Recalled prostheses cost'!$F$23</f>
        <v>-261685237.36053452</v>
      </c>
      <c r="I7152" s="112">
        <v>22486529.627586331</v>
      </c>
      <c r="J7152" s="112">
        <v>105772933.47673005</v>
      </c>
      <c r="K7152" s="112">
        <f>I7152-J7152-(0.38*'Recalled prostheses cost'!$F$23)</f>
        <v>-92312097.146562368</v>
      </c>
      <c r="L7152" s="11">
        <f t="shared" si="226"/>
        <v>1</v>
      </c>
    </row>
    <row r="7153" spans="1:12" x14ac:dyDescent="0.25">
      <c r="A7153">
        <f t="shared" si="227"/>
        <v>7148</v>
      </c>
      <c r="C7153">
        <v>56358.806043480319</v>
      </c>
      <c r="D7153">
        <v>57542.778620575358</v>
      </c>
      <c r="E7153">
        <v>48702749.290061049</v>
      </c>
      <c r="F7153">
        <v>1183.972577095039</v>
      </c>
      <c r="G7153">
        <v>193633305.51575014</v>
      </c>
      <c r="H7153" s="6">
        <f>E7153-G7153-'Recalled prostheses cost'!$F$23</f>
        <v>-168682380.69258025</v>
      </c>
      <c r="I7153" s="112">
        <v>27256526.162152231</v>
      </c>
      <c r="J7153" s="112">
        <v>73580656.095985085</v>
      </c>
      <c r="K7153" s="112">
        <f>I7153-J7153-(0.38*'Recalled prostheses cost'!$F$23)</f>
        <v>-55349823.231251501</v>
      </c>
      <c r="L7153" s="11">
        <f t="shared" si="226"/>
        <v>1</v>
      </c>
    </row>
    <row r="7154" spans="1:12" x14ac:dyDescent="0.25">
      <c r="A7154">
        <f t="shared" si="227"/>
        <v>7149</v>
      </c>
      <c r="C7154">
        <v>52106.614658453102</v>
      </c>
      <c r="D7154">
        <v>53308.284229271288</v>
      </c>
      <c r="E7154">
        <v>42705942.333783552</v>
      </c>
      <c r="F7154">
        <v>1201.6695708181869</v>
      </c>
      <c r="G7154">
        <v>222878808.17957202</v>
      </c>
      <c r="H7154" s="6">
        <f>E7154-G7154-'Recalled prostheses cost'!$F$23</f>
        <v>-203924690.31267965</v>
      </c>
      <c r="I7154" s="112">
        <v>23574424.168453824</v>
      </c>
      <c r="J7154" s="112">
        <v>84693947.108237371</v>
      </c>
      <c r="K7154" s="112">
        <f>I7154-J7154-(0.38*'Recalled prostheses cost'!$F$23)</f>
        <v>-70145216.237202197</v>
      </c>
      <c r="L7154" s="11">
        <f t="shared" si="226"/>
        <v>1</v>
      </c>
    </row>
    <row r="7155" spans="1:12" x14ac:dyDescent="0.25">
      <c r="A7155">
        <f t="shared" si="227"/>
        <v>7150</v>
      </c>
      <c r="C7155">
        <v>54086.002104338149</v>
      </c>
      <c r="D7155">
        <v>55495.641975426865</v>
      </c>
      <c r="E7155">
        <v>52996638.217438914</v>
      </c>
      <c r="F7155">
        <v>1409.6398710887152</v>
      </c>
      <c r="G7155">
        <v>354886534.9388395</v>
      </c>
      <c r="H7155" s="6">
        <f>E7155-G7155-'Recalled prostheses cost'!$F$23</f>
        <v>-325641721.18829173</v>
      </c>
      <c r="I7155" s="112">
        <v>29782092.941803653</v>
      </c>
      <c r="J7155" s="112">
        <v>134856883.27675903</v>
      </c>
      <c r="K7155" s="112">
        <f>I7155-J7155-(0.38*'Recalled prostheses cost'!$F$23)</f>
        <v>-114100483.63237402</v>
      </c>
      <c r="L7155" s="11">
        <f t="shared" si="226"/>
        <v>1</v>
      </c>
    </row>
    <row r="7156" spans="1:12" x14ac:dyDescent="0.25">
      <c r="A7156">
        <f t="shared" si="227"/>
        <v>7151</v>
      </c>
      <c r="C7156">
        <v>57066.716625873916</v>
      </c>
      <c r="D7156">
        <v>58332.622017885842</v>
      </c>
      <c r="E7156">
        <v>41564181.20450218</v>
      </c>
      <c r="F7156">
        <v>1265.9053920119259</v>
      </c>
      <c r="G7156">
        <v>205033905.53514254</v>
      </c>
      <c r="H7156" s="6">
        <f>E7156-G7156-'Recalled prostheses cost'!$F$23</f>
        <v>-187221548.79753155</v>
      </c>
      <c r="I7156" s="112">
        <v>22896310.756164346</v>
      </c>
      <c r="J7156" s="112">
        <v>77912884.103354171</v>
      </c>
      <c r="K7156" s="112">
        <f>I7156-J7156-(0.38*'Recalled prostheses cost'!$F$23)</f>
        <v>-64042266.644608475</v>
      </c>
      <c r="L7156" s="11">
        <f t="shared" si="226"/>
        <v>1</v>
      </c>
    </row>
    <row r="7157" spans="1:12" x14ac:dyDescent="0.25">
      <c r="A7157">
        <f t="shared" si="227"/>
        <v>7152</v>
      </c>
      <c r="C7157">
        <v>73578.140964828315</v>
      </c>
      <c r="D7157">
        <v>74990.253242175328</v>
      </c>
      <c r="E7157">
        <v>42814335.058480062</v>
      </c>
      <c r="F7157">
        <v>1412.1122773470124</v>
      </c>
      <c r="G7157">
        <v>179030340.21804634</v>
      </c>
      <c r="H7157" s="6">
        <f>E7157-G7157-'Recalled prostheses cost'!$F$23</f>
        <v>-159967829.62645745</v>
      </c>
      <c r="I7157" s="112">
        <v>23669791.276378348</v>
      </c>
      <c r="J7157" s="112">
        <v>68031529.282857597</v>
      </c>
      <c r="K7157" s="112">
        <f>I7157-J7157-(0.38*'Recalled prostheses cost'!$F$23)</f>
        <v>-53387431.303897895</v>
      </c>
      <c r="L7157" s="11">
        <f t="shared" si="226"/>
        <v>1</v>
      </c>
    </row>
    <row r="7158" spans="1:12" x14ac:dyDescent="0.25">
      <c r="A7158">
        <f t="shared" si="227"/>
        <v>7153</v>
      </c>
      <c r="C7158">
        <v>60069.055810034406</v>
      </c>
      <c r="D7158">
        <v>62083.049496900101</v>
      </c>
      <c r="E7158">
        <v>42122991.885931574</v>
      </c>
      <c r="F7158">
        <v>2013.9936868656951</v>
      </c>
      <c r="G7158">
        <v>310990933.58352447</v>
      </c>
      <c r="H7158" s="6">
        <f>E7158-G7158-'Recalled prostheses cost'!$F$23</f>
        <v>-292619766.16448408</v>
      </c>
      <c r="I7158" s="112">
        <v>23537467.839256003</v>
      </c>
      <c r="J7158" s="112">
        <v>118176554.76173931</v>
      </c>
      <c r="K7158" s="112">
        <f>I7158-J7158-(0.38*'Recalled prostheses cost'!$F$23)</f>
        <v>-103664780.21990195</v>
      </c>
      <c r="L7158" s="11">
        <f t="shared" si="226"/>
        <v>1</v>
      </c>
    </row>
    <row r="7159" spans="1:12" x14ac:dyDescent="0.25">
      <c r="A7159">
        <f t="shared" si="227"/>
        <v>7154</v>
      </c>
      <c r="C7159">
        <v>51607.676748282334</v>
      </c>
      <c r="D7159">
        <v>52946.351976134792</v>
      </c>
      <c r="E7159">
        <v>49654239.58498992</v>
      </c>
      <c r="F7159">
        <v>1338.6752278524582</v>
      </c>
      <c r="G7159">
        <v>302730568.01445878</v>
      </c>
      <c r="H7159" s="6">
        <f>E7159-G7159-'Recalled prostheses cost'!$F$23</f>
        <v>-276828152.89636004</v>
      </c>
      <c r="I7159" s="112">
        <v>27753506.543814879</v>
      </c>
      <c r="J7159" s="112">
        <v>115037615.8454943</v>
      </c>
      <c r="K7159" s="112">
        <f>I7159-J7159-(0.38*'Recalled prostheses cost'!$F$23)</f>
        <v>-96309802.599098057</v>
      </c>
      <c r="L7159" s="11">
        <f t="shared" si="226"/>
        <v>1</v>
      </c>
    </row>
    <row r="7160" spans="1:12" x14ac:dyDescent="0.25">
      <c r="A7160">
        <f t="shared" si="227"/>
        <v>7155</v>
      </c>
      <c r="C7160">
        <v>57361.893918834081</v>
      </c>
      <c r="D7160">
        <v>59052.148199741634</v>
      </c>
      <c r="E7160">
        <v>43874304.993004248</v>
      </c>
      <c r="F7160">
        <v>1690.254280907553</v>
      </c>
      <c r="G7160">
        <v>267802874.6602931</v>
      </c>
      <c r="H7160" s="6">
        <f>E7160-G7160-'Recalled prostheses cost'!$F$23</f>
        <v>-247680394.13418001</v>
      </c>
      <c r="I7160" s="112">
        <v>24151070.167560928</v>
      </c>
      <c r="J7160" s="112">
        <v>101765092.37091136</v>
      </c>
      <c r="K7160" s="112">
        <f>I7160-J7160-(0.38*'Recalled prostheses cost'!$F$23)</f>
        <v>-86639715.500769079</v>
      </c>
      <c r="L7160" s="11">
        <f t="shared" si="226"/>
        <v>1</v>
      </c>
    </row>
    <row r="7161" spans="1:12" x14ac:dyDescent="0.25">
      <c r="A7161">
        <f t="shared" si="227"/>
        <v>7156</v>
      </c>
      <c r="C7161">
        <v>73980.918007889035</v>
      </c>
      <c r="D7161">
        <v>76148.112084536391</v>
      </c>
      <c r="E7161">
        <v>46589807.088474952</v>
      </c>
      <c r="F7161">
        <v>2167.1940766473563</v>
      </c>
      <c r="G7161">
        <v>303198890.87474108</v>
      </c>
      <c r="H7161" s="6">
        <f>E7161-G7161-'Recalled prostheses cost'!$F$23</f>
        <v>-280360908.25315732</v>
      </c>
      <c r="I7161" s="112">
        <v>25695519.209442332</v>
      </c>
      <c r="J7161" s="112">
        <v>115215578.53240159</v>
      </c>
      <c r="K7161" s="112">
        <f>I7161-J7161-(0.38*'Recalled prostheses cost'!$F$23)</f>
        <v>-98545752.620377898</v>
      </c>
      <c r="L7161" s="11">
        <f t="shared" si="226"/>
        <v>1</v>
      </c>
    </row>
    <row r="7162" spans="1:12" x14ac:dyDescent="0.25">
      <c r="A7162">
        <f t="shared" si="227"/>
        <v>7157</v>
      </c>
      <c r="C7162">
        <v>69514.491170160734</v>
      </c>
      <c r="D7162">
        <v>72221.755843929321</v>
      </c>
      <c r="E7162">
        <v>49892748.066204131</v>
      </c>
      <c r="F7162">
        <v>2707.2646737685864</v>
      </c>
      <c r="G7162">
        <v>402260854.84370655</v>
      </c>
      <c r="H7162" s="6">
        <f>E7162-G7162-'Recalled prostheses cost'!$F$23</f>
        <v>-376119931.24439359</v>
      </c>
      <c r="I7162" s="112">
        <v>27607706.266084746</v>
      </c>
      <c r="J7162" s="112">
        <v>152859124.84060851</v>
      </c>
      <c r="K7162" s="112">
        <f>I7162-J7162-(0.38*'Recalled prostheses cost'!$F$23)</f>
        <v>-134277111.8719424</v>
      </c>
      <c r="L7162" s="11">
        <f t="shared" si="226"/>
        <v>1</v>
      </c>
    </row>
    <row r="7163" spans="1:12" x14ac:dyDescent="0.25">
      <c r="A7163">
        <f t="shared" si="227"/>
        <v>7158</v>
      </c>
      <c r="C7163">
        <v>82650.029912579485</v>
      </c>
      <c r="D7163">
        <v>86198.10250270809</v>
      </c>
      <c r="E7163">
        <v>49005001.353210583</v>
      </c>
      <c r="F7163">
        <v>3548.072590128606</v>
      </c>
      <c r="G7163">
        <v>444234698.84762555</v>
      </c>
      <c r="H7163" s="6">
        <f>E7163-G7163-'Recalled prostheses cost'!$F$23</f>
        <v>-418981521.96130615</v>
      </c>
      <c r="I7163" s="112">
        <v>27323134.85690818</v>
      </c>
      <c r="J7163" s="112">
        <v>168809185.5620977</v>
      </c>
      <c r="K7163" s="112">
        <f>I7163-J7163-(0.38*'Recalled prostheses cost'!$F$23)</f>
        <v>-150511744.00260818</v>
      </c>
      <c r="L7163" s="11">
        <f t="shared" si="226"/>
        <v>1</v>
      </c>
    </row>
    <row r="7164" spans="1:12" x14ac:dyDescent="0.25">
      <c r="A7164">
        <f t="shared" si="227"/>
        <v>7159</v>
      </c>
      <c r="C7164">
        <v>52539.704553784635</v>
      </c>
      <c r="D7164">
        <v>54271.470084448403</v>
      </c>
      <c r="E7164">
        <v>45418498.253769435</v>
      </c>
      <c r="F7164">
        <v>1731.765530663768</v>
      </c>
      <c r="G7164">
        <v>296398848.4964152</v>
      </c>
      <c r="H7164" s="6">
        <f>E7164-G7164-'Recalled prostheses cost'!$F$23</f>
        <v>-274732174.70953697</v>
      </c>
      <c r="I7164" s="112">
        <v>25627965.384394281</v>
      </c>
      <c r="J7164" s="112">
        <v>112631562.42863774</v>
      </c>
      <c r="K7164" s="112">
        <f>I7164-J7164-(0.38*'Recalled prostheses cost'!$F$23)</f>
        <v>-96029290.341662109</v>
      </c>
      <c r="L7164" s="11">
        <f t="shared" si="226"/>
        <v>1</v>
      </c>
    </row>
    <row r="7165" spans="1:12" x14ac:dyDescent="0.25">
      <c r="A7165">
        <f t="shared" si="227"/>
        <v>7160</v>
      </c>
      <c r="C7165">
        <v>54650.484267362459</v>
      </c>
      <c r="D7165">
        <v>56358.289145179901</v>
      </c>
      <c r="E7165">
        <v>46737142.633724406</v>
      </c>
      <c r="F7165">
        <v>1707.8048778174416</v>
      </c>
      <c r="G7165">
        <v>332638362.96593755</v>
      </c>
      <c r="H7165" s="6">
        <f>E7165-G7165-'Recalled prostheses cost'!$F$23</f>
        <v>-309653044.79910433</v>
      </c>
      <c r="I7165" s="112">
        <v>25869482.861851454</v>
      </c>
      <c r="J7165" s="112">
        <v>126402577.92705628</v>
      </c>
      <c r="K7165" s="112">
        <f>I7165-J7165-(0.38*'Recalled prostheses cost'!$F$23)</f>
        <v>-109558788.36262348</v>
      </c>
      <c r="L7165" s="11">
        <f t="shared" si="226"/>
        <v>1</v>
      </c>
    </row>
    <row r="7166" spans="1:12" x14ac:dyDescent="0.25">
      <c r="A7166">
        <f t="shared" si="227"/>
        <v>7161</v>
      </c>
      <c r="C7166">
        <v>53941.03924042725</v>
      </c>
      <c r="D7166">
        <v>56090.78226568058</v>
      </c>
      <c r="E7166">
        <v>47945918.684544712</v>
      </c>
      <c r="F7166">
        <v>2149.7430252533304</v>
      </c>
      <c r="G7166">
        <v>375697279.65091914</v>
      </c>
      <c r="H7166" s="6">
        <f>E7166-G7166-'Recalled prostheses cost'!$F$23</f>
        <v>-351503185.43326557</v>
      </c>
      <c r="I7166" s="112">
        <v>26596597.828309167</v>
      </c>
      <c r="J7166" s="112">
        <v>142764966.26734927</v>
      </c>
      <c r="K7166" s="112">
        <f>I7166-J7166-(0.38*'Recalled prostheses cost'!$F$23)</f>
        <v>-125194061.73645875</v>
      </c>
      <c r="L7166" s="11">
        <f t="shared" si="226"/>
        <v>1</v>
      </c>
    </row>
    <row r="7167" spans="1:12" x14ac:dyDescent="0.25">
      <c r="A7167">
        <f t="shared" si="227"/>
        <v>7162</v>
      </c>
      <c r="C7167">
        <v>85574.398590841869</v>
      </c>
      <c r="D7167">
        <v>88278.683627782535</v>
      </c>
      <c r="E7167">
        <v>65391911.157089479</v>
      </c>
      <c r="F7167">
        <v>2704.285036940666</v>
      </c>
      <c r="G7167">
        <v>486293190.87015545</v>
      </c>
      <c r="H7167" s="6">
        <f>E7167-G7167-'Recalled prostheses cost'!$F$23</f>
        <v>-444653104.17995715</v>
      </c>
      <c r="I7167" s="112">
        <v>36754388.691000745</v>
      </c>
      <c r="J7167" s="112">
        <v>184791412.53065905</v>
      </c>
      <c r="K7167" s="112">
        <f>I7167-J7167-(0.38*'Recalled prostheses cost'!$F$23)</f>
        <v>-157062717.13707697</v>
      </c>
      <c r="L7167" s="11">
        <f t="shared" si="226"/>
        <v>1</v>
      </c>
    </row>
    <row r="7168" spans="1:12" x14ac:dyDescent="0.25">
      <c r="A7168">
        <f t="shared" si="227"/>
        <v>7163</v>
      </c>
      <c r="C7168">
        <v>58166.014677444138</v>
      </c>
      <c r="D7168">
        <v>59769.773591677709</v>
      </c>
      <c r="E7168">
        <v>40844894.889137745</v>
      </c>
      <c r="F7168">
        <v>1603.758914233571</v>
      </c>
      <c r="G7168">
        <v>250573758.12020642</v>
      </c>
      <c r="H7168" s="6">
        <f>E7168-G7168-'Recalled prostheses cost'!$F$23</f>
        <v>-233480687.69795984</v>
      </c>
      <c r="I7168" s="112">
        <v>23033389.350248214</v>
      </c>
      <c r="J7168" s="112">
        <v>95218028.085678443</v>
      </c>
      <c r="K7168" s="112">
        <f>I7168-J7168-(0.38*'Recalled prostheses cost'!$F$23)</f>
        <v>-81210332.032848865</v>
      </c>
      <c r="L7168" s="11">
        <f t="shared" si="226"/>
        <v>1</v>
      </c>
    </row>
    <row r="7169" spans="1:12" x14ac:dyDescent="0.25">
      <c r="A7169">
        <f t="shared" si="227"/>
        <v>7164</v>
      </c>
      <c r="C7169">
        <v>49824.539817244782</v>
      </c>
      <c r="D7169">
        <v>50819.765115545553</v>
      </c>
      <c r="E7169">
        <v>56562578.032771692</v>
      </c>
      <c r="F7169">
        <v>995.2252983007711</v>
      </c>
      <c r="G7169">
        <v>297112282.68449497</v>
      </c>
      <c r="H7169" s="6">
        <f>E7169-G7169-'Recalled prostheses cost'!$F$23</f>
        <v>-264301529.11861444</v>
      </c>
      <c r="I7169" s="112">
        <v>31284347.981383581</v>
      </c>
      <c r="J7169" s="112">
        <v>112902667.42010809</v>
      </c>
      <c r="K7169" s="112">
        <f>I7169-J7169-(0.38*'Recalled prostheses cost'!$F$23)</f>
        <v>-90644012.736143172</v>
      </c>
      <c r="L7169" s="11">
        <f t="shared" si="226"/>
        <v>1</v>
      </c>
    </row>
    <row r="7170" spans="1:12" x14ac:dyDescent="0.25">
      <c r="A7170">
        <f t="shared" si="227"/>
        <v>7165</v>
      </c>
      <c r="C7170">
        <v>58360.432531355495</v>
      </c>
      <c r="D7170">
        <v>59994.268550626235</v>
      </c>
      <c r="E7170">
        <v>40211724.262369879</v>
      </c>
      <c r="F7170">
        <v>1633.8360192707405</v>
      </c>
      <c r="G7170">
        <v>226651727.54482013</v>
      </c>
      <c r="H7170" s="6">
        <f>E7170-G7170-'Recalled prostheses cost'!$F$23</f>
        <v>-210191827.74934143</v>
      </c>
      <c r="I7170" s="112">
        <v>21929844.410475049</v>
      </c>
      <c r="J7170" s="112">
        <v>86127656.467031643</v>
      </c>
      <c r="K7170" s="112">
        <f>I7170-J7170-(0.38*'Recalled prostheses cost'!$F$23)</f>
        <v>-73223505.353975236</v>
      </c>
      <c r="L7170" s="11">
        <f t="shared" si="226"/>
        <v>1</v>
      </c>
    </row>
    <row r="7171" spans="1:12" x14ac:dyDescent="0.25">
      <c r="A7171">
        <f t="shared" si="227"/>
        <v>7166</v>
      </c>
      <c r="C7171">
        <v>54044.001203430766</v>
      </c>
      <c r="D7171">
        <v>56042.994748375713</v>
      </c>
      <c r="E7171">
        <v>50553597.004044861</v>
      </c>
      <c r="F7171">
        <v>1998.9935449449476</v>
      </c>
      <c r="G7171">
        <v>474496323.54495567</v>
      </c>
      <c r="H7171" s="6">
        <f>E7171-G7171-'Recalled prostheses cost'!$F$23</f>
        <v>-447694551.00780201</v>
      </c>
      <c r="I7171" s="112">
        <v>28012375.32940039</v>
      </c>
      <c r="J7171" s="112">
        <v>180308602.94708312</v>
      </c>
      <c r="K7171" s="112">
        <f>I7171-J7171-(0.38*'Recalled prostheses cost'!$F$23)</f>
        <v>-161321920.91510138</v>
      </c>
      <c r="L7171" s="11">
        <f t="shared" si="226"/>
        <v>1</v>
      </c>
    </row>
    <row r="7172" spans="1:12" x14ac:dyDescent="0.25">
      <c r="A7172">
        <f t="shared" si="227"/>
        <v>7167</v>
      </c>
      <c r="C7172">
        <v>65306.550804492639</v>
      </c>
      <c r="D7172">
        <v>67127.965932283259</v>
      </c>
      <c r="E7172">
        <v>59710685.89784544</v>
      </c>
      <c r="F7172">
        <v>1821.4151277906203</v>
      </c>
      <c r="G7172">
        <v>398383395.28051406</v>
      </c>
      <c r="H7172" s="6">
        <f>E7172-G7172-'Recalled prostheses cost'!$F$23</f>
        <v>-362424533.84955978</v>
      </c>
      <c r="I7172" s="112">
        <v>32653053.365586758</v>
      </c>
      <c r="J7172" s="112">
        <v>151385690.20659536</v>
      </c>
      <c r="K7172" s="112">
        <f>I7172-J7172-(0.38*'Recalled prostheses cost'!$F$23)</f>
        <v>-127758330.13842726</v>
      </c>
      <c r="L7172" s="11">
        <f t="shared" si="226"/>
        <v>1</v>
      </c>
    </row>
    <row r="7173" spans="1:12" x14ac:dyDescent="0.25">
      <c r="A7173">
        <f t="shared" si="227"/>
        <v>7168</v>
      </c>
      <c r="C7173">
        <v>61343.086554458067</v>
      </c>
      <c r="D7173">
        <v>63377.973075000496</v>
      </c>
      <c r="E7173">
        <v>44119796.626685403</v>
      </c>
      <c r="F7173">
        <v>2034.8865205424299</v>
      </c>
      <c r="G7173">
        <v>311802188.7057476</v>
      </c>
      <c r="H7173" s="6">
        <f>E7173-G7173-'Recalled prostheses cost'!$F$23</f>
        <v>-291434216.54595339</v>
      </c>
      <c r="I7173" s="112">
        <v>24599479.660652384</v>
      </c>
      <c r="J7173" s="112">
        <v>118484831.70818408</v>
      </c>
      <c r="K7173" s="112">
        <f>I7173-J7173-(0.38*'Recalled prostheses cost'!$F$23)</f>
        <v>-102911045.34495035</v>
      </c>
      <c r="L7173" s="11">
        <f t="shared" si="226"/>
        <v>1</v>
      </c>
    </row>
    <row r="7174" spans="1:12" x14ac:dyDescent="0.25">
      <c r="A7174">
        <f t="shared" si="227"/>
        <v>7169</v>
      </c>
      <c r="C7174">
        <v>54148.731325851266</v>
      </c>
      <c r="D7174">
        <v>56239.855166641013</v>
      </c>
      <c r="E7174">
        <v>51753103.648601413</v>
      </c>
      <c r="F7174">
        <v>2091.1238407897472</v>
      </c>
      <c r="G7174">
        <v>447000471.70400345</v>
      </c>
      <c r="H7174" s="6">
        <f>E7174-G7174-'Recalled prostheses cost'!$F$23</f>
        <v>-418999192.52229321</v>
      </c>
      <c r="I7174" s="112">
        <v>28640648.864996046</v>
      </c>
      <c r="J7174" s="112">
        <v>169860179.24752131</v>
      </c>
      <c r="K7174" s="112">
        <f>I7174-J7174-(0.38*'Recalled prostheses cost'!$F$23)</f>
        <v>-150245223.67994392</v>
      </c>
      <c r="L7174" s="11">
        <f t="shared" ref="L7174:L7237" si="228">IF(H7174/$H$1&lt;=F7174,1,0)</f>
        <v>1</v>
      </c>
    </row>
    <row r="7175" spans="1:12" x14ac:dyDescent="0.25">
      <c r="A7175">
        <f t="shared" si="227"/>
        <v>7170</v>
      </c>
      <c r="C7175">
        <v>56118.076800455427</v>
      </c>
      <c r="D7175">
        <v>57858.801493355393</v>
      </c>
      <c r="E7175">
        <v>42423570.612401761</v>
      </c>
      <c r="F7175">
        <v>1740.7246928999666</v>
      </c>
      <c r="G7175">
        <v>317422352.01448351</v>
      </c>
      <c r="H7175" s="6">
        <f>E7175-G7175-'Recalled prostheses cost'!$F$23</f>
        <v>-298750605.8689729</v>
      </c>
      <c r="I7175" s="112">
        <v>23466817.73742561</v>
      </c>
      <c r="J7175" s="112">
        <v>120620493.76550373</v>
      </c>
      <c r="K7175" s="112">
        <f>I7175-J7175-(0.38*'Recalled prostheses cost'!$F$23)</f>
        <v>-106179369.32549676</v>
      </c>
      <c r="L7175" s="11">
        <f t="shared" si="228"/>
        <v>1</v>
      </c>
    </row>
    <row r="7176" spans="1:12" x14ac:dyDescent="0.25">
      <c r="A7176">
        <f t="shared" ref="A7176:A7239" si="229">1+A7175</f>
        <v>7171</v>
      </c>
      <c r="C7176">
        <v>66911.340927774625</v>
      </c>
      <c r="D7176">
        <v>68404.0402613349</v>
      </c>
      <c r="E7176">
        <v>60250037.024285257</v>
      </c>
      <c r="F7176">
        <v>1492.6993335602747</v>
      </c>
      <c r="G7176">
        <v>286403368.47058427</v>
      </c>
      <c r="H7176" s="6">
        <f>E7176-G7176-'Recalled prostheses cost'!$F$23</f>
        <v>-249905155.91319019</v>
      </c>
      <c r="I7176" s="112">
        <v>33833030.982690915</v>
      </c>
      <c r="J7176" s="112">
        <v>108833280.01882203</v>
      </c>
      <c r="K7176" s="112">
        <f>I7176-J7176-(0.38*'Recalled prostheses cost'!$F$23)</f>
        <v>-84025942.333549768</v>
      </c>
      <c r="L7176" s="11">
        <f t="shared" si="228"/>
        <v>1</v>
      </c>
    </row>
    <row r="7177" spans="1:12" x14ac:dyDescent="0.25">
      <c r="A7177">
        <f t="shared" si="229"/>
        <v>7172</v>
      </c>
      <c r="C7177">
        <v>56216.93308760575</v>
      </c>
      <c r="D7177">
        <v>58341.716971645343</v>
      </c>
      <c r="E7177">
        <v>41564649.54119496</v>
      </c>
      <c r="F7177">
        <v>2124.7838840395925</v>
      </c>
      <c r="G7177">
        <v>394743919.3192575</v>
      </c>
      <c r="H7177" s="6">
        <f>E7177-G7177-'Recalled prostheses cost'!$F$23</f>
        <v>-376931094.24495369</v>
      </c>
      <c r="I7177" s="112">
        <v>22877604.863917258</v>
      </c>
      <c r="J7177" s="112">
        <v>150002689.34131783</v>
      </c>
      <c r="K7177" s="112">
        <f>I7177-J7177-(0.38*'Recalled prostheses cost'!$F$23)</f>
        <v>-136150777.77481923</v>
      </c>
      <c r="L7177" s="11">
        <f t="shared" si="228"/>
        <v>1</v>
      </c>
    </row>
    <row r="7178" spans="1:12" x14ac:dyDescent="0.25">
      <c r="A7178">
        <f t="shared" si="229"/>
        <v>7173</v>
      </c>
      <c r="C7178">
        <v>60705.247418022336</v>
      </c>
      <c r="D7178">
        <v>62176.309026925555</v>
      </c>
      <c r="E7178">
        <v>40944578.827596895</v>
      </c>
      <c r="F7178">
        <v>1471.0616089032192</v>
      </c>
      <c r="G7178">
        <v>210611995.45490462</v>
      </c>
      <c r="H7178" s="6">
        <f>E7178-G7178-'Recalled prostheses cost'!$F$23</f>
        <v>-193419241.09419888</v>
      </c>
      <c r="I7178" s="112">
        <v>22675823.711761039</v>
      </c>
      <c r="J7178" s="112">
        <v>80032558.272863761</v>
      </c>
      <c r="K7178" s="112">
        <f>I7178-J7178-(0.38*'Recalled prostheses cost'!$F$23)</f>
        <v>-66382427.858521365</v>
      </c>
      <c r="L7178" s="11">
        <f t="shared" si="228"/>
        <v>1</v>
      </c>
    </row>
    <row r="7179" spans="1:12" x14ac:dyDescent="0.25">
      <c r="A7179">
        <f t="shared" si="229"/>
        <v>7174</v>
      </c>
      <c r="C7179">
        <v>69601.208667291619</v>
      </c>
      <c r="D7179">
        <v>71125.178545473638</v>
      </c>
      <c r="E7179">
        <v>43858602.160477519</v>
      </c>
      <c r="F7179">
        <v>1523.9698781820189</v>
      </c>
      <c r="G7179">
        <v>177851469.95124286</v>
      </c>
      <c r="H7179" s="6">
        <f>E7179-G7179-'Recalled prostheses cost'!$F$23</f>
        <v>-157744692.25765651</v>
      </c>
      <c r="I7179" s="112">
        <v>23986391.268362254</v>
      </c>
      <c r="J7179" s="112">
        <v>67583558.581472278</v>
      </c>
      <c r="K7179" s="112">
        <f>I7179-J7179-(0.38*'Recalled prostheses cost'!$F$23)</f>
        <v>-52622860.61052867</v>
      </c>
      <c r="L7179" s="11">
        <f t="shared" si="228"/>
        <v>1</v>
      </c>
    </row>
    <row r="7180" spans="1:12" x14ac:dyDescent="0.25">
      <c r="A7180">
        <f t="shared" si="229"/>
        <v>7175</v>
      </c>
      <c r="C7180">
        <v>53303.216602170301</v>
      </c>
      <c r="D7180">
        <v>54531.749698738371</v>
      </c>
      <c r="E7180">
        <v>40620108.802985296</v>
      </c>
      <c r="F7180">
        <v>1228.5330965680696</v>
      </c>
      <c r="G7180">
        <v>200439286.85316873</v>
      </c>
      <c r="H7180" s="6">
        <f>E7180-G7180-'Recalled prostheses cost'!$F$23</f>
        <v>-183571002.51707458</v>
      </c>
      <c r="I7180" s="112">
        <v>22763297.20636493</v>
      </c>
      <c r="J7180" s="112">
        <v>76166929.004204124</v>
      </c>
      <c r="K7180" s="112">
        <f>I7180-J7180-(0.38*'Recalled prostheses cost'!$F$23)</f>
        <v>-62429325.095257841</v>
      </c>
      <c r="L7180" s="11">
        <f t="shared" si="228"/>
        <v>1</v>
      </c>
    </row>
    <row r="7181" spans="1:12" x14ac:dyDescent="0.25">
      <c r="A7181">
        <f t="shared" si="229"/>
        <v>7176</v>
      </c>
      <c r="C7181">
        <v>56985.638857292819</v>
      </c>
      <c r="D7181">
        <v>58535.161775283603</v>
      </c>
      <c r="E7181">
        <v>52588468.880776927</v>
      </c>
      <c r="F7181">
        <v>1549.5229179907838</v>
      </c>
      <c r="G7181">
        <v>366851208.64504111</v>
      </c>
      <c r="H7181" s="6">
        <f>E7181-G7181-'Recalled prostheses cost'!$F$23</f>
        <v>-338014564.23115534</v>
      </c>
      <c r="I7181" s="112">
        <v>29149203.685788982</v>
      </c>
      <c r="J7181" s="112">
        <v>139403459.2851156</v>
      </c>
      <c r="K7181" s="112">
        <f>I7181-J7181-(0.38*'Recalled prostheses cost'!$F$23)</f>
        <v>-119279948.89674526</v>
      </c>
      <c r="L7181" s="11">
        <f t="shared" si="228"/>
        <v>1</v>
      </c>
    </row>
    <row r="7182" spans="1:12" x14ac:dyDescent="0.25">
      <c r="A7182">
        <f t="shared" si="229"/>
        <v>7177</v>
      </c>
      <c r="C7182">
        <v>82505.655299131191</v>
      </c>
      <c r="D7182">
        <v>85919.838892166066</v>
      </c>
      <c r="E7182">
        <v>46030691.25405854</v>
      </c>
      <c r="F7182">
        <v>3414.1835930348752</v>
      </c>
      <c r="G7182">
        <v>386941292.65049189</v>
      </c>
      <c r="H7182" s="6">
        <f>E7182-G7182-'Recalled prostheses cost'!$F$23</f>
        <v>-364662425.86332452</v>
      </c>
      <c r="I7182" s="112">
        <v>25610779.973345183</v>
      </c>
      <c r="J7182" s="112">
        <v>147037691.20718691</v>
      </c>
      <c r="K7182" s="112">
        <f>I7182-J7182-(0.38*'Recalled prostheses cost'!$F$23)</f>
        <v>-130452604.53126037</v>
      </c>
      <c r="L7182" s="11">
        <f t="shared" si="228"/>
        <v>1</v>
      </c>
    </row>
    <row r="7183" spans="1:12" x14ac:dyDescent="0.25">
      <c r="A7183">
        <f t="shared" si="229"/>
        <v>7178</v>
      </c>
      <c r="C7183">
        <v>56361.113570972775</v>
      </c>
      <c r="D7183">
        <v>57666.045595735792</v>
      </c>
      <c r="E7183">
        <v>39687014.419242196</v>
      </c>
      <c r="F7183">
        <v>1304.9320247630167</v>
      </c>
      <c r="G7183">
        <v>243105363.74760896</v>
      </c>
      <c r="H7183" s="6">
        <f>E7183-G7183-'Recalled prostheses cost'!$F$23</f>
        <v>-227170173.79525793</v>
      </c>
      <c r="I7183" s="112">
        <v>22208543.57569534</v>
      </c>
      <c r="J7183" s="112">
        <v>92380038.224091411</v>
      </c>
      <c r="K7183" s="112">
        <f>I7183-J7183-(0.38*'Recalled prostheses cost'!$F$23)</f>
        <v>-79197187.945814729</v>
      </c>
      <c r="L7183" s="11">
        <f t="shared" si="228"/>
        <v>1</v>
      </c>
    </row>
    <row r="7184" spans="1:12" x14ac:dyDescent="0.25">
      <c r="A7184">
        <f t="shared" si="229"/>
        <v>7179</v>
      </c>
      <c r="C7184">
        <v>57702.1318458034</v>
      </c>
      <c r="D7184">
        <v>60003.1132825858</v>
      </c>
      <c r="E7184">
        <v>56355466.88226293</v>
      </c>
      <c r="F7184">
        <v>2300.9814367824001</v>
      </c>
      <c r="G7184">
        <v>622474120.73814082</v>
      </c>
      <c r="H7184" s="6">
        <f>E7184-G7184-'Recalled prostheses cost'!$F$23</f>
        <v>-589870478.32276905</v>
      </c>
      <c r="I7184" s="112">
        <v>30730418.482064407</v>
      </c>
      <c r="J7184" s="112">
        <v>236540165.88049352</v>
      </c>
      <c r="K7184" s="112">
        <f>I7184-J7184-(0.38*'Recalled prostheses cost'!$F$23)</f>
        <v>-214835440.69584778</v>
      </c>
      <c r="L7184" s="11">
        <f t="shared" si="228"/>
        <v>1</v>
      </c>
    </row>
    <row r="7185" spans="1:12" x14ac:dyDescent="0.25">
      <c r="A7185">
        <f t="shared" si="229"/>
        <v>7180</v>
      </c>
      <c r="C7185">
        <v>62779.174953331349</v>
      </c>
      <c r="D7185">
        <v>65657.2415501824</v>
      </c>
      <c r="E7185">
        <v>50069735.45975484</v>
      </c>
      <c r="F7185">
        <v>2878.0665968510511</v>
      </c>
      <c r="G7185">
        <v>603137430.14291704</v>
      </c>
      <c r="H7185" s="6">
        <f>E7185-G7185-'Recalled prostheses cost'!$F$23</f>
        <v>-576819519.15005338</v>
      </c>
      <c r="I7185" s="112">
        <v>27409190.263066377</v>
      </c>
      <c r="J7185" s="112">
        <v>229192223.45430854</v>
      </c>
      <c r="K7185" s="112">
        <f>I7185-J7185-(0.38*'Recalled prostheses cost'!$F$23)</f>
        <v>-210808726.48866081</v>
      </c>
      <c r="L7185" s="11">
        <f t="shared" si="228"/>
        <v>1</v>
      </c>
    </row>
    <row r="7186" spans="1:12" x14ac:dyDescent="0.25">
      <c r="A7186">
        <f t="shared" si="229"/>
        <v>7181</v>
      </c>
      <c r="C7186">
        <v>64526.698204836968</v>
      </c>
      <c r="D7186">
        <v>66770.775731995804</v>
      </c>
      <c r="E7186">
        <v>52071865.834080145</v>
      </c>
      <c r="F7186">
        <v>2244.0775271588354</v>
      </c>
      <c r="G7186">
        <v>457690862.79486883</v>
      </c>
      <c r="H7186" s="6">
        <f>E7186-G7186-'Recalled prostheses cost'!$F$23</f>
        <v>-429370821.42767984</v>
      </c>
      <c r="I7186" s="112">
        <v>28957614.127115149</v>
      </c>
      <c r="J7186" s="112">
        <v>173922527.86205012</v>
      </c>
      <c r="K7186" s="112">
        <f>I7186-J7186-(0.38*'Recalled prostheses cost'!$F$23)</f>
        <v>-153990607.03235361</v>
      </c>
      <c r="L7186" s="11">
        <f t="shared" si="228"/>
        <v>1</v>
      </c>
    </row>
    <row r="7187" spans="1:12" x14ac:dyDescent="0.25">
      <c r="A7187">
        <f t="shared" si="229"/>
        <v>7182</v>
      </c>
      <c r="C7187">
        <v>65951.172977154391</v>
      </c>
      <c r="D7187">
        <v>68336.955497283634</v>
      </c>
      <c r="E7187">
        <v>69001300.281389624</v>
      </c>
      <c r="F7187">
        <v>2385.7825201292435</v>
      </c>
      <c r="G7187">
        <v>620212170.58429241</v>
      </c>
      <c r="H7187" s="6">
        <f>E7187-G7187-'Recalled prostheses cost'!$F$23</f>
        <v>-574962694.76979399</v>
      </c>
      <c r="I7187" s="112">
        <v>38518012.150881484</v>
      </c>
      <c r="J7187" s="112">
        <v>235680624.82203111</v>
      </c>
      <c r="K7187" s="112">
        <f>I7187-J7187-(0.38*'Recalled prostheses cost'!$F$23)</f>
        <v>-206188305.96856827</v>
      </c>
      <c r="L7187" s="11">
        <f t="shared" si="228"/>
        <v>1</v>
      </c>
    </row>
    <row r="7188" spans="1:12" x14ac:dyDescent="0.25">
      <c r="A7188">
        <f t="shared" si="229"/>
        <v>7183</v>
      </c>
      <c r="C7188">
        <v>78077.61956127976</v>
      </c>
      <c r="D7188">
        <v>81215.323892679866</v>
      </c>
      <c r="E7188">
        <v>44195767.080979764</v>
      </c>
      <c r="F7188">
        <v>3137.7043314001057</v>
      </c>
      <c r="G7188">
        <v>323777004.73310763</v>
      </c>
      <c r="H7188" s="6">
        <f>E7188-G7188-'Recalled prostheses cost'!$F$23</f>
        <v>-303333062.11901903</v>
      </c>
      <c r="I7188" s="112">
        <v>24550812.03874632</v>
      </c>
      <c r="J7188" s="112">
        <v>123035261.79858091</v>
      </c>
      <c r="K7188" s="112">
        <f>I7188-J7188-(0.38*'Recalled prostheses cost'!$F$23)</f>
        <v>-107510143.05725324</v>
      </c>
      <c r="L7188" s="11">
        <f t="shared" si="228"/>
        <v>1</v>
      </c>
    </row>
    <row r="7189" spans="1:12" x14ac:dyDescent="0.25">
      <c r="A7189">
        <f t="shared" si="229"/>
        <v>7184</v>
      </c>
      <c r="C7189">
        <v>64443.028566990572</v>
      </c>
      <c r="D7189">
        <v>66198.610184878577</v>
      </c>
      <c r="E7189">
        <v>54645879.949418783</v>
      </c>
      <c r="F7189">
        <v>1755.581617888005</v>
      </c>
      <c r="G7189">
        <v>332207290.9215166</v>
      </c>
      <c r="H7189" s="6">
        <f>E7189-G7189-'Recalled prostheses cost'!$F$23</f>
        <v>-301313235.43898898</v>
      </c>
      <c r="I7189" s="112">
        <v>30186763.863681085</v>
      </c>
      <c r="J7189" s="112">
        <v>126238770.55017629</v>
      </c>
      <c r="K7189" s="112">
        <f>I7189-J7189-(0.38*'Recalled prostheses cost'!$F$23)</f>
        <v>-105077699.98391387</v>
      </c>
      <c r="L7189" s="11">
        <f t="shared" si="228"/>
        <v>1</v>
      </c>
    </row>
    <row r="7190" spans="1:12" x14ac:dyDescent="0.25">
      <c r="A7190">
        <f t="shared" si="229"/>
        <v>7185</v>
      </c>
      <c r="C7190">
        <v>59201.51599696566</v>
      </c>
      <c r="D7190">
        <v>61151.469587227715</v>
      </c>
      <c r="E7190">
        <v>40880488.132489339</v>
      </c>
      <c r="F7190">
        <v>1949.9535902620555</v>
      </c>
      <c r="G7190">
        <v>262276084.95227346</v>
      </c>
      <c r="H7190" s="6">
        <f>E7190-G7190-'Recalled prostheses cost'!$F$23</f>
        <v>-245147421.28667527</v>
      </c>
      <c r="I7190" s="112">
        <v>22548703.506190062</v>
      </c>
      <c r="J7190" s="112">
        <v>99664912.281863928</v>
      </c>
      <c r="K7190" s="112">
        <f>I7190-J7190-(0.38*'Recalled prostheses cost'!$F$23)</f>
        <v>-86141902.07309252</v>
      </c>
      <c r="L7190" s="11">
        <f t="shared" si="228"/>
        <v>1</v>
      </c>
    </row>
    <row r="7191" spans="1:12" x14ac:dyDescent="0.25">
      <c r="A7191">
        <f t="shared" si="229"/>
        <v>7186</v>
      </c>
      <c r="C7191">
        <v>70257.940212353802</v>
      </c>
      <c r="D7191">
        <v>72897.988977134941</v>
      </c>
      <c r="E7191">
        <v>65577015.422657259</v>
      </c>
      <c r="F7191">
        <v>2640.0487647811387</v>
      </c>
      <c r="G7191">
        <v>594292573.27451277</v>
      </c>
      <c r="H7191" s="6">
        <f>E7191-G7191-'Recalled prostheses cost'!$F$23</f>
        <v>-552467382.31874669</v>
      </c>
      <c r="I7191" s="112">
        <v>36859130.460429095</v>
      </c>
      <c r="J7191" s="112">
        <v>225831177.8443149</v>
      </c>
      <c r="K7191" s="112">
        <f>I7191-J7191-(0.38*'Recalled prostheses cost'!$F$23)</f>
        <v>-197997740.68130445</v>
      </c>
      <c r="L7191" s="11">
        <f t="shared" si="228"/>
        <v>1</v>
      </c>
    </row>
    <row r="7192" spans="1:12" x14ac:dyDescent="0.25">
      <c r="A7192">
        <f t="shared" si="229"/>
        <v>7187</v>
      </c>
      <c r="C7192">
        <v>76336.179455656005</v>
      </c>
      <c r="D7192">
        <v>79622.972066189628</v>
      </c>
      <c r="E7192">
        <v>42106985.083322436</v>
      </c>
      <c r="F7192">
        <v>3286.7926105336228</v>
      </c>
      <c r="G7192">
        <v>397852503.1278429</v>
      </c>
      <c r="H7192" s="6">
        <f>E7192-G7192-'Recalled prostheses cost'!$F$23</f>
        <v>-379497342.51141167</v>
      </c>
      <c r="I7192" s="112">
        <v>23495514.936020087</v>
      </c>
      <c r="J7192" s="112">
        <v>151183951.18858027</v>
      </c>
      <c r="K7192" s="112">
        <f>I7192-J7192-(0.38*'Recalled prostheses cost'!$F$23)</f>
        <v>-136714129.54997882</v>
      </c>
      <c r="L7192" s="11">
        <f t="shared" si="228"/>
        <v>1</v>
      </c>
    </row>
    <row r="7193" spans="1:12" x14ac:dyDescent="0.25">
      <c r="A7193">
        <f t="shared" si="229"/>
        <v>7188</v>
      </c>
      <c r="C7193">
        <v>70226.593650631883</v>
      </c>
      <c r="D7193">
        <v>72184.727687347156</v>
      </c>
      <c r="E7193">
        <v>56389425.255621172</v>
      </c>
      <c r="F7193">
        <v>1958.1340367152734</v>
      </c>
      <c r="G7193">
        <v>325494868.46774983</v>
      </c>
      <c r="H7193" s="6">
        <f>E7193-G7193-'Recalled prostheses cost'!$F$23</f>
        <v>-292857267.67901981</v>
      </c>
      <c r="I7193" s="112">
        <v>31409016.046580065</v>
      </c>
      <c r="J7193" s="112">
        <v>123688050.01774491</v>
      </c>
      <c r="K7193" s="112">
        <f>I7193-J7193-(0.38*'Recalled prostheses cost'!$F$23)</f>
        <v>-101304727.26858351</v>
      </c>
      <c r="L7193" s="11">
        <f t="shared" si="228"/>
        <v>1</v>
      </c>
    </row>
    <row r="7194" spans="1:12" x14ac:dyDescent="0.25">
      <c r="A7194">
        <f t="shared" si="229"/>
        <v>7189</v>
      </c>
      <c r="C7194">
        <v>80267.73936496544</v>
      </c>
      <c r="D7194">
        <v>82861.632876257805</v>
      </c>
      <c r="E7194">
        <v>62828265.474266954</v>
      </c>
      <c r="F7194">
        <v>2593.8935112923646</v>
      </c>
      <c r="G7194">
        <v>447867793.86324883</v>
      </c>
      <c r="H7194" s="6">
        <f>E7194-G7194-'Recalled prostheses cost'!$F$23</f>
        <v>-408791352.85587305</v>
      </c>
      <c r="I7194" s="112">
        <v>34582127.503076844</v>
      </c>
      <c r="J7194" s="112">
        <v>170189761.66803455</v>
      </c>
      <c r="K7194" s="112">
        <f>I7194-J7194-(0.38*'Recalled prostheses cost'!$F$23)</f>
        <v>-144633327.46237636</v>
      </c>
      <c r="L7194" s="11">
        <f t="shared" si="228"/>
        <v>1</v>
      </c>
    </row>
    <row r="7195" spans="1:12" x14ac:dyDescent="0.25">
      <c r="A7195">
        <f t="shared" si="229"/>
        <v>7190</v>
      </c>
      <c r="C7195">
        <v>51882.863649512197</v>
      </c>
      <c r="D7195">
        <v>53946.990676752204</v>
      </c>
      <c r="E7195">
        <v>43072438.287034228</v>
      </c>
      <c r="F7195">
        <v>2064.127027240007</v>
      </c>
      <c r="G7195">
        <v>416515919.28304839</v>
      </c>
      <c r="H7195" s="6">
        <f>E7195-G7195-'Recalled prostheses cost'!$F$23</f>
        <v>-397195305.46290535</v>
      </c>
      <c r="I7195" s="112">
        <v>23951125.966971479</v>
      </c>
      <c r="J7195" s="112">
        <v>158276049.3275584</v>
      </c>
      <c r="K7195" s="112">
        <f>I7195-J7195-(0.38*'Recalled prostheses cost'!$F$23)</f>
        <v>-143350616.65800557</v>
      </c>
      <c r="L7195" s="11">
        <f t="shared" si="228"/>
        <v>1</v>
      </c>
    </row>
    <row r="7196" spans="1:12" x14ac:dyDescent="0.25">
      <c r="A7196">
        <f t="shared" si="229"/>
        <v>7191</v>
      </c>
      <c r="C7196">
        <v>51265.401134570326</v>
      </c>
      <c r="D7196">
        <v>52622.511682847689</v>
      </c>
      <c r="E7196">
        <v>46400696.238176309</v>
      </c>
      <c r="F7196">
        <v>1357.1105482773637</v>
      </c>
      <c r="G7196">
        <v>297655011.678074</v>
      </c>
      <c r="H7196" s="6">
        <f>E7196-G7196-'Recalled prostheses cost'!$F$23</f>
        <v>-275006139.90678889</v>
      </c>
      <c r="I7196" s="112">
        <v>25871919.460141141</v>
      </c>
      <c r="J7196" s="112">
        <v>113108904.43766811</v>
      </c>
      <c r="K7196" s="112">
        <f>I7196-J7196-(0.38*'Recalled prostheses cost'!$F$23)</f>
        <v>-96262678.274945617</v>
      </c>
      <c r="L7196" s="11">
        <f t="shared" si="228"/>
        <v>1</v>
      </c>
    </row>
    <row r="7197" spans="1:12" x14ac:dyDescent="0.25">
      <c r="A7197">
        <f t="shared" si="229"/>
        <v>7192</v>
      </c>
      <c r="C7197">
        <v>65600.840811748552</v>
      </c>
      <c r="D7197">
        <v>68072.586673882601</v>
      </c>
      <c r="E7197">
        <v>60414777.330609143</v>
      </c>
      <c r="F7197">
        <v>2471.7458621340484</v>
      </c>
      <c r="G7197">
        <v>507103966.26893449</v>
      </c>
      <c r="H7197" s="6">
        <f>E7197-G7197-'Recalled prostheses cost'!$F$23</f>
        <v>-470441013.40521652</v>
      </c>
      <c r="I7197" s="112">
        <v>33330014.449285045</v>
      </c>
      <c r="J7197" s="112">
        <v>192699507.18219513</v>
      </c>
      <c r="K7197" s="112">
        <f>I7197-J7197-(0.38*'Recalled prostheses cost'!$F$23)</f>
        <v>-168395186.03032875</v>
      </c>
      <c r="L7197" s="11">
        <f t="shared" si="228"/>
        <v>1</v>
      </c>
    </row>
    <row r="7198" spans="1:12" x14ac:dyDescent="0.25">
      <c r="A7198">
        <f t="shared" si="229"/>
        <v>7193</v>
      </c>
      <c r="C7198">
        <v>63293.821728513081</v>
      </c>
      <c r="D7198">
        <v>65162.733994867885</v>
      </c>
      <c r="E7198">
        <v>40388112.002460063</v>
      </c>
      <c r="F7198">
        <v>1868.9122663548042</v>
      </c>
      <c r="G7198">
        <v>259953656.83898178</v>
      </c>
      <c r="H7198" s="6">
        <f>E7198-G7198-'Recalled prostheses cost'!$F$23</f>
        <v>-243317369.30341288</v>
      </c>
      <c r="I7198" s="112">
        <v>22435070.814496182</v>
      </c>
      <c r="J7198" s="112">
        <v>98782389.598813072</v>
      </c>
      <c r="K7198" s="112">
        <f>I7198-J7198-(0.38*'Recalled prostheses cost'!$F$23)</f>
        <v>-85373012.081735551</v>
      </c>
      <c r="L7198" s="11">
        <f t="shared" si="228"/>
        <v>1</v>
      </c>
    </row>
    <row r="7199" spans="1:12" x14ac:dyDescent="0.25">
      <c r="A7199">
        <f t="shared" si="229"/>
        <v>7194</v>
      </c>
      <c r="C7199">
        <v>55068.372474424592</v>
      </c>
      <c r="D7199">
        <v>57222.412486421999</v>
      </c>
      <c r="E7199">
        <v>41703696.785061933</v>
      </c>
      <c r="F7199">
        <v>2154.0400119974074</v>
      </c>
      <c r="G7199">
        <v>441209751.18674856</v>
      </c>
      <c r="H7199" s="6">
        <f>E7199-G7199-'Recalled prostheses cost'!$F$23</f>
        <v>-423257878.86857778</v>
      </c>
      <c r="I7199" s="112">
        <v>23302718.764181755</v>
      </c>
      <c r="J7199" s="112">
        <v>167659705.45096448</v>
      </c>
      <c r="K7199" s="112">
        <f>I7199-J7199-(0.38*'Recalled prostheses cost'!$F$23)</f>
        <v>-153382679.98420137</v>
      </c>
      <c r="L7199" s="11">
        <f t="shared" si="228"/>
        <v>1</v>
      </c>
    </row>
    <row r="7200" spans="1:12" x14ac:dyDescent="0.25">
      <c r="A7200">
        <f t="shared" si="229"/>
        <v>7195</v>
      </c>
      <c r="C7200">
        <v>52331.362164781458</v>
      </c>
      <c r="D7200">
        <v>53779.533915600274</v>
      </c>
      <c r="E7200">
        <v>42347703.376026712</v>
      </c>
      <c r="F7200">
        <v>1448.1717508188158</v>
      </c>
      <c r="G7200">
        <v>258527142.33024618</v>
      </c>
      <c r="H7200" s="6">
        <f>E7200-G7200-'Recalled prostheses cost'!$F$23</f>
        <v>-239931263.42111063</v>
      </c>
      <c r="I7200" s="112">
        <v>23303389.786513899</v>
      </c>
      <c r="J7200" s="112">
        <v>98240314.08549355</v>
      </c>
      <c r="K7200" s="112">
        <f>I7200-J7200-(0.38*'Recalled prostheses cost'!$F$23)</f>
        <v>-83962617.596398294</v>
      </c>
      <c r="L7200" s="11">
        <f t="shared" si="228"/>
        <v>1</v>
      </c>
    </row>
    <row r="7201" spans="1:12" x14ac:dyDescent="0.25">
      <c r="A7201">
        <f t="shared" si="229"/>
        <v>7196</v>
      </c>
      <c r="C7201">
        <v>54888.047348204316</v>
      </c>
      <c r="D7201">
        <v>56115.336841722055</v>
      </c>
      <c r="E7201">
        <v>52405650.951520137</v>
      </c>
      <c r="F7201">
        <v>1227.2894935177392</v>
      </c>
      <c r="G7201">
        <v>252501841.94001073</v>
      </c>
      <c r="H7201" s="6">
        <f>E7201-G7201-'Recalled prostheses cost'!$F$23</f>
        <v>-223848015.45538175</v>
      </c>
      <c r="I7201" s="112">
        <v>28981356.116792388</v>
      </c>
      <c r="J7201" s="112">
        <v>95950699.937204078</v>
      </c>
      <c r="K7201" s="112">
        <f>I7201-J7201-(0.38*'Recalled prostheses cost'!$F$23)</f>
        <v>-75995037.117830336</v>
      </c>
      <c r="L7201" s="11">
        <f t="shared" si="228"/>
        <v>1</v>
      </c>
    </row>
    <row r="7202" spans="1:12" x14ac:dyDescent="0.25">
      <c r="A7202">
        <f t="shared" si="229"/>
        <v>7197</v>
      </c>
      <c r="C7202">
        <v>51737.45012482426</v>
      </c>
      <c r="D7202">
        <v>52870.151820353378</v>
      </c>
      <c r="E7202">
        <v>44514857.056775935</v>
      </c>
      <c r="F7202">
        <v>1132.7016955291183</v>
      </c>
      <c r="G7202">
        <v>219062859.35584906</v>
      </c>
      <c r="H7202" s="6">
        <f>E7202-G7202-'Recalled prostheses cost'!$F$23</f>
        <v>-198299826.7659643</v>
      </c>
      <c r="I7202" s="112">
        <v>24714219.016682673</v>
      </c>
      <c r="J7202" s="112">
        <v>83243886.555222631</v>
      </c>
      <c r="K7202" s="112">
        <f>I7202-J7202-(0.38*'Recalled prostheses cost'!$F$23)</f>
        <v>-67555360.8359586</v>
      </c>
      <c r="L7202" s="11">
        <f t="shared" si="228"/>
        <v>1</v>
      </c>
    </row>
    <row r="7203" spans="1:12" x14ac:dyDescent="0.25">
      <c r="A7203">
        <f t="shared" si="229"/>
        <v>7198</v>
      </c>
      <c r="C7203">
        <v>74121.27171297626</v>
      </c>
      <c r="D7203">
        <v>76474.789678830843</v>
      </c>
      <c r="E7203">
        <v>53566589.644735433</v>
      </c>
      <c r="F7203">
        <v>2353.5179658545821</v>
      </c>
      <c r="G7203">
        <v>359240012.69798613</v>
      </c>
      <c r="H7203" s="6">
        <f>E7203-G7203-'Recalled prostheses cost'!$F$23</f>
        <v>-329425247.52014184</v>
      </c>
      <c r="I7203" s="112">
        <v>29402873.864725385</v>
      </c>
      <c r="J7203" s="112">
        <v>136511204.82523477</v>
      </c>
      <c r="K7203" s="112">
        <f>I7203-J7203-(0.38*'Recalled prostheses cost'!$F$23)</f>
        <v>-116134024.25792804</v>
      </c>
      <c r="L7203" s="11">
        <f t="shared" si="228"/>
        <v>1</v>
      </c>
    </row>
    <row r="7204" spans="1:12" x14ac:dyDescent="0.25">
      <c r="A7204">
        <f t="shared" si="229"/>
        <v>7199</v>
      </c>
      <c r="C7204">
        <v>55113.649991607956</v>
      </c>
      <c r="D7204">
        <v>56309.923407253082</v>
      </c>
      <c r="E7204">
        <v>55706053.165003784</v>
      </c>
      <c r="F7204">
        <v>1196.2734156451261</v>
      </c>
      <c r="G7204">
        <v>243879919.4251827</v>
      </c>
      <c r="H7204" s="6">
        <f>E7204-G7204-'Recalled prostheses cost'!$F$23</f>
        <v>-211925690.72707009</v>
      </c>
      <c r="I7204" s="112">
        <v>31131039.007927809</v>
      </c>
      <c r="J7204" s="112">
        <v>92674369.38156943</v>
      </c>
      <c r="K7204" s="112">
        <f>I7204-J7204-(0.38*'Recalled prostheses cost'!$F$23)</f>
        <v>-70569023.671060264</v>
      </c>
      <c r="L7204" s="11">
        <f t="shared" si="228"/>
        <v>1</v>
      </c>
    </row>
    <row r="7205" spans="1:12" x14ac:dyDescent="0.25">
      <c r="A7205">
        <f t="shared" si="229"/>
        <v>7200</v>
      </c>
      <c r="C7205">
        <v>75555.671752442664</v>
      </c>
      <c r="D7205">
        <v>78342.528228745723</v>
      </c>
      <c r="E7205">
        <v>52407668.317603797</v>
      </c>
      <c r="F7205">
        <v>2786.856476303059</v>
      </c>
      <c r="G7205">
        <v>496444502.42679167</v>
      </c>
      <c r="H7205" s="6">
        <f>E7205-G7205-'Recalled prostheses cost'!$F$23</f>
        <v>-467788658.57607901</v>
      </c>
      <c r="I7205" s="112">
        <v>28531919.874457035</v>
      </c>
      <c r="J7205" s="112">
        <v>188648910.92218086</v>
      </c>
      <c r="K7205" s="112">
        <f>I7205-J7205-(0.38*'Recalled prostheses cost'!$F$23)</f>
        <v>-169142684.34514248</v>
      </c>
      <c r="L7205" s="11">
        <f t="shared" si="228"/>
        <v>1</v>
      </c>
    </row>
    <row r="7206" spans="1:12" x14ac:dyDescent="0.25">
      <c r="A7206">
        <f t="shared" si="229"/>
        <v>7201</v>
      </c>
      <c r="C7206">
        <v>48897.728275968831</v>
      </c>
      <c r="D7206">
        <v>49840.295211458375</v>
      </c>
      <c r="E7206">
        <v>40477483.210091785</v>
      </c>
      <c r="F7206">
        <v>942.56693548954354</v>
      </c>
      <c r="G7206">
        <v>196211466.03945151</v>
      </c>
      <c r="H7206" s="6">
        <f>E7206-G7206-'Recalled prostheses cost'!$F$23</f>
        <v>-179485807.29625088</v>
      </c>
      <c r="I7206" s="112">
        <v>22235170.697936956</v>
      </c>
      <c r="J7206" s="112">
        <v>74560357.094991595</v>
      </c>
      <c r="K7206" s="112">
        <f>I7206-J7206-(0.38*'Recalled prostheses cost'!$F$23)</f>
        <v>-61350879.694473289</v>
      </c>
      <c r="L7206" s="11">
        <f t="shared" si="228"/>
        <v>1</v>
      </c>
    </row>
    <row r="7207" spans="1:12" x14ac:dyDescent="0.25">
      <c r="A7207">
        <f t="shared" si="229"/>
        <v>7202</v>
      </c>
      <c r="C7207">
        <v>49791.763857296915</v>
      </c>
      <c r="D7207">
        <v>50752.112946868707</v>
      </c>
      <c r="E7207">
        <v>57482814.364799</v>
      </c>
      <c r="F7207">
        <v>960.34908957179141</v>
      </c>
      <c r="G7207">
        <v>296079033.9271943</v>
      </c>
      <c r="H7207" s="6">
        <f>E7207-G7207-'Recalled prostheses cost'!$F$23</f>
        <v>-262348044.02928647</v>
      </c>
      <c r="I7207" s="112">
        <v>31831378.115983203</v>
      </c>
      <c r="J7207" s="112">
        <v>112510032.89233384</v>
      </c>
      <c r="K7207" s="112">
        <f>I7207-J7207-(0.38*'Recalled prostheses cost'!$F$23)</f>
        <v>-89704348.073769271</v>
      </c>
      <c r="L7207" s="11">
        <f t="shared" si="228"/>
        <v>1</v>
      </c>
    </row>
    <row r="7208" spans="1:12" x14ac:dyDescent="0.25">
      <c r="A7208">
        <f t="shared" si="229"/>
        <v>7203</v>
      </c>
      <c r="C7208">
        <v>59849.109794063988</v>
      </c>
      <c r="D7208">
        <v>61945.760408865288</v>
      </c>
      <c r="E7208">
        <v>59795603.031864271</v>
      </c>
      <c r="F7208">
        <v>2096.6506148012995</v>
      </c>
      <c r="G7208">
        <v>498130040.37257272</v>
      </c>
      <c r="H7208" s="6">
        <f>E7208-G7208-'Recalled prostheses cost'!$F$23</f>
        <v>-462086261.8075996</v>
      </c>
      <c r="I7208" s="112">
        <v>32924905.926340889</v>
      </c>
      <c r="J7208" s="112">
        <v>189289415.34157762</v>
      </c>
      <c r="K7208" s="112">
        <f>I7208-J7208-(0.38*'Recalled prostheses cost'!$F$23)</f>
        <v>-165390202.7126554</v>
      </c>
      <c r="L7208" s="11">
        <f t="shared" si="228"/>
        <v>1</v>
      </c>
    </row>
    <row r="7209" spans="1:12" x14ac:dyDescent="0.25">
      <c r="A7209">
        <f t="shared" si="229"/>
        <v>7204</v>
      </c>
      <c r="C7209">
        <v>50025.221104407887</v>
      </c>
      <c r="D7209">
        <v>51632.295508070078</v>
      </c>
      <c r="E7209">
        <v>40261942.633629486</v>
      </c>
      <c r="F7209">
        <v>1607.0744036621909</v>
      </c>
      <c r="G7209">
        <v>270837508.160496</v>
      </c>
      <c r="H7209" s="6">
        <f>E7209-G7209-'Recalled prostheses cost'!$F$23</f>
        <v>-254327389.99375767</v>
      </c>
      <c r="I7209" s="112">
        <v>22119118.380151834</v>
      </c>
      <c r="J7209" s="112">
        <v>102918253.10098849</v>
      </c>
      <c r="K7209" s="112">
        <f>I7209-J7209-(0.38*'Recalled prostheses cost'!$F$23)</f>
        <v>-89824828.018255293</v>
      </c>
      <c r="L7209" s="11">
        <f t="shared" si="228"/>
        <v>1</v>
      </c>
    </row>
    <row r="7210" spans="1:12" x14ac:dyDescent="0.25">
      <c r="A7210">
        <f t="shared" si="229"/>
        <v>7205</v>
      </c>
      <c r="C7210">
        <v>54239.237684562882</v>
      </c>
      <c r="D7210">
        <v>56243.360713276008</v>
      </c>
      <c r="E7210">
        <v>43518884.505141303</v>
      </c>
      <c r="F7210">
        <v>2004.1230287131257</v>
      </c>
      <c r="G7210">
        <v>369087888.73093915</v>
      </c>
      <c r="H7210" s="6">
        <f>E7210-G7210-'Recalled prostheses cost'!$F$23</f>
        <v>-349320828.692689</v>
      </c>
      <c r="I7210" s="112">
        <v>24233744.577908434</v>
      </c>
      <c r="J7210" s="112">
        <v>140253397.71775687</v>
      </c>
      <c r="K7210" s="112">
        <f>I7210-J7210-(0.38*'Recalled prostheses cost'!$F$23)</f>
        <v>-125045346.43726709</v>
      </c>
      <c r="L7210" s="11">
        <f t="shared" si="228"/>
        <v>1</v>
      </c>
    </row>
    <row r="7211" spans="1:12" x14ac:dyDescent="0.25">
      <c r="A7211">
        <f t="shared" si="229"/>
        <v>7206</v>
      </c>
      <c r="C7211">
        <v>87688.750296006998</v>
      </c>
      <c r="D7211">
        <v>91733.855602145777</v>
      </c>
      <c r="E7211">
        <v>72392111.896547273</v>
      </c>
      <c r="F7211">
        <v>4045.1053061387793</v>
      </c>
      <c r="G7211">
        <v>894969407.43520737</v>
      </c>
      <c r="H7211" s="6">
        <f>E7211-G7211-'Recalled prostheses cost'!$F$23</f>
        <v>-846329120.00555122</v>
      </c>
      <c r="I7211" s="112">
        <v>39884524.415557854</v>
      </c>
      <c r="J7211" s="112">
        <v>340088374.82537878</v>
      </c>
      <c r="K7211" s="112">
        <f>I7211-J7211-(0.38*'Recalled prostheses cost'!$F$23)</f>
        <v>-309229543.70723957</v>
      </c>
      <c r="L7211" s="11">
        <f t="shared" si="228"/>
        <v>1</v>
      </c>
    </row>
    <row r="7212" spans="1:12" x14ac:dyDescent="0.25">
      <c r="A7212">
        <f t="shared" si="229"/>
        <v>7207</v>
      </c>
      <c r="C7212">
        <v>69321.087133492765</v>
      </c>
      <c r="D7212">
        <v>71265.650936734964</v>
      </c>
      <c r="E7212">
        <v>45574344.827132769</v>
      </c>
      <c r="F7212">
        <v>1944.5638032421994</v>
      </c>
      <c r="G7212">
        <v>246520024.16802424</v>
      </c>
      <c r="H7212" s="6">
        <f>E7212-G7212-'Recalled prostheses cost'!$F$23</f>
        <v>-224697503.80778265</v>
      </c>
      <c r="I7212" s="112">
        <v>25061306.286385179</v>
      </c>
      <c r="J7212" s="112">
        <v>93677609.18384923</v>
      </c>
      <c r="K7212" s="112">
        <f>I7212-J7212-(0.38*'Recalled prostheses cost'!$F$23)</f>
        <v>-77641996.194882691</v>
      </c>
      <c r="L7212" s="11">
        <f t="shared" si="228"/>
        <v>1</v>
      </c>
    </row>
    <row r="7213" spans="1:12" x14ac:dyDescent="0.25">
      <c r="A7213">
        <f t="shared" si="229"/>
        <v>7208</v>
      </c>
      <c r="C7213">
        <v>53062.056258953773</v>
      </c>
      <c r="D7213">
        <v>54565.052837134281</v>
      </c>
      <c r="E7213">
        <v>53190487.857761912</v>
      </c>
      <c r="F7213">
        <v>1502.9965781805076</v>
      </c>
      <c r="G7213">
        <v>358237544.7761426</v>
      </c>
      <c r="H7213" s="6">
        <f>E7213-G7213-'Recalled prostheses cost'!$F$23</f>
        <v>-328798881.38527185</v>
      </c>
      <c r="I7213" s="112">
        <v>30007215.135364093</v>
      </c>
      <c r="J7213" s="112">
        <v>136130267.01493418</v>
      </c>
      <c r="K7213" s="112">
        <f>I7213-J7213-(0.38*'Recalled prostheses cost'!$F$23)</f>
        <v>-115148745.17698875</v>
      </c>
      <c r="L7213" s="11">
        <f t="shared" si="228"/>
        <v>1</v>
      </c>
    </row>
    <row r="7214" spans="1:12" x14ac:dyDescent="0.25">
      <c r="A7214">
        <f t="shared" si="229"/>
        <v>7209</v>
      </c>
      <c r="C7214">
        <v>75199.037546963547</v>
      </c>
      <c r="D7214">
        <v>78166.847561561677</v>
      </c>
      <c r="E7214">
        <v>64383984.994258635</v>
      </c>
      <c r="F7214">
        <v>2967.8100145981298</v>
      </c>
      <c r="G7214">
        <v>545966838.07042515</v>
      </c>
      <c r="H7214" s="6">
        <f>E7214-G7214-'Recalled prostheses cost'!$F$23</f>
        <v>-505334677.54305768</v>
      </c>
      <c r="I7214" s="112">
        <v>35435789.530625321</v>
      </c>
      <c r="J7214" s="112">
        <v>207467398.46676153</v>
      </c>
      <c r="K7214" s="112">
        <f>I7214-J7214-(0.38*'Recalled prostheses cost'!$F$23)</f>
        <v>-181057302.23355487</v>
      </c>
      <c r="L7214" s="11">
        <f t="shared" si="228"/>
        <v>1</v>
      </c>
    </row>
    <row r="7215" spans="1:12" x14ac:dyDescent="0.25">
      <c r="A7215">
        <f t="shared" si="229"/>
        <v>7210</v>
      </c>
      <c r="C7215">
        <v>50032.520283074417</v>
      </c>
      <c r="D7215">
        <v>50913.720070074138</v>
      </c>
      <c r="E7215">
        <v>55379911.596471958</v>
      </c>
      <c r="F7215">
        <v>881.19978699972125</v>
      </c>
      <c r="G7215">
        <v>241336089.72138301</v>
      </c>
      <c r="H7215" s="6">
        <f>E7215-G7215-'Recalled prostheses cost'!$F$23</f>
        <v>-209708002.59180221</v>
      </c>
      <c r="I7215" s="112">
        <v>30969012.707324836</v>
      </c>
      <c r="J7215" s="112">
        <v>91707714.094125539</v>
      </c>
      <c r="K7215" s="112">
        <f>I7215-J7215-(0.38*'Recalled prostheses cost'!$F$23)</f>
        <v>-69764394.68421936</v>
      </c>
      <c r="L7215" s="11">
        <f t="shared" si="228"/>
        <v>1</v>
      </c>
    </row>
    <row r="7216" spans="1:12" x14ac:dyDescent="0.25">
      <c r="A7216">
        <f t="shared" si="229"/>
        <v>7211</v>
      </c>
      <c r="C7216">
        <v>70111.417885343108</v>
      </c>
      <c r="D7216">
        <v>72513.03665884721</v>
      </c>
      <c r="E7216">
        <v>44399922.278865732</v>
      </c>
      <c r="F7216">
        <v>2401.6187735041021</v>
      </c>
      <c r="G7216">
        <v>313888307.0166021</v>
      </c>
      <c r="H7216" s="6">
        <f>E7216-G7216-'Recalled prostheses cost'!$F$23</f>
        <v>-293240209.20462751</v>
      </c>
      <c r="I7216" s="112">
        <v>24764317.070219003</v>
      </c>
      <c r="J7216" s="112">
        <v>119277556.66630881</v>
      </c>
      <c r="K7216" s="112">
        <f>I7216-J7216-(0.38*'Recalled prostheses cost'!$F$23)</f>
        <v>-103538932.89350846</v>
      </c>
      <c r="L7216" s="11">
        <f t="shared" si="228"/>
        <v>1</v>
      </c>
    </row>
    <row r="7217" spans="1:12" x14ac:dyDescent="0.25">
      <c r="A7217">
        <f t="shared" si="229"/>
        <v>7212</v>
      </c>
      <c r="C7217">
        <v>56639.636168794023</v>
      </c>
      <c r="D7217">
        <v>58328.406784546387</v>
      </c>
      <c r="E7217">
        <v>45388319.315457225</v>
      </c>
      <c r="F7217">
        <v>1688.7706157523644</v>
      </c>
      <c r="G7217">
        <v>310252496.05135864</v>
      </c>
      <c r="H7217" s="6">
        <f>E7217-G7217-'Recalled prostheses cost'!$F$23</f>
        <v>-288616001.20279258</v>
      </c>
      <c r="I7217" s="112">
        <v>25043975.118076444</v>
      </c>
      <c r="J7217" s="112">
        <v>117895948.49951632</v>
      </c>
      <c r="K7217" s="112">
        <f>I7217-J7217-(0.38*'Recalled prostheses cost'!$F$23)</f>
        <v>-101877666.67885852</v>
      </c>
      <c r="L7217" s="11">
        <f t="shared" si="228"/>
        <v>1</v>
      </c>
    </row>
    <row r="7218" spans="1:12" x14ac:dyDescent="0.25">
      <c r="A7218">
        <f t="shared" si="229"/>
        <v>7213</v>
      </c>
      <c r="C7218">
        <v>60408.865634938331</v>
      </c>
      <c r="D7218">
        <v>62323.087750064682</v>
      </c>
      <c r="E7218">
        <v>47345535.519281045</v>
      </c>
      <c r="F7218">
        <v>1914.2221151263511</v>
      </c>
      <c r="G7218">
        <v>383015743.68865204</v>
      </c>
      <c r="H7218" s="6">
        <f>E7218-G7218-'Recalled prostheses cost'!$F$23</f>
        <v>-359422032.63626218</v>
      </c>
      <c r="I7218" s="112">
        <v>26376909.598879386</v>
      </c>
      <c r="J7218" s="112">
        <v>145545982.60168779</v>
      </c>
      <c r="K7218" s="112">
        <f>I7218-J7218-(0.38*'Recalled prostheses cost'!$F$23)</f>
        <v>-128194766.30022705</v>
      </c>
      <c r="L7218" s="11">
        <f t="shared" si="228"/>
        <v>1</v>
      </c>
    </row>
    <row r="7219" spans="1:12" x14ac:dyDescent="0.25">
      <c r="A7219">
        <f t="shared" si="229"/>
        <v>7214</v>
      </c>
      <c r="C7219">
        <v>55961.224175675627</v>
      </c>
      <c r="D7219">
        <v>58047.308077775786</v>
      </c>
      <c r="E7219">
        <v>45513364.661046937</v>
      </c>
      <c r="F7219">
        <v>2086.0839021001593</v>
      </c>
      <c r="G7219">
        <v>354312108.63984579</v>
      </c>
      <c r="H7219" s="6">
        <f>E7219-G7219-'Recalled prostheses cost'!$F$23</f>
        <v>-332550568.44569004</v>
      </c>
      <c r="I7219" s="112">
        <v>25326440.867889918</v>
      </c>
      <c r="J7219" s="112">
        <v>134638601.28314137</v>
      </c>
      <c r="K7219" s="112">
        <f>I7219-J7219-(0.38*'Recalled prostheses cost'!$F$23)</f>
        <v>-118337853.71267012</v>
      </c>
      <c r="L7219" s="11">
        <f t="shared" si="228"/>
        <v>1</v>
      </c>
    </row>
    <row r="7220" spans="1:12" x14ac:dyDescent="0.25">
      <c r="A7220">
        <f t="shared" si="229"/>
        <v>7215</v>
      </c>
      <c r="C7220">
        <v>65555.7852774114</v>
      </c>
      <c r="D7220">
        <v>68468.140967806321</v>
      </c>
      <c r="E7220">
        <v>60199719.12694598</v>
      </c>
      <c r="F7220">
        <v>2912.3556903949211</v>
      </c>
      <c r="G7220">
        <v>627300217.3767581</v>
      </c>
      <c r="H7220" s="6">
        <f>E7220-G7220-'Recalled prostheses cost'!$F$23</f>
        <v>-590852322.7167033</v>
      </c>
      <c r="I7220" s="112">
        <v>33608559.882639743</v>
      </c>
      <c r="J7220" s="112">
        <v>238374082.60316807</v>
      </c>
      <c r="K7220" s="112">
        <f>I7220-J7220-(0.38*'Recalled prostheses cost'!$F$23)</f>
        <v>-213791216.01794699</v>
      </c>
      <c r="L7220" s="11">
        <f t="shared" si="228"/>
        <v>1</v>
      </c>
    </row>
    <row r="7221" spans="1:12" x14ac:dyDescent="0.25">
      <c r="A7221">
        <f t="shared" si="229"/>
        <v>7216</v>
      </c>
      <c r="C7221">
        <v>67382.105353333623</v>
      </c>
      <c r="D7221">
        <v>69439.04543513777</v>
      </c>
      <c r="E7221">
        <v>44979632.200496629</v>
      </c>
      <c r="F7221">
        <v>2056.9400818041468</v>
      </c>
      <c r="G7221">
        <v>235261134.35237822</v>
      </c>
      <c r="H7221" s="6">
        <f>E7221-G7221-'Recalled prostheses cost'!$F$23</f>
        <v>-214033326.61877275</v>
      </c>
      <c r="I7221" s="112">
        <v>24961005.867720198</v>
      </c>
      <c r="J7221" s="112">
        <v>89399231.053903714</v>
      </c>
      <c r="K7221" s="112">
        <f>I7221-J7221-(0.38*'Recalled prostheses cost'!$F$23)</f>
        <v>-73463918.483602166</v>
      </c>
      <c r="L7221" s="11">
        <f t="shared" si="228"/>
        <v>1</v>
      </c>
    </row>
    <row r="7222" spans="1:12" x14ac:dyDescent="0.25">
      <c r="A7222">
        <f t="shared" si="229"/>
        <v>7217</v>
      </c>
      <c r="C7222">
        <v>54452.798107460243</v>
      </c>
      <c r="D7222">
        <v>55992.015419290445</v>
      </c>
      <c r="E7222">
        <v>47496849.891531341</v>
      </c>
      <c r="F7222">
        <v>1539.2173118302017</v>
      </c>
      <c r="G7222">
        <v>304118493.01065415</v>
      </c>
      <c r="H7222" s="6">
        <f>E7222-G7222-'Recalled prostheses cost'!$F$23</f>
        <v>-280373467.58601397</v>
      </c>
      <c r="I7222" s="112">
        <v>26231342.27195099</v>
      </c>
      <c r="J7222" s="112">
        <v>115565027.34404859</v>
      </c>
      <c r="K7222" s="112">
        <f>I7222-J7222-(0.38*'Recalled prostheses cost'!$F$23)</f>
        <v>-98359378.369516253</v>
      </c>
      <c r="L7222" s="11">
        <f t="shared" si="228"/>
        <v>1</v>
      </c>
    </row>
    <row r="7223" spans="1:12" x14ac:dyDescent="0.25">
      <c r="A7223">
        <f t="shared" si="229"/>
        <v>7218</v>
      </c>
      <c r="C7223">
        <v>49228.769965850508</v>
      </c>
      <c r="D7223">
        <v>50738.113741485911</v>
      </c>
      <c r="E7223">
        <v>48721727.679565646</v>
      </c>
      <c r="F7223">
        <v>1509.3437756354033</v>
      </c>
      <c r="G7223">
        <v>408185524.33916771</v>
      </c>
      <c r="H7223" s="6">
        <f>E7223-G7223-'Recalled prostheses cost'!$F$23</f>
        <v>-383215621.12649322</v>
      </c>
      <c r="I7223" s="112">
        <v>26734428.132148746</v>
      </c>
      <c r="J7223" s="112">
        <v>155110499.24888375</v>
      </c>
      <c r="K7223" s="112">
        <f>I7223-J7223-(0.38*'Recalled prostheses cost'!$F$23)</f>
        <v>-137401764.41415367</v>
      </c>
      <c r="L7223" s="11">
        <f t="shared" si="228"/>
        <v>1</v>
      </c>
    </row>
    <row r="7224" spans="1:12" x14ac:dyDescent="0.25">
      <c r="A7224">
        <f t="shared" si="229"/>
        <v>7219</v>
      </c>
      <c r="C7224">
        <v>62865.835615247968</v>
      </c>
      <c r="D7224">
        <v>64598.322342242667</v>
      </c>
      <c r="E7224">
        <v>41005709.364742205</v>
      </c>
      <c r="F7224">
        <v>1732.486726994699</v>
      </c>
      <c r="G7224">
        <v>207544017.86834186</v>
      </c>
      <c r="H7224" s="6">
        <f>E7224-G7224-'Recalled prostheses cost'!$F$23</f>
        <v>-190290132.97049081</v>
      </c>
      <c r="I7224" s="112">
        <v>22557267.21281831</v>
      </c>
      <c r="J7224" s="112">
        <v>78866726.789969936</v>
      </c>
      <c r="K7224" s="112">
        <f>I7224-J7224-(0.38*'Recalled prostheses cost'!$F$23)</f>
        <v>-65335152.874570273</v>
      </c>
      <c r="L7224" s="11">
        <f t="shared" si="228"/>
        <v>1</v>
      </c>
    </row>
    <row r="7225" spans="1:12" x14ac:dyDescent="0.25">
      <c r="A7225">
        <f t="shared" si="229"/>
        <v>7220</v>
      </c>
      <c r="C7225">
        <v>83075.164632776345</v>
      </c>
      <c r="D7225">
        <v>86258.546439603946</v>
      </c>
      <c r="E7225">
        <v>41916396.053339183</v>
      </c>
      <c r="F7225">
        <v>3183.3818068276014</v>
      </c>
      <c r="G7225">
        <v>298421415.56604511</v>
      </c>
      <c r="H7225" s="6">
        <f>E7225-G7225-'Recalled prostheses cost'!$F$23</f>
        <v>-280256843.97959709</v>
      </c>
      <c r="I7225" s="112">
        <v>23452764.594096143</v>
      </c>
      <c r="J7225" s="112">
        <v>113400137.91509713</v>
      </c>
      <c r="K7225" s="112">
        <f>I7225-J7225-(0.38*'Recalled prostheses cost'!$F$23)</f>
        <v>-98973066.618419647</v>
      </c>
      <c r="L7225" s="11">
        <f t="shared" si="228"/>
        <v>1</v>
      </c>
    </row>
    <row r="7226" spans="1:12" x14ac:dyDescent="0.25">
      <c r="A7226">
        <f t="shared" si="229"/>
        <v>7221</v>
      </c>
      <c r="C7226">
        <v>79861.314653266585</v>
      </c>
      <c r="D7226">
        <v>82579.525694963246</v>
      </c>
      <c r="E7226">
        <v>66799348.516368352</v>
      </c>
      <c r="F7226">
        <v>2718.2110416966607</v>
      </c>
      <c r="G7226">
        <v>594356743.09650326</v>
      </c>
      <c r="H7226" s="6">
        <f>E7226-G7226-'Recalled prostheses cost'!$F$23</f>
        <v>-551309219.04702616</v>
      </c>
      <c r="I7226" s="112">
        <v>37042864.807164364</v>
      </c>
      <c r="J7226" s="112">
        <v>225855562.37667125</v>
      </c>
      <c r="K7226" s="112">
        <f>I7226-J7226-(0.38*'Recalled prostheses cost'!$F$23)</f>
        <v>-197838390.86692554</v>
      </c>
      <c r="L7226" s="11">
        <f t="shared" si="228"/>
        <v>1</v>
      </c>
    </row>
    <row r="7227" spans="1:12" x14ac:dyDescent="0.25">
      <c r="A7227">
        <f t="shared" si="229"/>
        <v>7222</v>
      </c>
      <c r="C7227">
        <v>58695.265323183165</v>
      </c>
      <c r="D7227">
        <v>60969.835573974022</v>
      </c>
      <c r="E7227">
        <v>41139176.259047277</v>
      </c>
      <c r="F7227">
        <v>2274.5702507908572</v>
      </c>
      <c r="G7227">
        <v>328798914.35386884</v>
      </c>
      <c r="H7227" s="6">
        <f>E7227-G7227-'Recalled prostheses cost'!$F$23</f>
        <v>-311411562.56171274</v>
      </c>
      <c r="I7227" s="112">
        <v>22950145.218912449</v>
      </c>
      <c r="J7227" s="112">
        <v>124943587.45447017</v>
      </c>
      <c r="K7227" s="112">
        <f>I7227-J7227-(0.38*'Recalled prostheses cost'!$F$23)</f>
        <v>-111019135.53297636</v>
      </c>
      <c r="L7227" s="11">
        <f t="shared" si="228"/>
        <v>1</v>
      </c>
    </row>
    <row r="7228" spans="1:12" x14ac:dyDescent="0.25">
      <c r="A7228">
        <f t="shared" si="229"/>
        <v>7223</v>
      </c>
      <c r="C7228">
        <v>60342.028672808592</v>
      </c>
      <c r="D7228">
        <v>63159.598818704872</v>
      </c>
      <c r="E7228">
        <v>44520545.77850645</v>
      </c>
      <c r="F7228">
        <v>2817.5701458962794</v>
      </c>
      <c r="G7228">
        <v>489197960.72890407</v>
      </c>
      <c r="H7228" s="6">
        <f>E7228-G7228-'Recalled prostheses cost'!$F$23</f>
        <v>-468429239.41728878</v>
      </c>
      <c r="I7228" s="112">
        <v>25236001.914463006</v>
      </c>
      <c r="J7228" s="112">
        <v>185895225.07698357</v>
      </c>
      <c r="K7228" s="112">
        <f>I7228-J7228-(0.38*'Recalled prostheses cost'!$F$23)</f>
        <v>-169684916.45993921</v>
      </c>
      <c r="L7228" s="11">
        <f t="shared" si="228"/>
        <v>1</v>
      </c>
    </row>
    <row r="7229" spans="1:12" x14ac:dyDescent="0.25">
      <c r="A7229">
        <f t="shared" si="229"/>
        <v>7224</v>
      </c>
      <c r="C7229">
        <v>50841.09293375499</v>
      </c>
      <c r="D7229">
        <v>52158.241846938115</v>
      </c>
      <c r="E7229">
        <v>59753572.598535858</v>
      </c>
      <c r="F7229">
        <v>1317.1489131831258</v>
      </c>
      <c r="G7229">
        <v>365830696.08929962</v>
      </c>
      <c r="H7229" s="6">
        <f>E7229-G7229-'Recalled prostheses cost'!$F$23</f>
        <v>-329828947.95765495</v>
      </c>
      <c r="I7229" s="112">
        <v>33582040.640094496</v>
      </c>
      <c r="J7229" s="112">
        <v>139015664.51393384</v>
      </c>
      <c r="K7229" s="112">
        <f>I7229-J7229-(0.38*'Recalled prostheses cost'!$F$23)</f>
        <v>-114459317.171258</v>
      </c>
      <c r="L7229" s="11">
        <f t="shared" si="228"/>
        <v>1</v>
      </c>
    </row>
    <row r="7230" spans="1:12" x14ac:dyDescent="0.25">
      <c r="A7230">
        <f t="shared" si="229"/>
        <v>7225</v>
      </c>
      <c r="C7230">
        <v>67842.077537553632</v>
      </c>
      <c r="D7230">
        <v>70168.705052116347</v>
      </c>
      <c r="E7230">
        <v>47990018.119750239</v>
      </c>
      <c r="F7230">
        <v>2326.6275145627151</v>
      </c>
      <c r="G7230">
        <v>364369099.43361288</v>
      </c>
      <c r="H7230" s="6">
        <f>E7230-G7230-'Recalled prostheses cost'!$F$23</f>
        <v>-340130905.78075379</v>
      </c>
      <c r="I7230" s="112">
        <v>26325050.841759939</v>
      </c>
      <c r="J7230" s="112">
        <v>138460257.7847729</v>
      </c>
      <c r="K7230" s="112">
        <f>I7230-J7230-(0.38*'Recalled prostheses cost'!$F$23)</f>
        <v>-121160900.24043161</v>
      </c>
      <c r="L7230" s="11">
        <f t="shared" si="228"/>
        <v>1</v>
      </c>
    </row>
    <row r="7231" spans="1:12" x14ac:dyDescent="0.25">
      <c r="A7231">
        <f t="shared" si="229"/>
        <v>7226</v>
      </c>
      <c r="C7231">
        <v>53036.178035578057</v>
      </c>
      <c r="D7231">
        <v>54414.488318820193</v>
      </c>
      <c r="E7231">
        <v>63554895.149211057</v>
      </c>
      <c r="F7231">
        <v>1378.3102832421355</v>
      </c>
      <c r="G7231">
        <v>387784272.22233462</v>
      </c>
      <c r="H7231" s="6">
        <f>E7231-G7231-'Recalled prostheses cost'!$F$23</f>
        <v>-347981201.54001474</v>
      </c>
      <c r="I7231" s="112">
        <v>35441833.934856459</v>
      </c>
      <c r="J7231" s="112">
        <v>147358023.44448715</v>
      </c>
      <c r="K7231" s="112">
        <f>I7231-J7231-(0.38*'Recalled prostheses cost'!$F$23)</f>
        <v>-120941882.80704933</v>
      </c>
      <c r="L7231" s="11">
        <f t="shared" si="228"/>
        <v>1</v>
      </c>
    </row>
    <row r="7232" spans="1:12" x14ac:dyDescent="0.25">
      <c r="A7232">
        <f t="shared" si="229"/>
        <v>7227</v>
      </c>
      <c r="C7232">
        <v>63934.436508141938</v>
      </c>
      <c r="D7232">
        <v>65363.251814790099</v>
      </c>
      <c r="E7232">
        <v>44573945.357859187</v>
      </c>
      <c r="F7232">
        <v>1428.8153066481609</v>
      </c>
      <c r="G7232">
        <v>228141576.90152913</v>
      </c>
      <c r="H7232" s="6">
        <f>E7232-G7232-'Recalled prostheses cost'!$F$23</f>
        <v>-207319456.01056111</v>
      </c>
      <c r="I7232" s="112">
        <v>24662531.365416154</v>
      </c>
      <c r="J7232" s="112">
        <v>86693799.222581074</v>
      </c>
      <c r="K7232" s="112">
        <f>I7232-J7232-(0.38*'Recalled prostheses cost'!$F$23)</f>
        <v>-71056961.154583573</v>
      </c>
      <c r="L7232" s="11">
        <f t="shared" si="228"/>
        <v>1</v>
      </c>
    </row>
    <row r="7233" spans="1:12" x14ac:dyDescent="0.25">
      <c r="A7233">
        <f t="shared" si="229"/>
        <v>7228</v>
      </c>
      <c r="C7233">
        <v>68891.426996629263</v>
      </c>
      <c r="D7233">
        <v>71313.914567801505</v>
      </c>
      <c r="E7233">
        <v>44729899.961176291</v>
      </c>
      <c r="F7233">
        <v>2422.4875711722416</v>
      </c>
      <c r="G7233">
        <v>292746674.63744283</v>
      </c>
      <c r="H7233" s="6">
        <f>E7233-G7233-'Recalled prostheses cost'!$F$23</f>
        <v>-271768599.14315772</v>
      </c>
      <c r="I7233" s="112">
        <v>24652687.967996713</v>
      </c>
      <c r="J7233" s="112">
        <v>111243736.36222829</v>
      </c>
      <c r="K7233" s="112">
        <f>I7233-J7233-(0.38*'Recalled prostheses cost'!$F$23)</f>
        <v>-95616741.691650212</v>
      </c>
      <c r="L7233" s="11">
        <f t="shared" si="228"/>
        <v>1</v>
      </c>
    </row>
    <row r="7234" spans="1:12" x14ac:dyDescent="0.25">
      <c r="A7234">
        <f t="shared" si="229"/>
        <v>7229</v>
      </c>
      <c r="C7234">
        <v>69713.618734384043</v>
      </c>
      <c r="D7234">
        <v>71463.155623688028</v>
      </c>
      <c r="E7234">
        <v>56775147.963373482</v>
      </c>
      <c r="F7234">
        <v>1749.5368893039849</v>
      </c>
      <c r="G7234">
        <v>338250409.01149553</v>
      </c>
      <c r="H7234" s="6">
        <f>E7234-G7234-'Recalled prostheses cost'!$F$23</f>
        <v>-305227085.51501322</v>
      </c>
      <c r="I7234" s="112">
        <v>31454088.915615715</v>
      </c>
      <c r="J7234" s="112">
        <v>128535155.42436829</v>
      </c>
      <c r="K7234" s="112">
        <f>I7234-J7234-(0.38*'Recalled prostheses cost'!$F$23)</f>
        <v>-106106759.80617124</v>
      </c>
      <c r="L7234" s="11">
        <f t="shared" si="228"/>
        <v>1</v>
      </c>
    </row>
    <row r="7235" spans="1:12" x14ac:dyDescent="0.25">
      <c r="A7235">
        <f t="shared" si="229"/>
        <v>7230</v>
      </c>
      <c r="C7235">
        <v>49574.932444338549</v>
      </c>
      <c r="D7235">
        <v>50372.468367060821</v>
      </c>
      <c r="E7235">
        <v>43145707.557058111</v>
      </c>
      <c r="F7235">
        <v>797.53592272227252</v>
      </c>
      <c r="G7235">
        <v>153489044.49583602</v>
      </c>
      <c r="H7235" s="6">
        <f>E7235-G7235-'Recalled prostheses cost'!$F$23</f>
        <v>-134095161.40566908</v>
      </c>
      <c r="I7235" s="112">
        <v>24134933.117410272</v>
      </c>
      <c r="J7235" s="112">
        <v>58325836.908417679</v>
      </c>
      <c r="K7235" s="112">
        <f>I7235-J7235-(0.38*'Recalled prostheses cost'!$F$23)</f>
        <v>-43216597.088426054</v>
      </c>
      <c r="L7235" s="11">
        <f t="shared" si="228"/>
        <v>1</v>
      </c>
    </row>
    <row r="7236" spans="1:12" x14ac:dyDescent="0.25">
      <c r="A7236">
        <f t="shared" si="229"/>
        <v>7231</v>
      </c>
      <c r="C7236">
        <v>69181.580683155902</v>
      </c>
      <c r="D7236">
        <v>71811.970995211814</v>
      </c>
      <c r="E7236">
        <v>42657121.591196314</v>
      </c>
      <c r="F7236">
        <v>2630.3903120559116</v>
      </c>
      <c r="G7236">
        <v>352736389.28592819</v>
      </c>
      <c r="H7236" s="6">
        <f>E7236-G7236-'Recalled prostheses cost'!$F$23</f>
        <v>-333831092.16162306</v>
      </c>
      <c r="I7236" s="112">
        <v>23895443.873895805</v>
      </c>
      <c r="J7236" s="112">
        <v>134039827.92865275</v>
      </c>
      <c r="K7236" s="112">
        <f>I7236-J7236-(0.38*'Recalled prostheses cost'!$F$23)</f>
        <v>-119170077.35217559</v>
      </c>
      <c r="L7236" s="11">
        <f t="shared" si="228"/>
        <v>1</v>
      </c>
    </row>
    <row r="7237" spans="1:12" x14ac:dyDescent="0.25">
      <c r="A7237">
        <f t="shared" si="229"/>
        <v>7232</v>
      </c>
      <c r="C7237">
        <v>50780.830385356465</v>
      </c>
      <c r="D7237">
        <v>52583.506447622174</v>
      </c>
      <c r="E7237">
        <v>54502754.759236753</v>
      </c>
      <c r="F7237">
        <v>1802.6760622657093</v>
      </c>
      <c r="G7237">
        <v>508952153.29525054</v>
      </c>
      <c r="H7237" s="6">
        <f>E7237-G7237-'Recalled prostheses cost'!$F$23</f>
        <v>-478201223.00290495</v>
      </c>
      <c r="I7237" s="112">
        <v>30129223.07212875</v>
      </c>
      <c r="J7237" s="112">
        <v>193401818.25219521</v>
      </c>
      <c r="K7237" s="112">
        <f>I7237-J7237-(0.38*'Recalled prostheses cost'!$F$23)</f>
        <v>-172298288.47748512</v>
      </c>
      <c r="L7237" s="11">
        <f t="shared" si="228"/>
        <v>1</v>
      </c>
    </row>
    <row r="7238" spans="1:12" x14ac:dyDescent="0.25">
      <c r="A7238">
        <f t="shared" si="229"/>
        <v>7233</v>
      </c>
      <c r="C7238">
        <v>54108.905996764348</v>
      </c>
      <c r="D7238">
        <v>55633.532052751681</v>
      </c>
      <c r="E7238">
        <v>39757098.338288009</v>
      </c>
      <c r="F7238">
        <v>1524.6260559873335</v>
      </c>
      <c r="G7238">
        <v>261016610.175192</v>
      </c>
      <c r="H7238" s="6">
        <f>E7238-G7238-'Recalled prostheses cost'!$F$23</f>
        <v>-245011336.30379516</v>
      </c>
      <c r="I7238" s="112">
        <v>22118814.639590763</v>
      </c>
      <c r="J7238" s="112">
        <v>99186311.866572991</v>
      </c>
      <c r="K7238" s="112">
        <f>I7238-J7238-(0.38*'Recalled prostheses cost'!$F$23)</f>
        <v>-86093190.52440089</v>
      </c>
      <c r="L7238" s="11">
        <f t="shared" ref="L7238:L7301" si="230">IF(H7238/$H$1&lt;=F7238,1,0)</f>
        <v>1</v>
      </c>
    </row>
    <row r="7239" spans="1:12" x14ac:dyDescent="0.25">
      <c r="A7239">
        <f t="shared" si="229"/>
        <v>7234</v>
      </c>
      <c r="C7239">
        <v>57582.66188383285</v>
      </c>
      <c r="D7239">
        <v>59450.383244733574</v>
      </c>
      <c r="E7239">
        <v>46135296.757532433</v>
      </c>
      <c r="F7239">
        <v>1867.7213609007231</v>
      </c>
      <c r="G7239">
        <v>323160622.0721904</v>
      </c>
      <c r="H7239" s="6">
        <f>E7239-G7239-'Recalled prostheses cost'!$F$23</f>
        <v>-300777149.78154916</v>
      </c>
      <c r="I7239" s="112">
        <v>25949447.448638145</v>
      </c>
      <c r="J7239" s="112">
        <v>122801036.38743235</v>
      </c>
      <c r="K7239" s="112">
        <f>I7239-J7239-(0.38*'Recalled prostheses cost'!$F$23)</f>
        <v>-105877282.23621285</v>
      </c>
      <c r="L7239" s="11">
        <f t="shared" si="230"/>
        <v>1</v>
      </c>
    </row>
    <row r="7240" spans="1:12" x14ac:dyDescent="0.25">
      <c r="A7240">
        <f t="shared" ref="A7240:A7303" si="231">1+A7239</f>
        <v>7235</v>
      </c>
      <c r="C7240">
        <v>67194.131291777565</v>
      </c>
      <c r="D7240">
        <v>70468.142303121509</v>
      </c>
      <c r="E7240">
        <v>50121426.863732181</v>
      </c>
      <c r="F7240">
        <v>3274.0110113439441</v>
      </c>
      <c r="G7240">
        <v>661993190.54161286</v>
      </c>
      <c r="H7240" s="6">
        <f>E7240-G7240-'Recalled prostheses cost'!$F$23</f>
        <v>-635623588.14477181</v>
      </c>
      <c r="I7240" s="112">
        <v>27693128.799111824</v>
      </c>
      <c r="J7240" s="112">
        <v>251557412.40581292</v>
      </c>
      <c r="K7240" s="112">
        <f>I7240-J7240-(0.38*'Recalled prostheses cost'!$F$23)</f>
        <v>-232889976.90411976</v>
      </c>
      <c r="L7240" s="11">
        <f t="shared" si="230"/>
        <v>1</v>
      </c>
    </row>
    <row r="7241" spans="1:12" x14ac:dyDescent="0.25">
      <c r="A7241">
        <f t="shared" si="231"/>
        <v>7236</v>
      </c>
      <c r="C7241">
        <v>58584.586999180116</v>
      </c>
      <c r="D7241">
        <v>59953.742600596212</v>
      </c>
      <c r="E7241">
        <v>41711536.25744459</v>
      </c>
      <c r="F7241">
        <v>1369.155601416096</v>
      </c>
      <c r="G7241">
        <v>182625237.57151183</v>
      </c>
      <c r="H7241" s="6">
        <f>E7241-G7241-'Recalled prostheses cost'!$F$23</f>
        <v>-164665525.78095841</v>
      </c>
      <c r="I7241" s="112">
        <v>23216813.559145972</v>
      </c>
      <c r="J7241" s="112">
        <v>69397590.277174503</v>
      </c>
      <c r="K7241" s="112">
        <f>I7241-J7241-(0.38*'Recalled prostheses cost'!$F$23)</f>
        <v>-55206470.015447177</v>
      </c>
      <c r="L7241" s="11">
        <f t="shared" si="230"/>
        <v>1</v>
      </c>
    </row>
    <row r="7242" spans="1:12" x14ac:dyDescent="0.25">
      <c r="A7242">
        <f t="shared" si="231"/>
        <v>7237</v>
      </c>
      <c r="C7242">
        <v>59708.042349251969</v>
      </c>
      <c r="D7242">
        <v>60843.983762913842</v>
      </c>
      <c r="E7242">
        <v>43289620.035237342</v>
      </c>
      <c r="F7242">
        <v>1135.9414136618725</v>
      </c>
      <c r="G7242">
        <v>176354278.69635415</v>
      </c>
      <c r="H7242" s="6">
        <f>E7242-G7242-'Recalled prostheses cost'!$F$23</f>
        <v>-156816483.12800798</v>
      </c>
      <c r="I7242" s="112">
        <v>23972161.263791572</v>
      </c>
      <c r="J7242" s="112">
        <v>67014625.904614575</v>
      </c>
      <c r="K7242" s="112">
        <f>I7242-J7242-(0.38*'Recalled prostheses cost'!$F$23)</f>
        <v>-52068157.938241653</v>
      </c>
      <c r="L7242" s="11">
        <f t="shared" si="230"/>
        <v>1</v>
      </c>
    </row>
    <row r="7243" spans="1:12" x14ac:dyDescent="0.25">
      <c r="A7243">
        <f t="shared" si="231"/>
        <v>7238</v>
      </c>
      <c r="C7243">
        <v>80971.311540503375</v>
      </c>
      <c r="D7243">
        <v>85434.377327580674</v>
      </c>
      <c r="E7243">
        <v>43933484.683638848</v>
      </c>
      <c r="F7243">
        <v>4463.0657870772993</v>
      </c>
      <c r="G7243">
        <v>605074612.49784768</v>
      </c>
      <c r="H7243" s="6">
        <f>E7243-G7243-'Recalled prostheses cost'!$F$23</f>
        <v>-584892952.28110003</v>
      </c>
      <c r="I7243" s="112">
        <v>24454285.878726106</v>
      </c>
      <c r="J7243" s="112">
        <v>229928352.74918213</v>
      </c>
      <c r="K7243" s="112">
        <f>I7243-J7243-(0.38*'Recalled prostheses cost'!$F$23)</f>
        <v>-214499760.16787469</v>
      </c>
      <c r="L7243" s="11">
        <f t="shared" si="230"/>
        <v>1</v>
      </c>
    </row>
    <row r="7244" spans="1:12" x14ac:dyDescent="0.25">
      <c r="A7244">
        <f t="shared" si="231"/>
        <v>7239</v>
      </c>
      <c r="C7244">
        <v>68626.446493306066</v>
      </c>
      <c r="D7244">
        <v>71218.284863036126</v>
      </c>
      <c r="E7244">
        <v>58733448.405441329</v>
      </c>
      <c r="F7244">
        <v>2591.8383697300596</v>
      </c>
      <c r="G7244">
        <v>462265793.53614753</v>
      </c>
      <c r="H7244" s="6">
        <f>E7244-G7244-'Recalled prostheses cost'!$F$23</f>
        <v>-427284169.59759736</v>
      </c>
      <c r="I7244" s="112">
        <v>32690128.000758864</v>
      </c>
      <c r="J7244" s="112">
        <v>175661001.5437361</v>
      </c>
      <c r="K7244" s="112">
        <f>I7244-J7244-(0.38*'Recalled prostheses cost'!$F$23)</f>
        <v>-151996566.8403959</v>
      </c>
      <c r="L7244" s="11">
        <f t="shared" si="230"/>
        <v>1</v>
      </c>
    </row>
    <row r="7245" spans="1:12" x14ac:dyDescent="0.25">
      <c r="A7245">
        <f t="shared" si="231"/>
        <v>7240</v>
      </c>
      <c r="C7245">
        <v>60104.984191086973</v>
      </c>
      <c r="D7245">
        <v>61897.340633698506</v>
      </c>
      <c r="E7245">
        <v>41579287.166926406</v>
      </c>
      <c r="F7245">
        <v>1792.3564426115336</v>
      </c>
      <c r="G7245">
        <v>294648039.86612403</v>
      </c>
      <c r="H7245" s="6">
        <f>E7245-G7245-'Recalled prostheses cost'!$F$23</f>
        <v>-276820577.16608882</v>
      </c>
      <c r="I7245" s="112">
        <v>22745263.790653445</v>
      </c>
      <c r="J7245" s="112">
        <v>111966255.14912713</v>
      </c>
      <c r="K7245" s="112">
        <f>I7245-J7245-(0.38*'Recalled prostheses cost'!$F$23)</f>
        <v>-98246684.655892342</v>
      </c>
      <c r="L7245" s="11">
        <f t="shared" si="230"/>
        <v>1</v>
      </c>
    </row>
    <row r="7246" spans="1:12" x14ac:dyDescent="0.25">
      <c r="A7246">
        <f t="shared" si="231"/>
        <v>7241</v>
      </c>
      <c r="C7246">
        <v>75206.115039667871</v>
      </c>
      <c r="D7246">
        <v>78825.689843690139</v>
      </c>
      <c r="E7246">
        <v>52009034.522029132</v>
      </c>
      <c r="F7246">
        <v>3619.5748040222679</v>
      </c>
      <c r="G7246">
        <v>478547261.91298699</v>
      </c>
      <c r="H7246" s="6">
        <f>E7246-G7246-'Recalled prostheses cost'!$F$23</f>
        <v>-450290051.857849</v>
      </c>
      <c r="I7246" s="112">
        <v>28994960.274216566</v>
      </c>
      <c r="J7246" s="112">
        <v>181847959.52693507</v>
      </c>
      <c r="K7246" s="112">
        <f>I7246-J7246-(0.38*'Recalled prostheses cost'!$F$23)</f>
        <v>-161878692.55013716</v>
      </c>
      <c r="L7246" s="11">
        <f t="shared" si="230"/>
        <v>1</v>
      </c>
    </row>
    <row r="7247" spans="1:12" x14ac:dyDescent="0.25">
      <c r="A7247">
        <f t="shared" si="231"/>
        <v>7242</v>
      </c>
      <c r="C7247">
        <v>64523.01030584042</v>
      </c>
      <c r="D7247">
        <v>67004.119577849371</v>
      </c>
      <c r="E7247">
        <v>54504692.559670679</v>
      </c>
      <c r="F7247">
        <v>2481.1092720089509</v>
      </c>
      <c r="G7247">
        <v>505477472.7440933</v>
      </c>
      <c r="H7247" s="6">
        <f>E7247-G7247-'Recalled prostheses cost'!$F$23</f>
        <v>-474724604.65131378</v>
      </c>
      <c r="I7247" s="112">
        <v>30112981.296526477</v>
      </c>
      <c r="J7247" s="112">
        <v>192081439.64275545</v>
      </c>
      <c r="K7247" s="112">
        <f>I7247-J7247-(0.38*'Recalled prostheses cost'!$F$23)</f>
        <v>-170994151.64364761</v>
      </c>
      <c r="L7247" s="11">
        <f t="shared" si="230"/>
        <v>1</v>
      </c>
    </row>
    <row r="7248" spans="1:12" x14ac:dyDescent="0.25">
      <c r="A7248">
        <f t="shared" si="231"/>
        <v>7243</v>
      </c>
      <c r="C7248">
        <v>67555.770294449947</v>
      </c>
      <c r="D7248">
        <v>69787.712008724557</v>
      </c>
      <c r="E7248">
        <v>44396618.016857244</v>
      </c>
      <c r="F7248">
        <v>2231.9417142746097</v>
      </c>
      <c r="G7248">
        <v>281108982.93288136</v>
      </c>
      <c r="H7248" s="6">
        <f>E7248-G7248-'Recalled prostheses cost'!$F$23</f>
        <v>-260464189.38291529</v>
      </c>
      <c r="I7248" s="112">
        <v>24243558.895374808</v>
      </c>
      <c r="J7248" s="112">
        <v>106821413.51449493</v>
      </c>
      <c r="K7248" s="112">
        <f>I7248-J7248-(0.38*'Recalled prostheses cost'!$F$23)</f>
        <v>-91603547.916538775</v>
      </c>
      <c r="L7248" s="11">
        <f t="shared" si="230"/>
        <v>1</v>
      </c>
    </row>
    <row r="7249" spans="1:12" x14ac:dyDescent="0.25">
      <c r="A7249">
        <f t="shared" si="231"/>
        <v>7244</v>
      </c>
      <c r="C7249">
        <v>55175.74634022102</v>
      </c>
      <c r="D7249">
        <v>56805.410079777241</v>
      </c>
      <c r="E7249">
        <v>59158498.572359651</v>
      </c>
      <c r="F7249">
        <v>1629.6637395562211</v>
      </c>
      <c r="G7249">
        <v>513362363.90384984</v>
      </c>
      <c r="H7249" s="6">
        <f>E7249-G7249-'Recalled prostheses cost'!$F$23</f>
        <v>-477955689.79838133</v>
      </c>
      <c r="I7249" s="112">
        <v>32658762.3715486</v>
      </c>
      <c r="J7249" s="112">
        <v>195077698.28346291</v>
      </c>
      <c r="K7249" s="112">
        <f>I7249-J7249-(0.38*'Recalled prostheses cost'!$F$23)</f>
        <v>-171444629.20933297</v>
      </c>
      <c r="L7249" s="11">
        <f t="shared" si="230"/>
        <v>1</v>
      </c>
    </row>
    <row r="7250" spans="1:12" x14ac:dyDescent="0.25">
      <c r="A7250">
        <f t="shared" si="231"/>
        <v>7245</v>
      </c>
      <c r="C7250">
        <v>52469.488158412685</v>
      </c>
      <c r="D7250">
        <v>54258.410798929632</v>
      </c>
      <c r="E7250">
        <v>44244334.268464282</v>
      </c>
      <c r="F7250">
        <v>1788.9226405169466</v>
      </c>
      <c r="G7250">
        <v>314923424.83688784</v>
      </c>
      <c r="H7250" s="6">
        <f>E7250-G7250-'Recalled prostheses cost'!$F$23</f>
        <v>-294430915.03531474</v>
      </c>
      <c r="I7250" s="112">
        <v>24708316.794037409</v>
      </c>
      <c r="J7250" s="112">
        <v>119670901.43801737</v>
      </c>
      <c r="K7250" s="112">
        <f>I7250-J7250-(0.38*'Recalled prostheses cost'!$F$23)</f>
        <v>-103988277.94139862</v>
      </c>
      <c r="L7250" s="11">
        <f t="shared" si="230"/>
        <v>1</v>
      </c>
    </row>
    <row r="7251" spans="1:12" x14ac:dyDescent="0.25">
      <c r="A7251">
        <f t="shared" si="231"/>
        <v>7246</v>
      </c>
      <c r="C7251">
        <v>56131.502605003392</v>
      </c>
      <c r="D7251">
        <v>58271.670791412296</v>
      </c>
      <c r="E7251">
        <v>49907117.142794944</v>
      </c>
      <c r="F7251">
        <v>2140.1681864089041</v>
      </c>
      <c r="G7251">
        <v>436709836.63491869</v>
      </c>
      <c r="H7251" s="6">
        <f>E7251-G7251-'Recalled prostheses cost'!$F$23</f>
        <v>-410554543.95901489</v>
      </c>
      <c r="I7251" s="112">
        <v>27494349.219839461</v>
      </c>
      <c r="J7251" s="112">
        <v>165949737.92126909</v>
      </c>
      <c r="K7251" s="112">
        <f>I7251-J7251-(0.38*'Recalled prostheses cost'!$F$23)</f>
        <v>-147481081.99884829</v>
      </c>
      <c r="L7251" s="11">
        <f t="shared" si="230"/>
        <v>1</v>
      </c>
    </row>
    <row r="7252" spans="1:12" x14ac:dyDescent="0.25">
      <c r="A7252">
        <f t="shared" si="231"/>
        <v>7247</v>
      </c>
      <c r="C7252">
        <v>60771.314222655616</v>
      </c>
      <c r="D7252">
        <v>63386.048633825485</v>
      </c>
      <c r="E7252">
        <v>47900995.926872984</v>
      </c>
      <c r="F7252">
        <v>2614.7344111698694</v>
      </c>
      <c r="G7252">
        <v>495753655.84522945</v>
      </c>
      <c r="H7252" s="6">
        <f>E7252-G7252-'Recalled prostheses cost'!$F$23</f>
        <v>-471604484.38524765</v>
      </c>
      <c r="I7252" s="112">
        <v>26926949.512366999</v>
      </c>
      <c r="J7252" s="112">
        <v>188386389.22118717</v>
      </c>
      <c r="K7252" s="112">
        <f>I7252-J7252-(0.38*'Recalled prostheses cost'!$F$23)</f>
        <v>-170485133.00623882</v>
      </c>
      <c r="L7252" s="11">
        <f t="shared" si="230"/>
        <v>1</v>
      </c>
    </row>
    <row r="7253" spans="1:12" x14ac:dyDescent="0.25">
      <c r="A7253">
        <f t="shared" si="231"/>
        <v>7248</v>
      </c>
      <c r="C7253">
        <v>61045.192219986231</v>
      </c>
      <c r="D7253">
        <v>63294.3599906319</v>
      </c>
      <c r="E7253">
        <v>40531214.980065033</v>
      </c>
      <c r="F7253">
        <v>2249.1677706456685</v>
      </c>
      <c r="G7253">
        <v>326829920.0561074</v>
      </c>
      <c r="H7253" s="6">
        <f>E7253-G7253-'Recalled prostheses cost'!$F$23</f>
        <v>-310050529.54293352</v>
      </c>
      <c r="I7253" s="112">
        <v>22686159.06614995</v>
      </c>
      <c r="J7253" s="112">
        <v>124195369.62132084</v>
      </c>
      <c r="K7253" s="112">
        <f>I7253-J7253-(0.38*'Recalled prostheses cost'!$F$23)</f>
        <v>-110534903.85258955</v>
      </c>
      <c r="L7253" s="11">
        <f t="shared" si="230"/>
        <v>1</v>
      </c>
    </row>
    <row r="7254" spans="1:12" x14ac:dyDescent="0.25">
      <c r="A7254">
        <f t="shared" si="231"/>
        <v>7249</v>
      </c>
      <c r="C7254">
        <v>53022.764091190103</v>
      </c>
      <c r="D7254">
        <v>54465.24027121035</v>
      </c>
      <c r="E7254">
        <v>46858178.730601862</v>
      </c>
      <c r="F7254">
        <v>1442.4761800202468</v>
      </c>
      <c r="G7254">
        <v>273893584.32889801</v>
      </c>
      <c r="H7254" s="6">
        <f>E7254-G7254-'Recalled prostheses cost'!$F$23</f>
        <v>-250787230.06518734</v>
      </c>
      <c r="I7254" s="112">
        <v>26432498.112797074</v>
      </c>
      <c r="J7254" s="112">
        <v>104079562.04498124</v>
      </c>
      <c r="K7254" s="112">
        <f>I7254-J7254-(0.38*'Recalled prostheses cost'!$F$23)</f>
        <v>-86672757.229602814</v>
      </c>
      <c r="L7254" s="11">
        <f t="shared" si="230"/>
        <v>1</v>
      </c>
    </row>
    <row r="7255" spans="1:12" x14ac:dyDescent="0.25">
      <c r="A7255">
        <f t="shared" si="231"/>
        <v>7250</v>
      </c>
      <c r="C7255">
        <v>63277.531394185069</v>
      </c>
      <c r="D7255">
        <v>66307.509973204578</v>
      </c>
      <c r="E7255">
        <v>49222319.055452734</v>
      </c>
      <c r="F7255">
        <v>3029.9785790195092</v>
      </c>
      <c r="G7255">
        <v>561994520.56327307</v>
      </c>
      <c r="H7255" s="6">
        <f>E7255-G7255-'Recalled prostheses cost'!$F$23</f>
        <v>-536524025.97471154</v>
      </c>
      <c r="I7255" s="112">
        <v>27486812.298853435</v>
      </c>
      <c r="J7255" s="112">
        <v>213557917.81404379</v>
      </c>
      <c r="K7255" s="112">
        <f>I7255-J7255-(0.38*'Recalled prostheses cost'!$F$23)</f>
        <v>-195096798.81260902</v>
      </c>
      <c r="L7255" s="11">
        <f t="shared" si="230"/>
        <v>1</v>
      </c>
    </row>
    <row r="7256" spans="1:12" x14ac:dyDescent="0.25">
      <c r="A7256">
        <f t="shared" si="231"/>
        <v>7251</v>
      </c>
      <c r="C7256">
        <v>66436.199543527968</v>
      </c>
      <c r="D7256">
        <v>68533.010053432474</v>
      </c>
      <c r="E7256">
        <v>41647008.85552904</v>
      </c>
      <c r="F7256">
        <v>2096.810509904506</v>
      </c>
      <c r="G7256">
        <v>245838006.942283</v>
      </c>
      <c r="H7256" s="6">
        <f>E7256-G7256-'Recalled prostheses cost'!$F$23</f>
        <v>-227942822.55364513</v>
      </c>
      <c r="I7256" s="112">
        <v>23581889.165992416</v>
      </c>
      <c r="J7256" s="112">
        <v>93418442.638067529</v>
      </c>
      <c r="K7256" s="112">
        <f>I7256-J7256-(0.38*'Recalled prostheses cost'!$F$23)</f>
        <v>-78862246.769493759</v>
      </c>
      <c r="L7256" s="11">
        <f t="shared" si="230"/>
        <v>1</v>
      </c>
    </row>
    <row r="7257" spans="1:12" x14ac:dyDescent="0.25">
      <c r="A7257">
        <f t="shared" si="231"/>
        <v>7252</v>
      </c>
      <c r="C7257">
        <v>51590.76275316692</v>
      </c>
      <c r="D7257">
        <v>53145.115549087102</v>
      </c>
      <c r="E7257">
        <v>57715412.572301716</v>
      </c>
      <c r="F7257">
        <v>1554.352795920182</v>
      </c>
      <c r="G7257">
        <v>405467588.49323273</v>
      </c>
      <c r="H7257" s="6">
        <f>E7257-G7257-'Recalled prostheses cost'!$F$23</f>
        <v>-371504000.38782215</v>
      </c>
      <c r="I7257" s="112">
        <v>32072022.859290138</v>
      </c>
      <c r="J7257" s="112">
        <v>154077683.62742844</v>
      </c>
      <c r="K7257" s="112">
        <f>I7257-J7257-(0.38*'Recalled prostheses cost'!$F$23)</f>
        <v>-131031354.06555694</v>
      </c>
      <c r="L7257" s="11">
        <f t="shared" si="230"/>
        <v>1</v>
      </c>
    </row>
    <row r="7258" spans="1:12" x14ac:dyDescent="0.25">
      <c r="A7258">
        <f t="shared" si="231"/>
        <v>7253</v>
      </c>
      <c r="C7258">
        <v>68727.328928314324</v>
      </c>
      <c r="D7258">
        <v>71261.191958969837</v>
      </c>
      <c r="E7258">
        <v>50773049.982165523</v>
      </c>
      <c r="F7258">
        <v>2533.8630306555133</v>
      </c>
      <c r="G7258">
        <v>373632042.8250314</v>
      </c>
      <c r="H7258" s="6">
        <f>E7258-G7258-'Recalled prostheses cost'!$F$23</f>
        <v>-346610817.30975705</v>
      </c>
      <c r="I7258" s="112">
        <v>28242789.280256383</v>
      </c>
      <c r="J7258" s="112">
        <v>141980176.27351195</v>
      </c>
      <c r="K7258" s="112">
        <f>I7258-J7258-(0.38*'Recalled prostheses cost'!$F$23)</f>
        <v>-122763080.29067421</v>
      </c>
      <c r="L7258" s="11">
        <f t="shared" si="230"/>
        <v>1</v>
      </c>
    </row>
    <row r="7259" spans="1:12" x14ac:dyDescent="0.25">
      <c r="A7259">
        <f t="shared" si="231"/>
        <v>7254</v>
      </c>
      <c r="C7259">
        <v>78584.729422738281</v>
      </c>
      <c r="D7259">
        <v>82300.854097899559</v>
      </c>
      <c r="E7259">
        <v>43704158.551817082</v>
      </c>
      <c r="F7259">
        <v>3716.124675161278</v>
      </c>
      <c r="G7259">
        <v>474999338.71189129</v>
      </c>
      <c r="H7259" s="6">
        <f>E7259-G7259-'Recalled prostheses cost'!$F$23</f>
        <v>-455047004.6269654</v>
      </c>
      <c r="I7259" s="112">
        <v>24191313.665287398</v>
      </c>
      <c r="J7259" s="112">
        <v>180499748.71051872</v>
      </c>
      <c r="K7259" s="112">
        <f>I7259-J7259-(0.38*'Recalled prostheses cost'!$F$23)</f>
        <v>-165334128.34264997</v>
      </c>
      <c r="L7259" s="11">
        <f t="shared" si="230"/>
        <v>1</v>
      </c>
    </row>
    <row r="7260" spans="1:12" x14ac:dyDescent="0.25">
      <c r="A7260">
        <f t="shared" si="231"/>
        <v>7255</v>
      </c>
      <c r="C7260">
        <v>54530.351494563234</v>
      </c>
      <c r="D7260">
        <v>56089.658791973037</v>
      </c>
      <c r="E7260">
        <v>75310631.001806408</v>
      </c>
      <c r="F7260">
        <v>1559.3072974098031</v>
      </c>
      <c r="G7260">
        <v>554773934.273772</v>
      </c>
      <c r="H7260" s="6">
        <f>E7260-G7260-'Recalled prostheses cost'!$F$23</f>
        <v>-503215127.73885679</v>
      </c>
      <c r="I7260" s="112">
        <v>42098099.521826655</v>
      </c>
      <c r="J7260" s="112">
        <v>210814095.02403337</v>
      </c>
      <c r="K7260" s="112">
        <f>I7260-J7260-(0.38*'Recalled prostheses cost'!$F$23)</f>
        <v>-177741688.79962537</v>
      </c>
      <c r="L7260" s="11">
        <f t="shared" si="230"/>
        <v>1</v>
      </c>
    </row>
    <row r="7261" spans="1:12" x14ac:dyDescent="0.25">
      <c r="A7261">
        <f t="shared" si="231"/>
        <v>7256</v>
      </c>
      <c r="C7261">
        <v>64751.934843021132</v>
      </c>
      <c r="D7261">
        <v>66767.996080816112</v>
      </c>
      <c r="E7261">
        <v>44974664.108969226</v>
      </c>
      <c r="F7261">
        <v>2016.0612377949801</v>
      </c>
      <c r="G7261">
        <v>290724308.3016597</v>
      </c>
      <c r="H7261" s="6">
        <f>E7261-G7261-'Recalled prostheses cost'!$F$23</f>
        <v>-269501468.65958166</v>
      </c>
      <c r="I7261" s="112">
        <v>24987221.148828812</v>
      </c>
      <c r="J7261" s="112">
        <v>110475237.15463071</v>
      </c>
      <c r="K7261" s="112">
        <f>I7261-J7261-(0.38*'Recalled prostheses cost'!$F$23)</f>
        <v>-94513709.30322054</v>
      </c>
      <c r="L7261" s="11">
        <f t="shared" si="230"/>
        <v>1</v>
      </c>
    </row>
    <row r="7262" spans="1:12" x14ac:dyDescent="0.25">
      <c r="A7262">
        <f t="shared" si="231"/>
        <v>7257</v>
      </c>
      <c r="C7262">
        <v>60059.146885403767</v>
      </c>
      <c r="D7262">
        <v>61803.769697032461</v>
      </c>
      <c r="E7262">
        <v>47020965.951719068</v>
      </c>
      <c r="F7262">
        <v>1744.6228116286948</v>
      </c>
      <c r="G7262">
        <v>306742582.83688706</v>
      </c>
      <c r="H7262" s="6">
        <f>E7262-G7262-'Recalled prostheses cost'!$F$23</f>
        <v>-283473441.35205919</v>
      </c>
      <c r="I7262" s="112">
        <v>26404967.49484041</v>
      </c>
      <c r="J7262" s="112">
        <v>116562181.47801709</v>
      </c>
      <c r="K7262" s="112">
        <f>I7262-J7262-(0.38*'Recalled prostheses cost'!$F$23)</f>
        <v>-99182907.280595332</v>
      </c>
      <c r="L7262" s="11">
        <f t="shared" si="230"/>
        <v>1</v>
      </c>
    </row>
    <row r="7263" spans="1:12" x14ac:dyDescent="0.25">
      <c r="A7263">
        <f t="shared" si="231"/>
        <v>7258</v>
      </c>
      <c r="C7263">
        <v>61486.499171976197</v>
      </c>
      <c r="D7263">
        <v>64617.310220507876</v>
      </c>
      <c r="E7263">
        <v>40965425.729836226</v>
      </c>
      <c r="F7263">
        <v>3130.8110485316793</v>
      </c>
      <c r="G7263">
        <v>481529768.03966659</v>
      </c>
      <c r="H7263" s="6">
        <f>E7263-G7263-'Recalled prostheses cost'!$F$23</f>
        <v>-464316166.77672154</v>
      </c>
      <c r="I7263" s="112">
        <v>22441104.621561144</v>
      </c>
      <c r="J7263" s="112">
        <v>182981311.8550733</v>
      </c>
      <c r="K7263" s="112">
        <f>I7263-J7263-(0.38*'Recalled prostheses cost'!$F$23)</f>
        <v>-169565900.53093082</v>
      </c>
      <c r="L7263" s="11">
        <f t="shared" si="230"/>
        <v>1</v>
      </c>
    </row>
    <row r="7264" spans="1:12" x14ac:dyDescent="0.25">
      <c r="A7264">
        <f t="shared" si="231"/>
        <v>7259</v>
      </c>
      <c r="C7264">
        <v>62075.910772685769</v>
      </c>
      <c r="D7264">
        <v>64656.272904030397</v>
      </c>
      <c r="E7264">
        <v>54852358.041958079</v>
      </c>
      <c r="F7264">
        <v>2580.3621313446274</v>
      </c>
      <c r="G7264">
        <v>592069979.90214205</v>
      </c>
      <c r="H7264" s="6">
        <f>E7264-G7264-'Recalled prostheses cost'!$F$23</f>
        <v>-560969446.32707512</v>
      </c>
      <c r="I7264" s="112">
        <v>29843547.82552962</v>
      </c>
      <c r="J7264" s="112">
        <v>224986592.36281401</v>
      </c>
      <c r="K7264" s="112">
        <f>I7264-J7264-(0.38*'Recalled prostheses cost'!$F$23)</f>
        <v>-204168737.83470303</v>
      </c>
      <c r="L7264" s="11">
        <f t="shared" si="230"/>
        <v>1</v>
      </c>
    </row>
    <row r="7265" spans="1:12" x14ac:dyDescent="0.25">
      <c r="A7265">
        <f t="shared" si="231"/>
        <v>7260</v>
      </c>
      <c r="C7265">
        <v>52755.189385865131</v>
      </c>
      <c r="D7265">
        <v>54327.543664368692</v>
      </c>
      <c r="E7265">
        <v>41301424.150400862</v>
      </c>
      <c r="F7265">
        <v>1572.3542785035606</v>
      </c>
      <c r="G7265">
        <v>281394476.39462775</v>
      </c>
      <c r="H7265" s="6">
        <f>E7265-G7265-'Recalled prostheses cost'!$F$23</f>
        <v>-263844876.71111804</v>
      </c>
      <c r="I7265" s="112">
        <v>23195248.602563299</v>
      </c>
      <c r="J7265" s="112">
        <v>106929901.02995858</v>
      </c>
      <c r="K7265" s="112">
        <f>I7265-J7265-(0.38*'Recalled prostheses cost'!$F$23)</f>
        <v>-92760345.724813938</v>
      </c>
      <c r="L7265" s="11">
        <f t="shared" si="230"/>
        <v>1</v>
      </c>
    </row>
    <row r="7266" spans="1:12" x14ac:dyDescent="0.25">
      <c r="A7266">
        <f t="shared" si="231"/>
        <v>7261</v>
      </c>
      <c r="C7266">
        <v>52599.829899824079</v>
      </c>
      <c r="D7266">
        <v>53792.446857349409</v>
      </c>
      <c r="E7266">
        <v>56561205.18306917</v>
      </c>
      <c r="F7266">
        <v>1192.6169575253298</v>
      </c>
      <c r="G7266">
        <v>277078225.56175482</v>
      </c>
      <c r="H7266" s="6">
        <f>E7266-G7266-'Recalled prostheses cost'!$F$23</f>
        <v>-244268844.84557682</v>
      </c>
      <c r="I7266" s="112">
        <v>31477222.208371919</v>
      </c>
      <c r="J7266" s="112">
        <v>105289725.71346682</v>
      </c>
      <c r="K7266" s="112">
        <f>I7266-J7266-(0.38*'Recalled prostheses cost'!$F$23)</f>
        <v>-82838196.80251354</v>
      </c>
      <c r="L7266" s="11">
        <f t="shared" si="230"/>
        <v>1</v>
      </c>
    </row>
    <row r="7267" spans="1:12" x14ac:dyDescent="0.25">
      <c r="A7267">
        <f t="shared" si="231"/>
        <v>7262</v>
      </c>
      <c r="C7267">
        <v>60523.993251368607</v>
      </c>
      <c r="D7267">
        <v>62875.833642515274</v>
      </c>
      <c r="E7267">
        <v>49315206.904089734</v>
      </c>
      <c r="F7267">
        <v>2351.8403911466667</v>
      </c>
      <c r="G7267">
        <v>421410183.23286009</v>
      </c>
      <c r="H7267" s="6">
        <f>E7267-G7267-'Recalled prostheses cost'!$F$23</f>
        <v>-395846800.79566151</v>
      </c>
      <c r="I7267" s="112">
        <v>27403885.789664354</v>
      </c>
      <c r="J7267" s="112">
        <v>160135869.62848687</v>
      </c>
      <c r="K7267" s="112">
        <f>I7267-J7267-(0.38*'Recalled prostheses cost'!$F$23)</f>
        <v>-141757677.13624117</v>
      </c>
      <c r="L7267" s="11">
        <f t="shared" si="230"/>
        <v>1</v>
      </c>
    </row>
    <row r="7268" spans="1:12" x14ac:dyDescent="0.25">
      <c r="A7268">
        <f t="shared" si="231"/>
        <v>7263</v>
      </c>
      <c r="C7268">
        <v>78322.267684773236</v>
      </c>
      <c r="D7268">
        <v>80438.550832246998</v>
      </c>
      <c r="E7268">
        <v>62251945.206092268</v>
      </c>
      <c r="F7268">
        <v>2116.2831474737613</v>
      </c>
      <c r="G7268">
        <v>318980337.33144581</v>
      </c>
      <c r="H7268" s="6">
        <f>E7268-G7268-'Recalled prostheses cost'!$F$23</f>
        <v>-280480216.59224474</v>
      </c>
      <c r="I7268" s="112">
        <v>34718407.482631341</v>
      </c>
      <c r="J7268" s="112">
        <v>121212528.18594941</v>
      </c>
      <c r="K7268" s="112">
        <f>I7268-J7268-(0.38*'Recalled prostheses cost'!$F$23)</f>
        <v>-95519814.000736713</v>
      </c>
      <c r="L7268" s="11">
        <f t="shared" si="230"/>
        <v>1</v>
      </c>
    </row>
    <row r="7269" spans="1:12" x14ac:dyDescent="0.25">
      <c r="A7269">
        <f t="shared" si="231"/>
        <v>7264</v>
      </c>
      <c r="C7269">
        <v>60178.854182105802</v>
      </c>
      <c r="D7269">
        <v>61880.762818461633</v>
      </c>
      <c r="E7269">
        <v>55085576.944705613</v>
      </c>
      <c r="F7269">
        <v>1701.9086363558308</v>
      </c>
      <c r="G7269">
        <v>376891423.25502574</v>
      </c>
      <c r="H7269" s="6">
        <f>E7269-G7269-'Recalled prostheses cost'!$F$23</f>
        <v>-345557670.77721131</v>
      </c>
      <c r="I7269" s="112">
        <v>30391478.118779466</v>
      </c>
      <c r="J7269" s="112">
        <v>143218740.83690977</v>
      </c>
      <c r="K7269" s="112">
        <f>I7269-J7269-(0.38*'Recalled prostheses cost'!$F$23)</f>
        <v>-121852956.01554894</v>
      </c>
      <c r="L7269" s="11">
        <f t="shared" si="230"/>
        <v>1</v>
      </c>
    </row>
    <row r="7270" spans="1:12" x14ac:dyDescent="0.25">
      <c r="A7270">
        <f t="shared" si="231"/>
        <v>7265</v>
      </c>
      <c r="C7270">
        <v>57677.224392649747</v>
      </c>
      <c r="D7270">
        <v>59787.277468513559</v>
      </c>
      <c r="E7270">
        <v>58430065.304865569</v>
      </c>
      <c r="F7270">
        <v>2110.0530758638124</v>
      </c>
      <c r="G7270">
        <v>482121088.69038117</v>
      </c>
      <c r="H7270" s="6">
        <f>E7270-G7270-'Recalled prostheses cost'!$F$23</f>
        <v>-447442847.85240674</v>
      </c>
      <c r="I7270" s="112">
        <v>32224294.835591987</v>
      </c>
      <c r="J7270" s="112">
        <v>183206013.70234486</v>
      </c>
      <c r="K7270" s="112">
        <f>I7270-J7270-(0.38*'Recalled prostheses cost'!$F$23)</f>
        <v>-160007412.16417152</v>
      </c>
      <c r="L7270" s="11">
        <f t="shared" si="230"/>
        <v>1</v>
      </c>
    </row>
    <row r="7271" spans="1:12" x14ac:dyDescent="0.25">
      <c r="A7271">
        <f t="shared" si="231"/>
        <v>7266</v>
      </c>
      <c r="C7271">
        <v>53816.1567870246</v>
      </c>
      <c r="D7271">
        <v>55585.814570421753</v>
      </c>
      <c r="E7271">
        <v>43451459.419575758</v>
      </c>
      <c r="F7271">
        <v>1769.6577833971533</v>
      </c>
      <c r="G7271">
        <v>328257775.90237242</v>
      </c>
      <c r="H7271" s="6">
        <f>E7271-G7271-'Recalled prostheses cost'!$F$23</f>
        <v>-308558140.94968784</v>
      </c>
      <c r="I7271" s="112">
        <v>24087828.858348619</v>
      </c>
      <c r="J7271" s="112">
        <v>124737954.8429015</v>
      </c>
      <c r="K7271" s="112">
        <f>I7271-J7271-(0.38*'Recalled prostheses cost'!$F$23)</f>
        <v>-109675819.28197151</v>
      </c>
      <c r="L7271" s="11">
        <f t="shared" si="230"/>
        <v>1</v>
      </c>
    </row>
    <row r="7272" spans="1:12" x14ac:dyDescent="0.25">
      <c r="A7272">
        <f t="shared" si="231"/>
        <v>7267</v>
      </c>
      <c r="C7272">
        <v>76329.47988785067</v>
      </c>
      <c r="D7272">
        <v>79663.851471124319</v>
      </c>
      <c r="E7272">
        <v>40160809.058696821</v>
      </c>
      <c r="F7272">
        <v>3334.3715832736489</v>
      </c>
      <c r="G7272">
        <v>313101610.46252537</v>
      </c>
      <c r="H7272" s="6">
        <f>E7272-G7272-'Recalled prostheses cost'!$F$23</f>
        <v>-296692625.87071973</v>
      </c>
      <c r="I7272" s="112">
        <v>22127955.851923894</v>
      </c>
      <c r="J7272" s="112">
        <v>118978611.97575964</v>
      </c>
      <c r="K7272" s="112">
        <f>I7272-J7272-(0.38*'Recalled prostheses cost'!$F$23)</f>
        <v>-105876349.4212544</v>
      </c>
      <c r="L7272" s="11">
        <f t="shared" si="230"/>
        <v>1</v>
      </c>
    </row>
    <row r="7273" spans="1:12" x14ac:dyDescent="0.25">
      <c r="A7273">
        <f t="shared" si="231"/>
        <v>7268</v>
      </c>
      <c r="C7273">
        <v>60079.909012455784</v>
      </c>
      <c r="D7273">
        <v>61806.304423595699</v>
      </c>
      <c r="E7273">
        <v>39272840.546452828</v>
      </c>
      <c r="F7273">
        <v>1726.3954111399144</v>
      </c>
      <c r="G7273">
        <v>210985569.51051193</v>
      </c>
      <c r="H7273" s="6">
        <f>E7273-G7273-'Recalled prostheses cost'!$F$23</f>
        <v>-195464553.43095028</v>
      </c>
      <c r="I7273" s="112">
        <v>22104039.661236025</v>
      </c>
      <c r="J7273" s="112">
        <v>80174516.413994521</v>
      </c>
      <c r="K7273" s="112">
        <f>I7273-J7273-(0.38*'Recalled prostheses cost'!$F$23)</f>
        <v>-67096170.050177142</v>
      </c>
      <c r="L7273" s="11">
        <f t="shared" si="230"/>
        <v>1</v>
      </c>
    </row>
    <row r="7274" spans="1:12" x14ac:dyDescent="0.25">
      <c r="A7274">
        <f t="shared" si="231"/>
        <v>7269</v>
      </c>
      <c r="C7274">
        <v>57269.901329034459</v>
      </c>
      <c r="D7274">
        <v>58647.002263706236</v>
      </c>
      <c r="E7274">
        <v>62819108.761574969</v>
      </c>
      <c r="F7274">
        <v>1377.1009346717765</v>
      </c>
      <c r="G7274">
        <v>392952561.7722826</v>
      </c>
      <c r="H7274" s="6">
        <f>E7274-G7274-'Recalled prostheses cost'!$F$23</f>
        <v>-353885277.47759879</v>
      </c>
      <c r="I7274" s="112">
        <v>34925205.939863749</v>
      </c>
      <c r="J7274" s="112">
        <v>149321973.47346741</v>
      </c>
      <c r="K7274" s="112">
        <f>I7274-J7274-(0.38*'Recalled prostheses cost'!$F$23)</f>
        <v>-123422460.83102232</v>
      </c>
      <c r="L7274" s="11">
        <f t="shared" si="230"/>
        <v>1</v>
      </c>
    </row>
    <row r="7275" spans="1:12" x14ac:dyDescent="0.25">
      <c r="A7275">
        <f t="shared" si="231"/>
        <v>7270</v>
      </c>
      <c r="C7275">
        <v>56810.609728396084</v>
      </c>
      <c r="D7275">
        <v>58840.179467351809</v>
      </c>
      <c r="E7275">
        <v>68927428.537205547</v>
      </c>
      <c r="F7275">
        <v>2029.5697389557245</v>
      </c>
      <c r="G7275">
        <v>661829208.05688369</v>
      </c>
      <c r="H7275" s="6">
        <f>E7275-G7275-'Recalled prostheses cost'!$F$23</f>
        <v>-616653603.98656929</v>
      </c>
      <c r="I7275" s="112">
        <v>38148507.356358036</v>
      </c>
      <c r="J7275" s="112">
        <v>251495099.06161582</v>
      </c>
      <c r="K7275" s="112">
        <f>I7275-J7275-(0.38*'Recalled prostheses cost'!$F$23)</f>
        <v>-222372285.00267643</v>
      </c>
      <c r="L7275" s="11">
        <f t="shared" si="230"/>
        <v>1</v>
      </c>
    </row>
    <row r="7276" spans="1:12" x14ac:dyDescent="0.25">
      <c r="A7276">
        <f t="shared" si="231"/>
        <v>7271</v>
      </c>
      <c r="C7276">
        <v>55863.613254711243</v>
      </c>
      <c r="D7276">
        <v>57493.888233943908</v>
      </c>
      <c r="E7276">
        <v>50171570.875536479</v>
      </c>
      <c r="F7276">
        <v>1630.2749792326649</v>
      </c>
      <c r="G7276">
        <v>357921071.96215969</v>
      </c>
      <c r="H7276" s="6">
        <f>E7276-G7276-'Recalled prostheses cost'!$F$23</f>
        <v>-331501325.55351436</v>
      </c>
      <c r="I7276" s="112">
        <v>28104879.084436905</v>
      </c>
      <c r="J7276" s="112">
        <v>136010007.34562069</v>
      </c>
      <c r="K7276" s="112">
        <f>I7276-J7276-(0.38*'Recalled prostheses cost'!$F$23)</f>
        <v>-116930821.55860242</v>
      </c>
      <c r="L7276" s="11">
        <f t="shared" si="230"/>
        <v>1</v>
      </c>
    </row>
    <row r="7277" spans="1:12" x14ac:dyDescent="0.25">
      <c r="A7277">
        <f t="shared" si="231"/>
        <v>7272</v>
      </c>
      <c r="C7277">
        <v>56550.507439955487</v>
      </c>
      <c r="D7277">
        <v>59573.506306003947</v>
      </c>
      <c r="E7277">
        <v>45872603.885432504</v>
      </c>
      <c r="F7277">
        <v>3022.9988660484596</v>
      </c>
      <c r="G7277">
        <v>662957388.11176014</v>
      </c>
      <c r="H7277" s="6">
        <f>E7277-G7277-'Recalled prostheses cost'!$F$23</f>
        <v>-640836608.69321883</v>
      </c>
      <c r="I7277" s="112">
        <v>24923919.82962808</v>
      </c>
      <c r="J7277" s="112">
        <v>251923807.48246884</v>
      </c>
      <c r="K7277" s="112">
        <f>I7277-J7277-(0.38*'Recalled prostheses cost'!$F$23)</f>
        <v>-236025580.95025942</v>
      </c>
      <c r="L7277" s="11">
        <f t="shared" si="230"/>
        <v>1</v>
      </c>
    </row>
    <row r="7278" spans="1:12" x14ac:dyDescent="0.25">
      <c r="A7278">
        <f t="shared" si="231"/>
        <v>7273</v>
      </c>
      <c r="C7278">
        <v>92921.807811714913</v>
      </c>
      <c r="D7278">
        <v>97141.483680017729</v>
      </c>
      <c r="E7278">
        <v>41772796.716515958</v>
      </c>
      <c r="F7278">
        <v>4219.6758683028165</v>
      </c>
      <c r="G7278">
        <v>442496310.5865432</v>
      </c>
      <c r="H7278" s="6">
        <f>E7278-G7278-'Recalled prostheses cost'!$F$23</f>
        <v>-424475338.33691841</v>
      </c>
      <c r="I7278" s="112">
        <v>23322793.33301419</v>
      </c>
      <c r="J7278" s="112">
        <v>168148598.0228864</v>
      </c>
      <c r="K7278" s="112">
        <f>I7278-J7278-(0.38*'Recalled prostheses cost'!$F$23)</f>
        <v>-153851497.98729086</v>
      </c>
      <c r="L7278" s="11">
        <f t="shared" si="230"/>
        <v>1</v>
      </c>
    </row>
    <row r="7279" spans="1:12" x14ac:dyDescent="0.25">
      <c r="A7279">
        <f t="shared" si="231"/>
        <v>7274</v>
      </c>
      <c r="C7279">
        <v>51673.877667166475</v>
      </c>
      <c r="D7279">
        <v>53174.880813335709</v>
      </c>
      <c r="E7279">
        <v>52697674.468584836</v>
      </c>
      <c r="F7279">
        <v>1501.0031461692342</v>
      </c>
      <c r="G7279">
        <v>407035173.57705247</v>
      </c>
      <c r="H7279" s="6">
        <f>E7279-G7279-'Recalled prostheses cost'!$F$23</f>
        <v>-378089323.57535881</v>
      </c>
      <c r="I7279" s="112">
        <v>29314907.408809487</v>
      </c>
      <c r="J7279" s="112">
        <v>154673365.95927989</v>
      </c>
      <c r="K7279" s="112">
        <f>I7279-J7279-(0.38*'Recalled prostheses cost'!$F$23)</f>
        <v>-134384151.84788907</v>
      </c>
      <c r="L7279" s="11">
        <f t="shared" si="230"/>
        <v>1</v>
      </c>
    </row>
    <row r="7280" spans="1:12" x14ac:dyDescent="0.25">
      <c r="A7280">
        <f t="shared" si="231"/>
        <v>7275</v>
      </c>
      <c r="C7280">
        <v>55171.417318314547</v>
      </c>
      <c r="D7280">
        <v>57556.65322513417</v>
      </c>
      <c r="E7280">
        <v>44746019.166404389</v>
      </c>
      <c r="F7280">
        <v>2385.2359068196238</v>
      </c>
      <c r="G7280">
        <v>447209798.98828334</v>
      </c>
      <c r="H7280" s="6">
        <f>E7280-G7280-'Recalled prostheses cost'!$F$23</f>
        <v>-426215604.28877014</v>
      </c>
      <c r="I7280" s="112">
        <v>25026399.896303251</v>
      </c>
      <c r="J7280" s="112">
        <v>169939723.61554766</v>
      </c>
      <c r="K7280" s="112">
        <f>I7280-J7280-(0.38*'Recalled prostheses cost'!$F$23)</f>
        <v>-153939017.01666307</v>
      </c>
      <c r="L7280" s="11">
        <f t="shared" si="230"/>
        <v>1</v>
      </c>
    </row>
    <row r="7281" spans="1:12" x14ac:dyDescent="0.25">
      <c r="A7281">
        <f t="shared" si="231"/>
        <v>7276</v>
      </c>
      <c r="C7281">
        <v>85535.985592794721</v>
      </c>
      <c r="D7281">
        <v>88734.361850357178</v>
      </c>
      <c r="E7281">
        <v>43677292.406493023</v>
      </c>
      <c r="F7281">
        <v>3198.3762575624569</v>
      </c>
      <c r="G7281">
        <v>325084590.85855043</v>
      </c>
      <c r="H7281" s="6">
        <f>E7281-G7281-'Recalled prostheses cost'!$F$23</f>
        <v>-305159122.91894859</v>
      </c>
      <c r="I7281" s="112">
        <v>24058554.839986846</v>
      </c>
      <c r="J7281" s="112">
        <v>123532144.5262492</v>
      </c>
      <c r="K7281" s="112">
        <f>I7281-J7281-(0.38*'Recalled prostheses cost'!$F$23)</f>
        <v>-108499282.98368099</v>
      </c>
      <c r="L7281" s="11">
        <f t="shared" si="230"/>
        <v>1</v>
      </c>
    </row>
    <row r="7282" spans="1:12" x14ac:dyDescent="0.25">
      <c r="A7282">
        <f t="shared" si="231"/>
        <v>7277</v>
      </c>
      <c r="C7282">
        <v>47579.076599594846</v>
      </c>
      <c r="D7282">
        <v>48480.812939949072</v>
      </c>
      <c r="E7282">
        <v>46994943.680852726</v>
      </c>
      <c r="F7282">
        <v>901.73634035422583</v>
      </c>
      <c r="G7282">
        <v>234060716.31023633</v>
      </c>
      <c r="H7282" s="6">
        <f>E7282-G7282-'Recalled prostheses cost'!$F$23</f>
        <v>-210817597.09627479</v>
      </c>
      <c r="I7282" s="112">
        <v>25928986.088421598</v>
      </c>
      <c r="J7282" s="112">
        <v>88943072.19788979</v>
      </c>
      <c r="K7282" s="112">
        <f>I7282-J7282-(0.38*'Recalled prostheses cost'!$F$23)</f>
        <v>-72039779.406886846</v>
      </c>
      <c r="L7282" s="11">
        <f t="shared" si="230"/>
        <v>1</v>
      </c>
    </row>
    <row r="7283" spans="1:12" x14ac:dyDescent="0.25">
      <c r="A7283">
        <f t="shared" si="231"/>
        <v>7278</v>
      </c>
      <c r="C7283">
        <v>52498.602619435551</v>
      </c>
      <c r="D7283">
        <v>53587.826977082383</v>
      </c>
      <c r="E7283">
        <v>41333457.137943931</v>
      </c>
      <c r="F7283">
        <v>1089.2243576468318</v>
      </c>
      <c r="G7283">
        <v>172342322.7264201</v>
      </c>
      <c r="H7283" s="6">
        <f>E7283-G7283-'Recalled prostheses cost'!$F$23</f>
        <v>-154760690.05536735</v>
      </c>
      <c r="I7283" s="112">
        <v>22828617.839995392</v>
      </c>
      <c r="J7283" s="112">
        <v>65490082.636039644</v>
      </c>
      <c r="K7283" s="112">
        <f>I7283-J7283-(0.38*'Recalled prostheses cost'!$F$23)</f>
        <v>-51687158.093462899</v>
      </c>
      <c r="L7283" s="11">
        <f t="shared" si="230"/>
        <v>1</v>
      </c>
    </row>
    <row r="7284" spans="1:12" x14ac:dyDescent="0.25">
      <c r="A7284">
        <f t="shared" si="231"/>
        <v>7279</v>
      </c>
      <c r="C7284">
        <v>64364.026806863287</v>
      </c>
      <c r="D7284">
        <v>66022.600068433603</v>
      </c>
      <c r="E7284">
        <v>50694771.034987628</v>
      </c>
      <c r="F7284">
        <v>1658.5732615703164</v>
      </c>
      <c r="G7284">
        <v>287047561.38540167</v>
      </c>
      <c r="H7284" s="6">
        <f>E7284-G7284-'Recalled prostheses cost'!$F$23</f>
        <v>-260104614.81730521</v>
      </c>
      <c r="I7284" s="112">
        <v>28382587.633656006</v>
      </c>
      <c r="J7284" s="112">
        <v>109078073.32645263</v>
      </c>
      <c r="K7284" s="112">
        <f>I7284-J7284-(0.38*'Recalled prostheses cost'!$F$23)</f>
        <v>-89721178.990215272</v>
      </c>
      <c r="L7284" s="11">
        <f t="shared" si="230"/>
        <v>1</v>
      </c>
    </row>
    <row r="7285" spans="1:12" x14ac:dyDescent="0.25">
      <c r="A7285">
        <f t="shared" si="231"/>
        <v>7280</v>
      </c>
      <c r="C7285">
        <v>64141.622752294599</v>
      </c>
      <c r="D7285">
        <v>66234.747784369931</v>
      </c>
      <c r="E7285">
        <v>45688896.624575801</v>
      </c>
      <c r="F7285">
        <v>2093.1250320753315</v>
      </c>
      <c r="G7285">
        <v>285577129.253492</v>
      </c>
      <c r="H7285" s="6">
        <f>E7285-G7285-'Recalled prostheses cost'!$F$23</f>
        <v>-263640057.09580737</v>
      </c>
      <c r="I7285" s="112">
        <v>25387738.995633602</v>
      </c>
      <c r="J7285" s="112">
        <v>108519309.11632696</v>
      </c>
      <c r="K7285" s="112">
        <f>I7285-J7285-(0.38*'Recalled prostheses cost'!$F$23)</f>
        <v>-92157263.41811201</v>
      </c>
      <c r="L7285" s="11">
        <f t="shared" si="230"/>
        <v>1</v>
      </c>
    </row>
    <row r="7286" spans="1:12" x14ac:dyDescent="0.25">
      <c r="A7286">
        <f t="shared" si="231"/>
        <v>7281</v>
      </c>
      <c r="C7286">
        <v>59754.40253719288</v>
      </c>
      <c r="D7286">
        <v>62213.047562316882</v>
      </c>
      <c r="E7286">
        <v>58218912.008129001</v>
      </c>
      <c r="F7286">
        <v>2458.6450251240021</v>
      </c>
      <c r="G7286">
        <v>565649436.38545763</v>
      </c>
      <c r="H7286" s="6">
        <f>E7286-G7286-'Recalled prostheses cost'!$F$23</f>
        <v>-531182348.8442198</v>
      </c>
      <c r="I7286" s="112">
        <v>32250206.471464947</v>
      </c>
      <c r="J7286" s="112">
        <v>214946785.82647386</v>
      </c>
      <c r="K7286" s="112">
        <f>I7286-J7286-(0.38*'Recalled prostheses cost'!$F$23)</f>
        <v>-191722272.65242755</v>
      </c>
      <c r="L7286" s="11">
        <f t="shared" si="230"/>
        <v>1</v>
      </c>
    </row>
    <row r="7287" spans="1:12" x14ac:dyDescent="0.25">
      <c r="A7287">
        <f t="shared" si="231"/>
        <v>7282</v>
      </c>
      <c r="C7287">
        <v>73395.808212660078</v>
      </c>
      <c r="D7287">
        <v>76211.776604015729</v>
      </c>
      <c r="E7287">
        <v>67045762.452919342</v>
      </c>
      <c r="F7287">
        <v>2815.968391355651</v>
      </c>
      <c r="G7287">
        <v>556285287.0094521</v>
      </c>
      <c r="H7287" s="6">
        <f>E7287-G7287-'Recalled prostheses cost'!$F$23</f>
        <v>-512991349.02342391</v>
      </c>
      <c r="I7287" s="112">
        <v>37724339.531951591</v>
      </c>
      <c r="J7287" s="112">
        <v>211388409.06359175</v>
      </c>
      <c r="K7287" s="112">
        <f>I7287-J7287-(0.38*'Recalled prostheses cost'!$F$23)</f>
        <v>-182689762.82905883</v>
      </c>
      <c r="L7287" s="11">
        <f t="shared" si="230"/>
        <v>1</v>
      </c>
    </row>
    <row r="7288" spans="1:12" x14ac:dyDescent="0.25">
      <c r="A7288">
        <f t="shared" si="231"/>
        <v>7283</v>
      </c>
      <c r="C7288">
        <v>56821.733156083981</v>
      </c>
      <c r="D7288">
        <v>58514.134973026776</v>
      </c>
      <c r="E7288">
        <v>41225608.564734831</v>
      </c>
      <c r="F7288">
        <v>1692.4018169427945</v>
      </c>
      <c r="G7288">
        <v>268216079.46190593</v>
      </c>
      <c r="H7288" s="6">
        <f>E7288-G7288-'Recalled prostheses cost'!$F$23</f>
        <v>-250742295.36406225</v>
      </c>
      <c r="I7288" s="112">
        <v>22861556.840871643</v>
      </c>
      <c r="J7288" s="112">
        <v>101922110.19552426</v>
      </c>
      <c r="K7288" s="112">
        <f>I7288-J7288-(0.38*'Recalled prostheses cost'!$F$23)</f>
        <v>-88086246.652071267</v>
      </c>
      <c r="L7288" s="11">
        <f t="shared" si="230"/>
        <v>1</v>
      </c>
    </row>
    <row r="7289" spans="1:12" x14ac:dyDescent="0.25">
      <c r="A7289">
        <f t="shared" si="231"/>
        <v>7284</v>
      </c>
      <c r="C7289">
        <v>52114.15492255667</v>
      </c>
      <c r="D7289">
        <v>53323.697760450552</v>
      </c>
      <c r="E7289">
        <v>42887030.364489041</v>
      </c>
      <c r="F7289">
        <v>1209.5428378938814</v>
      </c>
      <c r="G7289">
        <v>278860151.84702218</v>
      </c>
      <c r="H7289" s="6">
        <f>E7289-G7289-'Recalled prostheses cost'!$F$23</f>
        <v>-259724945.9494243</v>
      </c>
      <c r="I7289" s="112">
        <v>24087415.546086363</v>
      </c>
      <c r="J7289" s="112">
        <v>105966857.70186843</v>
      </c>
      <c r="K7289" s="112">
        <f>I7289-J7289-(0.38*'Recalled prostheses cost'!$F$23)</f>
        <v>-90905135.453200728</v>
      </c>
      <c r="L7289" s="11">
        <f t="shared" si="230"/>
        <v>1</v>
      </c>
    </row>
    <row r="7290" spans="1:12" x14ac:dyDescent="0.25">
      <c r="A7290">
        <f t="shared" si="231"/>
        <v>7285</v>
      </c>
      <c r="C7290">
        <v>81501.571543975777</v>
      </c>
      <c r="D7290">
        <v>85360.144318391307</v>
      </c>
      <c r="E7290">
        <v>39842514.997483186</v>
      </c>
      <c r="F7290">
        <v>3858.5727744155301</v>
      </c>
      <c r="G7290">
        <v>433866145.7387206</v>
      </c>
      <c r="H7290" s="6">
        <f>E7290-G7290-'Recalled prostheses cost'!$F$23</f>
        <v>-417775455.20812857</v>
      </c>
      <c r="I7290" s="112">
        <v>22268835.123323791</v>
      </c>
      <c r="J7290" s="112">
        <v>164869135.38071382</v>
      </c>
      <c r="K7290" s="112">
        <f>I7290-J7290-(0.38*'Recalled prostheses cost'!$F$23)</f>
        <v>-151625993.55480868</v>
      </c>
      <c r="L7290" s="11">
        <f t="shared" si="230"/>
        <v>1</v>
      </c>
    </row>
    <row r="7291" spans="1:12" x14ac:dyDescent="0.25">
      <c r="A7291">
        <f t="shared" si="231"/>
        <v>7286</v>
      </c>
      <c r="C7291">
        <v>70620.958016964825</v>
      </c>
      <c r="D7291">
        <v>72829.826478484189</v>
      </c>
      <c r="E7291">
        <v>40141606.388364926</v>
      </c>
      <c r="F7291">
        <v>2208.8684615193633</v>
      </c>
      <c r="G7291">
        <v>294991844.33241886</v>
      </c>
      <c r="H7291" s="6">
        <f>E7291-G7291-'Recalled prostheses cost'!$F$23</f>
        <v>-278602062.41094512</v>
      </c>
      <c r="I7291" s="112">
        <v>22307451.496441312</v>
      </c>
      <c r="J7291" s="112">
        <v>112096900.84631917</v>
      </c>
      <c r="K7291" s="112">
        <f>I7291-J7291-(0.38*'Recalled prostheses cost'!$F$23)</f>
        <v>-98815142.647296518</v>
      </c>
      <c r="L7291" s="11">
        <f t="shared" si="230"/>
        <v>1</v>
      </c>
    </row>
    <row r="7292" spans="1:12" x14ac:dyDescent="0.25">
      <c r="A7292">
        <f t="shared" si="231"/>
        <v>7287</v>
      </c>
      <c r="C7292">
        <v>60941.77582806041</v>
      </c>
      <c r="D7292">
        <v>62785.357432978104</v>
      </c>
      <c r="E7292">
        <v>40350768.289350428</v>
      </c>
      <c r="F7292">
        <v>1843.5816049176938</v>
      </c>
      <c r="G7292">
        <v>241609596.22238761</v>
      </c>
      <c r="H7292" s="6">
        <f>E7292-G7292-'Recalled prostheses cost'!$F$23</f>
        <v>-225010652.39992836</v>
      </c>
      <c r="I7292" s="112">
        <v>22289250.879760168</v>
      </c>
      <c r="J7292" s="112">
        <v>91811646.564507291</v>
      </c>
      <c r="K7292" s="112">
        <f>I7292-J7292-(0.38*'Recalled prostheses cost'!$F$23)</f>
        <v>-78548088.982165784</v>
      </c>
      <c r="L7292" s="11">
        <f t="shared" si="230"/>
        <v>1</v>
      </c>
    </row>
    <row r="7293" spans="1:12" x14ac:dyDescent="0.25">
      <c r="A7293">
        <f t="shared" si="231"/>
        <v>7288</v>
      </c>
      <c r="C7293">
        <v>48905.099807308376</v>
      </c>
      <c r="D7293">
        <v>50040.984734749545</v>
      </c>
      <c r="E7293">
        <v>44610227.25308045</v>
      </c>
      <c r="F7293">
        <v>1135.8849274411696</v>
      </c>
      <c r="G7293">
        <v>222310379.67223915</v>
      </c>
      <c r="H7293" s="6">
        <f>E7293-G7293-'Recalled prostheses cost'!$F$23</f>
        <v>-201451976.88604987</v>
      </c>
      <c r="I7293" s="112">
        <v>24943739.282302517</v>
      </c>
      <c r="J7293" s="112">
        <v>84477944.27545087</v>
      </c>
      <c r="K7293" s="112">
        <f>I7293-J7293-(0.38*'Recalled prostheses cost'!$F$23)</f>
        <v>-68559898.290567011</v>
      </c>
      <c r="L7293" s="11">
        <f t="shared" si="230"/>
        <v>1</v>
      </c>
    </row>
    <row r="7294" spans="1:12" x14ac:dyDescent="0.25">
      <c r="A7294">
        <f t="shared" si="231"/>
        <v>7289</v>
      </c>
      <c r="C7294">
        <v>70770.696727139846</v>
      </c>
      <c r="D7294">
        <v>73072.36644270012</v>
      </c>
      <c r="E7294">
        <v>41243049.262315035</v>
      </c>
      <c r="F7294">
        <v>2301.6697155602742</v>
      </c>
      <c r="G7294">
        <v>272164820.04118234</v>
      </c>
      <c r="H7294" s="6">
        <f>E7294-G7294-'Recalled prostheses cost'!$F$23</f>
        <v>-254673595.24575847</v>
      </c>
      <c r="I7294" s="112">
        <v>22669868.465761829</v>
      </c>
      <c r="J7294" s="112">
        <v>103422631.61564928</v>
      </c>
      <c r="K7294" s="112">
        <f>I7294-J7294-(0.38*'Recalled prostheses cost'!$F$23)</f>
        <v>-89778456.447306097</v>
      </c>
      <c r="L7294" s="11">
        <f t="shared" si="230"/>
        <v>1</v>
      </c>
    </row>
    <row r="7295" spans="1:12" x14ac:dyDescent="0.25">
      <c r="A7295">
        <f t="shared" si="231"/>
        <v>7290</v>
      </c>
      <c r="C7295">
        <v>61758.45834731793</v>
      </c>
      <c r="D7295">
        <v>64380.69615232767</v>
      </c>
      <c r="E7295">
        <v>41914203.152028821</v>
      </c>
      <c r="F7295">
        <v>2622.2378050097395</v>
      </c>
      <c r="G7295">
        <v>349095856.28330833</v>
      </c>
      <c r="H7295" s="6">
        <f>E7295-G7295-'Recalled prostheses cost'!$F$23</f>
        <v>-330933477.5981707</v>
      </c>
      <c r="I7295" s="112">
        <v>23199334.273804903</v>
      </c>
      <c r="J7295" s="112">
        <v>132656425.38765718</v>
      </c>
      <c r="K7295" s="112">
        <f>I7295-J7295-(0.38*'Recalled prostheses cost'!$F$23)</f>
        <v>-118482784.41127092</v>
      </c>
      <c r="L7295" s="11">
        <f t="shared" si="230"/>
        <v>1</v>
      </c>
    </row>
    <row r="7296" spans="1:12" x14ac:dyDescent="0.25">
      <c r="A7296">
        <f t="shared" si="231"/>
        <v>7291</v>
      </c>
      <c r="C7296">
        <v>49997.306293390335</v>
      </c>
      <c r="D7296">
        <v>51334.603593900589</v>
      </c>
      <c r="E7296">
        <v>39108956.480912894</v>
      </c>
      <c r="F7296">
        <v>1337.297300510254</v>
      </c>
      <c r="G7296">
        <v>224165192.01621437</v>
      </c>
      <c r="H7296" s="6">
        <f>E7296-G7296-'Recalled prostheses cost'!$F$23</f>
        <v>-208808060.00219265</v>
      </c>
      <c r="I7296" s="112">
        <v>21421126.007523373</v>
      </c>
      <c r="J7296" s="112">
        <v>85182772.96616146</v>
      </c>
      <c r="K7296" s="112">
        <f>I7296-J7296-(0.38*'Recalled prostheses cost'!$F$23)</f>
        <v>-72787340.256056726</v>
      </c>
      <c r="L7296" s="11">
        <f t="shared" si="230"/>
        <v>1</v>
      </c>
    </row>
    <row r="7297" spans="1:12" x14ac:dyDescent="0.25">
      <c r="A7297">
        <f t="shared" si="231"/>
        <v>7292</v>
      </c>
      <c r="C7297">
        <v>65838.857389633689</v>
      </c>
      <c r="D7297">
        <v>67116.992451363563</v>
      </c>
      <c r="E7297">
        <v>51000381.073372126</v>
      </c>
      <c r="F7297">
        <v>1278.135061729874</v>
      </c>
      <c r="G7297">
        <v>224076924.83092171</v>
      </c>
      <c r="H7297" s="6">
        <f>E7297-G7297-'Recalled prostheses cost'!$F$23</f>
        <v>-196828368.22444075</v>
      </c>
      <c r="I7297" s="112">
        <v>28072106.224360459</v>
      </c>
      <c r="J7297" s="112">
        <v>85149231.435750231</v>
      </c>
      <c r="K7297" s="112">
        <f>I7297-J7297-(0.38*'Recalled prostheses cost'!$F$23)</f>
        <v>-66102818.508808419</v>
      </c>
      <c r="L7297" s="11">
        <f t="shared" si="230"/>
        <v>1</v>
      </c>
    </row>
    <row r="7298" spans="1:12" x14ac:dyDescent="0.25">
      <c r="A7298">
        <f t="shared" si="231"/>
        <v>7293</v>
      </c>
      <c r="C7298">
        <v>61898.135040783018</v>
      </c>
      <c r="D7298">
        <v>64443.334486221131</v>
      </c>
      <c r="E7298">
        <v>53665984.149178669</v>
      </c>
      <c r="F7298">
        <v>2545.1994454381129</v>
      </c>
      <c r="G7298">
        <v>489759575.27510381</v>
      </c>
      <c r="H7298" s="6">
        <f>E7298-G7298-'Recalled prostheses cost'!$F$23</f>
        <v>-459845415.59281629</v>
      </c>
      <c r="I7298" s="112">
        <v>29894676.040009074</v>
      </c>
      <c r="J7298" s="112">
        <v>186108638.60453942</v>
      </c>
      <c r="K7298" s="112">
        <f>I7298-J7298-(0.38*'Recalled prostheses cost'!$F$23)</f>
        <v>-165239655.861949</v>
      </c>
      <c r="L7298" s="11">
        <f t="shared" si="230"/>
        <v>1</v>
      </c>
    </row>
    <row r="7299" spans="1:12" x14ac:dyDescent="0.25">
      <c r="A7299">
        <f t="shared" si="231"/>
        <v>7294</v>
      </c>
      <c r="C7299">
        <v>62859.705476242132</v>
      </c>
      <c r="D7299">
        <v>65273.898192097578</v>
      </c>
      <c r="E7299">
        <v>40083441.819218986</v>
      </c>
      <c r="F7299">
        <v>2414.1927158554463</v>
      </c>
      <c r="G7299">
        <v>281644715.58793849</v>
      </c>
      <c r="H7299" s="6">
        <f>E7299-G7299-'Recalled prostheses cost'!$F$23</f>
        <v>-265313098.23561066</v>
      </c>
      <c r="I7299" s="112">
        <v>22341182.633494604</v>
      </c>
      <c r="J7299" s="112">
        <v>107024991.92341661</v>
      </c>
      <c r="K7299" s="112">
        <f>I7299-J7299-(0.38*'Recalled prostheses cost'!$F$23)</f>
        <v>-93709502.587340653</v>
      </c>
      <c r="L7299" s="11">
        <f t="shared" si="230"/>
        <v>1</v>
      </c>
    </row>
    <row r="7300" spans="1:12" x14ac:dyDescent="0.25">
      <c r="A7300">
        <f t="shared" si="231"/>
        <v>7295</v>
      </c>
      <c r="C7300">
        <v>51758.820684031263</v>
      </c>
      <c r="D7300">
        <v>53209.296135821904</v>
      </c>
      <c r="E7300">
        <v>68528106.466887012</v>
      </c>
      <c r="F7300">
        <v>1450.4754517906404</v>
      </c>
      <c r="G7300">
        <v>533038643.15837604</v>
      </c>
      <c r="H7300" s="6">
        <f>E7300-G7300-'Recalled prostheses cost'!$F$23</f>
        <v>-488262361.15838021</v>
      </c>
      <c r="I7300" s="112">
        <v>38116513.799953684</v>
      </c>
      <c r="J7300" s="112">
        <v>202554684.4001829</v>
      </c>
      <c r="K7300" s="112">
        <f>I7300-J7300-(0.38*'Recalled prostheses cost'!$F$23)</f>
        <v>-173463863.89764786</v>
      </c>
      <c r="L7300" s="11">
        <f t="shared" si="230"/>
        <v>1</v>
      </c>
    </row>
    <row r="7301" spans="1:12" x14ac:dyDescent="0.25">
      <c r="A7301">
        <f t="shared" si="231"/>
        <v>7296</v>
      </c>
      <c r="C7301">
        <v>51936.192261173361</v>
      </c>
      <c r="D7301">
        <v>53523.40468133409</v>
      </c>
      <c r="E7301">
        <v>56198096.055071354</v>
      </c>
      <c r="F7301">
        <v>1587.2124201607294</v>
      </c>
      <c r="G7301">
        <v>370864893.42381155</v>
      </c>
      <c r="H7301" s="6">
        <f>E7301-G7301-'Recalled prostheses cost'!$F$23</f>
        <v>-338418621.83563137</v>
      </c>
      <c r="I7301" s="112">
        <v>31449868.55708681</v>
      </c>
      <c r="J7301" s="112">
        <v>140928659.50104839</v>
      </c>
      <c r="K7301" s="112">
        <f>I7301-J7301-(0.38*'Recalled prostheses cost'!$F$23)</f>
        <v>-118504484.24138021</v>
      </c>
      <c r="L7301" s="11">
        <f t="shared" si="230"/>
        <v>1</v>
      </c>
    </row>
    <row r="7302" spans="1:12" x14ac:dyDescent="0.25">
      <c r="A7302">
        <f t="shared" si="231"/>
        <v>7297</v>
      </c>
      <c r="C7302">
        <v>60797.141847741557</v>
      </c>
      <c r="D7302">
        <v>63553.099207608138</v>
      </c>
      <c r="E7302">
        <v>48961565.235232525</v>
      </c>
      <c r="F7302">
        <v>2755.9573598665811</v>
      </c>
      <c r="G7302">
        <v>565240293.79446888</v>
      </c>
      <c r="H7302" s="6">
        <f>E7302-G7302-'Recalled prostheses cost'!$F$23</f>
        <v>-540030553.02612758</v>
      </c>
      <c r="I7302" s="112">
        <v>26911557.54507681</v>
      </c>
      <c r="J7302" s="112">
        <v>214791311.64189819</v>
      </c>
      <c r="K7302" s="112">
        <f>I7302-J7302-(0.38*'Recalled prostheses cost'!$F$23)</f>
        <v>-196905447.39424002</v>
      </c>
      <c r="L7302" s="11">
        <f t="shared" ref="L7302:L7365" si="232">IF(H7302/$H$1&lt;=F7302,1,0)</f>
        <v>1</v>
      </c>
    </row>
    <row r="7303" spans="1:12" x14ac:dyDescent="0.25">
      <c r="A7303">
        <f t="shared" si="231"/>
        <v>7298</v>
      </c>
      <c r="C7303">
        <v>55045.845113804848</v>
      </c>
      <c r="D7303">
        <v>57286.790010975783</v>
      </c>
      <c r="E7303">
        <v>42265919.324765481</v>
      </c>
      <c r="F7303">
        <v>2240.9448971709353</v>
      </c>
      <c r="G7303">
        <v>480690932.13013124</v>
      </c>
      <c r="H7303" s="6">
        <f>E7303-G7303-'Recalled prostheses cost'!$F$23</f>
        <v>-462176837.27225691</v>
      </c>
      <c r="I7303" s="112">
        <v>23222997.617903668</v>
      </c>
      <c r="J7303" s="112">
        <v>182662554.20944983</v>
      </c>
      <c r="K7303" s="112">
        <f>I7303-J7303-(0.38*'Recalled prostheses cost'!$F$23)</f>
        <v>-168465249.8889648</v>
      </c>
      <c r="L7303" s="11">
        <f t="shared" si="232"/>
        <v>1</v>
      </c>
    </row>
    <row r="7304" spans="1:12" x14ac:dyDescent="0.25">
      <c r="A7304">
        <f t="shared" ref="A7304:A7367" si="233">1+A7303</f>
        <v>7299</v>
      </c>
      <c r="C7304">
        <v>58555.646434856186</v>
      </c>
      <c r="D7304">
        <v>61628.029997284961</v>
      </c>
      <c r="E7304">
        <v>43222295.372107454</v>
      </c>
      <c r="F7304">
        <v>3072.3835624287749</v>
      </c>
      <c r="G7304">
        <v>518833027.31413907</v>
      </c>
      <c r="H7304" s="6">
        <f>E7304-G7304-'Recalled prostheses cost'!$F$23</f>
        <v>-499362556.40892279</v>
      </c>
      <c r="I7304" s="112">
        <v>24317129.848890528</v>
      </c>
      <c r="J7304" s="112">
        <v>197156550.37937281</v>
      </c>
      <c r="K7304" s="112">
        <f>I7304-J7304-(0.38*'Recalled prostheses cost'!$F$23)</f>
        <v>-181865113.82790095</v>
      </c>
      <c r="L7304" s="11">
        <f t="shared" si="232"/>
        <v>1</v>
      </c>
    </row>
    <row r="7305" spans="1:12" x14ac:dyDescent="0.25">
      <c r="A7305">
        <f t="shared" si="233"/>
        <v>7300</v>
      </c>
      <c r="C7305">
        <v>54414.09200966038</v>
      </c>
      <c r="D7305">
        <v>56088.542853105981</v>
      </c>
      <c r="E7305">
        <v>49461140.369466349</v>
      </c>
      <c r="F7305">
        <v>1674.4508434456002</v>
      </c>
      <c r="G7305">
        <v>364373510.12737161</v>
      </c>
      <c r="H7305" s="6">
        <f>E7305-G7305-'Recalled prostheses cost'!$F$23</f>
        <v>-338664194.22479641</v>
      </c>
      <c r="I7305" s="112">
        <v>27226767.592114344</v>
      </c>
      <c r="J7305" s="112">
        <v>138461933.84840128</v>
      </c>
      <c r="K7305" s="112">
        <f>I7305-J7305-(0.38*'Recalled prostheses cost'!$F$23)</f>
        <v>-120260859.55370557</v>
      </c>
      <c r="L7305" s="11">
        <f t="shared" si="232"/>
        <v>1</v>
      </c>
    </row>
    <row r="7306" spans="1:12" x14ac:dyDescent="0.25">
      <c r="A7306">
        <f t="shared" si="233"/>
        <v>7301</v>
      </c>
      <c r="C7306">
        <v>77282.36535592009</v>
      </c>
      <c r="D7306">
        <v>80357.078141517137</v>
      </c>
      <c r="E7306">
        <v>44847247.578242473</v>
      </c>
      <c r="F7306">
        <v>3074.7127855970466</v>
      </c>
      <c r="G7306">
        <v>382615147.66243994</v>
      </c>
      <c r="H7306" s="6">
        <f>E7306-G7306-'Recalled prostheses cost'!$F$23</f>
        <v>-361519724.55108863</v>
      </c>
      <c r="I7306" s="112">
        <v>24935548.017638903</v>
      </c>
      <c r="J7306" s="112">
        <v>145393756.11172718</v>
      </c>
      <c r="K7306" s="112">
        <f>I7306-J7306-(0.38*'Recalled prostheses cost'!$F$23)</f>
        <v>-129483901.39150691</v>
      </c>
      <c r="L7306" s="11">
        <f t="shared" si="232"/>
        <v>1</v>
      </c>
    </row>
    <row r="7307" spans="1:12" x14ac:dyDescent="0.25">
      <c r="A7307">
        <f t="shared" si="233"/>
        <v>7302</v>
      </c>
      <c r="C7307">
        <v>66950.078152494374</v>
      </c>
      <c r="D7307">
        <v>69301.08986612536</v>
      </c>
      <c r="E7307">
        <v>43283614.330098636</v>
      </c>
      <c r="F7307">
        <v>2351.0117136309855</v>
      </c>
      <c r="G7307">
        <v>328711325.58025467</v>
      </c>
      <c r="H7307" s="6">
        <f>E7307-G7307-'Recalled prostheses cost'!$F$23</f>
        <v>-309179535.71704721</v>
      </c>
      <c r="I7307" s="112">
        <v>24032368.198905304</v>
      </c>
      <c r="J7307" s="112">
        <v>124910303.72049677</v>
      </c>
      <c r="K7307" s="112">
        <f>I7307-J7307-(0.38*'Recalled prostheses cost'!$F$23)</f>
        <v>-109903628.81901011</v>
      </c>
      <c r="L7307" s="11">
        <f t="shared" si="232"/>
        <v>1</v>
      </c>
    </row>
    <row r="7308" spans="1:12" x14ac:dyDescent="0.25">
      <c r="A7308">
        <f t="shared" si="233"/>
        <v>7303</v>
      </c>
      <c r="C7308">
        <v>68320.549656358242</v>
      </c>
      <c r="D7308">
        <v>69701.096568407505</v>
      </c>
      <c r="E7308">
        <v>39046312.886308767</v>
      </c>
      <c r="F7308">
        <v>1380.5469120492635</v>
      </c>
      <c r="G7308">
        <v>167032826.16915283</v>
      </c>
      <c r="H7308" s="6">
        <f>E7308-G7308-'Recalled prostheses cost'!$F$23</f>
        <v>-151738337.74973524</v>
      </c>
      <c r="I7308" s="112">
        <v>21410519.958233848</v>
      </c>
      <c r="J7308" s="112">
        <v>63472473.944278084</v>
      </c>
      <c r="K7308" s="112">
        <f>I7308-J7308-(0.38*'Recalled prostheses cost'!$F$23)</f>
        <v>-51087647.283462882</v>
      </c>
      <c r="L7308" s="11">
        <f t="shared" si="232"/>
        <v>1</v>
      </c>
    </row>
    <row r="7309" spans="1:12" x14ac:dyDescent="0.25">
      <c r="A7309">
        <f t="shared" si="233"/>
        <v>7304</v>
      </c>
      <c r="C7309">
        <v>67285.331699181377</v>
      </c>
      <c r="D7309">
        <v>70205.992229999611</v>
      </c>
      <c r="E7309">
        <v>67596669.841052741</v>
      </c>
      <c r="F7309">
        <v>2920.6605308182334</v>
      </c>
      <c r="G7309">
        <v>786388876.34031236</v>
      </c>
      <c r="H7309" s="6">
        <f>E7309-G7309-'Recalled prostheses cost'!$F$23</f>
        <v>-742544030.96615076</v>
      </c>
      <c r="I7309" s="112">
        <v>37605627.586864531</v>
      </c>
      <c r="J7309" s="112">
        <v>298827773.00931871</v>
      </c>
      <c r="K7309" s="112">
        <f>I7309-J7309-(0.38*'Recalled prostheses cost'!$F$23)</f>
        <v>-270247838.71987283</v>
      </c>
      <c r="L7309" s="11">
        <f t="shared" si="232"/>
        <v>1</v>
      </c>
    </row>
    <row r="7310" spans="1:12" x14ac:dyDescent="0.25">
      <c r="A7310">
        <f t="shared" si="233"/>
        <v>7305</v>
      </c>
      <c r="C7310">
        <v>52486.955530435451</v>
      </c>
      <c r="D7310">
        <v>53695.116683494598</v>
      </c>
      <c r="E7310">
        <v>57255001.333527319</v>
      </c>
      <c r="F7310">
        <v>1208.1611530591472</v>
      </c>
      <c r="G7310">
        <v>353798469.45454079</v>
      </c>
      <c r="H7310" s="6">
        <f>E7310-G7310-'Recalled prostheses cost'!$F$23</f>
        <v>-320295292.58790463</v>
      </c>
      <c r="I7310" s="112">
        <v>31493789.914607048</v>
      </c>
      <c r="J7310" s="112">
        <v>134443418.3927255</v>
      </c>
      <c r="K7310" s="112">
        <f>I7310-J7310-(0.38*'Recalled prostheses cost'!$F$23)</f>
        <v>-111975321.7755371</v>
      </c>
      <c r="L7310" s="11">
        <f t="shared" si="232"/>
        <v>1</v>
      </c>
    </row>
    <row r="7311" spans="1:12" x14ac:dyDescent="0.25">
      <c r="A7311">
        <f t="shared" si="233"/>
        <v>7306</v>
      </c>
      <c r="C7311">
        <v>53664.551868235838</v>
      </c>
      <c r="D7311">
        <v>55512.654353165963</v>
      </c>
      <c r="E7311">
        <v>64001858.986909688</v>
      </c>
      <c r="F7311">
        <v>1848.1024849301248</v>
      </c>
      <c r="G7311">
        <v>537879497.76552653</v>
      </c>
      <c r="H7311" s="6">
        <f>E7311-G7311-'Recalled prostheses cost'!$F$23</f>
        <v>-497629463.24550802</v>
      </c>
      <c r="I7311" s="112">
        <v>35270658.073704332</v>
      </c>
      <c r="J7311" s="112">
        <v>204394209.1509001</v>
      </c>
      <c r="K7311" s="112">
        <f>I7311-J7311-(0.38*'Recalled prostheses cost'!$F$23)</f>
        <v>-178149244.37461442</v>
      </c>
      <c r="L7311" s="11">
        <f t="shared" si="232"/>
        <v>1</v>
      </c>
    </row>
    <row r="7312" spans="1:12" x14ac:dyDescent="0.25">
      <c r="A7312">
        <f t="shared" si="233"/>
        <v>7307</v>
      </c>
      <c r="C7312">
        <v>49786.523313839098</v>
      </c>
      <c r="D7312">
        <v>51492.606371809634</v>
      </c>
      <c r="E7312">
        <v>58851384.761688538</v>
      </c>
      <c r="F7312">
        <v>1706.0830579705362</v>
      </c>
      <c r="G7312">
        <v>491807902.49594408</v>
      </c>
      <c r="H7312" s="6">
        <f>E7312-G7312-'Recalled prostheses cost'!$F$23</f>
        <v>-456708342.20114672</v>
      </c>
      <c r="I7312" s="112">
        <v>32686136.502742574</v>
      </c>
      <c r="J7312" s="112">
        <v>186887002.94845876</v>
      </c>
      <c r="K7312" s="112">
        <f>I7312-J7312-(0.38*'Recalled prostheses cost'!$F$23)</f>
        <v>-163226559.74313486</v>
      </c>
      <c r="L7312" s="11">
        <f t="shared" si="232"/>
        <v>1</v>
      </c>
    </row>
    <row r="7313" spans="1:12" x14ac:dyDescent="0.25">
      <c r="A7313">
        <f t="shared" si="233"/>
        <v>7308</v>
      </c>
      <c r="C7313">
        <v>58100.134518820036</v>
      </c>
      <c r="D7313">
        <v>59963.701950402814</v>
      </c>
      <c r="E7313">
        <v>52577556.563596763</v>
      </c>
      <c r="F7313">
        <v>1863.5674315827782</v>
      </c>
      <c r="G7313">
        <v>440877648.90751523</v>
      </c>
      <c r="H7313" s="6">
        <f>E7313-G7313-'Recalled prostheses cost'!$F$23</f>
        <v>-412051916.81080961</v>
      </c>
      <c r="I7313" s="112">
        <v>28895701.257902078</v>
      </c>
      <c r="J7313" s="112">
        <v>167533506.58485579</v>
      </c>
      <c r="K7313" s="112">
        <f>I7313-J7313-(0.38*'Recalled prostheses cost'!$F$23)</f>
        <v>-147663498.62437236</v>
      </c>
      <c r="L7313" s="11">
        <f t="shared" si="232"/>
        <v>1</v>
      </c>
    </row>
    <row r="7314" spans="1:12" x14ac:dyDescent="0.25">
      <c r="A7314">
        <f t="shared" si="233"/>
        <v>7309</v>
      </c>
      <c r="C7314">
        <v>53940.549636402015</v>
      </c>
      <c r="D7314">
        <v>55464.858876498431</v>
      </c>
      <c r="E7314">
        <v>47671617.416756503</v>
      </c>
      <c r="F7314">
        <v>1524.309240096416</v>
      </c>
      <c r="G7314">
        <v>266745886.58476719</v>
      </c>
      <c r="H7314" s="6">
        <f>E7314-G7314-'Recalled prostheses cost'!$F$23</f>
        <v>-242826093.63490185</v>
      </c>
      <c r="I7314" s="112">
        <v>26726956.457240783</v>
      </c>
      <c r="J7314" s="112">
        <v>101363436.90221153</v>
      </c>
      <c r="K7314" s="112">
        <f>I7314-J7314-(0.38*'Recalled prostheses cost'!$F$23)</f>
        <v>-83662173.742389411</v>
      </c>
      <c r="L7314" s="11">
        <f t="shared" si="232"/>
        <v>1</v>
      </c>
    </row>
    <row r="7315" spans="1:12" x14ac:dyDescent="0.25">
      <c r="A7315">
        <f t="shared" si="233"/>
        <v>7310</v>
      </c>
      <c r="C7315">
        <v>57636.878699331253</v>
      </c>
      <c r="D7315">
        <v>59399.711722394844</v>
      </c>
      <c r="E7315">
        <v>45909222.259842992</v>
      </c>
      <c r="F7315">
        <v>1762.8330230635911</v>
      </c>
      <c r="G7315">
        <v>353824146.33097279</v>
      </c>
      <c r="H7315" s="6">
        <f>E7315-G7315-'Recalled prostheses cost'!$F$23</f>
        <v>-331666748.53802097</v>
      </c>
      <c r="I7315" s="112">
        <v>25311103.577384021</v>
      </c>
      <c r="J7315" s="112">
        <v>134453175.60576966</v>
      </c>
      <c r="K7315" s="112">
        <f>I7315-J7315-(0.38*'Recalled prostheses cost'!$F$23)</f>
        <v>-118167765.32580429</v>
      </c>
      <c r="L7315" s="11">
        <f t="shared" si="232"/>
        <v>1</v>
      </c>
    </row>
    <row r="7316" spans="1:12" x14ac:dyDescent="0.25">
      <c r="A7316">
        <f t="shared" si="233"/>
        <v>7311</v>
      </c>
      <c r="C7316">
        <v>65910.234254028997</v>
      </c>
      <c r="D7316">
        <v>67902.443795259402</v>
      </c>
      <c r="E7316">
        <v>41848719.795273408</v>
      </c>
      <c r="F7316">
        <v>1992.2095412304043</v>
      </c>
      <c r="G7316">
        <v>244716824.27214637</v>
      </c>
      <c r="H7316" s="6">
        <f>E7316-G7316-'Recalled prostheses cost'!$F$23</f>
        <v>-226619928.94376415</v>
      </c>
      <c r="I7316" s="112">
        <v>23170390.164084278</v>
      </c>
      <c r="J7316" s="112">
        <v>92992393.223415613</v>
      </c>
      <c r="K7316" s="112">
        <f>I7316-J7316-(0.38*'Recalled prostheses cost'!$F$23)</f>
        <v>-78847696.356749982</v>
      </c>
      <c r="L7316" s="11">
        <f t="shared" si="232"/>
        <v>1</v>
      </c>
    </row>
    <row r="7317" spans="1:12" x14ac:dyDescent="0.25">
      <c r="A7317">
        <f t="shared" si="233"/>
        <v>7312</v>
      </c>
      <c r="C7317">
        <v>51565.368159421967</v>
      </c>
      <c r="D7317">
        <v>53264.249035839151</v>
      </c>
      <c r="E7317">
        <v>38837056.0813336</v>
      </c>
      <c r="F7317">
        <v>1698.8808764171845</v>
      </c>
      <c r="G7317">
        <v>322013391.43737859</v>
      </c>
      <c r="H7317" s="6">
        <f>E7317-G7317-'Recalled prostheses cost'!$F$23</f>
        <v>-306928159.82293618</v>
      </c>
      <c r="I7317" s="112">
        <v>21711262.925696511</v>
      </c>
      <c r="J7317" s="112">
        <v>122365088.74620385</v>
      </c>
      <c r="K7317" s="112">
        <f>I7317-J7317-(0.38*'Recalled prostheses cost'!$F$23)</f>
        <v>-109679519.117926</v>
      </c>
      <c r="L7317" s="11">
        <f t="shared" si="232"/>
        <v>1</v>
      </c>
    </row>
    <row r="7318" spans="1:12" x14ac:dyDescent="0.25">
      <c r="A7318">
        <f t="shared" si="233"/>
        <v>7313</v>
      </c>
      <c r="C7318">
        <v>59551.131053055113</v>
      </c>
      <c r="D7318">
        <v>61476.011215125145</v>
      </c>
      <c r="E7318">
        <v>48120301.216718927</v>
      </c>
      <c r="F7318">
        <v>1924.8801620700324</v>
      </c>
      <c r="G7318">
        <v>353926676.61598241</v>
      </c>
      <c r="H7318" s="6">
        <f>E7318-G7318-'Recalled prostheses cost'!$F$23</f>
        <v>-329558199.86615467</v>
      </c>
      <c r="I7318" s="112">
        <v>26422060.45718842</v>
      </c>
      <c r="J7318" s="112">
        <v>134492137.11407331</v>
      </c>
      <c r="K7318" s="112">
        <f>I7318-J7318-(0.38*'Recalled prostheses cost'!$F$23)</f>
        <v>-117095769.95430353</v>
      </c>
      <c r="L7318" s="11">
        <f t="shared" si="232"/>
        <v>1</v>
      </c>
    </row>
    <row r="7319" spans="1:12" x14ac:dyDescent="0.25">
      <c r="A7319">
        <f t="shared" si="233"/>
        <v>7314</v>
      </c>
      <c r="C7319">
        <v>68379.157876826052</v>
      </c>
      <c r="D7319">
        <v>70340.150115642013</v>
      </c>
      <c r="E7319">
        <v>50403725.176913165</v>
      </c>
      <c r="F7319">
        <v>1960.9922388159612</v>
      </c>
      <c r="G7319">
        <v>310301309.17401356</v>
      </c>
      <c r="H7319" s="6">
        <f>E7319-G7319-'Recalled prostheses cost'!$F$23</f>
        <v>-283649408.46399158</v>
      </c>
      <c r="I7319" s="112">
        <v>27462447.629255913</v>
      </c>
      <c r="J7319" s="112">
        <v>117914497.48612514</v>
      </c>
      <c r="K7319" s="112">
        <f>I7319-J7319-(0.38*'Recalled prostheses cost'!$F$23)</f>
        <v>-99477743.154287875</v>
      </c>
      <c r="L7319" s="11">
        <f t="shared" si="232"/>
        <v>1</v>
      </c>
    </row>
    <row r="7320" spans="1:12" x14ac:dyDescent="0.25">
      <c r="A7320">
        <f t="shared" si="233"/>
        <v>7315</v>
      </c>
      <c r="C7320">
        <v>54636.180717310031</v>
      </c>
      <c r="D7320">
        <v>56087.583709392879</v>
      </c>
      <c r="E7320">
        <v>55887403.362036273</v>
      </c>
      <c r="F7320">
        <v>1451.402992082847</v>
      </c>
      <c r="G7320">
        <v>374606832.35276777</v>
      </c>
      <c r="H7320" s="6">
        <f>E7320-G7320-'Recalled prostheses cost'!$F$23</f>
        <v>-342471253.45762265</v>
      </c>
      <c r="I7320" s="112">
        <v>31173987.2883435</v>
      </c>
      <c r="J7320" s="112">
        <v>142350596.29405177</v>
      </c>
      <c r="K7320" s="112">
        <f>I7320-J7320-(0.38*'Recalled prostheses cost'!$F$23)</f>
        <v>-120202302.3031269</v>
      </c>
      <c r="L7320" s="11">
        <f t="shared" si="232"/>
        <v>1</v>
      </c>
    </row>
    <row r="7321" spans="1:12" x14ac:dyDescent="0.25">
      <c r="A7321">
        <f t="shared" si="233"/>
        <v>7316</v>
      </c>
      <c r="C7321">
        <v>65880.691629038163</v>
      </c>
      <c r="D7321">
        <v>67863.800892187632</v>
      </c>
      <c r="E7321">
        <v>73238473.997588441</v>
      </c>
      <c r="F7321">
        <v>1983.1092631494685</v>
      </c>
      <c r="G7321">
        <v>561674981.0108161</v>
      </c>
      <c r="H7321" s="6">
        <f>E7321-G7321-'Recalled prostheses cost'!$F$23</f>
        <v>-512188331.48011881</v>
      </c>
      <c r="I7321" s="112">
        <v>40667199.452959098</v>
      </c>
      <c r="J7321" s="112">
        <v>213436492.78411013</v>
      </c>
      <c r="K7321" s="112">
        <f>I7321-J7321-(0.38*'Recalled prostheses cost'!$F$23)</f>
        <v>-181794986.62856969</v>
      </c>
      <c r="L7321" s="11">
        <f t="shared" si="232"/>
        <v>1</v>
      </c>
    </row>
    <row r="7322" spans="1:12" x14ac:dyDescent="0.25">
      <c r="A7322">
        <f t="shared" si="233"/>
        <v>7317</v>
      </c>
      <c r="C7322">
        <v>50266.031248576342</v>
      </c>
      <c r="D7322">
        <v>51301.947100620324</v>
      </c>
      <c r="E7322">
        <v>64444611.767094307</v>
      </c>
      <c r="F7322">
        <v>1035.9158520439814</v>
      </c>
      <c r="G7322">
        <v>300042202.12846166</v>
      </c>
      <c r="H7322" s="6">
        <f>E7322-G7322-'Recalled prostheses cost'!$F$23</f>
        <v>-259349414.82825851</v>
      </c>
      <c r="I7322" s="112">
        <v>35819917.565829851</v>
      </c>
      <c r="J7322" s="112">
        <v>114016036.80881545</v>
      </c>
      <c r="K7322" s="112">
        <f>I7322-J7322-(0.38*'Recalled prostheses cost'!$F$23)</f>
        <v>-87221812.54040426</v>
      </c>
      <c r="L7322" s="11">
        <f t="shared" si="232"/>
        <v>1</v>
      </c>
    </row>
    <row r="7323" spans="1:12" x14ac:dyDescent="0.25">
      <c r="A7323">
        <f t="shared" si="233"/>
        <v>7318</v>
      </c>
      <c r="C7323">
        <v>62147.172774028273</v>
      </c>
      <c r="D7323">
        <v>64431.4526306876</v>
      </c>
      <c r="E7323">
        <v>70336441.351473331</v>
      </c>
      <c r="F7323">
        <v>2284.2798566593265</v>
      </c>
      <c r="G7323">
        <v>600266933.59301436</v>
      </c>
      <c r="H7323" s="6">
        <f>E7323-G7323-'Recalled prostheses cost'!$F$23</f>
        <v>-553682316.7084322</v>
      </c>
      <c r="I7323" s="112">
        <v>38645290.8916049</v>
      </c>
      <c r="J7323" s="112">
        <v>228101434.76534545</v>
      </c>
      <c r="K7323" s="112">
        <f>I7323-J7323-(0.38*'Recalled prostheses cost'!$F$23)</f>
        <v>-198481837.17115921</v>
      </c>
      <c r="L7323" s="11">
        <f t="shared" si="232"/>
        <v>1</v>
      </c>
    </row>
    <row r="7324" spans="1:12" x14ac:dyDescent="0.25">
      <c r="A7324">
        <f t="shared" si="233"/>
        <v>7319</v>
      </c>
      <c r="C7324">
        <v>65977.440779936136</v>
      </c>
      <c r="D7324">
        <v>68598.06732374939</v>
      </c>
      <c r="E7324">
        <v>52470672.196202859</v>
      </c>
      <c r="F7324">
        <v>2620.6265438132541</v>
      </c>
      <c r="G7324">
        <v>484044369.42134053</v>
      </c>
      <c r="H7324" s="6">
        <f>E7324-G7324-'Recalled prostheses cost'!$F$23</f>
        <v>-455325521.69202882</v>
      </c>
      <c r="I7324" s="112">
        <v>28746964.175232556</v>
      </c>
      <c r="J7324" s="112">
        <v>183936860.3801094</v>
      </c>
      <c r="K7324" s="112">
        <f>I7324-J7324-(0.38*'Recalled prostheses cost'!$F$23)</f>
        <v>-164215589.50229549</v>
      </c>
      <c r="L7324" s="11">
        <f t="shared" si="232"/>
        <v>1</v>
      </c>
    </row>
    <row r="7325" spans="1:12" x14ac:dyDescent="0.25">
      <c r="A7325">
        <f t="shared" si="233"/>
        <v>7320</v>
      </c>
      <c r="C7325">
        <v>63038.364906121285</v>
      </c>
      <c r="D7325">
        <v>64710.888615065938</v>
      </c>
      <c r="E7325">
        <v>41880459.417260475</v>
      </c>
      <c r="F7325">
        <v>1672.5237089446528</v>
      </c>
      <c r="G7325">
        <v>245428856.49319303</v>
      </c>
      <c r="H7325" s="6">
        <f>E7325-G7325-'Recalled prostheses cost'!$F$23</f>
        <v>-227300221.54282373</v>
      </c>
      <c r="I7325" s="112">
        <v>22709671.463500295</v>
      </c>
      <c r="J7325" s="112">
        <v>93262965.467413366</v>
      </c>
      <c r="K7325" s="112">
        <f>I7325-J7325-(0.38*'Recalled prostheses cost'!$F$23)</f>
        <v>-79578987.301331729</v>
      </c>
      <c r="L7325" s="11">
        <f t="shared" si="232"/>
        <v>1</v>
      </c>
    </row>
    <row r="7326" spans="1:12" x14ac:dyDescent="0.25">
      <c r="A7326">
        <f t="shared" si="233"/>
        <v>7321</v>
      </c>
      <c r="C7326">
        <v>54224.86980393518</v>
      </c>
      <c r="D7326">
        <v>56027.239469739383</v>
      </c>
      <c r="E7326">
        <v>45360017.451796323</v>
      </c>
      <c r="F7326">
        <v>1802.3696658042027</v>
      </c>
      <c r="G7326">
        <v>331386423.24411809</v>
      </c>
      <c r="H7326" s="6">
        <f>E7326-G7326-'Recalled prostheses cost'!$F$23</f>
        <v>-309778230.25921297</v>
      </c>
      <c r="I7326" s="112">
        <v>25245317.737106815</v>
      </c>
      <c r="J7326" s="112">
        <v>125926840.83276489</v>
      </c>
      <c r="K7326" s="112">
        <f>I7326-J7326-(0.38*'Recalled prostheses cost'!$F$23)</f>
        <v>-109707216.39307672</v>
      </c>
      <c r="L7326" s="11">
        <f t="shared" si="232"/>
        <v>1</v>
      </c>
    </row>
    <row r="7327" spans="1:12" x14ac:dyDescent="0.25">
      <c r="A7327">
        <f t="shared" si="233"/>
        <v>7322</v>
      </c>
      <c r="C7327">
        <v>63906.001496179495</v>
      </c>
      <c r="D7327">
        <v>65818.682853748833</v>
      </c>
      <c r="E7327">
        <v>68290693.178558886</v>
      </c>
      <c r="F7327">
        <v>1912.6813575693377</v>
      </c>
      <c r="G7327">
        <v>495365486.67507863</v>
      </c>
      <c r="H7327" s="6">
        <f>E7327-G7327-'Recalled prostheses cost'!$F$23</f>
        <v>-450826617.96341091</v>
      </c>
      <c r="I7327" s="112">
        <v>37720416.385046117</v>
      </c>
      <c r="J7327" s="112">
        <v>188238884.93652987</v>
      </c>
      <c r="K7327" s="112">
        <f>I7327-J7327-(0.38*'Recalled prostheses cost'!$F$23)</f>
        <v>-159544161.8489024</v>
      </c>
      <c r="L7327" s="11">
        <f t="shared" si="232"/>
        <v>1</v>
      </c>
    </row>
    <row r="7328" spans="1:12" x14ac:dyDescent="0.25">
      <c r="A7328">
        <f t="shared" si="233"/>
        <v>7323</v>
      </c>
      <c r="C7328">
        <v>66210.417940345302</v>
      </c>
      <c r="D7328">
        <v>68647.553028206094</v>
      </c>
      <c r="E7328">
        <v>44598368.805309825</v>
      </c>
      <c r="F7328">
        <v>2437.1350878607918</v>
      </c>
      <c r="G7328">
        <v>319647818.62520033</v>
      </c>
      <c r="H7328" s="6">
        <f>E7328-G7328-'Recalled prostheses cost'!$F$23</f>
        <v>-298801274.28678167</v>
      </c>
      <c r="I7328" s="112">
        <v>24728601.539028715</v>
      </c>
      <c r="J7328" s="112">
        <v>121466171.07757613</v>
      </c>
      <c r="K7328" s="112">
        <f>I7328-J7328-(0.38*'Recalled prostheses cost'!$F$23)</f>
        <v>-105763262.83596605</v>
      </c>
      <c r="L7328" s="11">
        <f t="shared" si="232"/>
        <v>1</v>
      </c>
    </row>
    <row r="7329" spans="1:12" x14ac:dyDescent="0.25">
      <c r="A7329">
        <f t="shared" si="233"/>
        <v>7324</v>
      </c>
      <c r="C7329">
        <v>59710.21379977747</v>
      </c>
      <c r="D7329">
        <v>61513.661979218443</v>
      </c>
      <c r="E7329">
        <v>50868217.533002988</v>
      </c>
      <c r="F7329">
        <v>1803.448179440973</v>
      </c>
      <c r="G7329">
        <v>355549271.04405111</v>
      </c>
      <c r="H7329" s="6">
        <f>E7329-G7329-'Recalled prostheses cost'!$F$23</f>
        <v>-328432877.97793931</v>
      </c>
      <c r="I7329" s="112">
        <v>28736164.871508457</v>
      </c>
      <c r="J7329" s="112">
        <v>135108722.99673942</v>
      </c>
      <c r="K7329" s="112">
        <f>I7329-J7329-(0.38*'Recalled prostheses cost'!$F$23)</f>
        <v>-115398251.42264962</v>
      </c>
      <c r="L7329" s="11">
        <f t="shared" si="232"/>
        <v>1</v>
      </c>
    </row>
    <row r="7330" spans="1:12" x14ac:dyDescent="0.25">
      <c r="A7330">
        <f t="shared" si="233"/>
        <v>7325</v>
      </c>
      <c r="C7330">
        <v>55265.825207484217</v>
      </c>
      <c r="D7330">
        <v>57324.119983464923</v>
      </c>
      <c r="E7330">
        <v>47942633.796812639</v>
      </c>
      <c r="F7330">
        <v>2058.2947759807066</v>
      </c>
      <c r="G7330">
        <v>496846167.57144785</v>
      </c>
      <c r="H7330" s="6">
        <f>E7330-G7330-'Recalled prostheses cost'!$F$23</f>
        <v>-472655358.24152637</v>
      </c>
      <c r="I7330" s="112">
        <v>26737164.896613024</v>
      </c>
      <c r="J7330" s="112">
        <v>188801543.67715013</v>
      </c>
      <c r="K7330" s="112">
        <f>I7330-J7330-(0.38*'Recalled prostheses cost'!$F$23)</f>
        <v>-171090072.07795575</v>
      </c>
      <c r="L7330" s="11">
        <f t="shared" si="232"/>
        <v>1</v>
      </c>
    </row>
    <row r="7331" spans="1:12" x14ac:dyDescent="0.25">
      <c r="A7331">
        <f t="shared" si="233"/>
        <v>7326</v>
      </c>
      <c r="C7331">
        <v>56410.739857049834</v>
      </c>
      <c r="D7331">
        <v>57879.541764432754</v>
      </c>
      <c r="E7331">
        <v>44947592.029459149</v>
      </c>
      <c r="F7331">
        <v>1468.80190738292</v>
      </c>
      <c r="G7331">
        <v>242428589.3794561</v>
      </c>
      <c r="H7331" s="6">
        <f>E7331-G7331-'Recalled prostheses cost'!$F$23</f>
        <v>-221232821.81688812</v>
      </c>
      <c r="I7331" s="112">
        <v>25058518.224918325</v>
      </c>
      <c r="J7331" s="112">
        <v>92122863.964193314</v>
      </c>
      <c r="K7331" s="112">
        <f>I7331-J7331-(0.38*'Recalled prostheses cost'!$F$23)</f>
        <v>-76090039.036693633</v>
      </c>
      <c r="L7331" s="11">
        <f t="shared" si="232"/>
        <v>1</v>
      </c>
    </row>
    <row r="7332" spans="1:12" x14ac:dyDescent="0.25">
      <c r="A7332">
        <f t="shared" si="233"/>
        <v>7327</v>
      </c>
      <c r="C7332">
        <v>63050.465259149125</v>
      </c>
      <c r="D7332">
        <v>66019.572117648975</v>
      </c>
      <c r="E7332">
        <v>49046499.727362081</v>
      </c>
      <c r="F7332">
        <v>2969.1068584998502</v>
      </c>
      <c r="G7332">
        <v>536162825.89731967</v>
      </c>
      <c r="H7332" s="6">
        <f>E7332-G7332-'Recalled prostheses cost'!$F$23</f>
        <v>-510868150.63684875</v>
      </c>
      <c r="I7332" s="112">
        <v>27197669.730041396</v>
      </c>
      <c r="J7332" s="112">
        <v>203741873.84098145</v>
      </c>
      <c r="K7332" s="112">
        <f>I7332-J7332-(0.38*'Recalled prostheses cost'!$F$23)</f>
        <v>-185569897.40835872</v>
      </c>
      <c r="L7332" s="11">
        <f t="shared" si="232"/>
        <v>1</v>
      </c>
    </row>
    <row r="7333" spans="1:12" x14ac:dyDescent="0.25">
      <c r="A7333">
        <f t="shared" si="233"/>
        <v>7328</v>
      </c>
      <c r="C7333">
        <v>68805.65093350182</v>
      </c>
      <c r="D7333">
        <v>70648.54351763257</v>
      </c>
      <c r="E7333">
        <v>39914078.402559265</v>
      </c>
      <c r="F7333">
        <v>1842.89258413075</v>
      </c>
      <c r="G7333">
        <v>203703257.14476985</v>
      </c>
      <c r="H7333" s="6">
        <f>E7333-G7333-'Recalled prostheses cost'!$F$23</f>
        <v>-187541003.20910174</v>
      </c>
      <c r="I7333" s="112">
        <v>22341988.406050522</v>
      </c>
      <c r="J7333" s="112">
        <v>77407237.715012535</v>
      </c>
      <c r="K7333" s="112">
        <f>I7333-J7333-(0.38*'Recalled prostheses cost'!$F$23)</f>
        <v>-64090942.606380664</v>
      </c>
      <c r="L7333" s="11">
        <f t="shared" si="232"/>
        <v>1</v>
      </c>
    </row>
    <row r="7334" spans="1:12" x14ac:dyDescent="0.25">
      <c r="A7334">
        <f t="shared" si="233"/>
        <v>7329</v>
      </c>
      <c r="C7334">
        <v>70150.296576573557</v>
      </c>
      <c r="D7334">
        <v>73077.350316827535</v>
      </c>
      <c r="E7334">
        <v>42688195.930388436</v>
      </c>
      <c r="F7334">
        <v>2927.0537402539776</v>
      </c>
      <c r="G7334">
        <v>361987897.35957575</v>
      </c>
      <c r="H7334" s="6">
        <f>E7334-G7334-'Recalled prostheses cost'!$F$23</f>
        <v>-343051525.89607847</v>
      </c>
      <c r="I7334" s="112">
        <v>23710512.033401158</v>
      </c>
      <c r="J7334" s="112">
        <v>137555400.99663877</v>
      </c>
      <c r="K7334" s="112">
        <f>I7334-J7334-(0.38*'Recalled prostheses cost'!$F$23)</f>
        <v>-122870582.26065627</v>
      </c>
      <c r="L7334" s="11">
        <f t="shared" si="232"/>
        <v>1</v>
      </c>
    </row>
    <row r="7335" spans="1:12" x14ac:dyDescent="0.25">
      <c r="A7335">
        <f t="shared" si="233"/>
        <v>7330</v>
      </c>
      <c r="C7335">
        <v>53041.998145850099</v>
      </c>
      <c r="D7335">
        <v>54546.369315772798</v>
      </c>
      <c r="E7335">
        <v>60072051.455235526</v>
      </c>
      <c r="F7335">
        <v>1504.3711699226988</v>
      </c>
      <c r="G7335">
        <v>375378008.77043945</v>
      </c>
      <c r="H7335" s="6">
        <f>E7335-G7335-'Recalled prostheses cost'!$F$23</f>
        <v>-339057781.78209507</v>
      </c>
      <c r="I7335" s="112">
        <v>33218686.722926896</v>
      </c>
      <c r="J7335" s="112">
        <v>142643643.33276698</v>
      </c>
      <c r="K7335" s="112">
        <f>I7335-J7335-(0.38*'Recalled prostheses cost'!$F$23)</f>
        <v>-118450649.90725872</v>
      </c>
      <c r="L7335" s="11">
        <f t="shared" si="232"/>
        <v>1</v>
      </c>
    </row>
    <row r="7336" spans="1:12" x14ac:dyDescent="0.25">
      <c r="A7336">
        <f t="shared" si="233"/>
        <v>7331</v>
      </c>
      <c r="C7336">
        <v>52492.371407143946</v>
      </c>
      <c r="D7336">
        <v>53889.674262250832</v>
      </c>
      <c r="E7336">
        <v>46211652.265951768</v>
      </c>
      <c r="F7336">
        <v>1397.3028551068855</v>
      </c>
      <c r="G7336">
        <v>263634077.22793341</v>
      </c>
      <c r="H7336" s="6">
        <f>E7336-G7336-'Recalled prostheses cost'!$F$23</f>
        <v>-241174249.42887282</v>
      </c>
      <c r="I7336" s="112">
        <v>25540878.906334206</v>
      </c>
      <c r="J7336" s="112">
        <v>100180949.34661467</v>
      </c>
      <c r="K7336" s="112">
        <f>I7336-J7336-(0.38*'Recalled prostheses cost'!$F$23)</f>
        <v>-83665763.737699121</v>
      </c>
      <c r="L7336" s="11">
        <f t="shared" si="232"/>
        <v>1</v>
      </c>
    </row>
    <row r="7337" spans="1:12" x14ac:dyDescent="0.25">
      <c r="A7337">
        <f t="shared" si="233"/>
        <v>7332</v>
      </c>
      <c r="C7337">
        <v>53941.864588364879</v>
      </c>
      <c r="D7337">
        <v>55924.545140806149</v>
      </c>
      <c r="E7337">
        <v>42056410.888459384</v>
      </c>
      <c r="F7337">
        <v>1982.6805524412703</v>
      </c>
      <c r="G7337">
        <v>356213046.95017183</v>
      </c>
      <c r="H7337" s="6">
        <f>E7337-G7337-'Recalled prostheses cost'!$F$23</f>
        <v>-337908460.52860361</v>
      </c>
      <c r="I7337" s="112">
        <v>23006605.952674493</v>
      </c>
      <c r="J7337" s="112">
        <v>135360957.84106532</v>
      </c>
      <c r="K7337" s="112">
        <f>I7337-J7337-(0.38*'Recalled prostheses cost'!$F$23)</f>
        <v>-121380045.18580946</v>
      </c>
      <c r="L7337" s="11">
        <f t="shared" si="232"/>
        <v>1</v>
      </c>
    </row>
    <row r="7338" spans="1:12" x14ac:dyDescent="0.25">
      <c r="A7338">
        <f t="shared" si="233"/>
        <v>7333</v>
      </c>
      <c r="C7338">
        <v>57734.535782658524</v>
      </c>
      <c r="D7338">
        <v>59180.830910723656</v>
      </c>
      <c r="E7338">
        <v>54494118.297248811</v>
      </c>
      <c r="F7338">
        <v>1446.2951280651323</v>
      </c>
      <c r="G7338">
        <v>281787985.14097416</v>
      </c>
      <c r="H7338" s="6">
        <f>E7338-G7338-'Recalled prostheses cost'!$F$23</f>
        <v>-251045691.31061652</v>
      </c>
      <c r="I7338" s="112">
        <v>30349664.00689875</v>
      </c>
      <c r="J7338" s="112">
        <v>107079434.35357019</v>
      </c>
      <c r="K7338" s="112">
        <f>I7338-J7338-(0.38*'Recalled prostheses cost'!$F$23)</f>
        <v>-85755463.644090086</v>
      </c>
      <c r="L7338" s="11">
        <f t="shared" si="232"/>
        <v>1</v>
      </c>
    </row>
    <row r="7339" spans="1:12" x14ac:dyDescent="0.25">
      <c r="A7339">
        <f t="shared" si="233"/>
        <v>7334</v>
      </c>
      <c r="C7339">
        <v>61897.74420532061</v>
      </c>
      <c r="D7339">
        <v>64190.884273174066</v>
      </c>
      <c r="E7339">
        <v>48002709.62415836</v>
      </c>
      <c r="F7339">
        <v>2293.1400678534555</v>
      </c>
      <c r="G7339">
        <v>389317646.72016853</v>
      </c>
      <c r="H7339" s="6">
        <f>E7339-G7339-'Recalled prostheses cost'!$F$23</f>
        <v>-365066761.56290132</v>
      </c>
      <c r="I7339" s="112">
        <v>26533083.196968041</v>
      </c>
      <c r="J7339" s="112">
        <v>147940705.75366405</v>
      </c>
      <c r="K7339" s="112">
        <f>I7339-J7339-(0.38*'Recalled prostheses cost'!$F$23)</f>
        <v>-130433315.85411465</v>
      </c>
      <c r="L7339" s="11">
        <f t="shared" si="232"/>
        <v>1</v>
      </c>
    </row>
    <row r="7340" spans="1:12" x14ac:dyDescent="0.25">
      <c r="A7340">
        <f t="shared" si="233"/>
        <v>7335</v>
      </c>
      <c r="C7340">
        <v>60515.093524035568</v>
      </c>
      <c r="D7340">
        <v>62537.217090484577</v>
      </c>
      <c r="E7340">
        <v>44177556.410408206</v>
      </c>
      <c r="F7340">
        <v>2022.1235664490086</v>
      </c>
      <c r="G7340">
        <v>333361068.57229626</v>
      </c>
      <c r="H7340" s="6">
        <f>E7340-G7340-'Recalled prostheses cost'!$F$23</f>
        <v>-312935336.62877923</v>
      </c>
      <c r="I7340" s="112">
        <v>24429613.422189612</v>
      </c>
      <c r="J7340" s="112">
        <v>126677206.05747257</v>
      </c>
      <c r="K7340" s="112">
        <f>I7340-J7340-(0.38*'Recalled prostheses cost'!$F$23)</f>
        <v>-111273285.93270162</v>
      </c>
      <c r="L7340" s="11">
        <f t="shared" si="232"/>
        <v>1</v>
      </c>
    </row>
    <row r="7341" spans="1:12" x14ac:dyDescent="0.25">
      <c r="A7341">
        <f t="shared" si="233"/>
        <v>7336</v>
      </c>
      <c r="C7341">
        <v>60009.076659450089</v>
      </c>
      <c r="D7341">
        <v>61997.518527829961</v>
      </c>
      <c r="E7341">
        <v>42092802.63171488</v>
      </c>
      <c r="F7341">
        <v>1988.4418683798722</v>
      </c>
      <c r="G7341">
        <v>291570891.91467476</v>
      </c>
      <c r="H7341" s="6">
        <f>E7341-G7341-'Recalled prostheses cost'!$F$23</f>
        <v>-273229913.74985105</v>
      </c>
      <c r="I7341" s="112">
        <v>23289517.346653637</v>
      </c>
      <c r="J7341" s="112">
        <v>110796938.92757642</v>
      </c>
      <c r="K7341" s="112">
        <f>I7341-J7341-(0.38*'Recalled prostheses cost'!$F$23)</f>
        <v>-96533114.878341436</v>
      </c>
      <c r="L7341" s="11">
        <f t="shared" si="232"/>
        <v>1</v>
      </c>
    </row>
    <row r="7342" spans="1:12" x14ac:dyDescent="0.25">
      <c r="A7342">
        <f t="shared" si="233"/>
        <v>7337</v>
      </c>
      <c r="C7342">
        <v>71216.971637719675</v>
      </c>
      <c r="D7342">
        <v>73765.320527346237</v>
      </c>
      <c r="E7342">
        <v>46909263.706818253</v>
      </c>
      <c r="F7342">
        <v>2548.3488896265626</v>
      </c>
      <c r="G7342">
        <v>333577329.01852572</v>
      </c>
      <c r="H7342" s="6">
        <f>E7342-G7342-'Recalled prostheses cost'!$F$23</f>
        <v>-310419889.77859867</v>
      </c>
      <c r="I7342" s="112">
        <v>26263876.449832063</v>
      </c>
      <c r="J7342" s="112">
        <v>126759385.02703975</v>
      </c>
      <c r="K7342" s="112">
        <f>I7342-J7342-(0.38*'Recalled prostheses cost'!$F$23)</f>
        <v>-109521201.87462634</v>
      </c>
      <c r="L7342" s="11">
        <f t="shared" si="232"/>
        <v>1</v>
      </c>
    </row>
    <row r="7343" spans="1:12" x14ac:dyDescent="0.25">
      <c r="A7343">
        <f t="shared" si="233"/>
        <v>7338</v>
      </c>
      <c r="C7343">
        <v>49340.63220539294</v>
      </c>
      <c r="D7343">
        <v>50368.799023924548</v>
      </c>
      <c r="E7343">
        <v>51299426.98109328</v>
      </c>
      <c r="F7343">
        <v>1028.1668185316084</v>
      </c>
      <c r="G7343">
        <v>275251437.7904489</v>
      </c>
      <c r="H7343" s="6">
        <f>E7343-G7343-'Recalled prostheses cost'!$F$23</f>
        <v>-247703835.27624679</v>
      </c>
      <c r="I7343" s="112">
        <v>27951121.666875917</v>
      </c>
      <c r="J7343" s="112">
        <v>104595546.36037056</v>
      </c>
      <c r="K7343" s="112">
        <f>I7343-J7343-(0.38*'Recalled prostheses cost'!$F$23)</f>
        <v>-85670117.990913302</v>
      </c>
      <c r="L7343" s="11">
        <f t="shared" si="232"/>
        <v>1</v>
      </c>
    </row>
    <row r="7344" spans="1:12" x14ac:dyDescent="0.25">
      <c r="A7344">
        <f t="shared" si="233"/>
        <v>7339</v>
      </c>
      <c r="C7344">
        <v>63853.68203279483</v>
      </c>
      <c r="D7344">
        <v>65916.725772826583</v>
      </c>
      <c r="E7344">
        <v>66974562.915696651</v>
      </c>
      <c r="F7344">
        <v>2063.0437400317533</v>
      </c>
      <c r="G7344">
        <v>529663121.62458146</v>
      </c>
      <c r="H7344" s="6">
        <f>E7344-G7344-'Recalled prostheses cost'!$F$23</f>
        <v>-486440383.175776</v>
      </c>
      <c r="I7344" s="112">
        <v>36896616.813412376</v>
      </c>
      <c r="J7344" s="112">
        <v>201271986.21734095</v>
      </c>
      <c r="K7344" s="112">
        <f>I7344-J7344-(0.38*'Recalled prostheses cost'!$F$23)</f>
        <v>-173401062.70134723</v>
      </c>
      <c r="L7344" s="11">
        <f t="shared" si="232"/>
        <v>1</v>
      </c>
    </row>
    <row r="7345" spans="1:12" x14ac:dyDescent="0.25">
      <c r="A7345">
        <f t="shared" si="233"/>
        <v>7340</v>
      </c>
      <c r="C7345">
        <v>59255.324979336787</v>
      </c>
      <c r="D7345">
        <v>61333.037935730521</v>
      </c>
      <c r="E7345">
        <v>54085995.055874862</v>
      </c>
      <c r="F7345">
        <v>2077.7129563937342</v>
      </c>
      <c r="G7345">
        <v>480954633.59104693</v>
      </c>
      <c r="H7345" s="6">
        <f>E7345-G7345-'Recalled prostheses cost'!$F$23</f>
        <v>-450620463.00206321</v>
      </c>
      <c r="I7345" s="112">
        <v>29809842.363699853</v>
      </c>
      <c r="J7345" s="112">
        <v>182762760.7645978</v>
      </c>
      <c r="K7345" s="112">
        <f>I7345-J7345-(0.38*'Recalled prostheses cost'!$F$23)</f>
        <v>-161978611.6983166</v>
      </c>
      <c r="L7345" s="11">
        <f t="shared" si="232"/>
        <v>1</v>
      </c>
    </row>
    <row r="7346" spans="1:12" x14ac:dyDescent="0.25">
      <c r="A7346">
        <f t="shared" si="233"/>
        <v>7341</v>
      </c>
      <c r="C7346">
        <v>69355.286809307087</v>
      </c>
      <c r="D7346">
        <v>71736.718339057887</v>
      </c>
      <c r="E7346">
        <v>57116029.964788802</v>
      </c>
      <c r="F7346">
        <v>2381.4315297508001</v>
      </c>
      <c r="G7346">
        <v>527640583.19160199</v>
      </c>
      <c r="H7346" s="6">
        <f>E7346-G7346-'Recalled prostheses cost'!$F$23</f>
        <v>-494276377.69370437</v>
      </c>
      <c r="I7346" s="112">
        <v>31805453.170260437</v>
      </c>
      <c r="J7346" s="112">
        <v>200503421.61280873</v>
      </c>
      <c r="K7346" s="112">
        <f>I7346-J7346-(0.38*'Recalled prostheses cost'!$F$23)</f>
        <v>-177723661.73996696</v>
      </c>
      <c r="L7346" s="11">
        <f t="shared" si="232"/>
        <v>1</v>
      </c>
    </row>
    <row r="7347" spans="1:12" x14ac:dyDescent="0.25">
      <c r="A7347">
        <f t="shared" si="233"/>
        <v>7342</v>
      </c>
      <c r="C7347">
        <v>93540.509963058634</v>
      </c>
      <c r="D7347">
        <v>98179.911899496175</v>
      </c>
      <c r="E7347">
        <v>44157123.198824711</v>
      </c>
      <c r="F7347">
        <v>4639.4019364375417</v>
      </c>
      <c r="G7347">
        <v>482577582.75513577</v>
      </c>
      <c r="H7347" s="6">
        <f>E7347-G7347-'Recalled prostheses cost'!$F$23</f>
        <v>-462172284.02320224</v>
      </c>
      <c r="I7347" s="112">
        <v>24894875.284169529</v>
      </c>
      <c r="J7347" s="112">
        <v>183379481.44695157</v>
      </c>
      <c r="K7347" s="112">
        <f>I7347-J7347-(0.38*'Recalled prostheses cost'!$F$23)</f>
        <v>-167510299.4602007</v>
      </c>
      <c r="L7347" s="11">
        <f t="shared" si="232"/>
        <v>1</v>
      </c>
    </row>
    <row r="7348" spans="1:12" x14ac:dyDescent="0.25">
      <c r="A7348">
        <f t="shared" si="233"/>
        <v>7343</v>
      </c>
      <c r="C7348">
        <v>64336.897622837052</v>
      </c>
      <c r="D7348">
        <v>66184.215297691611</v>
      </c>
      <c r="E7348">
        <v>41864383.149998017</v>
      </c>
      <c r="F7348">
        <v>1847.3176748545593</v>
      </c>
      <c r="G7348">
        <v>250018703.38562053</v>
      </c>
      <c r="H7348" s="6">
        <f>E7348-G7348-'Recalled prostheses cost'!$F$23</f>
        <v>-231906144.70251369</v>
      </c>
      <c r="I7348" s="112">
        <v>23252749.082246717</v>
      </c>
      <c r="J7348" s="112">
        <v>95007107.286535785</v>
      </c>
      <c r="K7348" s="112">
        <f>I7348-J7348-(0.38*'Recalled prostheses cost'!$F$23)</f>
        <v>-80780051.501707703</v>
      </c>
      <c r="L7348" s="11">
        <f t="shared" si="232"/>
        <v>1</v>
      </c>
    </row>
    <row r="7349" spans="1:12" x14ac:dyDescent="0.25">
      <c r="A7349">
        <f t="shared" si="233"/>
        <v>7344</v>
      </c>
      <c r="C7349">
        <v>53983.087468721591</v>
      </c>
      <c r="D7349">
        <v>55355.133787345949</v>
      </c>
      <c r="E7349">
        <v>42672048.53422758</v>
      </c>
      <c r="F7349">
        <v>1372.0463186243578</v>
      </c>
      <c r="G7349">
        <v>247055819.30445305</v>
      </c>
      <c r="H7349" s="6">
        <f>E7349-G7349-'Recalled prostheses cost'!$F$23</f>
        <v>-228135595.23711663</v>
      </c>
      <c r="I7349" s="112">
        <v>23777671.23901302</v>
      </c>
      <c r="J7349" s="112">
        <v>93881211.335692167</v>
      </c>
      <c r="K7349" s="112">
        <f>I7349-J7349-(0.38*'Recalled prostheses cost'!$F$23)</f>
        <v>-79129233.394097805</v>
      </c>
      <c r="L7349" s="11">
        <f t="shared" si="232"/>
        <v>1</v>
      </c>
    </row>
    <row r="7350" spans="1:12" x14ac:dyDescent="0.25">
      <c r="A7350">
        <f t="shared" si="233"/>
        <v>7345</v>
      </c>
      <c r="C7350">
        <v>89138.014171095099</v>
      </c>
      <c r="D7350">
        <v>91346.204860131184</v>
      </c>
      <c r="E7350">
        <v>42893147.678245828</v>
      </c>
      <c r="F7350">
        <v>2208.1906890360842</v>
      </c>
      <c r="G7350">
        <v>207423949.14402613</v>
      </c>
      <c r="H7350" s="6">
        <f>E7350-G7350-'Recalled prostheses cost'!$F$23</f>
        <v>-188282625.93267149</v>
      </c>
      <c r="I7350" s="112">
        <v>23712935.70794832</v>
      </c>
      <c r="J7350" s="112">
        <v>78821100.674729928</v>
      </c>
      <c r="K7350" s="112">
        <f>I7350-J7350-(0.38*'Recalled prostheses cost'!$F$23)</f>
        <v>-64133858.264200255</v>
      </c>
      <c r="L7350" s="11">
        <f t="shared" si="232"/>
        <v>1</v>
      </c>
    </row>
    <row r="7351" spans="1:12" x14ac:dyDescent="0.25">
      <c r="A7351">
        <f t="shared" si="233"/>
        <v>7346</v>
      </c>
      <c r="C7351">
        <v>57355.919158208424</v>
      </c>
      <c r="D7351">
        <v>59007.292906347029</v>
      </c>
      <c r="E7351">
        <v>58898201.470196284</v>
      </c>
      <c r="F7351">
        <v>1651.3737481386052</v>
      </c>
      <c r="G7351">
        <v>447663044.21366328</v>
      </c>
      <c r="H7351" s="6">
        <f>E7351-G7351-'Recalled prostheses cost'!$F$23</f>
        <v>-412516667.21035814</v>
      </c>
      <c r="I7351" s="112">
        <v>32932561.181052506</v>
      </c>
      <c r="J7351" s="112">
        <v>170111956.80119205</v>
      </c>
      <c r="K7351" s="112">
        <f>I7351-J7351-(0.38*'Recalled prostheses cost'!$F$23)</f>
        <v>-146205088.91755819</v>
      </c>
      <c r="L7351" s="11">
        <f t="shared" si="232"/>
        <v>1</v>
      </c>
    </row>
    <row r="7352" spans="1:12" x14ac:dyDescent="0.25">
      <c r="A7352">
        <f t="shared" si="233"/>
        <v>7347</v>
      </c>
      <c r="C7352">
        <v>58368.37015127427</v>
      </c>
      <c r="D7352">
        <v>60452.969963457734</v>
      </c>
      <c r="E7352">
        <v>43261272.814853527</v>
      </c>
      <c r="F7352">
        <v>2084.5998121834637</v>
      </c>
      <c r="G7352">
        <v>338629394.53679752</v>
      </c>
      <c r="H7352" s="6">
        <f>E7352-G7352-'Recalled prostheses cost'!$F$23</f>
        <v>-319119946.18883514</v>
      </c>
      <c r="I7352" s="112">
        <v>24097219.808672287</v>
      </c>
      <c r="J7352" s="112">
        <v>128679169.92398305</v>
      </c>
      <c r="K7352" s="112">
        <f>I7352-J7352-(0.38*'Recalled prostheses cost'!$F$23)</f>
        <v>-113607643.41272941</v>
      </c>
      <c r="L7352" s="11">
        <f t="shared" si="232"/>
        <v>1</v>
      </c>
    </row>
    <row r="7353" spans="1:12" x14ac:dyDescent="0.25">
      <c r="A7353">
        <f t="shared" si="233"/>
        <v>7348</v>
      </c>
      <c r="C7353">
        <v>54812.500514566949</v>
      </c>
      <c r="D7353">
        <v>56782.228626759919</v>
      </c>
      <c r="E7353">
        <v>47640777.569517873</v>
      </c>
      <c r="F7353">
        <v>1969.72811219297</v>
      </c>
      <c r="G7353">
        <v>439420759.7385745</v>
      </c>
      <c r="H7353" s="6">
        <f>E7353-G7353-'Recalled prostheses cost'!$F$23</f>
        <v>-415531806.63594782</v>
      </c>
      <c r="I7353" s="112">
        <v>26513447.776923582</v>
      </c>
      <c r="J7353" s="112">
        <v>166979888.70065829</v>
      </c>
      <c r="K7353" s="112">
        <f>I7353-J7353-(0.38*'Recalled prostheses cost'!$F$23)</f>
        <v>-149492134.22115338</v>
      </c>
      <c r="L7353" s="11">
        <f t="shared" si="232"/>
        <v>1</v>
      </c>
    </row>
    <row r="7354" spans="1:12" x14ac:dyDescent="0.25">
      <c r="A7354">
        <f t="shared" si="233"/>
        <v>7349</v>
      </c>
      <c r="C7354">
        <v>49214.772640835989</v>
      </c>
      <c r="D7354">
        <v>50416.580707860514</v>
      </c>
      <c r="E7354">
        <v>52463710.972985595</v>
      </c>
      <c r="F7354">
        <v>1201.8080670245254</v>
      </c>
      <c r="G7354">
        <v>331918908.92099065</v>
      </c>
      <c r="H7354" s="6">
        <f>E7354-G7354-'Recalled prostheses cost'!$F$23</f>
        <v>-303207022.41489625</v>
      </c>
      <c r="I7354" s="112">
        <v>28991007.098446444</v>
      </c>
      <c r="J7354" s="112">
        <v>126129185.38997644</v>
      </c>
      <c r="K7354" s="112">
        <f>I7354-J7354-(0.38*'Recalled prostheses cost'!$F$23)</f>
        <v>-106163871.58894864</v>
      </c>
      <c r="L7354" s="11">
        <f t="shared" si="232"/>
        <v>1</v>
      </c>
    </row>
    <row r="7355" spans="1:12" x14ac:dyDescent="0.25">
      <c r="A7355">
        <f t="shared" si="233"/>
        <v>7350</v>
      </c>
      <c r="C7355">
        <v>73360.793985157099</v>
      </c>
      <c r="D7355">
        <v>75838.240538995349</v>
      </c>
      <c r="E7355">
        <v>43328629.985185258</v>
      </c>
      <c r="F7355">
        <v>2477.4465538382501</v>
      </c>
      <c r="G7355">
        <v>258696703.87858686</v>
      </c>
      <c r="H7355" s="6">
        <f>E7355-G7355-'Recalled prostheses cost'!$F$23</f>
        <v>-239119898.36029276</v>
      </c>
      <c r="I7355" s="112">
        <v>23701254.750204671</v>
      </c>
      <c r="J7355" s="112">
        <v>98304747.473863006</v>
      </c>
      <c r="K7355" s="112">
        <f>I7355-J7355-(0.38*'Recalled prostheses cost'!$F$23)</f>
        <v>-83629186.021076977</v>
      </c>
      <c r="L7355" s="11">
        <f t="shared" si="232"/>
        <v>1</v>
      </c>
    </row>
    <row r="7356" spans="1:12" x14ac:dyDescent="0.25">
      <c r="A7356">
        <f t="shared" si="233"/>
        <v>7351</v>
      </c>
      <c r="C7356">
        <v>56464.967823338047</v>
      </c>
      <c r="D7356">
        <v>58491.121720790601</v>
      </c>
      <c r="E7356">
        <v>66333916.177717663</v>
      </c>
      <c r="F7356">
        <v>2026.1538974525538</v>
      </c>
      <c r="G7356">
        <v>550606593.48821616</v>
      </c>
      <c r="H7356" s="6">
        <f>E7356-G7356-'Recalled prostheses cost'!$F$23</f>
        <v>-508024501.77738965</v>
      </c>
      <c r="I7356" s="112">
        <v>36635583.637123071</v>
      </c>
      <c r="J7356" s="112">
        <v>209230505.52552211</v>
      </c>
      <c r="K7356" s="112">
        <f>I7356-J7356-(0.38*'Recalled prostheses cost'!$F$23)</f>
        <v>-181620615.18581769</v>
      </c>
      <c r="L7356" s="11">
        <f t="shared" si="232"/>
        <v>1</v>
      </c>
    </row>
    <row r="7357" spans="1:12" x14ac:dyDescent="0.25">
      <c r="A7357">
        <f t="shared" si="233"/>
        <v>7352</v>
      </c>
      <c r="C7357">
        <v>74303.784702663572</v>
      </c>
      <c r="D7357">
        <v>76346.011131494248</v>
      </c>
      <c r="E7357">
        <v>60038499.657428592</v>
      </c>
      <c r="F7357">
        <v>2042.226428830676</v>
      </c>
      <c r="G7357">
        <v>312424258.47771639</v>
      </c>
      <c r="H7357" s="6">
        <f>E7357-G7357-'Recalled prostheses cost'!$F$23</f>
        <v>-276137583.28717899</v>
      </c>
      <c r="I7357" s="112">
        <v>33187610.734408218</v>
      </c>
      <c r="J7357" s="112">
        <v>118721218.22153224</v>
      </c>
      <c r="K7357" s="112">
        <f>I7357-J7357-(0.38*'Recalled prostheses cost'!$F$23)</f>
        <v>-94559300.78454268</v>
      </c>
      <c r="L7357" s="11">
        <f t="shared" si="232"/>
        <v>1</v>
      </c>
    </row>
    <row r="7358" spans="1:12" x14ac:dyDescent="0.25">
      <c r="A7358">
        <f t="shared" si="233"/>
        <v>7353</v>
      </c>
      <c r="C7358">
        <v>59240.242005365653</v>
      </c>
      <c r="D7358">
        <v>60816.82125300591</v>
      </c>
      <c r="E7358">
        <v>49969390.922171116</v>
      </c>
      <c r="F7358">
        <v>1576.5792476402567</v>
      </c>
      <c r="G7358">
        <v>265147044.76793483</v>
      </c>
      <c r="H7358" s="6">
        <f>E7358-G7358-'Recalled prostheses cost'!$F$23</f>
        <v>-238929478.31265488</v>
      </c>
      <c r="I7358" s="112">
        <v>27901450.765650172</v>
      </c>
      <c r="J7358" s="112">
        <v>100755877.01181525</v>
      </c>
      <c r="K7358" s="112">
        <f>I7358-J7358-(0.38*'Recalled prostheses cost'!$F$23)</f>
        <v>-81880119.543583721</v>
      </c>
      <c r="L7358" s="11">
        <f t="shared" si="232"/>
        <v>1</v>
      </c>
    </row>
    <row r="7359" spans="1:12" x14ac:dyDescent="0.25">
      <c r="A7359">
        <f t="shared" si="233"/>
        <v>7354</v>
      </c>
      <c r="C7359">
        <v>63827.312611683636</v>
      </c>
      <c r="D7359">
        <v>65341.193912470655</v>
      </c>
      <c r="E7359">
        <v>40880979.741204314</v>
      </c>
      <c r="F7359">
        <v>1513.8813007870194</v>
      </c>
      <c r="G7359">
        <v>214160831.2853151</v>
      </c>
      <c r="H7359" s="6">
        <f>E7359-G7359-'Recalled prostheses cost'!$F$23</f>
        <v>-197031676.01100194</v>
      </c>
      <c r="I7359" s="112">
        <v>22542779.371968709</v>
      </c>
      <c r="J7359" s="112">
        <v>81381115.888419747</v>
      </c>
      <c r="K7359" s="112">
        <f>I7359-J7359-(0.38*'Recalled prostheses cost'!$F$23)</f>
        <v>-67864029.813869685</v>
      </c>
      <c r="L7359" s="11">
        <f t="shared" si="232"/>
        <v>1</v>
      </c>
    </row>
    <row r="7360" spans="1:12" x14ac:dyDescent="0.25">
      <c r="A7360">
        <f t="shared" si="233"/>
        <v>7355</v>
      </c>
      <c r="C7360">
        <v>82986.974220396616</v>
      </c>
      <c r="D7360">
        <v>86323.349686848509</v>
      </c>
      <c r="E7360">
        <v>49017844.654206306</v>
      </c>
      <c r="F7360">
        <v>3336.3754664518929</v>
      </c>
      <c r="G7360">
        <v>353752373.02894002</v>
      </c>
      <c r="H7360" s="6">
        <f>E7360-G7360-'Recalled prostheses cost'!$F$23</f>
        <v>-328486352.84162486</v>
      </c>
      <c r="I7360" s="112">
        <v>27214602.234989099</v>
      </c>
      <c r="J7360" s="112">
        <v>134425901.75099719</v>
      </c>
      <c r="K7360" s="112">
        <f>I7360-J7360-(0.38*'Recalled prostheses cost'!$F$23)</f>
        <v>-116236992.81342673</v>
      </c>
      <c r="L7360" s="11">
        <f t="shared" si="232"/>
        <v>1</v>
      </c>
    </row>
    <row r="7361" spans="1:12" x14ac:dyDescent="0.25">
      <c r="A7361">
        <f t="shared" si="233"/>
        <v>7356</v>
      </c>
      <c r="C7361">
        <v>59273.838087160926</v>
      </c>
      <c r="D7361">
        <v>60276.42801070823</v>
      </c>
      <c r="E7361">
        <v>47928575.537930667</v>
      </c>
      <c r="F7361">
        <v>1002.5899235473044</v>
      </c>
      <c r="G7361">
        <v>169936905.10155332</v>
      </c>
      <c r="H7361" s="6">
        <f>E7361-G7361-'Recalled prostheses cost'!$F$23</f>
        <v>-145760154.03051382</v>
      </c>
      <c r="I7361" s="112">
        <v>26541231.980144951</v>
      </c>
      <c r="J7361" s="112">
        <v>64576023.938590258</v>
      </c>
      <c r="K7361" s="112">
        <f>I7361-J7361-(0.38*'Recalled prostheses cost'!$F$23)</f>
        <v>-47060485.255863957</v>
      </c>
      <c r="L7361" s="11">
        <f t="shared" si="232"/>
        <v>1</v>
      </c>
    </row>
    <row r="7362" spans="1:12" x14ac:dyDescent="0.25">
      <c r="A7362">
        <f t="shared" si="233"/>
        <v>7357</v>
      </c>
      <c r="C7362">
        <v>48726.127314240402</v>
      </c>
      <c r="D7362">
        <v>50191.377687052787</v>
      </c>
      <c r="E7362">
        <v>44731015.202285953</v>
      </c>
      <c r="F7362">
        <v>1465.2503728123847</v>
      </c>
      <c r="G7362">
        <v>275872032.61909276</v>
      </c>
      <c r="H7362" s="6">
        <f>E7362-G7362-'Recalled prostheses cost'!$F$23</f>
        <v>-254892841.88369799</v>
      </c>
      <c r="I7362" s="112">
        <v>24570302.060200997</v>
      </c>
      <c r="J7362" s="112">
        <v>104831372.39525522</v>
      </c>
      <c r="K7362" s="112">
        <f>I7362-J7362-(0.38*'Recalled prostheses cost'!$F$23)</f>
        <v>-89286763.632472873</v>
      </c>
      <c r="L7362" s="11">
        <f t="shared" si="232"/>
        <v>1</v>
      </c>
    </row>
    <row r="7363" spans="1:12" x14ac:dyDescent="0.25">
      <c r="A7363">
        <f t="shared" si="233"/>
        <v>7358</v>
      </c>
      <c r="C7363">
        <v>66946.936656219827</v>
      </c>
      <c r="D7363">
        <v>69597.528171058089</v>
      </c>
      <c r="E7363">
        <v>54306880.586638875</v>
      </c>
      <c r="F7363">
        <v>2650.5915148382628</v>
      </c>
      <c r="G7363">
        <v>470872693.26896328</v>
      </c>
      <c r="H7363" s="6">
        <f>E7363-G7363-'Recalled prostheses cost'!$F$23</f>
        <v>-440317637.14921558</v>
      </c>
      <c r="I7363" s="112">
        <v>30139372.787365105</v>
      </c>
      <c r="J7363" s="112">
        <v>178931623.44220603</v>
      </c>
      <c r="K7363" s="112">
        <f>I7363-J7363-(0.38*'Recalled prostheses cost'!$F$23)</f>
        <v>-157817943.95225957</v>
      </c>
      <c r="L7363" s="11">
        <f t="shared" si="232"/>
        <v>1</v>
      </c>
    </row>
    <row r="7364" spans="1:12" x14ac:dyDescent="0.25">
      <c r="A7364">
        <f t="shared" si="233"/>
        <v>7359</v>
      </c>
      <c r="C7364">
        <v>54967.554321521289</v>
      </c>
      <c r="D7364">
        <v>56590.072307287941</v>
      </c>
      <c r="E7364">
        <v>46512621.511591136</v>
      </c>
      <c r="F7364">
        <v>1622.5179857666517</v>
      </c>
      <c r="G7364">
        <v>301440025.62308681</v>
      </c>
      <c r="H7364" s="6">
        <f>E7364-G7364-'Recalled prostheses cost'!$F$23</f>
        <v>-278679228.57838684</v>
      </c>
      <c r="I7364" s="112">
        <v>26084172.342997517</v>
      </c>
      <c r="J7364" s="112">
        <v>114547209.73677297</v>
      </c>
      <c r="K7364" s="112">
        <f>I7364-J7364-(0.38*'Recalled prostheses cost'!$F$23)</f>
        <v>-97488730.691194087</v>
      </c>
      <c r="L7364" s="11">
        <f t="shared" si="232"/>
        <v>1</v>
      </c>
    </row>
    <row r="7365" spans="1:12" x14ac:dyDescent="0.25">
      <c r="A7365">
        <f t="shared" si="233"/>
        <v>7360</v>
      </c>
      <c r="C7365">
        <v>51572.981794354877</v>
      </c>
      <c r="D7365">
        <v>53505.368578694412</v>
      </c>
      <c r="E7365">
        <v>59101562.280828618</v>
      </c>
      <c r="F7365">
        <v>1932.3867843395346</v>
      </c>
      <c r="G7365">
        <v>466154979.3167792</v>
      </c>
      <c r="H7365" s="6">
        <f>E7365-G7365-'Recalled prostheses cost'!$F$23</f>
        <v>-430805241.50284177</v>
      </c>
      <c r="I7365" s="112">
        <v>32673942.74051312</v>
      </c>
      <c r="J7365" s="112">
        <v>177138892.14037609</v>
      </c>
      <c r="K7365" s="112">
        <f>I7365-J7365-(0.38*'Recalled prostheses cost'!$F$23)</f>
        <v>-153490642.69728163</v>
      </c>
      <c r="L7365" s="11">
        <f t="shared" si="232"/>
        <v>1</v>
      </c>
    </row>
    <row r="7366" spans="1:12" x14ac:dyDescent="0.25">
      <c r="A7366">
        <f t="shared" si="233"/>
        <v>7361</v>
      </c>
      <c r="C7366">
        <v>48673.989348706564</v>
      </c>
      <c r="D7366">
        <v>49762.492373195753</v>
      </c>
      <c r="E7366">
        <v>43195684.788889781</v>
      </c>
      <c r="F7366">
        <v>1088.5030244891896</v>
      </c>
      <c r="G7366">
        <v>184530738.21193025</v>
      </c>
      <c r="H7366" s="6">
        <f>E7366-G7366-'Recalled prostheses cost'!$F$23</f>
        <v>-165086877.88993162</v>
      </c>
      <c r="I7366" s="112">
        <v>24012590.882812489</v>
      </c>
      <c r="J7366" s="112">
        <v>70121680.520533502</v>
      </c>
      <c r="K7366" s="112">
        <f>I7366-J7366-(0.38*'Recalled prostheses cost'!$F$23)</f>
        <v>-55134782.935139664</v>
      </c>
      <c r="L7366" s="11">
        <f t="shared" ref="L7366:L7429" si="234">IF(H7366/$H$1&lt;=F7366,1,0)</f>
        <v>1</v>
      </c>
    </row>
    <row r="7367" spans="1:12" x14ac:dyDescent="0.25">
      <c r="A7367">
        <f t="shared" si="233"/>
        <v>7362</v>
      </c>
      <c r="C7367">
        <v>66870.266568654406</v>
      </c>
      <c r="D7367">
        <v>69670.002768991864</v>
      </c>
      <c r="E7367">
        <v>40549967.254288062</v>
      </c>
      <c r="F7367">
        <v>2799.7362003374583</v>
      </c>
      <c r="G7367">
        <v>330613406.4941749</v>
      </c>
      <c r="H7367" s="6">
        <f>E7367-G7367-'Recalled prostheses cost'!$F$23</f>
        <v>-313815263.70677799</v>
      </c>
      <c r="I7367" s="112">
        <v>22635872.973113038</v>
      </c>
      <c r="J7367" s="112">
        <v>125633094.46778646</v>
      </c>
      <c r="K7367" s="112">
        <f>I7367-J7367-(0.38*'Recalled prostheses cost'!$F$23)</f>
        <v>-112022914.79209208</v>
      </c>
      <c r="L7367" s="11">
        <f t="shared" si="234"/>
        <v>1</v>
      </c>
    </row>
    <row r="7368" spans="1:12" x14ac:dyDescent="0.25">
      <c r="A7368">
        <f t="shared" ref="A7368:A7431" si="235">1+A7367</f>
        <v>7363</v>
      </c>
      <c r="C7368">
        <v>57954.44032788842</v>
      </c>
      <c r="D7368">
        <v>59696.538681774284</v>
      </c>
      <c r="E7368">
        <v>60206605.797605589</v>
      </c>
      <c r="F7368">
        <v>1742.0983538858636</v>
      </c>
      <c r="G7368">
        <v>423909517.50661707</v>
      </c>
      <c r="H7368" s="6">
        <f>E7368-G7368-'Recalled prostheses cost'!$F$23</f>
        <v>-387454736.17590266</v>
      </c>
      <c r="I7368" s="112">
        <v>33612385.97437907</v>
      </c>
      <c r="J7368" s="112">
        <v>161085616.65251449</v>
      </c>
      <c r="K7368" s="112">
        <f>I7368-J7368-(0.38*'Recalled prostheses cost'!$F$23)</f>
        <v>-136498923.97555408</v>
      </c>
      <c r="L7368" s="11">
        <f t="shared" si="234"/>
        <v>1</v>
      </c>
    </row>
    <row r="7369" spans="1:12" x14ac:dyDescent="0.25">
      <c r="A7369">
        <f t="shared" si="235"/>
        <v>7364</v>
      </c>
      <c r="C7369">
        <v>56272.112148017186</v>
      </c>
      <c r="D7369">
        <v>58495.174470805854</v>
      </c>
      <c r="E7369">
        <v>58643972.381580271</v>
      </c>
      <c r="F7369">
        <v>2223.0623227886681</v>
      </c>
      <c r="G7369">
        <v>612814105.73969948</v>
      </c>
      <c r="H7369" s="6">
        <f>E7369-G7369-'Recalled prostheses cost'!$F$23</f>
        <v>-577921957.82501042</v>
      </c>
      <c r="I7369" s="112">
        <v>32385364.620080628</v>
      </c>
      <c r="J7369" s="112">
        <v>232869360.1810858</v>
      </c>
      <c r="K7369" s="112">
        <f>I7369-J7369-(0.38*'Recalled prostheses cost'!$F$23)</f>
        <v>-209509688.85842383</v>
      </c>
      <c r="L7369" s="11">
        <f t="shared" si="234"/>
        <v>1</v>
      </c>
    </row>
    <row r="7370" spans="1:12" x14ac:dyDescent="0.25">
      <c r="A7370">
        <f t="shared" si="235"/>
        <v>7365</v>
      </c>
      <c r="C7370">
        <v>54040.877953158655</v>
      </c>
      <c r="D7370">
        <v>55999.484336094356</v>
      </c>
      <c r="E7370">
        <v>45529871.337535694</v>
      </c>
      <c r="F7370">
        <v>1958.6063829357008</v>
      </c>
      <c r="G7370">
        <v>399169610.26325727</v>
      </c>
      <c r="H7370" s="6">
        <f>E7370-G7370-'Recalled prostheses cost'!$F$23</f>
        <v>-377391563.39261276</v>
      </c>
      <c r="I7370" s="112">
        <v>25280591.215985455</v>
      </c>
      <c r="J7370" s="112">
        <v>151684451.90003774</v>
      </c>
      <c r="K7370" s="112">
        <f>I7370-J7370-(0.38*'Recalled prostheses cost'!$F$23)</f>
        <v>-135429553.98147094</v>
      </c>
      <c r="L7370" s="11">
        <f t="shared" si="234"/>
        <v>1</v>
      </c>
    </row>
    <row r="7371" spans="1:12" x14ac:dyDescent="0.25">
      <c r="A7371">
        <f t="shared" si="235"/>
        <v>7366</v>
      </c>
      <c r="C7371">
        <v>52841.49736402795</v>
      </c>
      <c r="D7371">
        <v>54242.743237384813</v>
      </c>
      <c r="E7371">
        <v>41577738.909313768</v>
      </c>
      <c r="F7371">
        <v>1401.2458733568637</v>
      </c>
      <c r="G7371">
        <v>210327037.4003711</v>
      </c>
      <c r="H7371" s="6">
        <f>E7371-G7371-'Recalled prostheses cost'!$F$23</f>
        <v>-192501122.95794851</v>
      </c>
      <c r="I7371" s="112">
        <v>22718794.68980176</v>
      </c>
      <c r="J7371" s="112">
        <v>79924274.212141022</v>
      </c>
      <c r="K7371" s="112">
        <f>I7371-J7371-(0.38*'Recalled prostheses cost'!$F$23)</f>
        <v>-66231172.819757909</v>
      </c>
      <c r="L7371" s="11">
        <f t="shared" si="234"/>
        <v>1</v>
      </c>
    </row>
    <row r="7372" spans="1:12" x14ac:dyDescent="0.25">
      <c r="A7372">
        <f t="shared" si="235"/>
        <v>7367</v>
      </c>
      <c r="C7372">
        <v>50162.567189009373</v>
      </c>
      <c r="D7372">
        <v>51495.36485659708</v>
      </c>
      <c r="E7372">
        <v>58986884.461840712</v>
      </c>
      <c r="F7372">
        <v>1332.7976675877071</v>
      </c>
      <c r="G7372">
        <v>384915931.57053983</v>
      </c>
      <c r="H7372" s="6">
        <f>E7372-G7372-'Recalled prostheses cost'!$F$23</f>
        <v>-349680871.57559031</v>
      </c>
      <c r="I7372" s="112">
        <v>32724094.251989193</v>
      </c>
      <c r="J7372" s="112">
        <v>146268053.99680513</v>
      </c>
      <c r="K7372" s="112">
        <f>I7372-J7372-(0.38*'Recalled prostheses cost'!$F$23)</f>
        <v>-122569653.0422346</v>
      </c>
      <c r="L7372" s="11">
        <f t="shared" si="234"/>
        <v>1</v>
      </c>
    </row>
    <row r="7373" spans="1:12" x14ac:dyDescent="0.25">
      <c r="A7373">
        <f t="shared" si="235"/>
        <v>7368</v>
      </c>
      <c r="C7373">
        <v>61977.087974870126</v>
      </c>
      <c r="D7373">
        <v>64105.09292223891</v>
      </c>
      <c r="E7373">
        <v>54160758.401038386</v>
      </c>
      <c r="F7373">
        <v>2128.0049473687832</v>
      </c>
      <c r="G7373">
        <v>419343091.94705427</v>
      </c>
      <c r="H7373" s="6">
        <f>E7373-G7373-'Recalled prostheses cost'!$F$23</f>
        <v>-388934158.01290703</v>
      </c>
      <c r="I7373" s="112">
        <v>30002660.632909801</v>
      </c>
      <c r="J7373" s="112">
        <v>159350374.93988064</v>
      </c>
      <c r="K7373" s="112">
        <f>I7373-J7373-(0.38*'Recalled prostheses cost'!$F$23)</f>
        <v>-138373407.60438949</v>
      </c>
      <c r="L7373" s="11">
        <f t="shared" si="234"/>
        <v>1</v>
      </c>
    </row>
    <row r="7374" spans="1:12" x14ac:dyDescent="0.25">
      <c r="A7374">
        <f t="shared" si="235"/>
        <v>7369</v>
      </c>
      <c r="C7374">
        <v>59772.839742403827</v>
      </c>
      <c r="D7374">
        <v>62283.228946386014</v>
      </c>
      <c r="E7374">
        <v>43464607.161247417</v>
      </c>
      <c r="F7374">
        <v>2510.3892039821876</v>
      </c>
      <c r="G7374">
        <v>425634251.25961405</v>
      </c>
      <c r="H7374" s="6">
        <f>E7374-G7374-'Recalled prostheses cost'!$F$23</f>
        <v>-405921468.56525779</v>
      </c>
      <c r="I7374" s="112">
        <v>24089988.218210205</v>
      </c>
      <c r="J7374" s="112">
        <v>161741015.47865334</v>
      </c>
      <c r="K7374" s="112">
        <f>I7374-J7374-(0.38*'Recalled prostheses cost'!$F$23)</f>
        <v>-146676720.5578618</v>
      </c>
      <c r="L7374" s="11">
        <f t="shared" si="234"/>
        <v>1</v>
      </c>
    </row>
    <row r="7375" spans="1:12" x14ac:dyDescent="0.25">
      <c r="A7375">
        <f t="shared" si="235"/>
        <v>7370</v>
      </c>
      <c r="C7375">
        <v>53362.271653753669</v>
      </c>
      <c r="D7375">
        <v>55016.261483474795</v>
      </c>
      <c r="E7375">
        <v>40901741.963374093</v>
      </c>
      <c r="F7375">
        <v>1653.9898297211257</v>
      </c>
      <c r="G7375">
        <v>291512839.05399609</v>
      </c>
      <c r="H7375" s="6">
        <f>E7375-G7375-'Recalled prostheses cost'!$F$23</f>
        <v>-274362921.55751318</v>
      </c>
      <c r="I7375" s="112">
        <v>22728350.70650474</v>
      </c>
      <c r="J7375" s="112">
        <v>110774878.8405185</v>
      </c>
      <c r="K7375" s="112">
        <f>I7375-J7375-(0.38*'Recalled prostheses cost'!$F$23)</f>
        <v>-97072221.431432426</v>
      </c>
      <c r="L7375" s="11">
        <f t="shared" si="234"/>
        <v>1</v>
      </c>
    </row>
    <row r="7376" spans="1:12" x14ac:dyDescent="0.25">
      <c r="A7376">
        <f t="shared" si="235"/>
        <v>7371</v>
      </c>
      <c r="C7376">
        <v>53958.235144062812</v>
      </c>
      <c r="D7376">
        <v>56146.707656053237</v>
      </c>
      <c r="E7376">
        <v>44827782.360191166</v>
      </c>
      <c r="F7376">
        <v>2188.4725119904251</v>
      </c>
      <c r="G7376">
        <v>471179773.92347705</v>
      </c>
      <c r="H7376" s="6">
        <f>E7376-G7376-'Recalled prostheses cost'!$F$23</f>
        <v>-450103816.03017706</v>
      </c>
      <c r="I7376" s="112">
        <v>24900893.038740102</v>
      </c>
      <c r="J7376" s="112">
        <v>179048314.09092128</v>
      </c>
      <c r="K7376" s="112">
        <f>I7376-J7376-(0.38*'Recalled prostheses cost'!$F$23)</f>
        <v>-163173114.34959984</v>
      </c>
      <c r="L7376" s="11">
        <f t="shared" si="234"/>
        <v>1</v>
      </c>
    </row>
    <row r="7377" spans="1:12" x14ac:dyDescent="0.25">
      <c r="A7377">
        <f t="shared" si="235"/>
        <v>7372</v>
      </c>
      <c r="C7377">
        <v>49247.105027865357</v>
      </c>
      <c r="D7377">
        <v>50647.510612491627</v>
      </c>
      <c r="E7377">
        <v>43561964.021077543</v>
      </c>
      <c r="F7377">
        <v>1400.4055846262709</v>
      </c>
      <c r="G7377">
        <v>303555907.10840052</v>
      </c>
      <c r="H7377" s="6">
        <f>E7377-G7377-'Recalled prostheses cost'!$F$23</f>
        <v>-283745767.55421418</v>
      </c>
      <c r="I7377" s="112">
        <v>24069977.228899304</v>
      </c>
      <c r="J7377" s="112">
        <v>115351244.7011922</v>
      </c>
      <c r="K7377" s="112">
        <f>I7377-J7377-(0.38*'Recalled prostheses cost'!$F$23)</f>
        <v>-100306960.76971155</v>
      </c>
      <c r="L7377" s="11">
        <f t="shared" si="234"/>
        <v>1</v>
      </c>
    </row>
    <row r="7378" spans="1:12" x14ac:dyDescent="0.25">
      <c r="A7378">
        <f t="shared" si="235"/>
        <v>7373</v>
      </c>
      <c r="C7378">
        <v>50202.519682093363</v>
      </c>
      <c r="D7378">
        <v>51009.781653469196</v>
      </c>
      <c r="E7378">
        <v>63331858.816571221</v>
      </c>
      <c r="F7378">
        <v>807.26197137583222</v>
      </c>
      <c r="G7378">
        <v>223056468.13987866</v>
      </c>
      <c r="H7378" s="6">
        <f>E7378-G7378-'Recalled prostheses cost'!$F$23</f>
        <v>-183476433.79019862</v>
      </c>
      <c r="I7378" s="112">
        <v>35027843.940900959</v>
      </c>
      <c r="J7378" s="112">
        <v>84761457.893153876</v>
      </c>
      <c r="K7378" s="112">
        <f>I7378-J7378-(0.38*'Recalled prostheses cost'!$F$23)</f>
        <v>-58759307.249671564</v>
      </c>
      <c r="L7378" s="11">
        <f t="shared" si="234"/>
        <v>1</v>
      </c>
    </row>
    <row r="7379" spans="1:12" x14ac:dyDescent="0.25">
      <c r="A7379">
        <f t="shared" si="235"/>
        <v>7374</v>
      </c>
      <c r="C7379">
        <v>60798.774331295586</v>
      </c>
      <c r="D7379">
        <v>62685.841777672584</v>
      </c>
      <c r="E7379">
        <v>63987765.677464068</v>
      </c>
      <c r="F7379">
        <v>1887.0674463769974</v>
      </c>
      <c r="G7379">
        <v>491251582.76017773</v>
      </c>
      <c r="H7379" s="6">
        <f>E7379-G7379-'Recalled prostheses cost'!$F$23</f>
        <v>-451015641.54960483</v>
      </c>
      <c r="I7379" s="112">
        <v>35644616.548522443</v>
      </c>
      <c r="J7379" s="112">
        <v>186675601.44886753</v>
      </c>
      <c r="K7379" s="112">
        <f>I7379-J7379-(0.38*'Recalled prostheses cost'!$F$23)</f>
        <v>-160056678.19776374</v>
      </c>
      <c r="L7379" s="11">
        <f t="shared" si="234"/>
        <v>1</v>
      </c>
    </row>
    <row r="7380" spans="1:12" x14ac:dyDescent="0.25">
      <c r="A7380">
        <f t="shared" si="235"/>
        <v>7375</v>
      </c>
      <c r="C7380">
        <v>73633.348114210195</v>
      </c>
      <c r="D7380">
        <v>76820.751654024076</v>
      </c>
      <c r="E7380">
        <v>43618762.151634604</v>
      </c>
      <c r="F7380">
        <v>3187.4035398138803</v>
      </c>
      <c r="G7380">
        <v>434408003.56042278</v>
      </c>
      <c r="H7380" s="6">
        <f>E7380-G7380-'Recalled prostheses cost'!$F$23</f>
        <v>-414541065.87567937</v>
      </c>
      <c r="I7380" s="112">
        <v>24524339.017840862</v>
      </c>
      <c r="J7380" s="112">
        <v>165075041.35296065</v>
      </c>
      <c r="K7380" s="112">
        <f>I7380-J7380-(0.38*'Recalled prostheses cost'!$F$23)</f>
        <v>-149576395.63253844</v>
      </c>
      <c r="L7380" s="11">
        <f t="shared" si="234"/>
        <v>1</v>
      </c>
    </row>
    <row r="7381" spans="1:12" x14ac:dyDescent="0.25">
      <c r="A7381">
        <f t="shared" si="235"/>
        <v>7376</v>
      </c>
      <c r="C7381">
        <v>65561.771158144489</v>
      </c>
      <c r="D7381">
        <v>68150.048373196943</v>
      </c>
      <c r="E7381">
        <v>42280170.539892957</v>
      </c>
      <c r="F7381">
        <v>2588.2772150524543</v>
      </c>
      <c r="G7381">
        <v>383229408.87863809</v>
      </c>
      <c r="H7381" s="6">
        <f>E7381-G7381-'Recalled prostheses cost'!$F$23</f>
        <v>-364701062.80563629</v>
      </c>
      <c r="I7381" s="112">
        <v>23184502.234290414</v>
      </c>
      <c r="J7381" s="112">
        <v>145627175.37388247</v>
      </c>
      <c r="K7381" s="112">
        <f>I7381-J7381-(0.38*'Recalled prostheses cost'!$F$23)</f>
        <v>-131468366.43701071</v>
      </c>
      <c r="L7381" s="11">
        <f t="shared" si="234"/>
        <v>1</v>
      </c>
    </row>
    <row r="7382" spans="1:12" x14ac:dyDescent="0.25">
      <c r="A7382">
        <f t="shared" si="235"/>
        <v>7377</v>
      </c>
      <c r="C7382">
        <v>68315.063267659803</v>
      </c>
      <c r="D7382">
        <v>70954.525574186177</v>
      </c>
      <c r="E7382">
        <v>41596798.662476912</v>
      </c>
      <c r="F7382">
        <v>2639.4623065263731</v>
      </c>
      <c r="G7382">
        <v>316281988.37231463</v>
      </c>
      <c r="H7382" s="6">
        <f>E7382-G7382-'Recalled prostheses cost'!$F$23</f>
        <v>-298437014.1767289</v>
      </c>
      <c r="I7382" s="112">
        <v>23412082.083364807</v>
      </c>
      <c r="J7382" s="112">
        <v>120187155.58147956</v>
      </c>
      <c r="K7382" s="112">
        <f>I7382-J7382-(0.38*'Recalled prostheses cost'!$F$23)</f>
        <v>-105800766.79553342</v>
      </c>
      <c r="L7382" s="11">
        <f t="shared" si="234"/>
        <v>1</v>
      </c>
    </row>
    <row r="7383" spans="1:12" x14ac:dyDescent="0.25">
      <c r="A7383">
        <f t="shared" si="235"/>
        <v>7378</v>
      </c>
      <c r="C7383">
        <v>70048.295679424016</v>
      </c>
      <c r="D7383">
        <v>72432.749738691433</v>
      </c>
      <c r="E7383">
        <v>46618569.142981939</v>
      </c>
      <c r="F7383">
        <v>2384.4540592674166</v>
      </c>
      <c r="G7383">
        <v>359515636.68898195</v>
      </c>
      <c r="H7383" s="6">
        <f>E7383-G7383-'Recalled prostheses cost'!$F$23</f>
        <v>-336648892.01289117</v>
      </c>
      <c r="I7383" s="112">
        <v>26052399.006402913</v>
      </c>
      <c r="J7383" s="112">
        <v>136615941.94181311</v>
      </c>
      <c r="K7383" s="112">
        <f>I7383-J7383-(0.38*'Recalled prostheses cost'!$F$23)</f>
        <v>-119589236.23282886</v>
      </c>
      <c r="L7383" s="11">
        <f t="shared" si="234"/>
        <v>1</v>
      </c>
    </row>
    <row r="7384" spans="1:12" x14ac:dyDescent="0.25">
      <c r="A7384">
        <f t="shared" si="235"/>
        <v>7379</v>
      </c>
      <c r="C7384">
        <v>65269.233265493509</v>
      </c>
      <c r="D7384">
        <v>67922.039105516043</v>
      </c>
      <c r="E7384">
        <v>41344338.263623886</v>
      </c>
      <c r="F7384">
        <v>2652.8058400225345</v>
      </c>
      <c r="G7384">
        <v>408704433.62178701</v>
      </c>
      <c r="H7384" s="6">
        <f>E7384-G7384-'Recalled prostheses cost'!$F$23</f>
        <v>-391111919.82505429</v>
      </c>
      <c r="I7384" s="112">
        <v>22962053.511264015</v>
      </c>
      <c r="J7384" s="112">
        <v>155307684.77627903</v>
      </c>
      <c r="K7384" s="112">
        <f>I7384-J7384-(0.38*'Recalled prostheses cost'!$F$23)</f>
        <v>-141371324.56243366</v>
      </c>
      <c r="L7384" s="11">
        <f t="shared" si="234"/>
        <v>1</v>
      </c>
    </row>
    <row r="7385" spans="1:12" x14ac:dyDescent="0.25">
      <c r="A7385">
        <f t="shared" si="235"/>
        <v>7380</v>
      </c>
      <c r="C7385">
        <v>56428.129656048426</v>
      </c>
      <c r="D7385">
        <v>58380.121436678994</v>
      </c>
      <c r="E7385">
        <v>64167921.560964644</v>
      </c>
      <c r="F7385">
        <v>1951.9917806305675</v>
      </c>
      <c r="G7385">
        <v>766342801.65745926</v>
      </c>
      <c r="H7385" s="6">
        <f>E7385-G7385-'Recalled prostheses cost'!$F$23</f>
        <v>-725926704.56338584</v>
      </c>
      <c r="I7385" s="112">
        <v>35148055.367147245</v>
      </c>
      <c r="J7385" s="112">
        <v>291210264.62983453</v>
      </c>
      <c r="K7385" s="112">
        <f>I7385-J7385-(0.38*'Recalled prostheses cost'!$F$23)</f>
        <v>-265087902.56010595</v>
      </c>
      <c r="L7385" s="11">
        <f t="shared" si="234"/>
        <v>1</v>
      </c>
    </row>
    <row r="7386" spans="1:12" x14ac:dyDescent="0.25">
      <c r="A7386">
        <f t="shared" si="235"/>
        <v>7381</v>
      </c>
      <c r="C7386">
        <v>52807.755939179558</v>
      </c>
      <c r="D7386">
        <v>55155.978146883135</v>
      </c>
      <c r="E7386">
        <v>42908574.354352213</v>
      </c>
      <c r="F7386">
        <v>2348.2222077035767</v>
      </c>
      <c r="G7386">
        <v>443333073.26271522</v>
      </c>
      <c r="H7386" s="6">
        <f>E7386-G7386-'Recalled prostheses cost'!$F$23</f>
        <v>-424176323.37525415</v>
      </c>
      <c r="I7386" s="112">
        <v>23903249.050052166</v>
      </c>
      <c r="J7386" s="112">
        <v>168466567.83983177</v>
      </c>
      <c r="K7386" s="112">
        <f>I7386-J7386-(0.38*'Recalled prostheses cost'!$F$23)</f>
        <v>-153589012.08719826</v>
      </c>
      <c r="L7386" s="11">
        <f t="shared" si="234"/>
        <v>1</v>
      </c>
    </row>
    <row r="7387" spans="1:12" x14ac:dyDescent="0.25">
      <c r="A7387">
        <f t="shared" si="235"/>
        <v>7382</v>
      </c>
      <c r="C7387">
        <v>64167.352683013865</v>
      </c>
      <c r="D7387">
        <v>65885.094031947039</v>
      </c>
      <c r="E7387">
        <v>45160753.232519865</v>
      </c>
      <c r="F7387">
        <v>1717.7413489331739</v>
      </c>
      <c r="G7387">
        <v>287058946.57631391</v>
      </c>
      <c r="H7387" s="6">
        <f>E7387-G7387-'Recalled prostheses cost'!$F$23</f>
        <v>-265650017.81068522</v>
      </c>
      <c r="I7387" s="112">
        <v>24842428.820061199</v>
      </c>
      <c r="J7387" s="112">
        <v>109082399.69899927</v>
      </c>
      <c r="K7387" s="112">
        <f>I7387-J7387-(0.38*'Recalled prostheses cost'!$F$23)</f>
        <v>-93265664.176356733</v>
      </c>
      <c r="L7387" s="11">
        <f t="shared" si="234"/>
        <v>1</v>
      </c>
    </row>
    <row r="7388" spans="1:12" x14ac:dyDescent="0.25">
      <c r="A7388">
        <f t="shared" si="235"/>
        <v>7383</v>
      </c>
      <c r="C7388">
        <v>72394.043057987976</v>
      </c>
      <c r="D7388">
        <v>75666.553070174996</v>
      </c>
      <c r="E7388">
        <v>46970507.634832107</v>
      </c>
      <c r="F7388">
        <v>3272.51001218702</v>
      </c>
      <c r="G7388">
        <v>405854746.8089751</v>
      </c>
      <c r="H7388" s="6">
        <f>E7388-G7388-'Recalled prostheses cost'!$F$23</f>
        <v>-382636063.64103419</v>
      </c>
      <c r="I7388" s="112">
        <v>26196556.572299425</v>
      </c>
      <c r="J7388" s="112">
        <v>154224803.78741059</v>
      </c>
      <c r="K7388" s="112">
        <f>I7388-J7388-(0.38*'Recalled prostheses cost'!$F$23)</f>
        <v>-137053940.51252982</v>
      </c>
      <c r="L7388" s="11">
        <f t="shared" si="234"/>
        <v>1</v>
      </c>
    </row>
    <row r="7389" spans="1:12" x14ac:dyDescent="0.25">
      <c r="A7389">
        <f t="shared" si="235"/>
        <v>7384</v>
      </c>
      <c r="C7389">
        <v>53788.758514847752</v>
      </c>
      <c r="D7389">
        <v>55619.202766190312</v>
      </c>
      <c r="E7389">
        <v>55537994.06711553</v>
      </c>
      <c r="F7389">
        <v>1830.4442513425602</v>
      </c>
      <c r="G7389">
        <v>535682270.82630515</v>
      </c>
      <c r="H7389" s="6">
        <f>E7389-G7389-'Recalled prostheses cost'!$F$23</f>
        <v>-503896101.22608078</v>
      </c>
      <c r="I7389" s="112">
        <v>30998235.265214443</v>
      </c>
      <c r="J7389" s="112">
        <v>203559262.91399592</v>
      </c>
      <c r="K7389" s="112">
        <f>I7389-J7389-(0.38*'Recalled prostheses cost'!$F$23)</f>
        <v>-181586720.94620013</v>
      </c>
      <c r="L7389" s="11">
        <f t="shared" si="234"/>
        <v>1</v>
      </c>
    </row>
    <row r="7390" spans="1:12" x14ac:dyDescent="0.25">
      <c r="A7390">
        <f t="shared" si="235"/>
        <v>7385</v>
      </c>
      <c r="C7390">
        <v>49152.190586384961</v>
      </c>
      <c r="D7390">
        <v>50964.343055883466</v>
      </c>
      <c r="E7390">
        <v>40467112.480570063</v>
      </c>
      <c r="F7390">
        <v>1812.1524694985055</v>
      </c>
      <c r="G7390">
        <v>319825593.47990972</v>
      </c>
      <c r="H7390" s="6">
        <f>E7390-G7390-'Recalled prostheses cost'!$F$23</f>
        <v>-303110305.46623081</v>
      </c>
      <c r="I7390" s="112">
        <v>22182725.161612578</v>
      </c>
      <c r="J7390" s="112">
        <v>121533725.52236569</v>
      </c>
      <c r="K7390" s="112">
        <f>I7390-J7390-(0.38*'Recalled prostheses cost'!$F$23)</f>
        <v>-108376693.65817177</v>
      </c>
      <c r="L7390" s="11">
        <f t="shared" si="234"/>
        <v>1</v>
      </c>
    </row>
    <row r="7391" spans="1:12" x14ac:dyDescent="0.25">
      <c r="A7391">
        <f t="shared" si="235"/>
        <v>7386</v>
      </c>
      <c r="C7391">
        <v>80377.820536727682</v>
      </c>
      <c r="D7391">
        <v>82494.912718487234</v>
      </c>
      <c r="E7391">
        <v>48392343.877140447</v>
      </c>
      <c r="F7391">
        <v>2117.0921817595517</v>
      </c>
      <c r="G7391">
        <v>264706338.08456057</v>
      </c>
      <c r="H7391" s="6">
        <f>E7391-G7391-'Recalled prostheses cost'!$F$23</f>
        <v>-240065818.67431128</v>
      </c>
      <c r="I7391" s="112">
        <v>26874769.433882449</v>
      </c>
      <c r="J7391" s="112">
        <v>100588408.47213301</v>
      </c>
      <c r="K7391" s="112">
        <f>I7391-J7391-(0.38*'Recalled prostheses cost'!$F$23)</f>
        <v>-82739332.335669219</v>
      </c>
      <c r="L7391" s="11">
        <f t="shared" si="234"/>
        <v>1</v>
      </c>
    </row>
    <row r="7392" spans="1:12" x14ac:dyDescent="0.25">
      <c r="A7392">
        <f t="shared" si="235"/>
        <v>7387</v>
      </c>
      <c r="C7392">
        <v>51763.814289718714</v>
      </c>
      <c r="D7392">
        <v>53719.972694303207</v>
      </c>
      <c r="E7392">
        <v>57643335.806725867</v>
      </c>
      <c r="F7392">
        <v>1956.1584045844938</v>
      </c>
      <c r="G7392">
        <v>526135573.27536911</v>
      </c>
      <c r="H7392" s="6">
        <f>E7392-G7392-'Recalled prostheses cost'!$F$23</f>
        <v>-492244061.93553442</v>
      </c>
      <c r="I7392" s="112">
        <v>31744752.309654567</v>
      </c>
      <c r="J7392" s="112">
        <v>199931517.84464025</v>
      </c>
      <c r="K7392" s="112">
        <f>I7392-J7392-(0.38*'Recalled prostheses cost'!$F$23)</f>
        <v>-177212458.83240435</v>
      </c>
      <c r="L7392" s="11">
        <f t="shared" si="234"/>
        <v>1</v>
      </c>
    </row>
    <row r="7393" spans="1:12" x14ac:dyDescent="0.25">
      <c r="A7393">
        <f t="shared" si="235"/>
        <v>7388</v>
      </c>
      <c r="C7393">
        <v>71767.152091405733</v>
      </c>
      <c r="D7393">
        <v>73388.676717352879</v>
      </c>
      <c r="E7393">
        <v>50788651.759829685</v>
      </c>
      <c r="F7393">
        <v>1621.524625947146</v>
      </c>
      <c r="G7393">
        <v>231845076.85316455</v>
      </c>
      <c r="H7393" s="6">
        <f>E7393-G7393-'Recalled prostheses cost'!$F$23</f>
        <v>-204808249.56022602</v>
      </c>
      <c r="I7393" s="112">
        <v>28065571.186092973</v>
      </c>
      <c r="J7393" s="112">
        <v>88101129.204202548</v>
      </c>
      <c r="K7393" s="112">
        <f>I7393-J7393-(0.38*'Recalled prostheses cost'!$F$23)</f>
        <v>-69061251.315528214</v>
      </c>
      <c r="L7393" s="11">
        <f t="shared" si="234"/>
        <v>1</v>
      </c>
    </row>
    <row r="7394" spans="1:12" x14ac:dyDescent="0.25">
      <c r="A7394">
        <f t="shared" si="235"/>
        <v>7389</v>
      </c>
      <c r="C7394">
        <v>59305.544147517641</v>
      </c>
      <c r="D7394">
        <v>61470.422048537119</v>
      </c>
      <c r="E7394">
        <v>51279855.418228664</v>
      </c>
      <c r="F7394">
        <v>2164.8779010194776</v>
      </c>
      <c r="G7394">
        <v>389004084.04586732</v>
      </c>
      <c r="H7394" s="6">
        <f>E7394-G7394-'Recalled prostheses cost'!$F$23</f>
        <v>-361476053.09452981</v>
      </c>
      <c r="I7394" s="112">
        <v>28470150.432227165</v>
      </c>
      <c r="J7394" s="112">
        <v>147821551.93742958</v>
      </c>
      <c r="K7394" s="112">
        <f>I7394-J7394-(0.38*'Recalled prostheses cost'!$F$23)</f>
        <v>-128377094.80262107</v>
      </c>
      <c r="L7394" s="11">
        <f t="shared" si="234"/>
        <v>1</v>
      </c>
    </row>
    <row r="7395" spans="1:12" x14ac:dyDescent="0.25">
      <c r="A7395">
        <f t="shared" si="235"/>
        <v>7390</v>
      </c>
      <c r="C7395">
        <v>59172.016223997445</v>
      </c>
      <c r="D7395">
        <v>61297.002711090077</v>
      </c>
      <c r="E7395">
        <v>40741405.028811447</v>
      </c>
      <c r="F7395">
        <v>2124.9864870926322</v>
      </c>
      <c r="G7395">
        <v>337613454.44217002</v>
      </c>
      <c r="H7395" s="6">
        <f>E7395-G7395-'Recalled prostheses cost'!$F$23</f>
        <v>-320623873.88024974</v>
      </c>
      <c r="I7395" s="112">
        <v>22346300.879714891</v>
      </c>
      <c r="J7395" s="112">
        <v>128293112.6880246</v>
      </c>
      <c r="K7395" s="112">
        <f>I7395-J7395-(0.38*'Recalled prostheses cost'!$F$23)</f>
        <v>-114972505.10572836</v>
      </c>
      <c r="L7395" s="11">
        <f t="shared" si="234"/>
        <v>1</v>
      </c>
    </row>
    <row r="7396" spans="1:12" x14ac:dyDescent="0.25">
      <c r="A7396">
        <f t="shared" si="235"/>
        <v>7391</v>
      </c>
      <c r="C7396">
        <v>53347.685752627251</v>
      </c>
      <c r="D7396">
        <v>54882.185342564451</v>
      </c>
      <c r="E7396">
        <v>40556452.298044927</v>
      </c>
      <c r="F7396">
        <v>1534.4995899372007</v>
      </c>
      <c r="G7396">
        <v>276501512.13537681</v>
      </c>
      <c r="H7396" s="6">
        <f>E7396-G7396-'Recalled prostheses cost'!$F$23</f>
        <v>-259696884.30422306</v>
      </c>
      <c r="I7396" s="112">
        <v>22412425.265358392</v>
      </c>
      <c r="J7396" s="112">
        <v>105070574.61144319</v>
      </c>
      <c r="K7396" s="112">
        <f>I7396-J7396-(0.38*'Recalled prostheses cost'!$F$23)</f>
        <v>-91683842.643503457</v>
      </c>
      <c r="L7396" s="11">
        <f t="shared" si="234"/>
        <v>1</v>
      </c>
    </row>
    <row r="7397" spans="1:12" x14ac:dyDescent="0.25">
      <c r="A7397">
        <f t="shared" si="235"/>
        <v>7392</v>
      </c>
      <c r="C7397">
        <v>54588.868044241324</v>
      </c>
      <c r="D7397">
        <v>56243.479144605226</v>
      </c>
      <c r="E7397">
        <v>44635745.983283557</v>
      </c>
      <c r="F7397">
        <v>1654.6111003639016</v>
      </c>
      <c r="G7397">
        <v>300145149.15372747</v>
      </c>
      <c r="H7397" s="6">
        <f>E7397-G7397-'Recalled prostheses cost'!$F$23</f>
        <v>-279261227.63733512</v>
      </c>
      <c r="I7397" s="112">
        <v>24867855.070028685</v>
      </c>
      <c r="J7397" s="112">
        <v>114055156.67841643</v>
      </c>
      <c r="K7397" s="112">
        <f>I7397-J7397-(0.38*'Recalled prostheses cost'!$F$23)</f>
        <v>-98212994.905806392</v>
      </c>
      <c r="L7397" s="11">
        <f t="shared" si="234"/>
        <v>1</v>
      </c>
    </row>
    <row r="7398" spans="1:12" x14ac:dyDescent="0.25">
      <c r="A7398">
        <f t="shared" si="235"/>
        <v>7393</v>
      </c>
      <c r="C7398">
        <v>56662.362850411337</v>
      </c>
      <c r="D7398">
        <v>57862.78824436132</v>
      </c>
      <c r="E7398">
        <v>67954615.14748171</v>
      </c>
      <c r="F7398">
        <v>1200.4253939499831</v>
      </c>
      <c r="G7398">
        <v>334423183.08809632</v>
      </c>
      <c r="H7398" s="6">
        <f>E7398-G7398-'Recalled prostheses cost'!$F$23</f>
        <v>-290220392.40750581</v>
      </c>
      <c r="I7398" s="112">
        <v>37502643.05061321</v>
      </c>
      <c r="J7398" s="112">
        <v>127080809.57347658</v>
      </c>
      <c r="K7398" s="112">
        <f>I7398-J7398-(0.38*'Recalled prostheses cost'!$F$23)</f>
        <v>-98603859.820282012</v>
      </c>
      <c r="L7398" s="11">
        <f t="shared" si="234"/>
        <v>1</v>
      </c>
    </row>
    <row r="7399" spans="1:12" x14ac:dyDescent="0.25">
      <c r="A7399">
        <f t="shared" si="235"/>
        <v>7394</v>
      </c>
      <c r="C7399">
        <v>63941.160582255266</v>
      </c>
      <c r="D7399">
        <v>65918.567287589976</v>
      </c>
      <c r="E7399">
        <v>47599181.021521367</v>
      </c>
      <c r="F7399">
        <v>1977.4067053347098</v>
      </c>
      <c r="G7399">
        <v>312396192.40070438</v>
      </c>
      <c r="H7399" s="6">
        <f>E7399-G7399-'Recalled prostheses cost'!$F$23</f>
        <v>-288548835.84607422</v>
      </c>
      <c r="I7399" s="112">
        <v>26176133.928517591</v>
      </c>
      <c r="J7399" s="112">
        <v>118710553.11226766</v>
      </c>
      <c r="K7399" s="112">
        <f>I7399-J7399-(0.38*'Recalled prostheses cost'!$F$23)</f>
        <v>-101560112.48116872</v>
      </c>
      <c r="L7399" s="11">
        <f t="shared" si="234"/>
        <v>1</v>
      </c>
    </row>
    <row r="7400" spans="1:12" x14ac:dyDescent="0.25">
      <c r="A7400">
        <f t="shared" si="235"/>
        <v>7395</v>
      </c>
      <c r="C7400">
        <v>78923.640220703033</v>
      </c>
      <c r="D7400">
        <v>81918.144788667079</v>
      </c>
      <c r="E7400">
        <v>47083972.43544288</v>
      </c>
      <c r="F7400">
        <v>2994.5045679640461</v>
      </c>
      <c r="G7400">
        <v>364623122.97841984</v>
      </c>
      <c r="H7400" s="6">
        <f>E7400-G7400-'Recalled prostheses cost'!$F$23</f>
        <v>-341290975.00986814</v>
      </c>
      <c r="I7400" s="112">
        <v>26285876.765282445</v>
      </c>
      <c r="J7400" s="112">
        <v>138556786.73179951</v>
      </c>
      <c r="K7400" s="112">
        <f>I7400-J7400-(0.38*'Recalled prostheses cost'!$F$23)</f>
        <v>-121296603.26393571</v>
      </c>
      <c r="L7400" s="11">
        <f t="shared" si="234"/>
        <v>1</v>
      </c>
    </row>
    <row r="7401" spans="1:12" x14ac:dyDescent="0.25">
      <c r="A7401">
        <f t="shared" si="235"/>
        <v>7396</v>
      </c>
      <c r="C7401">
        <v>71936.353529958884</v>
      </c>
      <c r="D7401">
        <v>73485.033759715676</v>
      </c>
      <c r="E7401">
        <v>46428414.605012439</v>
      </c>
      <c r="F7401">
        <v>1548.680229756792</v>
      </c>
      <c r="G7401">
        <v>184331389.47910011</v>
      </c>
      <c r="H7401" s="6">
        <f>E7401-G7401-'Recalled prostheses cost'!$F$23</f>
        <v>-161654799.34097883</v>
      </c>
      <c r="I7401" s="112">
        <v>25864864.295651976</v>
      </c>
      <c r="J7401" s="112">
        <v>70045928.002058044</v>
      </c>
      <c r="K7401" s="112">
        <f>I7401-J7401-(0.38*'Recalled prostheses cost'!$F$23)</f>
        <v>-53206757.003824718</v>
      </c>
      <c r="L7401" s="11">
        <f t="shared" si="234"/>
        <v>1</v>
      </c>
    </row>
    <row r="7402" spans="1:12" x14ac:dyDescent="0.25">
      <c r="A7402">
        <f t="shared" si="235"/>
        <v>7397</v>
      </c>
      <c r="C7402">
        <v>58671.24297277422</v>
      </c>
      <c r="D7402">
        <v>60452.23577022778</v>
      </c>
      <c r="E7402">
        <v>45640530.044400558</v>
      </c>
      <c r="F7402">
        <v>1780.9927974535603</v>
      </c>
      <c r="G7402">
        <v>336394133.46460009</v>
      </c>
      <c r="H7402" s="6">
        <f>E7402-G7402-'Recalled prostheses cost'!$F$23</f>
        <v>-314505427.88709068</v>
      </c>
      <c r="I7402" s="112">
        <v>25198867.808973864</v>
      </c>
      <c r="J7402" s="112">
        <v>127829770.71654803</v>
      </c>
      <c r="K7402" s="112">
        <f>I7402-J7402-(0.38*'Recalled prostheses cost'!$F$23)</f>
        <v>-111656596.2049928</v>
      </c>
      <c r="L7402" s="11">
        <f t="shared" si="234"/>
        <v>1</v>
      </c>
    </row>
    <row r="7403" spans="1:12" x14ac:dyDescent="0.25">
      <c r="A7403">
        <f t="shared" si="235"/>
        <v>7398</v>
      </c>
      <c r="C7403">
        <v>50446.988893406611</v>
      </c>
      <c r="D7403">
        <v>51348.383134409007</v>
      </c>
      <c r="E7403">
        <v>47262635.247899726</v>
      </c>
      <c r="F7403">
        <v>901.39424100239557</v>
      </c>
      <c r="G7403">
        <v>170974472.02959937</v>
      </c>
      <c r="H7403" s="6">
        <f>E7403-G7403-'Recalled prostheses cost'!$F$23</f>
        <v>-147463661.24859083</v>
      </c>
      <c r="I7403" s="112">
        <v>25946814.619984452</v>
      </c>
      <c r="J7403" s="112">
        <v>64970299.371247746</v>
      </c>
      <c r="K7403" s="112">
        <f>I7403-J7403-(0.38*'Recalled prostheses cost'!$F$23)</f>
        <v>-48049178.048681937</v>
      </c>
      <c r="L7403" s="11">
        <f t="shared" si="234"/>
        <v>1</v>
      </c>
    </row>
    <row r="7404" spans="1:12" x14ac:dyDescent="0.25">
      <c r="A7404">
        <f t="shared" si="235"/>
        <v>7399</v>
      </c>
      <c r="C7404">
        <v>54641.734890285436</v>
      </c>
      <c r="D7404">
        <v>56803.566680155527</v>
      </c>
      <c r="E7404">
        <v>46868186.624348812</v>
      </c>
      <c r="F7404">
        <v>2161.8317898700916</v>
      </c>
      <c r="G7404">
        <v>463399749.59928483</v>
      </c>
      <c r="H7404" s="6">
        <f>E7404-G7404-'Recalled prostheses cost'!$F$23</f>
        <v>-440283387.44182718</v>
      </c>
      <c r="I7404" s="112">
        <v>25854034.83770027</v>
      </c>
      <c r="J7404" s="112">
        <v>176091904.84772825</v>
      </c>
      <c r="K7404" s="112">
        <f>I7404-J7404-(0.38*'Recalled prostheses cost'!$F$23)</f>
        <v>-159263563.30744663</v>
      </c>
      <c r="L7404" s="11">
        <f t="shared" si="234"/>
        <v>1</v>
      </c>
    </row>
    <row r="7405" spans="1:12" x14ac:dyDescent="0.25">
      <c r="A7405">
        <f t="shared" si="235"/>
        <v>7400</v>
      </c>
      <c r="C7405">
        <v>77295.602738109577</v>
      </c>
      <c r="D7405">
        <v>80059.290628968505</v>
      </c>
      <c r="E7405">
        <v>51933261.379748635</v>
      </c>
      <c r="F7405">
        <v>2763.6878908589279</v>
      </c>
      <c r="G7405">
        <v>440453962.31039745</v>
      </c>
      <c r="H7405" s="6">
        <f>E7405-G7405-'Recalled prostheses cost'!$F$23</f>
        <v>-412272525.39753997</v>
      </c>
      <c r="I7405" s="112">
        <v>29125042.468228824</v>
      </c>
      <c r="J7405" s="112">
        <v>167372505.67795104</v>
      </c>
      <c r="K7405" s="112">
        <f>I7405-J7405-(0.38*'Recalled prostheses cost'!$F$23)</f>
        <v>-147273156.50714087</v>
      </c>
      <c r="L7405" s="11">
        <f t="shared" si="234"/>
        <v>1</v>
      </c>
    </row>
    <row r="7406" spans="1:12" x14ac:dyDescent="0.25">
      <c r="A7406">
        <f t="shared" si="235"/>
        <v>7401</v>
      </c>
      <c r="C7406">
        <v>76199.79037258208</v>
      </c>
      <c r="D7406">
        <v>80194.500628143272</v>
      </c>
      <c r="E7406">
        <v>45223434.908823952</v>
      </c>
      <c r="F7406">
        <v>3994.7102555611928</v>
      </c>
      <c r="G7406">
        <v>481721676.72255045</v>
      </c>
      <c r="H7406" s="6">
        <f>E7406-G7406-'Recalled prostheses cost'!$F$23</f>
        <v>-460250066.28061765</v>
      </c>
      <c r="I7406" s="112">
        <v>25371612.493399177</v>
      </c>
      <c r="J7406" s="112">
        <v>183054237.15456915</v>
      </c>
      <c r="K7406" s="112">
        <f>I7406-J7406-(0.38*'Recalled prostheses cost'!$F$23)</f>
        <v>-166708317.95858863</v>
      </c>
      <c r="L7406" s="11">
        <f t="shared" si="234"/>
        <v>1</v>
      </c>
    </row>
    <row r="7407" spans="1:12" x14ac:dyDescent="0.25">
      <c r="A7407">
        <f t="shared" si="235"/>
        <v>7402</v>
      </c>
      <c r="C7407">
        <v>49632.434105724627</v>
      </c>
      <c r="D7407">
        <v>51503.776320320409</v>
      </c>
      <c r="E7407">
        <v>41002484.727739178</v>
      </c>
      <c r="F7407">
        <v>1871.3422145957811</v>
      </c>
      <c r="G7407">
        <v>311070399.05852789</v>
      </c>
      <c r="H7407" s="6">
        <f>E7407-G7407-'Recalled prostheses cost'!$F$23</f>
        <v>-293819738.7976799</v>
      </c>
      <c r="I7407" s="112">
        <v>22662523.547320388</v>
      </c>
      <c r="J7407" s="112">
        <v>118206751.64224061</v>
      </c>
      <c r="K7407" s="112">
        <f>I7407-J7407-(0.38*'Recalled prostheses cost'!$F$23)</f>
        <v>-104569921.39233887</v>
      </c>
      <c r="L7407" s="11">
        <f t="shared" si="234"/>
        <v>1</v>
      </c>
    </row>
    <row r="7408" spans="1:12" x14ac:dyDescent="0.25">
      <c r="A7408">
        <f t="shared" si="235"/>
        <v>7403</v>
      </c>
      <c r="C7408">
        <v>65581.032544280228</v>
      </c>
      <c r="D7408">
        <v>68773.399435547879</v>
      </c>
      <c r="E7408">
        <v>59471219.288268276</v>
      </c>
      <c r="F7408">
        <v>3192.3668912676512</v>
      </c>
      <c r="G7408">
        <v>649836390.23029363</v>
      </c>
      <c r="H7408" s="6">
        <f>E7408-G7408-'Recalled prostheses cost'!$F$23</f>
        <v>-614116995.40891647</v>
      </c>
      <c r="I7408" s="112">
        <v>32620777.924117219</v>
      </c>
      <c r="J7408" s="112">
        <v>246937828.28751159</v>
      </c>
      <c r="K7408" s="112">
        <f>I7408-J7408-(0.38*'Recalled prostheses cost'!$F$23)</f>
        <v>-223342743.66081303</v>
      </c>
      <c r="L7408" s="11">
        <f t="shared" si="234"/>
        <v>1</v>
      </c>
    </row>
    <row r="7409" spans="1:12" x14ac:dyDescent="0.25">
      <c r="A7409">
        <f t="shared" si="235"/>
        <v>7404</v>
      </c>
      <c r="C7409">
        <v>53395.090612002947</v>
      </c>
      <c r="D7409">
        <v>54884.258495772592</v>
      </c>
      <c r="E7409">
        <v>41171752.005733736</v>
      </c>
      <c r="F7409">
        <v>1489.1678837696454</v>
      </c>
      <c r="G7409">
        <v>238346207.26821032</v>
      </c>
      <c r="H7409" s="6">
        <f>E7409-G7409-'Recalled prostheses cost'!$F$23</f>
        <v>-220926279.72936776</v>
      </c>
      <c r="I7409" s="112">
        <v>22801348.369250946</v>
      </c>
      <c r="J7409" s="112">
        <v>90571558.761919931</v>
      </c>
      <c r="K7409" s="112">
        <f>I7409-J7409-(0.38*'Recalled prostheses cost'!$F$23)</f>
        <v>-76795903.690087646</v>
      </c>
      <c r="L7409" s="11">
        <f t="shared" si="234"/>
        <v>1</v>
      </c>
    </row>
    <row r="7410" spans="1:12" x14ac:dyDescent="0.25">
      <c r="A7410">
        <f t="shared" si="235"/>
        <v>7405</v>
      </c>
      <c r="C7410">
        <v>70324.579413967862</v>
      </c>
      <c r="D7410">
        <v>72648.899638344126</v>
      </c>
      <c r="E7410">
        <v>45074533.85995689</v>
      </c>
      <c r="F7410">
        <v>2324.3202243762644</v>
      </c>
      <c r="G7410">
        <v>293213102.9778893</v>
      </c>
      <c r="H7410" s="6">
        <f>E7410-G7410-'Recalled prostheses cost'!$F$23</f>
        <v>-271890393.58482361</v>
      </c>
      <c r="I7410" s="112">
        <v>24751183.215987172</v>
      </c>
      <c r="J7410" s="112">
        <v>111420979.13159794</v>
      </c>
      <c r="K7410" s="112">
        <f>I7410-J7410-(0.38*'Recalled prostheses cost'!$F$23)</f>
        <v>-95695489.213029414</v>
      </c>
      <c r="L7410" s="11">
        <f t="shared" si="234"/>
        <v>1</v>
      </c>
    </row>
    <row r="7411" spans="1:12" x14ac:dyDescent="0.25">
      <c r="A7411">
        <f t="shared" si="235"/>
        <v>7406</v>
      </c>
      <c r="C7411">
        <v>49794.671457410877</v>
      </c>
      <c r="D7411">
        <v>50865.3927819663</v>
      </c>
      <c r="E7411">
        <v>43342449.146926075</v>
      </c>
      <c r="F7411">
        <v>1070.7213245554231</v>
      </c>
      <c r="G7411">
        <v>188640954.29679725</v>
      </c>
      <c r="H7411" s="6">
        <f>E7411-G7411-'Recalled prostheses cost'!$F$23</f>
        <v>-169050329.61676234</v>
      </c>
      <c r="I7411" s="112">
        <v>24217331.624249931</v>
      </c>
      <c r="J7411" s="112">
        <v>71683562.632782966</v>
      </c>
      <c r="K7411" s="112">
        <f>I7411-J7411-(0.38*'Recalled prostheses cost'!$F$23)</f>
        <v>-56491924.305951677</v>
      </c>
      <c r="L7411" s="11">
        <f t="shared" si="234"/>
        <v>1</v>
      </c>
    </row>
    <row r="7412" spans="1:12" x14ac:dyDescent="0.25">
      <c r="A7412">
        <f t="shared" si="235"/>
        <v>7407</v>
      </c>
      <c r="C7412">
        <v>51015.053742864518</v>
      </c>
      <c r="D7412">
        <v>52584.560343284415</v>
      </c>
      <c r="E7412">
        <v>50484148.891998276</v>
      </c>
      <c r="F7412">
        <v>1569.5066004198961</v>
      </c>
      <c r="G7412">
        <v>364722428.235452</v>
      </c>
      <c r="H7412" s="6">
        <f>E7412-G7412-'Recalled prostheses cost'!$F$23</f>
        <v>-337990103.81034487</v>
      </c>
      <c r="I7412" s="112">
        <v>27984936.206890561</v>
      </c>
      <c r="J7412" s="112">
        <v>138594522.7294718</v>
      </c>
      <c r="K7412" s="112">
        <f>I7412-J7412-(0.38*'Recalled prostheses cost'!$F$23)</f>
        <v>-119635279.8199999</v>
      </c>
      <c r="L7412" s="11">
        <f t="shared" si="234"/>
        <v>1</v>
      </c>
    </row>
    <row r="7413" spans="1:12" x14ac:dyDescent="0.25">
      <c r="A7413">
        <f t="shared" si="235"/>
        <v>7408</v>
      </c>
      <c r="C7413">
        <v>61610.410897339054</v>
      </c>
      <c r="D7413">
        <v>63384.145234002921</v>
      </c>
      <c r="E7413">
        <v>44071351.681440972</v>
      </c>
      <c r="F7413">
        <v>1773.734336663867</v>
      </c>
      <c r="G7413">
        <v>220158885.40477785</v>
      </c>
      <c r="H7413" s="6">
        <f>E7413-G7413-'Recalled prostheses cost'!$F$23</f>
        <v>-199839358.19022804</v>
      </c>
      <c r="I7413" s="112">
        <v>24643676.614215948</v>
      </c>
      <c r="J7413" s="112">
        <v>83660376.453815579</v>
      </c>
      <c r="K7413" s="112">
        <f>I7413-J7413-(0.38*'Recalled prostheses cost'!$F$23)</f>
        <v>-68042393.137018278</v>
      </c>
      <c r="L7413" s="11">
        <f t="shared" si="234"/>
        <v>1</v>
      </c>
    </row>
    <row r="7414" spans="1:12" x14ac:dyDescent="0.25">
      <c r="A7414">
        <f t="shared" si="235"/>
        <v>7409</v>
      </c>
      <c r="C7414">
        <v>50110.78734996682</v>
      </c>
      <c r="D7414">
        <v>51163.208502996116</v>
      </c>
      <c r="E7414">
        <v>45913790.605799593</v>
      </c>
      <c r="F7414">
        <v>1052.421153029296</v>
      </c>
      <c r="G7414">
        <v>167087169.22373545</v>
      </c>
      <c r="H7414" s="6">
        <f>E7414-G7414-'Recalled prostheses cost'!$F$23</f>
        <v>-144925203.08482704</v>
      </c>
      <c r="I7414" s="112">
        <v>25592422.290365435</v>
      </c>
      <c r="J7414" s="112">
        <v>63493124.30501949</v>
      </c>
      <c r="K7414" s="112">
        <f>I7414-J7414-(0.38*'Recalled prostheses cost'!$F$23)</f>
        <v>-46926395.312072702</v>
      </c>
      <c r="L7414" s="11">
        <f t="shared" si="234"/>
        <v>1</v>
      </c>
    </row>
    <row r="7415" spans="1:12" x14ac:dyDescent="0.25">
      <c r="A7415">
        <f t="shared" si="235"/>
        <v>7410</v>
      </c>
      <c r="C7415">
        <v>62202.392483023905</v>
      </c>
      <c r="D7415">
        <v>64365.815522621728</v>
      </c>
      <c r="E7415">
        <v>44809914.189589225</v>
      </c>
      <c r="F7415">
        <v>2163.4230395978229</v>
      </c>
      <c r="G7415">
        <v>286939526.14224064</v>
      </c>
      <c r="H7415" s="6">
        <f>E7415-G7415-'Recalled prostheses cost'!$F$23</f>
        <v>-265881436.41954258</v>
      </c>
      <c r="I7415" s="112">
        <v>24579150.58360406</v>
      </c>
      <c r="J7415" s="112">
        <v>109037019.93405142</v>
      </c>
      <c r="K7415" s="112">
        <f>I7415-J7415-(0.38*'Recalled prostheses cost'!$F$23)</f>
        <v>-93483562.647866011</v>
      </c>
      <c r="L7415" s="11">
        <f t="shared" si="234"/>
        <v>1</v>
      </c>
    </row>
    <row r="7416" spans="1:12" x14ac:dyDescent="0.25">
      <c r="A7416">
        <f t="shared" si="235"/>
        <v>7411</v>
      </c>
      <c r="C7416">
        <v>59002.078373473843</v>
      </c>
      <c r="D7416">
        <v>61245.940201264086</v>
      </c>
      <c r="E7416">
        <v>45038841.828285791</v>
      </c>
      <c r="F7416">
        <v>2243.8618277902424</v>
      </c>
      <c r="G7416">
        <v>345201920.2391718</v>
      </c>
      <c r="H7416" s="6">
        <f>E7416-G7416-'Recalled prostheses cost'!$F$23</f>
        <v>-323914902.87777716</v>
      </c>
      <c r="I7416" s="112">
        <v>25124889.971637983</v>
      </c>
      <c r="J7416" s="112">
        <v>131176729.69088528</v>
      </c>
      <c r="K7416" s="112">
        <f>I7416-J7416-(0.38*'Recalled prostheses cost'!$F$23)</f>
        <v>-115077533.01666594</v>
      </c>
      <c r="L7416" s="11">
        <f t="shared" si="234"/>
        <v>1</v>
      </c>
    </row>
    <row r="7417" spans="1:12" x14ac:dyDescent="0.25">
      <c r="A7417">
        <f t="shared" si="235"/>
        <v>7412</v>
      </c>
      <c r="C7417">
        <v>55585.229991016568</v>
      </c>
      <c r="D7417">
        <v>57448.091783469084</v>
      </c>
      <c r="E7417">
        <v>63419351.474227406</v>
      </c>
      <c r="F7417">
        <v>1862.861792452517</v>
      </c>
      <c r="G7417">
        <v>678585657.35023212</v>
      </c>
      <c r="H7417" s="6">
        <f>E7417-G7417-'Recalled prostheses cost'!$F$23</f>
        <v>-638918130.34289587</v>
      </c>
      <c r="I7417" s="112">
        <v>35049569.674687095</v>
      </c>
      <c r="J7417" s="112">
        <v>257862549.79308829</v>
      </c>
      <c r="K7417" s="112">
        <f>I7417-J7417-(0.38*'Recalled prostheses cost'!$F$23)</f>
        <v>-231838673.41581985</v>
      </c>
      <c r="L7417" s="11">
        <f t="shared" si="234"/>
        <v>1</v>
      </c>
    </row>
    <row r="7418" spans="1:12" x14ac:dyDescent="0.25">
      <c r="A7418">
        <f t="shared" si="235"/>
        <v>7413</v>
      </c>
      <c r="C7418">
        <v>60951.730269115775</v>
      </c>
      <c r="D7418">
        <v>63249.319768398069</v>
      </c>
      <c r="E7418">
        <v>49336654.436370015</v>
      </c>
      <c r="F7418">
        <v>2297.5894992822941</v>
      </c>
      <c r="G7418">
        <v>391582117.31935906</v>
      </c>
      <c r="H7418" s="6">
        <f>E7418-G7418-'Recalled prostheses cost'!$F$23</f>
        <v>-365997287.34988022</v>
      </c>
      <c r="I7418" s="112">
        <v>27292420.788719736</v>
      </c>
      <c r="J7418" s="112">
        <v>148801204.58135644</v>
      </c>
      <c r="K7418" s="112">
        <f>I7418-J7418-(0.38*'Recalled prostheses cost'!$F$23)</f>
        <v>-130534477.09005535</v>
      </c>
      <c r="L7418" s="11">
        <f t="shared" si="234"/>
        <v>1</v>
      </c>
    </row>
    <row r="7419" spans="1:12" x14ac:dyDescent="0.25">
      <c r="A7419">
        <f t="shared" si="235"/>
        <v>7414</v>
      </c>
      <c r="C7419">
        <v>50454.897159148219</v>
      </c>
      <c r="D7419">
        <v>51780.724039570043</v>
      </c>
      <c r="E7419">
        <v>42095686.01163476</v>
      </c>
      <c r="F7419">
        <v>1325.8268804218242</v>
      </c>
      <c r="G7419">
        <v>277387168.61933333</v>
      </c>
      <c r="H7419" s="6">
        <f>E7419-G7419-'Recalled prostheses cost'!$F$23</f>
        <v>-259043307.07458973</v>
      </c>
      <c r="I7419" s="112">
        <v>23236779.273869865</v>
      </c>
      <c r="J7419" s="112">
        <v>105407124.07534666</v>
      </c>
      <c r="K7419" s="112">
        <f>I7419-J7419-(0.38*'Recalled prostheses cost'!$F$23)</f>
        <v>-91196038.09889546</v>
      </c>
      <c r="L7419" s="11">
        <f t="shared" si="234"/>
        <v>1</v>
      </c>
    </row>
    <row r="7420" spans="1:12" x14ac:dyDescent="0.25">
      <c r="A7420">
        <f t="shared" si="235"/>
        <v>7415</v>
      </c>
      <c r="C7420">
        <v>53947.394375007963</v>
      </c>
      <c r="D7420">
        <v>55348.908509739209</v>
      </c>
      <c r="E7420">
        <v>49839601.452855363</v>
      </c>
      <c r="F7420">
        <v>1401.5141347312456</v>
      </c>
      <c r="G7420">
        <v>253383945.78656495</v>
      </c>
      <c r="H7420" s="6">
        <f>E7420-G7420-'Recalled prostheses cost'!$F$23</f>
        <v>-227296168.80060077</v>
      </c>
      <c r="I7420" s="112">
        <v>27672171.840920925</v>
      </c>
      <c r="J7420" s="112">
        <v>96285899.398894697</v>
      </c>
      <c r="K7420" s="112">
        <f>I7420-J7420-(0.38*'Recalled prostheses cost'!$F$23)</f>
        <v>-77639420.855392426</v>
      </c>
      <c r="L7420" s="11">
        <f t="shared" si="234"/>
        <v>1</v>
      </c>
    </row>
    <row r="7421" spans="1:12" x14ac:dyDescent="0.25">
      <c r="A7421">
        <f t="shared" si="235"/>
        <v>7416</v>
      </c>
      <c r="C7421">
        <v>70663.539655297311</v>
      </c>
      <c r="D7421">
        <v>73264.401623647456</v>
      </c>
      <c r="E7421">
        <v>50727530.203217506</v>
      </c>
      <c r="F7421">
        <v>2600.8619683501456</v>
      </c>
      <c r="G7421">
        <v>402837131.55787486</v>
      </c>
      <c r="H7421" s="6">
        <f>E7421-G7421-'Recalled prostheses cost'!$F$23</f>
        <v>-375861425.82154852</v>
      </c>
      <c r="I7421" s="112">
        <v>27956176.855933975</v>
      </c>
      <c r="J7421" s="112">
        <v>153078109.99199244</v>
      </c>
      <c r="K7421" s="112">
        <f>I7421-J7421-(0.38*'Recalled prostheses cost'!$F$23)</f>
        <v>-134147626.4334771</v>
      </c>
      <c r="L7421" s="11">
        <f t="shared" si="234"/>
        <v>1</v>
      </c>
    </row>
    <row r="7422" spans="1:12" x14ac:dyDescent="0.25">
      <c r="A7422">
        <f t="shared" si="235"/>
        <v>7417</v>
      </c>
      <c r="C7422">
        <v>51567.343654238277</v>
      </c>
      <c r="D7422">
        <v>52677.967777415928</v>
      </c>
      <c r="E7422">
        <v>39981212.519144341</v>
      </c>
      <c r="F7422">
        <v>1110.6241231776512</v>
      </c>
      <c r="G7422">
        <v>174977781.2411688</v>
      </c>
      <c r="H7422" s="6">
        <f>E7422-G7422-'Recalled prostheses cost'!$F$23</f>
        <v>-158748393.18891561</v>
      </c>
      <c r="I7422" s="112">
        <v>22330376.980548587</v>
      </c>
      <c r="J7422" s="112">
        <v>66491556.871644132</v>
      </c>
      <c r="K7422" s="112">
        <f>I7422-J7422-(0.38*'Recalled prostheses cost'!$F$23)</f>
        <v>-53186873.188514195</v>
      </c>
      <c r="L7422" s="11">
        <f t="shared" si="234"/>
        <v>1</v>
      </c>
    </row>
    <row r="7423" spans="1:12" x14ac:dyDescent="0.25">
      <c r="A7423">
        <f t="shared" si="235"/>
        <v>7418</v>
      </c>
      <c r="C7423">
        <v>50843.169381159467</v>
      </c>
      <c r="D7423">
        <v>52459.664576203599</v>
      </c>
      <c r="E7423">
        <v>46802422.419833861</v>
      </c>
      <c r="F7423">
        <v>1616.4951950441318</v>
      </c>
      <c r="G7423">
        <v>360974246.62600529</v>
      </c>
      <c r="H7423" s="6">
        <f>E7423-G7423-'Recalled prostheses cost'!$F$23</f>
        <v>-337923648.67306262</v>
      </c>
      <c r="I7423" s="112">
        <v>25555480.398008574</v>
      </c>
      <c r="J7423" s="112">
        <v>137170213.71788201</v>
      </c>
      <c r="K7423" s="112">
        <f>I7423-J7423-(0.38*'Recalled prostheses cost'!$F$23)</f>
        <v>-120640426.61729208</v>
      </c>
      <c r="L7423" s="11">
        <f t="shared" si="234"/>
        <v>1</v>
      </c>
    </row>
    <row r="7424" spans="1:12" x14ac:dyDescent="0.25">
      <c r="A7424">
        <f t="shared" si="235"/>
        <v>7419</v>
      </c>
      <c r="C7424">
        <v>55162.025795333429</v>
      </c>
      <c r="D7424">
        <v>57041.505805005909</v>
      </c>
      <c r="E7424">
        <v>56028237.483385354</v>
      </c>
      <c r="F7424">
        <v>1879.4800096724794</v>
      </c>
      <c r="G7424">
        <v>495334089.67008501</v>
      </c>
      <c r="H7424" s="6">
        <f>E7424-G7424-'Recalled prostheses cost'!$F$23</f>
        <v>-463057676.6535908</v>
      </c>
      <c r="I7424" s="112">
        <v>30974401.775360737</v>
      </c>
      <c r="J7424" s="112">
        <v>188226954.07463232</v>
      </c>
      <c r="K7424" s="112">
        <f>I7424-J7424-(0.38*'Recalled prostheses cost'!$F$23)</f>
        <v>-166278245.59669024</v>
      </c>
      <c r="L7424" s="11">
        <f t="shared" si="234"/>
        <v>1</v>
      </c>
    </row>
    <row r="7425" spans="1:12" x14ac:dyDescent="0.25">
      <c r="A7425">
        <f t="shared" si="235"/>
        <v>7420</v>
      </c>
      <c r="C7425">
        <v>61170.361204621557</v>
      </c>
      <c r="D7425">
        <v>63416.244786142634</v>
      </c>
      <c r="E7425">
        <v>45626732.877520472</v>
      </c>
      <c r="F7425">
        <v>2245.8835815210768</v>
      </c>
      <c r="G7425">
        <v>416593448.37705284</v>
      </c>
      <c r="H7425" s="6">
        <f>E7425-G7425-'Recalled prostheses cost'!$F$23</f>
        <v>-394718539.96642351</v>
      </c>
      <c r="I7425" s="112">
        <v>25437087.139745388</v>
      </c>
      <c r="J7425" s="112">
        <v>158305510.38328013</v>
      </c>
      <c r="K7425" s="112">
        <f>I7425-J7425-(0.38*'Recalled prostheses cost'!$F$23)</f>
        <v>-141894116.5409534</v>
      </c>
      <c r="L7425" s="11">
        <f t="shared" si="234"/>
        <v>1</v>
      </c>
    </row>
    <row r="7426" spans="1:12" x14ac:dyDescent="0.25">
      <c r="A7426">
        <f t="shared" si="235"/>
        <v>7421</v>
      </c>
      <c r="C7426">
        <v>61306.842106912882</v>
      </c>
      <c r="D7426">
        <v>62831.863084667704</v>
      </c>
      <c r="E7426">
        <v>42034860.372945942</v>
      </c>
      <c r="F7426">
        <v>1525.0209777548225</v>
      </c>
      <c r="G7426">
        <v>219234902.25369945</v>
      </c>
      <c r="H7426" s="6">
        <f>E7426-G7426-'Recalled prostheses cost'!$F$23</f>
        <v>-200951866.34764469</v>
      </c>
      <c r="I7426" s="112">
        <v>23259843.285101846</v>
      </c>
      <c r="J7426" s="112">
        <v>83309262.85640581</v>
      </c>
      <c r="K7426" s="112">
        <f>I7426-J7426-(0.38*'Recalled prostheses cost'!$F$23)</f>
        <v>-69075112.868722618</v>
      </c>
      <c r="L7426" s="11">
        <f t="shared" si="234"/>
        <v>1</v>
      </c>
    </row>
    <row r="7427" spans="1:12" x14ac:dyDescent="0.25">
      <c r="A7427">
        <f t="shared" si="235"/>
        <v>7422</v>
      </c>
      <c r="C7427">
        <v>75297.251943452808</v>
      </c>
      <c r="D7427">
        <v>78440.824497582449</v>
      </c>
      <c r="E7427">
        <v>56433797.935580619</v>
      </c>
      <c r="F7427">
        <v>3143.5725541296415</v>
      </c>
      <c r="G7427">
        <v>522087473.14965993</v>
      </c>
      <c r="H7427" s="6">
        <f>E7427-G7427-'Recalled prostheses cost'!$F$23</f>
        <v>-489405499.68097049</v>
      </c>
      <c r="I7427" s="112">
        <v>31617151.596914139</v>
      </c>
      <c r="J7427" s="112">
        <v>198393239.79687077</v>
      </c>
      <c r="K7427" s="112">
        <f>I7427-J7427-(0.38*'Recalled prostheses cost'!$F$23)</f>
        <v>-175801781.49737528</v>
      </c>
      <c r="L7427" s="11">
        <f t="shared" si="234"/>
        <v>1</v>
      </c>
    </row>
    <row r="7428" spans="1:12" x14ac:dyDescent="0.25">
      <c r="A7428">
        <f t="shared" si="235"/>
        <v>7423</v>
      </c>
      <c r="C7428">
        <v>62982.748225781157</v>
      </c>
      <c r="D7428">
        <v>65169.213754665878</v>
      </c>
      <c r="E7428">
        <v>42112452.862572007</v>
      </c>
      <c r="F7428">
        <v>2186.4655288847207</v>
      </c>
      <c r="G7428">
        <v>312325178.0037747</v>
      </c>
      <c r="H7428" s="6">
        <f>E7428-G7428-'Recalled prostheses cost'!$F$23</f>
        <v>-293964549.60809386</v>
      </c>
      <c r="I7428" s="112">
        <v>23506310.326058861</v>
      </c>
      <c r="J7428" s="112">
        <v>118683567.64143437</v>
      </c>
      <c r="K7428" s="112">
        <f>I7428-J7428-(0.38*'Recalled prostheses cost'!$F$23)</f>
        <v>-104202950.61279416</v>
      </c>
      <c r="L7428" s="11">
        <f t="shared" si="234"/>
        <v>1</v>
      </c>
    </row>
    <row r="7429" spans="1:12" x14ac:dyDescent="0.25">
      <c r="A7429">
        <f t="shared" si="235"/>
        <v>7424</v>
      </c>
      <c r="C7429">
        <v>48898.931687639095</v>
      </c>
      <c r="D7429">
        <v>49826.016023625889</v>
      </c>
      <c r="E7429">
        <v>43675366.257290982</v>
      </c>
      <c r="F7429">
        <v>927.08433598679403</v>
      </c>
      <c r="G7429">
        <v>185787459.9369438</v>
      </c>
      <c r="H7429" s="6">
        <f>E7429-G7429-'Recalled prostheses cost'!$F$23</f>
        <v>-165863918.14654398</v>
      </c>
      <c r="I7429" s="112">
        <v>24517929.4116791</v>
      </c>
      <c r="J7429" s="112">
        <v>70599234.776038662</v>
      </c>
      <c r="K7429" s="112">
        <f>I7429-J7429-(0.38*'Recalled prostheses cost'!$F$23)</f>
        <v>-55106998.661778204</v>
      </c>
      <c r="L7429" s="11">
        <f t="shared" si="234"/>
        <v>1</v>
      </c>
    </row>
    <row r="7430" spans="1:12" x14ac:dyDescent="0.25">
      <c r="A7430">
        <f t="shared" si="235"/>
        <v>7425</v>
      </c>
      <c r="C7430">
        <v>61103.552580369505</v>
      </c>
      <c r="D7430">
        <v>62498.531657664513</v>
      </c>
      <c r="E7430">
        <v>41964380.161633193</v>
      </c>
      <c r="F7430">
        <v>1394.9790772950073</v>
      </c>
      <c r="G7430">
        <v>208800389.10052618</v>
      </c>
      <c r="H7430" s="6">
        <f>E7430-G7430-'Recalled prostheses cost'!$F$23</f>
        <v>-190587833.40578416</v>
      </c>
      <c r="I7430" s="112">
        <v>23204198.362487819</v>
      </c>
      <c r="J7430" s="112">
        <v>79344147.858199969</v>
      </c>
      <c r="K7430" s="112">
        <f>I7430-J7430-(0.38*'Recalled prostheses cost'!$F$23)</f>
        <v>-65165642.793130793</v>
      </c>
      <c r="L7430" s="11">
        <f t="shared" ref="L7430:L7493" si="236">IF(H7430/$H$1&lt;=F7430,1,0)</f>
        <v>1</v>
      </c>
    </row>
    <row r="7431" spans="1:12" x14ac:dyDescent="0.25">
      <c r="A7431">
        <f t="shared" si="235"/>
        <v>7426</v>
      </c>
      <c r="C7431">
        <v>51626.820524299219</v>
      </c>
      <c r="D7431">
        <v>53288.630006840343</v>
      </c>
      <c r="E7431">
        <v>38931486.225464806</v>
      </c>
      <c r="F7431">
        <v>1661.8094825411245</v>
      </c>
      <c r="G7431">
        <v>242556066.520978</v>
      </c>
      <c r="H7431" s="6">
        <f>E7431-G7431-'Recalled prostheses cost'!$F$23</f>
        <v>-227376404.76240438</v>
      </c>
      <c r="I7431" s="112">
        <v>21606100.682982996</v>
      </c>
      <c r="J7431" s="112">
        <v>92171305.27797164</v>
      </c>
      <c r="K7431" s="112">
        <f>I7431-J7431-(0.38*'Recalled prostheses cost'!$F$23)</f>
        <v>-79590897.892407298</v>
      </c>
      <c r="L7431" s="11">
        <f t="shared" si="236"/>
        <v>1</v>
      </c>
    </row>
    <row r="7432" spans="1:12" x14ac:dyDescent="0.25">
      <c r="A7432">
        <f t="shared" ref="A7432:A7495" si="237">1+A7431</f>
        <v>7427</v>
      </c>
      <c r="C7432">
        <v>61692.346842310944</v>
      </c>
      <c r="D7432">
        <v>63459.63247454659</v>
      </c>
      <c r="E7432">
        <v>39147778.018369183</v>
      </c>
      <c r="F7432">
        <v>1767.2856322356456</v>
      </c>
      <c r="G7432">
        <v>211508319.07697803</v>
      </c>
      <c r="H7432" s="6">
        <f>E7432-G7432-'Recalled prostheses cost'!$F$23</f>
        <v>-196112365.5255</v>
      </c>
      <c r="I7432" s="112">
        <v>21611944.713830918</v>
      </c>
      <c r="J7432" s="112">
        <v>80373161.249251634</v>
      </c>
      <c r="K7432" s="112">
        <f>I7432-J7432-(0.38*'Recalled prostheses cost'!$F$23)</f>
        <v>-67786909.83283937</v>
      </c>
      <c r="L7432" s="11">
        <f t="shared" si="236"/>
        <v>1</v>
      </c>
    </row>
    <row r="7433" spans="1:12" x14ac:dyDescent="0.25">
      <c r="A7433">
        <f t="shared" si="237"/>
        <v>7428</v>
      </c>
      <c r="C7433">
        <v>52164.477437717876</v>
      </c>
      <c r="D7433">
        <v>53989.877491376486</v>
      </c>
      <c r="E7433">
        <v>72106732.854032338</v>
      </c>
      <c r="F7433">
        <v>1825.40005365861</v>
      </c>
      <c r="G7433">
        <v>632470833.44752836</v>
      </c>
      <c r="H7433" s="6">
        <f>E7433-G7433-'Recalled prostheses cost'!$F$23</f>
        <v>-584115925.06038725</v>
      </c>
      <c r="I7433" s="112">
        <v>39953477.869590536</v>
      </c>
      <c r="J7433" s="112">
        <v>240338916.71006083</v>
      </c>
      <c r="K7433" s="112">
        <f>I7433-J7433-(0.38*'Recalled prostheses cost'!$F$23)</f>
        <v>-209411132.13788897</v>
      </c>
      <c r="L7433" s="11">
        <f t="shared" si="236"/>
        <v>1</v>
      </c>
    </row>
    <row r="7434" spans="1:12" x14ac:dyDescent="0.25">
      <c r="A7434">
        <f t="shared" si="237"/>
        <v>7429</v>
      </c>
      <c r="C7434">
        <v>55121.332147401539</v>
      </c>
      <c r="D7434">
        <v>56656.131279812136</v>
      </c>
      <c r="E7434">
        <v>43212170.116971344</v>
      </c>
      <c r="F7434">
        <v>1534.7991324105969</v>
      </c>
      <c r="G7434">
        <v>310682487.284208</v>
      </c>
      <c r="H7434" s="6">
        <f>E7434-G7434-'Recalled prostheses cost'!$F$23</f>
        <v>-291222141.63412786</v>
      </c>
      <c r="I7434" s="112">
        <v>23933935.269806284</v>
      </c>
      <c r="J7434" s="112">
        <v>118059345.16799901</v>
      </c>
      <c r="K7434" s="112">
        <f>I7434-J7434-(0.38*'Recalled prostheses cost'!$F$23)</f>
        <v>-103151103.19561139</v>
      </c>
      <c r="L7434" s="11">
        <f t="shared" si="236"/>
        <v>1</v>
      </c>
    </row>
    <row r="7435" spans="1:12" x14ac:dyDescent="0.25">
      <c r="A7435">
        <f t="shared" si="237"/>
        <v>7430</v>
      </c>
      <c r="C7435">
        <v>57441.250419389682</v>
      </c>
      <c r="D7435">
        <v>59082.702369695689</v>
      </c>
      <c r="E7435">
        <v>59395124.459951289</v>
      </c>
      <c r="F7435">
        <v>1641.4519503060073</v>
      </c>
      <c r="G7435">
        <v>438165940.27092397</v>
      </c>
      <c r="H7435" s="6">
        <f>E7435-G7435-'Recalled prostheses cost'!$F$23</f>
        <v>-402522640.27786386</v>
      </c>
      <c r="I7435" s="112">
        <v>33347380.344663315</v>
      </c>
      <c r="J7435" s="112">
        <v>166503057.3029511</v>
      </c>
      <c r="K7435" s="112">
        <f>I7435-J7435-(0.38*'Recalled prostheses cost'!$F$23)</f>
        <v>-142181370.25570643</v>
      </c>
      <c r="L7435" s="11">
        <f t="shared" si="236"/>
        <v>1</v>
      </c>
    </row>
    <row r="7436" spans="1:12" x14ac:dyDescent="0.25">
      <c r="A7436">
        <f t="shared" si="237"/>
        <v>7431</v>
      </c>
      <c r="C7436">
        <v>50775.984305340942</v>
      </c>
      <c r="D7436">
        <v>52165.357984108436</v>
      </c>
      <c r="E7436">
        <v>49519670.529457912</v>
      </c>
      <c r="F7436">
        <v>1389.3736787674934</v>
      </c>
      <c r="G7436">
        <v>324839494.62070787</v>
      </c>
      <c r="H7436" s="6">
        <f>E7436-G7436-'Recalled prostheses cost'!$F$23</f>
        <v>-299071648.55814111</v>
      </c>
      <c r="I7436" s="112">
        <v>27866445.819147822</v>
      </c>
      <c r="J7436" s="112">
        <v>123439007.955869</v>
      </c>
      <c r="K7436" s="112">
        <f>I7436-J7436-(0.38*'Recalled prostheses cost'!$F$23)</f>
        <v>-104598255.43413982</v>
      </c>
      <c r="L7436" s="11">
        <f t="shared" si="236"/>
        <v>1</v>
      </c>
    </row>
    <row r="7437" spans="1:12" x14ac:dyDescent="0.25">
      <c r="A7437">
        <f t="shared" si="237"/>
        <v>7432</v>
      </c>
      <c r="C7437">
        <v>64064.042915732505</v>
      </c>
      <c r="D7437">
        <v>67352.660756944562</v>
      </c>
      <c r="E7437">
        <v>43105474.281354301</v>
      </c>
      <c r="F7437">
        <v>3288.6178412120571</v>
      </c>
      <c r="G7437">
        <v>476294985.43312812</v>
      </c>
      <c r="H7437" s="6">
        <f>E7437-G7437-'Recalled prostheses cost'!$F$23</f>
        <v>-456941335.61866498</v>
      </c>
      <c r="I7437" s="112">
        <v>24125068.128847171</v>
      </c>
      <c r="J7437" s="112">
        <v>180992094.46458873</v>
      </c>
      <c r="K7437" s="112">
        <f>I7437-J7437-(0.38*'Recalled prostheses cost'!$F$23)</f>
        <v>-165892719.6331602</v>
      </c>
      <c r="L7437" s="11">
        <f t="shared" si="236"/>
        <v>1</v>
      </c>
    </row>
    <row r="7438" spans="1:12" x14ac:dyDescent="0.25">
      <c r="A7438">
        <f t="shared" si="237"/>
        <v>7433</v>
      </c>
      <c r="C7438">
        <v>73396.348179887194</v>
      </c>
      <c r="D7438">
        <v>75994.787287025072</v>
      </c>
      <c r="E7438">
        <v>39061820.678058527</v>
      </c>
      <c r="F7438">
        <v>2598.4391071378777</v>
      </c>
      <c r="G7438">
        <v>257414366.49713033</v>
      </c>
      <c r="H7438" s="6">
        <f>E7438-G7438-'Recalled prostheses cost'!$F$23</f>
        <v>-242104370.28596297</v>
      </c>
      <c r="I7438" s="112">
        <v>21826047.650938306</v>
      </c>
      <c r="J7438" s="112">
        <v>97817459.268909544</v>
      </c>
      <c r="K7438" s="112">
        <f>I7438-J7438-(0.38*'Recalled prostheses cost'!$F$23)</f>
        <v>-85017104.915389895</v>
      </c>
      <c r="L7438" s="11">
        <f t="shared" si="236"/>
        <v>1</v>
      </c>
    </row>
    <row r="7439" spans="1:12" x14ac:dyDescent="0.25">
      <c r="A7439">
        <f t="shared" si="237"/>
        <v>7434</v>
      </c>
      <c r="C7439">
        <v>54481.379916309605</v>
      </c>
      <c r="D7439">
        <v>55660.200580253841</v>
      </c>
      <c r="E7439">
        <v>64671123.024529651</v>
      </c>
      <c r="F7439">
        <v>1178.820663944236</v>
      </c>
      <c r="G7439">
        <v>348488579.60188413</v>
      </c>
      <c r="H7439" s="6">
        <f>E7439-G7439-'Recalled prostheses cost'!$F$23</f>
        <v>-307569281.04424566</v>
      </c>
      <c r="I7439" s="112">
        <v>36033670.916343361</v>
      </c>
      <c r="J7439" s="112">
        <v>132425660.248716</v>
      </c>
      <c r="K7439" s="112">
        <f>I7439-J7439-(0.38*'Recalled prostheses cost'!$F$23)</f>
        <v>-105417682.62979129</v>
      </c>
      <c r="L7439" s="11">
        <f t="shared" si="236"/>
        <v>1</v>
      </c>
    </row>
    <row r="7440" spans="1:12" x14ac:dyDescent="0.25">
      <c r="A7440">
        <f t="shared" si="237"/>
        <v>7435</v>
      </c>
      <c r="C7440">
        <v>64983.930232396</v>
      </c>
      <c r="D7440">
        <v>66684.730294438108</v>
      </c>
      <c r="E7440">
        <v>52762458.466671981</v>
      </c>
      <c r="F7440">
        <v>1700.800062042108</v>
      </c>
      <c r="G7440">
        <v>311693218.7870068</v>
      </c>
      <c r="H7440" s="6">
        <f>E7440-G7440-'Recalled prostheses cost'!$F$23</f>
        <v>-282682584.78722602</v>
      </c>
      <c r="I7440" s="112">
        <v>29147586.869023029</v>
      </c>
      <c r="J7440" s="112">
        <v>118443423.1390626</v>
      </c>
      <c r="K7440" s="112">
        <f>I7440-J7440-(0.38*'Recalled prostheses cost'!$F$23)</f>
        <v>-98321529.567458212</v>
      </c>
      <c r="L7440" s="11">
        <f t="shared" si="236"/>
        <v>1</v>
      </c>
    </row>
    <row r="7441" spans="1:12" x14ac:dyDescent="0.25">
      <c r="A7441">
        <f t="shared" si="237"/>
        <v>7436</v>
      </c>
      <c r="C7441">
        <v>52172.445236690532</v>
      </c>
      <c r="D7441">
        <v>53709.213779218131</v>
      </c>
      <c r="E7441">
        <v>41988658.683337547</v>
      </c>
      <c r="F7441">
        <v>1536.7685425275995</v>
      </c>
      <c r="G7441">
        <v>264137142.75600067</v>
      </c>
      <c r="H7441" s="6">
        <f>E7441-G7441-'Recalled prostheses cost'!$F$23</f>
        <v>-245900308.5395543</v>
      </c>
      <c r="I7441" s="112">
        <v>23605273.655374404</v>
      </c>
      <c r="J7441" s="112">
        <v>100372114.24728025</v>
      </c>
      <c r="K7441" s="112">
        <f>I7441-J7441-(0.38*'Recalled prostheses cost'!$F$23)</f>
        <v>-85792533.889324486</v>
      </c>
      <c r="L7441" s="11">
        <f t="shared" si="236"/>
        <v>1</v>
      </c>
    </row>
    <row r="7442" spans="1:12" x14ac:dyDescent="0.25">
      <c r="A7442">
        <f t="shared" si="237"/>
        <v>7437</v>
      </c>
      <c r="C7442">
        <v>55899.156464694883</v>
      </c>
      <c r="D7442">
        <v>58340.362849312856</v>
      </c>
      <c r="E7442">
        <v>53996306.630836077</v>
      </c>
      <c r="F7442">
        <v>2441.2063846179735</v>
      </c>
      <c r="G7442">
        <v>617689612.86354709</v>
      </c>
      <c r="H7442" s="6">
        <f>E7442-G7442-'Recalled prostheses cost'!$F$23</f>
        <v>-587445130.69960213</v>
      </c>
      <c r="I7442" s="112">
        <v>29761875.110692464</v>
      </c>
      <c r="J7442" s="112">
        <v>234722052.88814792</v>
      </c>
      <c r="K7442" s="112">
        <f>I7442-J7442-(0.38*'Recalled prostheses cost'!$F$23)</f>
        <v>-213985871.0748741</v>
      </c>
      <c r="L7442" s="11">
        <f t="shared" si="236"/>
        <v>1</v>
      </c>
    </row>
    <row r="7443" spans="1:12" x14ac:dyDescent="0.25">
      <c r="A7443">
        <f t="shared" si="237"/>
        <v>7438</v>
      </c>
      <c r="C7443">
        <v>55307.644713937952</v>
      </c>
      <c r="D7443">
        <v>57528.491007051198</v>
      </c>
      <c r="E7443">
        <v>52615136.706411295</v>
      </c>
      <c r="F7443">
        <v>2220.8462931132453</v>
      </c>
      <c r="G7443">
        <v>503919622.07168698</v>
      </c>
      <c r="H7443" s="6">
        <f>E7443-G7443-'Recalled prostheses cost'!$F$23</f>
        <v>-475056309.83216685</v>
      </c>
      <c r="I7443" s="112">
        <v>30095679.796956457</v>
      </c>
      <c r="J7443" s="112">
        <v>191489456.38724107</v>
      </c>
      <c r="K7443" s="112">
        <f>I7443-J7443-(0.38*'Recalled prostheses cost'!$F$23)</f>
        <v>-170419469.88770327</v>
      </c>
      <c r="L7443" s="11">
        <f t="shared" si="236"/>
        <v>1</v>
      </c>
    </row>
    <row r="7444" spans="1:12" x14ac:dyDescent="0.25">
      <c r="A7444">
        <f t="shared" si="237"/>
        <v>7439</v>
      </c>
      <c r="C7444">
        <v>48966.563218185751</v>
      </c>
      <c r="D7444">
        <v>50143.17515135814</v>
      </c>
      <c r="E7444">
        <v>43321431.196886174</v>
      </c>
      <c r="F7444">
        <v>1176.6119331723894</v>
      </c>
      <c r="G7444">
        <v>251885082.38418859</v>
      </c>
      <c r="H7444" s="6">
        <f>E7444-G7444-'Recalled prostheses cost'!$F$23</f>
        <v>-232315475.65419358</v>
      </c>
      <c r="I7444" s="112">
        <v>24047766.661306363</v>
      </c>
      <c r="J7444" s="112">
        <v>95716331.30599165</v>
      </c>
      <c r="K7444" s="112">
        <f>I7444-J7444-(0.38*'Recalled prostheses cost'!$F$23)</f>
        <v>-80694257.942103922</v>
      </c>
      <c r="L7444" s="11">
        <f t="shared" si="236"/>
        <v>1</v>
      </c>
    </row>
    <row r="7445" spans="1:12" x14ac:dyDescent="0.25">
      <c r="A7445">
        <f t="shared" si="237"/>
        <v>7440</v>
      </c>
      <c r="C7445">
        <v>55614.280756660155</v>
      </c>
      <c r="D7445">
        <v>57224.064895278454</v>
      </c>
      <c r="E7445">
        <v>45195468.708601654</v>
      </c>
      <c r="F7445">
        <v>1609.784138618299</v>
      </c>
      <c r="G7445">
        <v>259878942.28063303</v>
      </c>
      <c r="H7445" s="6">
        <f>E7445-G7445-'Recalled prostheses cost'!$F$23</f>
        <v>-238435298.03892255</v>
      </c>
      <c r="I7445" s="112">
        <v>25283786.066720303</v>
      </c>
      <c r="J7445" s="112">
        <v>98753998.066640541</v>
      </c>
      <c r="K7445" s="112">
        <f>I7445-J7445-(0.38*'Recalled prostheses cost'!$F$23)</f>
        <v>-82495905.297338873</v>
      </c>
      <c r="L7445" s="11">
        <f t="shared" si="236"/>
        <v>1</v>
      </c>
    </row>
    <row r="7446" spans="1:12" x14ac:dyDescent="0.25">
      <c r="A7446">
        <f t="shared" si="237"/>
        <v>7441</v>
      </c>
      <c r="C7446">
        <v>66894.180835948777</v>
      </c>
      <c r="D7446">
        <v>68977.357220364327</v>
      </c>
      <c r="E7446">
        <v>43305434.709262021</v>
      </c>
      <c r="F7446">
        <v>2083.1763844155503</v>
      </c>
      <c r="G7446">
        <v>285951594.57290035</v>
      </c>
      <c r="H7446" s="6">
        <f>E7446-G7446-'Recalled prostheses cost'!$F$23</f>
        <v>-266397984.33052951</v>
      </c>
      <c r="I7446" s="112">
        <v>23947097.714677881</v>
      </c>
      <c r="J7446" s="112">
        <v>108661605.93770215</v>
      </c>
      <c r="K7446" s="112">
        <f>I7446-J7446-(0.38*'Recalled prostheses cost'!$F$23)</f>
        <v>-93740201.520442903</v>
      </c>
      <c r="L7446" s="11">
        <f t="shared" si="236"/>
        <v>1</v>
      </c>
    </row>
    <row r="7447" spans="1:12" x14ac:dyDescent="0.25">
      <c r="A7447">
        <f t="shared" si="237"/>
        <v>7442</v>
      </c>
      <c r="C7447">
        <v>51615.071456661848</v>
      </c>
      <c r="D7447">
        <v>53790.942891226994</v>
      </c>
      <c r="E7447">
        <v>47408709.49675452</v>
      </c>
      <c r="F7447">
        <v>2175.871434565146</v>
      </c>
      <c r="G7447">
        <v>436352481.49175662</v>
      </c>
      <c r="H7447" s="6">
        <f>E7447-G7447-'Recalled prostheses cost'!$F$23</f>
        <v>-412695596.46189326</v>
      </c>
      <c r="I7447" s="112">
        <v>25971773.031708173</v>
      </c>
      <c r="J7447" s="112">
        <v>165813942.96686757</v>
      </c>
      <c r="K7447" s="112">
        <f>I7447-J7447-(0.38*'Recalled prostheses cost'!$F$23)</f>
        <v>-148867863.23257804</v>
      </c>
      <c r="L7447" s="11">
        <f t="shared" si="236"/>
        <v>1</v>
      </c>
    </row>
    <row r="7448" spans="1:12" x14ac:dyDescent="0.25">
      <c r="A7448">
        <f t="shared" si="237"/>
        <v>7443</v>
      </c>
      <c r="C7448">
        <v>66053.593686438486</v>
      </c>
      <c r="D7448">
        <v>68955.038357592697</v>
      </c>
      <c r="E7448">
        <v>44813222.815589316</v>
      </c>
      <c r="F7448">
        <v>2901.4446711542114</v>
      </c>
      <c r="G7448">
        <v>445984193.36872721</v>
      </c>
      <c r="H7448" s="6">
        <f>E7448-G7448-'Recalled prostheses cost'!$F$23</f>
        <v>-424922795.02002907</v>
      </c>
      <c r="I7448" s="112">
        <v>24453414.293312959</v>
      </c>
      <c r="J7448" s="112">
        <v>169473993.48011634</v>
      </c>
      <c r="K7448" s="112">
        <f>I7448-J7448-(0.38*'Recalled prostheses cost'!$F$23)</f>
        <v>-154046272.48422202</v>
      </c>
      <c r="L7448" s="11">
        <f t="shared" si="236"/>
        <v>1</v>
      </c>
    </row>
    <row r="7449" spans="1:12" x14ac:dyDescent="0.25">
      <c r="A7449">
        <f t="shared" si="237"/>
        <v>7444</v>
      </c>
      <c r="C7449">
        <v>66264.738107475743</v>
      </c>
      <c r="D7449">
        <v>69470.255342375895</v>
      </c>
      <c r="E7449">
        <v>58394286.521966249</v>
      </c>
      <c r="F7449">
        <v>3205.5172349001514</v>
      </c>
      <c r="G7449">
        <v>728191551.58853412</v>
      </c>
      <c r="H7449" s="6">
        <f>E7449-G7449-'Recalled prostheses cost'!$F$23</f>
        <v>-693549089.53345907</v>
      </c>
      <c r="I7449" s="112">
        <v>32104662.884010363</v>
      </c>
      <c r="J7449" s="112">
        <v>276712789.60364294</v>
      </c>
      <c r="K7449" s="112">
        <f>I7449-J7449-(0.38*'Recalled prostheses cost'!$F$23)</f>
        <v>-253633820.01705122</v>
      </c>
      <c r="L7449" s="11">
        <f t="shared" si="236"/>
        <v>1</v>
      </c>
    </row>
    <row r="7450" spans="1:12" x14ac:dyDescent="0.25">
      <c r="A7450">
        <f t="shared" si="237"/>
        <v>7445</v>
      </c>
      <c r="C7450">
        <v>59527.424121041957</v>
      </c>
      <c r="D7450">
        <v>61148.178613854943</v>
      </c>
      <c r="E7450">
        <v>65213948.086692132</v>
      </c>
      <c r="F7450">
        <v>1620.7544928129864</v>
      </c>
      <c r="G7450">
        <v>389235908.13765228</v>
      </c>
      <c r="H7450" s="6">
        <f>E7450-G7450-'Recalled prostheses cost'!$F$23</f>
        <v>-347773784.51785129</v>
      </c>
      <c r="I7450" s="112">
        <v>36124712.232558444</v>
      </c>
      <c r="J7450" s="112">
        <v>147909645.09230787</v>
      </c>
      <c r="K7450" s="112">
        <f>I7450-J7450-(0.38*'Recalled prostheses cost'!$F$23)</f>
        <v>-120810626.15716806</v>
      </c>
      <c r="L7450" s="11">
        <f t="shared" si="236"/>
        <v>1</v>
      </c>
    </row>
    <row r="7451" spans="1:12" x14ac:dyDescent="0.25">
      <c r="A7451">
        <f t="shared" si="237"/>
        <v>7446</v>
      </c>
      <c r="C7451">
        <v>54553.803201077499</v>
      </c>
      <c r="D7451">
        <v>57039.545762588605</v>
      </c>
      <c r="E7451">
        <v>44879535.701388344</v>
      </c>
      <c r="F7451">
        <v>2485.742561511106</v>
      </c>
      <c r="G7451">
        <v>536208338.13672805</v>
      </c>
      <c r="H7451" s="6">
        <f>E7451-G7451-'Recalled prostheses cost'!$F$23</f>
        <v>-515080626.90223086</v>
      </c>
      <c r="I7451" s="112">
        <v>25048542.660665743</v>
      </c>
      <c r="J7451" s="112">
        <v>203759168.49195665</v>
      </c>
      <c r="K7451" s="112">
        <f>I7451-J7451-(0.38*'Recalled prostheses cost'!$F$23)</f>
        <v>-187736319.12870955</v>
      </c>
      <c r="L7451" s="11">
        <f t="shared" si="236"/>
        <v>1</v>
      </c>
    </row>
    <row r="7452" spans="1:12" x14ac:dyDescent="0.25">
      <c r="A7452">
        <f t="shared" si="237"/>
        <v>7447</v>
      </c>
      <c r="C7452">
        <v>85294.965672548205</v>
      </c>
      <c r="D7452">
        <v>88904.274250223185</v>
      </c>
      <c r="E7452">
        <v>65621259.577187791</v>
      </c>
      <c r="F7452">
        <v>3609.3085776749795</v>
      </c>
      <c r="G7452">
        <v>661716385.55626178</v>
      </c>
      <c r="H7452" s="6">
        <f>E7452-G7452-'Recalled prostheses cost'!$F$23</f>
        <v>-619846950.44596517</v>
      </c>
      <c r="I7452" s="112">
        <v>36614460.42015706</v>
      </c>
      <c r="J7452" s="112">
        <v>251452226.51137945</v>
      </c>
      <c r="K7452" s="112">
        <f>I7452-J7452-(0.38*'Recalled prostheses cost'!$F$23)</f>
        <v>-223863459.38864106</v>
      </c>
      <c r="L7452" s="11">
        <f t="shared" si="236"/>
        <v>1</v>
      </c>
    </row>
    <row r="7453" spans="1:12" x14ac:dyDescent="0.25">
      <c r="A7453">
        <f t="shared" si="237"/>
        <v>7448</v>
      </c>
      <c r="C7453">
        <v>65659.15886495536</v>
      </c>
      <c r="D7453">
        <v>67773.722781733028</v>
      </c>
      <c r="E7453">
        <v>41192675.319689035</v>
      </c>
      <c r="F7453">
        <v>2114.5639167776681</v>
      </c>
      <c r="G7453">
        <v>277249807.43844867</v>
      </c>
      <c r="H7453" s="6">
        <f>E7453-G7453-'Recalled prostheses cost'!$F$23</f>
        <v>-259808956.5856508</v>
      </c>
      <c r="I7453" s="112">
        <v>22740667.673127264</v>
      </c>
      <c r="J7453" s="112">
        <v>105354926.82661052</v>
      </c>
      <c r="K7453" s="112">
        <f>I7453-J7453-(0.38*'Recalled prostheses cost'!$F$23)</f>
        <v>-91639952.450901896</v>
      </c>
      <c r="L7453" s="11">
        <f t="shared" si="236"/>
        <v>1</v>
      </c>
    </row>
    <row r="7454" spans="1:12" x14ac:dyDescent="0.25">
      <c r="A7454">
        <f t="shared" si="237"/>
        <v>7449</v>
      </c>
      <c r="C7454">
        <v>64432.434468428779</v>
      </c>
      <c r="D7454">
        <v>67011.772460120934</v>
      </c>
      <c r="E7454">
        <v>53475565.373483658</v>
      </c>
      <c r="F7454">
        <v>2579.3379916921549</v>
      </c>
      <c r="G7454">
        <v>502248334.28804994</v>
      </c>
      <c r="H7454" s="6">
        <f>E7454-G7454-'Recalled prostheses cost'!$F$23</f>
        <v>-472524593.38145745</v>
      </c>
      <c r="I7454" s="112">
        <v>29388077.544781446</v>
      </c>
      <c r="J7454" s="112">
        <v>190854367.029459</v>
      </c>
      <c r="K7454" s="112">
        <f>I7454-J7454-(0.38*'Recalled prostheses cost'!$F$23)</f>
        <v>-170491982.78209621</v>
      </c>
      <c r="L7454" s="11">
        <f t="shared" si="236"/>
        <v>1</v>
      </c>
    </row>
    <row r="7455" spans="1:12" x14ac:dyDescent="0.25">
      <c r="A7455">
        <f t="shared" si="237"/>
        <v>7450</v>
      </c>
      <c r="C7455">
        <v>72092.214436608876</v>
      </c>
      <c r="D7455">
        <v>74688.582194507428</v>
      </c>
      <c r="E7455">
        <v>53597696.698074393</v>
      </c>
      <c r="F7455">
        <v>2596.3677578985516</v>
      </c>
      <c r="G7455">
        <v>449193772.38855422</v>
      </c>
      <c r="H7455" s="6">
        <f>E7455-G7455-'Recalled prostheses cost'!$F$23</f>
        <v>-419347900.15737098</v>
      </c>
      <c r="I7455" s="112">
        <v>29925283.128067609</v>
      </c>
      <c r="J7455" s="112">
        <v>170693633.50765064</v>
      </c>
      <c r="K7455" s="112">
        <f>I7455-J7455-(0.38*'Recalled prostheses cost'!$F$23)</f>
        <v>-149794043.67700168</v>
      </c>
      <c r="L7455" s="11">
        <f t="shared" si="236"/>
        <v>1</v>
      </c>
    </row>
    <row r="7456" spans="1:12" x14ac:dyDescent="0.25">
      <c r="A7456">
        <f t="shared" si="237"/>
        <v>7451</v>
      </c>
      <c r="C7456">
        <v>54636.959441191051</v>
      </c>
      <c r="D7456">
        <v>56281.495038199537</v>
      </c>
      <c r="E7456">
        <v>54515523.518638529</v>
      </c>
      <c r="F7456">
        <v>1644.5355970084856</v>
      </c>
      <c r="G7456">
        <v>395597031.59659952</v>
      </c>
      <c r="H7456" s="6">
        <f>E7456-G7456-'Recalled prostheses cost'!$F$23</f>
        <v>-364833332.54485214</v>
      </c>
      <c r="I7456" s="112">
        <v>30139078.435219664</v>
      </c>
      <c r="J7456" s="112">
        <v>150326872.00670779</v>
      </c>
      <c r="K7456" s="112">
        <f>I7456-J7456-(0.38*'Recalled prostheses cost'!$F$23)</f>
        <v>-129213486.86890677</v>
      </c>
      <c r="L7456" s="11">
        <f t="shared" si="236"/>
        <v>1</v>
      </c>
    </row>
    <row r="7457" spans="1:12" x14ac:dyDescent="0.25">
      <c r="A7457">
        <f t="shared" si="237"/>
        <v>7452</v>
      </c>
      <c r="C7457">
        <v>52227.139528115047</v>
      </c>
      <c r="D7457">
        <v>54471.874705080816</v>
      </c>
      <c r="E7457">
        <v>40386888.739443116</v>
      </c>
      <c r="F7457">
        <v>2244.7351769657689</v>
      </c>
      <c r="G7457">
        <v>419284420.97757226</v>
      </c>
      <c r="H7457" s="6">
        <f>E7457-G7457-'Recalled prostheses cost'!$F$23</f>
        <v>-402649356.70502031</v>
      </c>
      <c r="I7457" s="112">
        <v>21989476.065571819</v>
      </c>
      <c r="J7457" s="112">
        <v>159328079.97147745</v>
      </c>
      <c r="K7457" s="112">
        <f>I7457-J7457-(0.38*'Recalled prostheses cost'!$F$23)</f>
        <v>-146364297.20332429</v>
      </c>
      <c r="L7457" s="11">
        <f t="shared" si="236"/>
        <v>1</v>
      </c>
    </row>
    <row r="7458" spans="1:12" x14ac:dyDescent="0.25">
      <c r="A7458">
        <f t="shared" si="237"/>
        <v>7453</v>
      </c>
      <c r="C7458">
        <v>55271.192697986924</v>
      </c>
      <c r="D7458">
        <v>56615.990409113816</v>
      </c>
      <c r="E7458">
        <v>49334293.223798089</v>
      </c>
      <c r="F7458">
        <v>1344.797711126892</v>
      </c>
      <c r="G7458">
        <v>243639422.5617848</v>
      </c>
      <c r="H7458" s="6">
        <f>E7458-G7458-'Recalled prostheses cost'!$F$23</f>
        <v>-218056953.80487788</v>
      </c>
      <c r="I7458" s="112">
        <v>27045438.84337138</v>
      </c>
      <c r="J7458" s="112">
        <v>92582980.573478222</v>
      </c>
      <c r="K7458" s="112">
        <f>I7458-J7458-(0.38*'Recalled prostheses cost'!$F$23)</f>
        <v>-74563235.027525485</v>
      </c>
      <c r="L7458" s="11">
        <f t="shared" si="236"/>
        <v>1</v>
      </c>
    </row>
    <row r="7459" spans="1:12" x14ac:dyDescent="0.25">
      <c r="A7459">
        <f t="shared" si="237"/>
        <v>7454</v>
      </c>
      <c r="C7459">
        <v>60070.151555627337</v>
      </c>
      <c r="D7459">
        <v>61989.162923807635</v>
      </c>
      <c r="E7459">
        <v>44846072.746379979</v>
      </c>
      <c r="F7459">
        <v>1919.0113681802977</v>
      </c>
      <c r="G7459">
        <v>365772843.76747668</v>
      </c>
      <c r="H7459" s="6">
        <f>E7459-G7459-'Recalled prostheses cost'!$F$23</f>
        <v>-344678595.48798788</v>
      </c>
      <c r="I7459" s="112">
        <v>24827484.066202618</v>
      </c>
      <c r="J7459" s="112">
        <v>138993680.63164112</v>
      </c>
      <c r="K7459" s="112">
        <f>I7459-J7459-(0.38*'Recalled prostheses cost'!$F$23)</f>
        <v>-123191889.86285716</v>
      </c>
      <c r="L7459" s="11">
        <f t="shared" si="236"/>
        <v>1</v>
      </c>
    </row>
    <row r="7460" spans="1:12" x14ac:dyDescent="0.25">
      <c r="A7460">
        <f t="shared" si="237"/>
        <v>7455</v>
      </c>
      <c r="C7460">
        <v>74375.968584848481</v>
      </c>
      <c r="D7460">
        <v>77152.330353573212</v>
      </c>
      <c r="E7460">
        <v>50787606.070016816</v>
      </c>
      <c r="F7460">
        <v>2776.3617687247315</v>
      </c>
      <c r="G7460">
        <v>346131323.28598535</v>
      </c>
      <c r="H7460" s="6">
        <f>E7460-G7460-'Recalled prostheses cost'!$F$23</f>
        <v>-319095541.68285972</v>
      </c>
      <c r="I7460" s="112">
        <v>28041872.335719869</v>
      </c>
      <c r="J7460" s="112">
        <v>131529902.84867442</v>
      </c>
      <c r="K7460" s="112">
        <f>I7460-J7460-(0.38*'Recalled prostheses cost'!$F$23)</f>
        <v>-112513723.81037319</v>
      </c>
      <c r="L7460" s="11">
        <f t="shared" si="236"/>
        <v>1</v>
      </c>
    </row>
    <row r="7461" spans="1:12" x14ac:dyDescent="0.25">
      <c r="A7461">
        <f t="shared" si="237"/>
        <v>7456</v>
      </c>
      <c r="C7461">
        <v>75349.069534549228</v>
      </c>
      <c r="D7461">
        <v>77487.195601993764</v>
      </c>
      <c r="E7461">
        <v>49644707.534408398</v>
      </c>
      <c r="F7461">
        <v>2138.1260674445366</v>
      </c>
      <c r="G7461">
        <v>273507964.35260278</v>
      </c>
      <c r="H7461" s="6">
        <f>E7461-G7461-'Recalled prostheses cost'!$F$23</f>
        <v>-247615081.28508556</v>
      </c>
      <c r="I7461" s="112">
        <v>27105329.037248995</v>
      </c>
      <c r="J7461" s="112">
        <v>103933026.45398907</v>
      </c>
      <c r="K7461" s="112">
        <f>I7461-J7461-(0.38*'Recalled prostheses cost'!$F$23)</f>
        <v>-85853390.714158714</v>
      </c>
      <c r="L7461" s="11">
        <f t="shared" si="236"/>
        <v>1</v>
      </c>
    </row>
    <row r="7462" spans="1:12" x14ac:dyDescent="0.25">
      <c r="A7462">
        <f t="shared" si="237"/>
        <v>7457</v>
      </c>
      <c r="C7462">
        <v>61238.441958303767</v>
      </c>
      <c r="D7462">
        <v>63596.452717487089</v>
      </c>
      <c r="E7462">
        <v>56866264.977168992</v>
      </c>
      <c r="F7462">
        <v>2358.0107591833221</v>
      </c>
      <c r="G7462">
        <v>549073928.82271838</v>
      </c>
      <c r="H7462" s="6">
        <f>E7462-G7462-'Recalled prostheses cost'!$F$23</f>
        <v>-515959488.31244057</v>
      </c>
      <c r="I7462" s="112">
        <v>31178536.922854666</v>
      </c>
      <c r="J7462" s="112">
        <v>208648092.95263299</v>
      </c>
      <c r="K7462" s="112">
        <f>I7462-J7462-(0.38*'Recalled prostheses cost'!$F$23)</f>
        <v>-186495249.32719699</v>
      </c>
      <c r="L7462" s="11">
        <f t="shared" si="236"/>
        <v>1</v>
      </c>
    </row>
    <row r="7463" spans="1:12" x14ac:dyDescent="0.25">
      <c r="A7463">
        <f t="shared" si="237"/>
        <v>7458</v>
      </c>
      <c r="C7463">
        <v>53818.646358175349</v>
      </c>
      <c r="D7463">
        <v>55775.686065551781</v>
      </c>
      <c r="E7463">
        <v>52508447.977893904</v>
      </c>
      <c r="F7463">
        <v>1957.0397073764325</v>
      </c>
      <c r="G7463">
        <v>513431569.61782283</v>
      </c>
      <c r="H7463" s="6">
        <f>E7463-G7463-'Recalled prostheses cost'!$F$23</f>
        <v>-484674946.10682011</v>
      </c>
      <c r="I7463" s="112">
        <v>29102527.792958666</v>
      </c>
      <c r="J7463" s="112">
        <v>195103996.45477268</v>
      </c>
      <c r="K7463" s="112">
        <f>I7463-J7463-(0.38*'Recalled prostheses cost'!$F$23)</f>
        <v>-175027161.95923266</v>
      </c>
      <c r="L7463" s="11">
        <f t="shared" si="236"/>
        <v>1</v>
      </c>
    </row>
    <row r="7464" spans="1:12" x14ac:dyDescent="0.25">
      <c r="A7464">
        <f t="shared" si="237"/>
        <v>7459</v>
      </c>
      <c r="C7464">
        <v>57269.19840792867</v>
      </c>
      <c r="D7464">
        <v>59432.445467446429</v>
      </c>
      <c r="E7464">
        <v>45036231.032870807</v>
      </c>
      <c r="F7464">
        <v>2163.2470595177583</v>
      </c>
      <c r="G7464">
        <v>325591661.58893001</v>
      </c>
      <c r="H7464" s="6">
        <f>E7464-G7464-'Recalled prostheses cost'!$F$23</f>
        <v>-304307255.02295035</v>
      </c>
      <c r="I7464" s="112">
        <v>25230466.662149698</v>
      </c>
      <c r="J7464" s="112">
        <v>123724831.40379342</v>
      </c>
      <c r="K7464" s="112">
        <f>I7464-J7464-(0.38*'Recalled prostheses cost'!$F$23)</f>
        <v>-107520058.03906238</v>
      </c>
      <c r="L7464" s="11">
        <f t="shared" si="236"/>
        <v>1</v>
      </c>
    </row>
    <row r="7465" spans="1:12" x14ac:dyDescent="0.25">
      <c r="A7465">
        <f t="shared" si="237"/>
        <v>7460</v>
      </c>
      <c r="C7465">
        <v>51947.226575818757</v>
      </c>
      <c r="D7465">
        <v>53440.354306863839</v>
      </c>
      <c r="E7465">
        <v>47887954.59861353</v>
      </c>
      <c r="F7465">
        <v>1493.1277310450823</v>
      </c>
      <c r="G7465">
        <v>336376951.55069166</v>
      </c>
      <c r="H7465" s="6">
        <f>E7465-G7465-'Recalled prostheses cost'!$F$23</f>
        <v>-312240821.41896927</v>
      </c>
      <c r="I7465" s="112">
        <v>26087757.828610092</v>
      </c>
      <c r="J7465" s="112">
        <v>127823241.58926284</v>
      </c>
      <c r="K7465" s="112">
        <f>I7465-J7465-(0.38*'Recalled prostheses cost'!$F$23)</f>
        <v>-110761177.0580714</v>
      </c>
      <c r="L7465" s="11">
        <f t="shared" si="236"/>
        <v>1</v>
      </c>
    </row>
    <row r="7466" spans="1:12" x14ac:dyDescent="0.25">
      <c r="A7466">
        <f t="shared" si="237"/>
        <v>7461</v>
      </c>
      <c r="C7466">
        <v>61680.553202545736</v>
      </c>
      <c r="D7466">
        <v>63095.892048695197</v>
      </c>
      <c r="E7466">
        <v>44565495.819497354</v>
      </c>
      <c r="F7466">
        <v>1415.3388461494615</v>
      </c>
      <c r="G7466">
        <v>233512591.70562673</v>
      </c>
      <c r="H7466" s="6">
        <f>E7466-G7466-'Recalled prostheses cost'!$F$23</f>
        <v>-212698920.35302055</v>
      </c>
      <c r="I7466" s="112">
        <v>24480770.837605484</v>
      </c>
      <c r="J7466" s="112">
        <v>88734784.848138154</v>
      </c>
      <c r="K7466" s="112">
        <f>I7466-J7466-(0.38*'Recalled prostheses cost'!$F$23)</f>
        <v>-73279707.307951316</v>
      </c>
      <c r="L7466" s="11">
        <f t="shared" si="236"/>
        <v>1</v>
      </c>
    </row>
    <row r="7467" spans="1:12" x14ac:dyDescent="0.25">
      <c r="A7467">
        <f t="shared" si="237"/>
        <v>7462</v>
      </c>
      <c r="C7467">
        <v>67151.111823121944</v>
      </c>
      <c r="D7467">
        <v>69089.98180251765</v>
      </c>
      <c r="E7467">
        <v>63876993.193333291</v>
      </c>
      <c r="F7467">
        <v>1938.8699793957057</v>
      </c>
      <c r="G7467">
        <v>401938670.5320307</v>
      </c>
      <c r="H7467" s="6">
        <f>E7467-G7467-'Recalled prostheses cost'!$F$23</f>
        <v>-361813501.8055886</v>
      </c>
      <c r="I7467" s="112">
        <v>35668514.006354049</v>
      </c>
      <c r="J7467" s="112">
        <v>152736694.80217168</v>
      </c>
      <c r="K7467" s="112">
        <f>I7467-J7467-(0.38*'Recalled prostheses cost'!$F$23)</f>
        <v>-126093874.09323627</v>
      </c>
      <c r="L7467" s="11">
        <f t="shared" si="236"/>
        <v>1</v>
      </c>
    </row>
    <row r="7468" spans="1:12" x14ac:dyDescent="0.25">
      <c r="A7468">
        <f t="shared" si="237"/>
        <v>7463</v>
      </c>
      <c r="C7468">
        <v>55914.673564103949</v>
      </c>
      <c r="D7468">
        <v>57525.012289074089</v>
      </c>
      <c r="E7468">
        <v>61430862.08537221</v>
      </c>
      <c r="F7468">
        <v>1610.3387249701409</v>
      </c>
      <c r="G7468">
        <v>406552177.35871196</v>
      </c>
      <c r="H7468" s="6">
        <f>E7468-G7468-'Recalled prostheses cost'!$F$23</f>
        <v>-368873139.74023092</v>
      </c>
      <c r="I7468" s="112">
        <v>33846482.088944204</v>
      </c>
      <c r="J7468" s="112">
        <v>154489827.39631054</v>
      </c>
      <c r="K7468" s="112">
        <f>I7468-J7468-(0.38*'Recalled prostheses cost'!$F$23)</f>
        <v>-129669038.604785</v>
      </c>
      <c r="L7468" s="11">
        <f t="shared" si="236"/>
        <v>1</v>
      </c>
    </row>
    <row r="7469" spans="1:12" x14ac:dyDescent="0.25">
      <c r="A7469">
        <f t="shared" si="237"/>
        <v>7464</v>
      </c>
      <c r="C7469">
        <v>73151.928896622849</v>
      </c>
      <c r="D7469">
        <v>75714.234689897377</v>
      </c>
      <c r="E7469">
        <v>40933658.205398299</v>
      </c>
      <c r="F7469">
        <v>2562.3057932745287</v>
      </c>
      <c r="G7469">
        <v>298408599.98768616</v>
      </c>
      <c r="H7469" s="6">
        <f>E7469-G7469-'Recalled prostheses cost'!$F$23</f>
        <v>-281226766.24917907</v>
      </c>
      <c r="I7469" s="112">
        <v>22325681.199678585</v>
      </c>
      <c r="J7469" s="112">
        <v>113395267.99532074</v>
      </c>
      <c r="K7469" s="112">
        <f>I7469-J7469-(0.38*'Recalled prostheses cost'!$F$23)</f>
        <v>-100095280.09306079</v>
      </c>
      <c r="L7469" s="11">
        <f t="shared" si="236"/>
        <v>1</v>
      </c>
    </row>
    <row r="7470" spans="1:12" x14ac:dyDescent="0.25">
      <c r="A7470">
        <f t="shared" si="237"/>
        <v>7465</v>
      </c>
      <c r="C7470">
        <v>78625.076012073201</v>
      </c>
      <c r="D7470">
        <v>80448.031201745209</v>
      </c>
      <c r="E7470">
        <v>41497684.434553519</v>
      </c>
      <c r="F7470">
        <v>1822.9551896720077</v>
      </c>
      <c r="G7470">
        <v>163640848.93514428</v>
      </c>
      <c r="H7470" s="6">
        <f>E7470-G7470-'Recalled prostheses cost'!$F$23</f>
        <v>-145894988.96748194</v>
      </c>
      <c r="I7470" s="112">
        <v>23099641.979181997</v>
      </c>
      <c r="J7470" s="112">
        <v>62183522.595354833</v>
      </c>
      <c r="K7470" s="112">
        <f>I7470-J7470-(0.38*'Recalled prostheses cost'!$F$23)</f>
        <v>-48109573.913591482</v>
      </c>
      <c r="L7470" s="11">
        <f t="shared" si="236"/>
        <v>1</v>
      </c>
    </row>
    <row r="7471" spans="1:12" x14ac:dyDescent="0.25">
      <c r="A7471">
        <f t="shared" si="237"/>
        <v>7466</v>
      </c>
      <c r="C7471">
        <v>66521.812712340368</v>
      </c>
      <c r="D7471">
        <v>68165.994913262111</v>
      </c>
      <c r="E7471">
        <v>43470740.937953196</v>
      </c>
      <c r="F7471">
        <v>1644.1822009217431</v>
      </c>
      <c r="G7471">
        <v>206727425.22663224</v>
      </c>
      <c r="H7471" s="6">
        <f>E7471-G7471-'Recalled prostheses cost'!$F$23</f>
        <v>-187008508.7555702</v>
      </c>
      <c r="I7471" s="112">
        <v>23944522.251459129</v>
      </c>
      <c r="J7471" s="112">
        <v>78556421.586120248</v>
      </c>
      <c r="K7471" s="112">
        <f>I7471-J7471-(0.38*'Recalled prostheses cost'!$F$23)</f>
        <v>-63637592.632079765</v>
      </c>
      <c r="L7471" s="11">
        <f t="shared" si="236"/>
        <v>1</v>
      </c>
    </row>
    <row r="7472" spans="1:12" x14ac:dyDescent="0.25">
      <c r="A7472">
        <f t="shared" si="237"/>
        <v>7467</v>
      </c>
      <c r="C7472">
        <v>53418.249705102593</v>
      </c>
      <c r="D7472">
        <v>55039.684006612377</v>
      </c>
      <c r="E7472">
        <v>51733734.456698306</v>
      </c>
      <c r="F7472">
        <v>1621.4343015097838</v>
      </c>
      <c r="G7472">
        <v>390965617.59632593</v>
      </c>
      <c r="H7472" s="6">
        <f>E7472-G7472-'Recalled prostheses cost'!$F$23</f>
        <v>-362983707.60651881</v>
      </c>
      <c r="I7472" s="112">
        <v>29362924.933354635</v>
      </c>
      <c r="J7472" s="112">
        <v>148566934.68660384</v>
      </c>
      <c r="K7472" s="112">
        <f>I7472-J7472-(0.38*'Recalled prostheses cost'!$F$23)</f>
        <v>-128229703.05066785</v>
      </c>
      <c r="L7472" s="11">
        <f t="shared" si="236"/>
        <v>1</v>
      </c>
    </row>
    <row r="7473" spans="1:12" x14ac:dyDescent="0.25">
      <c r="A7473">
        <f t="shared" si="237"/>
        <v>7468</v>
      </c>
      <c r="C7473">
        <v>57967.142952684539</v>
      </c>
      <c r="D7473">
        <v>59550.611502789434</v>
      </c>
      <c r="E7473">
        <v>44628106.583938248</v>
      </c>
      <c r="F7473">
        <v>1583.4685501048953</v>
      </c>
      <c r="G7473">
        <v>249487960.34832898</v>
      </c>
      <c r="H7473" s="6">
        <f>E7473-G7473-'Recalled prostheses cost'!$F$23</f>
        <v>-228611678.23128191</v>
      </c>
      <c r="I7473" s="112">
        <v>24952276.675484639</v>
      </c>
      <c r="J7473" s="112">
        <v>94805424.932365015</v>
      </c>
      <c r="K7473" s="112">
        <f>I7473-J7473-(0.38*'Recalled prostheses cost'!$F$23)</f>
        <v>-78878841.554299027</v>
      </c>
      <c r="L7473" s="11">
        <f t="shared" si="236"/>
        <v>1</v>
      </c>
    </row>
    <row r="7474" spans="1:12" x14ac:dyDescent="0.25">
      <c r="A7474">
        <f t="shared" si="237"/>
        <v>7469</v>
      </c>
      <c r="C7474">
        <v>56791.82737018029</v>
      </c>
      <c r="D7474">
        <v>58965.99196783614</v>
      </c>
      <c r="E7474">
        <v>69693183.154400617</v>
      </c>
      <c r="F7474">
        <v>2174.1645976558502</v>
      </c>
      <c r="G7474">
        <v>638257773.14426255</v>
      </c>
      <c r="H7474" s="6">
        <f>E7474-G7474-'Recalled prostheses cost'!$F$23</f>
        <v>-592316414.45675313</v>
      </c>
      <c r="I7474" s="112">
        <v>38623404.745278925</v>
      </c>
      <c r="J7474" s="112">
        <v>242537953.79481974</v>
      </c>
      <c r="K7474" s="112">
        <f>I7474-J7474-(0.38*'Recalled prostheses cost'!$F$23)</f>
        <v>-212940242.34695947</v>
      </c>
      <c r="L7474" s="11">
        <f t="shared" si="236"/>
        <v>1</v>
      </c>
    </row>
    <row r="7475" spans="1:12" x14ac:dyDescent="0.25">
      <c r="A7475">
        <f t="shared" si="237"/>
        <v>7470</v>
      </c>
      <c r="C7475">
        <v>64632.839469554703</v>
      </c>
      <c r="D7475">
        <v>67722.464926094879</v>
      </c>
      <c r="E7475">
        <v>61160017.33969491</v>
      </c>
      <c r="F7475">
        <v>3089.6254565401759</v>
      </c>
      <c r="G7475">
        <v>884252484.0973357</v>
      </c>
      <c r="H7475" s="6">
        <f>E7475-G7475-'Recalled prostheses cost'!$F$23</f>
        <v>-846844291.22453201</v>
      </c>
      <c r="I7475" s="112">
        <v>33905337.135010831</v>
      </c>
      <c r="J7475" s="112">
        <v>336015943.95698762</v>
      </c>
      <c r="K7475" s="112">
        <f>I7475-J7475-(0.38*'Recalled prostheses cost'!$F$23)</f>
        <v>-311136300.11939543</v>
      </c>
      <c r="L7475" s="11">
        <f t="shared" si="236"/>
        <v>1</v>
      </c>
    </row>
    <row r="7476" spans="1:12" x14ac:dyDescent="0.25">
      <c r="A7476">
        <f t="shared" si="237"/>
        <v>7471</v>
      </c>
      <c r="C7476">
        <v>79933.547599404075</v>
      </c>
      <c r="D7476">
        <v>82272.767291681768</v>
      </c>
      <c r="E7476">
        <v>39152959.974008992</v>
      </c>
      <c r="F7476">
        <v>2339.219692277693</v>
      </c>
      <c r="G7476">
        <v>266915955.46661252</v>
      </c>
      <c r="H7476" s="6">
        <f>E7476-G7476-'Recalled prostheses cost'!$F$23</f>
        <v>-251514819.95949471</v>
      </c>
      <c r="I7476" s="112">
        <v>21780207.335585706</v>
      </c>
      <c r="J7476" s="112">
        <v>101428063.07731275</v>
      </c>
      <c r="K7476" s="112">
        <f>I7476-J7476-(0.38*'Recalled prostheses cost'!$F$23)</f>
        <v>-88673549.039145708</v>
      </c>
      <c r="L7476" s="11">
        <f t="shared" si="236"/>
        <v>1</v>
      </c>
    </row>
    <row r="7477" spans="1:12" x14ac:dyDescent="0.25">
      <c r="A7477">
        <f t="shared" si="237"/>
        <v>7472</v>
      </c>
      <c r="C7477">
        <v>74069.545202636044</v>
      </c>
      <c r="D7477">
        <v>76065.347787877399</v>
      </c>
      <c r="E7477">
        <v>44704698.907209605</v>
      </c>
      <c r="F7477">
        <v>1995.8025852413557</v>
      </c>
      <c r="G7477">
        <v>226560049.07214186</v>
      </c>
      <c r="H7477" s="6">
        <f>E7477-G7477-'Recalled prostheses cost'!$F$23</f>
        <v>-205607174.63182342</v>
      </c>
      <c r="I7477" s="112">
        <v>25009735.231101777</v>
      </c>
      <c r="J7477" s="112">
        <v>86092818.647413895</v>
      </c>
      <c r="K7477" s="112">
        <f>I7477-J7477-(0.38*'Recalled prostheses cost'!$F$23)</f>
        <v>-70108776.713730752</v>
      </c>
      <c r="L7477" s="11">
        <f t="shared" si="236"/>
        <v>1</v>
      </c>
    </row>
    <row r="7478" spans="1:12" x14ac:dyDescent="0.25">
      <c r="A7478">
        <f t="shared" si="237"/>
        <v>7473</v>
      </c>
      <c r="C7478">
        <v>71043.101352731857</v>
      </c>
      <c r="D7478">
        <v>73172.232468118105</v>
      </c>
      <c r="E7478">
        <v>38418335.323713966</v>
      </c>
      <c r="F7478">
        <v>2129.131115386248</v>
      </c>
      <c r="G7478">
        <v>239068185.56065947</v>
      </c>
      <c r="H7478" s="6">
        <f>E7478-G7478-'Recalled prostheses cost'!$F$23</f>
        <v>-224401674.70383668</v>
      </c>
      <c r="I7478" s="112">
        <v>21027554.444324315</v>
      </c>
      <c r="J7478" s="112">
        <v>90845910.513050571</v>
      </c>
      <c r="K7478" s="112">
        <f>I7478-J7478-(0.38*'Recalled prostheses cost'!$F$23)</f>
        <v>-78844049.366144896</v>
      </c>
      <c r="L7478" s="11">
        <f t="shared" si="236"/>
        <v>1</v>
      </c>
    </row>
    <row r="7479" spans="1:12" x14ac:dyDescent="0.25">
      <c r="A7479">
        <f t="shared" si="237"/>
        <v>7474</v>
      </c>
      <c r="C7479">
        <v>52240.005283870763</v>
      </c>
      <c r="D7479">
        <v>53626.11808244382</v>
      </c>
      <c r="E7479">
        <v>52601076.409066334</v>
      </c>
      <c r="F7479">
        <v>1386.1127985730564</v>
      </c>
      <c r="G7479">
        <v>358742012.31647396</v>
      </c>
      <c r="H7479" s="6">
        <f>E7479-G7479-'Recalled prostheses cost'!$F$23</f>
        <v>-329892760.37429881</v>
      </c>
      <c r="I7479" s="112">
        <v>29009785.504303932</v>
      </c>
      <c r="J7479" s="112">
        <v>136321964.68026006</v>
      </c>
      <c r="K7479" s="112">
        <f>I7479-J7479-(0.38*'Recalled prostheses cost'!$F$23)</f>
        <v>-116337872.47337478</v>
      </c>
      <c r="L7479" s="11">
        <f t="shared" si="236"/>
        <v>1</v>
      </c>
    </row>
    <row r="7480" spans="1:12" x14ac:dyDescent="0.25">
      <c r="A7480">
        <f t="shared" si="237"/>
        <v>7475</v>
      </c>
      <c r="C7480">
        <v>68144.831309958041</v>
      </c>
      <c r="D7480">
        <v>70108.87722794486</v>
      </c>
      <c r="E7480">
        <v>47409390.020345956</v>
      </c>
      <c r="F7480">
        <v>1964.0459179868194</v>
      </c>
      <c r="G7480">
        <v>269443370.34679282</v>
      </c>
      <c r="H7480" s="6">
        <f>E7480-G7480-'Recalled prostheses cost'!$F$23</f>
        <v>-245785804.79333803</v>
      </c>
      <c r="I7480" s="112">
        <v>26182795.686403144</v>
      </c>
      <c r="J7480" s="112">
        <v>102388480.73178126</v>
      </c>
      <c r="K7480" s="112">
        <f>I7480-J7480-(0.38*'Recalled prostheses cost'!$F$23)</f>
        <v>-85231378.342796773</v>
      </c>
      <c r="L7480" s="11">
        <f t="shared" si="236"/>
        <v>1</v>
      </c>
    </row>
    <row r="7481" spans="1:12" x14ac:dyDescent="0.25">
      <c r="A7481">
        <f t="shared" si="237"/>
        <v>7476</v>
      </c>
      <c r="C7481">
        <v>83290.526927141138</v>
      </c>
      <c r="D7481">
        <v>86077.875028553448</v>
      </c>
      <c r="E7481">
        <v>67045571.428857766</v>
      </c>
      <c r="F7481">
        <v>2787.3481014123099</v>
      </c>
      <c r="G7481">
        <v>565949438.01457024</v>
      </c>
      <c r="H7481" s="6">
        <f>E7481-G7481-'Recalled prostheses cost'!$F$23</f>
        <v>-522655691.05260366</v>
      </c>
      <c r="I7481" s="112">
        <v>37852579.001678668</v>
      </c>
      <c r="J7481" s="112">
        <v>215060786.4455367</v>
      </c>
      <c r="K7481" s="112">
        <f>I7481-J7481-(0.38*'Recalled prostheses cost'!$F$23)</f>
        <v>-186233900.74127668</v>
      </c>
      <c r="L7481" s="11">
        <f t="shared" si="236"/>
        <v>1</v>
      </c>
    </row>
    <row r="7482" spans="1:12" x14ac:dyDescent="0.25">
      <c r="A7482">
        <f t="shared" si="237"/>
        <v>7477</v>
      </c>
      <c r="C7482">
        <v>87569.504461144708</v>
      </c>
      <c r="D7482">
        <v>90931.265392328743</v>
      </c>
      <c r="E7482">
        <v>41766235.518215403</v>
      </c>
      <c r="F7482">
        <v>3361.7609311840351</v>
      </c>
      <c r="G7482">
        <v>319919895.43455452</v>
      </c>
      <c r="H7482" s="6">
        <f>E7482-G7482-'Recalled prostheses cost'!$F$23</f>
        <v>-301905484.38323027</v>
      </c>
      <c r="I7482" s="112">
        <v>22893520.88347638</v>
      </c>
      <c r="J7482" s="112">
        <v>121569560.26513068</v>
      </c>
      <c r="K7482" s="112">
        <f>I7482-J7482-(0.38*'Recalled prostheses cost'!$F$23)</f>
        <v>-107701732.67907295</v>
      </c>
      <c r="L7482" s="11">
        <f t="shared" si="236"/>
        <v>1</v>
      </c>
    </row>
    <row r="7483" spans="1:12" x14ac:dyDescent="0.25">
      <c r="A7483">
        <f t="shared" si="237"/>
        <v>7478</v>
      </c>
      <c r="C7483">
        <v>75675.633359675398</v>
      </c>
      <c r="D7483">
        <v>78609.450576397066</v>
      </c>
      <c r="E7483">
        <v>42311674.605891839</v>
      </c>
      <c r="F7483">
        <v>2933.817216721669</v>
      </c>
      <c r="G7483">
        <v>342687557.49229175</v>
      </c>
      <c r="H7483" s="6">
        <f>E7483-G7483-'Recalled prostheses cost'!$F$23</f>
        <v>-324127707.35329109</v>
      </c>
      <c r="I7483" s="112">
        <v>23116598.348757584</v>
      </c>
      <c r="J7483" s="112">
        <v>130221271.84707089</v>
      </c>
      <c r="K7483" s="112">
        <f>I7483-J7483-(0.38*'Recalled prostheses cost'!$F$23)</f>
        <v>-116130366.79573196</v>
      </c>
      <c r="L7483" s="11">
        <f t="shared" si="236"/>
        <v>1</v>
      </c>
    </row>
    <row r="7484" spans="1:12" x14ac:dyDescent="0.25">
      <c r="A7484">
        <f t="shared" si="237"/>
        <v>7479</v>
      </c>
      <c r="C7484">
        <v>47927.787588680832</v>
      </c>
      <c r="D7484">
        <v>49506.503876917683</v>
      </c>
      <c r="E7484">
        <v>40321465.787036188</v>
      </c>
      <c r="F7484">
        <v>1578.7162882368502</v>
      </c>
      <c r="G7484">
        <v>372103525.59277296</v>
      </c>
      <c r="H7484" s="6">
        <f>E7484-G7484-'Recalled prostheses cost'!$F$23</f>
        <v>-355533884.27262795</v>
      </c>
      <c r="I7484" s="112">
        <v>22357507.684466526</v>
      </c>
      <c r="J7484" s="112">
        <v>141399339.72525376</v>
      </c>
      <c r="K7484" s="112">
        <f>I7484-J7484-(0.38*'Recalled prostheses cost'!$F$23)</f>
        <v>-128067525.33820587</v>
      </c>
      <c r="L7484" s="11">
        <f t="shared" si="236"/>
        <v>1</v>
      </c>
    </row>
    <row r="7485" spans="1:12" x14ac:dyDescent="0.25">
      <c r="A7485">
        <f t="shared" si="237"/>
        <v>7480</v>
      </c>
      <c r="C7485">
        <v>68012.873204050411</v>
      </c>
      <c r="D7485">
        <v>69883.25245746733</v>
      </c>
      <c r="E7485">
        <v>51202422.639793225</v>
      </c>
      <c r="F7485">
        <v>1870.3792534169188</v>
      </c>
      <c r="G7485">
        <v>282994814.98856765</v>
      </c>
      <c r="H7485" s="6">
        <f>E7485-G7485-'Recalled prostheses cost'!$F$23</f>
        <v>-255544216.8156656</v>
      </c>
      <c r="I7485" s="112">
        <v>28763044.754821081</v>
      </c>
      <c r="J7485" s="112">
        <v>107538029.6956557</v>
      </c>
      <c r="K7485" s="112">
        <f>I7485-J7485-(0.38*'Recalled prostheses cost'!$F$23)</f>
        <v>-87800678.238253266</v>
      </c>
      <c r="L7485" s="11">
        <f t="shared" si="236"/>
        <v>1</v>
      </c>
    </row>
    <row r="7486" spans="1:12" x14ac:dyDescent="0.25">
      <c r="A7486">
        <f t="shared" si="237"/>
        <v>7481</v>
      </c>
      <c r="C7486">
        <v>67824.009604376843</v>
      </c>
      <c r="D7486">
        <v>69652.687310892536</v>
      </c>
      <c r="E7486">
        <v>47417910.583663963</v>
      </c>
      <c r="F7486">
        <v>1828.677706515693</v>
      </c>
      <c r="G7486">
        <v>273746099.34212011</v>
      </c>
      <c r="H7486" s="6">
        <f>E7486-G7486-'Recalled prostheses cost'!$F$23</f>
        <v>-250080013.22534731</v>
      </c>
      <c r="I7486" s="112">
        <v>26055907.13371972</v>
      </c>
      <c r="J7486" s="112">
        <v>104023517.75000565</v>
      </c>
      <c r="K7486" s="112">
        <f>I7486-J7486-(0.38*'Recalled prostheses cost'!$F$23)</f>
        <v>-86993303.913704574</v>
      </c>
      <c r="L7486" s="11">
        <f t="shared" si="236"/>
        <v>1</v>
      </c>
    </row>
    <row r="7487" spans="1:12" x14ac:dyDescent="0.25">
      <c r="A7487">
        <f t="shared" si="237"/>
        <v>7482</v>
      </c>
      <c r="C7487">
        <v>60759.778510910815</v>
      </c>
      <c r="D7487">
        <v>61972.274740242196</v>
      </c>
      <c r="E7487">
        <v>56974023.752875835</v>
      </c>
      <c r="F7487">
        <v>1212.4962293313802</v>
      </c>
      <c r="G7487">
        <v>257319857.10831812</v>
      </c>
      <c r="H7487" s="6">
        <f>E7487-G7487-'Recalled prostheses cost'!$F$23</f>
        <v>-224097657.82233346</v>
      </c>
      <c r="I7487" s="112">
        <v>31615592.567165334</v>
      </c>
      <c r="J7487" s="112">
        <v>97781545.701160878</v>
      </c>
      <c r="K7487" s="112">
        <f>I7487-J7487-(0.38*'Recalled prostheses cost'!$F$23)</f>
        <v>-75191646.431414187</v>
      </c>
      <c r="L7487" s="11">
        <f t="shared" si="236"/>
        <v>1</v>
      </c>
    </row>
    <row r="7488" spans="1:12" x14ac:dyDescent="0.25">
      <c r="A7488">
        <f t="shared" si="237"/>
        <v>7483</v>
      </c>
      <c r="C7488">
        <v>60621.729643271101</v>
      </c>
      <c r="D7488">
        <v>63299.341887871902</v>
      </c>
      <c r="E7488">
        <v>48782968.633573972</v>
      </c>
      <c r="F7488">
        <v>2677.6122446008012</v>
      </c>
      <c r="G7488">
        <v>559786260.8910712</v>
      </c>
      <c r="H7488" s="6">
        <f>E7488-G7488-'Recalled prostheses cost'!$F$23</f>
        <v>-534755116.72438842</v>
      </c>
      <c r="I7488" s="112">
        <v>26594677.71799032</v>
      </c>
      <c r="J7488" s="112">
        <v>212718779.13860705</v>
      </c>
      <c r="K7488" s="112">
        <f>I7488-J7488-(0.38*'Recalled prostheses cost'!$F$23)</f>
        <v>-195149794.7180354</v>
      </c>
      <c r="L7488" s="11">
        <f t="shared" si="236"/>
        <v>1</v>
      </c>
    </row>
    <row r="7489" spans="1:12" x14ac:dyDescent="0.25">
      <c r="A7489">
        <f t="shared" si="237"/>
        <v>7484</v>
      </c>
      <c r="C7489">
        <v>76925.321179952793</v>
      </c>
      <c r="D7489">
        <v>78957.374315947556</v>
      </c>
      <c r="E7489">
        <v>47255316.71832975</v>
      </c>
      <c r="F7489">
        <v>2032.0531359947636</v>
      </c>
      <c r="G7489">
        <v>271283414.28809172</v>
      </c>
      <c r="H7489" s="6">
        <f>E7489-G7489-'Recalled prostheses cost'!$F$23</f>
        <v>-247779922.03665313</v>
      </c>
      <c r="I7489" s="112">
        <v>26405789.840650436</v>
      </c>
      <c r="J7489" s="112">
        <v>103087697.42947486</v>
      </c>
      <c r="K7489" s="112">
        <f>I7489-J7489-(0.38*'Recalled prostheses cost'!$F$23)</f>
        <v>-85707600.886243075</v>
      </c>
      <c r="L7489" s="11">
        <f t="shared" si="236"/>
        <v>1</v>
      </c>
    </row>
    <row r="7490" spans="1:12" x14ac:dyDescent="0.25">
      <c r="A7490">
        <f t="shared" si="237"/>
        <v>7485</v>
      </c>
      <c r="C7490">
        <v>71546.749565686463</v>
      </c>
      <c r="D7490">
        <v>73600.481760999406</v>
      </c>
      <c r="E7490">
        <v>40360576.23722022</v>
      </c>
      <c r="F7490">
        <v>2053.7321953129431</v>
      </c>
      <c r="G7490">
        <v>199317776.07522929</v>
      </c>
      <c r="H7490" s="6">
        <f>E7490-G7490-'Recalled prostheses cost'!$F$23</f>
        <v>-182709024.30490023</v>
      </c>
      <c r="I7490" s="112">
        <v>22632082.980295043</v>
      </c>
      <c r="J7490" s="112">
        <v>75740754.908587128</v>
      </c>
      <c r="K7490" s="112">
        <f>I7490-J7490-(0.38*'Recalled prostheses cost'!$F$23)</f>
        <v>-62134365.225710727</v>
      </c>
      <c r="L7490" s="11">
        <f t="shared" si="236"/>
        <v>1</v>
      </c>
    </row>
    <row r="7491" spans="1:12" x14ac:dyDescent="0.25">
      <c r="A7491">
        <f t="shared" si="237"/>
        <v>7486</v>
      </c>
      <c r="C7491">
        <v>53934.897813536241</v>
      </c>
      <c r="D7491">
        <v>55717.75593785823</v>
      </c>
      <c r="E7491">
        <v>72989052.192182496</v>
      </c>
      <c r="F7491">
        <v>1782.8581243219887</v>
      </c>
      <c r="G7491">
        <v>579732240.83279252</v>
      </c>
      <c r="H7491" s="6">
        <f>E7491-G7491-'Recalled prostheses cost'!$F$23</f>
        <v>-530495013.10750121</v>
      </c>
      <c r="I7491" s="112">
        <v>40168781.04178904</v>
      </c>
      <c r="J7491" s="112">
        <v>220298251.51646116</v>
      </c>
      <c r="K7491" s="112">
        <f>I7491-J7491-(0.38*'Recalled prostheses cost'!$F$23)</f>
        <v>-189155163.77209079</v>
      </c>
      <c r="L7491" s="11">
        <f t="shared" si="236"/>
        <v>1</v>
      </c>
    </row>
    <row r="7492" spans="1:12" x14ac:dyDescent="0.25">
      <c r="A7492">
        <f t="shared" si="237"/>
        <v>7487</v>
      </c>
      <c r="C7492">
        <v>58345.558929839026</v>
      </c>
      <c r="D7492">
        <v>59745.960909626607</v>
      </c>
      <c r="E7492">
        <v>53942479.758110948</v>
      </c>
      <c r="F7492">
        <v>1400.4019797875808</v>
      </c>
      <c r="G7492">
        <v>284904494.27172321</v>
      </c>
      <c r="H7492" s="6">
        <f>E7492-G7492-'Recalled prostheses cost'!$F$23</f>
        <v>-254713838.98050344</v>
      </c>
      <c r="I7492" s="112">
        <v>29523912.680943359</v>
      </c>
      <c r="J7492" s="112">
        <v>108263707.82325482</v>
      </c>
      <c r="K7492" s="112">
        <f>I7492-J7492-(0.38*'Recalled prostheses cost'!$F$23)</f>
        <v>-87765488.439730108</v>
      </c>
      <c r="L7492" s="11">
        <f t="shared" si="236"/>
        <v>1</v>
      </c>
    </row>
    <row r="7493" spans="1:12" x14ac:dyDescent="0.25">
      <c r="A7493">
        <f t="shared" si="237"/>
        <v>7488</v>
      </c>
      <c r="C7493">
        <v>50631.543479500593</v>
      </c>
      <c r="D7493">
        <v>52290.756245658114</v>
      </c>
      <c r="E7493">
        <v>57816971.301795416</v>
      </c>
      <c r="F7493">
        <v>1659.2127661575214</v>
      </c>
      <c r="G7493">
        <v>499823570.53935498</v>
      </c>
      <c r="H7493" s="6">
        <f>E7493-G7493-'Recalled prostheses cost'!$F$23</f>
        <v>-465758423.70445073</v>
      </c>
      <c r="I7493" s="112">
        <v>32142805.484616652</v>
      </c>
      <c r="J7493" s="112">
        <v>189932956.80495486</v>
      </c>
      <c r="K7493" s="112">
        <f>I7493-J7493-(0.38*'Recalled prostheses cost'!$F$23)</f>
        <v>-166815844.61775684</v>
      </c>
      <c r="L7493" s="11">
        <f t="shared" si="236"/>
        <v>1</v>
      </c>
    </row>
    <row r="7494" spans="1:12" x14ac:dyDescent="0.25">
      <c r="A7494">
        <f t="shared" si="237"/>
        <v>7489</v>
      </c>
      <c r="C7494">
        <v>76438.959607515848</v>
      </c>
      <c r="D7494">
        <v>79399.920753997285</v>
      </c>
      <c r="E7494">
        <v>47786028.129419252</v>
      </c>
      <c r="F7494">
        <v>2960.961146481437</v>
      </c>
      <c r="G7494">
        <v>421944021.13878608</v>
      </c>
      <c r="H7494" s="6">
        <f>E7494-G7494-'Recalled prostheses cost'!$F$23</f>
        <v>-397909817.47625798</v>
      </c>
      <c r="I7494" s="112">
        <v>26086204.348359145</v>
      </c>
      <c r="J7494" s="112">
        <v>160338728.03273872</v>
      </c>
      <c r="K7494" s="112">
        <f>I7494-J7494-(0.38*'Recalled prostheses cost'!$F$23)</f>
        <v>-143278216.98179823</v>
      </c>
      <c r="L7494" s="11">
        <f t="shared" ref="L7494:L7557" si="238">IF(H7494/$H$1&lt;=F7494,1,0)</f>
        <v>1</v>
      </c>
    </row>
    <row r="7495" spans="1:12" x14ac:dyDescent="0.25">
      <c r="A7495">
        <f t="shared" si="237"/>
        <v>7490</v>
      </c>
      <c r="C7495">
        <v>56833.317227305452</v>
      </c>
      <c r="D7495">
        <v>58799.231233718703</v>
      </c>
      <c r="E7495">
        <v>45247648.11321605</v>
      </c>
      <c r="F7495">
        <v>1965.9140064132516</v>
      </c>
      <c r="G7495">
        <v>342509127.79371405</v>
      </c>
      <c r="H7495" s="6">
        <f>E7495-G7495-'Recalled prostheses cost'!$F$23</f>
        <v>-321013304.14738917</v>
      </c>
      <c r="I7495" s="112">
        <v>25200026.630884465</v>
      </c>
      <c r="J7495" s="112">
        <v>130153468.56161134</v>
      </c>
      <c r="K7495" s="112">
        <f>I7495-J7495-(0.38*'Recalled prostheses cost'!$F$23)</f>
        <v>-113979135.22814551</v>
      </c>
      <c r="L7495" s="11">
        <f t="shared" si="238"/>
        <v>1</v>
      </c>
    </row>
    <row r="7496" spans="1:12" x14ac:dyDescent="0.25">
      <c r="A7496">
        <f t="shared" ref="A7496:A7559" si="239">1+A7495</f>
        <v>7491</v>
      </c>
      <c r="C7496">
        <v>56541.372233267022</v>
      </c>
      <c r="D7496">
        <v>58006.297971590968</v>
      </c>
      <c r="E7496">
        <v>39104982.039610691</v>
      </c>
      <c r="F7496">
        <v>1464.9257383239456</v>
      </c>
      <c r="G7496">
        <v>218161527.31942812</v>
      </c>
      <c r="H7496" s="6">
        <f>E7496-G7496-'Recalled prostheses cost'!$F$23</f>
        <v>-202808369.7467086</v>
      </c>
      <c r="I7496" s="112">
        <v>21916673.154247861</v>
      </c>
      <c r="J7496" s="112">
        <v>82901380.381382689</v>
      </c>
      <c r="K7496" s="112">
        <f>I7496-J7496-(0.38*'Recalled prostheses cost'!$F$23)</f>
        <v>-70010400.524553478</v>
      </c>
      <c r="L7496" s="11">
        <f t="shared" si="238"/>
        <v>1</v>
      </c>
    </row>
    <row r="7497" spans="1:12" x14ac:dyDescent="0.25">
      <c r="A7497">
        <f t="shared" si="239"/>
        <v>7492</v>
      </c>
      <c r="C7497">
        <v>61168.040015302671</v>
      </c>
      <c r="D7497">
        <v>62819.04573420353</v>
      </c>
      <c r="E7497">
        <v>41406946.098386653</v>
      </c>
      <c r="F7497">
        <v>1651.0057189008585</v>
      </c>
      <c r="G7497">
        <v>262714489.81580099</v>
      </c>
      <c r="H7497" s="6">
        <f>E7497-G7497-'Recalled prostheses cost'!$F$23</f>
        <v>-245059368.18430552</v>
      </c>
      <c r="I7497" s="112">
        <v>22803556.308907181</v>
      </c>
      <c r="J7497" s="112">
        <v>99831506.130004376</v>
      </c>
      <c r="K7497" s="112">
        <f>I7497-J7497-(0.38*'Recalled prostheses cost'!$F$23)</f>
        <v>-86053643.118515849</v>
      </c>
      <c r="L7497" s="11">
        <f t="shared" si="238"/>
        <v>1</v>
      </c>
    </row>
    <row r="7498" spans="1:12" x14ac:dyDescent="0.25">
      <c r="A7498">
        <f t="shared" si="239"/>
        <v>7493</v>
      </c>
      <c r="C7498">
        <v>61198.068786517229</v>
      </c>
      <c r="D7498">
        <v>62841.86788771773</v>
      </c>
      <c r="E7498">
        <v>40395840.14615193</v>
      </c>
      <c r="F7498">
        <v>1643.7991012005004</v>
      </c>
      <c r="G7498">
        <v>231572280.13527954</v>
      </c>
      <c r="H7498" s="6">
        <f>E7498-G7498-'Recalled prostheses cost'!$F$23</f>
        <v>-214928264.45601878</v>
      </c>
      <c r="I7498" s="112">
        <v>22422214.529169545</v>
      </c>
      <c r="J7498" s="112">
        <v>87997466.451406226</v>
      </c>
      <c r="K7498" s="112">
        <f>I7498-J7498-(0.38*'Recalled prostheses cost'!$F$23)</f>
        <v>-74600945.219655335</v>
      </c>
      <c r="L7498" s="11">
        <f t="shared" si="238"/>
        <v>1</v>
      </c>
    </row>
    <row r="7499" spans="1:12" x14ac:dyDescent="0.25">
      <c r="A7499">
        <f t="shared" si="239"/>
        <v>7494</v>
      </c>
      <c r="C7499">
        <v>53702.972926978342</v>
      </c>
      <c r="D7499">
        <v>55018.140278775354</v>
      </c>
      <c r="E7499">
        <v>61681084.985250205</v>
      </c>
      <c r="F7499">
        <v>1315.1673517970121</v>
      </c>
      <c r="G7499">
        <v>344151264.05088288</v>
      </c>
      <c r="H7499" s="6">
        <f>E7499-G7499-'Recalled prostheses cost'!$F$23</f>
        <v>-306222003.53252387</v>
      </c>
      <c r="I7499" s="112">
        <v>33819365.522893794</v>
      </c>
      <c r="J7499" s="112">
        <v>130777480.33933547</v>
      </c>
      <c r="K7499" s="112">
        <f>I7499-J7499-(0.38*'Recalled prostheses cost'!$F$23)</f>
        <v>-105983808.11386034</v>
      </c>
      <c r="L7499" s="11">
        <f t="shared" si="238"/>
        <v>1</v>
      </c>
    </row>
    <row r="7500" spans="1:12" x14ac:dyDescent="0.25">
      <c r="A7500">
        <f t="shared" si="239"/>
        <v>7495</v>
      </c>
      <c r="C7500">
        <v>52747.743902804643</v>
      </c>
      <c r="D7500">
        <v>55045.620894029482</v>
      </c>
      <c r="E7500">
        <v>50202562.014240377</v>
      </c>
      <c r="F7500">
        <v>2297.876991224839</v>
      </c>
      <c r="G7500">
        <v>449959562.33461422</v>
      </c>
      <c r="H7500" s="6">
        <f>E7500-G7500-'Recalled prostheses cost'!$F$23</f>
        <v>-423508824.787265</v>
      </c>
      <c r="I7500" s="112">
        <v>27756529.123793602</v>
      </c>
      <c r="J7500" s="112">
        <v>170984633.6871534</v>
      </c>
      <c r="K7500" s="112">
        <f>I7500-J7500-(0.38*'Recalled prostheses cost'!$F$23)</f>
        <v>-152253797.86077845</v>
      </c>
      <c r="L7500" s="11">
        <f t="shared" si="238"/>
        <v>1</v>
      </c>
    </row>
    <row r="7501" spans="1:12" x14ac:dyDescent="0.25">
      <c r="A7501">
        <f t="shared" si="239"/>
        <v>7496</v>
      </c>
      <c r="C7501">
        <v>75725.723479648543</v>
      </c>
      <c r="D7501">
        <v>78025.052157078302</v>
      </c>
      <c r="E7501">
        <v>39291070.844778255</v>
      </c>
      <c r="F7501">
        <v>2299.3286774297594</v>
      </c>
      <c r="G7501">
        <v>219916610.96250996</v>
      </c>
      <c r="H7501" s="6">
        <f>E7501-G7501-'Recalled prostheses cost'!$F$23</f>
        <v>-204377364.58462286</v>
      </c>
      <c r="I7501" s="112">
        <v>21342526.644458655</v>
      </c>
      <c r="J7501" s="112">
        <v>83568312.165753782</v>
      </c>
      <c r="K7501" s="112">
        <f>I7501-J7501-(0.38*'Recalled prostheses cost'!$F$23)</f>
        <v>-71251478.818713784</v>
      </c>
      <c r="L7501" s="11">
        <f t="shared" si="238"/>
        <v>1</v>
      </c>
    </row>
    <row r="7502" spans="1:12" x14ac:dyDescent="0.25">
      <c r="A7502">
        <f t="shared" si="239"/>
        <v>7497</v>
      </c>
      <c r="C7502">
        <v>48877.299318435609</v>
      </c>
      <c r="D7502">
        <v>50454.476708535789</v>
      </c>
      <c r="E7502">
        <v>56056619.414976344</v>
      </c>
      <c r="F7502">
        <v>1577.1773901001798</v>
      </c>
      <c r="G7502">
        <v>363348404.48753226</v>
      </c>
      <c r="H7502" s="6">
        <f>E7502-G7502-'Recalled prostheses cost'!$F$23</f>
        <v>-331043609.53944707</v>
      </c>
      <c r="I7502" s="112">
        <v>31088340.113261402</v>
      </c>
      <c r="J7502" s="112">
        <v>138072393.70526224</v>
      </c>
      <c r="K7502" s="112">
        <f>I7502-J7502-(0.38*'Recalled prostheses cost'!$F$23)</f>
        <v>-116009746.8894195</v>
      </c>
      <c r="L7502" s="11">
        <f t="shared" si="238"/>
        <v>1</v>
      </c>
    </row>
    <row r="7503" spans="1:12" x14ac:dyDescent="0.25">
      <c r="A7503">
        <f t="shared" si="239"/>
        <v>7498</v>
      </c>
      <c r="C7503">
        <v>50256.289042723998</v>
      </c>
      <c r="D7503">
        <v>51053.728073976636</v>
      </c>
      <c r="E7503">
        <v>41547281.864970148</v>
      </c>
      <c r="F7503">
        <v>797.43903125263751</v>
      </c>
      <c r="G7503">
        <v>157112771.40522036</v>
      </c>
      <c r="H7503" s="6">
        <f>E7503-G7503-'Recalled prostheses cost'!$F$23</f>
        <v>-139317314.00714138</v>
      </c>
      <c r="I7503" s="112">
        <v>23096199.3408725</v>
      </c>
      <c r="J7503" s="112">
        <v>59702853.133983746</v>
      </c>
      <c r="K7503" s="112">
        <f>I7503-J7503-(0.38*'Recalled prostheses cost'!$F$23)</f>
        <v>-45632347.090529896</v>
      </c>
      <c r="L7503" s="11">
        <f t="shared" si="238"/>
        <v>1</v>
      </c>
    </row>
    <row r="7504" spans="1:12" x14ac:dyDescent="0.25">
      <c r="A7504">
        <f t="shared" si="239"/>
        <v>7499</v>
      </c>
      <c r="C7504">
        <v>68729.668721661219</v>
      </c>
      <c r="D7504">
        <v>70589.052408759962</v>
      </c>
      <c r="E7504">
        <v>57353740.71207352</v>
      </c>
      <c r="F7504">
        <v>1859.3836870987434</v>
      </c>
      <c r="G7504">
        <v>355923091.57755268</v>
      </c>
      <c r="H7504" s="6">
        <f>E7504-G7504-'Recalled prostheses cost'!$F$23</f>
        <v>-322321175.33237034</v>
      </c>
      <c r="I7504" s="112">
        <v>31577018.820864964</v>
      </c>
      <c r="J7504" s="112">
        <v>135250774.79947001</v>
      </c>
      <c r="K7504" s="112">
        <f>I7504-J7504-(0.38*'Recalled prostheses cost'!$F$23)</f>
        <v>-112699449.27602369</v>
      </c>
      <c r="L7504" s="11">
        <f t="shared" si="238"/>
        <v>1</v>
      </c>
    </row>
    <row r="7505" spans="1:12" x14ac:dyDescent="0.25">
      <c r="A7505">
        <f t="shared" si="239"/>
        <v>7500</v>
      </c>
      <c r="C7505">
        <v>66277.802127078219</v>
      </c>
      <c r="D7505">
        <v>67823.164491598451</v>
      </c>
      <c r="E7505">
        <v>50506961.830316685</v>
      </c>
      <c r="F7505">
        <v>1545.3623645202315</v>
      </c>
      <c r="G7505">
        <v>239644742.33324304</v>
      </c>
      <c r="H7505" s="6">
        <f>E7505-G7505-'Recalled prostheses cost'!$F$23</f>
        <v>-212889604.96981752</v>
      </c>
      <c r="I7505" s="112">
        <v>28225356.155021079</v>
      </c>
      <c r="J7505" s="112">
        <v>91065002.086632356</v>
      </c>
      <c r="K7505" s="112">
        <f>I7505-J7505-(0.38*'Recalled prostheses cost'!$F$23)</f>
        <v>-71865339.229029924</v>
      </c>
      <c r="L7505" s="11">
        <f t="shared" si="238"/>
        <v>1</v>
      </c>
    </row>
    <row r="7506" spans="1:12" x14ac:dyDescent="0.25">
      <c r="A7506">
        <f t="shared" si="239"/>
        <v>7501</v>
      </c>
      <c r="C7506">
        <v>57317.788781301606</v>
      </c>
      <c r="D7506">
        <v>60089.653145949196</v>
      </c>
      <c r="E7506">
        <v>57100699.900501974</v>
      </c>
      <c r="F7506">
        <v>2771.8643646475903</v>
      </c>
      <c r="G7506">
        <v>719240448.0511229</v>
      </c>
      <c r="H7506" s="6">
        <f>E7506-G7506-'Recalled prostheses cost'!$F$23</f>
        <v>-685891572.61751211</v>
      </c>
      <c r="I7506" s="112">
        <v>31526441.86767092</v>
      </c>
      <c r="J7506" s="112">
        <v>273311370.25942665</v>
      </c>
      <c r="K7506" s="112">
        <f>I7506-J7506-(0.38*'Recalled prostheses cost'!$F$23)</f>
        <v>-250810621.68917438</v>
      </c>
      <c r="L7506" s="11">
        <f t="shared" si="238"/>
        <v>1</v>
      </c>
    </row>
    <row r="7507" spans="1:12" x14ac:dyDescent="0.25">
      <c r="A7507">
        <f t="shared" si="239"/>
        <v>7502</v>
      </c>
      <c r="C7507">
        <v>74487.301834936647</v>
      </c>
      <c r="D7507">
        <v>76744.49108167502</v>
      </c>
      <c r="E7507">
        <v>45564573.302437559</v>
      </c>
      <c r="F7507">
        <v>2257.1892467383732</v>
      </c>
      <c r="G7507">
        <v>262955043.18448752</v>
      </c>
      <c r="H7507" s="6">
        <f>E7507-G7507-'Recalled prostheses cost'!$F$23</f>
        <v>-241142294.34894115</v>
      </c>
      <c r="I7507" s="112">
        <v>25671124.046357233</v>
      </c>
      <c r="J7507" s="112">
        <v>99922916.410105258</v>
      </c>
      <c r="K7507" s="112">
        <f>I7507-J7507-(0.38*'Recalled prostheses cost'!$F$23)</f>
        <v>-83277485.661166668</v>
      </c>
      <c r="L7507" s="11">
        <f t="shared" si="238"/>
        <v>1</v>
      </c>
    </row>
    <row r="7508" spans="1:12" x14ac:dyDescent="0.25">
      <c r="A7508">
        <f t="shared" si="239"/>
        <v>7503</v>
      </c>
      <c r="C7508">
        <v>60249.016954275787</v>
      </c>
      <c r="D7508">
        <v>61661.892283404959</v>
      </c>
      <c r="E7508">
        <v>64213873.465661913</v>
      </c>
      <c r="F7508">
        <v>1412.8753291291723</v>
      </c>
      <c r="G7508">
        <v>318072753.70560122</v>
      </c>
      <c r="H7508" s="6">
        <f>E7508-G7508-'Recalled prostheses cost'!$F$23</f>
        <v>-277610704.7068305</v>
      </c>
      <c r="I7508" s="112">
        <v>35607057.585080922</v>
      </c>
      <c r="J7508" s="112">
        <v>120867646.40812844</v>
      </c>
      <c r="K7508" s="112">
        <f>I7508-J7508-(0.38*'Recalled prostheses cost'!$F$23)</f>
        <v>-94286282.120466173</v>
      </c>
      <c r="L7508" s="11">
        <f t="shared" si="238"/>
        <v>1</v>
      </c>
    </row>
    <row r="7509" spans="1:12" x14ac:dyDescent="0.25">
      <c r="A7509">
        <f t="shared" si="239"/>
        <v>7504</v>
      </c>
      <c r="C7509">
        <v>62022.984637265385</v>
      </c>
      <c r="D7509">
        <v>63573.973202084082</v>
      </c>
      <c r="E7509">
        <v>40743165.591714293</v>
      </c>
      <c r="F7509">
        <v>1550.9885648186973</v>
      </c>
      <c r="G7509">
        <v>222490602.45928386</v>
      </c>
      <c r="H7509" s="6">
        <f>E7509-G7509-'Recalled prostheses cost'!$F$23</f>
        <v>-205499261.33446074</v>
      </c>
      <c r="I7509" s="112">
        <v>22676536.987302721</v>
      </c>
      <c r="J7509" s="112">
        <v>84546428.934527859</v>
      </c>
      <c r="K7509" s="112">
        <f>I7509-J7509-(0.38*'Recalled prostheses cost'!$F$23)</f>
        <v>-70895585.244643778</v>
      </c>
      <c r="L7509" s="11">
        <f t="shared" si="238"/>
        <v>1</v>
      </c>
    </row>
    <row r="7510" spans="1:12" x14ac:dyDescent="0.25">
      <c r="A7510">
        <f t="shared" si="239"/>
        <v>7505</v>
      </c>
      <c r="C7510">
        <v>49420.722950360025</v>
      </c>
      <c r="D7510">
        <v>51000.263156947651</v>
      </c>
      <c r="E7510">
        <v>49667523.369870514</v>
      </c>
      <c r="F7510">
        <v>1579.540206587626</v>
      </c>
      <c r="G7510">
        <v>331516848.96600652</v>
      </c>
      <c r="H7510" s="6">
        <f>E7510-G7510-'Recalled prostheses cost'!$F$23</f>
        <v>-305601150.06302714</v>
      </c>
      <c r="I7510" s="112">
        <v>27572765.990967639</v>
      </c>
      <c r="J7510" s="112">
        <v>125976402.60708246</v>
      </c>
      <c r="K7510" s="112">
        <f>I7510-J7510-(0.38*'Recalled prostheses cost'!$F$23)</f>
        <v>-107429329.91353348</v>
      </c>
      <c r="L7510" s="11">
        <f t="shared" si="238"/>
        <v>1</v>
      </c>
    </row>
    <row r="7511" spans="1:12" x14ac:dyDescent="0.25">
      <c r="A7511">
        <f t="shared" si="239"/>
        <v>7506</v>
      </c>
      <c r="C7511">
        <v>65281.757430512676</v>
      </c>
      <c r="D7511">
        <v>68380.78936693602</v>
      </c>
      <c r="E7511">
        <v>55056185.766405389</v>
      </c>
      <c r="F7511">
        <v>3099.0319364233437</v>
      </c>
      <c r="G7511">
        <v>670965040.35438526</v>
      </c>
      <c r="H7511" s="6">
        <f>E7511-G7511-'Recalled prostheses cost'!$F$23</f>
        <v>-639660679.05487108</v>
      </c>
      <c r="I7511" s="112">
        <v>30609594.598477963</v>
      </c>
      <c r="J7511" s="112">
        <v>254966715.33466646</v>
      </c>
      <c r="K7511" s="112">
        <f>I7511-J7511-(0.38*'Recalled prostheses cost'!$F$23)</f>
        <v>-233382814.03360716</v>
      </c>
      <c r="L7511" s="11">
        <f t="shared" si="238"/>
        <v>1</v>
      </c>
    </row>
    <row r="7512" spans="1:12" x14ac:dyDescent="0.25">
      <c r="A7512">
        <f t="shared" si="239"/>
        <v>7507</v>
      </c>
      <c r="C7512">
        <v>72138.563742178943</v>
      </c>
      <c r="D7512">
        <v>75577.917935224323</v>
      </c>
      <c r="E7512">
        <v>48796258.06340012</v>
      </c>
      <c r="F7512">
        <v>3439.3541930453794</v>
      </c>
      <c r="G7512">
        <v>542627409.83432639</v>
      </c>
      <c r="H7512" s="6">
        <f>E7512-G7512-'Recalled prostheses cost'!$F$23</f>
        <v>-517582976.23781741</v>
      </c>
      <c r="I7512" s="112">
        <v>26935394.270180427</v>
      </c>
      <c r="J7512" s="112">
        <v>206198415.73704404</v>
      </c>
      <c r="K7512" s="112">
        <f>I7512-J7512-(0.38*'Recalled prostheses cost'!$F$23)</f>
        <v>-188288714.76428226</v>
      </c>
      <c r="L7512" s="11">
        <f t="shared" si="238"/>
        <v>1</v>
      </c>
    </row>
    <row r="7513" spans="1:12" x14ac:dyDescent="0.25">
      <c r="A7513">
        <f t="shared" si="239"/>
        <v>7508</v>
      </c>
      <c r="C7513">
        <v>52893.994567773836</v>
      </c>
      <c r="D7513">
        <v>53988.578413124058</v>
      </c>
      <c r="E7513">
        <v>46684613.859224275</v>
      </c>
      <c r="F7513">
        <v>1094.583845350222</v>
      </c>
      <c r="G7513">
        <v>249878666.60895461</v>
      </c>
      <c r="H7513" s="6">
        <f>E7513-G7513-'Recalled prostheses cost'!$F$23</f>
        <v>-226945877.21662152</v>
      </c>
      <c r="I7513" s="112">
        <v>25524138.498246498</v>
      </c>
      <c r="J7513" s="112">
        <v>94953893.311402753</v>
      </c>
      <c r="K7513" s="112">
        <f>I7513-J7513-(0.38*'Recalled prostheses cost'!$F$23)</f>
        <v>-78455448.110574901</v>
      </c>
      <c r="L7513" s="11">
        <f t="shared" si="238"/>
        <v>1</v>
      </c>
    </row>
    <row r="7514" spans="1:12" x14ac:dyDescent="0.25">
      <c r="A7514">
        <f t="shared" si="239"/>
        <v>7509</v>
      </c>
      <c r="C7514">
        <v>64766.5350160792</v>
      </c>
      <c r="D7514">
        <v>66572.588991592391</v>
      </c>
      <c r="E7514">
        <v>38591157.030760147</v>
      </c>
      <c r="F7514">
        <v>1806.0539755131904</v>
      </c>
      <c r="G7514">
        <v>200848417.77869564</v>
      </c>
      <c r="H7514" s="6">
        <f>E7514-G7514-'Recalled prostheses cost'!$F$23</f>
        <v>-186009085.21482667</v>
      </c>
      <c r="I7514" s="112">
        <v>21151675.888228633</v>
      </c>
      <c r="J7514" s="112">
        <v>76322398.755904347</v>
      </c>
      <c r="K7514" s="112">
        <f>I7514-J7514-(0.38*'Recalled prostheses cost'!$F$23)</f>
        <v>-64196416.165094361</v>
      </c>
      <c r="L7514" s="11">
        <f t="shared" si="238"/>
        <v>1</v>
      </c>
    </row>
    <row r="7515" spans="1:12" x14ac:dyDescent="0.25">
      <c r="A7515">
        <f t="shared" si="239"/>
        <v>7510</v>
      </c>
      <c r="C7515">
        <v>70106.76510812882</v>
      </c>
      <c r="D7515">
        <v>72266.982142243549</v>
      </c>
      <c r="E7515">
        <v>53470980.200572558</v>
      </c>
      <c r="F7515">
        <v>2160.2170341147284</v>
      </c>
      <c r="G7515">
        <v>329145315.97673911</v>
      </c>
      <c r="H7515" s="6">
        <f>E7515-G7515-'Recalled prostheses cost'!$F$23</f>
        <v>-299426160.24305773</v>
      </c>
      <c r="I7515" s="112">
        <v>29689506.785350308</v>
      </c>
      <c r="J7515" s="112">
        <v>125075220.07116085</v>
      </c>
      <c r="K7515" s="112">
        <f>I7515-J7515-(0.38*'Recalled prostheses cost'!$F$23)</f>
        <v>-104411406.58322918</v>
      </c>
      <c r="L7515" s="11">
        <f t="shared" si="238"/>
        <v>1</v>
      </c>
    </row>
    <row r="7516" spans="1:12" x14ac:dyDescent="0.25">
      <c r="A7516">
        <f t="shared" si="239"/>
        <v>7511</v>
      </c>
      <c r="C7516">
        <v>81395.300113774312</v>
      </c>
      <c r="D7516">
        <v>84756.770597250899</v>
      </c>
      <c r="E7516">
        <v>50464747.18743857</v>
      </c>
      <c r="F7516">
        <v>3361.4704834765871</v>
      </c>
      <c r="G7516">
        <v>504719935.08791173</v>
      </c>
      <c r="H7516" s="6">
        <f>E7516-G7516-'Recalled prostheses cost'!$F$23</f>
        <v>-478007012.36736435</v>
      </c>
      <c r="I7516" s="112">
        <v>27966230.645116508</v>
      </c>
      <c r="J7516" s="112">
        <v>191793575.33340645</v>
      </c>
      <c r="K7516" s="112">
        <f>I7516-J7516-(0.38*'Recalled prostheses cost'!$F$23)</f>
        <v>-172853037.98570859</v>
      </c>
      <c r="L7516" s="11">
        <f t="shared" si="238"/>
        <v>1</v>
      </c>
    </row>
    <row r="7517" spans="1:12" x14ac:dyDescent="0.25">
      <c r="A7517">
        <f t="shared" si="239"/>
        <v>7512</v>
      </c>
      <c r="C7517">
        <v>75875.424673513888</v>
      </c>
      <c r="D7517">
        <v>79765.449919864666</v>
      </c>
      <c r="E7517">
        <v>41603618.993277743</v>
      </c>
      <c r="F7517">
        <v>3890.0252463507786</v>
      </c>
      <c r="G7517">
        <v>395355897.62329996</v>
      </c>
      <c r="H7517" s="6">
        <f>E7517-G7517-'Recalled prostheses cost'!$F$23</f>
        <v>-377504103.0969134</v>
      </c>
      <c r="I7517" s="112">
        <v>23321814.599895101</v>
      </c>
      <c r="J7517" s="112">
        <v>150235241.09685394</v>
      </c>
      <c r="K7517" s="112">
        <f>I7517-J7517-(0.38*'Recalled prostheses cost'!$F$23)</f>
        <v>-135939119.79437748</v>
      </c>
      <c r="L7517" s="11">
        <f t="shared" si="238"/>
        <v>1</v>
      </c>
    </row>
    <row r="7518" spans="1:12" x14ac:dyDescent="0.25">
      <c r="A7518">
        <f t="shared" si="239"/>
        <v>7513</v>
      </c>
      <c r="C7518">
        <v>61780.720248376267</v>
      </c>
      <c r="D7518">
        <v>64317.33214194567</v>
      </c>
      <c r="E7518">
        <v>47269179.671504848</v>
      </c>
      <c r="F7518">
        <v>2536.611893569403</v>
      </c>
      <c r="G7518">
        <v>437695779.10193276</v>
      </c>
      <c r="H7518" s="6">
        <f>E7518-G7518-'Recalled prostheses cost'!$F$23</f>
        <v>-414178423.89731908</v>
      </c>
      <c r="I7518" s="112">
        <v>26202005.718323041</v>
      </c>
      <c r="J7518" s="112">
        <v>166324396.05873442</v>
      </c>
      <c r="K7518" s="112">
        <f>I7518-J7518-(0.38*'Recalled prostheses cost'!$F$23)</f>
        <v>-149148083.63783002</v>
      </c>
      <c r="L7518" s="11">
        <f t="shared" si="238"/>
        <v>1</v>
      </c>
    </row>
    <row r="7519" spans="1:12" x14ac:dyDescent="0.25">
      <c r="A7519">
        <f t="shared" si="239"/>
        <v>7514</v>
      </c>
      <c r="C7519">
        <v>56611.934294610335</v>
      </c>
      <c r="D7519">
        <v>57902.998369358102</v>
      </c>
      <c r="E7519">
        <v>53555803.184260286</v>
      </c>
      <c r="F7519">
        <v>1291.0640747477664</v>
      </c>
      <c r="G7519">
        <v>285853387.77601808</v>
      </c>
      <c r="H7519" s="6">
        <f>E7519-G7519-'Recalled prostheses cost'!$F$23</f>
        <v>-256049409.05864897</v>
      </c>
      <c r="I7519" s="112">
        <v>29853259.415452555</v>
      </c>
      <c r="J7519" s="112">
        <v>108624287.35488687</v>
      </c>
      <c r="K7519" s="112">
        <f>I7519-J7519-(0.38*'Recalled prostheses cost'!$F$23)</f>
        <v>-87796721.236852974</v>
      </c>
      <c r="L7519" s="11">
        <f t="shared" si="238"/>
        <v>1</v>
      </c>
    </row>
    <row r="7520" spans="1:12" x14ac:dyDescent="0.25">
      <c r="A7520">
        <f t="shared" si="239"/>
        <v>7515</v>
      </c>
      <c r="C7520">
        <v>52788.683346506397</v>
      </c>
      <c r="D7520">
        <v>53998.892067626584</v>
      </c>
      <c r="E7520">
        <v>57283147.026418835</v>
      </c>
      <c r="F7520">
        <v>1210.208721120187</v>
      </c>
      <c r="G7520">
        <v>292155424.46269923</v>
      </c>
      <c r="H7520" s="6">
        <f>E7520-G7520-'Recalled prostheses cost'!$F$23</f>
        <v>-258624101.90317157</v>
      </c>
      <c r="I7520" s="112">
        <v>31635538.510937158</v>
      </c>
      <c r="J7520" s="112">
        <v>111019061.29582572</v>
      </c>
      <c r="K7520" s="112">
        <f>I7520-J7520-(0.38*'Recalled prostheses cost'!$F$23)</f>
        <v>-88409216.08230722</v>
      </c>
      <c r="L7520" s="11">
        <f t="shared" si="238"/>
        <v>1</v>
      </c>
    </row>
    <row r="7521" spans="1:12" x14ac:dyDescent="0.25">
      <c r="A7521">
        <f t="shared" si="239"/>
        <v>7516</v>
      </c>
      <c r="C7521">
        <v>75461.435924275705</v>
      </c>
      <c r="D7521">
        <v>78571.034633912772</v>
      </c>
      <c r="E7521">
        <v>54204362.788504735</v>
      </c>
      <c r="F7521">
        <v>3109.5987096370663</v>
      </c>
      <c r="G7521">
        <v>510995035.27449155</v>
      </c>
      <c r="H7521" s="6">
        <f>E7521-G7521-'Recalled prostheses cost'!$F$23</f>
        <v>-480542496.952878</v>
      </c>
      <c r="I7521" s="112">
        <v>29941707.192376945</v>
      </c>
      <c r="J7521" s="112">
        <v>194178113.40430677</v>
      </c>
      <c r="K7521" s="112">
        <f>I7521-J7521-(0.38*'Recalled prostheses cost'!$F$23)</f>
        <v>-173262099.50934848</v>
      </c>
      <c r="L7521" s="11">
        <f t="shared" si="238"/>
        <v>1</v>
      </c>
    </row>
    <row r="7522" spans="1:12" x14ac:dyDescent="0.25">
      <c r="A7522">
        <f t="shared" si="239"/>
        <v>7517</v>
      </c>
      <c r="C7522">
        <v>64253.685106697289</v>
      </c>
      <c r="D7522">
        <v>65888.019424038372</v>
      </c>
      <c r="E7522">
        <v>41027732.021342285</v>
      </c>
      <c r="F7522">
        <v>1634.3343173410831</v>
      </c>
      <c r="G7522">
        <v>208599141.18483558</v>
      </c>
      <c r="H7522" s="6">
        <f>E7522-G7522-'Recalled prostheses cost'!$F$23</f>
        <v>-191323233.63038447</v>
      </c>
      <c r="I7522" s="112">
        <v>22535789.61187622</v>
      </c>
      <c r="J7522" s="112">
        <v>79267673.650237516</v>
      </c>
      <c r="K7522" s="112">
        <f>I7522-J7522-(0.38*'Recalled prostheses cost'!$F$23)</f>
        <v>-65757577.335779943</v>
      </c>
      <c r="L7522" s="11">
        <f t="shared" si="238"/>
        <v>1</v>
      </c>
    </row>
    <row r="7523" spans="1:12" x14ac:dyDescent="0.25">
      <c r="A7523">
        <f t="shared" si="239"/>
        <v>7518</v>
      </c>
      <c r="C7523">
        <v>62431.013432645508</v>
      </c>
      <c r="D7523">
        <v>64061.584463686617</v>
      </c>
      <c r="E7523">
        <v>44736414.857109703</v>
      </c>
      <c r="F7523">
        <v>1630.5710310411087</v>
      </c>
      <c r="G7523">
        <v>282488035.55464226</v>
      </c>
      <c r="H7523" s="6">
        <f>E7523-G7523-'Recalled prostheses cost'!$F$23</f>
        <v>-261503445.16442373</v>
      </c>
      <c r="I7523" s="112">
        <v>24849630.908300806</v>
      </c>
      <c r="J7523" s="112">
        <v>107345453.51076406</v>
      </c>
      <c r="K7523" s="112">
        <f>I7523-J7523-(0.38*'Recalled prostheses cost'!$F$23)</f>
        <v>-91521515.899881899</v>
      </c>
      <c r="L7523" s="11">
        <f t="shared" si="238"/>
        <v>1</v>
      </c>
    </row>
    <row r="7524" spans="1:12" x14ac:dyDescent="0.25">
      <c r="A7524">
        <f t="shared" si="239"/>
        <v>7519</v>
      </c>
      <c r="C7524">
        <v>47843.703588577184</v>
      </c>
      <c r="D7524">
        <v>48754.329518463819</v>
      </c>
      <c r="E7524">
        <v>48101258.192691058</v>
      </c>
      <c r="F7524">
        <v>910.62592988663528</v>
      </c>
      <c r="G7524">
        <v>215074325.64837098</v>
      </c>
      <c r="H7524" s="6">
        <f>E7524-G7524-'Recalled prostheses cost'!$F$23</f>
        <v>-190724891.92257109</v>
      </c>
      <c r="I7524" s="112">
        <v>26559393.440846436</v>
      </c>
      <c r="J7524" s="112">
        <v>81728243.74638097</v>
      </c>
      <c r="K7524" s="112">
        <f>I7524-J7524-(0.38*'Recalled prostheses cost'!$F$23)</f>
        <v>-64194543.602953181</v>
      </c>
      <c r="L7524" s="11">
        <f t="shared" si="238"/>
        <v>1</v>
      </c>
    </row>
    <row r="7525" spans="1:12" x14ac:dyDescent="0.25">
      <c r="A7525">
        <f t="shared" si="239"/>
        <v>7520</v>
      </c>
      <c r="C7525">
        <v>49321.869887747918</v>
      </c>
      <c r="D7525">
        <v>50765.534854684593</v>
      </c>
      <c r="E7525">
        <v>47857551.417733803</v>
      </c>
      <c r="F7525">
        <v>1443.6649669366743</v>
      </c>
      <c r="G7525">
        <v>349288024.43574685</v>
      </c>
      <c r="H7525" s="6">
        <f>E7525-G7525-'Recalled prostheses cost'!$F$23</f>
        <v>-325182297.48490423</v>
      </c>
      <c r="I7525" s="112">
        <v>26152573.493756071</v>
      </c>
      <c r="J7525" s="112">
        <v>132729449.28558381</v>
      </c>
      <c r="K7525" s="112">
        <f>I7525-J7525-(0.38*'Recalled prostheses cost'!$F$23)</f>
        <v>-115602569.08924639</v>
      </c>
      <c r="L7525" s="11">
        <f t="shared" si="238"/>
        <v>1</v>
      </c>
    </row>
    <row r="7526" spans="1:12" x14ac:dyDescent="0.25">
      <c r="A7526">
        <f t="shared" si="239"/>
        <v>7521</v>
      </c>
      <c r="C7526">
        <v>77141.37485761712</v>
      </c>
      <c r="D7526">
        <v>78697.933254147618</v>
      </c>
      <c r="E7526">
        <v>49964999.231938861</v>
      </c>
      <c r="F7526">
        <v>1556.5583965304977</v>
      </c>
      <c r="G7526">
        <v>243326943.30069497</v>
      </c>
      <c r="H7526" s="6">
        <f>E7526-G7526-'Recalled prostheses cost'!$F$23</f>
        <v>-217113768.53564727</v>
      </c>
      <c r="I7526" s="112">
        <v>27690716.13438097</v>
      </c>
      <c r="J7526" s="112">
        <v>92464238.454264119</v>
      </c>
      <c r="K7526" s="112">
        <f>I7526-J7526-(0.38*'Recalled prostheses cost'!$F$23)</f>
        <v>-73799215.617301792</v>
      </c>
      <c r="L7526" s="11">
        <f t="shared" si="238"/>
        <v>1</v>
      </c>
    </row>
    <row r="7527" spans="1:12" x14ac:dyDescent="0.25">
      <c r="A7527">
        <f t="shared" si="239"/>
        <v>7522</v>
      </c>
      <c r="C7527">
        <v>57146.701901208995</v>
      </c>
      <c r="D7527">
        <v>59700.800627258948</v>
      </c>
      <c r="E7527">
        <v>42003675.333913229</v>
      </c>
      <c r="F7527">
        <v>2554.0987260499533</v>
      </c>
      <c r="G7527">
        <v>351392661.12764132</v>
      </c>
      <c r="H7527" s="6">
        <f>E7527-G7527-'Recalled prostheses cost'!$F$23</f>
        <v>-333140810.26061928</v>
      </c>
      <c r="I7527" s="112">
        <v>23285356.310839962</v>
      </c>
      <c r="J7527" s="112">
        <v>133529211.22850367</v>
      </c>
      <c r="K7527" s="112">
        <f>I7527-J7527-(0.38*'Recalled prostheses cost'!$F$23)</f>
        <v>-119269548.21508235</v>
      </c>
      <c r="L7527" s="11">
        <f t="shared" si="238"/>
        <v>1</v>
      </c>
    </row>
    <row r="7528" spans="1:12" x14ac:dyDescent="0.25">
      <c r="A7528">
        <f t="shared" si="239"/>
        <v>7523</v>
      </c>
      <c r="C7528">
        <v>74806.234905699035</v>
      </c>
      <c r="D7528">
        <v>77887.881680057268</v>
      </c>
      <c r="E7528">
        <v>61969172.548846684</v>
      </c>
      <c r="F7528">
        <v>3081.6467743582325</v>
      </c>
      <c r="G7528">
        <v>537148785.49613774</v>
      </c>
      <c r="H7528" s="6">
        <f>E7528-G7528-'Recalled prostheses cost'!$F$23</f>
        <v>-498931437.41418225</v>
      </c>
      <c r="I7528" s="112">
        <v>34227310.335746549</v>
      </c>
      <c r="J7528" s="112">
        <v>204116538.48853236</v>
      </c>
      <c r="K7528" s="112">
        <f>I7528-J7528-(0.38*'Recalled prostheses cost'!$F$23)</f>
        <v>-178914921.45020446</v>
      </c>
      <c r="L7528" s="11">
        <f t="shared" si="238"/>
        <v>1</v>
      </c>
    </row>
    <row r="7529" spans="1:12" x14ac:dyDescent="0.25">
      <c r="A7529">
        <f t="shared" si="239"/>
        <v>7524</v>
      </c>
      <c r="C7529">
        <v>68890.234745377689</v>
      </c>
      <c r="D7529">
        <v>70937.665741277058</v>
      </c>
      <c r="E7529">
        <v>49017603.319185793</v>
      </c>
      <c r="F7529">
        <v>2047.430995899369</v>
      </c>
      <c r="G7529">
        <v>317651154.33840162</v>
      </c>
      <c r="H7529" s="6">
        <f>E7529-G7529-'Recalled prostheses cost'!$F$23</f>
        <v>-292385375.48610699</v>
      </c>
      <c r="I7529" s="112">
        <v>27092033.049471132</v>
      </c>
      <c r="J7529" s="112">
        <v>120707438.64859261</v>
      </c>
      <c r="K7529" s="112">
        <f>I7529-J7529-(0.38*'Recalled prostheses cost'!$F$23)</f>
        <v>-102641098.89654014</v>
      </c>
      <c r="L7529" s="11">
        <f t="shared" si="238"/>
        <v>1</v>
      </c>
    </row>
    <row r="7530" spans="1:12" x14ac:dyDescent="0.25">
      <c r="A7530">
        <f t="shared" si="239"/>
        <v>7525</v>
      </c>
      <c r="C7530">
        <v>59198.815190697656</v>
      </c>
      <c r="D7530">
        <v>60990.554566504921</v>
      </c>
      <c r="E7530">
        <v>46878062.632702909</v>
      </c>
      <c r="F7530">
        <v>1791.7393758072649</v>
      </c>
      <c r="G7530">
        <v>279003372.22485113</v>
      </c>
      <c r="H7530" s="6">
        <f>E7530-G7530-'Recalled prostheses cost'!$F$23</f>
        <v>-255877134.05903938</v>
      </c>
      <c r="I7530" s="112">
        <v>25949616.846816104</v>
      </c>
      <c r="J7530" s="112">
        <v>106021281.44544347</v>
      </c>
      <c r="K7530" s="112">
        <f>I7530-J7530-(0.38*'Recalled prostheses cost'!$F$23)</f>
        <v>-89097357.896046013</v>
      </c>
      <c r="L7530" s="11">
        <f t="shared" si="238"/>
        <v>1</v>
      </c>
    </row>
    <row r="7531" spans="1:12" x14ac:dyDescent="0.25">
      <c r="A7531">
        <f t="shared" si="239"/>
        <v>7526</v>
      </c>
      <c r="C7531">
        <v>80531.314866904242</v>
      </c>
      <c r="D7531">
        <v>83679.38729874602</v>
      </c>
      <c r="E7531">
        <v>41409437.113508187</v>
      </c>
      <c r="F7531">
        <v>3148.0724318417779</v>
      </c>
      <c r="G7531">
        <v>355811354.87539333</v>
      </c>
      <c r="H7531" s="6">
        <f>E7531-G7531-'Recalled prostheses cost'!$F$23</f>
        <v>-338153742.22877634</v>
      </c>
      <c r="I7531" s="112">
        <v>23232632.571627758</v>
      </c>
      <c r="J7531" s="112">
        <v>135208314.85264948</v>
      </c>
      <c r="K7531" s="112">
        <f>I7531-J7531-(0.38*'Recalled prostheses cost'!$F$23)</f>
        <v>-121001375.57844037</v>
      </c>
      <c r="L7531" s="11">
        <f t="shared" si="238"/>
        <v>1</v>
      </c>
    </row>
    <row r="7532" spans="1:12" x14ac:dyDescent="0.25">
      <c r="A7532">
        <f t="shared" si="239"/>
        <v>7527</v>
      </c>
      <c r="C7532">
        <v>56442.301433221008</v>
      </c>
      <c r="D7532">
        <v>58717.184113839554</v>
      </c>
      <c r="E7532">
        <v>53117746.325144157</v>
      </c>
      <c r="F7532">
        <v>2274.8826806185461</v>
      </c>
      <c r="G7532">
        <v>497847968.007052</v>
      </c>
      <c r="H7532" s="6">
        <f>E7532-G7532-'Recalled prostheses cost'!$F$23</f>
        <v>-468482046.148799</v>
      </c>
      <c r="I7532" s="112">
        <v>29436190.315566905</v>
      </c>
      <c r="J7532" s="112">
        <v>189182227.84267974</v>
      </c>
      <c r="K7532" s="112">
        <f>I7532-J7532-(0.38*'Recalled prostheses cost'!$F$23)</f>
        <v>-168771730.8245315</v>
      </c>
      <c r="L7532" s="11">
        <f t="shared" si="238"/>
        <v>1</v>
      </c>
    </row>
    <row r="7533" spans="1:12" x14ac:dyDescent="0.25">
      <c r="A7533">
        <f t="shared" si="239"/>
        <v>7528</v>
      </c>
      <c r="C7533">
        <v>66736.787550271023</v>
      </c>
      <c r="D7533">
        <v>69720.294710886621</v>
      </c>
      <c r="E7533">
        <v>42539376.693445168</v>
      </c>
      <c r="F7533">
        <v>2983.507160615598</v>
      </c>
      <c r="G7533">
        <v>358532038.21746761</v>
      </c>
      <c r="H7533" s="6">
        <f>E7533-G7533-'Recalled prostheses cost'!$F$23</f>
        <v>-339744485.99091363</v>
      </c>
      <c r="I7533" s="112">
        <v>23788748.538000803</v>
      </c>
      <c r="J7533" s="112">
        <v>136242174.52263767</v>
      </c>
      <c r="K7533" s="112">
        <f>I7533-J7533-(0.38*'Recalled prostheses cost'!$F$23)</f>
        <v>-121479119.2820555</v>
      </c>
      <c r="L7533" s="11">
        <f t="shared" si="238"/>
        <v>1</v>
      </c>
    </row>
    <row r="7534" spans="1:12" x14ac:dyDescent="0.25">
      <c r="A7534">
        <f t="shared" si="239"/>
        <v>7529</v>
      </c>
      <c r="C7534">
        <v>56123.512937960266</v>
      </c>
      <c r="D7534">
        <v>57229.816215227242</v>
      </c>
      <c r="E7534">
        <v>59758762.805336088</v>
      </c>
      <c r="F7534">
        <v>1106.3032772669758</v>
      </c>
      <c r="G7534">
        <v>256543901.8332572</v>
      </c>
      <c r="H7534" s="6">
        <f>E7534-G7534-'Recalled prostheses cost'!$F$23</f>
        <v>-220536963.49481228</v>
      </c>
      <c r="I7534" s="112">
        <v>33170316.096116327</v>
      </c>
      <c r="J7534" s="112">
        <v>97486682.696637735</v>
      </c>
      <c r="K7534" s="112">
        <f>I7534-J7534-(0.38*'Recalled prostheses cost'!$F$23)</f>
        <v>-73342059.897940055</v>
      </c>
      <c r="L7534" s="11">
        <f t="shared" si="238"/>
        <v>1</v>
      </c>
    </row>
    <row r="7535" spans="1:12" x14ac:dyDescent="0.25">
      <c r="A7535">
        <f t="shared" si="239"/>
        <v>7530</v>
      </c>
      <c r="C7535">
        <v>59567.84897011071</v>
      </c>
      <c r="D7535">
        <v>61692.120408192859</v>
      </c>
      <c r="E7535">
        <v>46105553.918245986</v>
      </c>
      <c r="F7535">
        <v>2124.271438082149</v>
      </c>
      <c r="G7535">
        <v>379374579.60957497</v>
      </c>
      <c r="H7535" s="6">
        <f>E7535-G7535-'Recalled prostheses cost'!$F$23</f>
        <v>-357020850.15822017</v>
      </c>
      <c r="I7535" s="112">
        <v>25773175.989913374</v>
      </c>
      <c r="J7535" s="112">
        <v>144162340.25163847</v>
      </c>
      <c r="K7535" s="112">
        <f>I7535-J7535-(0.38*'Recalled prostheses cost'!$F$23)</f>
        <v>-127414857.55914375</v>
      </c>
      <c r="L7535" s="11">
        <f t="shared" si="238"/>
        <v>1</v>
      </c>
    </row>
    <row r="7536" spans="1:12" x14ac:dyDescent="0.25">
      <c r="A7536">
        <f t="shared" si="239"/>
        <v>7531</v>
      </c>
      <c r="C7536">
        <v>58911.183279057455</v>
      </c>
      <c r="D7536">
        <v>60549.47859806518</v>
      </c>
      <c r="E7536">
        <v>41534435.984696291</v>
      </c>
      <c r="F7536">
        <v>1638.2953190077242</v>
      </c>
      <c r="G7536">
        <v>236332575.04074958</v>
      </c>
      <c r="H7536" s="6">
        <f>E7536-G7536-'Recalled prostheses cost'!$F$23</f>
        <v>-218549963.52294445</v>
      </c>
      <c r="I7536" s="112">
        <v>22733940.677341357</v>
      </c>
      <c r="J7536" s="112">
        <v>89806378.515484825</v>
      </c>
      <c r="K7536" s="112">
        <f>I7536-J7536-(0.38*'Recalled prostheses cost'!$F$23)</f>
        <v>-76098131.135562122</v>
      </c>
      <c r="L7536" s="11">
        <f t="shared" si="238"/>
        <v>1</v>
      </c>
    </row>
    <row r="7537" spans="1:12" x14ac:dyDescent="0.25">
      <c r="A7537">
        <f t="shared" si="239"/>
        <v>7532</v>
      </c>
      <c r="C7537">
        <v>66098.163210567713</v>
      </c>
      <c r="D7537">
        <v>67904.14589556685</v>
      </c>
      <c r="E7537">
        <v>51337814.659638107</v>
      </c>
      <c r="F7537">
        <v>1805.9826849991368</v>
      </c>
      <c r="G7537">
        <v>273611321.69027835</v>
      </c>
      <c r="H7537" s="6">
        <f>E7537-G7537-'Recalled prostheses cost'!$F$23</f>
        <v>-246025331.49753141</v>
      </c>
      <c r="I7537" s="112">
        <v>28316059.273805592</v>
      </c>
      <c r="J7537" s="112">
        <v>103972302.24230576</v>
      </c>
      <c r="K7537" s="112">
        <f>I7537-J7537-(0.38*'Recalled prostheses cost'!$F$23)</f>
        <v>-84681936.265918821</v>
      </c>
      <c r="L7537" s="11">
        <f t="shared" si="238"/>
        <v>1</v>
      </c>
    </row>
    <row r="7538" spans="1:12" x14ac:dyDescent="0.25">
      <c r="A7538">
        <f t="shared" si="239"/>
        <v>7533</v>
      </c>
      <c r="C7538">
        <v>67755.584595850276</v>
      </c>
      <c r="D7538">
        <v>70707.000854588157</v>
      </c>
      <c r="E7538">
        <v>56820856.987192824</v>
      </c>
      <c r="F7538">
        <v>2951.4162587378814</v>
      </c>
      <c r="G7538">
        <v>586475785.67391884</v>
      </c>
      <c r="H7538" s="6">
        <f>E7538-G7538-'Recalled prostheses cost'!$F$23</f>
        <v>-553406753.15361726</v>
      </c>
      <c r="I7538" s="112">
        <v>31448039.958629612</v>
      </c>
      <c r="J7538" s="112">
        <v>222860798.55608922</v>
      </c>
      <c r="K7538" s="112">
        <f>I7538-J7538-(0.38*'Recalled prostheses cost'!$F$23)</f>
        <v>-200438451.89487827</v>
      </c>
      <c r="L7538" s="11">
        <f t="shared" si="238"/>
        <v>1</v>
      </c>
    </row>
    <row r="7539" spans="1:12" x14ac:dyDescent="0.25">
      <c r="A7539">
        <f t="shared" si="239"/>
        <v>7534</v>
      </c>
      <c r="C7539">
        <v>52684.286430294676</v>
      </c>
      <c r="D7539">
        <v>54244.67171470193</v>
      </c>
      <c r="E7539">
        <v>51758752.157334387</v>
      </c>
      <c r="F7539">
        <v>1560.3852844072535</v>
      </c>
      <c r="G7539">
        <v>377068122.23433584</v>
      </c>
      <c r="H7539" s="6">
        <f>E7539-G7539-'Recalled prostheses cost'!$F$23</f>
        <v>-349061194.54389262</v>
      </c>
      <c r="I7539" s="112">
        <v>28619899.69942705</v>
      </c>
      <c r="J7539" s="112">
        <v>143285886.44904765</v>
      </c>
      <c r="K7539" s="112">
        <f>I7539-J7539-(0.38*'Recalled prostheses cost'!$F$23)</f>
        <v>-123691680.04703924</v>
      </c>
      <c r="L7539" s="11">
        <f t="shared" si="238"/>
        <v>1</v>
      </c>
    </row>
    <row r="7540" spans="1:12" x14ac:dyDescent="0.25">
      <c r="A7540">
        <f t="shared" si="239"/>
        <v>7535</v>
      </c>
      <c r="C7540">
        <v>52887.290225711724</v>
      </c>
      <c r="D7540">
        <v>54295.249857748684</v>
      </c>
      <c r="E7540">
        <v>58066657.780253917</v>
      </c>
      <c r="F7540">
        <v>1407.9596320369601</v>
      </c>
      <c r="G7540">
        <v>386334688.32678509</v>
      </c>
      <c r="H7540" s="6">
        <f>E7540-G7540-'Recalled prostheses cost'!$F$23</f>
        <v>-352019855.01342237</v>
      </c>
      <c r="I7540" s="112">
        <v>32160563.794788904</v>
      </c>
      <c r="J7540" s="112">
        <v>146807181.56417835</v>
      </c>
      <c r="K7540" s="112">
        <f>I7540-J7540-(0.38*'Recalled prostheses cost'!$F$23)</f>
        <v>-123672311.0668081</v>
      </c>
      <c r="L7540" s="11">
        <f t="shared" si="238"/>
        <v>1</v>
      </c>
    </row>
    <row r="7541" spans="1:12" x14ac:dyDescent="0.25">
      <c r="A7541">
        <f t="shared" si="239"/>
        <v>7536</v>
      </c>
      <c r="C7541">
        <v>52781.014326705219</v>
      </c>
      <c r="D7541">
        <v>54284.179994662583</v>
      </c>
      <c r="E7541">
        <v>59837076.981285214</v>
      </c>
      <c r="F7541">
        <v>1503.1656679573643</v>
      </c>
      <c r="G7541">
        <v>392889700.91909313</v>
      </c>
      <c r="H7541" s="6">
        <f>E7541-G7541-'Recalled prostheses cost'!$F$23</f>
        <v>-356804448.40469909</v>
      </c>
      <c r="I7541" s="112">
        <v>33289810.884125449</v>
      </c>
      <c r="J7541" s="112">
        <v>149298086.34925538</v>
      </c>
      <c r="K7541" s="112">
        <f>I7541-J7541-(0.38*'Recalled prostheses cost'!$F$23)</f>
        <v>-125033968.7625486</v>
      </c>
      <c r="L7541" s="11">
        <f t="shared" si="238"/>
        <v>1</v>
      </c>
    </row>
    <row r="7542" spans="1:12" x14ac:dyDescent="0.25">
      <c r="A7542">
        <f t="shared" si="239"/>
        <v>7537</v>
      </c>
      <c r="C7542">
        <v>65638.974695759156</v>
      </c>
      <c r="D7542">
        <v>68565.337543287445</v>
      </c>
      <c r="E7542">
        <v>43455628.924719937</v>
      </c>
      <c r="F7542">
        <v>2926.3628475282894</v>
      </c>
      <c r="G7542">
        <v>480689863.97929072</v>
      </c>
      <c r="H7542" s="6">
        <f>E7542-G7542-'Recalled prostheses cost'!$F$23</f>
        <v>-460986059.52146196</v>
      </c>
      <c r="I7542" s="112">
        <v>24562244.225665811</v>
      </c>
      <c r="J7542" s="112">
        <v>182662148.31213051</v>
      </c>
      <c r="K7542" s="112">
        <f>I7542-J7542-(0.38*'Recalled prostheses cost'!$F$23)</f>
        <v>-167125597.38388336</v>
      </c>
      <c r="L7542" s="11">
        <f t="shared" si="238"/>
        <v>1</v>
      </c>
    </row>
    <row r="7543" spans="1:12" x14ac:dyDescent="0.25">
      <c r="A7543">
        <f t="shared" si="239"/>
        <v>7538</v>
      </c>
      <c r="C7543">
        <v>54381.085304092128</v>
      </c>
      <c r="D7543">
        <v>55906.556600636177</v>
      </c>
      <c r="E7543">
        <v>46431292.747614883</v>
      </c>
      <c r="F7543">
        <v>1525.4712965440485</v>
      </c>
      <c r="G7543">
        <v>281127046.43235064</v>
      </c>
      <c r="H7543" s="6">
        <f>E7543-G7543-'Recalled prostheses cost'!$F$23</f>
        <v>-258447578.15162691</v>
      </c>
      <c r="I7543" s="112">
        <v>25455518.762247752</v>
      </c>
      <c r="J7543" s="112">
        <v>106828277.64429323</v>
      </c>
      <c r="K7543" s="112">
        <f>I7543-J7543-(0.38*'Recalled prostheses cost'!$F$23)</f>
        <v>-90398452.179464132</v>
      </c>
      <c r="L7543" s="11">
        <f t="shared" si="238"/>
        <v>1</v>
      </c>
    </row>
    <row r="7544" spans="1:12" x14ac:dyDescent="0.25">
      <c r="A7544">
        <f t="shared" si="239"/>
        <v>7539</v>
      </c>
      <c r="C7544">
        <v>52751.578035793922</v>
      </c>
      <c r="D7544">
        <v>54780.027713963224</v>
      </c>
      <c r="E7544">
        <v>58073104.061768614</v>
      </c>
      <c r="F7544">
        <v>2028.4496781693015</v>
      </c>
      <c r="G7544">
        <v>616968619.56480289</v>
      </c>
      <c r="H7544" s="6">
        <f>E7544-G7544-'Recalled prostheses cost'!$F$23</f>
        <v>-582647339.9699254</v>
      </c>
      <c r="I7544" s="112">
        <v>32028344.4133664</v>
      </c>
      <c r="J7544" s="112">
        <v>234448075.43462509</v>
      </c>
      <c r="K7544" s="112">
        <f>I7544-J7544-(0.38*'Recalled prostheses cost'!$F$23)</f>
        <v>-211445424.31867734</v>
      </c>
      <c r="L7544" s="11">
        <f t="shared" si="238"/>
        <v>1</v>
      </c>
    </row>
    <row r="7545" spans="1:12" x14ac:dyDescent="0.25">
      <c r="A7545">
        <f t="shared" si="239"/>
        <v>7540</v>
      </c>
      <c r="C7545">
        <v>69203.149850676768</v>
      </c>
      <c r="D7545">
        <v>71310.553267152529</v>
      </c>
      <c r="E7545">
        <v>66315377.929621898</v>
      </c>
      <c r="F7545">
        <v>2107.4034164757613</v>
      </c>
      <c r="G7545">
        <v>470444053.72817951</v>
      </c>
      <c r="H7545" s="6">
        <f>E7545-G7545-'Recalled prostheses cost'!$F$23</f>
        <v>-427880500.26544881</v>
      </c>
      <c r="I7545" s="112">
        <v>36450326.55740694</v>
      </c>
      <c r="J7545" s="112">
        <v>178768740.41670817</v>
      </c>
      <c r="K7545" s="112">
        <f>I7545-J7545-(0.38*'Recalled prostheses cost'!$F$23)</f>
        <v>-151344107.15671989</v>
      </c>
      <c r="L7545" s="11">
        <f t="shared" si="238"/>
        <v>1</v>
      </c>
    </row>
    <row r="7546" spans="1:12" x14ac:dyDescent="0.25">
      <c r="A7546">
        <f t="shared" si="239"/>
        <v>7541</v>
      </c>
      <c r="C7546">
        <v>54305.879318930049</v>
      </c>
      <c r="D7546">
        <v>55720.694296958623</v>
      </c>
      <c r="E7546">
        <v>49207048.22624997</v>
      </c>
      <c r="F7546">
        <v>1414.8149780285748</v>
      </c>
      <c r="G7546">
        <v>285972450.73632991</v>
      </c>
      <c r="H7546" s="6">
        <f>E7546-G7546-'Recalled prostheses cost'!$F$23</f>
        <v>-260517226.97697112</v>
      </c>
      <c r="I7546" s="112">
        <v>27149866.439108551</v>
      </c>
      <c r="J7546" s="112">
        <v>108669531.27980535</v>
      </c>
      <c r="K7546" s="112">
        <f>I7546-J7546-(0.38*'Recalled prostheses cost'!$F$23)</f>
        <v>-90545358.138115436</v>
      </c>
      <c r="L7546" s="11">
        <f t="shared" si="238"/>
        <v>1</v>
      </c>
    </row>
    <row r="7547" spans="1:12" x14ac:dyDescent="0.25">
      <c r="A7547">
        <f t="shared" si="239"/>
        <v>7542</v>
      </c>
      <c r="C7547">
        <v>52940.959735835058</v>
      </c>
      <c r="D7547">
        <v>54252.963739001512</v>
      </c>
      <c r="E7547">
        <v>44682763.324574441</v>
      </c>
      <c r="F7547">
        <v>1312.0040031664539</v>
      </c>
      <c r="G7547">
        <v>264707599.59674993</v>
      </c>
      <c r="H7547" s="6">
        <f>E7547-G7547-'Recalled prostheses cost'!$F$23</f>
        <v>-243776660.73906666</v>
      </c>
      <c r="I7547" s="112">
        <v>24664632.282190904</v>
      </c>
      <c r="J7547" s="112">
        <v>100588887.84676497</v>
      </c>
      <c r="K7547" s="112">
        <f>I7547-J7547-(0.38*'Recalled prostheses cost'!$F$23)</f>
        <v>-84949948.861992717</v>
      </c>
      <c r="L7547" s="11">
        <f t="shared" si="238"/>
        <v>1</v>
      </c>
    </row>
    <row r="7548" spans="1:12" x14ac:dyDescent="0.25">
      <c r="A7548">
        <f t="shared" si="239"/>
        <v>7543</v>
      </c>
      <c r="C7548">
        <v>56093.964352640825</v>
      </c>
      <c r="D7548">
        <v>57260.597354503305</v>
      </c>
      <c r="E7548">
        <v>48721143.21465122</v>
      </c>
      <c r="F7548">
        <v>1166.6330018624794</v>
      </c>
      <c r="G7548">
        <v>208010701.13693738</v>
      </c>
      <c r="H7548" s="6">
        <f>E7548-G7548-'Recalled prostheses cost'!$F$23</f>
        <v>-183041382.38917732</v>
      </c>
      <c r="I7548" s="112">
        <v>27020308.098896865</v>
      </c>
      <c r="J7548" s="112">
        <v>79044066.432036221</v>
      </c>
      <c r="K7548" s="112">
        <f>I7548-J7548-(0.38*'Recalled prostheses cost'!$F$23)</f>
        <v>-61049451.630558006</v>
      </c>
      <c r="L7548" s="11">
        <f t="shared" si="238"/>
        <v>1</v>
      </c>
    </row>
    <row r="7549" spans="1:12" x14ac:dyDescent="0.25">
      <c r="A7549">
        <f t="shared" si="239"/>
        <v>7544</v>
      </c>
      <c r="C7549">
        <v>58795.464793229396</v>
      </c>
      <c r="D7549">
        <v>60393.523326458358</v>
      </c>
      <c r="E7549">
        <v>56985122.200639099</v>
      </c>
      <c r="F7549">
        <v>1598.0585332289629</v>
      </c>
      <c r="G7549">
        <v>412540586.02689767</v>
      </c>
      <c r="H7549" s="6">
        <f>E7549-G7549-'Recalled prostheses cost'!$F$23</f>
        <v>-379307288.29314971</v>
      </c>
      <c r="I7549" s="112">
        <v>31530022.179590873</v>
      </c>
      <c r="J7549" s="112">
        <v>156765422.6902211</v>
      </c>
      <c r="K7549" s="112">
        <f>I7549-J7549-(0.38*'Recalled prostheses cost'!$F$23)</f>
        <v>-134261093.80804887</v>
      </c>
      <c r="L7549" s="11">
        <f t="shared" si="238"/>
        <v>1</v>
      </c>
    </row>
    <row r="7550" spans="1:12" x14ac:dyDescent="0.25">
      <c r="A7550">
        <f t="shared" si="239"/>
        <v>7545</v>
      </c>
      <c r="C7550">
        <v>67378.242837085563</v>
      </c>
      <c r="D7550">
        <v>70252.334663454109</v>
      </c>
      <c r="E7550">
        <v>45289358.553602472</v>
      </c>
      <c r="F7550">
        <v>2874.0918263685453</v>
      </c>
      <c r="G7550">
        <v>462988689.11335689</v>
      </c>
      <c r="H7550" s="6">
        <f>E7550-G7550-'Recalled prostheses cost'!$F$23</f>
        <v>-441451155.0266456</v>
      </c>
      <c r="I7550" s="112">
        <v>25094759.167886358</v>
      </c>
      <c r="J7550" s="112">
        <v>175935701.86307561</v>
      </c>
      <c r="K7550" s="112">
        <f>I7550-J7550-(0.38*'Recalled prostheses cost'!$F$23)</f>
        <v>-159866635.99260792</v>
      </c>
      <c r="L7550" s="11">
        <f t="shared" si="238"/>
        <v>1</v>
      </c>
    </row>
    <row r="7551" spans="1:12" x14ac:dyDescent="0.25">
      <c r="A7551">
        <f t="shared" si="239"/>
        <v>7546</v>
      </c>
      <c r="C7551">
        <v>52821.646640541738</v>
      </c>
      <c r="D7551">
        <v>54415.42445745851</v>
      </c>
      <c r="E7551">
        <v>44120272.001250394</v>
      </c>
      <c r="F7551">
        <v>1593.7778169167723</v>
      </c>
      <c r="G7551">
        <v>272464912.13411981</v>
      </c>
      <c r="H7551" s="6">
        <f>E7551-G7551-'Recalled prostheses cost'!$F$23</f>
        <v>-252096464.59976059</v>
      </c>
      <c r="I7551" s="112">
        <v>24406642.110031229</v>
      </c>
      <c r="J7551" s="112">
        <v>103536666.61096552</v>
      </c>
      <c r="K7551" s="112">
        <f>I7551-J7551-(0.38*'Recalled prostheses cost'!$F$23)</f>
        <v>-88155717.798352927</v>
      </c>
      <c r="L7551" s="11">
        <f t="shared" si="238"/>
        <v>1</v>
      </c>
    </row>
    <row r="7552" spans="1:12" x14ac:dyDescent="0.25">
      <c r="A7552">
        <f t="shared" si="239"/>
        <v>7547</v>
      </c>
      <c r="C7552">
        <v>75722.2208669088</v>
      </c>
      <c r="D7552">
        <v>78386.128495417681</v>
      </c>
      <c r="E7552">
        <v>47445718.233565792</v>
      </c>
      <c r="F7552">
        <v>2663.9076285088813</v>
      </c>
      <c r="G7552">
        <v>286369406.66049618</v>
      </c>
      <c r="H7552" s="6">
        <f>E7552-G7552-'Recalled prostheses cost'!$F$23</f>
        <v>-262675512.89382154</v>
      </c>
      <c r="I7552" s="112">
        <v>26489123.75992775</v>
      </c>
      <c r="J7552" s="112">
        <v>108820374.53098856</v>
      </c>
      <c r="K7552" s="112">
        <f>I7552-J7552-(0.38*'Recalled prostheses cost'!$F$23)</f>
        <v>-91356944.068479449</v>
      </c>
      <c r="L7552" s="11">
        <f t="shared" si="238"/>
        <v>1</v>
      </c>
    </row>
    <row r="7553" spans="1:12" x14ac:dyDescent="0.25">
      <c r="A7553">
        <f t="shared" si="239"/>
        <v>7548</v>
      </c>
      <c r="C7553">
        <v>64420.005782693275</v>
      </c>
      <c r="D7553">
        <v>65723.000118900178</v>
      </c>
      <c r="E7553">
        <v>39847787.00211937</v>
      </c>
      <c r="F7553">
        <v>1302.9943362069025</v>
      </c>
      <c r="G7553">
        <v>171898332.37833983</v>
      </c>
      <c r="H7553" s="6">
        <f>E7553-G7553-'Recalled prostheses cost'!$F$23</f>
        <v>-155802369.84311163</v>
      </c>
      <c r="I7553" s="112">
        <v>21972978.263433408</v>
      </c>
      <c r="J7553" s="112">
        <v>65321366.303769127</v>
      </c>
      <c r="K7553" s="112">
        <f>I7553-J7553-(0.38*'Recalled prostheses cost'!$F$23)</f>
        <v>-52374081.337754361</v>
      </c>
      <c r="L7553" s="11">
        <f t="shared" si="238"/>
        <v>1</v>
      </c>
    </row>
    <row r="7554" spans="1:12" x14ac:dyDescent="0.25">
      <c r="A7554">
        <f t="shared" si="239"/>
        <v>7549</v>
      </c>
      <c r="C7554">
        <v>52811.310569804962</v>
      </c>
      <c r="D7554">
        <v>54104.857816320851</v>
      </c>
      <c r="E7554">
        <v>42345708.490398102</v>
      </c>
      <c r="F7554">
        <v>1293.5472465158891</v>
      </c>
      <c r="G7554">
        <v>237775631.19724894</v>
      </c>
      <c r="H7554" s="6">
        <f>E7554-G7554-'Recalled prostheses cost'!$F$23</f>
        <v>-219181747.173742</v>
      </c>
      <c r="I7554" s="112">
        <v>23350622.559545297</v>
      </c>
      <c r="J7554" s="112">
        <v>90354739.854954615</v>
      </c>
      <c r="K7554" s="112">
        <f>I7554-J7554-(0.38*'Recalled prostheses cost'!$F$23)</f>
        <v>-76029810.592827976</v>
      </c>
      <c r="L7554" s="11">
        <f t="shared" si="238"/>
        <v>1</v>
      </c>
    </row>
    <row r="7555" spans="1:12" x14ac:dyDescent="0.25">
      <c r="A7555">
        <f t="shared" si="239"/>
        <v>7550</v>
      </c>
      <c r="C7555">
        <v>63486.614915055652</v>
      </c>
      <c r="D7555">
        <v>65432.216050362695</v>
      </c>
      <c r="E7555">
        <v>51091917.587051183</v>
      </c>
      <c r="F7555">
        <v>1945.6011353070426</v>
      </c>
      <c r="G7555">
        <v>319061971.26546037</v>
      </c>
      <c r="H7555" s="6">
        <f>E7555-G7555-'Recalled prostheses cost'!$F$23</f>
        <v>-291721878.14530039</v>
      </c>
      <c r="I7555" s="112">
        <v>28183722.701097604</v>
      </c>
      <c r="J7555" s="112">
        <v>121243549.08087493</v>
      </c>
      <c r="K7555" s="112">
        <f>I7555-J7555-(0.38*'Recalled prostheses cost'!$F$23)</f>
        <v>-102085519.67719597</v>
      </c>
      <c r="L7555" s="11">
        <f t="shared" si="238"/>
        <v>1</v>
      </c>
    </row>
    <row r="7556" spans="1:12" x14ac:dyDescent="0.25">
      <c r="A7556">
        <f t="shared" si="239"/>
        <v>7551</v>
      </c>
      <c r="C7556">
        <v>50293.167478963514</v>
      </c>
      <c r="D7556">
        <v>51381.538118226672</v>
      </c>
      <c r="E7556">
        <v>42366665.843851201</v>
      </c>
      <c r="F7556">
        <v>1088.3706392631575</v>
      </c>
      <c r="G7556">
        <v>182788267.1998643</v>
      </c>
      <c r="H7556" s="6">
        <f>E7556-G7556-'Recalled prostheses cost'!$F$23</f>
        <v>-164173425.82290426</v>
      </c>
      <c r="I7556" s="112">
        <v>23535632.872943815</v>
      </c>
      <c r="J7556" s="112">
        <v>69459541.535948426</v>
      </c>
      <c r="K7556" s="112">
        <f>I7556-J7556-(0.38*'Recalled prostheses cost'!$F$23)</f>
        <v>-54949601.960423253</v>
      </c>
      <c r="L7556" s="11">
        <f t="shared" si="238"/>
        <v>1</v>
      </c>
    </row>
    <row r="7557" spans="1:12" x14ac:dyDescent="0.25">
      <c r="A7557">
        <f t="shared" si="239"/>
        <v>7552</v>
      </c>
      <c r="C7557">
        <v>56303.879826609103</v>
      </c>
      <c r="D7557">
        <v>57951.281137676444</v>
      </c>
      <c r="E7557">
        <v>38546333.434046343</v>
      </c>
      <c r="F7557">
        <v>1647.4013110673404</v>
      </c>
      <c r="G7557">
        <v>223459754.28931245</v>
      </c>
      <c r="H7557" s="6">
        <f>E7557-G7557-'Recalled prostheses cost'!$F$23</f>
        <v>-208665245.32215726</v>
      </c>
      <c r="I7557" s="112">
        <v>20953056.793346338</v>
      </c>
      <c r="J7557" s="112">
        <v>84914706.629938737</v>
      </c>
      <c r="K7557" s="112">
        <f>I7557-J7557-(0.38*'Recalled prostheses cost'!$F$23)</f>
        <v>-72987343.134011045</v>
      </c>
      <c r="L7557" s="11">
        <f t="shared" si="238"/>
        <v>1</v>
      </c>
    </row>
    <row r="7558" spans="1:12" x14ac:dyDescent="0.25">
      <c r="A7558">
        <f t="shared" si="239"/>
        <v>7553</v>
      </c>
      <c r="C7558">
        <v>49259.26394859331</v>
      </c>
      <c r="D7558">
        <v>50811.196344488184</v>
      </c>
      <c r="E7558">
        <v>47713853.864394665</v>
      </c>
      <c r="F7558">
        <v>1551.9323958948735</v>
      </c>
      <c r="G7558">
        <v>327573797.06668591</v>
      </c>
      <c r="H7558" s="6">
        <f>E7558-G7558-'Recalled prostheses cost'!$F$23</f>
        <v>-303611767.66918242</v>
      </c>
      <c r="I7558" s="112">
        <v>26724511.890058644</v>
      </c>
      <c r="J7558" s="112">
        <v>124478042.88534066</v>
      </c>
      <c r="K7558" s="112">
        <f>I7558-J7558-(0.38*'Recalled prostheses cost'!$F$23)</f>
        <v>-106779224.29270068</v>
      </c>
      <c r="L7558" s="11">
        <f t="shared" ref="L7558:L7621" si="240">IF(H7558/$H$1&lt;=F7558,1,0)</f>
        <v>1</v>
      </c>
    </row>
    <row r="7559" spans="1:12" x14ac:dyDescent="0.25">
      <c r="A7559">
        <f t="shared" si="239"/>
        <v>7554</v>
      </c>
      <c r="C7559">
        <v>67327.631701888473</v>
      </c>
      <c r="D7559">
        <v>70567.073556318399</v>
      </c>
      <c r="E7559">
        <v>44733382.051796168</v>
      </c>
      <c r="F7559">
        <v>3239.441854429926</v>
      </c>
      <c r="G7559">
        <v>491577284.69807446</v>
      </c>
      <c r="H7559" s="6">
        <f>E7559-G7559-'Recalled prostheses cost'!$F$23</f>
        <v>-470595727.11316943</v>
      </c>
      <c r="I7559" s="112">
        <v>25028830.927720327</v>
      </c>
      <c r="J7559" s="112">
        <v>186799368.18526831</v>
      </c>
      <c r="K7559" s="112">
        <f>I7559-J7559-(0.38*'Recalled prostheses cost'!$F$23)</f>
        <v>-170796230.55496663</v>
      </c>
      <c r="L7559" s="11">
        <f t="shared" si="240"/>
        <v>1</v>
      </c>
    </row>
    <row r="7560" spans="1:12" x14ac:dyDescent="0.25">
      <c r="A7560">
        <f t="shared" ref="A7560:A7623" si="241">1+A7559</f>
        <v>7555</v>
      </c>
      <c r="C7560">
        <v>53304.078145574123</v>
      </c>
      <c r="D7560">
        <v>54828.778243296765</v>
      </c>
      <c r="E7560">
        <v>43009131.457838662</v>
      </c>
      <c r="F7560">
        <v>1524.7000977226417</v>
      </c>
      <c r="G7560">
        <v>275283890.19094741</v>
      </c>
      <c r="H7560" s="6">
        <f>E7560-G7560-'Recalled prostheses cost'!$F$23</f>
        <v>-256026583.19999993</v>
      </c>
      <c r="I7560" s="112">
        <v>23585219.639238123</v>
      </c>
      <c r="J7560" s="112">
        <v>104607878.27255999</v>
      </c>
      <c r="K7560" s="112">
        <f>I7560-J7560-(0.38*'Recalled prostheses cost'!$F$23)</f>
        <v>-90048351.930740505</v>
      </c>
      <c r="L7560" s="11">
        <f t="shared" si="240"/>
        <v>1</v>
      </c>
    </row>
    <row r="7561" spans="1:12" x14ac:dyDescent="0.25">
      <c r="A7561">
        <f t="shared" si="241"/>
        <v>7556</v>
      </c>
      <c r="C7561">
        <v>65072.934465747305</v>
      </c>
      <c r="D7561">
        <v>67892.901284533378</v>
      </c>
      <c r="E7561">
        <v>44879521.152541071</v>
      </c>
      <c r="F7561">
        <v>2819.9668187860734</v>
      </c>
      <c r="G7561">
        <v>368558752.65637118</v>
      </c>
      <c r="H7561" s="6">
        <f>E7561-G7561-'Recalled prostheses cost'!$F$23</f>
        <v>-347431055.97072124</v>
      </c>
      <c r="I7561" s="112">
        <v>25196257.503318176</v>
      </c>
      <c r="J7561" s="112">
        <v>140052326.00942102</v>
      </c>
      <c r="K7561" s="112">
        <f>I7561-J7561-(0.38*'Recalled prostheses cost'!$F$23)</f>
        <v>-123881761.80352148</v>
      </c>
      <c r="L7561" s="11">
        <f t="shared" si="240"/>
        <v>1</v>
      </c>
    </row>
    <row r="7562" spans="1:12" x14ac:dyDescent="0.25">
      <c r="A7562">
        <f t="shared" si="241"/>
        <v>7557</v>
      </c>
      <c r="C7562">
        <v>50691.169143660423</v>
      </c>
      <c r="D7562">
        <v>52079.950868270251</v>
      </c>
      <c r="E7562">
        <v>65434077.421410568</v>
      </c>
      <c r="F7562">
        <v>1388.7817246098275</v>
      </c>
      <c r="G7562">
        <v>521820399.16634035</v>
      </c>
      <c r="H7562" s="6">
        <f>E7562-G7562-'Recalled prostheses cost'!$F$23</f>
        <v>-480138146.21182096</v>
      </c>
      <c r="I7562" s="112">
        <v>36473594.074794292</v>
      </c>
      <c r="J7562" s="112">
        <v>198291751.68320939</v>
      </c>
      <c r="K7562" s="112">
        <f>I7562-J7562-(0.38*'Recalled prostheses cost'!$F$23)</f>
        <v>-170843850.90583375</v>
      </c>
      <c r="L7562" s="11">
        <f t="shared" si="240"/>
        <v>1</v>
      </c>
    </row>
    <row r="7563" spans="1:12" x14ac:dyDescent="0.25">
      <c r="A7563">
        <f t="shared" si="241"/>
        <v>7558</v>
      </c>
      <c r="C7563">
        <v>55132.808833493975</v>
      </c>
      <c r="D7563">
        <v>57040.135626153533</v>
      </c>
      <c r="E7563">
        <v>43487277.567921974</v>
      </c>
      <c r="F7563">
        <v>1907.3267926595581</v>
      </c>
      <c r="G7563">
        <v>377767919.7032935</v>
      </c>
      <c r="H7563" s="6">
        <f>E7563-G7563-'Recalled prostheses cost'!$F$23</f>
        <v>-358032466.60226268</v>
      </c>
      <c r="I7563" s="112">
        <v>24029846.387619209</v>
      </c>
      <c r="J7563" s="112">
        <v>143551809.48725155</v>
      </c>
      <c r="K7563" s="112">
        <f>I7563-J7563-(0.38*'Recalled prostheses cost'!$F$23)</f>
        <v>-128547656.39705098</v>
      </c>
      <c r="L7563" s="11">
        <f t="shared" si="240"/>
        <v>1</v>
      </c>
    </row>
    <row r="7564" spans="1:12" x14ac:dyDescent="0.25">
      <c r="A7564">
        <f t="shared" si="241"/>
        <v>7559</v>
      </c>
      <c r="C7564">
        <v>53922.715233812465</v>
      </c>
      <c r="D7564">
        <v>56478.853463023137</v>
      </c>
      <c r="E7564">
        <v>43234789.555757254</v>
      </c>
      <c r="F7564">
        <v>2556.1382292106719</v>
      </c>
      <c r="G7564">
        <v>516413630.26588756</v>
      </c>
      <c r="H7564" s="6">
        <f>E7564-G7564-'Recalled prostheses cost'!$F$23</f>
        <v>-496930665.1770215</v>
      </c>
      <c r="I7564" s="112">
        <v>23910893.637721788</v>
      </c>
      <c r="J7564" s="112">
        <v>196237179.50103724</v>
      </c>
      <c r="K7564" s="112">
        <f>I7564-J7564-(0.38*'Recalled prostheses cost'!$F$23)</f>
        <v>-181351979.16073412</v>
      </c>
      <c r="L7564" s="11">
        <f t="shared" si="240"/>
        <v>1</v>
      </c>
    </row>
    <row r="7565" spans="1:12" x14ac:dyDescent="0.25">
      <c r="A7565">
        <f t="shared" si="241"/>
        <v>7560</v>
      </c>
      <c r="C7565">
        <v>60046.950475238751</v>
      </c>
      <c r="D7565">
        <v>62592.349807923434</v>
      </c>
      <c r="E7565">
        <v>41672796.236728095</v>
      </c>
      <c r="F7565">
        <v>2545.399332684683</v>
      </c>
      <c r="G7565">
        <v>396149579.00431448</v>
      </c>
      <c r="H7565" s="6">
        <f>E7565-G7565-'Recalled prostheses cost'!$F$23</f>
        <v>-378228607.23447758</v>
      </c>
      <c r="I7565" s="112">
        <v>22729231.503146663</v>
      </c>
      <c r="J7565" s="112">
        <v>150536840.0216395</v>
      </c>
      <c r="K7565" s="112">
        <f>I7565-J7565-(0.38*'Recalled prostheses cost'!$F$23)</f>
        <v>-136833301.81591147</v>
      </c>
      <c r="L7565" s="11">
        <f t="shared" si="240"/>
        <v>1</v>
      </c>
    </row>
    <row r="7566" spans="1:12" x14ac:dyDescent="0.25">
      <c r="A7566">
        <f t="shared" si="241"/>
        <v>7561</v>
      </c>
      <c r="C7566">
        <v>71863.029262622716</v>
      </c>
      <c r="D7566">
        <v>73682.880295784475</v>
      </c>
      <c r="E7566">
        <v>48621479.101172782</v>
      </c>
      <c r="F7566">
        <v>1819.8510331617581</v>
      </c>
      <c r="G7566">
        <v>250803391.01910919</v>
      </c>
      <c r="H7566" s="6">
        <f>E7566-G7566-'Recalled prostheses cost'!$F$23</f>
        <v>-225933736.38482758</v>
      </c>
      <c r="I7566" s="112">
        <v>27338531.973195706</v>
      </c>
      <c r="J7566" s="112">
        <v>95305288.587261468</v>
      </c>
      <c r="K7566" s="112">
        <f>I7566-J7566-(0.38*'Recalled prostheses cost'!$F$23)</f>
        <v>-76992449.91148442</v>
      </c>
      <c r="L7566" s="11">
        <f t="shared" si="240"/>
        <v>1</v>
      </c>
    </row>
    <row r="7567" spans="1:12" x14ac:dyDescent="0.25">
      <c r="A7567">
        <f t="shared" si="241"/>
        <v>7562</v>
      </c>
      <c r="C7567">
        <v>53571.146682806349</v>
      </c>
      <c r="D7567">
        <v>54883.048100786888</v>
      </c>
      <c r="E7567">
        <v>55807035.320726015</v>
      </c>
      <c r="F7567">
        <v>1311.9014179805381</v>
      </c>
      <c r="G7567">
        <v>330383364.05527204</v>
      </c>
      <c r="H7567" s="6">
        <f>E7567-G7567-'Recalled prostheses cost'!$F$23</f>
        <v>-298328153.20143718</v>
      </c>
      <c r="I7567" s="112">
        <v>31442550.620230347</v>
      </c>
      <c r="J7567" s="112">
        <v>125545678.34100337</v>
      </c>
      <c r="K7567" s="112">
        <f>I7567-J7567-(0.38*'Recalled prostheses cost'!$F$23)</f>
        <v>-103128821.01819167</v>
      </c>
      <c r="L7567" s="11">
        <f t="shared" si="240"/>
        <v>1</v>
      </c>
    </row>
    <row r="7568" spans="1:12" x14ac:dyDescent="0.25">
      <c r="A7568">
        <f t="shared" si="241"/>
        <v>7563</v>
      </c>
      <c r="C7568">
        <v>49112.187518824212</v>
      </c>
      <c r="D7568">
        <v>49977.543734310835</v>
      </c>
      <c r="E7568">
        <v>51539178.686757021</v>
      </c>
      <c r="F7568">
        <v>865.35621548662311</v>
      </c>
      <c r="G7568">
        <v>238987296.18645719</v>
      </c>
      <c r="H7568" s="6">
        <f>E7568-G7568-'Recalled prostheses cost'!$F$23</f>
        <v>-211199941.96659133</v>
      </c>
      <c r="I7568" s="112">
        <v>28664288.807903618</v>
      </c>
      <c r="J7568" s="112">
        <v>90815172.550853744</v>
      </c>
      <c r="K7568" s="112">
        <f>I7568-J7568-(0.38*'Recalled prostheses cost'!$F$23)</f>
        <v>-71176577.040368766</v>
      </c>
      <c r="L7568" s="11">
        <f t="shared" si="240"/>
        <v>1</v>
      </c>
    </row>
    <row r="7569" spans="1:12" x14ac:dyDescent="0.25">
      <c r="A7569">
        <f t="shared" si="241"/>
        <v>7564</v>
      </c>
      <c r="C7569">
        <v>48407.454326011779</v>
      </c>
      <c r="D7569">
        <v>49866.855141616164</v>
      </c>
      <c r="E7569">
        <v>43128799.973624267</v>
      </c>
      <c r="F7569">
        <v>1459.4008156043856</v>
      </c>
      <c r="G7569">
        <v>251613282.25216645</v>
      </c>
      <c r="H7569" s="6">
        <f>E7569-G7569-'Recalled prostheses cost'!$F$23</f>
        <v>-232236306.74543336</v>
      </c>
      <c r="I7569" s="112">
        <v>24081336.210837018</v>
      </c>
      <c r="J7569" s="112">
        <v>95613047.255823255</v>
      </c>
      <c r="K7569" s="112">
        <f>I7569-J7569-(0.38*'Recalled prostheses cost'!$F$23)</f>
        <v>-80557404.342404872</v>
      </c>
      <c r="L7569" s="11">
        <f t="shared" si="240"/>
        <v>1</v>
      </c>
    </row>
    <row r="7570" spans="1:12" x14ac:dyDescent="0.25">
      <c r="A7570">
        <f t="shared" si="241"/>
        <v>7565</v>
      </c>
      <c r="C7570">
        <v>65637.340274076589</v>
      </c>
      <c r="D7570">
        <v>67877.857370686805</v>
      </c>
      <c r="E7570">
        <v>39470820.240847982</v>
      </c>
      <c r="F7570">
        <v>2240.517096610216</v>
      </c>
      <c r="G7570">
        <v>294765518.91984254</v>
      </c>
      <c r="H7570" s="6">
        <f>E7570-G7570-'Recalled prostheses cost'!$F$23</f>
        <v>-279046523.14588577</v>
      </c>
      <c r="I7570" s="112">
        <v>22004365.462289583</v>
      </c>
      <c r="J7570" s="112">
        <v>112010897.18954018</v>
      </c>
      <c r="K7570" s="112">
        <f>I7570-J7570-(0.38*'Recalled prostheses cost'!$F$23)</f>
        <v>-99032225.02466923</v>
      </c>
      <c r="L7570" s="11">
        <f t="shared" si="240"/>
        <v>1</v>
      </c>
    </row>
    <row r="7571" spans="1:12" x14ac:dyDescent="0.25">
      <c r="A7571">
        <f t="shared" si="241"/>
        <v>7566</v>
      </c>
      <c r="C7571">
        <v>53539.082712859003</v>
      </c>
      <c r="D7571">
        <v>55099.576277294749</v>
      </c>
      <c r="E7571">
        <v>45155340.983013265</v>
      </c>
      <c r="F7571">
        <v>1560.4935644357465</v>
      </c>
      <c r="G7571">
        <v>331141543.37902153</v>
      </c>
      <c r="H7571" s="6">
        <f>E7571-G7571-'Recalled prostheses cost'!$F$23</f>
        <v>-309738026.86289942</v>
      </c>
      <c r="I7571" s="112">
        <v>24585576.393240586</v>
      </c>
      <c r="J7571" s="112">
        <v>125833786.48402816</v>
      </c>
      <c r="K7571" s="112">
        <f>I7571-J7571-(0.38*'Recalled prostheses cost'!$F$23)</f>
        <v>-110273903.38820621</v>
      </c>
      <c r="L7571" s="11">
        <f t="shared" si="240"/>
        <v>1</v>
      </c>
    </row>
    <row r="7572" spans="1:12" x14ac:dyDescent="0.25">
      <c r="A7572">
        <f t="shared" si="241"/>
        <v>7567</v>
      </c>
      <c r="C7572">
        <v>54460.888230757933</v>
      </c>
      <c r="D7572">
        <v>56117.371640220794</v>
      </c>
      <c r="E7572">
        <v>58436543.115502089</v>
      </c>
      <c r="F7572">
        <v>1656.4834094628604</v>
      </c>
      <c r="G7572">
        <v>401014055.07221264</v>
      </c>
      <c r="H7572" s="6">
        <f>E7572-G7572-'Recalled prostheses cost'!$F$23</f>
        <v>-366329336.42360175</v>
      </c>
      <c r="I7572" s="112">
        <v>32291770.186231345</v>
      </c>
      <c r="J7572" s="112">
        <v>152385340.92744082</v>
      </c>
      <c r="K7572" s="112">
        <f>I7572-J7572-(0.38*'Recalled prostheses cost'!$F$23)</f>
        <v>-129119264.03862813</v>
      </c>
      <c r="L7572" s="11">
        <f t="shared" si="240"/>
        <v>1</v>
      </c>
    </row>
    <row r="7573" spans="1:12" x14ac:dyDescent="0.25">
      <c r="A7573">
        <f t="shared" si="241"/>
        <v>7568</v>
      </c>
      <c r="C7573">
        <v>73475.972409670081</v>
      </c>
      <c r="D7573">
        <v>76842.544020426023</v>
      </c>
      <c r="E7573">
        <v>47493665.973612189</v>
      </c>
      <c r="F7573">
        <v>3366.5716107559419</v>
      </c>
      <c r="G7573">
        <v>442486171.76379383</v>
      </c>
      <c r="H7573" s="6">
        <f>E7573-G7573-'Recalled prostheses cost'!$F$23</f>
        <v>-418744330.25707281</v>
      </c>
      <c r="I7573" s="112">
        <v>26741928.654861163</v>
      </c>
      <c r="J7573" s="112">
        <v>168144745.27024168</v>
      </c>
      <c r="K7573" s="112">
        <f>I7573-J7573-(0.38*'Recalled prostheses cost'!$F$23)</f>
        <v>-150428509.91279918</v>
      </c>
      <c r="L7573" s="11">
        <f t="shared" si="240"/>
        <v>1</v>
      </c>
    </row>
    <row r="7574" spans="1:12" x14ac:dyDescent="0.25">
      <c r="A7574">
        <f t="shared" si="241"/>
        <v>7569</v>
      </c>
      <c r="C7574">
        <v>56094.366250561972</v>
      </c>
      <c r="D7574">
        <v>58226.071025891557</v>
      </c>
      <c r="E7574">
        <v>52271492.472305454</v>
      </c>
      <c r="F7574">
        <v>2131.7047753295847</v>
      </c>
      <c r="G7574">
        <v>542027832.74430072</v>
      </c>
      <c r="H7574" s="6">
        <f>E7574-G7574-'Recalled prostheses cost'!$F$23</f>
        <v>-513508164.73888642</v>
      </c>
      <c r="I7574" s="112">
        <v>29069587.708864819</v>
      </c>
      <c r="J7574" s="112">
        <v>205970576.44283426</v>
      </c>
      <c r="K7574" s="112">
        <f>I7574-J7574-(0.38*'Recalled prostheses cost'!$F$23)</f>
        <v>-185926682.0313881</v>
      </c>
      <c r="L7574" s="11">
        <f t="shared" si="240"/>
        <v>1</v>
      </c>
    </row>
    <row r="7575" spans="1:12" x14ac:dyDescent="0.25">
      <c r="A7575">
        <f t="shared" si="241"/>
        <v>7570</v>
      </c>
      <c r="C7575">
        <v>54772.820883550274</v>
      </c>
      <c r="D7575">
        <v>56580.551451640989</v>
      </c>
      <c r="E7575">
        <v>41903180.066607349</v>
      </c>
      <c r="F7575">
        <v>1807.7305680907157</v>
      </c>
      <c r="G7575">
        <v>305070498.07314759</v>
      </c>
      <c r="H7575" s="6">
        <f>E7575-G7575-'Recalled prostheses cost'!$F$23</f>
        <v>-286919142.47343141</v>
      </c>
      <c r="I7575" s="112">
        <v>23345001.808679737</v>
      </c>
      <c r="J7575" s="112">
        <v>115926789.26779608</v>
      </c>
      <c r="K7575" s="112">
        <f>I7575-J7575-(0.38*'Recalled prostheses cost'!$F$23)</f>
        <v>-101607480.75653499</v>
      </c>
      <c r="L7575" s="11">
        <f t="shared" si="240"/>
        <v>1</v>
      </c>
    </row>
    <row r="7576" spans="1:12" x14ac:dyDescent="0.25">
      <c r="A7576">
        <f t="shared" si="241"/>
        <v>7571</v>
      </c>
      <c r="C7576">
        <v>56888.905741803101</v>
      </c>
      <c r="D7576">
        <v>57956.00710878893</v>
      </c>
      <c r="E7576">
        <v>44401229.755668752</v>
      </c>
      <c r="F7576">
        <v>1067.1013669858294</v>
      </c>
      <c r="G7576">
        <v>197863412.65790856</v>
      </c>
      <c r="H7576" s="6">
        <f>E7576-G7576-'Recalled prostheses cost'!$F$23</f>
        <v>-177214007.36913097</v>
      </c>
      <c r="I7576" s="112">
        <v>24341149.338693205</v>
      </c>
      <c r="J7576" s="112">
        <v>75188096.810005262</v>
      </c>
      <c r="K7576" s="112">
        <f>I7576-J7576-(0.38*'Recalled prostheses cost'!$F$23)</f>
        <v>-59872640.768730707</v>
      </c>
      <c r="L7576" s="11">
        <f t="shared" si="240"/>
        <v>1</v>
      </c>
    </row>
    <row r="7577" spans="1:12" x14ac:dyDescent="0.25">
      <c r="A7577">
        <f t="shared" si="241"/>
        <v>7572</v>
      </c>
      <c r="C7577">
        <v>77459.241150771486</v>
      </c>
      <c r="D7577">
        <v>79462.706074946793</v>
      </c>
      <c r="E7577">
        <v>50497558.402940191</v>
      </c>
      <c r="F7577">
        <v>2003.4649241753068</v>
      </c>
      <c r="G7577">
        <v>273375138.83930767</v>
      </c>
      <c r="H7577" s="6">
        <f>E7577-G7577-'Recalled prostheses cost'!$F$23</f>
        <v>-246629404.90325865</v>
      </c>
      <c r="I7577" s="112">
        <v>28137235.317696463</v>
      </c>
      <c r="J7577" s="112">
        <v>103882552.7589369</v>
      </c>
      <c r="K7577" s="112">
        <f>I7577-J7577-(0.38*'Recalled prostheses cost'!$F$23)</f>
        <v>-84771010.738659084</v>
      </c>
      <c r="L7577" s="11">
        <f t="shared" si="240"/>
        <v>1</v>
      </c>
    </row>
    <row r="7578" spans="1:12" x14ac:dyDescent="0.25">
      <c r="A7578">
        <f t="shared" si="241"/>
        <v>7573</v>
      </c>
      <c r="C7578">
        <v>58320.62594029888</v>
      </c>
      <c r="D7578">
        <v>60359.401186491545</v>
      </c>
      <c r="E7578">
        <v>49788138.616777323</v>
      </c>
      <c r="F7578">
        <v>2038.7752461926648</v>
      </c>
      <c r="G7578">
        <v>434933156.1680851</v>
      </c>
      <c r="H7578" s="6">
        <f>E7578-G7578-'Recalled prostheses cost'!$F$23</f>
        <v>-408896842.01819897</v>
      </c>
      <c r="I7578" s="112">
        <v>27602052.412756253</v>
      </c>
      <c r="J7578" s="112">
        <v>165274599.34387234</v>
      </c>
      <c r="K7578" s="112">
        <f>I7578-J7578-(0.38*'Recalled prostheses cost'!$F$23)</f>
        <v>-146698240.22853473</v>
      </c>
      <c r="L7578" s="11">
        <f t="shared" si="240"/>
        <v>1</v>
      </c>
    </row>
    <row r="7579" spans="1:12" x14ac:dyDescent="0.25">
      <c r="A7579">
        <f t="shared" si="241"/>
        <v>7574</v>
      </c>
      <c r="C7579">
        <v>58681.186586140131</v>
      </c>
      <c r="D7579">
        <v>61026.588343035488</v>
      </c>
      <c r="E7579">
        <v>51243295.249768145</v>
      </c>
      <c r="F7579">
        <v>2345.4017568953568</v>
      </c>
      <c r="G7579">
        <v>456975774.71900117</v>
      </c>
      <c r="H7579" s="6">
        <f>E7579-G7579-'Recalled prostheses cost'!$F$23</f>
        <v>-429484303.93612421</v>
      </c>
      <c r="I7579" s="112">
        <v>28358508.059156615</v>
      </c>
      <c r="J7579" s="112">
        <v>173650794.39322045</v>
      </c>
      <c r="K7579" s="112">
        <f>I7579-J7579-(0.38*'Recalled prostheses cost'!$F$23)</f>
        <v>-154317979.63148248</v>
      </c>
      <c r="L7579" s="11">
        <f t="shared" si="240"/>
        <v>1</v>
      </c>
    </row>
    <row r="7580" spans="1:12" x14ac:dyDescent="0.25">
      <c r="A7580">
        <f t="shared" si="241"/>
        <v>7575</v>
      </c>
      <c r="C7580">
        <v>51105.127660266102</v>
      </c>
      <c r="D7580">
        <v>52998.81456870713</v>
      </c>
      <c r="E7580">
        <v>71705555.033893734</v>
      </c>
      <c r="F7580">
        <v>1893.6869084410282</v>
      </c>
      <c r="G7580">
        <v>661174059.3325187</v>
      </c>
      <c r="H7580" s="6">
        <f>E7580-G7580-'Recalled prostheses cost'!$F$23</f>
        <v>-613220328.76551616</v>
      </c>
      <c r="I7580" s="112">
        <v>39632773.994912043</v>
      </c>
      <c r="J7580" s="112">
        <v>251246142.5463571</v>
      </c>
      <c r="K7580" s="112">
        <f>I7580-J7580-(0.38*'Recalled prostheses cost'!$F$23)</f>
        <v>-220639061.84886372</v>
      </c>
      <c r="L7580" s="11">
        <f t="shared" si="240"/>
        <v>1</v>
      </c>
    </row>
    <row r="7581" spans="1:12" x14ac:dyDescent="0.25">
      <c r="A7581">
        <f t="shared" si="241"/>
        <v>7576</v>
      </c>
      <c r="C7581">
        <v>56639.892487329955</v>
      </c>
      <c r="D7581">
        <v>58697.654680779953</v>
      </c>
      <c r="E7581">
        <v>47730373.528418802</v>
      </c>
      <c r="F7581">
        <v>2057.7621934499984</v>
      </c>
      <c r="G7581">
        <v>459735867.59704453</v>
      </c>
      <c r="H7581" s="6">
        <f>E7581-G7581-'Recalled prostheses cost'!$F$23</f>
        <v>-435757318.53551692</v>
      </c>
      <c r="I7581" s="112">
        <v>26860763.85025746</v>
      </c>
      <c r="J7581" s="112">
        <v>174699629.68687695</v>
      </c>
      <c r="K7581" s="112">
        <f>I7581-J7581-(0.38*'Recalled prostheses cost'!$F$23)</f>
        <v>-156864559.13403815</v>
      </c>
      <c r="L7581" s="11">
        <f t="shared" si="240"/>
        <v>1</v>
      </c>
    </row>
    <row r="7582" spans="1:12" x14ac:dyDescent="0.25">
      <c r="A7582">
        <f t="shared" si="241"/>
        <v>7577</v>
      </c>
      <c r="C7582">
        <v>60225.779055288294</v>
      </c>
      <c r="D7582">
        <v>62526.330138929065</v>
      </c>
      <c r="E7582">
        <v>42873889.767299496</v>
      </c>
      <c r="F7582">
        <v>2300.5510836407702</v>
      </c>
      <c r="G7582">
        <v>322205143.63219869</v>
      </c>
      <c r="H7582" s="6">
        <f>E7582-G7582-'Recalled prostheses cost'!$F$23</f>
        <v>-303083078.33179039</v>
      </c>
      <c r="I7582" s="112">
        <v>23709335.387110483</v>
      </c>
      <c r="J7582" s="112">
        <v>122437954.5802355</v>
      </c>
      <c r="K7582" s="112">
        <f>I7582-J7582-(0.38*'Recalled prostheses cost'!$F$23)</f>
        <v>-107754312.49054366</v>
      </c>
      <c r="L7582" s="11">
        <f t="shared" si="240"/>
        <v>1</v>
      </c>
    </row>
    <row r="7583" spans="1:12" x14ac:dyDescent="0.25">
      <c r="A7583">
        <f t="shared" si="241"/>
        <v>7578</v>
      </c>
      <c r="C7583">
        <v>75735.204323305326</v>
      </c>
      <c r="D7583">
        <v>78025.10772998161</v>
      </c>
      <c r="E7583">
        <v>48708436.001853369</v>
      </c>
      <c r="F7583">
        <v>2289.9034066762833</v>
      </c>
      <c r="G7583">
        <v>243875148.12175059</v>
      </c>
      <c r="H7583" s="6">
        <f>E7583-G7583-'Recalled prostheses cost'!$F$23</f>
        <v>-218918536.58678839</v>
      </c>
      <c r="I7583" s="112">
        <v>26541579.678303115</v>
      </c>
      <c r="J7583" s="112">
        <v>92672556.286265224</v>
      </c>
      <c r="K7583" s="112">
        <f>I7583-J7583-(0.38*'Recalled prostheses cost'!$F$23)</f>
        <v>-75156669.905380756</v>
      </c>
      <c r="L7583" s="11">
        <f t="shared" si="240"/>
        <v>1</v>
      </c>
    </row>
    <row r="7584" spans="1:12" x14ac:dyDescent="0.25">
      <c r="A7584">
        <f t="shared" si="241"/>
        <v>7579</v>
      </c>
      <c r="C7584">
        <v>54646.685558977537</v>
      </c>
      <c r="D7584">
        <v>57247.431262524835</v>
      </c>
      <c r="E7584">
        <v>46795709.389725335</v>
      </c>
      <c r="F7584">
        <v>2600.745703547298</v>
      </c>
      <c r="G7584">
        <v>545445144.79984784</v>
      </c>
      <c r="H7584" s="6">
        <f>E7584-G7584-'Recalled prostheses cost'!$F$23</f>
        <v>-522401259.87701368</v>
      </c>
      <c r="I7584" s="112">
        <v>26126637.514751077</v>
      </c>
      <c r="J7584" s="112">
        <v>207269155.0239422</v>
      </c>
      <c r="K7584" s="112">
        <f>I7584-J7584-(0.38*'Recalled prostheses cost'!$F$23)</f>
        <v>-190168210.80660978</v>
      </c>
      <c r="L7584" s="11">
        <f t="shared" si="240"/>
        <v>1</v>
      </c>
    </row>
    <row r="7585" spans="1:12" x14ac:dyDescent="0.25">
      <c r="A7585">
        <f t="shared" si="241"/>
        <v>7580</v>
      </c>
      <c r="C7585">
        <v>61211.202892029498</v>
      </c>
      <c r="D7585">
        <v>62558.165138070384</v>
      </c>
      <c r="E7585">
        <v>46307546.543540038</v>
      </c>
      <c r="F7585">
        <v>1346.9622460408864</v>
      </c>
      <c r="G7585">
        <v>239737983.28601006</v>
      </c>
      <c r="H7585" s="6">
        <f>E7585-G7585-'Recalled prostheses cost'!$F$23</f>
        <v>-217182261.2093612</v>
      </c>
      <c r="I7585" s="112">
        <v>25883747.561737537</v>
      </c>
      <c r="J7585" s="112">
        <v>91100433.648683816</v>
      </c>
      <c r="K7585" s="112">
        <f>I7585-J7585-(0.38*'Recalled prostheses cost'!$F$23)</f>
        <v>-74242379.384364933</v>
      </c>
      <c r="L7585" s="11">
        <f t="shared" si="240"/>
        <v>1</v>
      </c>
    </row>
    <row r="7586" spans="1:12" x14ac:dyDescent="0.25">
      <c r="A7586">
        <f t="shared" si="241"/>
        <v>7581</v>
      </c>
      <c r="C7586">
        <v>59765.60937090146</v>
      </c>
      <c r="D7586">
        <v>62575.470810326253</v>
      </c>
      <c r="E7586">
        <v>40532247.479847439</v>
      </c>
      <c r="F7586">
        <v>2809.8614394247925</v>
      </c>
      <c r="G7586">
        <v>355662358.57039827</v>
      </c>
      <c r="H7586" s="6">
        <f>E7586-G7586-'Recalled prostheses cost'!$F$23</f>
        <v>-338881935.55744201</v>
      </c>
      <c r="I7586" s="112">
        <v>22228622.74799566</v>
      </c>
      <c r="J7586" s="112">
        <v>135151696.25675133</v>
      </c>
      <c r="K7586" s="112">
        <f>I7586-J7586-(0.38*'Recalled prostheses cost'!$F$23)</f>
        <v>-121948766.80617431</v>
      </c>
      <c r="L7586" s="11">
        <f t="shared" si="240"/>
        <v>1</v>
      </c>
    </row>
    <row r="7587" spans="1:12" x14ac:dyDescent="0.25">
      <c r="A7587">
        <f t="shared" si="241"/>
        <v>7582</v>
      </c>
      <c r="C7587">
        <v>56272.330058685293</v>
      </c>
      <c r="D7587">
        <v>57981.893942718045</v>
      </c>
      <c r="E7587">
        <v>48444042.683582008</v>
      </c>
      <c r="F7587">
        <v>1709.563884032752</v>
      </c>
      <c r="G7587">
        <v>347911183.50623435</v>
      </c>
      <c r="H7587" s="6">
        <f>E7587-G7587-'Recalled prostheses cost'!$F$23</f>
        <v>-323218965.28954351</v>
      </c>
      <c r="I7587" s="112">
        <v>27099963.957211763</v>
      </c>
      <c r="J7587" s="112">
        <v>132206249.73236905</v>
      </c>
      <c r="K7587" s="112">
        <f>I7587-J7587-(0.38*'Recalled prostheses cost'!$F$23)</f>
        <v>-114131979.07257593</v>
      </c>
      <c r="L7587" s="11">
        <f t="shared" si="240"/>
        <v>1</v>
      </c>
    </row>
    <row r="7588" spans="1:12" x14ac:dyDescent="0.25">
      <c r="A7588">
        <f t="shared" si="241"/>
        <v>7583</v>
      </c>
      <c r="C7588">
        <v>53230.461412989491</v>
      </c>
      <c r="D7588">
        <v>54995.69522326193</v>
      </c>
      <c r="E7588">
        <v>42433658.734008342</v>
      </c>
      <c r="F7588">
        <v>1765.2338102724389</v>
      </c>
      <c r="G7588">
        <v>355797246.49058032</v>
      </c>
      <c r="H7588" s="6">
        <f>E7588-G7588-'Recalled prostheses cost'!$F$23</f>
        <v>-337115412.22346318</v>
      </c>
      <c r="I7588" s="112">
        <v>23994811.160996545</v>
      </c>
      <c r="J7588" s="112">
        <v>135202953.66642049</v>
      </c>
      <c r="K7588" s="112">
        <f>I7588-J7588-(0.38*'Recalled prostheses cost'!$F$23)</f>
        <v>-120233835.80284259</v>
      </c>
      <c r="L7588" s="11">
        <f t="shared" si="240"/>
        <v>1</v>
      </c>
    </row>
    <row r="7589" spans="1:12" x14ac:dyDescent="0.25">
      <c r="A7589">
        <f t="shared" si="241"/>
        <v>7584</v>
      </c>
      <c r="C7589">
        <v>50367.193782881754</v>
      </c>
      <c r="D7589">
        <v>51759.381160882185</v>
      </c>
      <c r="E7589">
        <v>48522646.886341162</v>
      </c>
      <c r="F7589">
        <v>1392.1873780004316</v>
      </c>
      <c r="G7589">
        <v>315274770.49410719</v>
      </c>
      <c r="H7589" s="6">
        <f>E7589-G7589-'Recalled prostheses cost'!$F$23</f>
        <v>-290503948.0746572</v>
      </c>
      <c r="I7589" s="112">
        <v>26764964.015710078</v>
      </c>
      <c r="J7589" s="112">
        <v>119804412.7877607</v>
      </c>
      <c r="K7589" s="112">
        <f>I7589-J7589-(0.38*'Recalled prostheses cost'!$F$23)</f>
        <v>-102065142.06946927</v>
      </c>
      <c r="L7589" s="11">
        <f t="shared" si="240"/>
        <v>1</v>
      </c>
    </row>
    <row r="7590" spans="1:12" x14ac:dyDescent="0.25">
      <c r="A7590">
        <f t="shared" si="241"/>
        <v>7585</v>
      </c>
      <c r="C7590">
        <v>66046.163582333553</v>
      </c>
      <c r="D7590">
        <v>67665.008450501817</v>
      </c>
      <c r="E7590">
        <v>48371387.747208744</v>
      </c>
      <c r="F7590">
        <v>1618.8448681682639</v>
      </c>
      <c r="G7590">
        <v>256484990.20580822</v>
      </c>
      <c r="H7590" s="6">
        <f>E7590-G7590-'Recalled prostheses cost'!$F$23</f>
        <v>-231865426.92549065</v>
      </c>
      <c r="I7590" s="112">
        <v>26827928.966519013</v>
      </c>
      <c r="J7590" s="112">
        <v>97464296.278207108</v>
      </c>
      <c r="K7590" s="112">
        <f>I7590-J7590-(0.38*'Recalled prostheses cost'!$F$23)</f>
        <v>-79662060.609106749</v>
      </c>
      <c r="L7590" s="11">
        <f t="shared" si="240"/>
        <v>1</v>
      </c>
    </row>
    <row r="7591" spans="1:12" x14ac:dyDescent="0.25">
      <c r="A7591">
        <f t="shared" si="241"/>
        <v>7586</v>
      </c>
      <c r="C7591">
        <v>54209.827910896369</v>
      </c>
      <c r="D7591">
        <v>55777.503499894534</v>
      </c>
      <c r="E7591">
        <v>47939179.697792552</v>
      </c>
      <c r="F7591">
        <v>1567.675588998165</v>
      </c>
      <c r="G7591">
        <v>277265941.12538749</v>
      </c>
      <c r="H7591" s="6">
        <f>E7591-G7591-'Recalled prostheses cost'!$F$23</f>
        <v>-253078585.8944861</v>
      </c>
      <c r="I7591" s="112">
        <v>26728908.346654031</v>
      </c>
      <c r="J7591" s="112">
        <v>105361057.62764722</v>
      </c>
      <c r="K7591" s="112">
        <f>I7591-J7591-(0.38*'Recalled prostheses cost'!$F$23)</f>
        <v>-87657842.578411847</v>
      </c>
      <c r="L7591" s="11">
        <f t="shared" si="240"/>
        <v>1</v>
      </c>
    </row>
    <row r="7592" spans="1:12" x14ac:dyDescent="0.25">
      <c r="A7592">
        <f t="shared" si="241"/>
        <v>7587</v>
      </c>
      <c r="C7592">
        <v>52103.604063022278</v>
      </c>
      <c r="D7592">
        <v>53577.352264467765</v>
      </c>
      <c r="E7592">
        <v>42365864.38764555</v>
      </c>
      <c r="F7592">
        <v>1473.7482014454872</v>
      </c>
      <c r="G7592">
        <v>246309068.18923309</v>
      </c>
      <c r="H7592" s="6">
        <f>E7592-G7592-'Recalled prostheses cost'!$F$23</f>
        <v>-227695028.26847872</v>
      </c>
      <c r="I7592" s="112">
        <v>23615522.820515096</v>
      </c>
      <c r="J7592" s="112">
        <v>93597445.911908597</v>
      </c>
      <c r="K7592" s="112">
        <f>I7592-J7592-(0.38*'Recalled prostheses cost'!$F$23)</f>
        <v>-79007616.388812155</v>
      </c>
      <c r="L7592" s="11">
        <f t="shared" si="240"/>
        <v>1</v>
      </c>
    </row>
    <row r="7593" spans="1:12" x14ac:dyDescent="0.25">
      <c r="A7593">
        <f t="shared" si="241"/>
        <v>7588</v>
      </c>
      <c r="C7593">
        <v>65232.728766146494</v>
      </c>
      <c r="D7593">
        <v>66784.702238313141</v>
      </c>
      <c r="E7593">
        <v>64059103.860763758</v>
      </c>
      <c r="F7593">
        <v>1551.9734721666464</v>
      </c>
      <c r="G7593">
        <v>325310754.22170061</v>
      </c>
      <c r="H7593" s="6">
        <f>E7593-G7593-'Recalled prostheses cost'!$F$23</f>
        <v>-285003474.82782805</v>
      </c>
      <c r="I7593" s="112">
        <v>35599753.378731042</v>
      </c>
      <c r="J7593" s="112">
        <v>123618086.60424626</v>
      </c>
      <c r="K7593" s="112">
        <f>I7593-J7593-(0.38*'Recalled prostheses cost'!$F$23)</f>
        <v>-97044026.522933871</v>
      </c>
      <c r="L7593" s="11">
        <f t="shared" si="240"/>
        <v>1</v>
      </c>
    </row>
    <row r="7594" spans="1:12" x14ac:dyDescent="0.25">
      <c r="A7594">
        <f t="shared" si="241"/>
        <v>7589</v>
      </c>
      <c r="C7594">
        <v>51605.070901251798</v>
      </c>
      <c r="D7594">
        <v>52974.705787671766</v>
      </c>
      <c r="E7594">
        <v>47823018.066097781</v>
      </c>
      <c r="F7594">
        <v>1369.6348864199681</v>
      </c>
      <c r="G7594">
        <v>369059328.99180418</v>
      </c>
      <c r="H7594" s="6">
        <f>E7594-G7594-'Recalled prostheses cost'!$F$23</f>
        <v>-344988135.39259756</v>
      </c>
      <c r="I7594" s="112">
        <v>26477958.064366397</v>
      </c>
      <c r="J7594" s="112">
        <v>140242545.01688561</v>
      </c>
      <c r="K7594" s="112">
        <f>I7594-J7594-(0.38*'Recalled prostheses cost'!$F$23)</f>
        <v>-122790280.24993786</v>
      </c>
      <c r="L7594" s="11">
        <f t="shared" si="240"/>
        <v>1</v>
      </c>
    </row>
    <row r="7595" spans="1:12" x14ac:dyDescent="0.25">
      <c r="A7595">
        <f t="shared" si="241"/>
        <v>7590</v>
      </c>
      <c r="C7595">
        <v>69846.428777023553</v>
      </c>
      <c r="D7595">
        <v>72248.655343734528</v>
      </c>
      <c r="E7595">
        <v>44214217.460592151</v>
      </c>
      <c r="F7595">
        <v>2402.226566710975</v>
      </c>
      <c r="G7595">
        <v>345065137.01950097</v>
      </c>
      <c r="H7595" s="6">
        <f>E7595-G7595-'Recalled prostheses cost'!$F$23</f>
        <v>-324602744.02579999</v>
      </c>
      <c r="I7595" s="112">
        <v>24370483.722844861</v>
      </c>
      <c r="J7595" s="112">
        <v>131124752.06741039</v>
      </c>
      <c r="K7595" s="112">
        <f>I7595-J7595-(0.38*'Recalled prostheses cost'!$F$23)</f>
        <v>-115779961.64198419</v>
      </c>
      <c r="L7595" s="11">
        <f t="shared" si="240"/>
        <v>1</v>
      </c>
    </row>
    <row r="7596" spans="1:12" x14ac:dyDescent="0.25">
      <c r="A7596">
        <f t="shared" si="241"/>
        <v>7591</v>
      </c>
      <c r="C7596">
        <v>72034.442532993824</v>
      </c>
      <c r="D7596">
        <v>74988.182202931261</v>
      </c>
      <c r="E7596">
        <v>45466174.752626546</v>
      </c>
      <c r="F7596">
        <v>2953.7396699374367</v>
      </c>
      <c r="G7596">
        <v>435325643.27092725</v>
      </c>
      <c r="H7596" s="6">
        <f>E7596-G7596-'Recalled prostheses cost'!$F$23</f>
        <v>-413611292.98519188</v>
      </c>
      <c r="I7596" s="112">
        <v>25077734.209504027</v>
      </c>
      <c r="J7596" s="112">
        <v>165423744.44295233</v>
      </c>
      <c r="K7596" s="112">
        <f>I7596-J7596-(0.38*'Recalled prostheses cost'!$F$23)</f>
        <v>-149371703.53086695</v>
      </c>
      <c r="L7596" s="11">
        <f t="shared" si="240"/>
        <v>1</v>
      </c>
    </row>
    <row r="7597" spans="1:12" x14ac:dyDescent="0.25">
      <c r="A7597">
        <f t="shared" si="241"/>
        <v>7592</v>
      </c>
      <c r="C7597">
        <v>61148.359144409049</v>
      </c>
      <c r="D7597">
        <v>62772.708651586196</v>
      </c>
      <c r="E7597">
        <v>48515875.866432726</v>
      </c>
      <c r="F7597">
        <v>1624.3495071771467</v>
      </c>
      <c r="G7597">
        <v>278658838.36512774</v>
      </c>
      <c r="H7597" s="6">
        <f>E7597-G7597-'Recalled prostheses cost'!$F$23</f>
        <v>-253894786.96558619</v>
      </c>
      <c r="I7597" s="112">
        <v>26905273.393843021</v>
      </c>
      <c r="J7597" s="112">
        <v>105890358.57874855</v>
      </c>
      <c r="K7597" s="112">
        <f>I7597-J7597-(0.38*'Recalled prostheses cost'!$F$23)</f>
        <v>-88010778.482324183</v>
      </c>
      <c r="L7597" s="11">
        <f t="shared" si="240"/>
        <v>1</v>
      </c>
    </row>
    <row r="7598" spans="1:12" x14ac:dyDescent="0.25">
      <c r="A7598">
        <f t="shared" si="241"/>
        <v>7593</v>
      </c>
      <c r="C7598">
        <v>61889.869863390923</v>
      </c>
      <c r="D7598">
        <v>63913.96715237826</v>
      </c>
      <c r="E7598">
        <v>50952767.194724619</v>
      </c>
      <c r="F7598">
        <v>2024.0972889873374</v>
      </c>
      <c r="G7598">
        <v>378258160.90946543</v>
      </c>
      <c r="H7598" s="6">
        <f>E7598-G7598-'Recalled prostheses cost'!$F$23</f>
        <v>-351057218.18163198</v>
      </c>
      <c r="I7598" s="112">
        <v>28513242.968824018</v>
      </c>
      <c r="J7598" s="112">
        <v>143738101.14559686</v>
      </c>
      <c r="K7598" s="112">
        <f>I7598-J7598-(0.38*'Recalled prostheses cost'!$F$23)</f>
        <v>-124250551.47419149</v>
      </c>
      <c r="L7598" s="11">
        <f t="shared" si="240"/>
        <v>1</v>
      </c>
    </row>
    <row r="7599" spans="1:12" x14ac:dyDescent="0.25">
      <c r="A7599">
        <f t="shared" si="241"/>
        <v>7594</v>
      </c>
      <c r="C7599">
        <v>53573.19733840719</v>
      </c>
      <c r="D7599">
        <v>55053.031387914387</v>
      </c>
      <c r="E7599">
        <v>54062126.449588016</v>
      </c>
      <c r="F7599">
        <v>1479.8340495071971</v>
      </c>
      <c r="G7599">
        <v>355119450.81352466</v>
      </c>
      <c r="H7599" s="6">
        <f>E7599-G7599-'Recalled prostheses cost'!$F$23</f>
        <v>-324809148.83082783</v>
      </c>
      <c r="I7599" s="112">
        <v>30020999.308417197</v>
      </c>
      <c r="J7599" s="112">
        <v>134945391.30913937</v>
      </c>
      <c r="K7599" s="112">
        <f>I7599-J7599-(0.38*'Recalled prostheses cost'!$F$23)</f>
        <v>-113950085.29814082</v>
      </c>
      <c r="L7599" s="11">
        <f t="shared" si="240"/>
        <v>1</v>
      </c>
    </row>
    <row r="7600" spans="1:12" x14ac:dyDescent="0.25">
      <c r="A7600">
        <f t="shared" si="241"/>
        <v>7595</v>
      </c>
      <c r="C7600">
        <v>56739.64596958406</v>
      </c>
      <c r="D7600">
        <v>58533.233325672103</v>
      </c>
      <c r="E7600">
        <v>49404269.368244581</v>
      </c>
      <c r="F7600">
        <v>1793.5873560880427</v>
      </c>
      <c r="G7600">
        <v>364426962.50118309</v>
      </c>
      <c r="H7600" s="6">
        <f>E7600-G7600-'Recalled prostheses cost'!$F$23</f>
        <v>-338774517.59982967</v>
      </c>
      <c r="I7600" s="112">
        <v>27093013.592021909</v>
      </c>
      <c r="J7600" s="112">
        <v>138482245.75044957</v>
      </c>
      <c r="K7600" s="112">
        <f>I7600-J7600-(0.38*'Recalled prostheses cost'!$F$23)</f>
        <v>-120414925.45584631</v>
      </c>
      <c r="L7600" s="11">
        <f t="shared" si="240"/>
        <v>1</v>
      </c>
    </row>
    <row r="7601" spans="1:12" x14ac:dyDescent="0.25">
      <c r="A7601">
        <f t="shared" si="241"/>
        <v>7596</v>
      </c>
      <c r="C7601">
        <v>50114.708128634578</v>
      </c>
      <c r="D7601">
        <v>51197.230513245726</v>
      </c>
      <c r="E7601">
        <v>53043150.873528704</v>
      </c>
      <c r="F7601">
        <v>1082.5223846111476</v>
      </c>
      <c r="G7601">
        <v>316072215.22992152</v>
      </c>
      <c r="H7601" s="6">
        <f>E7601-G7601-'Recalled prostheses cost'!$F$23</f>
        <v>-286780888.82328397</v>
      </c>
      <c r="I7601" s="112">
        <v>29282385.589670647</v>
      </c>
      <c r="J7601" s="112">
        <v>120107441.78737018</v>
      </c>
      <c r="K7601" s="112">
        <f>I7601-J7601-(0.38*'Recalled prostheses cost'!$F$23)</f>
        <v>-99850749.495118171</v>
      </c>
      <c r="L7601" s="11">
        <f t="shared" si="240"/>
        <v>1</v>
      </c>
    </row>
    <row r="7602" spans="1:12" x14ac:dyDescent="0.25">
      <c r="A7602">
        <f t="shared" si="241"/>
        <v>7597</v>
      </c>
      <c r="C7602">
        <v>51052.524632933615</v>
      </c>
      <c r="D7602">
        <v>52077.011526407419</v>
      </c>
      <c r="E7602">
        <v>44747034.504280478</v>
      </c>
      <c r="F7602">
        <v>1024.4868934738042</v>
      </c>
      <c r="G7602">
        <v>198073866.43886387</v>
      </c>
      <c r="H7602" s="6">
        <f>E7602-G7602-'Recalled prostheses cost'!$F$23</f>
        <v>-177078656.40147457</v>
      </c>
      <c r="I7602" s="112">
        <v>24864671.026741315</v>
      </c>
      <c r="J7602" s="112">
        <v>75268069.246768281</v>
      </c>
      <c r="K7602" s="112">
        <f>I7602-J7602-(0.38*'Recalled prostheses cost'!$F$23)</f>
        <v>-59429091.517445616</v>
      </c>
      <c r="L7602" s="11">
        <f t="shared" si="240"/>
        <v>1</v>
      </c>
    </row>
    <row r="7603" spans="1:12" x14ac:dyDescent="0.25">
      <c r="A7603">
        <f t="shared" si="241"/>
        <v>7598</v>
      </c>
      <c r="C7603">
        <v>65747.134477955507</v>
      </c>
      <c r="D7603">
        <v>69043.560998899513</v>
      </c>
      <c r="E7603">
        <v>50305720.267311037</v>
      </c>
      <c r="F7603">
        <v>3296.4265209440055</v>
      </c>
      <c r="G7603">
        <v>631341518.05969322</v>
      </c>
      <c r="H7603" s="6">
        <f>E7603-G7603-'Recalled prostheses cost'!$F$23</f>
        <v>-604787622.25927341</v>
      </c>
      <c r="I7603" s="112">
        <v>28077655.593400985</v>
      </c>
      <c r="J7603" s="112">
        <v>239909776.86268342</v>
      </c>
      <c r="K7603" s="112">
        <f>I7603-J7603-(0.38*'Recalled prostheses cost'!$F$23)</f>
        <v>-220857814.56670108</v>
      </c>
      <c r="L7603" s="11">
        <f t="shared" si="240"/>
        <v>1</v>
      </c>
    </row>
    <row r="7604" spans="1:12" x14ac:dyDescent="0.25">
      <c r="A7604">
        <f t="shared" si="241"/>
        <v>7599</v>
      </c>
      <c r="C7604">
        <v>55644.184644830064</v>
      </c>
      <c r="D7604">
        <v>57923.985255362175</v>
      </c>
      <c r="E7604">
        <v>55972318.425533623</v>
      </c>
      <c r="F7604">
        <v>2279.800610532111</v>
      </c>
      <c r="G7604">
        <v>586432098.42510355</v>
      </c>
      <c r="H7604" s="6">
        <f>E7604-G7604-'Recalled prostheses cost'!$F$23</f>
        <v>-554211604.46646106</v>
      </c>
      <c r="I7604" s="112">
        <v>31008571.141055852</v>
      </c>
      <c r="J7604" s="112">
        <v>222844197.40153936</v>
      </c>
      <c r="K7604" s="112">
        <f>I7604-J7604-(0.38*'Recalled prostheses cost'!$F$23)</f>
        <v>-200861319.55790216</v>
      </c>
      <c r="L7604" s="11">
        <f t="shared" si="240"/>
        <v>1</v>
      </c>
    </row>
    <row r="7605" spans="1:12" x14ac:dyDescent="0.25">
      <c r="A7605">
        <f t="shared" si="241"/>
        <v>7600</v>
      </c>
      <c r="C7605">
        <v>55038.538304405491</v>
      </c>
      <c r="D7605">
        <v>57498.511200235895</v>
      </c>
      <c r="E7605">
        <v>43159262.002495877</v>
      </c>
      <c r="F7605">
        <v>2459.972895830404</v>
      </c>
      <c r="G7605">
        <v>492183844.23769587</v>
      </c>
      <c r="H7605" s="6">
        <f>E7605-G7605-'Recalled prostheses cost'!$F$23</f>
        <v>-472776406.70209116</v>
      </c>
      <c r="I7605" s="112">
        <v>24313850.70363313</v>
      </c>
      <c r="J7605" s="112">
        <v>187029860.81032446</v>
      </c>
      <c r="K7605" s="112">
        <f>I7605-J7605-(0.38*'Recalled prostheses cost'!$F$23)</f>
        <v>-171741703.40410998</v>
      </c>
      <c r="L7605" s="11">
        <f t="shared" si="240"/>
        <v>1</v>
      </c>
    </row>
    <row r="7606" spans="1:12" x14ac:dyDescent="0.25">
      <c r="A7606">
        <f t="shared" si="241"/>
        <v>7601</v>
      </c>
      <c r="C7606">
        <v>59630.179632054504</v>
      </c>
      <c r="D7606">
        <v>61683.408948155804</v>
      </c>
      <c r="E7606">
        <v>67034613.314688645</v>
      </c>
      <c r="F7606">
        <v>2053.2293161013004</v>
      </c>
      <c r="G7606">
        <v>721890398.10923839</v>
      </c>
      <c r="H7606" s="6">
        <f>E7606-G7606-'Recalled prostheses cost'!$F$23</f>
        <v>-678607609.26144087</v>
      </c>
      <c r="I7606" s="112">
        <v>37268657.001623817</v>
      </c>
      <c r="J7606" s="112">
        <v>274318351.28151059</v>
      </c>
      <c r="K7606" s="112">
        <f>I7606-J7606-(0.38*'Recalled prostheses cost'!$F$23)</f>
        <v>-246075387.57730544</v>
      </c>
      <c r="L7606" s="11">
        <f t="shared" si="240"/>
        <v>1</v>
      </c>
    </row>
    <row r="7607" spans="1:12" x14ac:dyDescent="0.25">
      <c r="A7607">
        <f t="shared" si="241"/>
        <v>7602</v>
      </c>
      <c r="C7607">
        <v>65024.411552964542</v>
      </c>
      <c r="D7607">
        <v>66604.510653644538</v>
      </c>
      <c r="E7607">
        <v>44886469.111337811</v>
      </c>
      <c r="F7607">
        <v>1580.0991006799959</v>
      </c>
      <c r="G7607">
        <v>203183617.02047944</v>
      </c>
      <c r="H7607" s="6">
        <f>E7607-G7607-'Recalled prostheses cost'!$F$23</f>
        <v>-182048972.3760328</v>
      </c>
      <c r="I7607" s="112">
        <v>25655422.89787006</v>
      </c>
      <c r="J7607" s="112">
        <v>77209774.467782184</v>
      </c>
      <c r="K7607" s="112">
        <f>I7607-J7607-(0.38*'Recalled prostheses cost'!$F$23)</f>
        <v>-60580044.867330767</v>
      </c>
      <c r="L7607" s="11">
        <f t="shared" si="240"/>
        <v>1</v>
      </c>
    </row>
    <row r="7608" spans="1:12" x14ac:dyDescent="0.25">
      <c r="A7608">
        <f t="shared" si="241"/>
        <v>7603</v>
      </c>
      <c r="C7608">
        <v>60422.527509214618</v>
      </c>
      <c r="D7608">
        <v>62284.530898424709</v>
      </c>
      <c r="E7608">
        <v>64364517.359204628</v>
      </c>
      <c r="F7608">
        <v>1862.003389210091</v>
      </c>
      <c r="G7608">
        <v>482987868.23562175</v>
      </c>
      <c r="H7608" s="6">
        <f>E7608-G7608-'Recalled prostheses cost'!$F$23</f>
        <v>-442375175.34330827</v>
      </c>
      <c r="I7608" s="112">
        <v>35631089.459741391</v>
      </c>
      <c r="J7608" s="112">
        <v>183535389.92953628</v>
      </c>
      <c r="K7608" s="112">
        <f>I7608-J7608-(0.38*'Recalled prostheses cost'!$F$23)</f>
        <v>-156929993.76721355</v>
      </c>
      <c r="L7608" s="11">
        <f t="shared" si="240"/>
        <v>1</v>
      </c>
    </row>
    <row r="7609" spans="1:12" x14ac:dyDescent="0.25">
      <c r="A7609">
        <f t="shared" si="241"/>
        <v>7604</v>
      </c>
      <c r="C7609">
        <v>53473.880710075537</v>
      </c>
      <c r="D7609">
        <v>54611.673590931161</v>
      </c>
      <c r="E7609">
        <v>46067881.168983825</v>
      </c>
      <c r="F7609">
        <v>1137.7928808556244</v>
      </c>
      <c r="G7609">
        <v>281162594.20245123</v>
      </c>
      <c r="H7609" s="6">
        <f>E7609-G7609-'Recalled prostheses cost'!$F$23</f>
        <v>-258846537.50035858</v>
      </c>
      <c r="I7609" s="112">
        <v>25716970.984793931</v>
      </c>
      <c r="J7609" s="112">
        <v>106841785.79693151</v>
      </c>
      <c r="K7609" s="112">
        <f>I7609-J7609-(0.38*'Recalled prostheses cost'!$F$23)</f>
        <v>-90150508.109556228</v>
      </c>
      <c r="L7609" s="11">
        <f t="shared" si="240"/>
        <v>1</v>
      </c>
    </row>
    <row r="7610" spans="1:12" x14ac:dyDescent="0.25">
      <c r="A7610">
        <f t="shared" si="241"/>
        <v>7605</v>
      </c>
      <c r="C7610">
        <v>57057.084665717848</v>
      </c>
      <c r="D7610">
        <v>58665.569862023331</v>
      </c>
      <c r="E7610">
        <v>42293571.353369325</v>
      </c>
      <c r="F7610">
        <v>1608.4851963054825</v>
      </c>
      <c r="G7610">
        <v>225063495.91604105</v>
      </c>
      <c r="H7610" s="6">
        <f>E7610-G7610-'Recalled prostheses cost'!$F$23</f>
        <v>-206521749.02956289</v>
      </c>
      <c r="I7610" s="112">
        <v>23297363.133707117</v>
      </c>
      <c r="J7610" s="112">
        <v>85524128.448095605</v>
      </c>
      <c r="K7610" s="112">
        <f>I7610-J7610-(0.38*'Recalled prostheses cost'!$F$23)</f>
        <v>-71252458.611807138</v>
      </c>
      <c r="L7610" s="11">
        <f t="shared" si="240"/>
        <v>1</v>
      </c>
    </row>
    <row r="7611" spans="1:12" x14ac:dyDescent="0.25">
      <c r="A7611">
        <f t="shared" si="241"/>
        <v>7606</v>
      </c>
      <c r="C7611">
        <v>51149.080477676776</v>
      </c>
      <c r="D7611">
        <v>52891.805834903207</v>
      </c>
      <c r="E7611">
        <v>45120318.09809868</v>
      </c>
      <c r="F7611">
        <v>1742.7253572264308</v>
      </c>
      <c r="G7611">
        <v>365106450.38188243</v>
      </c>
      <c r="H7611" s="6">
        <f>E7611-G7611-'Recalled prostheses cost'!$F$23</f>
        <v>-343737956.7506749</v>
      </c>
      <c r="I7611" s="112">
        <v>25344743.084101237</v>
      </c>
      <c r="J7611" s="112">
        <v>138740451.14511532</v>
      </c>
      <c r="K7611" s="112">
        <f>I7611-J7611-(0.38*'Recalled prostheses cost'!$F$23)</f>
        <v>-122421401.35843274</v>
      </c>
      <c r="L7611" s="11">
        <f t="shared" si="240"/>
        <v>1</v>
      </c>
    </row>
    <row r="7612" spans="1:12" x14ac:dyDescent="0.25">
      <c r="A7612">
        <f t="shared" si="241"/>
        <v>7607</v>
      </c>
      <c r="C7612">
        <v>59815.955762956633</v>
      </c>
      <c r="D7612">
        <v>61472.90889103675</v>
      </c>
      <c r="E7612">
        <v>43022638.409466729</v>
      </c>
      <c r="F7612">
        <v>1656.9531280801166</v>
      </c>
      <c r="G7612">
        <v>264715333.59815246</v>
      </c>
      <c r="H7612" s="6">
        <f>E7612-G7612-'Recalled prostheses cost'!$F$23</f>
        <v>-245444519.65557688</v>
      </c>
      <c r="I7612" s="112">
        <v>23466017.13455851</v>
      </c>
      <c r="J7612" s="112">
        <v>100591826.76729792</v>
      </c>
      <c r="K7612" s="112">
        <f>I7612-J7612-(0.38*'Recalled prostheses cost'!$F$23)</f>
        <v>-86151502.930158049</v>
      </c>
      <c r="L7612" s="11">
        <f t="shared" si="240"/>
        <v>1</v>
      </c>
    </row>
    <row r="7613" spans="1:12" x14ac:dyDescent="0.25">
      <c r="A7613">
        <f t="shared" si="241"/>
        <v>7608</v>
      </c>
      <c r="C7613">
        <v>52817.204235268429</v>
      </c>
      <c r="D7613">
        <v>54552.442258284165</v>
      </c>
      <c r="E7613">
        <v>51163287.870969504</v>
      </c>
      <c r="F7613">
        <v>1735.238023015736</v>
      </c>
      <c r="G7613">
        <v>407350768.02404654</v>
      </c>
      <c r="H7613" s="6">
        <f>E7613-G7613-'Recalled prostheses cost'!$F$23</f>
        <v>-379939304.61996818</v>
      </c>
      <c r="I7613" s="112">
        <v>28442125.906586159</v>
      </c>
      <c r="J7613" s="112">
        <v>154793291.84913769</v>
      </c>
      <c r="K7613" s="112">
        <f>I7613-J7613-(0.38*'Recalled prostheses cost'!$F$23)</f>
        <v>-135376859.23997018</v>
      </c>
      <c r="L7613" s="11">
        <f t="shared" si="240"/>
        <v>1</v>
      </c>
    </row>
    <row r="7614" spans="1:12" x14ac:dyDescent="0.25">
      <c r="A7614">
        <f t="shared" si="241"/>
        <v>7609</v>
      </c>
      <c r="C7614">
        <v>58107.052104203089</v>
      </c>
      <c r="D7614">
        <v>59724.282088089218</v>
      </c>
      <c r="E7614">
        <v>54330833.411036372</v>
      </c>
      <c r="F7614">
        <v>1617.229983886129</v>
      </c>
      <c r="G7614">
        <v>327053692.48128271</v>
      </c>
      <c r="H7614" s="6">
        <f>E7614-G7614-'Recalled prostheses cost'!$F$23</f>
        <v>-296474683.53713751</v>
      </c>
      <c r="I7614" s="112">
        <v>30396837.511752408</v>
      </c>
      <c r="J7614" s="112">
        <v>124280403.14288741</v>
      </c>
      <c r="K7614" s="112">
        <f>I7614-J7614-(0.38*'Recalled prostheses cost'!$F$23)</f>
        <v>-102909258.92855364</v>
      </c>
      <c r="L7614" s="11">
        <f t="shared" si="240"/>
        <v>1</v>
      </c>
    </row>
    <row r="7615" spans="1:12" x14ac:dyDescent="0.25">
      <c r="A7615">
        <f t="shared" si="241"/>
        <v>7610</v>
      </c>
      <c r="C7615">
        <v>52176.949356513462</v>
      </c>
      <c r="D7615">
        <v>53904.621674953545</v>
      </c>
      <c r="E7615">
        <v>44642103.17436254</v>
      </c>
      <c r="F7615">
        <v>1727.6723184400835</v>
      </c>
      <c r="G7615">
        <v>385736793.61672264</v>
      </c>
      <c r="H7615" s="6">
        <f>E7615-G7615-'Recalled prostheses cost'!$F$23</f>
        <v>-364846514.90925127</v>
      </c>
      <c r="I7615" s="112">
        <v>24636270.795336872</v>
      </c>
      <c r="J7615" s="112">
        <v>146579981.57435462</v>
      </c>
      <c r="K7615" s="112">
        <f>I7615-J7615-(0.38*'Recalled prostheses cost'!$F$23)</f>
        <v>-130969404.0764364</v>
      </c>
      <c r="L7615" s="11">
        <f t="shared" si="240"/>
        <v>1</v>
      </c>
    </row>
    <row r="7616" spans="1:12" x14ac:dyDescent="0.25">
      <c r="A7616">
        <f t="shared" si="241"/>
        <v>7611</v>
      </c>
      <c r="C7616">
        <v>55647.567258491326</v>
      </c>
      <c r="D7616">
        <v>57019.491205973747</v>
      </c>
      <c r="E7616">
        <v>54907989.920247018</v>
      </c>
      <c r="F7616">
        <v>1371.9239474824208</v>
      </c>
      <c r="G7616">
        <v>275146714.62317646</v>
      </c>
      <c r="H7616" s="6">
        <f>E7616-G7616-'Recalled prostheses cost'!$F$23</f>
        <v>-243990549.16982061</v>
      </c>
      <c r="I7616" s="112">
        <v>30515507.547642928</v>
      </c>
      <c r="J7616" s="112">
        <v>104555751.55680703</v>
      </c>
      <c r="K7616" s="112">
        <f>I7616-J7616-(0.38*'Recalled prostheses cost'!$F$23)</f>
        <v>-83065937.306582749</v>
      </c>
      <c r="L7616" s="11">
        <f t="shared" si="240"/>
        <v>1</v>
      </c>
    </row>
    <row r="7617" spans="1:12" x14ac:dyDescent="0.25">
      <c r="A7617">
        <f t="shared" si="241"/>
        <v>7612</v>
      </c>
      <c r="C7617">
        <v>54775.716359665515</v>
      </c>
      <c r="D7617">
        <v>57630.803810512109</v>
      </c>
      <c r="E7617">
        <v>39603971.439751759</v>
      </c>
      <c r="F7617">
        <v>2855.0874508465931</v>
      </c>
      <c r="G7617">
        <v>453433906.38964307</v>
      </c>
      <c r="H7617" s="6">
        <f>E7617-G7617-'Recalled prostheses cost'!$F$23</f>
        <v>-437581759.4167825</v>
      </c>
      <c r="I7617" s="112">
        <v>21908694.073775489</v>
      </c>
      <c r="J7617" s="112">
        <v>172304884.42806438</v>
      </c>
      <c r="K7617" s="112">
        <f>I7617-J7617-(0.38*'Recalled prostheses cost'!$F$23)</f>
        <v>-159421883.65170753</v>
      </c>
      <c r="L7617" s="11">
        <f t="shared" si="240"/>
        <v>1</v>
      </c>
    </row>
    <row r="7618" spans="1:12" x14ac:dyDescent="0.25">
      <c r="A7618">
        <f t="shared" si="241"/>
        <v>7613</v>
      </c>
      <c r="C7618">
        <v>54412.813882661016</v>
      </c>
      <c r="D7618">
        <v>55927.227156205321</v>
      </c>
      <c r="E7618">
        <v>50094187.49530495</v>
      </c>
      <c r="F7618">
        <v>1514.4132735443054</v>
      </c>
      <c r="G7618">
        <v>437378830.27291578</v>
      </c>
      <c r="H7618" s="6">
        <f>E7618-G7618-'Recalled prostheses cost'!$F$23</f>
        <v>-411036467.24450201</v>
      </c>
      <c r="I7618" s="112">
        <v>27820757.671568044</v>
      </c>
      <c r="J7618" s="112">
        <v>166203955.50370798</v>
      </c>
      <c r="K7618" s="112">
        <f>I7618-J7618-(0.38*'Recalled prostheses cost'!$F$23)</f>
        <v>-147408891.12955859</v>
      </c>
      <c r="L7618" s="11">
        <f t="shared" si="240"/>
        <v>1</v>
      </c>
    </row>
    <row r="7619" spans="1:12" x14ac:dyDescent="0.25">
      <c r="A7619">
        <f t="shared" si="241"/>
        <v>7614</v>
      </c>
      <c r="C7619">
        <v>60469.422150651313</v>
      </c>
      <c r="D7619">
        <v>62641.895310727967</v>
      </c>
      <c r="E7619">
        <v>42789972.870330676</v>
      </c>
      <c r="F7619">
        <v>2172.4731600766536</v>
      </c>
      <c r="G7619">
        <v>350836589.37387776</v>
      </c>
      <c r="H7619" s="6">
        <f>E7619-G7619-'Recalled prostheses cost'!$F$23</f>
        <v>-331798440.97043824</v>
      </c>
      <c r="I7619" s="112">
        <v>23510917.245375276</v>
      </c>
      <c r="J7619" s="112">
        <v>133317903.96207353</v>
      </c>
      <c r="K7619" s="112">
        <f>I7619-J7619-(0.38*'Recalled prostheses cost'!$F$23)</f>
        <v>-118832680.01411691</v>
      </c>
      <c r="L7619" s="11">
        <f t="shared" si="240"/>
        <v>1</v>
      </c>
    </row>
    <row r="7620" spans="1:12" x14ac:dyDescent="0.25">
      <c r="A7620">
        <f t="shared" si="241"/>
        <v>7615</v>
      </c>
      <c r="C7620">
        <v>64744.799810761768</v>
      </c>
      <c r="D7620">
        <v>67603.840545861225</v>
      </c>
      <c r="E7620">
        <v>69087495.793542504</v>
      </c>
      <c r="F7620">
        <v>2859.0407350994574</v>
      </c>
      <c r="G7620">
        <v>801834083.20197082</v>
      </c>
      <c r="H7620" s="6">
        <f>E7620-G7620-'Recalled prostheses cost'!$F$23</f>
        <v>-756498411.87531948</v>
      </c>
      <c r="I7620" s="112">
        <v>38003761.520333804</v>
      </c>
      <c r="J7620" s="112">
        <v>304696951.61674893</v>
      </c>
      <c r="K7620" s="112">
        <f>I7620-J7620-(0.38*'Recalled prostheses cost'!$F$23)</f>
        <v>-275718883.39383376</v>
      </c>
      <c r="L7620" s="11">
        <f t="shared" si="240"/>
        <v>1</v>
      </c>
    </row>
    <row r="7621" spans="1:12" x14ac:dyDescent="0.25">
      <c r="A7621">
        <f t="shared" si="241"/>
        <v>7616</v>
      </c>
      <c r="C7621">
        <v>63326.533073261991</v>
      </c>
      <c r="D7621">
        <v>65805.395980229732</v>
      </c>
      <c r="E7621">
        <v>49198170.010864384</v>
      </c>
      <c r="F7621">
        <v>2478.8629069677409</v>
      </c>
      <c r="G7621">
        <v>396547071.54787958</v>
      </c>
      <c r="H7621" s="6">
        <f>E7621-G7621-'Recalled prostheses cost'!$F$23</f>
        <v>-371100726.00390637</v>
      </c>
      <c r="I7621" s="112">
        <v>27266257.809461892</v>
      </c>
      <c r="J7621" s="112">
        <v>150687887.18819422</v>
      </c>
      <c r="K7621" s="112">
        <f>I7621-J7621-(0.38*'Recalled prostheses cost'!$F$23)</f>
        <v>-132447322.67615098</v>
      </c>
      <c r="L7621" s="11">
        <f t="shared" si="240"/>
        <v>1</v>
      </c>
    </row>
    <row r="7622" spans="1:12" x14ac:dyDescent="0.25">
      <c r="A7622">
        <f t="shared" si="241"/>
        <v>7617</v>
      </c>
      <c r="C7622">
        <v>57280.851391532378</v>
      </c>
      <c r="D7622">
        <v>59416.291957554029</v>
      </c>
      <c r="E7622">
        <v>62305971.841077261</v>
      </c>
      <c r="F7622">
        <v>2135.4405660216507</v>
      </c>
      <c r="G7622">
        <v>510172396.9543184</v>
      </c>
      <c r="H7622" s="6">
        <f>E7622-G7622-'Recalled prostheses cost'!$F$23</f>
        <v>-471618249.58013231</v>
      </c>
      <c r="I7622" s="112">
        <v>34306186.00575278</v>
      </c>
      <c r="J7622" s="112">
        <v>193865510.842641</v>
      </c>
      <c r="K7622" s="112">
        <f>I7622-J7622-(0.38*'Recalled prostheses cost'!$F$23)</f>
        <v>-168585018.13430688</v>
      </c>
      <c r="L7622" s="11">
        <f t="shared" ref="L7622:L7685" si="242">IF(H7622/$H$1&lt;=F7622,1,0)</f>
        <v>1</v>
      </c>
    </row>
    <row r="7623" spans="1:12" x14ac:dyDescent="0.25">
      <c r="A7623">
        <f t="shared" si="241"/>
        <v>7618</v>
      </c>
      <c r="C7623">
        <v>62409.328992298848</v>
      </c>
      <c r="D7623">
        <v>64083.574633858712</v>
      </c>
      <c r="E7623">
        <v>49408146.692773655</v>
      </c>
      <c r="F7623">
        <v>1674.2456415598645</v>
      </c>
      <c r="G7623">
        <v>266518010.31459144</v>
      </c>
      <c r="H7623" s="6">
        <f>E7623-G7623-'Recalled prostheses cost'!$F$23</f>
        <v>-240861688.08870894</v>
      </c>
      <c r="I7623" s="112">
        <v>27328993.492436443</v>
      </c>
      <c r="J7623" s="112">
        <v>101276843.91954473</v>
      </c>
      <c r="K7623" s="112">
        <f>I7623-J7623-(0.38*'Recalled prostheses cost'!$F$23)</f>
        <v>-82973543.724526942</v>
      </c>
      <c r="L7623" s="11">
        <f t="shared" si="242"/>
        <v>1</v>
      </c>
    </row>
    <row r="7624" spans="1:12" x14ac:dyDescent="0.25">
      <c r="A7624">
        <f t="shared" ref="A7624:A7687" si="243">1+A7623</f>
        <v>7619</v>
      </c>
      <c r="C7624">
        <v>50899.422210227742</v>
      </c>
      <c r="D7624">
        <v>52137.34302371888</v>
      </c>
      <c r="E7624">
        <v>46937698.196164794</v>
      </c>
      <c r="F7624">
        <v>1237.9208134911387</v>
      </c>
      <c r="G7624">
        <v>291723194.78295839</v>
      </c>
      <c r="H7624" s="6">
        <f>E7624-G7624-'Recalled prostheses cost'!$F$23</f>
        <v>-268537321.05368477</v>
      </c>
      <c r="I7624" s="112">
        <v>26046795.010849386</v>
      </c>
      <c r="J7624" s="112">
        <v>110854814.0175242</v>
      </c>
      <c r="K7624" s="112">
        <f>I7624-J7624-(0.38*'Recalled prostheses cost'!$F$23)</f>
        <v>-93833712.30409345</v>
      </c>
      <c r="L7624" s="11">
        <f t="shared" si="242"/>
        <v>1</v>
      </c>
    </row>
    <row r="7625" spans="1:12" x14ac:dyDescent="0.25">
      <c r="A7625">
        <f t="shared" si="243"/>
        <v>7620</v>
      </c>
      <c r="C7625">
        <v>49788.745637579545</v>
      </c>
      <c r="D7625">
        <v>50868.802514311727</v>
      </c>
      <c r="E7625">
        <v>45730956.670516483</v>
      </c>
      <c r="F7625">
        <v>1080.056876732182</v>
      </c>
      <c r="G7625">
        <v>191186135.4820056</v>
      </c>
      <c r="H7625" s="6">
        <f>E7625-G7625-'Recalled prostheses cost'!$F$23</f>
        <v>-169207003.27838027</v>
      </c>
      <c r="I7625" s="112">
        <v>25277831.002107624</v>
      </c>
      <c r="J7625" s="112">
        <v>72650731.48316215</v>
      </c>
      <c r="K7625" s="112">
        <f>I7625-J7625-(0.38*'Recalled prostheses cost'!$F$23)</f>
        <v>-56398593.778473176</v>
      </c>
      <c r="L7625" s="11">
        <f t="shared" si="242"/>
        <v>1</v>
      </c>
    </row>
    <row r="7626" spans="1:12" x14ac:dyDescent="0.25">
      <c r="A7626">
        <f t="shared" si="243"/>
        <v>7621</v>
      </c>
      <c r="C7626">
        <v>59484.531990653588</v>
      </c>
      <c r="D7626">
        <v>61076.943237869622</v>
      </c>
      <c r="E7626">
        <v>52993250.2638999</v>
      </c>
      <c r="F7626">
        <v>1592.4112472160341</v>
      </c>
      <c r="G7626">
        <v>323283657.72795618</v>
      </c>
      <c r="H7626" s="6">
        <f>E7626-G7626-'Recalled prostheses cost'!$F$23</f>
        <v>-294042231.93094742</v>
      </c>
      <c r="I7626" s="112">
        <v>29372276.216352962</v>
      </c>
      <c r="J7626" s="112">
        <v>122847789.93662338</v>
      </c>
      <c r="K7626" s="112">
        <f>I7626-J7626-(0.38*'Recalled prostheses cost'!$F$23)</f>
        <v>-102501207.01768908</v>
      </c>
      <c r="L7626" s="11">
        <f t="shared" si="242"/>
        <v>1</v>
      </c>
    </row>
    <row r="7627" spans="1:12" x14ac:dyDescent="0.25">
      <c r="A7627">
        <f t="shared" si="243"/>
        <v>7622</v>
      </c>
      <c r="C7627">
        <v>76874.270619826086</v>
      </c>
      <c r="D7627">
        <v>79488.343355065939</v>
      </c>
      <c r="E7627">
        <v>46849151.73157867</v>
      </c>
      <c r="F7627">
        <v>2614.0727352398535</v>
      </c>
      <c r="G7627">
        <v>326975035.22746521</v>
      </c>
      <c r="H7627" s="6">
        <f>E7627-G7627-'Recalled prostheses cost'!$F$23</f>
        <v>-303877707.96277773</v>
      </c>
      <c r="I7627" s="112">
        <v>26041384.489387594</v>
      </c>
      <c r="J7627" s="112">
        <v>124250513.38643679</v>
      </c>
      <c r="K7627" s="112">
        <f>I7627-J7627-(0.38*'Recalled prostheses cost'!$F$23)</f>
        <v>-107234822.19446784</v>
      </c>
      <c r="L7627" s="11">
        <f t="shared" si="242"/>
        <v>1</v>
      </c>
    </row>
    <row r="7628" spans="1:12" x14ac:dyDescent="0.25">
      <c r="A7628">
        <f t="shared" si="243"/>
        <v>7623</v>
      </c>
      <c r="C7628">
        <v>53203.561273269115</v>
      </c>
      <c r="D7628">
        <v>55951.189905963736</v>
      </c>
      <c r="E7628">
        <v>58715259.191421129</v>
      </c>
      <c r="F7628">
        <v>2747.628632694621</v>
      </c>
      <c r="G7628">
        <v>772777110.01407731</v>
      </c>
      <c r="H7628" s="6">
        <f>E7628-G7628-'Recalled prostheses cost'!$F$23</f>
        <v>-737813675.28954732</v>
      </c>
      <c r="I7628" s="112">
        <v>32646319.566511832</v>
      </c>
      <c r="J7628" s="112">
        <v>293655301.80534941</v>
      </c>
      <c r="K7628" s="112">
        <f>I7628-J7628-(0.38*'Recalled prostheses cost'!$F$23)</f>
        <v>-270034675.53625619</v>
      </c>
      <c r="L7628" s="11">
        <f t="shared" si="242"/>
        <v>1</v>
      </c>
    </row>
    <row r="7629" spans="1:12" x14ac:dyDescent="0.25">
      <c r="A7629">
        <f t="shared" si="243"/>
        <v>7624</v>
      </c>
      <c r="C7629">
        <v>83240.870135001533</v>
      </c>
      <c r="D7629">
        <v>85426.451667083355</v>
      </c>
      <c r="E7629">
        <v>48755404.991005979</v>
      </c>
      <c r="F7629">
        <v>2185.5815320818219</v>
      </c>
      <c r="G7629">
        <v>271624668.08887798</v>
      </c>
      <c r="H7629" s="6">
        <f>E7629-G7629-'Recalled prostheses cost'!$F$23</f>
        <v>-246621087.56476316</v>
      </c>
      <c r="I7629" s="112">
        <v>27357690.606980573</v>
      </c>
      <c r="J7629" s="112">
        <v>103217373.8737736</v>
      </c>
      <c r="K7629" s="112">
        <f>I7629-J7629-(0.38*'Recalled prostheses cost'!$F$23)</f>
        <v>-84885376.564211667</v>
      </c>
      <c r="L7629" s="11">
        <f t="shared" si="242"/>
        <v>1</v>
      </c>
    </row>
    <row r="7630" spans="1:12" x14ac:dyDescent="0.25">
      <c r="A7630">
        <f t="shared" si="243"/>
        <v>7625</v>
      </c>
      <c r="C7630">
        <v>52758.954110567734</v>
      </c>
      <c r="D7630">
        <v>54104.998035458921</v>
      </c>
      <c r="E7630">
        <v>46010482.802595593</v>
      </c>
      <c r="F7630">
        <v>1346.0439248911862</v>
      </c>
      <c r="G7630">
        <v>244793871.45155695</v>
      </c>
      <c r="H7630" s="6">
        <f>E7630-G7630-'Recalled prostheses cost'!$F$23</f>
        <v>-222535213.11585253</v>
      </c>
      <c r="I7630" s="112">
        <v>25629889.735977918</v>
      </c>
      <c r="J7630" s="112">
        <v>93021671.151591644</v>
      </c>
      <c r="K7630" s="112">
        <f>I7630-J7630-(0.38*'Recalled prostheses cost'!$F$23)</f>
        <v>-76417474.713032365</v>
      </c>
      <c r="L7630" s="11">
        <f t="shared" si="242"/>
        <v>1</v>
      </c>
    </row>
    <row r="7631" spans="1:12" x14ac:dyDescent="0.25">
      <c r="A7631">
        <f t="shared" si="243"/>
        <v>7626</v>
      </c>
      <c r="C7631">
        <v>58691.605735242221</v>
      </c>
      <c r="D7631">
        <v>60666.762848762752</v>
      </c>
      <c r="E7631">
        <v>68673002.98169665</v>
      </c>
      <c r="F7631">
        <v>1975.1571135205304</v>
      </c>
      <c r="G7631">
        <v>483150925.708763</v>
      </c>
      <c r="H7631" s="6">
        <f>E7631-G7631-'Recalled prostheses cost'!$F$23</f>
        <v>-438229747.19395751</v>
      </c>
      <c r="I7631" s="112">
        <v>38205491.053012148</v>
      </c>
      <c r="J7631" s="112">
        <v>183597351.76932997</v>
      </c>
      <c r="K7631" s="112">
        <f>I7631-J7631-(0.38*'Recalled prostheses cost'!$F$23)</f>
        <v>-154417554.01373649</v>
      </c>
      <c r="L7631" s="11">
        <f t="shared" si="242"/>
        <v>1</v>
      </c>
    </row>
    <row r="7632" spans="1:12" x14ac:dyDescent="0.25">
      <c r="A7632">
        <f t="shared" si="243"/>
        <v>7627</v>
      </c>
      <c r="C7632">
        <v>52444.131581026064</v>
      </c>
      <c r="D7632">
        <v>53461.789784661596</v>
      </c>
      <c r="E7632">
        <v>60364049.936048128</v>
      </c>
      <c r="F7632">
        <v>1017.6582036355321</v>
      </c>
      <c r="G7632">
        <v>330954827.13990319</v>
      </c>
      <c r="H7632" s="6">
        <f>E7632-G7632-'Recalled prostheses cost'!$F$23</f>
        <v>-294342601.67074621</v>
      </c>
      <c r="I7632" s="112">
        <v>33508923.018974829</v>
      </c>
      <c r="J7632" s="112">
        <v>125762834.31316318</v>
      </c>
      <c r="K7632" s="112">
        <f>I7632-J7632-(0.38*'Recalled prostheses cost'!$F$23)</f>
        <v>-101279604.591607</v>
      </c>
      <c r="L7632" s="11">
        <f t="shared" si="242"/>
        <v>1</v>
      </c>
    </row>
    <row r="7633" spans="1:12" x14ac:dyDescent="0.25">
      <c r="A7633">
        <f t="shared" si="243"/>
        <v>7628</v>
      </c>
      <c r="C7633">
        <v>53182.142704625483</v>
      </c>
      <c r="D7633">
        <v>54972.793859553727</v>
      </c>
      <c r="E7633">
        <v>42556729.495305821</v>
      </c>
      <c r="F7633">
        <v>1790.6511549282441</v>
      </c>
      <c r="G7633">
        <v>415247786.40198696</v>
      </c>
      <c r="H7633" s="6">
        <f>E7633-G7633-'Recalled prostheses cost'!$F$23</f>
        <v>-396442881.37357229</v>
      </c>
      <c r="I7633" s="112">
        <v>23623518.712638028</v>
      </c>
      <c r="J7633" s="112">
        <v>157794158.83275506</v>
      </c>
      <c r="K7633" s="112">
        <f>I7633-J7633-(0.38*'Recalled prostheses cost'!$F$23)</f>
        <v>-143196333.41753569</v>
      </c>
      <c r="L7633" s="11">
        <f t="shared" si="242"/>
        <v>1</v>
      </c>
    </row>
    <row r="7634" spans="1:12" x14ac:dyDescent="0.25">
      <c r="A7634">
        <f t="shared" si="243"/>
        <v>7629</v>
      </c>
      <c r="C7634">
        <v>60291.031579789589</v>
      </c>
      <c r="D7634">
        <v>62231.471920599754</v>
      </c>
      <c r="E7634">
        <v>39815764.965396136</v>
      </c>
      <c r="F7634">
        <v>1940.4403408101643</v>
      </c>
      <c r="G7634">
        <v>280553021.42002493</v>
      </c>
      <c r="H7634" s="6">
        <f>E7634-G7634-'Recalled prostheses cost'!$F$23</f>
        <v>-264489080.92151996</v>
      </c>
      <c r="I7634" s="112">
        <v>21798893.525776923</v>
      </c>
      <c r="J7634" s="112">
        <v>106610148.1396095</v>
      </c>
      <c r="K7634" s="112">
        <f>I7634-J7634-(0.38*'Recalled prostheses cost'!$F$23)</f>
        <v>-93836947.911251217</v>
      </c>
      <c r="L7634" s="11">
        <f t="shared" si="242"/>
        <v>1</v>
      </c>
    </row>
    <row r="7635" spans="1:12" x14ac:dyDescent="0.25">
      <c r="A7635">
        <f t="shared" si="243"/>
        <v>7630</v>
      </c>
      <c r="C7635">
        <v>53731.362438980868</v>
      </c>
      <c r="D7635">
        <v>55467.110277462598</v>
      </c>
      <c r="E7635">
        <v>41582864.034324698</v>
      </c>
      <c r="F7635">
        <v>1735.7478384817296</v>
      </c>
      <c r="G7635">
        <v>309103259.36894667</v>
      </c>
      <c r="H7635" s="6">
        <f>E7635-G7635-'Recalled prostheses cost'!$F$23</f>
        <v>-291272219.80151314</v>
      </c>
      <c r="I7635" s="112">
        <v>22942463.820257321</v>
      </c>
      <c r="J7635" s="112">
        <v>117459238.56019972</v>
      </c>
      <c r="K7635" s="112">
        <f>I7635-J7635-(0.38*'Recalled prostheses cost'!$F$23)</f>
        <v>-103542468.03736106</v>
      </c>
      <c r="L7635" s="11">
        <f t="shared" si="242"/>
        <v>1</v>
      </c>
    </row>
    <row r="7636" spans="1:12" x14ac:dyDescent="0.25">
      <c r="A7636">
        <f t="shared" si="243"/>
        <v>7631</v>
      </c>
      <c r="C7636">
        <v>78678.929140381137</v>
      </c>
      <c r="D7636">
        <v>81345.697222968578</v>
      </c>
      <c r="E7636">
        <v>43089503.546973571</v>
      </c>
      <c r="F7636">
        <v>2666.7680825874413</v>
      </c>
      <c r="G7636">
        <v>308227495.22626132</v>
      </c>
      <c r="H7636" s="6">
        <f>E7636-G7636-'Recalled prostheses cost'!$F$23</f>
        <v>-288889816.1461789</v>
      </c>
      <c r="I7636" s="112">
        <v>23530736.241211139</v>
      </c>
      <c r="J7636" s="112">
        <v>117126448.18597932</v>
      </c>
      <c r="K7636" s="112">
        <f>I7636-J7636-(0.38*'Recalled prostheses cost'!$F$23)</f>
        <v>-102621405.24218684</v>
      </c>
      <c r="L7636" s="11">
        <f t="shared" si="242"/>
        <v>1</v>
      </c>
    </row>
    <row r="7637" spans="1:12" x14ac:dyDescent="0.25">
      <c r="A7637">
        <f t="shared" si="243"/>
        <v>7632</v>
      </c>
      <c r="C7637">
        <v>51804.775934681034</v>
      </c>
      <c r="D7637">
        <v>52979.78564485372</v>
      </c>
      <c r="E7637">
        <v>44887375.311863586</v>
      </c>
      <c r="F7637">
        <v>1175.009710172686</v>
      </c>
      <c r="G7637">
        <v>234847020.99173671</v>
      </c>
      <c r="H7637" s="6">
        <f>E7637-G7637-'Recalled prostheses cost'!$F$23</f>
        <v>-213711470.14676428</v>
      </c>
      <c r="I7637" s="112">
        <v>25011229.864632666</v>
      </c>
      <c r="J7637" s="112">
        <v>89241867.976859972</v>
      </c>
      <c r="K7637" s="112">
        <f>I7637-J7637-(0.38*'Recalled prostheses cost'!$F$23)</f>
        <v>-73256331.409645945</v>
      </c>
      <c r="L7637" s="11">
        <f t="shared" si="242"/>
        <v>1</v>
      </c>
    </row>
    <row r="7638" spans="1:12" x14ac:dyDescent="0.25">
      <c r="A7638">
        <f t="shared" si="243"/>
        <v>7633</v>
      </c>
      <c r="C7638">
        <v>74613.365429171085</v>
      </c>
      <c r="D7638">
        <v>77518.174933614893</v>
      </c>
      <c r="E7638">
        <v>51598129.048252471</v>
      </c>
      <c r="F7638">
        <v>2904.8095044438087</v>
      </c>
      <c r="G7638">
        <v>513914730.68142378</v>
      </c>
      <c r="H7638" s="6">
        <f>E7638-G7638-'Recalled prostheses cost'!$F$23</f>
        <v>-486068426.10006249</v>
      </c>
      <c r="I7638" s="112">
        <v>28478579.82369224</v>
      </c>
      <c r="J7638" s="112">
        <v>195287597.65894103</v>
      </c>
      <c r="K7638" s="112">
        <f>I7638-J7638-(0.38*'Recalled prostheses cost'!$F$23)</f>
        <v>-175834711.13266745</v>
      </c>
      <c r="L7638" s="11">
        <f t="shared" si="242"/>
        <v>1</v>
      </c>
    </row>
    <row r="7639" spans="1:12" x14ac:dyDescent="0.25">
      <c r="A7639">
        <f t="shared" si="243"/>
        <v>7634</v>
      </c>
      <c r="C7639">
        <v>64787.835581333311</v>
      </c>
      <c r="D7639">
        <v>66548.266680505752</v>
      </c>
      <c r="E7639">
        <v>38991606.864475474</v>
      </c>
      <c r="F7639">
        <v>1760.4310991724415</v>
      </c>
      <c r="G7639">
        <v>190744580.59923685</v>
      </c>
      <c r="H7639" s="6">
        <f>E7639-G7639-'Recalled prostheses cost'!$F$23</f>
        <v>-175504798.20165253</v>
      </c>
      <c r="I7639" s="112">
        <v>21601171.965902194</v>
      </c>
      <c r="J7639" s="112">
        <v>72482940.62771</v>
      </c>
      <c r="K7639" s="112">
        <f>I7639-J7639-(0.38*'Recalled prostheses cost'!$F$23)</f>
        <v>-59907461.959226452</v>
      </c>
      <c r="L7639" s="11">
        <f t="shared" si="242"/>
        <v>1</v>
      </c>
    </row>
    <row r="7640" spans="1:12" x14ac:dyDescent="0.25">
      <c r="A7640">
        <f t="shared" si="243"/>
        <v>7635</v>
      </c>
      <c r="C7640">
        <v>79625.160205043969</v>
      </c>
      <c r="D7640">
        <v>82082.634821496336</v>
      </c>
      <c r="E7640">
        <v>43170951.273300439</v>
      </c>
      <c r="F7640">
        <v>2457.4746164523676</v>
      </c>
      <c r="G7640">
        <v>254744672.36633658</v>
      </c>
      <c r="H7640" s="6">
        <f>E7640-G7640-'Recalled prostheses cost'!$F$23</f>
        <v>-235325545.55992731</v>
      </c>
      <c r="I7640" s="112">
        <v>24301924.839866001</v>
      </c>
      <c r="J7640" s="112">
        <v>96802975.499207914</v>
      </c>
      <c r="K7640" s="112">
        <f>I7640-J7640-(0.38*'Recalled prostheses cost'!$F$23)</f>
        <v>-81526743.956760556</v>
      </c>
      <c r="L7640" s="11">
        <f t="shared" si="242"/>
        <v>1</v>
      </c>
    </row>
    <row r="7641" spans="1:12" x14ac:dyDescent="0.25">
      <c r="A7641">
        <f t="shared" si="243"/>
        <v>7636</v>
      </c>
      <c r="C7641">
        <v>60118.902078165025</v>
      </c>
      <c r="D7641">
        <v>61624.311117557314</v>
      </c>
      <c r="E7641">
        <v>73161565.857138067</v>
      </c>
      <c r="F7641">
        <v>1505.4090393922888</v>
      </c>
      <c r="G7641">
        <v>468358370.72152495</v>
      </c>
      <c r="H7641" s="6">
        <f>E7641-G7641-'Recalled prostheses cost'!$F$23</f>
        <v>-418948629.33127809</v>
      </c>
      <c r="I7641" s="112">
        <v>41014753.54108575</v>
      </c>
      <c r="J7641" s="112">
        <v>177976180.87417948</v>
      </c>
      <c r="K7641" s="112">
        <f>I7641-J7641-(0.38*'Recalled prostheses cost'!$F$23)</f>
        <v>-145987120.63051239</v>
      </c>
      <c r="L7641" s="11">
        <f t="shared" si="242"/>
        <v>1</v>
      </c>
    </row>
    <row r="7642" spans="1:12" x14ac:dyDescent="0.25">
      <c r="A7642">
        <f t="shared" si="243"/>
        <v>7637</v>
      </c>
      <c r="C7642">
        <v>55237.177569989675</v>
      </c>
      <c r="D7642">
        <v>56733.128161531538</v>
      </c>
      <c r="E7642">
        <v>55057898.861353263</v>
      </c>
      <c r="F7642">
        <v>1495.9505915418631</v>
      </c>
      <c r="G7642">
        <v>383785041.72963089</v>
      </c>
      <c r="H7642" s="6">
        <f>E7642-G7642-'Recalled prostheses cost'!$F$23</f>
        <v>-352478967.33516878</v>
      </c>
      <c r="I7642" s="112">
        <v>30184794.689256903</v>
      </c>
      <c r="J7642" s="112">
        <v>145838315.85725975</v>
      </c>
      <c r="K7642" s="112">
        <f>I7642-J7642-(0.38*'Recalled prostheses cost'!$F$23)</f>
        <v>-124679214.4654215</v>
      </c>
      <c r="L7642" s="11">
        <f t="shared" si="242"/>
        <v>1</v>
      </c>
    </row>
    <row r="7643" spans="1:12" x14ac:dyDescent="0.25">
      <c r="A7643">
        <f t="shared" si="243"/>
        <v>7638</v>
      </c>
      <c r="C7643">
        <v>75196.888004079738</v>
      </c>
      <c r="D7643">
        <v>77778.522140749847</v>
      </c>
      <c r="E7643">
        <v>43381576.669522136</v>
      </c>
      <c r="F7643">
        <v>2581.634136670109</v>
      </c>
      <c r="G7643">
        <v>329032328.13303661</v>
      </c>
      <c r="H7643" s="6">
        <f>E7643-G7643-'Recalled prostheses cost'!$F$23</f>
        <v>-309402575.93040562</v>
      </c>
      <c r="I7643" s="112">
        <v>24401906.94495834</v>
      </c>
      <c r="J7643" s="112">
        <v>125032284.6905539</v>
      </c>
      <c r="K7643" s="112">
        <f>I7643-J7643-(0.38*'Recalled prostheses cost'!$F$23)</f>
        <v>-109656071.0430142</v>
      </c>
      <c r="L7643" s="11">
        <f t="shared" si="242"/>
        <v>1</v>
      </c>
    </row>
    <row r="7644" spans="1:12" x14ac:dyDescent="0.25">
      <c r="A7644">
        <f t="shared" si="243"/>
        <v>7639</v>
      </c>
      <c r="C7644">
        <v>52364.323825131825</v>
      </c>
      <c r="D7644">
        <v>53631.94252527276</v>
      </c>
      <c r="E7644">
        <v>39517429.779959366</v>
      </c>
      <c r="F7644">
        <v>1267.6187001409344</v>
      </c>
      <c r="G7644">
        <v>198342348.06995365</v>
      </c>
      <c r="H7644" s="6">
        <f>E7644-G7644-'Recalled prostheses cost'!$F$23</f>
        <v>-182576742.75688547</v>
      </c>
      <c r="I7644" s="112">
        <v>21848244.737146441</v>
      </c>
      <c r="J7644" s="112">
        <v>75370092.2665824</v>
      </c>
      <c r="K7644" s="112">
        <f>I7644-J7644-(0.38*'Recalled prostheses cost'!$F$23)</f>
        <v>-62547540.826854609</v>
      </c>
      <c r="L7644" s="11">
        <f t="shared" si="242"/>
        <v>1</v>
      </c>
    </row>
    <row r="7645" spans="1:12" x14ac:dyDescent="0.25">
      <c r="A7645">
        <f t="shared" si="243"/>
        <v>7640</v>
      </c>
      <c r="C7645">
        <v>69187.66365150029</v>
      </c>
      <c r="D7645">
        <v>71751.501367889752</v>
      </c>
      <c r="E7645">
        <v>49988518.751030765</v>
      </c>
      <c r="F7645">
        <v>2563.837716389462</v>
      </c>
      <c r="G7645">
        <v>433076456.02986705</v>
      </c>
      <c r="H7645" s="6">
        <f>E7645-G7645-'Recalled prostheses cost'!$F$23</f>
        <v>-406839761.74572748</v>
      </c>
      <c r="I7645" s="112">
        <v>27509813.424436629</v>
      </c>
      <c r="J7645" s="112">
        <v>164569053.29134953</v>
      </c>
      <c r="K7645" s="112">
        <f>I7645-J7645-(0.38*'Recalled prostheses cost'!$F$23)</f>
        <v>-146084933.16433156</v>
      </c>
      <c r="L7645" s="11">
        <f t="shared" si="242"/>
        <v>1</v>
      </c>
    </row>
    <row r="7646" spans="1:12" x14ac:dyDescent="0.25">
      <c r="A7646">
        <f t="shared" si="243"/>
        <v>7641</v>
      </c>
      <c r="C7646">
        <v>55037.41103961059</v>
      </c>
      <c r="D7646">
        <v>57231.166652238717</v>
      </c>
      <c r="E7646">
        <v>42898022.805795126</v>
      </c>
      <c r="F7646">
        <v>2193.755612628127</v>
      </c>
      <c r="G7646">
        <v>386860191.55599117</v>
      </c>
      <c r="H7646" s="6">
        <f>E7646-G7646-'Recalled prostheses cost'!$F$23</f>
        <v>-367713993.21708721</v>
      </c>
      <c r="I7646" s="112">
        <v>23518465.48612354</v>
      </c>
      <c r="J7646" s="112">
        <v>147006872.79127663</v>
      </c>
      <c r="K7646" s="112">
        <f>I7646-J7646-(0.38*'Recalled prostheses cost'!$F$23)</f>
        <v>-132514100.60257176</v>
      </c>
      <c r="L7646" s="11">
        <f t="shared" si="242"/>
        <v>1</v>
      </c>
    </row>
    <row r="7647" spans="1:12" x14ac:dyDescent="0.25">
      <c r="A7647">
        <f t="shared" si="243"/>
        <v>7642</v>
      </c>
      <c r="C7647">
        <v>76438.955430026923</v>
      </c>
      <c r="D7647">
        <v>79564.732653170184</v>
      </c>
      <c r="E7647">
        <v>46395786.889208466</v>
      </c>
      <c r="F7647">
        <v>3125.7772231432609</v>
      </c>
      <c r="G7647">
        <v>372442322.12981147</v>
      </c>
      <c r="H7647" s="6">
        <f>E7647-G7647-'Recalled prostheses cost'!$F$23</f>
        <v>-349798359.70749414</v>
      </c>
      <c r="I7647" s="112">
        <v>25594794.32238109</v>
      </c>
      <c r="J7647" s="112">
        <v>141528082.40932837</v>
      </c>
      <c r="K7647" s="112">
        <f>I7647-J7647-(0.38*'Recalled prostheses cost'!$F$23)</f>
        <v>-124958981.38436592</v>
      </c>
      <c r="L7647" s="11">
        <f t="shared" si="242"/>
        <v>1</v>
      </c>
    </row>
    <row r="7648" spans="1:12" x14ac:dyDescent="0.25">
      <c r="A7648">
        <f t="shared" si="243"/>
        <v>7643</v>
      </c>
      <c r="C7648">
        <v>57495.329173300939</v>
      </c>
      <c r="D7648">
        <v>59199.398562723502</v>
      </c>
      <c r="E7648">
        <v>56017664.061686039</v>
      </c>
      <c r="F7648">
        <v>1704.0693894225624</v>
      </c>
      <c r="G7648">
        <v>369806585.7899316</v>
      </c>
      <c r="H7648" s="6">
        <f>E7648-G7648-'Recalled prostheses cost'!$F$23</f>
        <v>-337540746.19513673</v>
      </c>
      <c r="I7648" s="112">
        <v>30878054.403412562</v>
      </c>
      <c r="J7648" s="112">
        <v>140526502.60017401</v>
      </c>
      <c r="K7648" s="112">
        <f>I7648-J7648-(0.38*'Recalled prostheses cost'!$F$23)</f>
        <v>-118674141.49418008</v>
      </c>
      <c r="L7648" s="11">
        <f t="shared" si="242"/>
        <v>1</v>
      </c>
    </row>
    <row r="7649" spans="1:12" x14ac:dyDescent="0.25">
      <c r="A7649">
        <f t="shared" si="243"/>
        <v>7644</v>
      </c>
      <c r="C7649">
        <v>52334.876572512738</v>
      </c>
      <c r="D7649">
        <v>52986.223054340888</v>
      </c>
      <c r="E7649">
        <v>42749142.116029061</v>
      </c>
      <c r="F7649">
        <v>651.34648182814999</v>
      </c>
      <c r="G7649">
        <v>99663726.51509726</v>
      </c>
      <c r="H7649" s="6">
        <f>E7649-G7649-'Recalled prostheses cost'!$F$23</f>
        <v>-80666408.865959376</v>
      </c>
      <c r="I7649" s="112">
        <v>23886427.505708426</v>
      </c>
      <c r="J7649" s="112">
        <v>37872216.075736962</v>
      </c>
      <c r="K7649" s="112">
        <f>I7649-J7649-(0.38*'Recalled prostheses cost'!$F$23)</f>
        <v>-23011481.867447183</v>
      </c>
      <c r="L7649" s="11">
        <f t="shared" si="242"/>
        <v>1</v>
      </c>
    </row>
    <row r="7650" spans="1:12" x14ac:dyDescent="0.25">
      <c r="A7650">
        <f t="shared" si="243"/>
        <v>7645</v>
      </c>
      <c r="C7650">
        <v>58259.309234734072</v>
      </c>
      <c r="D7650">
        <v>60752.803654655734</v>
      </c>
      <c r="E7650">
        <v>55362919.659795634</v>
      </c>
      <c r="F7650">
        <v>2493.4944199216625</v>
      </c>
      <c r="G7650">
        <v>464316004.32710862</v>
      </c>
      <c r="H7650" s="6">
        <f>E7650-G7650-'Recalled prostheses cost'!$F$23</f>
        <v>-432704909.13420415</v>
      </c>
      <c r="I7650" s="112">
        <v>31202199.929973993</v>
      </c>
      <c r="J7650" s="112">
        <v>176440081.64430124</v>
      </c>
      <c r="K7650" s="112">
        <f>I7650-J7650-(0.38*'Recalled prostheses cost'!$F$23)</f>
        <v>-154263575.0117459</v>
      </c>
      <c r="L7650" s="11">
        <f t="shared" si="242"/>
        <v>1</v>
      </c>
    </row>
    <row r="7651" spans="1:12" x14ac:dyDescent="0.25">
      <c r="A7651">
        <f t="shared" si="243"/>
        <v>7646</v>
      </c>
      <c r="C7651">
        <v>54241.447309724972</v>
      </c>
      <c r="D7651">
        <v>55980.155949766995</v>
      </c>
      <c r="E7651">
        <v>42030386.693892159</v>
      </c>
      <c r="F7651">
        <v>1738.708640042023</v>
      </c>
      <c r="G7651">
        <v>317612740.98511362</v>
      </c>
      <c r="H7651" s="6">
        <f>E7651-G7651-'Recalled prostheses cost'!$F$23</f>
        <v>-299334178.75811261</v>
      </c>
      <c r="I7651" s="112">
        <v>22957689.45208472</v>
      </c>
      <c r="J7651" s="112">
        <v>120692841.57434317</v>
      </c>
      <c r="K7651" s="112">
        <f>I7651-J7651-(0.38*'Recalled prostheses cost'!$F$23)</f>
        <v>-106760845.41967711</v>
      </c>
      <c r="L7651" s="11">
        <f t="shared" si="242"/>
        <v>1</v>
      </c>
    </row>
    <row r="7652" spans="1:12" x14ac:dyDescent="0.25">
      <c r="A7652">
        <f t="shared" si="243"/>
        <v>7647</v>
      </c>
      <c r="C7652">
        <v>55503.872167915571</v>
      </c>
      <c r="D7652">
        <v>56681.843405362793</v>
      </c>
      <c r="E7652">
        <v>57341480.027411543</v>
      </c>
      <c r="F7652">
        <v>1177.9712374472219</v>
      </c>
      <c r="G7652">
        <v>368448797.05137938</v>
      </c>
      <c r="H7652" s="6">
        <f>E7652-G7652-'Recalled prostheses cost'!$F$23</f>
        <v>-334859141.49085903</v>
      </c>
      <c r="I7652" s="112">
        <v>31839596.184435293</v>
      </c>
      <c r="J7652" s="112">
        <v>140010542.87952417</v>
      </c>
      <c r="K7652" s="112">
        <f>I7652-J7652-(0.38*'Recalled prostheses cost'!$F$23)</f>
        <v>-117196639.99250752</v>
      </c>
      <c r="L7652" s="11">
        <f t="shared" si="242"/>
        <v>1</v>
      </c>
    </row>
    <row r="7653" spans="1:12" x14ac:dyDescent="0.25">
      <c r="A7653">
        <f t="shared" si="243"/>
        <v>7648</v>
      </c>
      <c r="C7653">
        <v>65796.58518158349</v>
      </c>
      <c r="D7653">
        <v>67857.624461516549</v>
      </c>
      <c r="E7653">
        <v>64861479.893461443</v>
      </c>
      <c r="F7653">
        <v>2061.0392799330584</v>
      </c>
      <c r="G7653">
        <v>485962896.93866634</v>
      </c>
      <c r="H7653" s="6">
        <f>E7653-G7653-'Recalled prostheses cost'!$F$23</f>
        <v>-444853241.51209605</v>
      </c>
      <c r="I7653" s="112">
        <v>35499284.53300862</v>
      </c>
      <c r="J7653" s="112">
        <v>184665900.8366932</v>
      </c>
      <c r="K7653" s="112">
        <f>I7653-J7653-(0.38*'Recalled prostheses cost'!$F$23)</f>
        <v>-158192309.60110325</v>
      </c>
      <c r="L7653" s="11">
        <f t="shared" si="242"/>
        <v>1</v>
      </c>
    </row>
    <row r="7654" spans="1:12" x14ac:dyDescent="0.25">
      <c r="A7654">
        <f t="shared" si="243"/>
        <v>7649</v>
      </c>
      <c r="C7654">
        <v>63836.981767564939</v>
      </c>
      <c r="D7654">
        <v>65862.146786671496</v>
      </c>
      <c r="E7654">
        <v>40076546.497046635</v>
      </c>
      <c r="F7654">
        <v>2025.1650191065564</v>
      </c>
      <c r="G7654">
        <v>254725926.37058514</v>
      </c>
      <c r="H7654" s="6">
        <f>E7654-G7654-'Recalled prostheses cost'!$F$23</f>
        <v>-238401204.34042966</v>
      </c>
      <c r="I7654" s="112">
        <v>22155664.579641685</v>
      </c>
      <c r="J7654" s="112">
        <v>96795852.020822361</v>
      </c>
      <c r="K7654" s="112">
        <f>I7654-J7654-(0.38*'Recalled prostheses cost'!$F$23)</f>
        <v>-83665880.73859933</v>
      </c>
      <c r="L7654" s="11">
        <f t="shared" si="242"/>
        <v>1</v>
      </c>
    </row>
    <row r="7655" spans="1:12" x14ac:dyDescent="0.25">
      <c r="A7655">
        <f t="shared" si="243"/>
        <v>7650</v>
      </c>
      <c r="C7655">
        <v>62213.547942742334</v>
      </c>
      <c r="D7655">
        <v>63533.577535197786</v>
      </c>
      <c r="E7655">
        <v>72025453.87674287</v>
      </c>
      <c r="F7655">
        <v>1320.0295924554521</v>
      </c>
      <c r="G7655">
        <v>326289653.16042441</v>
      </c>
      <c r="H7655" s="6">
        <f>E7655-G7655-'Recalled prostheses cost'!$F$23</f>
        <v>-278016023.75057274</v>
      </c>
      <c r="I7655" s="112">
        <v>39831063.015167288</v>
      </c>
      <c r="J7655" s="112">
        <v>123990068.20096128</v>
      </c>
      <c r="K7655" s="112">
        <f>I7655-J7655-(0.38*'Recalled prostheses cost'!$F$23)</f>
        <v>-93184698.48321265</v>
      </c>
      <c r="L7655" s="11">
        <f t="shared" si="242"/>
        <v>1</v>
      </c>
    </row>
    <row r="7656" spans="1:12" x14ac:dyDescent="0.25">
      <c r="A7656">
        <f t="shared" si="243"/>
        <v>7651</v>
      </c>
      <c r="C7656">
        <v>59796.957737341385</v>
      </c>
      <c r="D7656">
        <v>61944.144249850739</v>
      </c>
      <c r="E7656">
        <v>50049508.795081943</v>
      </c>
      <c r="F7656">
        <v>2147.1865125093536</v>
      </c>
      <c r="G7656">
        <v>382866552.70207858</v>
      </c>
      <c r="H7656" s="6">
        <f>E7656-G7656-'Recalled prostheses cost'!$F$23</f>
        <v>-356568868.37388778</v>
      </c>
      <c r="I7656" s="112">
        <v>27588339.012314789</v>
      </c>
      <c r="J7656" s="112">
        <v>145489290.02678984</v>
      </c>
      <c r="K7656" s="112">
        <f>I7656-J7656-(0.38*'Recalled prostheses cost'!$F$23)</f>
        <v>-126926644.3118937</v>
      </c>
      <c r="L7656" s="11">
        <f t="shared" si="242"/>
        <v>1</v>
      </c>
    </row>
    <row r="7657" spans="1:12" x14ac:dyDescent="0.25">
      <c r="A7657">
        <f t="shared" si="243"/>
        <v>7652</v>
      </c>
      <c r="C7657">
        <v>52598.728251660992</v>
      </c>
      <c r="D7657">
        <v>53955.28553543787</v>
      </c>
      <c r="E7657">
        <v>50072182.305657573</v>
      </c>
      <c r="F7657">
        <v>1356.5572837768777</v>
      </c>
      <c r="G7657">
        <v>281491175.64504069</v>
      </c>
      <c r="H7657" s="6">
        <f>E7657-G7657-'Recalled prostheses cost'!$F$23</f>
        <v>-255170817.80627429</v>
      </c>
      <c r="I7657" s="112">
        <v>27709981.531985756</v>
      </c>
      <c r="J7657" s="112">
        <v>106966646.74511546</v>
      </c>
      <c r="K7657" s="112">
        <f>I7657-J7657-(0.38*'Recalled prostheses cost'!$F$23)</f>
        <v>-88282358.510548353</v>
      </c>
      <c r="L7657" s="11">
        <f t="shared" si="242"/>
        <v>1</v>
      </c>
    </row>
    <row r="7658" spans="1:12" x14ac:dyDescent="0.25">
      <c r="A7658">
        <f t="shared" si="243"/>
        <v>7653</v>
      </c>
      <c r="C7658">
        <v>64035.245933825398</v>
      </c>
      <c r="D7658">
        <v>66414.120846291204</v>
      </c>
      <c r="E7658">
        <v>39307266.950163886</v>
      </c>
      <c r="F7658">
        <v>2378.8749124658061</v>
      </c>
      <c r="G7658">
        <v>316608725.87154806</v>
      </c>
      <c r="H7658" s="6">
        <f>E7658-G7658-'Recalled prostheses cost'!$F$23</f>
        <v>-301053283.38827533</v>
      </c>
      <c r="I7658" s="112">
        <v>21890756.367849015</v>
      </c>
      <c r="J7658" s="112">
        <v>120311315.83118825</v>
      </c>
      <c r="K7658" s="112">
        <f>I7658-J7658-(0.38*'Recalled prostheses cost'!$F$23)</f>
        <v>-107446252.76075789</v>
      </c>
      <c r="L7658" s="11">
        <f t="shared" si="242"/>
        <v>1</v>
      </c>
    </row>
    <row r="7659" spans="1:12" x14ac:dyDescent="0.25">
      <c r="A7659">
        <f t="shared" si="243"/>
        <v>7654</v>
      </c>
      <c r="C7659">
        <v>82994.084597900437</v>
      </c>
      <c r="D7659">
        <v>85926.764458798047</v>
      </c>
      <c r="E7659">
        <v>48850823.302825771</v>
      </c>
      <c r="F7659">
        <v>2932.6798608976096</v>
      </c>
      <c r="G7659">
        <v>375305711.60831988</v>
      </c>
      <c r="H7659" s="6">
        <f>E7659-G7659-'Recalled prostheses cost'!$F$23</f>
        <v>-350206712.7723853</v>
      </c>
      <c r="I7659" s="112">
        <v>27333398.845088594</v>
      </c>
      <c r="J7659" s="112">
        <v>142616170.41116157</v>
      </c>
      <c r="K7659" s="112">
        <f>I7659-J7659-(0.38*'Recalled prostheses cost'!$F$23)</f>
        <v>-124308464.86349162</v>
      </c>
      <c r="L7659" s="11">
        <f t="shared" si="242"/>
        <v>1</v>
      </c>
    </row>
    <row r="7660" spans="1:12" x14ac:dyDescent="0.25">
      <c r="A7660">
        <f t="shared" si="243"/>
        <v>7655</v>
      </c>
      <c r="C7660">
        <v>69360.920222386922</v>
      </c>
      <c r="D7660">
        <v>71347.718668374204</v>
      </c>
      <c r="E7660">
        <v>73674914.96100837</v>
      </c>
      <c r="F7660">
        <v>1986.7984459872823</v>
      </c>
      <c r="G7660">
        <v>444237953.00731707</v>
      </c>
      <c r="H7660" s="6">
        <f>E7660-G7660-'Recalled prostheses cost'!$F$23</f>
        <v>-394314862.51319987</v>
      </c>
      <c r="I7660" s="112">
        <v>40975550.552074701</v>
      </c>
      <c r="J7660" s="112">
        <v>168810422.14278048</v>
      </c>
      <c r="K7660" s="112">
        <f>I7660-J7660-(0.38*'Recalled prostheses cost'!$F$23)</f>
        <v>-136860564.88812444</v>
      </c>
      <c r="L7660" s="11">
        <f t="shared" si="242"/>
        <v>1</v>
      </c>
    </row>
    <row r="7661" spans="1:12" x14ac:dyDescent="0.25">
      <c r="A7661">
        <f t="shared" si="243"/>
        <v>7656</v>
      </c>
      <c r="C7661">
        <v>67463.238689283215</v>
      </c>
      <c r="D7661">
        <v>69272.430438483105</v>
      </c>
      <c r="E7661">
        <v>53136515.62015757</v>
      </c>
      <c r="F7661">
        <v>1809.1917491998902</v>
      </c>
      <c r="G7661">
        <v>274883762.21029258</v>
      </c>
      <c r="H7661" s="6">
        <f>E7661-G7661-'Recalled prostheses cost'!$F$23</f>
        <v>-245499071.05702618</v>
      </c>
      <c r="I7661" s="112">
        <v>29644599.490457755</v>
      </c>
      <c r="J7661" s="112">
        <v>104455829.63991114</v>
      </c>
      <c r="K7661" s="112">
        <f>I7661-J7661-(0.38*'Recalled prostheses cost'!$F$23)</f>
        <v>-83836923.446872026</v>
      </c>
      <c r="L7661" s="11">
        <f t="shared" si="242"/>
        <v>1</v>
      </c>
    </row>
    <row r="7662" spans="1:12" x14ac:dyDescent="0.25">
      <c r="A7662">
        <f t="shared" si="243"/>
        <v>7657</v>
      </c>
      <c r="C7662">
        <v>64111.294821965785</v>
      </c>
      <c r="D7662">
        <v>65746.039045638638</v>
      </c>
      <c r="E7662">
        <v>41201627.279759429</v>
      </c>
      <c r="F7662">
        <v>1634.744223672853</v>
      </c>
      <c r="G7662">
        <v>201583288.07316291</v>
      </c>
      <c r="H7662" s="6">
        <f>E7662-G7662-'Recalled prostheses cost'!$F$23</f>
        <v>-184133485.26029465</v>
      </c>
      <c r="I7662" s="112">
        <v>22618031.471809659</v>
      </c>
      <c r="J7662" s="112">
        <v>76601649.467801899</v>
      </c>
      <c r="K7662" s="112">
        <f>I7662-J7662-(0.38*'Recalled prostheses cost'!$F$23)</f>
        <v>-63009311.29341089</v>
      </c>
      <c r="L7662" s="11">
        <f t="shared" si="242"/>
        <v>1</v>
      </c>
    </row>
    <row r="7663" spans="1:12" x14ac:dyDescent="0.25">
      <c r="A7663">
        <f t="shared" si="243"/>
        <v>7658</v>
      </c>
      <c r="C7663">
        <v>58368.962660593192</v>
      </c>
      <c r="D7663">
        <v>59637.631872815713</v>
      </c>
      <c r="E7663">
        <v>53563650.280598193</v>
      </c>
      <c r="F7663">
        <v>1268.6692122225213</v>
      </c>
      <c r="G7663">
        <v>238521568.29185289</v>
      </c>
      <c r="H7663" s="6">
        <f>E7663-G7663-'Recalled prostheses cost'!$F$23</f>
        <v>-208709742.47814587</v>
      </c>
      <c r="I7663" s="112">
        <v>29762076.296019323</v>
      </c>
      <c r="J7663" s="112">
        <v>90638195.950904101</v>
      </c>
      <c r="K7663" s="112">
        <f>I7663-J7663-(0.38*'Recalled prostheses cost'!$F$23)</f>
        <v>-69901812.952303424</v>
      </c>
      <c r="L7663" s="11">
        <f t="shared" si="242"/>
        <v>1</v>
      </c>
    </row>
    <row r="7664" spans="1:12" x14ac:dyDescent="0.25">
      <c r="A7664">
        <f t="shared" si="243"/>
        <v>7659</v>
      </c>
      <c r="C7664">
        <v>67235.265583764922</v>
      </c>
      <c r="D7664">
        <v>69372.457070338569</v>
      </c>
      <c r="E7664">
        <v>68314301.610499188</v>
      </c>
      <c r="F7664">
        <v>2137.1914865736471</v>
      </c>
      <c r="G7664">
        <v>524410929.19346154</v>
      </c>
      <c r="H7664" s="6">
        <f>E7664-G7664-'Recalled prostheses cost'!$F$23</f>
        <v>-479848452.0498535</v>
      </c>
      <c r="I7664" s="112">
        <v>37881135.427670471</v>
      </c>
      <c r="J7664" s="112">
        <v>199276153.09351534</v>
      </c>
      <c r="K7664" s="112">
        <f>I7664-J7664-(0.38*'Recalled prostheses cost'!$F$23)</f>
        <v>-170420710.96326351</v>
      </c>
      <c r="L7664" s="11">
        <f t="shared" si="242"/>
        <v>1</v>
      </c>
    </row>
    <row r="7665" spans="1:12" x14ac:dyDescent="0.25">
      <c r="A7665">
        <f t="shared" si="243"/>
        <v>7660</v>
      </c>
      <c r="C7665">
        <v>71962.219564583196</v>
      </c>
      <c r="D7665">
        <v>74912.904909608114</v>
      </c>
      <c r="E7665">
        <v>59338169.875052176</v>
      </c>
      <c r="F7665">
        <v>2950.6853450249182</v>
      </c>
      <c r="G7665">
        <v>634455876.53728354</v>
      </c>
      <c r="H7665" s="6">
        <f>E7665-G7665-'Recalled prostheses cost'!$F$23</f>
        <v>-598869531.1291225</v>
      </c>
      <c r="I7665" s="112">
        <v>32433601.494863015</v>
      </c>
      <c r="J7665" s="112">
        <v>241093233.08416775</v>
      </c>
      <c r="K7665" s="112">
        <f>I7665-J7665-(0.38*'Recalled prostheses cost'!$F$23)</f>
        <v>-217685324.8867234</v>
      </c>
      <c r="L7665" s="11">
        <f t="shared" si="242"/>
        <v>1</v>
      </c>
    </row>
    <row r="7666" spans="1:12" x14ac:dyDescent="0.25">
      <c r="A7666">
        <f t="shared" si="243"/>
        <v>7661</v>
      </c>
      <c r="C7666">
        <v>69052.263238270927</v>
      </c>
      <c r="D7666">
        <v>71255.097564447482</v>
      </c>
      <c r="E7666">
        <v>66616929.315191858</v>
      </c>
      <c r="F7666">
        <v>2202.8343261765549</v>
      </c>
      <c r="G7666">
        <v>495379056.47838736</v>
      </c>
      <c r="H7666" s="6">
        <f>E7666-G7666-'Recalled prostheses cost'!$F$23</f>
        <v>-452513951.63008666</v>
      </c>
      <c r="I7666" s="112">
        <v>37084052.930969551</v>
      </c>
      <c r="J7666" s="112">
        <v>188244041.46178713</v>
      </c>
      <c r="K7666" s="112">
        <f>I7666-J7666-(0.38*'Recalled prostheses cost'!$F$23)</f>
        <v>-160185681.82823622</v>
      </c>
      <c r="L7666" s="11">
        <f t="shared" si="242"/>
        <v>1</v>
      </c>
    </row>
    <row r="7667" spans="1:12" x14ac:dyDescent="0.25">
      <c r="A7667">
        <f t="shared" si="243"/>
        <v>7662</v>
      </c>
      <c r="C7667">
        <v>52351.483421080207</v>
      </c>
      <c r="D7667">
        <v>53948.283521265126</v>
      </c>
      <c r="E7667">
        <v>44084235.724196665</v>
      </c>
      <c r="F7667">
        <v>1596.8001001849188</v>
      </c>
      <c r="G7667">
        <v>312878058.35322386</v>
      </c>
      <c r="H7667" s="6">
        <f>E7667-G7667-'Recalled prostheses cost'!$F$23</f>
        <v>-292545647.09591836</v>
      </c>
      <c r="I7667" s="112">
        <v>24604085.048496496</v>
      </c>
      <c r="J7667" s="112">
        <v>118893662.17422506</v>
      </c>
      <c r="K7667" s="112">
        <f>I7667-J7667-(0.38*'Recalled prostheses cost'!$F$23)</f>
        <v>-103315270.4231472</v>
      </c>
      <c r="L7667" s="11">
        <f t="shared" si="242"/>
        <v>1</v>
      </c>
    </row>
    <row r="7668" spans="1:12" x14ac:dyDescent="0.25">
      <c r="A7668">
        <f t="shared" si="243"/>
        <v>7663</v>
      </c>
      <c r="C7668">
        <v>65002.124638036534</v>
      </c>
      <c r="D7668">
        <v>67001.058551886686</v>
      </c>
      <c r="E7668">
        <v>44159433.132975109</v>
      </c>
      <c r="F7668">
        <v>1998.9339138501527</v>
      </c>
      <c r="G7668">
        <v>311562321.50152487</v>
      </c>
      <c r="H7668" s="6">
        <f>E7668-G7668-'Recalled prostheses cost'!$F$23</f>
        <v>-291154712.83544093</v>
      </c>
      <c r="I7668" s="112">
        <v>24365931.963543303</v>
      </c>
      <c r="J7668" s="112">
        <v>118393682.17057943</v>
      </c>
      <c r="K7668" s="112">
        <f>I7668-J7668-(0.38*'Recalled prostheses cost'!$F$23)</f>
        <v>-103053443.50445479</v>
      </c>
      <c r="L7668" s="11">
        <f t="shared" si="242"/>
        <v>1</v>
      </c>
    </row>
    <row r="7669" spans="1:12" x14ac:dyDescent="0.25">
      <c r="A7669">
        <f t="shared" si="243"/>
        <v>7664</v>
      </c>
      <c r="C7669">
        <v>50524.270347641184</v>
      </c>
      <c r="D7669">
        <v>51410.3741672096</v>
      </c>
      <c r="E7669">
        <v>47402968.570156202</v>
      </c>
      <c r="F7669">
        <v>886.10381956841593</v>
      </c>
      <c r="G7669">
        <v>182112579.31186485</v>
      </c>
      <c r="H7669" s="6">
        <f>E7669-G7669-'Recalled prostheses cost'!$F$23</f>
        <v>-158461435.20859981</v>
      </c>
      <c r="I7669" s="112">
        <v>26416004.241656862</v>
      </c>
      <c r="J7669" s="112">
        <v>69202780.138508633</v>
      </c>
      <c r="K7669" s="112">
        <f>I7669-J7669-(0.38*'Recalled prostheses cost'!$F$23)</f>
        <v>-51812469.194270417</v>
      </c>
      <c r="L7669" s="11">
        <f t="shared" si="242"/>
        <v>1</v>
      </c>
    </row>
    <row r="7670" spans="1:12" x14ac:dyDescent="0.25">
      <c r="A7670">
        <f t="shared" si="243"/>
        <v>7665</v>
      </c>
      <c r="C7670">
        <v>63875.304685118535</v>
      </c>
      <c r="D7670">
        <v>66039.963537417469</v>
      </c>
      <c r="E7670">
        <v>46281073.58804632</v>
      </c>
      <c r="F7670">
        <v>2164.6588522989332</v>
      </c>
      <c r="G7670">
        <v>301259368.45585722</v>
      </c>
      <c r="H7670" s="6">
        <f>E7670-G7670-'Recalled prostheses cost'!$F$23</f>
        <v>-278730119.33470207</v>
      </c>
      <c r="I7670" s="112">
        <v>25844883.833767802</v>
      </c>
      <c r="J7670" s="112">
        <v>114478560.01322575</v>
      </c>
      <c r="K7670" s="112">
        <f>I7670-J7670-(0.38*'Recalled prostheses cost'!$F$23)</f>
        <v>-97659369.476876587</v>
      </c>
      <c r="L7670" s="11">
        <f t="shared" si="242"/>
        <v>1</v>
      </c>
    </row>
    <row r="7671" spans="1:12" x14ac:dyDescent="0.25">
      <c r="A7671">
        <f t="shared" si="243"/>
        <v>7666</v>
      </c>
      <c r="C7671">
        <v>57011.957372418226</v>
      </c>
      <c r="D7671">
        <v>58546.851617898632</v>
      </c>
      <c r="E7671">
        <v>42157846.398424737</v>
      </c>
      <c r="F7671">
        <v>1534.8942454804055</v>
      </c>
      <c r="G7671">
        <v>256440488.6445033</v>
      </c>
      <c r="H7671" s="6">
        <f>E7671-G7671-'Recalled prostheses cost'!$F$23</f>
        <v>-238034466.71296972</v>
      </c>
      <c r="I7671" s="112">
        <v>23633828.652862392</v>
      </c>
      <c r="J7671" s="112">
        <v>97447385.684911266</v>
      </c>
      <c r="K7671" s="112">
        <f>I7671-J7671-(0.38*'Recalled prostheses cost'!$F$23)</f>
        <v>-82839250.329467535</v>
      </c>
      <c r="L7671" s="11">
        <f t="shared" si="242"/>
        <v>1</v>
      </c>
    </row>
    <row r="7672" spans="1:12" x14ac:dyDescent="0.25">
      <c r="A7672">
        <f t="shared" si="243"/>
        <v>7667</v>
      </c>
      <c r="C7672">
        <v>70547.634654978101</v>
      </c>
      <c r="D7672">
        <v>72252.109940061229</v>
      </c>
      <c r="E7672">
        <v>54806471.389990777</v>
      </c>
      <c r="F7672">
        <v>1704.4752850831283</v>
      </c>
      <c r="G7672">
        <v>264735627.80383873</v>
      </c>
      <c r="H7672" s="6">
        <f>E7672-G7672-'Recalled prostheses cost'!$F$23</f>
        <v>-233680980.88073912</v>
      </c>
      <c r="I7672" s="112">
        <v>30792437.082171988</v>
      </c>
      <c r="J7672" s="112">
        <v>100599538.5654587</v>
      </c>
      <c r="K7672" s="112">
        <f>I7672-J7672-(0.38*'Recalled prostheses cost'!$F$23)</f>
        <v>-78832794.780705363</v>
      </c>
      <c r="L7672" s="11">
        <f t="shared" si="242"/>
        <v>1</v>
      </c>
    </row>
    <row r="7673" spans="1:12" x14ac:dyDescent="0.25">
      <c r="A7673">
        <f t="shared" si="243"/>
        <v>7668</v>
      </c>
      <c r="C7673">
        <v>70083.33960814368</v>
      </c>
      <c r="D7673">
        <v>72198.719532141913</v>
      </c>
      <c r="E7673">
        <v>62106505.698604062</v>
      </c>
      <c r="F7673">
        <v>2115.3799239982327</v>
      </c>
      <c r="G7673">
        <v>402159196.9941653</v>
      </c>
      <c r="H7673" s="6">
        <f>E7673-G7673-'Recalled prostheses cost'!$F$23</f>
        <v>-363804515.76245242</v>
      </c>
      <c r="I7673" s="112">
        <v>34688645.732336752</v>
      </c>
      <c r="J7673" s="112">
        <v>152820494.85778284</v>
      </c>
      <c r="K7673" s="112">
        <f>I7673-J7673-(0.38*'Recalled prostheses cost'!$F$23)</f>
        <v>-127157542.42286474</v>
      </c>
      <c r="L7673" s="11">
        <f t="shared" si="242"/>
        <v>1</v>
      </c>
    </row>
    <row r="7674" spans="1:12" x14ac:dyDescent="0.25">
      <c r="A7674">
        <f t="shared" si="243"/>
        <v>7669</v>
      </c>
      <c r="C7674">
        <v>56440.548531137123</v>
      </c>
      <c r="D7674">
        <v>57953.674422528871</v>
      </c>
      <c r="E7674">
        <v>48631887.553228401</v>
      </c>
      <c r="F7674">
        <v>1513.1258913917482</v>
      </c>
      <c r="G7674">
        <v>294128948.90536898</v>
      </c>
      <c r="H7674" s="6">
        <f>E7674-G7674-'Recalled prostheses cost'!$F$23</f>
        <v>-269248885.81903177</v>
      </c>
      <c r="I7674" s="112">
        <v>26905892.376857594</v>
      </c>
      <c r="J7674" s="112">
        <v>111769000.58404022</v>
      </c>
      <c r="K7674" s="112">
        <f>I7674-J7674-(0.38*'Recalled prostheses cost'!$F$23)</f>
        <v>-93888801.50460127</v>
      </c>
      <c r="L7674" s="11">
        <f t="shared" si="242"/>
        <v>1</v>
      </c>
    </row>
    <row r="7675" spans="1:12" x14ac:dyDescent="0.25">
      <c r="A7675">
        <f t="shared" si="243"/>
        <v>7670</v>
      </c>
      <c r="C7675">
        <v>52485.093255689557</v>
      </c>
      <c r="D7675">
        <v>53910.862315375198</v>
      </c>
      <c r="E7675">
        <v>53591218.103639647</v>
      </c>
      <c r="F7675">
        <v>1425.769059685641</v>
      </c>
      <c r="G7675">
        <v>315249031.87393993</v>
      </c>
      <c r="H7675" s="6">
        <f>E7675-G7675-'Recalled prostheses cost'!$F$23</f>
        <v>-285409638.23719144</v>
      </c>
      <c r="I7675" s="112">
        <v>30133252.257486742</v>
      </c>
      <c r="J7675" s="112">
        <v>119794632.11209717</v>
      </c>
      <c r="K7675" s="112">
        <f>I7675-J7675-(0.38*'Recalled prostheses cost'!$F$23)</f>
        <v>-98687073.152029067</v>
      </c>
      <c r="L7675" s="11">
        <f t="shared" si="242"/>
        <v>1</v>
      </c>
    </row>
    <row r="7676" spans="1:12" x14ac:dyDescent="0.25">
      <c r="A7676">
        <f t="shared" si="243"/>
        <v>7671</v>
      </c>
      <c r="C7676">
        <v>89240.91416791972</v>
      </c>
      <c r="D7676">
        <v>92721.102798615073</v>
      </c>
      <c r="E7676">
        <v>54122924.258275896</v>
      </c>
      <c r="F7676">
        <v>3480.1886306953529</v>
      </c>
      <c r="G7676">
        <v>498060001.45787394</v>
      </c>
      <c r="H7676" s="6">
        <f>E7676-G7676-'Recalled prostheses cost'!$F$23</f>
        <v>-467688901.66648924</v>
      </c>
      <c r="I7676" s="112">
        <v>29554696.808698434</v>
      </c>
      <c r="J7676" s="112">
        <v>189262800.55399209</v>
      </c>
      <c r="K7676" s="112">
        <f>I7676-J7676-(0.38*'Recalled prostheses cost'!$F$23)</f>
        <v>-168733797.0427123</v>
      </c>
      <c r="L7676" s="11">
        <f t="shared" si="242"/>
        <v>1</v>
      </c>
    </row>
    <row r="7677" spans="1:12" x14ac:dyDescent="0.25">
      <c r="A7677">
        <f t="shared" si="243"/>
        <v>7672</v>
      </c>
      <c r="C7677">
        <v>61159.930701723773</v>
      </c>
      <c r="D7677">
        <v>62781.292025667026</v>
      </c>
      <c r="E7677">
        <v>41060113.737041622</v>
      </c>
      <c r="F7677">
        <v>1621.3613239432525</v>
      </c>
      <c r="G7677">
        <v>241867223.98484096</v>
      </c>
      <c r="H7677" s="6">
        <f>E7677-G7677-'Recalled prostheses cost'!$F$23</f>
        <v>-224558934.71469051</v>
      </c>
      <c r="I7677" s="112">
        <v>22912269.373618729</v>
      </c>
      <c r="J7677" s="112">
        <v>91909545.114239573</v>
      </c>
      <c r="K7677" s="112">
        <f>I7677-J7677-(0.38*'Recalled prostheses cost'!$F$23)</f>
        <v>-78022969.038039505</v>
      </c>
      <c r="L7677" s="11">
        <f t="shared" si="242"/>
        <v>1</v>
      </c>
    </row>
    <row r="7678" spans="1:12" x14ac:dyDescent="0.25">
      <c r="A7678">
        <f t="shared" si="243"/>
        <v>7673</v>
      </c>
      <c r="C7678">
        <v>54761.909609241389</v>
      </c>
      <c r="D7678">
        <v>56331.569530794332</v>
      </c>
      <c r="E7678">
        <v>59748729.681824565</v>
      </c>
      <c r="F7678">
        <v>1569.6599215529423</v>
      </c>
      <c r="G7678">
        <v>341074662.69201374</v>
      </c>
      <c r="H7678" s="6">
        <f>E7678-G7678-'Recalled prostheses cost'!$F$23</f>
        <v>-305077757.47708035</v>
      </c>
      <c r="I7678" s="112">
        <v>32950622.634608857</v>
      </c>
      <c r="J7678" s="112">
        <v>129608371.82296523</v>
      </c>
      <c r="K7678" s="112">
        <f>I7678-J7678-(0.38*'Recalled prostheses cost'!$F$23)</f>
        <v>-105683442.48577502</v>
      </c>
      <c r="L7678" s="11">
        <f t="shared" si="242"/>
        <v>1</v>
      </c>
    </row>
    <row r="7679" spans="1:12" x14ac:dyDescent="0.25">
      <c r="A7679">
        <f t="shared" si="243"/>
        <v>7674</v>
      </c>
      <c r="C7679">
        <v>53372.596966132041</v>
      </c>
      <c r="D7679">
        <v>54798.645861132587</v>
      </c>
      <c r="E7679">
        <v>41914989.387044139</v>
      </c>
      <c r="F7679">
        <v>1426.0488950005456</v>
      </c>
      <c r="G7679">
        <v>240733105.88628921</v>
      </c>
      <c r="H7679" s="6">
        <f>E7679-G7679-'Recalled prostheses cost'!$F$23</f>
        <v>-222569940.96613625</v>
      </c>
      <c r="I7679" s="112">
        <v>23409874.191027086</v>
      </c>
      <c r="J7679" s="112">
        <v>91478580.236789912</v>
      </c>
      <c r="K7679" s="112">
        <f>I7679-J7679-(0.38*'Recalled prostheses cost'!$F$23)</f>
        <v>-77094399.343181461</v>
      </c>
      <c r="L7679" s="11">
        <f t="shared" si="242"/>
        <v>1</v>
      </c>
    </row>
    <row r="7680" spans="1:12" x14ac:dyDescent="0.25">
      <c r="A7680">
        <f t="shared" si="243"/>
        <v>7675</v>
      </c>
      <c r="C7680">
        <v>50918.263445097509</v>
      </c>
      <c r="D7680">
        <v>52175.631796759473</v>
      </c>
      <c r="E7680">
        <v>60190184.873626657</v>
      </c>
      <c r="F7680">
        <v>1257.368351661964</v>
      </c>
      <c r="G7680">
        <v>408044921.58374971</v>
      </c>
      <c r="H7680" s="6">
        <f>E7680-G7680-'Recalled prostheses cost'!$F$23</f>
        <v>-371606561.17701423</v>
      </c>
      <c r="I7680" s="112">
        <v>33674926.466905467</v>
      </c>
      <c r="J7680" s="112">
        <v>155057070.2018249</v>
      </c>
      <c r="K7680" s="112">
        <f>I7680-J7680-(0.38*'Recalled prostheses cost'!$F$23)</f>
        <v>-130407837.03233808</v>
      </c>
      <c r="L7680" s="11">
        <f t="shared" si="242"/>
        <v>1</v>
      </c>
    </row>
    <row r="7681" spans="1:12" x14ac:dyDescent="0.25">
      <c r="A7681">
        <f t="shared" si="243"/>
        <v>7676</v>
      </c>
      <c r="C7681">
        <v>63370.181713132915</v>
      </c>
      <c r="D7681">
        <v>65607.489602015194</v>
      </c>
      <c r="E7681">
        <v>39356498.434276551</v>
      </c>
      <c r="F7681">
        <v>2237.3078888822783</v>
      </c>
      <c r="G7681">
        <v>247687845.43600228</v>
      </c>
      <c r="H7681" s="6">
        <f>E7681-G7681-'Recalled prostheses cost'!$F$23</f>
        <v>-232083171.4686169</v>
      </c>
      <c r="I7681" s="112">
        <v>22409170.532377265</v>
      </c>
      <c r="J7681" s="112">
        <v>94121381.265680864</v>
      </c>
      <c r="K7681" s="112">
        <f>I7681-J7681-(0.38*'Recalled prostheses cost'!$F$23)</f>
        <v>-80737904.03072226</v>
      </c>
      <c r="L7681" s="11">
        <f t="shared" si="242"/>
        <v>1</v>
      </c>
    </row>
    <row r="7682" spans="1:12" x14ac:dyDescent="0.25">
      <c r="A7682">
        <f t="shared" si="243"/>
        <v>7677</v>
      </c>
      <c r="C7682">
        <v>62298.520818223107</v>
      </c>
      <c r="D7682">
        <v>63711.304052440813</v>
      </c>
      <c r="E7682">
        <v>43923011.935823478</v>
      </c>
      <c r="F7682">
        <v>1412.7832342177062</v>
      </c>
      <c r="G7682">
        <v>233616479.24498999</v>
      </c>
      <c r="H7682" s="6">
        <f>E7682-G7682-'Recalled prostheses cost'!$F$23</f>
        <v>-213445291.77605769</v>
      </c>
      <c r="I7682" s="112">
        <v>24082303.531699408</v>
      </c>
      <c r="J7682" s="112">
        <v>88774262.113096192</v>
      </c>
      <c r="K7682" s="112">
        <f>I7682-J7682-(0.38*'Recalled prostheses cost'!$F$23)</f>
        <v>-73717651.878815442</v>
      </c>
      <c r="L7682" s="11">
        <f t="shared" si="242"/>
        <v>1</v>
      </c>
    </row>
    <row r="7683" spans="1:12" x14ac:dyDescent="0.25">
      <c r="A7683">
        <f t="shared" si="243"/>
        <v>7678</v>
      </c>
      <c r="C7683">
        <v>64020.208826718634</v>
      </c>
      <c r="D7683">
        <v>65711.866032398466</v>
      </c>
      <c r="E7683">
        <v>38533458.013838999</v>
      </c>
      <c r="F7683">
        <v>1691.6572056798323</v>
      </c>
      <c r="G7683">
        <v>194023162.54433513</v>
      </c>
      <c r="H7683" s="6">
        <f>E7683-G7683-'Recalled prostheses cost'!$F$23</f>
        <v>-179241528.99738729</v>
      </c>
      <c r="I7683" s="112">
        <v>21466588.932487465</v>
      </c>
      <c r="J7683" s="112">
        <v>73728801.766847357</v>
      </c>
      <c r="K7683" s="112">
        <f>I7683-J7683-(0.38*'Recalled prostheses cost'!$F$23)</f>
        <v>-61287906.131778538</v>
      </c>
      <c r="L7683" s="11">
        <f t="shared" si="242"/>
        <v>1</v>
      </c>
    </row>
    <row r="7684" spans="1:12" x14ac:dyDescent="0.25">
      <c r="A7684">
        <f t="shared" si="243"/>
        <v>7679</v>
      </c>
      <c r="C7684">
        <v>59696.836940900524</v>
      </c>
      <c r="D7684">
        <v>62200.175571116743</v>
      </c>
      <c r="E7684">
        <v>58491860.648412369</v>
      </c>
      <c r="F7684">
        <v>2503.338630216218</v>
      </c>
      <c r="G7684">
        <v>682960121.44666803</v>
      </c>
      <c r="H7684" s="6">
        <f>E7684-G7684-'Recalled prostheses cost'!$F$23</f>
        <v>-648220085.26514685</v>
      </c>
      <c r="I7684" s="112">
        <v>32590697.60883515</v>
      </c>
      <c r="J7684" s="112">
        <v>259524846.14973384</v>
      </c>
      <c r="K7684" s="112">
        <f>I7684-J7684-(0.38*'Recalled prostheses cost'!$F$23)</f>
        <v>-235959841.83831733</v>
      </c>
      <c r="L7684" s="11">
        <f t="shared" si="242"/>
        <v>1</v>
      </c>
    </row>
    <row r="7685" spans="1:12" x14ac:dyDescent="0.25">
      <c r="A7685">
        <f t="shared" si="243"/>
        <v>7680</v>
      </c>
      <c r="C7685">
        <v>62380.006932488453</v>
      </c>
      <c r="D7685">
        <v>64467.244094822156</v>
      </c>
      <c r="E7685">
        <v>38534649.999785192</v>
      </c>
      <c r="F7685">
        <v>2087.2371623337021</v>
      </c>
      <c r="G7685">
        <v>284705786.19875455</v>
      </c>
      <c r="H7685" s="6">
        <f>E7685-G7685-'Recalled prostheses cost'!$F$23</f>
        <v>-269922960.66586053</v>
      </c>
      <c r="I7685" s="112">
        <v>21042918.881604303</v>
      </c>
      <c r="J7685" s="112">
        <v>108188198.75552675</v>
      </c>
      <c r="K7685" s="112">
        <f>I7685-J7685-(0.38*'Recalled prostheses cost'!$F$23)</f>
        <v>-96170973.171341091</v>
      </c>
      <c r="L7685" s="11">
        <f t="shared" si="242"/>
        <v>1</v>
      </c>
    </row>
    <row r="7686" spans="1:12" x14ac:dyDescent="0.25">
      <c r="A7686">
        <f t="shared" si="243"/>
        <v>7681</v>
      </c>
      <c r="C7686">
        <v>54070.987207681042</v>
      </c>
      <c r="D7686">
        <v>55083.369531695076</v>
      </c>
      <c r="E7686">
        <v>63282688.089199945</v>
      </c>
      <c r="F7686">
        <v>1012.3823240140337</v>
      </c>
      <c r="G7686">
        <v>244164189.69883096</v>
      </c>
      <c r="H7686" s="6">
        <f>E7686-G7686-'Recalled prostheses cost'!$F$23</f>
        <v>-204633326.07652217</v>
      </c>
      <c r="I7686" s="112">
        <v>35072300.123242453</v>
      </c>
      <c r="J7686" s="112">
        <v>92782392.085555762</v>
      </c>
      <c r="K7686" s="112">
        <f>I7686-J7686-(0.38*'Recalled prostheses cost'!$F$23)</f>
        <v>-66735785.259731956</v>
      </c>
      <c r="L7686" s="11">
        <f t="shared" ref="L7686:L7749" si="244">IF(H7686/$H$1&lt;=F7686,1,0)</f>
        <v>1</v>
      </c>
    </row>
    <row r="7687" spans="1:12" x14ac:dyDescent="0.25">
      <c r="A7687">
        <f t="shared" si="243"/>
        <v>7682</v>
      </c>
      <c r="C7687">
        <v>53361.381681686202</v>
      </c>
      <c r="D7687">
        <v>54597.114019161098</v>
      </c>
      <c r="E7687">
        <v>56487483.42306269</v>
      </c>
      <c r="F7687">
        <v>1235.7323374748958</v>
      </c>
      <c r="G7687">
        <v>320020470.69323957</v>
      </c>
      <c r="H7687" s="6">
        <f>E7687-G7687-'Recalled prostheses cost'!$F$23</f>
        <v>-287284811.73706806</v>
      </c>
      <c r="I7687" s="112">
        <v>31354752.635135755</v>
      </c>
      <c r="J7687" s="112">
        <v>121607778.86343104</v>
      </c>
      <c r="K7687" s="112">
        <f>I7687-J7687-(0.38*'Recalled prostheses cost'!$F$23)</f>
        <v>-99278719.525713921</v>
      </c>
      <c r="L7687" s="11">
        <f t="shared" si="244"/>
        <v>1</v>
      </c>
    </row>
    <row r="7688" spans="1:12" x14ac:dyDescent="0.25">
      <c r="A7688">
        <f t="shared" ref="A7688:A7751" si="245">1+A7687</f>
        <v>7683</v>
      </c>
      <c r="C7688">
        <v>64779.730009836268</v>
      </c>
      <c r="D7688">
        <v>66463.527997924</v>
      </c>
      <c r="E7688">
        <v>73953015.064436138</v>
      </c>
      <c r="F7688">
        <v>1683.7979880877319</v>
      </c>
      <c r="G7688">
        <v>457366409.64488685</v>
      </c>
      <c r="H7688" s="6">
        <f>E7688-G7688-'Recalled prostheses cost'!$F$23</f>
        <v>-407165219.04734188</v>
      </c>
      <c r="I7688" s="112">
        <v>40111821.187305547</v>
      </c>
      <c r="J7688" s="112">
        <v>173799235.665057</v>
      </c>
      <c r="K7688" s="112">
        <f>I7688-J7688-(0.38*'Recalled prostheses cost'!$F$23)</f>
        <v>-142713107.77517012</v>
      </c>
      <c r="L7688" s="11">
        <f t="shared" si="244"/>
        <v>1</v>
      </c>
    </row>
    <row r="7689" spans="1:12" x14ac:dyDescent="0.25">
      <c r="A7689">
        <f t="shared" si="245"/>
        <v>7684</v>
      </c>
      <c r="C7689">
        <v>55790.834612283077</v>
      </c>
      <c r="D7689">
        <v>58164.995217626834</v>
      </c>
      <c r="E7689">
        <v>51717384.963531293</v>
      </c>
      <c r="F7689">
        <v>2374.1606053437572</v>
      </c>
      <c r="G7689">
        <v>574173924.54620659</v>
      </c>
      <c r="H7689" s="6">
        <f>E7689-G7689-'Recalled prostheses cost'!$F$23</f>
        <v>-546208364.04956651</v>
      </c>
      <c r="I7689" s="112">
        <v>28751464.216128245</v>
      </c>
      <c r="J7689" s="112">
        <v>218186091.32755855</v>
      </c>
      <c r="K7689" s="112">
        <f>I7689-J7689-(0.38*'Recalled prostheses cost'!$F$23)</f>
        <v>-198460320.40884894</v>
      </c>
      <c r="L7689" s="11">
        <f t="shared" si="244"/>
        <v>1</v>
      </c>
    </row>
    <row r="7690" spans="1:12" x14ac:dyDescent="0.25">
      <c r="A7690">
        <f t="shared" si="245"/>
        <v>7685</v>
      </c>
      <c r="C7690">
        <v>54978.580926552699</v>
      </c>
      <c r="D7690">
        <v>57385.31581385684</v>
      </c>
      <c r="E7690">
        <v>62639844.843844347</v>
      </c>
      <c r="F7690">
        <v>2406.734887304141</v>
      </c>
      <c r="G7690">
        <v>713759253.09768987</v>
      </c>
      <c r="H7690" s="6">
        <f>E7690-G7690-'Recalled prostheses cost'!$F$23</f>
        <v>-674871232.72073674</v>
      </c>
      <c r="I7690" s="112">
        <v>34870260.809566304</v>
      </c>
      <c r="J7690" s="112">
        <v>271228516.17712212</v>
      </c>
      <c r="K7690" s="112">
        <f>I7690-J7690-(0.38*'Recalled prostheses cost'!$F$23)</f>
        <v>-245383948.66497445</v>
      </c>
      <c r="L7690" s="11">
        <f t="shared" si="244"/>
        <v>1</v>
      </c>
    </row>
    <row r="7691" spans="1:12" x14ac:dyDescent="0.25">
      <c r="A7691">
        <f t="shared" si="245"/>
        <v>7686</v>
      </c>
      <c r="C7691">
        <v>54623.668318044838</v>
      </c>
      <c r="D7691">
        <v>56125.172103530123</v>
      </c>
      <c r="E7691">
        <v>58938896.542240344</v>
      </c>
      <c r="F7691">
        <v>1501.5037854852853</v>
      </c>
      <c r="G7691">
        <v>383005563.00636017</v>
      </c>
      <c r="H7691" s="6">
        <f>E7691-G7691-'Recalled prostheses cost'!$F$23</f>
        <v>-347818490.93101102</v>
      </c>
      <c r="I7691" s="112">
        <v>32521589.286865722</v>
      </c>
      <c r="J7691" s="112">
        <v>145542113.94241688</v>
      </c>
      <c r="K7691" s="112">
        <f>I7691-J7691-(0.38*'Recalled prostheses cost'!$F$23)</f>
        <v>-122046217.95296979</v>
      </c>
      <c r="L7691" s="11">
        <f t="shared" si="244"/>
        <v>1</v>
      </c>
    </row>
    <row r="7692" spans="1:12" x14ac:dyDescent="0.25">
      <c r="A7692">
        <f t="shared" si="245"/>
        <v>7687</v>
      </c>
      <c r="C7692">
        <v>66885.584022071082</v>
      </c>
      <c r="D7692">
        <v>69935.903191089557</v>
      </c>
      <c r="E7692">
        <v>61540357.062045649</v>
      </c>
      <c r="F7692">
        <v>3050.3191690184758</v>
      </c>
      <c r="G7692">
        <v>809159570.37624741</v>
      </c>
      <c r="H7692" s="6">
        <f>E7692-G7692-'Recalled prostheses cost'!$F$23</f>
        <v>-771371037.78109288</v>
      </c>
      <c r="I7692" s="112">
        <v>34149816.488368347</v>
      </c>
      <c r="J7692" s="112">
        <v>307480636.74297404</v>
      </c>
      <c r="K7692" s="112">
        <f>I7692-J7692-(0.38*'Recalled prostheses cost'!$F$23)</f>
        <v>-282356513.55202436</v>
      </c>
      <c r="L7692" s="11">
        <f t="shared" si="244"/>
        <v>1</v>
      </c>
    </row>
    <row r="7693" spans="1:12" x14ac:dyDescent="0.25">
      <c r="A7693">
        <f t="shared" si="245"/>
        <v>7688</v>
      </c>
      <c r="C7693">
        <v>57492.875802890536</v>
      </c>
      <c r="D7693">
        <v>58999.134666271115</v>
      </c>
      <c r="E7693">
        <v>47775461.717709467</v>
      </c>
      <c r="F7693">
        <v>1506.258863380579</v>
      </c>
      <c r="G7693">
        <v>271413199.9738459</v>
      </c>
      <c r="H7693" s="6">
        <f>E7693-G7693-'Recalled prostheses cost'!$F$23</f>
        <v>-247389562.72302759</v>
      </c>
      <c r="I7693" s="112">
        <v>26696797.049153421</v>
      </c>
      <c r="J7693" s="112">
        <v>103137015.99006146</v>
      </c>
      <c r="K7693" s="112">
        <f>I7693-J7693-(0.38*'Recalled prostheses cost'!$F$23)</f>
        <v>-85465912.238326699</v>
      </c>
      <c r="L7693" s="11">
        <f t="shared" si="244"/>
        <v>1</v>
      </c>
    </row>
    <row r="7694" spans="1:12" x14ac:dyDescent="0.25">
      <c r="A7694">
        <f t="shared" si="245"/>
        <v>7689</v>
      </c>
      <c r="C7694">
        <v>53901.827847475761</v>
      </c>
      <c r="D7694">
        <v>55064.51614658811</v>
      </c>
      <c r="E7694">
        <v>45188854.02447024</v>
      </c>
      <c r="F7694">
        <v>1162.6882991123493</v>
      </c>
      <c r="G7694">
        <v>201898633.78856522</v>
      </c>
      <c r="H7694" s="6">
        <f>E7694-G7694-'Recalled prostheses cost'!$F$23</f>
        <v>-180461604.23098615</v>
      </c>
      <c r="I7694" s="112">
        <v>25438738.236378726</v>
      </c>
      <c r="J7694" s="112">
        <v>76721480.839654788</v>
      </c>
      <c r="K7694" s="112">
        <f>I7694-J7694-(0.38*'Recalled prostheses cost'!$F$23)</f>
        <v>-60308435.900694706</v>
      </c>
      <c r="L7694" s="11">
        <f t="shared" si="244"/>
        <v>1</v>
      </c>
    </row>
    <row r="7695" spans="1:12" x14ac:dyDescent="0.25">
      <c r="A7695">
        <f t="shared" si="245"/>
        <v>7690</v>
      </c>
      <c r="C7695">
        <v>57808.216129223649</v>
      </c>
      <c r="D7695">
        <v>60517.719225075816</v>
      </c>
      <c r="E7695">
        <v>66129030.072007544</v>
      </c>
      <c r="F7695">
        <v>2709.5030958521675</v>
      </c>
      <c r="G7695">
        <v>846673266.09488118</v>
      </c>
      <c r="H7695" s="6">
        <f>E7695-G7695-'Recalled prostheses cost'!$F$23</f>
        <v>-804296060.48976481</v>
      </c>
      <c r="I7695" s="112">
        <v>36624709.439683981</v>
      </c>
      <c r="J7695" s="112">
        <v>321735841.11605483</v>
      </c>
      <c r="K7695" s="112">
        <f>I7695-J7695-(0.38*'Recalled prostheses cost'!$F$23)</f>
        <v>-294136824.97378951</v>
      </c>
      <c r="L7695" s="11">
        <f t="shared" si="244"/>
        <v>1</v>
      </c>
    </row>
    <row r="7696" spans="1:12" x14ac:dyDescent="0.25">
      <c r="A7696">
        <f t="shared" si="245"/>
        <v>7691</v>
      </c>
      <c r="C7696">
        <v>56405.341904395835</v>
      </c>
      <c r="D7696">
        <v>58102.557587120471</v>
      </c>
      <c r="E7696">
        <v>52992547.116305567</v>
      </c>
      <c r="F7696">
        <v>1697.2156827246363</v>
      </c>
      <c r="G7696">
        <v>338489467.71537769</v>
      </c>
      <c r="H7696" s="6">
        <f>E7696-G7696-'Recalled prostheses cost'!$F$23</f>
        <v>-309248745.06596327</v>
      </c>
      <c r="I7696" s="112">
        <v>28942155.026057426</v>
      </c>
      <c r="J7696" s="112">
        <v>128625997.73184349</v>
      </c>
      <c r="K7696" s="112">
        <f>I7696-J7696-(0.38*'Recalled prostheses cost'!$F$23)</f>
        <v>-108709536.0032047</v>
      </c>
      <c r="L7696" s="11">
        <f t="shared" si="244"/>
        <v>1</v>
      </c>
    </row>
    <row r="7697" spans="1:12" x14ac:dyDescent="0.25">
      <c r="A7697">
        <f t="shared" si="245"/>
        <v>7692</v>
      </c>
      <c r="C7697">
        <v>51560.820342531326</v>
      </c>
      <c r="D7697">
        <v>53152.998190191014</v>
      </c>
      <c r="E7697">
        <v>45756626.105093069</v>
      </c>
      <c r="F7697">
        <v>1592.1778476596883</v>
      </c>
      <c r="G7697">
        <v>342330856.53620142</v>
      </c>
      <c r="H7697" s="6">
        <f>E7697-G7697-'Recalled prostheses cost'!$F$23</f>
        <v>-320326054.89799953</v>
      </c>
      <c r="I7697" s="112">
        <v>25218242.300670393</v>
      </c>
      <c r="J7697" s="112">
        <v>130085725.48375651</v>
      </c>
      <c r="K7697" s="112">
        <f>I7697-J7697-(0.38*'Recalled prostheses cost'!$F$23)</f>
        <v>-113893176.48050478</v>
      </c>
      <c r="L7697" s="11">
        <f t="shared" si="244"/>
        <v>1</v>
      </c>
    </row>
    <row r="7698" spans="1:12" x14ac:dyDescent="0.25">
      <c r="A7698">
        <f t="shared" si="245"/>
        <v>7693</v>
      </c>
      <c r="C7698">
        <v>74668.298916975124</v>
      </c>
      <c r="D7698">
        <v>77200.928259379245</v>
      </c>
      <c r="E7698">
        <v>42766914.578402184</v>
      </c>
      <c r="F7698">
        <v>2532.6293424041214</v>
      </c>
      <c r="G7698">
        <v>344391342.91730142</v>
      </c>
      <c r="H7698" s="6">
        <f>E7698-G7698-'Recalled prostheses cost'!$F$23</f>
        <v>-325376252.80579042</v>
      </c>
      <c r="I7698" s="112">
        <v>23493600.496506348</v>
      </c>
      <c r="J7698" s="112">
        <v>130868710.30857456</v>
      </c>
      <c r="K7698" s="112">
        <f>I7698-J7698-(0.38*'Recalled prostheses cost'!$F$23)</f>
        <v>-116400803.10948685</v>
      </c>
      <c r="L7698" s="11">
        <f t="shared" si="244"/>
        <v>1</v>
      </c>
    </row>
    <row r="7699" spans="1:12" x14ac:dyDescent="0.25">
      <c r="A7699">
        <f t="shared" si="245"/>
        <v>7694</v>
      </c>
      <c r="C7699">
        <v>55833.365111033738</v>
      </c>
      <c r="D7699">
        <v>57158.209681111141</v>
      </c>
      <c r="E7699">
        <v>50013096.346280657</v>
      </c>
      <c r="F7699">
        <v>1324.8445700774028</v>
      </c>
      <c r="G7699">
        <v>248922014.250195</v>
      </c>
      <c r="H7699" s="6">
        <f>E7699-G7699-'Recalled prostheses cost'!$F$23</f>
        <v>-222660742.3708055</v>
      </c>
      <c r="I7699" s="112">
        <v>28042849.960522905</v>
      </c>
      <c r="J7699" s="112">
        <v>94590365.415074125</v>
      </c>
      <c r="K7699" s="112">
        <f>I7699-J7699-(0.38*'Recalled prostheses cost'!$F$23)</f>
        <v>-75573208.751969874</v>
      </c>
      <c r="L7699" s="11">
        <f t="shared" si="244"/>
        <v>1</v>
      </c>
    </row>
    <row r="7700" spans="1:12" x14ac:dyDescent="0.25">
      <c r="A7700">
        <f t="shared" si="245"/>
        <v>7695</v>
      </c>
      <c r="C7700">
        <v>51923.775305202013</v>
      </c>
      <c r="D7700">
        <v>53297.813514942769</v>
      </c>
      <c r="E7700">
        <v>64107753.146728776</v>
      </c>
      <c r="F7700">
        <v>1374.0382097407564</v>
      </c>
      <c r="G7700">
        <v>395899709.78799093</v>
      </c>
      <c r="H7700" s="6">
        <f>E7700-G7700-'Recalled prostheses cost'!$F$23</f>
        <v>-355543781.10815334</v>
      </c>
      <c r="I7700" s="112">
        <v>35181845.637287818</v>
      </c>
      <c r="J7700" s="112">
        <v>150441889.71943656</v>
      </c>
      <c r="K7700" s="112">
        <f>I7700-J7700-(0.38*'Recalled prostheses cost'!$F$23)</f>
        <v>-124285737.37956738</v>
      </c>
      <c r="L7700" s="11">
        <f t="shared" si="244"/>
        <v>1</v>
      </c>
    </row>
    <row r="7701" spans="1:12" x14ac:dyDescent="0.25">
      <c r="A7701">
        <f t="shared" si="245"/>
        <v>7696</v>
      </c>
      <c r="C7701">
        <v>54309.866684220091</v>
      </c>
      <c r="D7701">
        <v>56071.089605099245</v>
      </c>
      <c r="E7701">
        <v>44210501.618521228</v>
      </c>
      <c r="F7701">
        <v>1761.2229208791541</v>
      </c>
      <c r="G7701">
        <v>349648483.08860499</v>
      </c>
      <c r="H7701" s="6">
        <f>E7701-G7701-'Recalled prostheses cost'!$F$23</f>
        <v>-329189805.93697494</v>
      </c>
      <c r="I7701" s="112">
        <v>24457413.279533267</v>
      </c>
      <c r="J7701" s="112">
        <v>132866423.5736699</v>
      </c>
      <c r="K7701" s="112">
        <f>I7701-J7701-(0.38*'Recalled prostheses cost'!$F$23)</f>
        <v>-117434703.59155527</v>
      </c>
      <c r="L7701" s="11">
        <f t="shared" si="244"/>
        <v>1</v>
      </c>
    </row>
    <row r="7702" spans="1:12" x14ac:dyDescent="0.25">
      <c r="A7702">
        <f t="shared" si="245"/>
        <v>7697</v>
      </c>
      <c r="C7702">
        <v>55620.598610081128</v>
      </c>
      <c r="D7702">
        <v>56559.709804547449</v>
      </c>
      <c r="E7702">
        <v>40961286.614901163</v>
      </c>
      <c r="F7702">
        <v>939.11119446632074</v>
      </c>
      <c r="G7702">
        <v>141556396.48018587</v>
      </c>
      <c r="H7702" s="6">
        <f>E7702-G7702-'Recalled prostheses cost'!$F$23</f>
        <v>-124346934.33217588</v>
      </c>
      <c r="I7702" s="112">
        <v>23079911.969487086</v>
      </c>
      <c r="J7702" s="112">
        <v>53791430.662470631</v>
      </c>
      <c r="K7702" s="112">
        <f>I7702-J7702-(0.38*'Recalled prostheses cost'!$F$23)</f>
        <v>-39737211.990402192</v>
      </c>
      <c r="L7702" s="11">
        <f t="shared" si="244"/>
        <v>1</v>
      </c>
    </row>
    <row r="7703" spans="1:12" x14ac:dyDescent="0.25">
      <c r="A7703">
        <f t="shared" si="245"/>
        <v>7698</v>
      </c>
      <c r="C7703">
        <v>55270.245530383043</v>
      </c>
      <c r="D7703">
        <v>57357.925864342615</v>
      </c>
      <c r="E7703">
        <v>38880298.741498798</v>
      </c>
      <c r="F7703">
        <v>2087.6803339595717</v>
      </c>
      <c r="G7703">
        <v>345044896.496737</v>
      </c>
      <c r="H7703" s="6">
        <f>E7703-G7703-'Recalled prostheses cost'!$F$23</f>
        <v>-329916422.22212934</v>
      </c>
      <c r="I7703" s="112">
        <v>21731505.039768014</v>
      </c>
      <c r="J7703" s="112">
        <v>131117060.66876006</v>
      </c>
      <c r="K7703" s="112">
        <f>I7703-J7703-(0.38*'Recalled prostheses cost'!$F$23)</f>
        <v>-118411248.9264107</v>
      </c>
      <c r="L7703" s="11">
        <f t="shared" si="244"/>
        <v>1</v>
      </c>
    </row>
    <row r="7704" spans="1:12" x14ac:dyDescent="0.25">
      <c r="A7704">
        <f t="shared" si="245"/>
        <v>7699</v>
      </c>
      <c r="C7704">
        <v>54217.954579614438</v>
      </c>
      <c r="D7704">
        <v>55786.20879822797</v>
      </c>
      <c r="E7704">
        <v>68330767.179826528</v>
      </c>
      <c r="F7704">
        <v>1568.2542186135324</v>
      </c>
      <c r="G7704">
        <v>569040794.41597915</v>
      </c>
      <c r="H7704" s="6">
        <f>E7704-G7704-'Recalled prostheses cost'!$F$23</f>
        <v>-524461851.70304382</v>
      </c>
      <c r="I7704" s="112">
        <v>37488391.498848177</v>
      </c>
      <c r="J7704" s="112">
        <v>216235501.87807208</v>
      </c>
      <c r="K7704" s="112">
        <f>I7704-J7704-(0.38*'Recalled prostheses cost'!$F$23)</f>
        <v>-187772803.67664257</v>
      </c>
      <c r="L7704" s="11">
        <f t="shared" si="244"/>
        <v>1</v>
      </c>
    </row>
    <row r="7705" spans="1:12" x14ac:dyDescent="0.25">
      <c r="A7705">
        <f t="shared" si="245"/>
        <v>7700</v>
      </c>
      <c r="C7705">
        <v>54381.144668038585</v>
      </c>
      <c r="D7705">
        <v>56383.997555595546</v>
      </c>
      <c r="E7705">
        <v>56122337.936262801</v>
      </c>
      <c r="F7705">
        <v>2002.8528875569609</v>
      </c>
      <c r="G7705">
        <v>499944171.17371428</v>
      </c>
      <c r="H7705" s="6">
        <f>E7705-G7705-'Recalled prostheses cost'!$F$23</f>
        <v>-467573657.70434266</v>
      </c>
      <c r="I7705" s="112">
        <v>31192520.85359225</v>
      </c>
      <c r="J7705" s="112">
        <v>189978785.04601145</v>
      </c>
      <c r="K7705" s="112">
        <f>I7705-J7705-(0.38*'Recalled prostheses cost'!$F$23)</f>
        <v>-167811957.48983786</v>
      </c>
      <c r="L7705" s="11">
        <f t="shared" si="244"/>
        <v>1</v>
      </c>
    </row>
    <row r="7706" spans="1:12" x14ac:dyDescent="0.25">
      <c r="A7706">
        <f t="shared" si="245"/>
        <v>7701</v>
      </c>
      <c r="C7706">
        <v>56040.43554483651</v>
      </c>
      <c r="D7706">
        <v>57666.197364428255</v>
      </c>
      <c r="E7706">
        <v>53123137.592982098</v>
      </c>
      <c r="F7706">
        <v>1625.7618195917457</v>
      </c>
      <c r="G7706">
        <v>417959511.30738896</v>
      </c>
      <c r="H7706" s="6">
        <f>E7706-G7706-'Recalled prostheses cost'!$F$23</f>
        <v>-388588198.18129802</v>
      </c>
      <c r="I7706" s="112">
        <v>29378536.905644175</v>
      </c>
      <c r="J7706" s="112">
        <v>158824614.29680783</v>
      </c>
      <c r="K7706" s="112">
        <f>I7706-J7706-(0.38*'Recalled prostheses cost'!$F$23)</f>
        <v>-138471770.6885823</v>
      </c>
      <c r="L7706" s="11">
        <f t="shared" si="244"/>
        <v>1</v>
      </c>
    </row>
    <row r="7707" spans="1:12" x14ac:dyDescent="0.25">
      <c r="A7707">
        <f t="shared" si="245"/>
        <v>7702</v>
      </c>
      <c r="C7707">
        <v>50057.728311478662</v>
      </c>
      <c r="D7707">
        <v>51044.173085871771</v>
      </c>
      <c r="E7707">
        <v>64900541.701716922</v>
      </c>
      <c r="F7707">
        <v>986.44477439310867</v>
      </c>
      <c r="G7707">
        <v>356768625.16790241</v>
      </c>
      <c r="H7707" s="6">
        <f>E7707-G7707-'Recalled prostheses cost'!$F$23</f>
        <v>-315619907.93307668</v>
      </c>
      <c r="I7707" s="112">
        <v>35418638.569802098</v>
      </c>
      <c r="J7707" s="112">
        <v>135572077.56380293</v>
      </c>
      <c r="K7707" s="112">
        <f>I7707-J7707-(0.38*'Recalled prostheses cost'!$F$23)</f>
        <v>-109179132.29141948</v>
      </c>
      <c r="L7707" s="11">
        <f t="shared" si="244"/>
        <v>1</v>
      </c>
    </row>
    <row r="7708" spans="1:12" x14ac:dyDescent="0.25">
      <c r="A7708">
        <f t="shared" si="245"/>
        <v>7703</v>
      </c>
      <c r="C7708">
        <v>51980.765671118599</v>
      </c>
      <c r="D7708">
        <v>53375.411393886578</v>
      </c>
      <c r="E7708">
        <v>56678246.717717178</v>
      </c>
      <c r="F7708">
        <v>1394.6457227679784</v>
      </c>
      <c r="G7708">
        <v>406161235.80203342</v>
      </c>
      <c r="H7708" s="6">
        <f>E7708-G7708-'Recalled prostheses cost'!$F$23</f>
        <v>-373234813.55120742</v>
      </c>
      <c r="I7708" s="112">
        <v>31273194.493837245</v>
      </c>
      <c r="J7708" s="112">
        <v>154341269.60477269</v>
      </c>
      <c r="K7708" s="112">
        <f>I7708-J7708-(0.38*'Recalled prostheses cost'!$F$23)</f>
        <v>-132093768.4083541</v>
      </c>
      <c r="L7708" s="11">
        <f t="shared" si="244"/>
        <v>1</v>
      </c>
    </row>
    <row r="7709" spans="1:12" x14ac:dyDescent="0.25">
      <c r="A7709">
        <f t="shared" si="245"/>
        <v>7704</v>
      </c>
      <c r="C7709">
        <v>64350.793339066659</v>
      </c>
      <c r="D7709">
        <v>66307.295403073222</v>
      </c>
      <c r="E7709">
        <v>46919794.458230838</v>
      </c>
      <c r="F7709">
        <v>1956.5020640065632</v>
      </c>
      <c r="G7709">
        <v>279917237.30926704</v>
      </c>
      <c r="H7709" s="6">
        <f>E7709-G7709-'Recalled prostheses cost'!$F$23</f>
        <v>-256749267.31792736</v>
      </c>
      <c r="I7709" s="112">
        <v>26387736.225139454</v>
      </c>
      <c r="J7709" s="112">
        <v>106368550.17752144</v>
      </c>
      <c r="K7709" s="112">
        <f>I7709-J7709-(0.38*'Recalled prostheses cost'!$F$23)</f>
        <v>-89006507.249800622</v>
      </c>
      <c r="L7709" s="11">
        <f t="shared" si="244"/>
        <v>1</v>
      </c>
    </row>
    <row r="7710" spans="1:12" x14ac:dyDescent="0.25">
      <c r="A7710">
        <f t="shared" si="245"/>
        <v>7705</v>
      </c>
      <c r="C7710">
        <v>65096.909433747118</v>
      </c>
      <c r="D7710">
        <v>67263.194277819814</v>
      </c>
      <c r="E7710">
        <v>50629813.8824417</v>
      </c>
      <c r="F7710">
        <v>2166.2848440726957</v>
      </c>
      <c r="G7710">
        <v>393664167.03803259</v>
      </c>
      <c r="H7710" s="6">
        <f>E7710-G7710-'Recalled prostheses cost'!$F$23</f>
        <v>-366786177.62248206</v>
      </c>
      <c r="I7710" s="112">
        <v>28296787.528996114</v>
      </c>
      <c r="J7710" s="112">
        <v>149592383.47445238</v>
      </c>
      <c r="K7710" s="112">
        <f>I7710-J7710-(0.38*'Recalled prostheses cost'!$F$23)</f>
        <v>-130321289.24287492</v>
      </c>
      <c r="L7710" s="11">
        <f t="shared" si="244"/>
        <v>1</v>
      </c>
    </row>
    <row r="7711" spans="1:12" x14ac:dyDescent="0.25">
      <c r="A7711">
        <f t="shared" si="245"/>
        <v>7706</v>
      </c>
      <c r="C7711">
        <v>54178.804427342395</v>
      </c>
      <c r="D7711">
        <v>56137.531846528647</v>
      </c>
      <c r="E7711">
        <v>60578149.509709686</v>
      </c>
      <c r="F7711">
        <v>1958.7274191862525</v>
      </c>
      <c r="G7711">
        <v>618460322.49227011</v>
      </c>
      <c r="H7711" s="6">
        <f>E7711-G7711-'Recalled prostheses cost'!$F$23</f>
        <v>-581633997.44945157</v>
      </c>
      <c r="I7711" s="112">
        <v>33163018.103433687</v>
      </c>
      <c r="J7711" s="112">
        <v>235014922.54706258</v>
      </c>
      <c r="K7711" s="112">
        <f>I7711-J7711-(0.38*'Recalled prostheses cost'!$F$23)</f>
        <v>-210877597.74104753</v>
      </c>
      <c r="L7711" s="11">
        <f t="shared" si="244"/>
        <v>1</v>
      </c>
    </row>
    <row r="7712" spans="1:12" x14ac:dyDescent="0.25">
      <c r="A7712">
        <f t="shared" si="245"/>
        <v>7707</v>
      </c>
      <c r="C7712">
        <v>53648.634311215552</v>
      </c>
      <c r="D7712">
        <v>55970.6968318289</v>
      </c>
      <c r="E7712">
        <v>44436487.172490798</v>
      </c>
      <c r="F7712">
        <v>2322.0625206133482</v>
      </c>
      <c r="G7712">
        <v>516177265.57724339</v>
      </c>
      <c r="H7712" s="6">
        <f>E7712-G7712-'Recalled prostheses cost'!$F$23</f>
        <v>-495492602.87164378</v>
      </c>
      <c r="I7712" s="112">
        <v>24658167.746202946</v>
      </c>
      <c r="J7712" s="112">
        <v>196147360.91935247</v>
      </c>
      <c r="K7712" s="112">
        <f>I7712-J7712-(0.38*'Recalled prostheses cost'!$F$23)</f>
        <v>-180514886.47056818</v>
      </c>
      <c r="L7712" s="11">
        <f t="shared" si="244"/>
        <v>1</v>
      </c>
    </row>
    <row r="7713" spans="1:12" x14ac:dyDescent="0.25">
      <c r="A7713">
        <f t="shared" si="245"/>
        <v>7708</v>
      </c>
      <c r="C7713">
        <v>60385.590102083363</v>
      </c>
      <c r="D7713">
        <v>62672.548436775716</v>
      </c>
      <c r="E7713">
        <v>67669887.162322998</v>
      </c>
      <c r="F7713">
        <v>2286.9583346923537</v>
      </c>
      <c r="G7713">
        <v>643741345.55846715</v>
      </c>
      <c r="H7713" s="6">
        <f>E7713-G7713-'Recalled prostheses cost'!$F$23</f>
        <v>-599823282.86303532</v>
      </c>
      <c r="I7713" s="112">
        <v>37824038.821736559</v>
      </c>
      <c r="J7713" s="112">
        <v>244621711.3122175</v>
      </c>
      <c r="K7713" s="112">
        <f>I7713-J7713-(0.38*'Recalled prostheses cost'!$F$23)</f>
        <v>-215823365.78789961</v>
      </c>
      <c r="L7713" s="11">
        <f t="shared" si="244"/>
        <v>1</v>
      </c>
    </row>
    <row r="7714" spans="1:12" x14ac:dyDescent="0.25">
      <c r="A7714">
        <f t="shared" si="245"/>
        <v>7709</v>
      </c>
      <c r="C7714">
        <v>50371.680540239613</v>
      </c>
      <c r="D7714">
        <v>51697.810813900476</v>
      </c>
      <c r="E7714">
        <v>47303875.417624496</v>
      </c>
      <c r="F7714">
        <v>1326.1302736608632</v>
      </c>
      <c r="G7714">
        <v>290401510.34006977</v>
      </c>
      <c r="H7714" s="6">
        <f>E7714-G7714-'Recalled prostheses cost'!$F$23</f>
        <v>-266849459.38933644</v>
      </c>
      <c r="I7714" s="112">
        <v>26079788.710468601</v>
      </c>
      <c r="J7714" s="112">
        <v>110352573.92922652</v>
      </c>
      <c r="K7714" s="112">
        <f>I7714-J7714-(0.38*'Recalled prostheses cost'!$F$23)</f>
        <v>-93298478.516176552</v>
      </c>
      <c r="L7714" s="11">
        <f t="shared" si="244"/>
        <v>1</v>
      </c>
    </row>
    <row r="7715" spans="1:12" x14ac:dyDescent="0.25">
      <c r="A7715">
        <f t="shared" si="245"/>
        <v>7710</v>
      </c>
      <c r="C7715">
        <v>65924.947186846417</v>
      </c>
      <c r="D7715">
        <v>68934.607938486894</v>
      </c>
      <c r="E7715">
        <v>45728743.93199122</v>
      </c>
      <c r="F7715">
        <v>3009.6607516404765</v>
      </c>
      <c r="G7715">
        <v>526157712.20193851</v>
      </c>
      <c r="H7715" s="6">
        <f>E7715-G7715-'Recalled prostheses cost'!$F$23</f>
        <v>-504180792.73683846</v>
      </c>
      <c r="I7715" s="112">
        <v>25468896.753439929</v>
      </c>
      <c r="J7715" s="112">
        <v>199939930.6367366</v>
      </c>
      <c r="K7715" s="112">
        <f>I7715-J7715-(0.38*'Recalled prostheses cost'!$F$23)</f>
        <v>-183496727.18071532</v>
      </c>
      <c r="L7715" s="11">
        <f t="shared" si="244"/>
        <v>1</v>
      </c>
    </row>
    <row r="7716" spans="1:12" x14ac:dyDescent="0.25">
      <c r="A7716">
        <f t="shared" si="245"/>
        <v>7711</v>
      </c>
      <c r="C7716">
        <v>50924.420683894212</v>
      </c>
      <c r="D7716">
        <v>52169.271071548887</v>
      </c>
      <c r="E7716">
        <v>41160415.560190804</v>
      </c>
      <c r="F7716">
        <v>1244.8503876546747</v>
      </c>
      <c r="G7716">
        <v>271913026.29274356</v>
      </c>
      <c r="H7716" s="6">
        <f>E7716-G7716-'Recalled prostheses cost'!$F$23</f>
        <v>-254504435.19944394</v>
      </c>
      <c r="I7716" s="112">
        <v>22441426.508227229</v>
      </c>
      <c r="J7716" s="112">
        <v>103326949.99124256</v>
      </c>
      <c r="K7716" s="112">
        <f>I7716-J7716-(0.38*'Recalled prostheses cost'!$F$23)</f>
        <v>-89911216.780433983</v>
      </c>
      <c r="L7716" s="11">
        <f t="shared" si="244"/>
        <v>1</v>
      </c>
    </row>
    <row r="7717" spans="1:12" x14ac:dyDescent="0.25">
      <c r="A7717">
        <f t="shared" si="245"/>
        <v>7712</v>
      </c>
      <c r="C7717">
        <v>63330.647884828395</v>
      </c>
      <c r="D7717">
        <v>65536.210632487026</v>
      </c>
      <c r="E7717">
        <v>46932748.718046032</v>
      </c>
      <c r="F7717">
        <v>2205.5627476586305</v>
      </c>
      <c r="G7717">
        <v>334075323.20776731</v>
      </c>
      <c r="H7717" s="6">
        <f>E7717-G7717-'Recalled prostheses cost'!$F$23</f>
        <v>-310894398.95661247</v>
      </c>
      <c r="I7717" s="112">
        <v>25876293.180720221</v>
      </c>
      <c r="J7717" s="112">
        <v>126948622.81895158</v>
      </c>
      <c r="K7717" s="112">
        <f>I7717-J7717-(0.38*'Recalled prostheses cost'!$F$23)</f>
        <v>-110098022.93564999</v>
      </c>
      <c r="L7717" s="11">
        <f t="shared" si="244"/>
        <v>1</v>
      </c>
    </row>
    <row r="7718" spans="1:12" x14ac:dyDescent="0.25">
      <c r="A7718">
        <f t="shared" si="245"/>
        <v>7713</v>
      </c>
      <c r="C7718">
        <v>77350.848229790572</v>
      </c>
      <c r="D7718">
        <v>79934.272502805907</v>
      </c>
      <c r="E7718">
        <v>50263524.876378104</v>
      </c>
      <c r="F7718">
        <v>2583.4242730153346</v>
      </c>
      <c r="G7718">
        <v>422741092.68667686</v>
      </c>
      <c r="H7718" s="6">
        <f>E7718-G7718-'Recalled prostheses cost'!$F$23</f>
        <v>-396229392.27718991</v>
      </c>
      <c r="I7718" s="112">
        <v>27704618.202376887</v>
      </c>
      <c r="J7718" s="112">
        <v>160641615.22093719</v>
      </c>
      <c r="K7718" s="112">
        <f>I7718-J7718-(0.38*'Recalled prostheses cost'!$F$23)</f>
        <v>-141962690.31597894</v>
      </c>
      <c r="L7718" s="11">
        <f t="shared" si="244"/>
        <v>1</v>
      </c>
    </row>
    <row r="7719" spans="1:12" x14ac:dyDescent="0.25">
      <c r="A7719">
        <f t="shared" si="245"/>
        <v>7714</v>
      </c>
      <c r="C7719">
        <v>54950.202925565609</v>
      </c>
      <c r="D7719">
        <v>56389.786986979532</v>
      </c>
      <c r="E7719">
        <v>41574667.519679718</v>
      </c>
      <c r="F7719">
        <v>1439.5840614139233</v>
      </c>
      <c r="G7719">
        <v>226991589.50506154</v>
      </c>
      <c r="H7719" s="6">
        <f>E7719-G7719-'Recalled prostheses cost'!$F$23</f>
        <v>-209168746.45227298</v>
      </c>
      <c r="I7719" s="112">
        <v>23170940.216278743</v>
      </c>
      <c r="J7719" s="112">
        <v>86256804.011923388</v>
      </c>
      <c r="K7719" s="112">
        <f>I7719-J7719-(0.38*'Recalled prostheses cost'!$F$23)</f>
        <v>-72111557.093063295</v>
      </c>
      <c r="L7719" s="11">
        <f t="shared" si="244"/>
        <v>1</v>
      </c>
    </row>
    <row r="7720" spans="1:12" x14ac:dyDescent="0.25">
      <c r="A7720">
        <f t="shared" si="245"/>
        <v>7715</v>
      </c>
      <c r="C7720">
        <v>50966.392633005817</v>
      </c>
      <c r="D7720">
        <v>51962.716717009163</v>
      </c>
      <c r="E7720">
        <v>57122987.455149218</v>
      </c>
      <c r="F7720">
        <v>996.3240840033468</v>
      </c>
      <c r="G7720">
        <v>276248634.70637202</v>
      </c>
      <c r="H7720" s="6">
        <f>E7720-G7720-'Recalled prostheses cost'!$F$23</f>
        <v>-242877471.71811396</v>
      </c>
      <c r="I7720" s="112">
        <v>31674445.884213459</v>
      </c>
      <c r="J7720" s="112">
        <v>104974481.18842134</v>
      </c>
      <c r="K7720" s="112">
        <f>I7720-J7720-(0.38*'Recalled prostheses cost'!$F$23)</f>
        <v>-82325728.601626515</v>
      </c>
      <c r="L7720" s="11">
        <f t="shared" si="244"/>
        <v>1</v>
      </c>
    </row>
    <row r="7721" spans="1:12" x14ac:dyDescent="0.25">
      <c r="A7721">
        <f t="shared" si="245"/>
        <v>7716</v>
      </c>
      <c r="C7721">
        <v>60552.314477878761</v>
      </c>
      <c r="D7721">
        <v>62223.045147149336</v>
      </c>
      <c r="E7721">
        <v>60560780.225467212</v>
      </c>
      <c r="F7721">
        <v>1670.7306692705752</v>
      </c>
      <c r="G7721">
        <v>422944865.37264591</v>
      </c>
      <c r="H7721" s="6">
        <f>E7721-G7721-'Recalled prostheses cost'!$F$23</f>
        <v>-386135909.61406988</v>
      </c>
      <c r="I7721" s="112">
        <v>33691776.069634624</v>
      </c>
      <c r="J7721" s="112">
        <v>160719048.84160545</v>
      </c>
      <c r="K7721" s="112">
        <f>I7721-J7721-(0.38*'Recalled prostheses cost'!$F$23)</f>
        <v>-136052966.06938949</v>
      </c>
      <c r="L7721" s="11">
        <f t="shared" si="244"/>
        <v>1</v>
      </c>
    </row>
    <row r="7722" spans="1:12" x14ac:dyDescent="0.25">
      <c r="A7722">
        <f t="shared" si="245"/>
        <v>7717</v>
      </c>
      <c r="C7722">
        <v>53558.689021286562</v>
      </c>
      <c r="D7722">
        <v>55471.105519392127</v>
      </c>
      <c r="E7722">
        <v>46656787.270675763</v>
      </c>
      <c r="F7722">
        <v>1912.4164981055656</v>
      </c>
      <c r="G7722">
        <v>350898152.16992009</v>
      </c>
      <c r="H7722" s="6">
        <f>E7722-G7722-'Recalled prostheses cost'!$F$23</f>
        <v>-327993189.36613548</v>
      </c>
      <c r="I7722" s="112">
        <v>25646291.616978787</v>
      </c>
      <c r="J7722" s="112">
        <v>133341297.82456966</v>
      </c>
      <c r="K7722" s="112">
        <f>I7722-J7722-(0.38*'Recalled prostheses cost'!$F$23)</f>
        <v>-116720699.50500953</v>
      </c>
      <c r="L7722" s="11">
        <f t="shared" si="244"/>
        <v>1</v>
      </c>
    </row>
    <row r="7723" spans="1:12" x14ac:dyDescent="0.25">
      <c r="A7723">
        <f t="shared" si="245"/>
        <v>7718</v>
      </c>
      <c r="C7723">
        <v>64217.640582490814</v>
      </c>
      <c r="D7723">
        <v>66836.090995591745</v>
      </c>
      <c r="E7723">
        <v>48134754.143089831</v>
      </c>
      <c r="F7723">
        <v>2618.4504131009307</v>
      </c>
      <c r="G7723">
        <v>456715045.09833801</v>
      </c>
      <c r="H7723" s="6">
        <f>E7723-G7723-'Recalled prostheses cost'!$F$23</f>
        <v>-432332115.42213935</v>
      </c>
      <c r="I7723" s="112">
        <v>27315301.570337866</v>
      </c>
      <c r="J7723" s="112">
        <v>173551717.13736841</v>
      </c>
      <c r="K7723" s="112">
        <f>I7723-J7723-(0.38*'Recalled prostheses cost'!$F$23)</f>
        <v>-155262108.8644492</v>
      </c>
      <c r="L7723" s="11">
        <f t="shared" si="244"/>
        <v>1</v>
      </c>
    </row>
    <row r="7724" spans="1:12" x14ac:dyDescent="0.25">
      <c r="A7724">
        <f t="shared" si="245"/>
        <v>7719</v>
      </c>
      <c r="C7724">
        <v>53646.067353923914</v>
      </c>
      <c r="D7724">
        <v>55257.452270172289</v>
      </c>
      <c r="E7724">
        <v>41858268.699543856</v>
      </c>
      <c r="F7724">
        <v>1611.3849162483748</v>
      </c>
      <c r="G7724">
        <v>282239020.43475246</v>
      </c>
      <c r="H7724" s="6">
        <f>E7724-G7724-'Recalled prostheses cost'!$F$23</f>
        <v>-264132576.20209977</v>
      </c>
      <c r="I7724" s="112">
        <v>23422088.976564828</v>
      </c>
      <c r="J7724" s="112">
        <v>107250827.76520592</v>
      </c>
      <c r="K7724" s="112">
        <f>I7724-J7724-(0.38*'Recalled prostheses cost'!$F$23)</f>
        <v>-92854432.086059749</v>
      </c>
      <c r="L7724" s="11">
        <f t="shared" si="244"/>
        <v>1</v>
      </c>
    </row>
    <row r="7725" spans="1:12" x14ac:dyDescent="0.25">
      <c r="A7725">
        <f t="shared" si="245"/>
        <v>7720</v>
      </c>
      <c r="C7725">
        <v>49506.321521942962</v>
      </c>
      <c r="D7725">
        <v>50759.503583088474</v>
      </c>
      <c r="E7725">
        <v>51384885.970680319</v>
      </c>
      <c r="F7725">
        <v>1253.1820611455114</v>
      </c>
      <c r="G7725">
        <v>352990995.18391359</v>
      </c>
      <c r="H7725" s="6">
        <f>E7725-G7725-'Recalled prostheses cost'!$F$23</f>
        <v>-325357933.68012446</v>
      </c>
      <c r="I7725" s="112">
        <v>28721975.864593249</v>
      </c>
      <c r="J7725" s="112">
        <v>134136578.16988719</v>
      </c>
      <c r="K7725" s="112">
        <f>I7725-J7725-(0.38*'Recalled prostheses cost'!$F$23)</f>
        <v>-114440295.60271257</v>
      </c>
      <c r="L7725" s="11">
        <f t="shared" si="244"/>
        <v>1</v>
      </c>
    </row>
    <row r="7726" spans="1:12" x14ac:dyDescent="0.25">
      <c r="A7726">
        <f t="shared" si="245"/>
        <v>7721</v>
      </c>
      <c r="C7726">
        <v>60313.252164382895</v>
      </c>
      <c r="D7726">
        <v>62236.970700698534</v>
      </c>
      <c r="E7726">
        <v>40085386.81177219</v>
      </c>
      <c r="F7726">
        <v>1923.7185363156386</v>
      </c>
      <c r="G7726">
        <v>354508592.40523881</v>
      </c>
      <c r="H7726" s="6">
        <f>E7726-G7726-'Recalled prostheses cost'!$F$23</f>
        <v>-338175030.06035781</v>
      </c>
      <c r="I7726" s="112">
        <v>22192624.454210997</v>
      </c>
      <c r="J7726" s="112">
        <v>134713265.11399075</v>
      </c>
      <c r="K7726" s="112">
        <f>I7726-J7726-(0.38*'Recalled prostheses cost'!$F$23)</f>
        <v>-121546333.95719841</v>
      </c>
      <c r="L7726" s="11">
        <f t="shared" si="244"/>
        <v>1</v>
      </c>
    </row>
    <row r="7727" spans="1:12" x14ac:dyDescent="0.25">
      <c r="A7727">
        <f t="shared" si="245"/>
        <v>7722</v>
      </c>
      <c r="C7727">
        <v>63934.647004041602</v>
      </c>
      <c r="D7727">
        <v>66601.399514111486</v>
      </c>
      <c r="E7727">
        <v>41303258.450305715</v>
      </c>
      <c r="F7727">
        <v>2666.752510069884</v>
      </c>
      <c r="G7727">
        <v>368755180.56420135</v>
      </c>
      <c r="H7727" s="6">
        <f>E7727-G7727-'Recalled prostheses cost'!$F$23</f>
        <v>-351203746.58078682</v>
      </c>
      <c r="I7727" s="112">
        <v>22906613.028409999</v>
      </c>
      <c r="J7727" s="112">
        <v>140126968.61439651</v>
      </c>
      <c r="K7727" s="112">
        <f>I7727-J7727-(0.38*'Recalled prostheses cost'!$F$23)</f>
        <v>-126246048.88340515</v>
      </c>
      <c r="L7727" s="11">
        <f t="shared" si="244"/>
        <v>1</v>
      </c>
    </row>
    <row r="7728" spans="1:12" x14ac:dyDescent="0.25">
      <c r="A7728">
        <f t="shared" si="245"/>
        <v>7723</v>
      </c>
      <c r="C7728">
        <v>57173.107197698773</v>
      </c>
      <c r="D7728">
        <v>58779.542911937155</v>
      </c>
      <c r="E7728">
        <v>45291429.909483783</v>
      </c>
      <c r="F7728">
        <v>1606.4357142383815</v>
      </c>
      <c r="G7728">
        <v>263159630.00920126</v>
      </c>
      <c r="H7728" s="6">
        <f>E7728-G7728-'Recalled prostheses cost'!$F$23</f>
        <v>-241620024.56660864</v>
      </c>
      <c r="I7728" s="112">
        <v>25390313.434281938</v>
      </c>
      <c r="J7728" s="112">
        <v>100000659.40349647</v>
      </c>
      <c r="K7728" s="112">
        <f>I7728-J7728-(0.38*'Recalled prostheses cost'!$F$23)</f>
        <v>-83636039.266633183</v>
      </c>
      <c r="L7728" s="11">
        <f t="shared" si="244"/>
        <v>1</v>
      </c>
    </row>
    <row r="7729" spans="1:12" x14ac:dyDescent="0.25">
      <c r="A7729">
        <f t="shared" si="245"/>
        <v>7724</v>
      </c>
      <c r="C7729">
        <v>65836.939320648278</v>
      </c>
      <c r="D7729">
        <v>68314.466370652008</v>
      </c>
      <c r="E7729">
        <v>71645803.101114631</v>
      </c>
      <c r="F7729">
        <v>2477.5270500037295</v>
      </c>
      <c r="G7729">
        <v>751969531.00249195</v>
      </c>
      <c r="H7729" s="6">
        <f>E7729-G7729-'Recalled prostheses cost'!$F$23</f>
        <v>-704075552.36826849</v>
      </c>
      <c r="I7729" s="112">
        <v>39630988.193571217</v>
      </c>
      <c r="J7729" s="112">
        <v>285748421.78094685</v>
      </c>
      <c r="K7729" s="112">
        <f>I7729-J7729-(0.38*'Recalled prostheses cost'!$F$23)</f>
        <v>-255143126.88479429</v>
      </c>
      <c r="L7729" s="11">
        <f t="shared" si="244"/>
        <v>1</v>
      </c>
    </row>
    <row r="7730" spans="1:12" x14ac:dyDescent="0.25">
      <c r="A7730">
        <f t="shared" si="245"/>
        <v>7725</v>
      </c>
      <c r="C7730">
        <v>78449.612360597486</v>
      </c>
      <c r="D7730">
        <v>80461.082581624141</v>
      </c>
      <c r="E7730">
        <v>41129860.590675548</v>
      </c>
      <c r="F7730">
        <v>2011.4702210266551</v>
      </c>
      <c r="G7730">
        <v>213592185.26431164</v>
      </c>
      <c r="H7730" s="6">
        <f>E7730-G7730-'Recalled prostheses cost'!$F$23</f>
        <v>-196214149.14052725</v>
      </c>
      <c r="I7730" s="112">
        <v>22807670.51189483</v>
      </c>
      <c r="J7730" s="112">
        <v>81165030.400438428</v>
      </c>
      <c r="K7730" s="112">
        <f>I7730-J7730-(0.38*'Recalled prostheses cost'!$F$23)</f>
        <v>-67383053.185962245</v>
      </c>
      <c r="L7730" s="11">
        <f t="shared" si="244"/>
        <v>1</v>
      </c>
    </row>
    <row r="7731" spans="1:12" x14ac:dyDescent="0.25">
      <c r="A7731">
        <f t="shared" si="245"/>
        <v>7726</v>
      </c>
      <c r="C7731">
        <v>65158.875751262349</v>
      </c>
      <c r="D7731">
        <v>67704.276337968142</v>
      </c>
      <c r="E7731">
        <v>65500884.259427071</v>
      </c>
      <c r="F7731">
        <v>2545.4005867057931</v>
      </c>
      <c r="G7731">
        <v>498205670.64868242</v>
      </c>
      <c r="H7731" s="6">
        <f>E7731-G7731-'Recalled prostheses cost'!$F$23</f>
        <v>-456456610.85614651</v>
      </c>
      <c r="I7731" s="112">
        <v>35955543.18504823</v>
      </c>
      <c r="J7731" s="112">
        <v>189318154.84649932</v>
      </c>
      <c r="K7731" s="112">
        <f>I7731-J7731-(0.38*'Recalled prostheses cost'!$F$23)</f>
        <v>-162388304.95886976</v>
      </c>
      <c r="L7731" s="11">
        <f t="shared" si="244"/>
        <v>1</v>
      </c>
    </row>
    <row r="7732" spans="1:12" x14ac:dyDescent="0.25">
      <c r="A7732">
        <f t="shared" si="245"/>
        <v>7727</v>
      </c>
      <c r="C7732">
        <v>59129.265350590795</v>
      </c>
      <c r="D7732">
        <v>61288.561864137424</v>
      </c>
      <c r="E7732">
        <v>50601830.152386464</v>
      </c>
      <c r="F7732">
        <v>2159.2965135466293</v>
      </c>
      <c r="G7732">
        <v>447023836.27943325</v>
      </c>
      <c r="H7732" s="6">
        <f>E7732-G7732-'Recalled prostheses cost'!$F$23</f>
        <v>-420173830.59393793</v>
      </c>
      <c r="I7732" s="112">
        <v>28035738.246347785</v>
      </c>
      <c r="J7732" s="112">
        <v>169869057.78618467</v>
      </c>
      <c r="K7732" s="112">
        <f>I7732-J7732-(0.38*'Recalled prostheses cost'!$F$23)</f>
        <v>-150859012.83725554</v>
      </c>
      <c r="L7732" s="11">
        <f t="shared" si="244"/>
        <v>1</v>
      </c>
    </row>
    <row r="7733" spans="1:12" x14ac:dyDescent="0.25">
      <c r="A7733">
        <f t="shared" si="245"/>
        <v>7728</v>
      </c>
      <c r="C7733">
        <v>60295.798731278897</v>
      </c>
      <c r="D7733">
        <v>61977.288401078993</v>
      </c>
      <c r="E7733">
        <v>45391199.146290161</v>
      </c>
      <c r="F7733">
        <v>1681.4896698000957</v>
      </c>
      <c r="G7733">
        <v>346338682.30238187</v>
      </c>
      <c r="H7733" s="6">
        <f>E7733-G7733-'Recalled prostheses cost'!$F$23</f>
        <v>-324699307.62298286</v>
      </c>
      <c r="I7733" s="112">
        <v>25147740.081845518</v>
      </c>
      <c r="J7733" s="112">
        <v>131608699.27490512</v>
      </c>
      <c r="K7733" s="112">
        <f>I7733-J7733-(0.38*'Recalled prostheses cost'!$F$23)</f>
        <v>-115486652.49047825</v>
      </c>
      <c r="L7733" s="11">
        <f t="shared" si="244"/>
        <v>1</v>
      </c>
    </row>
    <row r="7734" spans="1:12" x14ac:dyDescent="0.25">
      <c r="A7734">
        <f t="shared" si="245"/>
        <v>7729</v>
      </c>
      <c r="C7734">
        <v>56637.100112810745</v>
      </c>
      <c r="D7734">
        <v>59007.865134645675</v>
      </c>
      <c r="E7734">
        <v>43350419.626529478</v>
      </c>
      <c r="F7734">
        <v>2370.7650218349299</v>
      </c>
      <c r="G7734">
        <v>452375133.31464386</v>
      </c>
      <c r="H7734" s="6">
        <f>E7734-G7734-'Recalled prostheses cost'!$F$23</f>
        <v>-432776538.15500557</v>
      </c>
      <c r="I7734" s="112">
        <v>23670986.255866468</v>
      </c>
      <c r="J7734" s="112">
        <v>171902550.65956464</v>
      </c>
      <c r="K7734" s="112">
        <f>I7734-J7734-(0.38*'Recalled prostheses cost'!$F$23)</f>
        <v>-157257257.70111683</v>
      </c>
      <c r="L7734" s="11">
        <f t="shared" si="244"/>
        <v>1</v>
      </c>
    </row>
    <row r="7735" spans="1:12" x14ac:dyDescent="0.25">
      <c r="A7735">
        <f t="shared" si="245"/>
        <v>7730</v>
      </c>
      <c r="C7735">
        <v>54511.265643717656</v>
      </c>
      <c r="D7735">
        <v>56415.038441408789</v>
      </c>
      <c r="E7735">
        <v>54824579.353667051</v>
      </c>
      <c r="F7735">
        <v>1903.7727976911337</v>
      </c>
      <c r="G7735">
        <v>474563138.98896801</v>
      </c>
      <c r="H7735" s="6">
        <f>E7735-G7735-'Recalled prostheses cost'!$F$23</f>
        <v>-443490384.10219216</v>
      </c>
      <c r="I7735" s="112">
        <v>30444162.37778664</v>
      </c>
      <c r="J7735" s="112">
        <v>180333992.81580785</v>
      </c>
      <c r="K7735" s="112">
        <f>I7735-J7735-(0.38*'Recalled prostheses cost'!$F$23)</f>
        <v>-158915523.73543987</v>
      </c>
      <c r="L7735" s="11">
        <f t="shared" si="244"/>
        <v>1</v>
      </c>
    </row>
    <row r="7736" spans="1:12" x14ac:dyDescent="0.25">
      <c r="A7736">
        <f t="shared" si="245"/>
        <v>7731</v>
      </c>
      <c r="C7736">
        <v>67907.626867930725</v>
      </c>
      <c r="D7736">
        <v>69725.475239618812</v>
      </c>
      <c r="E7736">
        <v>48086121.580356449</v>
      </c>
      <c r="F7736">
        <v>1817.8483716880874</v>
      </c>
      <c r="G7736">
        <v>258584399.83467355</v>
      </c>
      <c r="H7736" s="6">
        <f>E7736-G7736-'Recalled prostheses cost'!$F$23</f>
        <v>-234250102.72120827</v>
      </c>
      <c r="I7736" s="112">
        <v>26377894.410928331</v>
      </c>
      <c r="J7736" s="112">
        <v>98262071.93717593</v>
      </c>
      <c r="K7736" s="112">
        <f>I7736-J7736-(0.38*'Recalled prostheses cost'!$F$23)</f>
        <v>-80909870.823666245</v>
      </c>
      <c r="L7736" s="11">
        <f t="shared" si="244"/>
        <v>1</v>
      </c>
    </row>
    <row r="7737" spans="1:12" x14ac:dyDescent="0.25">
      <c r="A7737">
        <f t="shared" si="245"/>
        <v>7732</v>
      </c>
      <c r="C7737">
        <v>52793.241845456789</v>
      </c>
      <c r="D7737">
        <v>55234.541584309743</v>
      </c>
      <c r="E7737">
        <v>58679862.403829008</v>
      </c>
      <c r="F7737">
        <v>2441.2997388529548</v>
      </c>
      <c r="G7737">
        <v>689472963.94893134</v>
      </c>
      <c r="H7737" s="6">
        <f>E7737-G7737-'Recalled prostheses cost'!$F$23</f>
        <v>-654544926.01199353</v>
      </c>
      <c r="I7737" s="112">
        <v>32502550.91626728</v>
      </c>
      <c r="J7737" s="112">
        <v>261999726.30059388</v>
      </c>
      <c r="K7737" s="112">
        <f>I7737-J7737-(0.38*'Recalled prostheses cost'!$F$23)</f>
        <v>-238522868.68174526</v>
      </c>
      <c r="L7737" s="11">
        <f t="shared" si="244"/>
        <v>1</v>
      </c>
    </row>
    <row r="7738" spans="1:12" x14ac:dyDescent="0.25">
      <c r="A7738">
        <f t="shared" si="245"/>
        <v>7733</v>
      </c>
      <c r="C7738">
        <v>70816.41703333176</v>
      </c>
      <c r="D7738">
        <v>72739.260395660312</v>
      </c>
      <c r="E7738">
        <v>46318064.143719412</v>
      </c>
      <c r="F7738">
        <v>1922.8433623285528</v>
      </c>
      <c r="G7738">
        <v>271207774.39248669</v>
      </c>
      <c r="H7738" s="6">
        <f>E7738-G7738-'Recalled prostheses cost'!$F$23</f>
        <v>-248641534.71565846</v>
      </c>
      <c r="I7738" s="112">
        <v>25823814.870477702</v>
      </c>
      <c r="J7738" s="112">
        <v>103058954.26914495</v>
      </c>
      <c r="K7738" s="112">
        <f>I7738-J7738-(0.38*'Recalled prostheses cost'!$F$23)</f>
        <v>-86260832.6960859</v>
      </c>
      <c r="L7738" s="11">
        <f t="shared" si="244"/>
        <v>1</v>
      </c>
    </row>
    <row r="7739" spans="1:12" x14ac:dyDescent="0.25">
      <c r="A7739">
        <f t="shared" si="245"/>
        <v>7734</v>
      </c>
      <c r="C7739">
        <v>61902.949000922141</v>
      </c>
      <c r="D7739">
        <v>63638.389041142007</v>
      </c>
      <c r="E7739">
        <v>54863864.146777116</v>
      </c>
      <c r="F7739">
        <v>1735.4400402198662</v>
      </c>
      <c r="G7739">
        <v>337524740.9991858</v>
      </c>
      <c r="H7739" s="6">
        <f>E7739-G7739-'Recalled prostheses cost'!$F$23</f>
        <v>-306412701.31929988</v>
      </c>
      <c r="I7739" s="112">
        <v>30435544.350219764</v>
      </c>
      <c r="J7739" s="112">
        <v>128259401.57969059</v>
      </c>
      <c r="K7739" s="112">
        <f>I7739-J7739-(0.38*'Recalled prostheses cost'!$F$23)</f>
        <v>-106849550.52688947</v>
      </c>
      <c r="L7739" s="11">
        <f t="shared" si="244"/>
        <v>1</v>
      </c>
    </row>
    <row r="7740" spans="1:12" x14ac:dyDescent="0.25">
      <c r="A7740">
        <f t="shared" si="245"/>
        <v>7735</v>
      </c>
      <c r="C7740">
        <v>53721.811349492447</v>
      </c>
      <c r="D7740">
        <v>54937.513655725088</v>
      </c>
      <c r="E7740">
        <v>45720513.608595066</v>
      </c>
      <c r="F7740">
        <v>1215.7023062326407</v>
      </c>
      <c r="G7740">
        <v>245758435.7811783</v>
      </c>
      <c r="H7740" s="6">
        <f>E7740-G7740-'Recalled prostheses cost'!$F$23</f>
        <v>-223789746.63947439</v>
      </c>
      <c r="I7740" s="112">
        <v>25482233.832366787</v>
      </c>
      <c r="J7740" s="112">
        <v>93388205.596847743</v>
      </c>
      <c r="K7740" s="112">
        <f>I7740-J7740-(0.38*'Recalled prostheses cost'!$F$23)</f>
        <v>-76931665.061899602</v>
      </c>
      <c r="L7740" s="11">
        <f t="shared" si="244"/>
        <v>1</v>
      </c>
    </row>
    <row r="7741" spans="1:12" x14ac:dyDescent="0.25">
      <c r="A7741">
        <f t="shared" si="245"/>
        <v>7736</v>
      </c>
      <c r="C7741">
        <v>57366.770602600511</v>
      </c>
      <c r="D7741">
        <v>59022.72917610607</v>
      </c>
      <c r="E7741">
        <v>53372107.339874536</v>
      </c>
      <c r="F7741">
        <v>1655.9585735055589</v>
      </c>
      <c r="G7741">
        <v>360734786.40900266</v>
      </c>
      <c r="H7741" s="6">
        <f>E7741-G7741-'Recalled prostheses cost'!$F$23</f>
        <v>-331114503.53601933</v>
      </c>
      <c r="I7741" s="112">
        <v>29720321.600815747</v>
      </c>
      <c r="J7741" s="112">
        <v>137079218.835421</v>
      </c>
      <c r="K7741" s="112">
        <f>I7741-J7741-(0.38*'Recalled prostheses cost'!$F$23)</f>
        <v>-116384590.53202391</v>
      </c>
      <c r="L7741" s="11">
        <f t="shared" si="244"/>
        <v>1</v>
      </c>
    </row>
    <row r="7742" spans="1:12" x14ac:dyDescent="0.25">
      <c r="A7742">
        <f t="shared" si="245"/>
        <v>7737</v>
      </c>
      <c r="C7742">
        <v>51473.123531541838</v>
      </c>
      <c r="D7742">
        <v>52355.537236105134</v>
      </c>
      <c r="E7742">
        <v>54742445.286394835</v>
      </c>
      <c r="F7742">
        <v>882.41370456329605</v>
      </c>
      <c r="G7742">
        <v>210101534.00264585</v>
      </c>
      <c r="H7742" s="6">
        <f>E7742-G7742-'Recalled prostheses cost'!$F$23</f>
        <v>-179110913.18314219</v>
      </c>
      <c r="I7742" s="112">
        <v>29974197.327630322</v>
      </c>
      <c r="J7742" s="112">
        <v>79838582.921005413</v>
      </c>
      <c r="K7742" s="112">
        <f>I7742-J7742-(0.38*'Recalled prostheses cost'!$F$23)</f>
        <v>-58890078.890793733</v>
      </c>
      <c r="L7742" s="11">
        <f t="shared" si="244"/>
        <v>1</v>
      </c>
    </row>
    <row r="7743" spans="1:12" x14ac:dyDescent="0.25">
      <c r="A7743">
        <f t="shared" si="245"/>
        <v>7738</v>
      </c>
      <c r="C7743">
        <v>55971.556719524757</v>
      </c>
      <c r="D7743">
        <v>57003.919894361155</v>
      </c>
      <c r="E7743">
        <v>65826378.419289947</v>
      </c>
      <c r="F7743">
        <v>1032.3631748363987</v>
      </c>
      <c r="G7743">
        <v>252193609.57160699</v>
      </c>
      <c r="H7743" s="6">
        <f>E7743-G7743-'Recalled prostheses cost'!$F$23</f>
        <v>-210119055.61920822</v>
      </c>
      <c r="I7743" s="112">
        <v>36032083.919745289</v>
      </c>
      <c r="J7743" s="112">
        <v>95833571.637210682</v>
      </c>
      <c r="K7743" s="112">
        <f>I7743-J7743-(0.38*'Recalled prostheses cost'!$F$23)</f>
        <v>-68827181.01488404</v>
      </c>
      <c r="L7743" s="11">
        <f t="shared" si="244"/>
        <v>1</v>
      </c>
    </row>
    <row r="7744" spans="1:12" x14ac:dyDescent="0.25">
      <c r="A7744">
        <f t="shared" si="245"/>
        <v>7739</v>
      </c>
      <c r="C7744">
        <v>68826.940272152773</v>
      </c>
      <c r="D7744">
        <v>72293.699169172629</v>
      </c>
      <c r="E7744">
        <v>51898321.206006631</v>
      </c>
      <c r="F7744">
        <v>3466.7588970198558</v>
      </c>
      <c r="G7744">
        <v>482031250.84240091</v>
      </c>
      <c r="H7744" s="6">
        <f>E7744-G7744-'Recalled prostheses cost'!$F$23</f>
        <v>-453884754.10328543</v>
      </c>
      <c r="I7744" s="112">
        <v>28811211.630054772</v>
      </c>
      <c r="J7744" s="112">
        <v>183171875.32011235</v>
      </c>
      <c r="K7744" s="112">
        <f>I7744-J7744-(0.38*'Recalled prostheses cost'!$F$23)</f>
        <v>-163386356.98747623</v>
      </c>
      <c r="L7744" s="11">
        <f t="shared" si="244"/>
        <v>1</v>
      </c>
    </row>
    <row r="7745" spans="1:12" x14ac:dyDescent="0.25">
      <c r="A7745">
        <f t="shared" si="245"/>
        <v>7740</v>
      </c>
      <c r="C7745">
        <v>51202.551789687765</v>
      </c>
      <c r="D7745">
        <v>51702.916803693966</v>
      </c>
      <c r="E7745">
        <v>40056924.113822684</v>
      </c>
      <c r="F7745">
        <v>500.36501400620182</v>
      </c>
      <c r="G7745">
        <v>67297739.945032239</v>
      </c>
      <c r="H7745" s="6">
        <f>E7745-G7745-'Recalled prostheses cost'!$F$23</f>
        <v>-50992640.298100725</v>
      </c>
      <c r="I7745" s="112">
        <v>22487737.589816518</v>
      </c>
      <c r="J7745" s="112">
        <v>25573141.179112248</v>
      </c>
      <c r="K7745" s="112">
        <f>I7745-J7745-(0.38*'Recalled prostheses cost'!$F$23)</f>
        <v>-12111096.886714377</v>
      </c>
      <c r="L7745" s="11">
        <f t="shared" si="244"/>
        <v>1</v>
      </c>
    </row>
    <row r="7746" spans="1:12" x14ac:dyDescent="0.25">
      <c r="A7746">
        <f t="shared" si="245"/>
        <v>7741</v>
      </c>
      <c r="C7746">
        <v>60953.177818254677</v>
      </c>
      <c r="D7746">
        <v>62771.176637105513</v>
      </c>
      <c r="E7746">
        <v>46242575.554509968</v>
      </c>
      <c r="F7746">
        <v>1817.998818850836</v>
      </c>
      <c r="G7746">
        <v>286809918.04513282</v>
      </c>
      <c r="H7746" s="6">
        <f>E7746-G7746-'Recalled prostheses cost'!$F$23</f>
        <v>-264319166.95751402</v>
      </c>
      <c r="I7746" s="112">
        <v>25515367.242958292</v>
      </c>
      <c r="J7746" s="112">
        <v>108987768.85715047</v>
      </c>
      <c r="K7746" s="112">
        <f>I7746-J7746-(0.38*'Recalled prostheses cost'!$F$23)</f>
        <v>-92498094.911610812</v>
      </c>
      <c r="L7746" s="11">
        <f t="shared" si="244"/>
        <v>1</v>
      </c>
    </row>
    <row r="7747" spans="1:12" x14ac:dyDescent="0.25">
      <c r="A7747">
        <f t="shared" si="245"/>
        <v>7742</v>
      </c>
      <c r="C7747">
        <v>57402.654359078238</v>
      </c>
      <c r="D7747">
        <v>59818.643912416679</v>
      </c>
      <c r="E7747">
        <v>64683266.631996773</v>
      </c>
      <c r="F7747">
        <v>2415.9895533384406</v>
      </c>
      <c r="G7747">
        <v>715774043.3768239</v>
      </c>
      <c r="H7747" s="6">
        <f>E7747-G7747-'Recalled prostheses cost'!$F$23</f>
        <v>-674842601.21171832</v>
      </c>
      <c r="I7747" s="112">
        <v>35984818.459724799</v>
      </c>
      <c r="J7747" s="112">
        <v>271994136.4831931</v>
      </c>
      <c r="K7747" s="112">
        <f>I7747-J7747-(0.38*'Recalled prostheses cost'!$F$23)</f>
        <v>-245035011.32088697</v>
      </c>
      <c r="L7747" s="11">
        <f t="shared" si="244"/>
        <v>1</v>
      </c>
    </row>
    <row r="7748" spans="1:12" x14ac:dyDescent="0.25">
      <c r="A7748">
        <f t="shared" si="245"/>
        <v>7743</v>
      </c>
      <c r="C7748">
        <v>52509.104950406669</v>
      </c>
      <c r="D7748">
        <v>54272.338751242351</v>
      </c>
      <c r="E7748">
        <v>53761855.289662935</v>
      </c>
      <c r="F7748">
        <v>1763.2338008356819</v>
      </c>
      <c r="G7748">
        <v>500312305.30677229</v>
      </c>
      <c r="H7748" s="6">
        <f>E7748-G7748-'Recalled prostheses cost'!$F$23</f>
        <v>-470302274.4840005</v>
      </c>
      <c r="I7748" s="112">
        <v>30030394.83856561</v>
      </c>
      <c r="J7748" s="112">
        <v>190118676.01657346</v>
      </c>
      <c r="K7748" s="112">
        <f>I7748-J7748-(0.38*'Recalled prostheses cost'!$F$23)</f>
        <v>-169113974.4754265</v>
      </c>
      <c r="L7748" s="11">
        <f t="shared" si="244"/>
        <v>1</v>
      </c>
    </row>
    <row r="7749" spans="1:12" x14ac:dyDescent="0.25">
      <c r="A7749">
        <f t="shared" si="245"/>
        <v>7744</v>
      </c>
      <c r="C7749">
        <v>53266.825029257961</v>
      </c>
      <c r="D7749">
        <v>55026.364994613141</v>
      </c>
      <c r="E7749">
        <v>71512948.297031492</v>
      </c>
      <c r="F7749">
        <v>1759.5399653551794</v>
      </c>
      <c r="G7749">
        <v>752870131.06848776</v>
      </c>
      <c r="H7749" s="6">
        <f>E7749-G7749-'Recalled prostheses cost'!$F$23</f>
        <v>-705109007.23834741</v>
      </c>
      <c r="I7749" s="112">
        <v>39740507.418259174</v>
      </c>
      <c r="J7749" s="112">
        <v>286090649.80602533</v>
      </c>
      <c r="K7749" s="112">
        <f>I7749-J7749-(0.38*'Recalled prostheses cost'!$F$23)</f>
        <v>-255375835.68518481</v>
      </c>
      <c r="L7749" s="11">
        <f t="shared" si="244"/>
        <v>1</v>
      </c>
    </row>
    <row r="7750" spans="1:12" x14ac:dyDescent="0.25">
      <c r="A7750">
        <f t="shared" si="245"/>
        <v>7745</v>
      </c>
      <c r="C7750">
        <v>49930.867762982169</v>
      </c>
      <c r="D7750">
        <v>51334.152515246475</v>
      </c>
      <c r="E7750">
        <v>44067935.183230743</v>
      </c>
      <c r="F7750">
        <v>1403.284752264306</v>
      </c>
      <c r="G7750">
        <v>304474177.92042023</v>
      </c>
      <c r="H7750" s="6">
        <f>E7750-G7750-'Recalled prostheses cost'!$F$23</f>
        <v>-284158067.20408064</v>
      </c>
      <c r="I7750" s="112">
        <v>24413674.503137574</v>
      </c>
      <c r="J7750" s="112">
        <v>115700187.60975969</v>
      </c>
      <c r="K7750" s="112">
        <f>I7750-J7750-(0.38*'Recalled prostheses cost'!$F$23)</f>
        <v>-100312206.40404075</v>
      </c>
      <c r="L7750" s="11">
        <f t="shared" ref="L7750:L7813" si="246">IF(H7750/$H$1&lt;=F7750,1,0)</f>
        <v>1</v>
      </c>
    </row>
    <row r="7751" spans="1:12" x14ac:dyDescent="0.25">
      <c r="A7751">
        <f t="shared" si="245"/>
        <v>7746</v>
      </c>
      <c r="C7751">
        <v>64793.796034409454</v>
      </c>
      <c r="D7751">
        <v>66391.18549009967</v>
      </c>
      <c r="E7751">
        <v>46164933.395720057</v>
      </c>
      <c r="F7751">
        <v>1597.389455690216</v>
      </c>
      <c r="G7751">
        <v>215840572.35420635</v>
      </c>
      <c r="H7751" s="6">
        <f>E7751-G7751-'Recalled prostheses cost'!$F$23</f>
        <v>-193427463.42537746</v>
      </c>
      <c r="I7751" s="112">
        <v>25590272.334052689</v>
      </c>
      <c r="J7751" s="112">
        <v>82019417.494598404</v>
      </c>
      <c r="K7751" s="112">
        <f>I7751-J7751-(0.38*'Recalled prostheses cost'!$F$23)</f>
        <v>-65454838.457964361</v>
      </c>
      <c r="L7751" s="11">
        <f t="shared" si="246"/>
        <v>1</v>
      </c>
    </row>
    <row r="7752" spans="1:12" x14ac:dyDescent="0.25">
      <c r="A7752">
        <f t="shared" ref="A7752:A7815" si="247">1+A7751</f>
        <v>7747</v>
      </c>
      <c r="C7752">
        <v>59294.244404082376</v>
      </c>
      <c r="D7752">
        <v>61158.55969126516</v>
      </c>
      <c r="E7752">
        <v>55734540.601616621</v>
      </c>
      <c r="F7752">
        <v>1864.3152871827842</v>
      </c>
      <c r="G7752">
        <v>467407900.22358263</v>
      </c>
      <c r="H7752" s="6">
        <f>E7752-G7752-'Recalled prostheses cost'!$F$23</f>
        <v>-435425184.08885717</v>
      </c>
      <c r="I7752" s="112">
        <v>31340526.604562592</v>
      </c>
      <c r="J7752" s="112">
        <v>177615002.08496138</v>
      </c>
      <c r="K7752" s="112">
        <f>I7752-J7752-(0.38*'Recalled prostheses cost'!$F$23)</f>
        <v>-155300168.77781746</v>
      </c>
      <c r="L7752" s="11">
        <f t="shared" si="246"/>
        <v>1</v>
      </c>
    </row>
    <row r="7753" spans="1:12" x14ac:dyDescent="0.25">
      <c r="A7753">
        <f t="shared" si="247"/>
        <v>7748</v>
      </c>
      <c r="C7753">
        <v>71689.637909272962</v>
      </c>
      <c r="D7753">
        <v>73777.379973620235</v>
      </c>
      <c r="E7753">
        <v>53464014.416353077</v>
      </c>
      <c r="F7753">
        <v>2087.7420643472724</v>
      </c>
      <c r="G7753">
        <v>324974106.9153446</v>
      </c>
      <c r="H7753" s="6">
        <f>E7753-G7753-'Recalled prostheses cost'!$F$23</f>
        <v>-295261916.96588266</v>
      </c>
      <c r="I7753" s="112">
        <v>29726590.379509736</v>
      </c>
      <c r="J7753" s="112">
        <v>123490160.62783097</v>
      </c>
      <c r="K7753" s="112">
        <f>I7753-J7753-(0.38*'Recalled prostheses cost'!$F$23)</f>
        <v>-102789263.54573989</v>
      </c>
      <c r="L7753" s="11">
        <f t="shared" si="246"/>
        <v>1</v>
      </c>
    </row>
    <row r="7754" spans="1:12" x14ac:dyDescent="0.25">
      <c r="A7754">
        <f t="shared" si="247"/>
        <v>7749</v>
      </c>
      <c r="C7754">
        <v>56791.627824477153</v>
      </c>
      <c r="D7754">
        <v>58446.915129362984</v>
      </c>
      <c r="E7754">
        <v>55490508.820228599</v>
      </c>
      <c r="F7754">
        <v>1655.287304885831</v>
      </c>
      <c r="G7754">
        <v>345525298.44745272</v>
      </c>
      <c r="H7754" s="6">
        <f>E7754-G7754-'Recalled prostheses cost'!$F$23</f>
        <v>-313786614.09411532</v>
      </c>
      <c r="I7754" s="112">
        <v>30787996.480226502</v>
      </c>
      <c r="J7754" s="112">
        <v>131299613.41003203</v>
      </c>
      <c r="K7754" s="112">
        <f>I7754-J7754-(0.38*'Recalled prostheses cost'!$F$23)</f>
        <v>-109537310.22722417</v>
      </c>
      <c r="L7754" s="11">
        <f t="shared" si="246"/>
        <v>1</v>
      </c>
    </row>
    <row r="7755" spans="1:12" x14ac:dyDescent="0.25">
      <c r="A7755">
        <f t="shared" si="247"/>
        <v>7750</v>
      </c>
      <c r="C7755">
        <v>59988.343361713916</v>
      </c>
      <c r="D7755">
        <v>61750.997835109316</v>
      </c>
      <c r="E7755">
        <v>43128900.921600983</v>
      </c>
      <c r="F7755">
        <v>1762.6544733953997</v>
      </c>
      <c r="G7755">
        <v>294492152.85646462</v>
      </c>
      <c r="H7755" s="6">
        <f>E7755-G7755-'Recalled prostheses cost'!$F$23</f>
        <v>-275115076.4017548</v>
      </c>
      <c r="I7755" s="112">
        <v>23653925.485207256</v>
      </c>
      <c r="J7755" s="112">
        <v>111907018.08545655</v>
      </c>
      <c r="K7755" s="112">
        <f>I7755-J7755-(0.38*'Recalled prostheses cost'!$F$23)</f>
        <v>-97278785.897667944</v>
      </c>
      <c r="L7755" s="11">
        <f t="shared" si="246"/>
        <v>1</v>
      </c>
    </row>
    <row r="7756" spans="1:12" x14ac:dyDescent="0.25">
      <c r="A7756">
        <f t="shared" si="247"/>
        <v>7751</v>
      </c>
      <c r="C7756">
        <v>63894.284801044254</v>
      </c>
      <c r="D7756">
        <v>65168.703459623022</v>
      </c>
      <c r="E7756">
        <v>56891035.778505415</v>
      </c>
      <c r="F7756">
        <v>1274.4186585787684</v>
      </c>
      <c r="G7756">
        <v>267720997.22549996</v>
      </c>
      <c r="H7756" s="6">
        <f>E7756-G7756-'Recalled prostheses cost'!$F$23</f>
        <v>-234581785.91388571</v>
      </c>
      <c r="I7756" s="112">
        <v>31346322.073580854</v>
      </c>
      <c r="J7756" s="112">
        <v>101733978.94568998</v>
      </c>
      <c r="K7756" s="112">
        <f>I7756-J7756-(0.38*'Recalled prostheses cost'!$F$23)</f>
        <v>-79413350.169527769</v>
      </c>
      <c r="L7756" s="11">
        <f t="shared" si="246"/>
        <v>1</v>
      </c>
    </row>
    <row r="7757" spans="1:12" x14ac:dyDescent="0.25">
      <c r="A7757">
        <f t="shared" si="247"/>
        <v>7752</v>
      </c>
      <c r="C7757">
        <v>72425.354300750332</v>
      </c>
      <c r="D7757">
        <v>76196.04215056161</v>
      </c>
      <c r="E7757">
        <v>48000581.107842878</v>
      </c>
      <c r="F7757">
        <v>3770.6878498112783</v>
      </c>
      <c r="G7757">
        <v>579335039.29269969</v>
      </c>
      <c r="H7757" s="6">
        <f>E7757-G7757-'Recalled prostheses cost'!$F$23</f>
        <v>-555086282.65174806</v>
      </c>
      <c r="I7757" s="112">
        <v>26710884.955229335</v>
      </c>
      <c r="J7757" s="112">
        <v>220147314.9312259</v>
      </c>
      <c r="K7757" s="112">
        <f>I7757-J7757-(0.38*'Recalled prostheses cost'!$F$23)</f>
        <v>-202462123.27341521</v>
      </c>
      <c r="L7757" s="11">
        <f t="shared" si="246"/>
        <v>1</v>
      </c>
    </row>
    <row r="7758" spans="1:12" x14ac:dyDescent="0.25">
      <c r="A7758">
        <f t="shared" si="247"/>
        <v>7753</v>
      </c>
      <c r="C7758">
        <v>66340.944293417037</v>
      </c>
      <c r="D7758">
        <v>69131.119490911646</v>
      </c>
      <c r="E7758">
        <v>41514687.839403942</v>
      </c>
      <c r="F7758">
        <v>2790.1751974946092</v>
      </c>
      <c r="G7758">
        <v>390112102.0463233</v>
      </c>
      <c r="H7758" s="6">
        <f>E7758-G7758-'Recalled prostheses cost'!$F$23</f>
        <v>-372349238.67381054</v>
      </c>
      <c r="I7758" s="112">
        <v>23000352.643194586</v>
      </c>
      <c r="J7758" s="112">
        <v>148242598.77760285</v>
      </c>
      <c r="K7758" s="112">
        <f>I7758-J7758-(0.38*'Recalled prostheses cost'!$F$23)</f>
        <v>-134267939.43182692</v>
      </c>
      <c r="L7758" s="11">
        <f t="shared" si="246"/>
        <v>1</v>
      </c>
    </row>
    <row r="7759" spans="1:12" x14ac:dyDescent="0.25">
      <c r="A7759">
        <f t="shared" si="247"/>
        <v>7754</v>
      </c>
      <c r="C7759">
        <v>54253.631575132022</v>
      </c>
      <c r="D7759">
        <v>55643.537452377976</v>
      </c>
      <c r="E7759">
        <v>44729343.449635454</v>
      </c>
      <c r="F7759">
        <v>1389.9058772459539</v>
      </c>
      <c r="G7759">
        <v>214624326.64116442</v>
      </c>
      <c r="H7759" s="6">
        <f>E7759-G7759-'Recalled prostheses cost'!$F$23</f>
        <v>-193646807.65842015</v>
      </c>
      <c r="I7759" s="112">
        <v>25163482.071793288</v>
      </c>
      <c r="J7759" s="112">
        <v>81557244.123642474</v>
      </c>
      <c r="K7759" s="112">
        <f>I7759-J7759-(0.38*'Recalled prostheses cost'!$F$23)</f>
        <v>-65419455.349267833</v>
      </c>
      <c r="L7759" s="11">
        <f t="shared" si="246"/>
        <v>1</v>
      </c>
    </row>
    <row r="7760" spans="1:12" x14ac:dyDescent="0.25">
      <c r="A7760">
        <f t="shared" si="247"/>
        <v>7755</v>
      </c>
      <c r="C7760">
        <v>81182.839210419785</v>
      </c>
      <c r="D7760">
        <v>84914.437507120092</v>
      </c>
      <c r="E7760">
        <v>45978647.47199744</v>
      </c>
      <c r="F7760">
        <v>3731.5982967003074</v>
      </c>
      <c r="G7760">
        <v>409483195.08195025</v>
      </c>
      <c r="H7760" s="6">
        <f>E7760-G7760-'Recalled prostheses cost'!$F$23</f>
        <v>-387256372.07684398</v>
      </c>
      <c r="I7760" s="112">
        <v>25252157.893059749</v>
      </c>
      <c r="J7760" s="112">
        <v>155603614.13114107</v>
      </c>
      <c r="K7760" s="112">
        <f>I7760-J7760-(0.38*'Recalled prostheses cost'!$F$23)</f>
        <v>-139377149.53549996</v>
      </c>
      <c r="L7760" s="11">
        <f t="shared" si="246"/>
        <v>1</v>
      </c>
    </row>
    <row r="7761" spans="1:12" x14ac:dyDescent="0.25">
      <c r="A7761">
        <f t="shared" si="247"/>
        <v>7756</v>
      </c>
      <c r="C7761">
        <v>52479.118130326635</v>
      </c>
      <c r="D7761">
        <v>54415.766200734375</v>
      </c>
      <c r="E7761">
        <v>50364172.300632462</v>
      </c>
      <c r="F7761">
        <v>1936.6480704077403</v>
      </c>
      <c r="G7761">
        <v>378344485.95520854</v>
      </c>
      <c r="H7761" s="6">
        <f>E7761-G7761-'Recalled prostheses cost'!$F$23</f>
        <v>-351732138.12146723</v>
      </c>
      <c r="I7761" s="112">
        <v>27960105.978316765</v>
      </c>
      <c r="J7761" s="112">
        <v>143770904.66297925</v>
      </c>
      <c r="K7761" s="112">
        <f>I7761-J7761-(0.38*'Recalled prostheses cost'!$F$23)</f>
        <v>-124836491.98208112</v>
      </c>
      <c r="L7761" s="11">
        <f t="shared" si="246"/>
        <v>1</v>
      </c>
    </row>
    <row r="7762" spans="1:12" x14ac:dyDescent="0.25">
      <c r="A7762">
        <f t="shared" si="247"/>
        <v>7757</v>
      </c>
      <c r="C7762">
        <v>63547.157012067953</v>
      </c>
      <c r="D7762">
        <v>64884.373342761915</v>
      </c>
      <c r="E7762">
        <v>44703420.649142772</v>
      </c>
      <c r="F7762">
        <v>1337.2163306939619</v>
      </c>
      <c r="G7762">
        <v>197866489.22092003</v>
      </c>
      <c r="H7762" s="6">
        <f>E7762-G7762-'Recalled prostheses cost'!$F$23</f>
        <v>-176914893.03866842</v>
      </c>
      <c r="I7762" s="112">
        <v>25121369.311639592</v>
      </c>
      <c r="J7762" s="112">
        <v>75189265.903949618</v>
      </c>
      <c r="K7762" s="112">
        <f>I7762-J7762-(0.38*'Recalled prostheses cost'!$F$23)</f>
        <v>-59093589.889728673</v>
      </c>
      <c r="L7762" s="11">
        <f t="shared" si="246"/>
        <v>1</v>
      </c>
    </row>
    <row r="7763" spans="1:12" x14ac:dyDescent="0.25">
      <c r="A7763">
        <f t="shared" si="247"/>
        <v>7758</v>
      </c>
      <c r="C7763">
        <v>57241.320433693421</v>
      </c>
      <c r="D7763">
        <v>58786.912611916508</v>
      </c>
      <c r="E7763">
        <v>46827703.037080213</v>
      </c>
      <c r="F7763">
        <v>1545.5921782230871</v>
      </c>
      <c r="G7763">
        <v>282296348.78349441</v>
      </c>
      <c r="H7763" s="6">
        <f>E7763-G7763-'Recalled prostheses cost'!$F$23</f>
        <v>-259220470.21330535</v>
      </c>
      <c r="I7763" s="112">
        <v>26309935.247947551</v>
      </c>
      <c r="J7763" s="112">
        <v>107272612.53772788</v>
      </c>
      <c r="K7763" s="112">
        <f>I7763-J7763-(0.38*'Recalled prostheses cost'!$F$23)</f>
        <v>-89988370.587198973</v>
      </c>
      <c r="L7763" s="11">
        <f t="shared" si="246"/>
        <v>1</v>
      </c>
    </row>
    <row r="7764" spans="1:12" x14ac:dyDescent="0.25">
      <c r="A7764">
        <f t="shared" si="247"/>
        <v>7759</v>
      </c>
      <c r="C7764">
        <v>60606.364640992142</v>
      </c>
      <c r="D7764">
        <v>61961.026772253826</v>
      </c>
      <c r="E7764">
        <v>41118266.885042191</v>
      </c>
      <c r="F7764">
        <v>1354.6621312616844</v>
      </c>
      <c r="G7764">
        <v>207271916.61852175</v>
      </c>
      <c r="H7764" s="6">
        <f>E7764-G7764-'Recalled prostheses cost'!$F$23</f>
        <v>-189905474.20037073</v>
      </c>
      <c r="I7764" s="112">
        <v>22661330.029932477</v>
      </c>
      <c r="J7764" s="112">
        <v>78763328.315038279</v>
      </c>
      <c r="K7764" s="112">
        <f>I7764-J7764-(0.38*'Recalled prostheses cost'!$F$23)</f>
        <v>-65127691.582524449</v>
      </c>
      <c r="L7764" s="11">
        <f t="shared" si="246"/>
        <v>1</v>
      </c>
    </row>
    <row r="7765" spans="1:12" x14ac:dyDescent="0.25">
      <c r="A7765">
        <f t="shared" si="247"/>
        <v>7760</v>
      </c>
      <c r="C7765">
        <v>50219.326115883399</v>
      </c>
      <c r="D7765">
        <v>51818.642413577909</v>
      </c>
      <c r="E7765">
        <v>57658541.684556842</v>
      </c>
      <c r="F7765">
        <v>1599.3162976945096</v>
      </c>
      <c r="G7765">
        <v>481515837.18840396</v>
      </c>
      <c r="H7765" s="6">
        <f>E7765-G7765-'Recalled prostheses cost'!$F$23</f>
        <v>-447609119.97073829</v>
      </c>
      <c r="I7765" s="112">
        <v>32069525.06804008</v>
      </c>
      <c r="J7765" s="112">
        <v>182976018.13159356</v>
      </c>
      <c r="K7765" s="112">
        <f>I7765-J7765-(0.38*'Recalled prostheses cost'!$F$23)</f>
        <v>-159932186.36097214</v>
      </c>
      <c r="L7765" s="11">
        <f t="shared" si="246"/>
        <v>1</v>
      </c>
    </row>
    <row r="7766" spans="1:12" x14ac:dyDescent="0.25">
      <c r="A7766">
        <f t="shared" si="247"/>
        <v>7761</v>
      </c>
      <c r="C7766">
        <v>57530.656490135676</v>
      </c>
      <c r="D7766">
        <v>59421.771437104275</v>
      </c>
      <c r="E7766">
        <v>46983572.758480541</v>
      </c>
      <c r="F7766">
        <v>1891.1149469685988</v>
      </c>
      <c r="G7766">
        <v>315196040.18115801</v>
      </c>
      <c r="H7766" s="6">
        <f>E7766-G7766-'Recalled prostheses cost'!$F$23</f>
        <v>-291964291.88956863</v>
      </c>
      <c r="I7766" s="112">
        <v>26025327.733661946</v>
      </c>
      <c r="J7766" s="112">
        <v>119774495.26884004</v>
      </c>
      <c r="K7766" s="112">
        <f>I7766-J7766-(0.38*'Recalled prostheses cost'!$F$23)</f>
        <v>-102774860.83259675</v>
      </c>
      <c r="L7766" s="11">
        <f t="shared" si="246"/>
        <v>1</v>
      </c>
    </row>
    <row r="7767" spans="1:12" x14ac:dyDescent="0.25">
      <c r="A7767">
        <f t="shared" si="247"/>
        <v>7762</v>
      </c>
      <c r="C7767">
        <v>50122.646306943097</v>
      </c>
      <c r="D7767">
        <v>51895.372806721411</v>
      </c>
      <c r="E7767">
        <v>40288265.991160221</v>
      </c>
      <c r="F7767">
        <v>1772.7264997783132</v>
      </c>
      <c r="G7767">
        <v>299976807.32079792</v>
      </c>
      <c r="H7767" s="6">
        <f>E7767-G7767-'Recalled prostheses cost'!$F$23</f>
        <v>-283440365.79652888</v>
      </c>
      <c r="I7767" s="112">
        <v>22475354.664778765</v>
      </c>
      <c r="J7767" s="112">
        <v>113991186.78190324</v>
      </c>
      <c r="K7767" s="112">
        <f>I7767-J7767-(0.38*'Recalled prostheses cost'!$F$23)</f>
        <v>-100541525.41454312</v>
      </c>
      <c r="L7767" s="11">
        <f t="shared" si="246"/>
        <v>1</v>
      </c>
    </row>
    <row r="7768" spans="1:12" x14ac:dyDescent="0.25">
      <c r="A7768">
        <f t="shared" si="247"/>
        <v>7763</v>
      </c>
      <c r="C7768">
        <v>61196.873506674092</v>
      </c>
      <c r="D7768">
        <v>63367.018179346174</v>
      </c>
      <c r="E7768">
        <v>47431577.879737228</v>
      </c>
      <c r="F7768">
        <v>2170.1446726720824</v>
      </c>
      <c r="G7768">
        <v>385330961.01857102</v>
      </c>
      <c r="H7768" s="6">
        <f>E7768-G7768-'Recalled prostheses cost'!$F$23</f>
        <v>-361651207.60572493</v>
      </c>
      <c r="I7768" s="112">
        <v>26277878.785002336</v>
      </c>
      <c r="J7768" s="112">
        <v>146425765.18705696</v>
      </c>
      <c r="K7768" s="112">
        <f>I7768-J7768-(0.38*'Recalled prostheses cost'!$F$23)</f>
        <v>-129173579.69947326</v>
      </c>
      <c r="L7768" s="11">
        <f t="shared" si="246"/>
        <v>1</v>
      </c>
    </row>
    <row r="7769" spans="1:12" x14ac:dyDescent="0.25">
      <c r="A7769">
        <f t="shared" si="247"/>
        <v>7764</v>
      </c>
      <c r="C7769">
        <v>72497.433106946482</v>
      </c>
      <c r="D7769">
        <v>73933.148954549397</v>
      </c>
      <c r="E7769">
        <v>47665387.778674923</v>
      </c>
      <c r="F7769">
        <v>1435.7158476029144</v>
      </c>
      <c r="G7769">
        <v>205560662.4338344</v>
      </c>
      <c r="H7769" s="6">
        <f>E7769-G7769-'Recalled prostheses cost'!$F$23</f>
        <v>-181647099.12205064</v>
      </c>
      <c r="I7769" s="112">
        <v>26626719.583309997</v>
      </c>
      <c r="J7769" s="112">
        <v>78113051.724857077</v>
      </c>
      <c r="K7769" s="112">
        <f>I7769-J7769-(0.38*'Recalled prostheses cost'!$F$23)</f>
        <v>-60512025.43896573</v>
      </c>
      <c r="L7769" s="11">
        <f t="shared" si="246"/>
        <v>1</v>
      </c>
    </row>
    <row r="7770" spans="1:12" x14ac:dyDescent="0.25">
      <c r="A7770">
        <f t="shared" si="247"/>
        <v>7765</v>
      </c>
      <c r="C7770">
        <v>51537.174036917095</v>
      </c>
      <c r="D7770">
        <v>52630.84556469151</v>
      </c>
      <c r="E7770">
        <v>46662535.983987167</v>
      </c>
      <c r="F7770">
        <v>1093.6715277744152</v>
      </c>
      <c r="G7770">
        <v>264274575.6438114</v>
      </c>
      <c r="H7770" s="6">
        <f>E7770-G7770-'Recalled prostheses cost'!$F$23</f>
        <v>-241363864.12671542</v>
      </c>
      <c r="I7770" s="112">
        <v>25939188.126336597</v>
      </c>
      <c r="J7770" s="112">
        <v>100424338.74464834</v>
      </c>
      <c r="K7770" s="112">
        <f>I7770-J7770-(0.38*'Recalled prostheses cost'!$F$23)</f>
        <v>-83510843.915730387</v>
      </c>
      <c r="L7770" s="11">
        <f t="shared" si="246"/>
        <v>1</v>
      </c>
    </row>
    <row r="7771" spans="1:12" x14ac:dyDescent="0.25">
      <c r="A7771">
        <f t="shared" si="247"/>
        <v>7766</v>
      </c>
      <c r="C7771">
        <v>58180.066593796422</v>
      </c>
      <c r="D7771">
        <v>59792.221217260638</v>
      </c>
      <c r="E7771">
        <v>44139246.896328785</v>
      </c>
      <c r="F7771">
        <v>1612.1546234642155</v>
      </c>
      <c r="G7771">
        <v>293330485.60808933</v>
      </c>
      <c r="H7771" s="6">
        <f>E7771-G7771-'Recalled prostheses cost'!$F$23</f>
        <v>-272943063.17865175</v>
      </c>
      <c r="I7771" s="112">
        <v>24931421.986425459</v>
      </c>
      <c r="J7771" s="112">
        <v>111465584.53107394</v>
      </c>
      <c r="K7771" s="112">
        <f>I7771-J7771-(0.38*'Recalled prostheses cost'!$F$23)</f>
        <v>-95559855.842067122</v>
      </c>
      <c r="L7771" s="11">
        <f t="shared" si="246"/>
        <v>1</v>
      </c>
    </row>
    <row r="7772" spans="1:12" x14ac:dyDescent="0.25">
      <c r="A7772">
        <f t="shared" si="247"/>
        <v>7767</v>
      </c>
      <c r="C7772">
        <v>55658.660051483494</v>
      </c>
      <c r="D7772">
        <v>57019.533248566149</v>
      </c>
      <c r="E7772">
        <v>45093777.518748663</v>
      </c>
      <c r="F7772">
        <v>1360.8731970826557</v>
      </c>
      <c r="G7772">
        <v>317572087.25696152</v>
      </c>
      <c r="H7772" s="6">
        <f>E7772-G7772-'Recalled prostheses cost'!$F$23</f>
        <v>-296230134.20510405</v>
      </c>
      <c r="I7772" s="112">
        <v>24751214.679743249</v>
      </c>
      <c r="J7772" s="112">
        <v>120677393.15764537</v>
      </c>
      <c r="K7772" s="112">
        <f>I7772-J7772-(0.38*'Recalled prostheses cost'!$F$23)</f>
        <v>-104951871.77532077</v>
      </c>
      <c r="L7772" s="11">
        <f t="shared" si="246"/>
        <v>1</v>
      </c>
    </row>
    <row r="7773" spans="1:12" x14ac:dyDescent="0.25">
      <c r="A7773">
        <f t="shared" si="247"/>
        <v>7768</v>
      </c>
      <c r="C7773">
        <v>48194.584975057172</v>
      </c>
      <c r="D7773">
        <v>48907.385342877365</v>
      </c>
      <c r="E7773">
        <v>50413218.314095706</v>
      </c>
      <c r="F7773">
        <v>712.80036782019306</v>
      </c>
      <c r="G7773">
        <v>140410787.29801834</v>
      </c>
      <c r="H7773" s="6">
        <f>E7773-G7773-'Recalled prostheses cost'!$F$23</f>
        <v>-113749393.4508138</v>
      </c>
      <c r="I7773" s="112">
        <v>27980502.01610842</v>
      </c>
      <c r="J7773" s="112">
        <v>53356099.173246972</v>
      </c>
      <c r="K7773" s="112">
        <f>I7773-J7773-(0.38*'Recalled prostheses cost'!$F$23)</f>
        <v>-34401290.454557195</v>
      </c>
      <c r="L7773" s="11">
        <f t="shared" si="246"/>
        <v>1</v>
      </c>
    </row>
    <row r="7774" spans="1:12" x14ac:dyDescent="0.25">
      <c r="A7774">
        <f t="shared" si="247"/>
        <v>7769</v>
      </c>
      <c r="C7774">
        <v>71568.418486432376</v>
      </c>
      <c r="D7774">
        <v>74277.702174680395</v>
      </c>
      <c r="E7774">
        <v>57173785.318245895</v>
      </c>
      <c r="F7774">
        <v>2709.2836882480187</v>
      </c>
      <c r="G7774">
        <v>489004456.83327365</v>
      </c>
      <c r="H7774" s="6">
        <f>E7774-G7774-'Recalled prostheses cost'!$F$23</f>
        <v>-455582495.98191893</v>
      </c>
      <c r="I7774" s="112">
        <v>31602508.58582516</v>
      </c>
      <c r="J7774" s="112">
        <v>185821693.59664398</v>
      </c>
      <c r="K7774" s="112">
        <f>I7774-J7774-(0.38*'Recalled prostheses cost'!$F$23)</f>
        <v>-163244878.30823749</v>
      </c>
      <c r="L7774" s="11">
        <f t="shared" si="246"/>
        <v>1</v>
      </c>
    </row>
    <row r="7775" spans="1:12" x14ac:dyDescent="0.25">
      <c r="A7775">
        <f t="shared" si="247"/>
        <v>7770</v>
      </c>
      <c r="C7775">
        <v>61309.753956788089</v>
      </c>
      <c r="D7775">
        <v>63807.836930518773</v>
      </c>
      <c r="E7775">
        <v>41121672.878880881</v>
      </c>
      <c r="F7775">
        <v>2498.0829737306849</v>
      </c>
      <c r="G7775">
        <v>362012843.01189452</v>
      </c>
      <c r="H7775" s="6">
        <f>E7775-G7775-'Recalled prostheses cost'!$F$23</f>
        <v>-344642994.59990484</v>
      </c>
      <c r="I7775" s="112">
        <v>22810759.396913249</v>
      </c>
      <c r="J7775" s="112">
        <v>137564880.34451994</v>
      </c>
      <c r="K7775" s="112">
        <f>I7775-J7775-(0.38*'Recalled prostheses cost'!$F$23)</f>
        <v>-123779814.24502534</v>
      </c>
      <c r="L7775" s="11">
        <f t="shared" si="246"/>
        <v>1</v>
      </c>
    </row>
    <row r="7776" spans="1:12" x14ac:dyDescent="0.25">
      <c r="A7776">
        <f t="shared" si="247"/>
        <v>7771</v>
      </c>
      <c r="C7776">
        <v>56394.91987057482</v>
      </c>
      <c r="D7776">
        <v>57741.618206072373</v>
      </c>
      <c r="E7776">
        <v>60895685.491957381</v>
      </c>
      <c r="F7776">
        <v>1346.6983354975528</v>
      </c>
      <c r="G7776">
        <v>348129524.63697499</v>
      </c>
      <c r="H7776" s="6">
        <f>E7776-G7776-'Recalled prostheses cost'!$F$23</f>
        <v>-310985663.61190879</v>
      </c>
      <c r="I7776" s="112">
        <v>33692769.078522071</v>
      </c>
      <c r="J7776" s="112">
        <v>132289219.36205047</v>
      </c>
      <c r="K7776" s="112">
        <f>I7776-J7776-(0.38*'Recalled prostheses cost'!$F$23)</f>
        <v>-107622143.58094704</v>
      </c>
      <c r="L7776" s="11">
        <f t="shared" si="246"/>
        <v>1</v>
      </c>
    </row>
    <row r="7777" spans="1:12" x14ac:dyDescent="0.25">
      <c r="A7777">
        <f t="shared" si="247"/>
        <v>7772</v>
      </c>
      <c r="C7777">
        <v>58148.24945738657</v>
      </c>
      <c r="D7777">
        <v>59848.780405788537</v>
      </c>
      <c r="E7777">
        <v>41035355.396457329</v>
      </c>
      <c r="F7777">
        <v>1700.5309484019672</v>
      </c>
      <c r="G7777">
        <v>218932105.80611432</v>
      </c>
      <c r="H7777" s="6">
        <f>E7777-G7777-'Recalled prostheses cost'!$F$23</f>
        <v>-201648574.87654817</v>
      </c>
      <c r="I7777" s="112">
        <v>22848653.645407587</v>
      </c>
      <c r="J7777" s="112">
        <v>83194200.20632343</v>
      </c>
      <c r="K7777" s="112">
        <f>I7777-J7777-(0.38*'Recalled prostheses cost'!$F$23)</f>
        <v>-69371239.858334482</v>
      </c>
      <c r="L7777" s="11">
        <f t="shared" si="246"/>
        <v>1</v>
      </c>
    </row>
    <row r="7778" spans="1:12" x14ac:dyDescent="0.25">
      <c r="A7778">
        <f t="shared" si="247"/>
        <v>7773</v>
      </c>
      <c r="C7778">
        <v>63245.624571756503</v>
      </c>
      <c r="D7778">
        <v>65315.394456708898</v>
      </c>
      <c r="E7778">
        <v>62301466.18169827</v>
      </c>
      <c r="F7778">
        <v>2069.7698849523949</v>
      </c>
      <c r="G7778">
        <v>505507741.36662704</v>
      </c>
      <c r="H7778" s="6">
        <f>E7778-G7778-'Recalled prostheses cost'!$F$23</f>
        <v>-466958099.65181994</v>
      </c>
      <c r="I7778" s="112">
        <v>34419094.594221406</v>
      </c>
      <c r="J7778" s="112">
        <v>192092941.71931824</v>
      </c>
      <c r="K7778" s="112">
        <f>I7778-J7778-(0.38*'Recalled prostheses cost'!$F$23)</f>
        <v>-166699540.42251548</v>
      </c>
      <c r="L7778" s="11">
        <f t="shared" si="246"/>
        <v>1</v>
      </c>
    </row>
    <row r="7779" spans="1:12" x14ac:dyDescent="0.25">
      <c r="A7779">
        <f t="shared" si="247"/>
        <v>7774</v>
      </c>
      <c r="C7779">
        <v>53574.300552570945</v>
      </c>
      <c r="D7779">
        <v>54717.787002983328</v>
      </c>
      <c r="E7779">
        <v>41407777.170039549</v>
      </c>
      <c r="F7779">
        <v>1143.4864504123834</v>
      </c>
      <c r="G7779">
        <v>205248802.55545437</v>
      </c>
      <c r="H7779" s="6">
        <f>E7779-G7779-'Recalled prostheses cost'!$F$23</f>
        <v>-187592849.85230601</v>
      </c>
      <c r="I7779" s="112">
        <v>23050499.746409021</v>
      </c>
      <c r="J7779" s="112">
        <v>77994544.971072659</v>
      </c>
      <c r="K7779" s="112">
        <f>I7779-J7779-(0.38*'Recalled prostheses cost'!$F$23)</f>
        <v>-63969738.522082284</v>
      </c>
      <c r="L7779" s="11">
        <f t="shared" si="246"/>
        <v>1</v>
      </c>
    </row>
    <row r="7780" spans="1:12" x14ac:dyDescent="0.25">
      <c r="A7780">
        <f t="shared" si="247"/>
        <v>7775</v>
      </c>
      <c r="C7780">
        <v>55713.675453819444</v>
      </c>
      <c r="D7780">
        <v>57593.916670031067</v>
      </c>
      <c r="E7780">
        <v>45731722.987118475</v>
      </c>
      <c r="F7780">
        <v>1880.2412162116234</v>
      </c>
      <c r="G7780">
        <v>329071606.37873852</v>
      </c>
      <c r="H7780" s="6">
        <f>E7780-G7780-'Recalled prostheses cost'!$F$23</f>
        <v>-307091707.85851121</v>
      </c>
      <c r="I7780" s="112">
        <v>25602427.891052794</v>
      </c>
      <c r="J7780" s="112">
        <v>125047210.42392062</v>
      </c>
      <c r="K7780" s="112">
        <f>I7780-J7780-(0.38*'Recalled prostheses cost'!$F$23)</f>
        <v>-108470475.83028647</v>
      </c>
      <c r="L7780" s="11">
        <f t="shared" si="246"/>
        <v>1</v>
      </c>
    </row>
    <row r="7781" spans="1:12" x14ac:dyDescent="0.25">
      <c r="A7781">
        <f t="shared" si="247"/>
        <v>7776</v>
      </c>
      <c r="C7781">
        <v>57517.783878062721</v>
      </c>
      <c r="D7781">
        <v>58695.00400393609</v>
      </c>
      <c r="E7781">
        <v>44423998.824612342</v>
      </c>
      <c r="F7781">
        <v>1177.2201258733694</v>
      </c>
      <c r="G7781">
        <v>211520176.37932286</v>
      </c>
      <c r="H7781" s="6">
        <f>E7781-G7781-'Recalled prostheses cost'!$F$23</f>
        <v>-190848002.02160168</v>
      </c>
      <c r="I7781" s="112">
        <v>24517404.552320488</v>
      </c>
      <c r="J7781" s="112">
        <v>80377667.024142683</v>
      </c>
      <c r="K7781" s="112">
        <f>I7781-J7781-(0.38*'Recalled prostheses cost'!$F$23)</f>
        <v>-64885955.769240841</v>
      </c>
      <c r="L7781" s="11">
        <f t="shared" si="246"/>
        <v>1</v>
      </c>
    </row>
    <row r="7782" spans="1:12" x14ac:dyDescent="0.25">
      <c r="A7782">
        <f t="shared" si="247"/>
        <v>7777</v>
      </c>
      <c r="C7782">
        <v>57863.915649519033</v>
      </c>
      <c r="D7782">
        <v>59054.258405353874</v>
      </c>
      <c r="E7782">
        <v>53247599.522666059</v>
      </c>
      <c r="F7782">
        <v>1190.3427558348412</v>
      </c>
      <c r="G7782">
        <v>272708945.25284803</v>
      </c>
      <c r="H7782" s="6">
        <f>E7782-G7782-'Recalled prostheses cost'!$F$23</f>
        <v>-243213170.19707313</v>
      </c>
      <c r="I7782" s="112">
        <v>29353166.134553041</v>
      </c>
      <c r="J7782" s="112">
        <v>103629399.19608226</v>
      </c>
      <c r="K7782" s="112">
        <f>I7782-J7782-(0.38*'Recalled prostheses cost'!$F$23)</f>
        <v>-83301926.358947873</v>
      </c>
      <c r="L7782" s="11">
        <f t="shared" si="246"/>
        <v>1</v>
      </c>
    </row>
    <row r="7783" spans="1:12" x14ac:dyDescent="0.25">
      <c r="A7783">
        <f t="shared" si="247"/>
        <v>7778</v>
      </c>
      <c r="C7783">
        <v>60609.105661503476</v>
      </c>
      <c r="D7783">
        <v>62473.955383519249</v>
      </c>
      <c r="E7783">
        <v>48205342.731430784</v>
      </c>
      <c r="F7783">
        <v>1864.8497220157733</v>
      </c>
      <c r="G7783">
        <v>369685353.40908116</v>
      </c>
      <c r="H7783" s="6">
        <f>E7783-G7783-'Recalled prostheses cost'!$F$23</f>
        <v>-345231835.14454156</v>
      </c>
      <c r="I7783" s="112">
        <v>26447122.317206409</v>
      </c>
      <c r="J7783" s="112">
        <v>140480434.29545087</v>
      </c>
      <c r="K7783" s="112">
        <f>I7783-J7783-(0.38*'Recalled prostheses cost'!$F$23)</f>
        <v>-123059005.27566311</v>
      </c>
      <c r="L7783" s="11">
        <f t="shared" si="246"/>
        <v>1</v>
      </c>
    </row>
    <row r="7784" spans="1:12" x14ac:dyDescent="0.25">
      <c r="A7784">
        <f t="shared" si="247"/>
        <v>7779</v>
      </c>
      <c r="C7784">
        <v>73123.455926619892</v>
      </c>
      <c r="D7784">
        <v>76675.705674034907</v>
      </c>
      <c r="E7784">
        <v>52069132.391336069</v>
      </c>
      <c r="F7784">
        <v>3552.249747415015</v>
      </c>
      <c r="G7784">
        <v>579325548.22710168</v>
      </c>
      <c r="H7784" s="6">
        <f>E7784-G7784-'Recalled prostheses cost'!$F$23</f>
        <v>-551008240.30265677</v>
      </c>
      <c r="I7784" s="112">
        <v>28466632.314260837</v>
      </c>
      <c r="J7784" s="112">
        <v>220143708.32629865</v>
      </c>
      <c r="K7784" s="112">
        <f>I7784-J7784-(0.38*'Recalled prostheses cost'!$F$23)</f>
        <v>-200702769.30945647</v>
      </c>
      <c r="L7784" s="11">
        <f t="shared" si="246"/>
        <v>1</v>
      </c>
    </row>
    <row r="7785" spans="1:12" x14ac:dyDescent="0.25">
      <c r="A7785">
        <f t="shared" si="247"/>
        <v>7780</v>
      </c>
      <c r="C7785">
        <v>87777.342874233043</v>
      </c>
      <c r="D7785">
        <v>89739.336984260473</v>
      </c>
      <c r="E7785">
        <v>44920047.31884522</v>
      </c>
      <c r="F7785">
        <v>1961.99411002743</v>
      </c>
      <c r="G7785">
        <v>193122169.59791008</v>
      </c>
      <c r="H7785" s="6">
        <f>E7785-G7785-'Recalled prostheses cost'!$F$23</f>
        <v>-171953946.74595603</v>
      </c>
      <c r="I7785" s="112">
        <v>25295632.931306042</v>
      </c>
      <c r="J7785" s="112">
        <v>73386424.447205827</v>
      </c>
      <c r="K7785" s="112">
        <f>I7785-J7785-(0.38*'Recalled prostheses cost'!$F$23)</f>
        <v>-57116484.813318431</v>
      </c>
      <c r="L7785" s="11">
        <f t="shared" si="246"/>
        <v>1</v>
      </c>
    </row>
    <row r="7786" spans="1:12" x14ac:dyDescent="0.25">
      <c r="A7786">
        <f t="shared" si="247"/>
        <v>7781</v>
      </c>
      <c r="C7786">
        <v>53155.909198569323</v>
      </c>
      <c r="D7786">
        <v>54517.66226666217</v>
      </c>
      <c r="E7786">
        <v>49398004.862741344</v>
      </c>
      <c r="F7786">
        <v>1361.7530680928467</v>
      </c>
      <c r="G7786">
        <v>313956320.07303476</v>
      </c>
      <c r="H7786" s="6">
        <f>E7786-G7786-'Recalled prostheses cost'!$F$23</f>
        <v>-288310139.67718458</v>
      </c>
      <c r="I7786" s="112">
        <v>27892989.61032467</v>
      </c>
      <c r="J7786" s="112">
        <v>119303401.6277532</v>
      </c>
      <c r="K7786" s="112">
        <f>I7786-J7786-(0.38*'Recalled prostheses cost'!$F$23)</f>
        <v>-100436105.31484717</v>
      </c>
      <c r="L7786" s="11">
        <f t="shared" si="246"/>
        <v>1</v>
      </c>
    </row>
    <row r="7787" spans="1:12" x14ac:dyDescent="0.25">
      <c r="A7787">
        <f t="shared" si="247"/>
        <v>7782</v>
      </c>
      <c r="C7787">
        <v>59192.741421387633</v>
      </c>
      <c r="D7787">
        <v>60484.949606653943</v>
      </c>
      <c r="E7787">
        <v>57073072.957219623</v>
      </c>
      <c r="F7787">
        <v>1292.2081852663105</v>
      </c>
      <c r="G7787">
        <v>268145509.67149788</v>
      </c>
      <c r="H7787" s="6">
        <f>E7787-G7787-'Recalled prostheses cost'!$F$23</f>
        <v>-234824261.18116942</v>
      </c>
      <c r="I7787" s="112">
        <v>31744957.168556571</v>
      </c>
      <c r="J7787" s="112">
        <v>101895293.6751692</v>
      </c>
      <c r="K7787" s="112">
        <f>I7787-J7787-(0.38*'Recalled prostheses cost'!$F$23)</f>
        <v>-79176029.804031283</v>
      </c>
      <c r="L7787" s="11">
        <f t="shared" si="246"/>
        <v>1</v>
      </c>
    </row>
    <row r="7788" spans="1:12" x14ac:dyDescent="0.25">
      <c r="A7788">
        <f t="shared" si="247"/>
        <v>7783</v>
      </c>
      <c r="C7788">
        <v>74271.692020400122</v>
      </c>
      <c r="D7788">
        <v>76887.83269803341</v>
      </c>
      <c r="E7788">
        <v>47033043.002382264</v>
      </c>
      <c r="F7788">
        <v>2616.1406776332879</v>
      </c>
      <c r="G7788">
        <v>319510266.80199909</v>
      </c>
      <c r="H7788" s="6">
        <f>E7788-G7788-'Recalled prostheses cost'!$F$23</f>
        <v>-296229048.26650798</v>
      </c>
      <c r="I7788" s="112">
        <v>26180128.576749515</v>
      </c>
      <c r="J7788" s="112">
        <v>121413901.38475963</v>
      </c>
      <c r="K7788" s="112">
        <f>I7788-J7788-(0.38*'Recalled prostheses cost'!$F$23)</f>
        <v>-104259466.10542876</v>
      </c>
      <c r="L7788" s="11">
        <f t="shared" si="246"/>
        <v>1</v>
      </c>
    </row>
    <row r="7789" spans="1:12" x14ac:dyDescent="0.25">
      <c r="A7789">
        <f t="shared" si="247"/>
        <v>7784</v>
      </c>
      <c r="C7789">
        <v>54513.522885642626</v>
      </c>
      <c r="D7789">
        <v>56358.878544243271</v>
      </c>
      <c r="E7789">
        <v>60035718.840068281</v>
      </c>
      <c r="F7789">
        <v>1845.3556586006453</v>
      </c>
      <c r="G7789">
        <v>494233328.67373627</v>
      </c>
      <c r="H7789" s="6">
        <f>E7789-G7789-'Recalled prostheses cost'!$F$23</f>
        <v>-457949434.30055916</v>
      </c>
      <c r="I7789" s="112">
        <v>33285512.30664758</v>
      </c>
      <c r="J7789" s="112">
        <v>187808664.89601982</v>
      </c>
      <c r="K7789" s="112">
        <f>I7789-J7789-(0.38*'Recalled prostheses cost'!$F$23)</f>
        <v>-163548845.8867909</v>
      </c>
      <c r="L7789" s="11">
        <f t="shared" si="246"/>
        <v>1</v>
      </c>
    </row>
    <row r="7790" spans="1:12" x14ac:dyDescent="0.25">
      <c r="A7790">
        <f t="shared" si="247"/>
        <v>7785</v>
      </c>
      <c r="C7790">
        <v>67940.087831836499</v>
      </c>
      <c r="D7790">
        <v>70806.855302833865</v>
      </c>
      <c r="E7790">
        <v>49466179.650686406</v>
      </c>
      <c r="F7790">
        <v>2866.7674709973653</v>
      </c>
      <c r="G7790">
        <v>510829827.10570437</v>
      </c>
      <c r="H7790" s="6">
        <f>E7790-G7790-'Recalled prostheses cost'!$F$23</f>
        <v>-485115471.92190915</v>
      </c>
      <c r="I7790" s="112">
        <v>27450223.240433406</v>
      </c>
      <c r="J7790" s="112">
        <v>194115334.30016765</v>
      </c>
      <c r="K7790" s="112">
        <f>I7790-J7790-(0.38*'Recalled prostheses cost'!$F$23)</f>
        <v>-175690804.35715291</v>
      </c>
      <c r="L7790" s="11">
        <f t="shared" si="246"/>
        <v>1</v>
      </c>
    </row>
    <row r="7791" spans="1:12" x14ac:dyDescent="0.25">
      <c r="A7791">
        <f t="shared" si="247"/>
        <v>7786</v>
      </c>
      <c r="C7791">
        <v>50388.880858782337</v>
      </c>
      <c r="D7791">
        <v>51820.165810957595</v>
      </c>
      <c r="E7791">
        <v>63018679.612635002</v>
      </c>
      <c r="F7791">
        <v>1431.2849521752578</v>
      </c>
      <c r="G7791">
        <v>514914421.24914074</v>
      </c>
      <c r="H7791" s="6">
        <f>E7791-G7791-'Recalled prostheses cost'!$F$23</f>
        <v>-475647566.10339689</v>
      </c>
      <c r="I7791" s="112">
        <v>34717114.699515805</v>
      </c>
      <c r="J7791" s="112">
        <v>195667480.0746735</v>
      </c>
      <c r="K7791" s="112">
        <f>I7791-J7791-(0.38*'Recalled prostheses cost'!$F$23)</f>
        <v>-169976058.67257637</v>
      </c>
      <c r="L7791" s="11">
        <f t="shared" si="246"/>
        <v>1</v>
      </c>
    </row>
    <row r="7792" spans="1:12" x14ac:dyDescent="0.25">
      <c r="A7792">
        <f t="shared" si="247"/>
        <v>7787</v>
      </c>
      <c r="C7792">
        <v>61423.28973468583</v>
      </c>
      <c r="D7792">
        <v>63094.041107981662</v>
      </c>
      <c r="E7792">
        <v>43865934.985994115</v>
      </c>
      <c r="F7792">
        <v>1670.7513732958323</v>
      </c>
      <c r="G7792">
        <v>272775408.74611837</v>
      </c>
      <c r="H7792" s="6">
        <f>E7792-G7792-'Recalled prostheses cost'!$F$23</f>
        <v>-252661298.22701544</v>
      </c>
      <c r="I7792" s="112">
        <v>24309114.471173726</v>
      </c>
      <c r="J7792" s="112">
        <v>103654655.32352498</v>
      </c>
      <c r="K7792" s="112">
        <f>I7792-J7792-(0.38*'Recalled prostheses cost'!$F$23)</f>
        <v>-88371234.149769902</v>
      </c>
      <c r="L7792" s="11">
        <f t="shared" si="246"/>
        <v>1</v>
      </c>
    </row>
    <row r="7793" spans="1:12" x14ac:dyDescent="0.25">
      <c r="A7793">
        <f t="shared" si="247"/>
        <v>7788</v>
      </c>
      <c r="C7793">
        <v>55146.356228610726</v>
      </c>
      <c r="D7793">
        <v>57444.200372813735</v>
      </c>
      <c r="E7793">
        <v>44309427.742743388</v>
      </c>
      <c r="F7793">
        <v>2297.8441442030089</v>
      </c>
      <c r="G7793">
        <v>391437649.30062443</v>
      </c>
      <c r="H7793" s="6">
        <f>E7793-G7793-'Recalled prostheses cost'!$F$23</f>
        <v>-370880046.02477223</v>
      </c>
      <c r="I7793" s="112">
        <v>24738002.936906341</v>
      </c>
      <c r="J7793" s="112">
        <v>148746306.73423728</v>
      </c>
      <c r="K7793" s="112">
        <f>I7793-J7793-(0.38*'Recalled prostheses cost'!$F$23)</f>
        <v>-133033997.0947496</v>
      </c>
      <c r="L7793" s="11">
        <f t="shared" si="246"/>
        <v>1</v>
      </c>
    </row>
    <row r="7794" spans="1:12" x14ac:dyDescent="0.25">
      <c r="A7794">
        <f t="shared" si="247"/>
        <v>7789</v>
      </c>
      <c r="C7794">
        <v>72087.223681976466</v>
      </c>
      <c r="D7794">
        <v>74522.544772342138</v>
      </c>
      <c r="E7794">
        <v>65263511.450409189</v>
      </c>
      <c r="F7794">
        <v>2435.3210903656727</v>
      </c>
      <c r="G7794">
        <v>456300259.59016824</v>
      </c>
      <c r="H7794" s="6">
        <f>E7794-G7794-'Recalled prostheses cost'!$F$23</f>
        <v>-414788572.60665023</v>
      </c>
      <c r="I7794" s="112">
        <v>36314710.234268397</v>
      </c>
      <c r="J7794" s="112">
        <v>173394098.64426392</v>
      </c>
      <c r="K7794" s="112">
        <f>I7794-J7794-(0.38*'Recalled prostheses cost'!$F$23)</f>
        <v>-146105081.70741418</v>
      </c>
      <c r="L7794" s="11">
        <f t="shared" si="246"/>
        <v>1</v>
      </c>
    </row>
    <row r="7795" spans="1:12" x14ac:dyDescent="0.25">
      <c r="A7795">
        <f t="shared" si="247"/>
        <v>7790</v>
      </c>
      <c r="C7795">
        <v>50851.209488371751</v>
      </c>
      <c r="D7795">
        <v>52399.774165114002</v>
      </c>
      <c r="E7795">
        <v>67783579.997833833</v>
      </c>
      <c r="F7795">
        <v>1548.5646767422513</v>
      </c>
      <c r="G7795">
        <v>567345183.87844837</v>
      </c>
      <c r="H7795" s="6">
        <f>E7795-G7795-'Recalled prostheses cost'!$F$23</f>
        <v>-523313428.34750569</v>
      </c>
      <c r="I7795" s="112">
        <v>37590233.507136896</v>
      </c>
      <c r="J7795" s="112">
        <v>215591169.87381035</v>
      </c>
      <c r="K7795" s="112">
        <f>I7795-J7795-(0.38*'Recalled prostheses cost'!$F$23)</f>
        <v>-187026629.66409212</v>
      </c>
      <c r="L7795" s="11">
        <f t="shared" si="246"/>
        <v>1</v>
      </c>
    </row>
    <row r="7796" spans="1:12" x14ac:dyDescent="0.25">
      <c r="A7796">
        <f t="shared" si="247"/>
        <v>7791</v>
      </c>
      <c r="C7796">
        <v>51466.099659437648</v>
      </c>
      <c r="D7796">
        <v>53100.591581902772</v>
      </c>
      <c r="E7796">
        <v>55684453.301227517</v>
      </c>
      <c r="F7796">
        <v>1634.4919224651239</v>
      </c>
      <c r="G7796">
        <v>461497981.56046695</v>
      </c>
      <c r="H7796" s="6">
        <f>E7796-G7796-'Recalled prostheses cost'!$F$23</f>
        <v>-429565352.7261306</v>
      </c>
      <c r="I7796" s="112">
        <v>30691238.06593084</v>
      </c>
      <c r="J7796" s="112">
        <v>175369232.99297741</v>
      </c>
      <c r="K7796" s="112">
        <f>I7796-J7796-(0.38*'Recalled prostheses cost'!$F$23)</f>
        <v>-153703688.22446522</v>
      </c>
      <c r="L7796" s="11">
        <f t="shared" si="246"/>
        <v>1</v>
      </c>
    </row>
    <row r="7797" spans="1:12" x14ac:dyDescent="0.25">
      <c r="A7797">
        <f t="shared" si="247"/>
        <v>7792</v>
      </c>
      <c r="C7797">
        <v>57958.223713456588</v>
      </c>
      <c r="D7797">
        <v>59940.637817702904</v>
      </c>
      <c r="E7797">
        <v>46402913.338820942</v>
      </c>
      <c r="F7797">
        <v>1982.4141042463161</v>
      </c>
      <c r="G7797">
        <v>306489898.74757993</v>
      </c>
      <c r="H7797" s="6">
        <f>E7797-G7797-'Recalled prostheses cost'!$F$23</f>
        <v>-283838809.87565017</v>
      </c>
      <c r="I7797" s="112">
        <v>25821884.755050998</v>
      </c>
      <c r="J7797" s="112">
        <v>116466161.52408037</v>
      </c>
      <c r="K7797" s="112">
        <f>I7797-J7797-(0.38*'Recalled prostheses cost'!$F$23)</f>
        <v>-99669970.066448003</v>
      </c>
      <c r="L7797" s="11">
        <f t="shared" si="246"/>
        <v>1</v>
      </c>
    </row>
    <row r="7798" spans="1:12" x14ac:dyDescent="0.25">
      <c r="A7798">
        <f t="shared" si="247"/>
        <v>7793</v>
      </c>
      <c r="C7798">
        <v>62480.634339850709</v>
      </c>
      <c r="D7798">
        <v>64220.560511304138</v>
      </c>
      <c r="E7798">
        <v>40429713.260916024</v>
      </c>
      <c r="F7798">
        <v>1739.9261714534296</v>
      </c>
      <c r="G7798">
        <v>224505002.38886452</v>
      </c>
      <c r="H7798" s="6">
        <f>E7798-G7798-'Recalled prostheses cost'!$F$23</f>
        <v>-207827113.59483966</v>
      </c>
      <c r="I7798" s="112">
        <v>22203386.234470725</v>
      </c>
      <c r="J7798" s="112">
        <v>85311900.907768503</v>
      </c>
      <c r="K7798" s="112">
        <f>I7798-J7798-(0.38*'Recalled prostheses cost'!$F$23)</f>
        <v>-72134207.970716417</v>
      </c>
      <c r="L7798" s="11">
        <f t="shared" si="246"/>
        <v>1</v>
      </c>
    </row>
    <row r="7799" spans="1:12" x14ac:dyDescent="0.25">
      <c r="A7799">
        <f t="shared" si="247"/>
        <v>7794</v>
      </c>
      <c r="C7799">
        <v>52265.231550703276</v>
      </c>
      <c r="D7799">
        <v>54292.23347176583</v>
      </c>
      <c r="E7799">
        <v>50933169.45138406</v>
      </c>
      <c r="F7799">
        <v>2027.0019210625542</v>
      </c>
      <c r="G7799">
        <v>492504209.34602535</v>
      </c>
      <c r="H7799" s="6">
        <f>E7799-G7799-'Recalled prostheses cost'!$F$23</f>
        <v>-465322864.36153245</v>
      </c>
      <c r="I7799" s="112">
        <v>28446707.004452683</v>
      </c>
      <c r="J7799" s="112">
        <v>187151599.55148965</v>
      </c>
      <c r="K7799" s="112">
        <f>I7799-J7799-(0.38*'Recalled prostheses cost'!$F$23)</f>
        <v>-167730585.84445563</v>
      </c>
      <c r="L7799" s="11">
        <f t="shared" si="246"/>
        <v>1</v>
      </c>
    </row>
    <row r="7800" spans="1:12" x14ac:dyDescent="0.25">
      <c r="A7800">
        <f t="shared" si="247"/>
        <v>7795</v>
      </c>
      <c r="C7800">
        <v>51738.424531176293</v>
      </c>
      <c r="D7800">
        <v>53417.24385517458</v>
      </c>
      <c r="E7800">
        <v>49366958.932782575</v>
      </c>
      <c r="F7800">
        <v>1678.8193239982866</v>
      </c>
      <c r="G7800">
        <v>464926539.77040297</v>
      </c>
      <c r="H7800" s="6">
        <f>E7800-G7800-'Recalled prostheses cost'!$F$23</f>
        <v>-439311405.30451155</v>
      </c>
      <c r="I7800" s="112">
        <v>27237223.879948478</v>
      </c>
      <c r="J7800" s="112">
        <v>176672085.11275315</v>
      </c>
      <c r="K7800" s="112">
        <f>I7800-J7800-(0.38*'Recalled prostheses cost'!$F$23)</f>
        <v>-158460554.53022334</v>
      </c>
      <c r="L7800" s="11">
        <f t="shared" si="246"/>
        <v>1</v>
      </c>
    </row>
    <row r="7801" spans="1:12" x14ac:dyDescent="0.25">
      <c r="A7801">
        <f t="shared" si="247"/>
        <v>7796</v>
      </c>
      <c r="C7801">
        <v>61204.512450194998</v>
      </c>
      <c r="D7801">
        <v>63575.392136283452</v>
      </c>
      <c r="E7801">
        <v>41688839.608095273</v>
      </c>
      <c r="F7801">
        <v>2370.879686088454</v>
      </c>
      <c r="G7801">
        <v>420013217.46385163</v>
      </c>
      <c r="H7801" s="6">
        <f>E7801-G7801-'Recalled prostheses cost'!$F$23</f>
        <v>-402076202.32264751</v>
      </c>
      <c r="I7801" s="112">
        <v>23236184.356261648</v>
      </c>
      <c r="J7801" s="112">
        <v>159605022.63626358</v>
      </c>
      <c r="K7801" s="112">
        <f>I7801-J7801-(0.38*'Recalled prostheses cost'!$F$23)</f>
        <v>-145394531.57742059</v>
      </c>
      <c r="L7801" s="11">
        <f t="shared" si="246"/>
        <v>1</v>
      </c>
    </row>
    <row r="7802" spans="1:12" x14ac:dyDescent="0.25">
      <c r="A7802">
        <f t="shared" si="247"/>
        <v>7797</v>
      </c>
      <c r="C7802">
        <v>72685.356476853791</v>
      </c>
      <c r="D7802">
        <v>75374.133090638104</v>
      </c>
      <c r="E7802">
        <v>52178680.166606098</v>
      </c>
      <c r="F7802">
        <v>2688.7766137843137</v>
      </c>
      <c r="G7802">
        <v>435847679.47481197</v>
      </c>
      <c r="H7802" s="6">
        <f>E7802-G7802-'Recalled prostheses cost'!$F$23</f>
        <v>-407420823.77509701</v>
      </c>
      <c r="I7802" s="112">
        <v>29250121.310909607</v>
      </c>
      <c r="J7802" s="112">
        <v>165622118.20042855</v>
      </c>
      <c r="K7802" s="112">
        <f>I7802-J7802-(0.38*'Recalled prostheses cost'!$F$23)</f>
        <v>-145397690.1869376</v>
      </c>
      <c r="L7802" s="11">
        <f t="shared" si="246"/>
        <v>1</v>
      </c>
    </row>
    <row r="7803" spans="1:12" x14ac:dyDescent="0.25">
      <c r="A7803">
        <f t="shared" si="247"/>
        <v>7798</v>
      </c>
      <c r="C7803">
        <v>58505.853497229291</v>
      </c>
      <c r="D7803">
        <v>61609.300984020556</v>
      </c>
      <c r="E7803">
        <v>43488642.941159785</v>
      </c>
      <c r="F7803">
        <v>3103.447486791265</v>
      </c>
      <c r="G7803">
        <v>569137159.61672544</v>
      </c>
      <c r="H7803" s="6">
        <f>E7803-G7803-'Recalled prostheses cost'!$F$23</f>
        <v>-549400341.14245689</v>
      </c>
      <c r="I7803" s="112">
        <v>24259474.682598479</v>
      </c>
      <c r="J7803" s="112">
        <v>216272120.65435567</v>
      </c>
      <c r="K7803" s="112">
        <f>I7803-J7803-(0.38*'Recalled prostheses cost'!$F$23)</f>
        <v>-201038339.26917586</v>
      </c>
      <c r="L7803" s="11">
        <f t="shared" si="246"/>
        <v>1</v>
      </c>
    </row>
    <row r="7804" spans="1:12" x14ac:dyDescent="0.25">
      <c r="A7804">
        <f t="shared" si="247"/>
        <v>7799</v>
      </c>
      <c r="C7804">
        <v>51279.683093118321</v>
      </c>
      <c r="D7804">
        <v>52161.687089536281</v>
      </c>
      <c r="E7804">
        <v>46736249.594836459</v>
      </c>
      <c r="F7804">
        <v>882.00399641795957</v>
      </c>
      <c r="G7804">
        <v>217436580.4193542</v>
      </c>
      <c r="H7804" s="6">
        <f>E7804-G7804-'Recalled prostheses cost'!$F$23</f>
        <v>-194452155.2914089</v>
      </c>
      <c r="I7804" s="112">
        <v>25745327.132811878</v>
      </c>
      <c r="J7804" s="112">
        <v>82625900.559354603</v>
      </c>
      <c r="K7804" s="112">
        <f>I7804-J7804-(0.38*'Recalled prostheses cost'!$F$23)</f>
        <v>-65906266.723961376</v>
      </c>
      <c r="L7804" s="11">
        <f t="shared" si="246"/>
        <v>1</v>
      </c>
    </row>
    <row r="7805" spans="1:12" x14ac:dyDescent="0.25">
      <c r="A7805">
        <f t="shared" si="247"/>
        <v>7800</v>
      </c>
      <c r="C7805">
        <v>55429.598062779507</v>
      </c>
      <c r="D7805">
        <v>57213.45898344271</v>
      </c>
      <c r="E7805">
        <v>61182154.387192987</v>
      </c>
      <c r="F7805">
        <v>1783.8609206632027</v>
      </c>
      <c r="G7805">
        <v>531706938.67149401</v>
      </c>
      <c r="H7805" s="6">
        <f>E7805-G7805-'Recalled prostheses cost'!$F$23</f>
        <v>-494276608.75119221</v>
      </c>
      <c r="I7805" s="112">
        <v>34184545.883395612</v>
      </c>
      <c r="J7805" s="112">
        <v>202048636.69516778</v>
      </c>
      <c r="K7805" s="112">
        <f>I7805-J7805-(0.38*'Recalled prostheses cost'!$F$23)</f>
        <v>-176889784.10919082</v>
      </c>
      <c r="L7805" s="11">
        <f t="shared" si="246"/>
        <v>1</v>
      </c>
    </row>
    <row r="7806" spans="1:12" x14ac:dyDescent="0.25">
      <c r="A7806">
        <f t="shared" si="247"/>
        <v>7801</v>
      </c>
      <c r="C7806">
        <v>76437.727020588616</v>
      </c>
      <c r="D7806">
        <v>79512.443518644155</v>
      </c>
      <c r="E7806">
        <v>39171774.75224743</v>
      </c>
      <c r="F7806">
        <v>3074.716498055539</v>
      </c>
      <c r="G7806">
        <v>317694518.72429931</v>
      </c>
      <c r="H7806" s="6">
        <f>E7806-G7806-'Recalled prostheses cost'!$F$23</f>
        <v>-302274568.43894303</v>
      </c>
      <c r="I7806" s="112">
        <v>21416551.547846142</v>
      </c>
      <c r="J7806" s="112">
        <v>120723917.11523375</v>
      </c>
      <c r="K7806" s="112">
        <f>I7806-J7806-(0.38*'Recalled prostheses cost'!$F$23)</f>
        <v>-108333058.86480626</v>
      </c>
      <c r="L7806" s="11">
        <f t="shared" si="246"/>
        <v>1</v>
      </c>
    </row>
    <row r="7807" spans="1:12" x14ac:dyDescent="0.25">
      <c r="A7807">
        <f t="shared" si="247"/>
        <v>7802</v>
      </c>
      <c r="C7807">
        <v>62335.951002858441</v>
      </c>
      <c r="D7807">
        <v>64139.836520641671</v>
      </c>
      <c r="E7807">
        <v>46274971.293769538</v>
      </c>
      <c r="F7807">
        <v>1803.8855177832302</v>
      </c>
      <c r="G7807">
        <v>241391519.41651702</v>
      </c>
      <c r="H7807" s="6">
        <f>E7807-G7807-'Recalled prostheses cost'!$F$23</f>
        <v>-218868372.58963865</v>
      </c>
      <c r="I7807" s="112">
        <v>26032117.544443037</v>
      </c>
      <c r="J7807" s="112">
        <v>91728777.378276482</v>
      </c>
      <c r="K7807" s="112">
        <f>I7807-J7807-(0.38*'Recalled prostheses cost'!$F$23)</f>
        <v>-74722353.13125208</v>
      </c>
      <c r="L7807" s="11">
        <f t="shared" si="246"/>
        <v>1</v>
      </c>
    </row>
    <row r="7808" spans="1:12" x14ac:dyDescent="0.25">
      <c r="A7808">
        <f t="shared" si="247"/>
        <v>7803</v>
      </c>
      <c r="C7808">
        <v>53626.570667827902</v>
      </c>
      <c r="D7808">
        <v>55083.603876452413</v>
      </c>
      <c r="E7808">
        <v>54239156.585236579</v>
      </c>
      <c r="F7808">
        <v>1457.0332086245107</v>
      </c>
      <c r="G7808">
        <v>342195334.74232346</v>
      </c>
      <c r="H7808" s="6">
        <f>E7808-G7808-'Recalled prostheses cost'!$F$23</f>
        <v>-311708002.62397802</v>
      </c>
      <c r="I7808" s="112">
        <v>30406882.596810307</v>
      </c>
      <c r="J7808" s="112">
        <v>130034227.20208292</v>
      </c>
      <c r="K7808" s="112">
        <f>I7808-J7808-(0.38*'Recalled prostheses cost'!$F$23)</f>
        <v>-108653037.90269125</v>
      </c>
      <c r="L7808" s="11">
        <f t="shared" si="246"/>
        <v>1</v>
      </c>
    </row>
    <row r="7809" spans="1:12" x14ac:dyDescent="0.25">
      <c r="A7809">
        <f t="shared" si="247"/>
        <v>7804</v>
      </c>
      <c r="C7809">
        <v>56125.351504508784</v>
      </c>
      <c r="D7809">
        <v>57488.719090640407</v>
      </c>
      <c r="E7809">
        <v>57223627.175077379</v>
      </c>
      <c r="F7809">
        <v>1363.3675861316224</v>
      </c>
      <c r="G7809">
        <v>327176097.94563192</v>
      </c>
      <c r="H7809" s="6">
        <f>E7809-G7809-'Recalled prostheses cost'!$F$23</f>
        <v>-293704295.23744571</v>
      </c>
      <c r="I7809" s="112">
        <v>31871710.237981264</v>
      </c>
      <c r="J7809" s="112">
        <v>124326917.21934012</v>
      </c>
      <c r="K7809" s="112">
        <f>I7809-J7809-(0.38*'Recalled prostheses cost'!$F$23)</f>
        <v>-101480900.27877751</v>
      </c>
      <c r="L7809" s="11">
        <f t="shared" si="246"/>
        <v>1</v>
      </c>
    </row>
    <row r="7810" spans="1:12" x14ac:dyDescent="0.25">
      <c r="A7810">
        <f t="shared" si="247"/>
        <v>7805</v>
      </c>
      <c r="C7810">
        <v>67956.224194765193</v>
      </c>
      <c r="D7810">
        <v>70114.240400665571</v>
      </c>
      <c r="E7810">
        <v>65997925.561935887</v>
      </c>
      <c r="F7810">
        <v>2158.0162059003778</v>
      </c>
      <c r="G7810">
        <v>561786442.67516446</v>
      </c>
      <c r="H7810" s="6">
        <f>E7810-G7810-'Recalled prostheses cost'!$F$23</f>
        <v>-519540341.58011973</v>
      </c>
      <c r="I7810" s="112">
        <v>36326756.520385832</v>
      </c>
      <c r="J7810" s="112">
        <v>213478848.21656251</v>
      </c>
      <c r="K7810" s="112">
        <f>I7810-J7810-(0.38*'Recalled prostheses cost'!$F$23)</f>
        <v>-186177784.99359533</v>
      </c>
      <c r="L7810" s="11">
        <f t="shared" si="246"/>
        <v>1</v>
      </c>
    </row>
    <row r="7811" spans="1:12" x14ac:dyDescent="0.25">
      <c r="A7811">
        <f t="shared" si="247"/>
        <v>7806</v>
      </c>
      <c r="C7811">
        <v>51736.254900569824</v>
      </c>
      <c r="D7811">
        <v>53527.323340176772</v>
      </c>
      <c r="E7811">
        <v>45270635.975592554</v>
      </c>
      <c r="F7811">
        <v>1791.0684396069482</v>
      </c>
      <c r="G7811">
        <v>430552908.92781281</v>
      </c>
      <c r="H7811" s="6">
        <f>E7811-G7811-'Recalled prostheses cost'!$F$23</f>
        <v>-409034097.41911143</v>
      </c>
      <c r="I7811" s="112">
        <v>25325077.628838614</v>
      </c>
      <c r="J7811" s="112">
        <v>163610105.39256886</v>
      </c>
      <c r="K7811" s="112">
        <f>I7811-J7811-(0.38*'Recalled prostheses cost'!$F$23)</f>
        <v>-147310721.06114888</v>
      </c>
      <c r="L7811" s="11">
        <f t="shared" si="246"/>
        <v>1</v>
      </c>
    </row>
    <row r="7812" spans="1:12" x14ac:dyDescent="0.25">
      <c r="A7812">
        <f t="shared" si="247"/>
        <v>7807</v>
      </c>
      <c r="C7812">
        <v>49429.707431824194</v>
      </c>
      <c r="D7812">
        <v>50824.252009382362</v>
      </c>
      <c r="E7812">
        <v>48057553.153796181</v>
      </c>
      <c r="F7812">
        <v>1394.5445775581684</v>
      </c>
      <c r="G7812">
        <v>304905791.99422854</v>
      </c>
      <c r="H7812" s="6">
        <f>E7812-G7812-'Recalled prostheses cost'!$F$23</f>
        <v>-280600063.30732352</v>
      </c>
      <c r="I7812" s="112">
        <v>26723599.489723988</v>
      </c>
      <c r="J7812" s="112">
        <v>115864200.95780684</v>
      </c>
      <c r="K7812" s="112">
        <f>I7812-J7812-(0.38*'Recalled prostheses cost'!$F$23)</f>
        <v>-98166294.765501499</v>
      </c>
      <c r="L7812" s="11">
        <f t="shared" si="246"/>
        <v>1</v>
      </c>
    </row>
    <row r="7813" spans="1:12" x14ac:dyDescent="0.25">
      <c r="A7813">
        <f t="shared" si="247"/>
        <v>7808</v>
      </c>
      <c r="C7813">
        <v>66655.014983937916</v>
      </c>
      <c r="D7813">
        <v>69355.168144622934</v>
      </c>
      <c r="E7813">
        <v>42318278.211768702</v>
      </c>
      <c r="F7813">
        <v>2700.1531606850185</v>
      </c>
      <c r="G7813">
        <v>346422856.23782229</v>
      </c>
      <c r="H7813" s="6">
        <f>E7813-G7813-'Recalled prostheses cost'!$F$23</f>
        <v>-327856402.49294478</v>
      </c>
      <c r="I7813" s="112">
        <v>23519237.73915292</v>
      </c>
      <c r="J7813" s="112">
        <v>131640685.37037246</v>
      </c>
      <c r="K7813" s="112">
        <f>I7813-J7813-(0.38*'Recalled prostheses cost'!$F$23)</f>
        <v>-117147140.92863819</v>
      </c>
      <c r="L7813" s="11">
        <f t="shared" si="246"/>
        <v>1</v>
      </c>
    </row>
    <row r="7814" spans="1:12" x14ac:dyDescent="0.25">
      <c r="A7814">
        <f t="shared" si="247"/>
        <v>7809</v>
      </c>
      <c r="C7814">
        <v>81902.828334221587</v>
      </c>
      <c r="D7814">
        <v>85350.105309086386</v>
      </c>
      <c r="E7814">
        <v>66026227.967030063</v>
      </c>
      <c r="F7814">
        <v>3447.2769748647988</v>
      </c>
      <c r="G7814">
        <v>573692656.23400402</v>
      </c>
      <c r="H7814" s="6">
        <f>E7814-G7814-'Recalled prostheses cost'!$F$23</f>
        <v>-531418252.73386514</v>
      </c>
      <c r="I7814" s="112">
        <v>36711978.832641542</v>
      </c>
      <c r="J7814" s="112">
        <v>218003209.36892158</v>
      </c>
      <c r="K7814" s="112">
        <f>I7814-J7814-(0.38*'Recalled prostheses cost'!$F$23)</f>
        <v>-190316923.83369869</v>
      </c>
      <c r="L7814" s="11">
        <f t="shared" ref="L7814:L7877" si="248">IF(H7814/$H$1&lt;=F7814,1,0)</f>
        <v>1</v>
      </c>
    </row>
    <row r="7815" spans="1:12" x14ac:dyDescent="0.25">
      <c r="A7815">
        <f t="shared" si="247"/>
        <v>7810</v>
      </c>
      <c r="C7815">
        <v>67425.287604131838</v>
      </c>
      <c r="D7815">
        <v>70589.151028996421</v>
      </c>
      <c r="E7815">
        <v>39424864.801916055</v>
      </c>
      <c r="F7815">
        <v>3163.8634248645831</v>
      </c>
      <c r="G7815">
        <v>348273185.85709506</v>
      </c>
      <c r="H7815" s="6">
        <f>E7815-G7815-'Recalled prostheses cost'!$F$23</f>
        <v>-332600145.52207017</v>
      </c>
      <c r="I7815" s="112">
        <v>21847400.876198202</v>
      </c>
      <c r="J7815" s="112">
        <v>132343810.62569612</v>
      </c>
      <c r="K7815" s="112">
        <f>I7815-J7815-(0.38*'Recalled prostheses cost'!$F$23)</f>
        <v>-119522103.04691657</v>
      </c>
      <c r="L7815" s="11">
        <f t="shared" si="248"/>
        <v>1</v>
      </c>
    </row>
    <row r="7816" spans="1:12" x14ac:dyDescent="0.25">
      <c r="A7816">
        <f t="shared" ref="A7816:A7879" si="249">1+A7815</f>
        <v>7811</v>
      </c>
      <c r="C7816">
        <v>57870.920430055499</v>
      </c>
      <c r="D7816">
        <v>59118.847308286298</v>
      </c>
      <c r="E7816">
        <v>58724169.005475394</v>
      </c>
      <c r="F7816">
        <v>1247.926878230799</v>
      </c>
      <c r="G7816">
        <v>259377046.07829875</v>
      </c>
      <c r="H7816" s="6">
        <f>E7816-G7816-'Recalled prostheses cost'!$F$23</f>
        <v>-224404701.53971452</v>
      </c>
      <c r="I7816" s="112">
        <v>32490227.615456104</v>
      </c>
      <c r="J7816" s="112">
        <v>98563277.509753525</v>
      </c>
      <c r="K7816" s="112">
        <f>I7816-J7816-(0.38*'Recalled prostheses cost'!$F$23)</f>
        <v>-75098743.191716075</v>
      </c>
      <c r="L7816" s="11">
        <f t="shared" si="248"/>
        <v>1</v>
      </c>
    </row>
    <row r="7817" spans="1:12" x14ac:dyDescent="0.25">
      <c r="A7817">
        <f t="shared" si="249"/>
        <v>7812</v>
      </c>
      <c r="C7817">
        <v>50781.908447096299</v>
      </c>
      <c r="D7817">
        <v>52492.878713524464</v>
      </c>
      <c r="E7817">
        <v>53273549.914851435</v>
      </c>
      <c r="F7817">
        <v>1710.9702664281649</v>
      </c>
      <c r="G7817">
        <v>478514709.19848275</v>
      </c>
      <c r="H7817" s="6">
        <f>E7817-G7817-'Recalled prostheses cost'!$F$23</f>
        <v>-448992983.75052249</v>
      </c>
      <c r="I7817" s="112">
        <v>29522449.732508212</v>
      </c>
      <c r="J7817" s="112">
        <v>181835589.49542347</v>
      </c>
      <c r="K7817" s="112">
        <f>I7817-J7817-(0.38*'Recalled prostheses cost'!$F$23)</f>
        <v>-161338833.06033391</v>
      </c>
      <c r="L7817" s="11">
        <f t="shared" si="248"/>
        <v>1</v>
      </c>
    </row>
    <row r="7818" spans="1:12" x14ac:dyDescent="0.25">
      <c r="A7818">
        <f t="shared" si="249"/>
        <v>7813</v>
      </c>
      <c r="C7818">
        <v>64521.125361191989</v>
      </c>
      <c r="D7818">
        <v>66615.78930116992</v>
      </c>
      <c r="E7818">
        <v>43648187.155285396</v>
      </c>
      <c r="F7818">
        <v>2094.6639399779306</v>
      </c>
      <c r="G7818">
        <v>289970326.87094051</v>
      </c>
      <c r="H7818" s="6">
        <f>E7818-G7818-'Recalled prostheses cost'!$F$23</f>
        <v>-270073964.18254632</v>
      </c>
      <c r="I7818" s="112">
        <v>24540695.794407535</v>
      </c>
      <c r="J7818" s="112">
        <v>110188724.21095739</v>
      </c>
      <c r="K7818" s="112">
        <f>I7818-J7818-(0.38*'Recalled prostheses cost'!$F$23)</f>
        <v>-94673721.713968515</v>
      </c>
      <c r="L7818" s="11">
        <f t="shared" si="248"/>
        <v>1</v>
      </c>
    </row>
    <row r="7819" spans="1:12" x14ac:dyDescent="0.25">
      <c r="A7819">
        <f t="shared" si="249"/>
        <v>7814</v>
      </c>
      <c r="C7819">
        <v>57390.687251838899</v>
      </c>
      <c r="D7819">
        <v>59625.58635007761</v>
      </c>
      <c r="E7819">
        <v>48964408.912494548</v>
      </c>
      <c r="F7819">
        <v>2234.8990982387113</v>
      </c>
      <c r="G7819">
        <v>443634709.11402541</v>
      </c>
      <c r="H7819" s="6">
        <f>E7819-G7819-'Recalled prostheses cost'!$F$23</f>
        <v>-418422124.66842204</v>
      </c>
      <c r="I7819" s="112">
        <v>27403532.187295351</v>
      </c>
      <c r="J7819" s="112">
        <v>168581189.46332964</v>
      </c>
      <c r="K7819" s="112">
        <f>I7819-J7819-(0.38*'Recalled prostheses cost'!$F$23)</f>
        <v>-150203350.57345295</v>
      </c>
      <c r="L7819" s="11">
        <f t="shared" si="248"/>
        <v>1</v>
      </c>
    </row>
    <row r="7820" spans="1:12" x14ac:dyDescent="0.25">
      <c r="A7820">
        <f t="shared" si="249"/>
        <v>7815</v>
      </c>
      <c r="C7820">
        <v>60293.812575044773</v>
      </c>
      <c r="D7820">
        <v>61249.303117600713</v>
      </c>
      <c r="E7820">
        <v>43109092.566875853</v>
      </c>
      <c r="F7820">
        <v>955.49054255594092</v>
      </c>
      <c r="G7820">
        <v>142486994.18540832</v>
      </c>
      <c r="H7820" s="6">
        <f>E7820-G7820-'Recalled prostheses cost'!$F$23</f>
        <v>-123129726.08542365</v>
      </c>
      <c r="I7820" s="112">
        <v>23907740.329341527</v>
      </c>
      <c r="J7820" s="112">
        <v>54145057.790455177</v>
      </c>
      <c r="K7820" s="112">
        <f>I7820-J7820-(0.38*'Recalled prostheses cost'!$F$23)</f>
        <v>-39263010.758532301</v>
      </c>
      <c r="L7820" s="11">
        <f t="shared" si="248"/>
        <v>1</v>
      </c>
    </row>
    <row r="7821" spans="1:12" x14ac:dyDescent="0.25">
      <c r="A7821">
        <f t="shared" si="249"/>
        <v>7816</v>
      </c>
      <c r="C7821">
        <v>54548.805912101183</v>
      </c>
      <c r="D7821">
        <v>56543.770992931917</v>
      </c>
      <c r="E7821">
        <v>42083664.240639672</v>
      </c>
      <c r="F7821">
        <v>1994.9650808307342</v>
      </c>
      <c r="G7821">
        <v>346481629.25690269</v>
      </c>
      <c r="H7821" s="6">
        <f>E7821-G7821-'Recalled prostheses cost'!$F$23</f>
        <v>-328149789.48315418</v>
      </c>
      <c r="I7821" s="112">
        <v>23449421.351453073</v>
      </c>
      <c r="J7821" s="112">
        <v>131663019.11762303</v>
      </c>
      <c r="K7821" s="112">
        <f>I7821-J7821-(0.38*'Recalled prostheses cost'!$F$23)</f>
        <v>-117239291.06358862</v>
      </c>
      <c r="L7821" s="11">
        <f t="shared" si="248"/>
        <v>1</v>
      </c>
    </row>
    <row r="7822" spans="1:12" x14ac:dyDescent="0.25">
      <c r="A7822">
        <f t="shared" si="249"/>
        <v>7817</v>
      </c>
      <c r="C7822">
        <v>65834.779087140414</v>
      </c>
      <c r="D7822">
        <v>69021.882951319363</v>
      </c>
      <c r="E7822">
        <v>46792119.201860398</v>
      </c>
      <c r="F7822">
        <v>3187.1038641789492</v>
      </c>
      <c r="G7822">
        <v>524627810.46077114</v>
      </c>
      <c r="H7822" s="6">
        <f>E7822-G7822-'Recalled prostheses cost'!$F$23</f>
        <v>-501587515.72580194</v>
      </c>
      <c r="I7822" s="112">
        <v>26122894.309789144</v>
      </c>
      <c r="J7822" s="112">
        <v>199358567.97509301</v>
      </c>
      <c r="K7822" s="112">
        <f>I7822-J7822-(0.38*'Recalled prostheses cost'!$F$23)</f>
        <v>-182261366.96272251</v>
      </c>
      <c r="L7822" s="11">
        <f t="shared" si="248"/>
        <v>1</v>
      </c>
    </row>
    <row r="7823" spans="1:12" x14ac:dyDescent="0.25">
      <c r="A7823">
        <f t="shared" si="249"/>
        <v>7818</v>
      </c>
      <c r="C7823">
        <v>64300.236453260142</v>
      </c>
      <c r="D7823">
        <v>66429.930205376353</v>
      </c>
      <c r="E7823">
        <v>41567529.845361903</v>
      </c>
      <c r="F7823">
        <v>2129.6937521162108</v>
      </c>
      <c r="G7823">
        <v>322851319.09156322</v>
      </c>
      <c r="H7823" s="6">
        <f>E7823-G7823-'Recalled prostheses cost'!$F$23</f>
        <v>-305035613.71309251</v>
      </c>
      <c r="I7823" s="112">
        <v>22955319.68624372</v>
      </c>
      <c r="J7823" s="112">
        <v>122683501.25479402</v>
      </c>
      <c r="K7823" s="112">
        <f>I7823-J7823-(0.38*'Recalled prostheses cost'!$F$23)</f>
        <v>-108753874.86596894</v>
      </c>
      <c r="L7823" s="11">
        <f t="shared" si="248"/>
        <v>1</v>
      </c>
    </row>
    <row r="7824" spans="1:12" x14ac:dyDescent="0.25">
      <c r="A7824">
        <f t="shared" si="249"/>
        <v>7819</v>
      </c>
      <c r="C7824">
        <v>53758.820628168731</v>
      </c>
      <c r="D7824">
        <v>55502.817687884795</v>
      </c>
      <c r="E7824">
        <v>45353111.328124076</v>
      </c>
      <c r="F7824">
        <v>1743.9970597160645</v>
      </c>
      <c r="G7824">
        <v>297508764.66075563</v>
      </c>
      <c r="H7824" s="6">
        <f>E7824-G7824-'Recalled prostheses cost'!$F$23</f>
        <v>-275907477.79952276</v>
      </c>
      <c r="I7824" s="112">
        <v>25105251.086888019</v>
      </c>
      <c r="J7824" s="112">
        <v>113053330.57108715</v>
      </c>
      <c r="K7824" s="112">
        <f>I7824-J7824-(0.38*'Recalled prostheses cost'!$F$23)</f>
        <v>-96973772.78161779</v>
      </c>
      <c r="L7824" s="11">
        <f t="shared" si="248"/>
        <v>1</v>
      </c>
    </row>
    <row r="7825" spans="1:12" x14ac:dyDescent="0.25">
      <c r="A7825">
        <f t="shared" si="249"/>
        <v>7820</v>
      </c>
      <c r="C7825">
        <v>74554.034113574016</v>
      </c>
      <c r="D7825">
        <v>77303.763273754055</v>
      </c>
      <c r="E7825">
        <v>43478681.406780452</v>
      </c>
      <c r="F7825">
        <v>2749.7291601800389</v>
      </c>
      <c r="G7825">
        <v>312741500.74312413</v>
      </c>
      <c r="H7825" s="6">
        <f>E7825-G7825-'Recalled prostheses cost'!$F$23</f>
        <v>-293014643.80323482</v>
      </c>
      <c r="I7825" s="112">
        <v>24439953.173735969</v>
      </c>
      <c r="J7825" s="112">
        <v>118841770.28238714</v>
      </c>
      <c r="K7825" s="112">
        <f>I7825-J7825-(0.38*'Recalled prostheses cost'!$F$23)</f>
        <v>-103427510.40606982</v>
      </c>
      <c r="L7825" s="11">
        <f t="shared" si="248"/>
        <v>1</v>
      </c>
    </row>
    <row r="7826" spans="1:12" x14ac:dyDescent="0.25">
      <c r="A7826">
        <f t="shared" si="249"/>
        <v>7821</v>
      </c>
      <c r="C7826">
        <v>64357.137149467169</v>
      </c>
      <c r="D7826">
        <v>66204.084114423007</v>
      </c>
      <c r="E7826">
        <v>45503018.725034937</v>
      </c>
      <c r="F7826">
        <v>1846.9469649558378</v>
      </c>
      <c r="G7826">
        <v>303538428.84093702</v>
      </c>
      <c r="H7826" s="6">
        <f>E7826-G7826-'Recalled prostheses cost'!$F$23</f>
        <v>-281787234.58279324</v>
      </c>
      <c r="I7826" s="112">
        <v>25544684.933244441</v>
      </c>
      <c r="J7826" s="112">
        <v>115344602.95955607</v>
      </c>
      <c r="K7826" s="112">
        <f>I7826-J7826-(0.38*'Recalled prostheses cost'!$F$23)</f>
        <v>-98825611.32373029</v>
      </c>
      <c r="L7826" s="11">
        <f t="shared" si="248"/>
        <v>1</v>
      </c>
    </row>
    <row r="7827" spans="1:12" x14ac:dyDescent="0.25">
      <c r="A7827">
        <f t="shared" si="249"/>
        <v>7822</v>
      </c>
      <c r="C7827">
        <v>65989.353326284632</v>
      </c>
      <c r="D7827">
        <v>67911.862217064656</v>
      </c>
      <c r="E7827">
        <v>46258245.645602636</v>
      </c>
      <c r="F7827">
        <v>1922.5088907800236</v>
      </c>
      <c r="G7827">
        <v>328419790.98567331</v>
      </c>
      <c r="H7827" s="6">
        <f>E7827-G7827-'Recalled prostheses cost'!$F$23</f>
        <v>-305913369.80696183</v>
      </c>
      <c r="I7827" s="112">
        <v>25931364.394882202</v>
      </c>
      <c r="J7827" s="112">
        <v>124799520.57455581</v>
      </c>
      <c r="K7827" s="112">
        <f>I7827-J7827-(0.38*'Recalled prostheses cost'!$F$23)</f>
        <v>-107893849.47709227</v>
      </c>
      <c r="L7827" s="11">
        <f t="shared" si="248"/>
        <v>1</v>
      </c>
    </row>
    <row r="7828" spans="1:12" x14ac:dyDescent="0.25">
      <c r="A7828">
        <f t="shared" si="249"/>
        <v>7823</v>
      </c>
      <c r="C7828">
        <v>53147.079231037438</v>
      </c>
      <c r="D7828">
        <v>55059.479400273929</v>
      </c>
      <c r="E7828">
        <v>68722116.758581936</v>
      </c>
      <c r="F7828">
        <v>1912.4001692364909</v>
      </c>
      <c r="G7828">
        <v>695559687.95984018</v>
      </c>
      <c r="H7828" s="6">
        <f>E7828-G7828-'Recalled prostheses cost'!$F$23</f>
        <v>-650589395.66814935</v>
      </c>
      <c r="I7828" s="112">
        <v>38487881.433899634</v>
      </c>
      <c r="J7828" s="112">
        <v>264312681.42473936</v>
      </c>
      <c r="K7828" s="112">
        <f>I7828-J7828-(0.38*'Recalled prostheses cost'!$F$23)</f>
        <v>-234850493.28825837</v>
      </c>
      <c r="L7828" s="11">
        <f t="shared" si="248"/>
        <v>1</v>
      </c>
    </row>
    <row r="7829" spans="1:12" x14ac:dyDescent="0.25">
      <c r="A7829">
        <f t="shared" si="249"/>
        <v>7824</v>
      </c>
      <c r="C7829">
        <v>67295.27467316603</v>
      </c>
      <c r="D7829">
        <v>68996.456335687428</v>
      </c>
      <c r="E7829">
        <v>44413085.642200895</v>
      </c>
      <c r="F7829">
        <v>1701.1816625213978</v>
      </c>
      <c r="G7829">
        <v>238552073.15159956</v>
      </c>
      <c r="H7829" s="6">
        <f>E7829-G7829-'Recalled prostheses cost'!$F$23</f>
        <v>-217890811.97628984</v>
      </c>
      <c r="I7829" s="112">
        <v>24727375.074985955</v>
      </c>
      <c r="J7829" s="112">
        <v>90649787.797607809</v>
      </c>
      <c r="K7829" s="112">
        <f>I7829-J7829-(0.38*'Recalled prostheses cost'!$F$23)</f>
        <v>-74948106.020040512</v>
      </c>
      <c r="L7829" s="11">
        <f t="shared" si="248"/>
        <v>1</v>
      </c>
    </row>
    <row r="7830" spans="1:12" x14ac:dyDescent="0.25">
      <c r="A7830">
        <f t="shared" si="249"/>
        <v>7825</v>
      </c>
      <c r="C7830">
        <v>71090.920493011581</v>
      </c>
      <c r="D7830">
        <v>73734.544611227626</v>
      </c>
      <c r="E7830">
        <v>51916794.558246188</v>
      </c>
      <c r="F7830">
        <v>2643.6241182160447</v>
      </c>
      <c r="G7830">
        <v>378440236.80513436</v>
      </c>
      <c r="H7830" s="6">
        <f>E7830-G7830-'Recalled prostheses cost'!$F$23</f>
        <v>-350275266.71377933</v>
      </c>
      <c r="I7830" s="112">
        <v>28699244.427281447</v>
      </c>
      <c r="J7830" s="112">
        <v>143807289.98595101</v>
      </c>
      <c r="K7830" s="112">
        <f>I7830-J7830-(0.38*'Recalled prostheses cost'!$F$23)</f>
        <v>-124133738.85608822</v>
      </c>
      <c r="L7830" s="11">
        <f t="shared" si="248"/>
        <v>1</v>
      </c>
    </row>
    <row r="7831" spans="1:12" x14ac:dyDescent="0.25">
      <c r="A7831">
        <f t="shared" si="249"/>
        <v>7826</v>
      </c>
      <c r="C7831">
        <v>59421.480842678298</v>
      </c>
      <c r="D7831">
        <v>61285.061913858677</v>
      </c>
      <c r="E7831">
        <v>53393977.339897551</v>
      </c>
      <c r="F7831">
        <v>1863.5810711803788</v>
      </c>
      <c r="G7831">
        <v>459139535.88385212</v>
      </c>
      <c r="H7831" s="6">
        <f>E7831-G7831-'Recalled prostheses cost'!$F$23</f>
        <v>-429497383.01084572</v>
      </c>
      <c r="I7831" s="112">
        <v>29635040.056104638</v>
      </c>
      <c r="J7831" s="112">
        <v>174473023.63586381</v>
      </c>
      <c r="K7831" s="112">
        <f>I7831-J7831-(0.38*'Recalled prostheses cost'!$F$23)</f>
        <v>-153863676.87717783</v>
      </c>
      <c r="L7831" s="11">
        <f t="shared" si="248"/>
        <v>1</v>
      </c>
    </row>
    <row r="7832" spans="1:12" x14ac:dyDescent="0.25">
      <c r="A7832">
        <f t="shared" si="249"/>
        <v>7827</v>
      </c>
      <c r="C7832">
        <v>66121.251021972887</v>
      </c>
      <c r="D7832">
        <v>68190.631951453906</v>
      </c>
      <c r="E7832">
        <v>43870890.288051762</v>
      </c>
      <c r="F7832">
        <v>2069.3809294810198</v>
      </c>
      <c r="G7832">
        <v>286946408.76244152</v>
      </c>
      <c r="H7832" s="6">
        <f>E7832-G7832-'Recalled prostheses cost'!$F$23</f>
        <v>-266827342.94128093</v>
      </c>
      <c r="I7832" s="112">
        <v>23710775.687908072</v>
      </c>
      <c r="J7832" s="112">
        <v>109039635.32972778</v>
      </c>
      <c r="K7832" s="112">
        <f>I7832-J7832-(0.38*'Recalled prostheses cost'!$F$23)</f>
        <v>-94354552.939238369</v>
      </c>
      <c r="L7832" s="11">
        <f t="shared" si="248"/>
        <v>1</v>
      </c>
    </row>
    <row r="7833" spans="1:12" x14ac:dyDescent="0.25">
      <c r="A7833">
        <f t="shared" si="249"/>
        <v>7828</v>
      </c>
      <c r="C7833">
        <v>69878.897202955763</v>
      </c>
      <c r="D7833">
        <v>72371.039967755612</v>
      </c>
      <c r="E7833">
        <v>50221667.420142308</v>
      </c>
      <c r="F7833">
        <v>2492.1427647998498</v>
      </c>
      <c r="G7833">
        <v>407484959.62309492</v>
      </c>
      <c r="H7833" s="6">
        <f>E7833-G7833-'Recalled prostheses cost'!$F$23</f>
        <v>-381015116.66984379</v>
      </c>
      <c r="I7833" s="112">
        <v>27953395.173020445</v>
      </c>
      <c r="J7833" s="112">
        <v>154844284.65677607</v>
      </c>
      <c r="K7833" s="112">
        <f>I7833-J7833-(0.38*'Recalled prostheses cost'!$F$23)</f>
        <v>-135916582.78117427</v>
      </c>
      <c r="L7833" s="11">
        <f t="shared" si="248"/>
        <v>1</v>
      </c>
    </row>
    <row r="7834" spans="1:12" x14ac:dyDescent="0.25">
      <c r="A7834">
        <f t="shared" si="249"/>
        <v>7829</v>
      </c>
      <c r="C7834">
        <v>72771.862649418777</v>
      </c>
      <c r="D7834">
        <v>74410.012714269324</v>
      </c>
      <c r="E7834">
        <v>62315153.629209019</v>
      </c>
      <c r="F7834">
        <v>1638.1500648505462</v>
      </c>
      <c r="G7834">
        <v>297010168.45281893</v>
      </c>
      <c r="H7834" s="6">
        <f>E7834-G7834-'Recalled prostheses cost'!$F$23</f>
        <v>-258446839.29050109</v>
      </c>
      <c r="I7834" s="112">
        <v>34389021.900156237</v>
      </c>
      <c r="J7834" s="112">
        <v>112863864.01207118</v>
      </c>
      <c r="K7834" s="112">
        <f>I7834-J7834-(0.38*'Recalled prostheses cost'!$F$23)</f>
        <v>-87500535.409333587</v>
      </c>
      <c r="L7834" s="11">
        <f t="shared" si="248"/>
        <v>1</v>
      </c>
    </row>
    <row r="7835" spans="1:12" x14ac:dyDescent="0.25">
      <c r="A7835">
        <f t="shared" si="249"/>
        <v>7830</v>
      </c>
      <c r="C7835">
        <v>51467.360459575211</v>
      </c>
      <c r="D7835">
        <v>52754.06771124994</v>
      </c>
      <c r="E7835">
        <v>50410933.003389977</v>
      </c>
      <c r="F7835">
        <v>1286.7072516747285</v>
      </c>
      <c r="G7835">
        <v>343511589.02224696</v>
      </c>
      <c r="H7835" s="6">
        <f>E7835-G7835-'Recalled prostheses cost'!$F$23</f>
        <v>-316852480.48574817</v>
      </c>
      <c r="I7835" s="112">
        <v>27893387.798597742</v>
      </c>
      <c r="J7835" s="112">
        <v>130534403.82845385</v>
      </c>
      <c r="K7835" s="112">
        <f>I7835-J7835-(0.38*'Recalled prostheses cost'!$F$23)</f>
        <v>-111666709.32727477</v>
      </c>
      <c r="L7835" s="11">
        <f t="shared" si="248"/>
        <v>1</v>
      </c>
    </row>
    <row r="7836" spans="1:12" x14ac:dyDescent="0.25">
      <c r="A7836">
        <f t="shared" si="249"/>
        <v>7831</v>
      </c>
      <c r="C7836">
        <v>51331.884431211467</v>
      </c>
      <c r="D7836">
        <v>52771.163733726338</v>
      </c>
      <c r="E7836">
        <v>51677049.541813321</v>
      </c>
      <c r="F7836">
        <v>1439.2793025148712</v>
      </c>
      <c r="G7836">
        <v>375366928.79438674</v>
      </c>
      <c r="H7836" s="6">
        <f>E7836-G7836-'Recalled prostheses cost'!$F$23</f>
        <v>-347441703.7194646</v>
      </c>
      <c r="I7836" s="112">
        <v>28662354.822159704</v>
      </c>
      <c r="J7836" s="112">
        <v>142639432.94186699</v>
      </c>
      <c r="K7836" s="112">
        <f>I7836-J7836-(0.38*'Recalled prostheses cost'!$F$23)</f>
        <v>-123002771.41712594</v>
      </c>
      <c r="L7836" s="11">
        <f t="shared" si="248"/>
        <v>1</v>
      </c>
    </row>
    <row r="7837" spans="1:12" x14ac:dyDescent="0.25">
      <c r="A7837">
        <f t="shared" si="249"/>
        <v>7832</v>
      </c>
      <c r="C7837">
        <v>55672.357006914463</v>
      </c>
      <c r="D7837">
        <v>56932.144345900953</v>
      </c>
      <c r="E7837">
        <v>50129090.508335426</v>
      </c>
      <c r="F7837">
        <v>1259.7873389864908</v>
      </c>
      <c r="G7837">
        <v>230133192.17470437</v>
      </c>
      <c r="H7837" s="6">
        <f>E7837-G7837-'Recalled prostheses cost'!$F$23</f>
        <v>-203755926.13326013</v>
      </c>
      <c r="I7837" s="112">
        <v>27842355.320940889</v>
      </c>
      <c r="J7837" s="112">
        <v>87450613.026387647</v>
      </c>
      <c r="K7837" s="112">
        <f>I7837-J7837-(0.38*'Recalled prostheses cost'!$F$23)</f>
        <v>-68633951.002865404</v>
      </c>
      <c r="L7837" s="11">
        <f t="shared" si="248"/>
        <v>1</v>
      </c>
    </row>
    <row r="7838" spans="1:12" x14ac:dyDescent="0.25">
      <c r="A7838">
        <f t="shared" si="249"/>
        <v>7833</v>
      </c>
      <c r="C7838">
        <v>52196.791538582984</v>
      </c>
      <c r="D7838">
        <v>53753.027589774923</v>
      </c>
      <c r="E7838">
        <v>53081966.760562599</v>
      </c>
      <c r="F7838">
        <v>1556.2360511919396</v>
      </c>
      <c r="G7838">
        <v>305938686.61323249</v>
      </c>
      <c r="H7838" s="6">
        <f>E7838-G7838-'Recalled prostheses cost'!$F$23</f>
        <v>-276608544.31956106</v>
      </c>
      <c r="I7838" s="112">
        <v>29252119.727028485</v>
      </c>
      <c r="J7838" s="112">
        <v>116256700.91302836</v>
      </c>
      <c r="K7838" s="112">
        <f>I7838-J7838-(0.38*'Recalled prostheses cost'!$F$23)</f>
        <v>-96030274.483418524</v>
      </c>
      <c r="L7838" s="11">
        <f t="shared" si="248"/>
        <v>1</v>
      </c>
    </row>
    <row r="7839" spans="1:12" x14ac:dyDescent="0.25">
      <c r="A7839">
        <f t="shared" si="249"/>
        <v>7834</v>
      </c>
      <c r="C7839">
        <v>55207.488499663981</v>
      </c>
      <c r="D7839">
        <v>57220.049392714653</v>
      </c>
      <c r="E7839">
        <v>43057635.28687162</v>
      </c>
      <c r="F7839">
        <v>2012.5608930506714</v>
      </c>
      <c r="G7839">
        <v>377237940.89722031</v>
      </c>
      <c r="H7839" s="6">
        <f>E7839-G7839-'Recalled prostheses cost'!$F$23</f>
        <v>-357932130.07723987</v>
      </c>
      <c r="I7839" s="112">
        <v>24058395.1582781</v>
      </c>
      <c r="J7839" s="112">
        <v>143350417.54094368</v>
      </c>
      <c r="K7839" s="112">
        <f>I7839-J7839-(0.38*'Recalled prostheses cost'!$F$23)</f>
        <v>-128317715.68008423</v>
      </c>
      <c r="L7839" s="11">
        <f t="shared" si="248"/>
        <v>1</v>
      </c>
    </row>
    <row r="7840" spans="1:12" x14ac:dyDescent="0.25">
      <c r="A7840">
        <f t="shared" si="249"/>
        <v>7835</v>
      </c>
      <c r="C7840">
        <v>89861.939921028505</v>
      </c>
      <c r="D7840">
        <v>95010.690709083399</v>
      </c>
      <c r="E7840">
        <v>44417222.238464184</v>
      </c>
      <c r="F7840">
        <v>5148.7507880548947</v>
      </c>
      <c r="G7840">
        <v>565449628.34032488</v>
      </c>
      <c r="H7840" s="6">
        <f>E7840-G7840-'Recalled prostheses cost'!$F$23</f>
        <v>-544784230.56875193</v>
      </c>
      <c r="I7840" s="112">
        <v>25133979.774796017</v>
      </c>
      <c r="J7840" s="112">
        <v>214870858.76932344</v>
      </c>
      <c r="K7840" s="112">
        <f>I7840-J7840-(0.38*'Recalled prostheses cost'!$F$23)</f>
        <v>-198762572.29194608</v>
      </c>
      <c r="L7840" s="11">
        <f t="shared" si="248"/>
        <v>1</v>
      </c>
    </row>
    <row r="7841" spans="1:12" x14ac:dyDescent="0.25">
      <c r="A7841">
        <f t="shared" si="249"/>
        <v>7836</v>
      </c>
      <c r="C7841">
        <v>50427.891688132164</v>
      </c>
      <c r="D7841">
        <v>51840.032600519</v>
      </c>
      <c r="E7841">
        <v>64745672.369840175</v>
      </c>
      <c r="F7841">
        <v>1412.1409123868361</v>
      </c>
      <c r="G7841">
        <v>425568399.22448635</v>
      </c>
      <c r="H7841" s="6">
        <f>E7841-G7841-'Recalled prostheses cost'!$F$23</f>
        <v>-384574551.32153738</v>
      </c>
      <c r="I7841" s="112">
        <v>35779410.478548214</v>
      </c>
      <c r="J7841" s="112">
        <v>161715991.70530486</v>
      </c>
      <c r="K7841" s="112">
        <f>I7841-J7841-(0.38*'Recalled prostheses cost'!$F$23)</f>
        <v>-134962274.52417529</v>
      </c>
      <c r="L7841" s="11">
        <f t="shared" si="248"/>
        <v>1</v>
      </c>
    </row>
    <row r="7842" spans="1:12" x14ac:dyDescent="0.25">
      <c r="A7842">
        <f t="shared" si="249"/>
        <v>7837</v>
      </c>
      <c r="C7842">
        <v>53172.113166290634</v>
      </c>
      <c r="D7842">
        <v>54319.491318649125</v>
      </c>
      <c r="E7842">
        <v>46224719.605991289</v>
      </c>
      <c r="F7842">
        <v>1147.3781523584912</v>
      </c>
      <c r="G7842">
        <v>226171065.25934258</v>
      </c>
      <c r="H7842" s="6">
        <f>E7842-G7842-'Recalled prostheses cost'!$F$23</f>
        <v>-203698170.12024248</v>
      </c>
      <c r="I7842" s="112">
        <v>25733595.278133135</v>
      </c>
      <c r="J7842" s="112">
        <v>85945004.798550174</v>
      </c>
      <c r="K7842" s="112">
        <f>I7842-J7842-(0.38*'Recalled prostheses cost'!$F$23)</f>
        <v>-69237102.817835689</v>
      </c>
      <c r="L7842" s="11">
        <f t="shared" si="248"/>
        <v>1</v>
      </c>
    </row>
    <row r="7843" spans="1:12" x14ac:dyDescent="0.25">
      <c r="A7843">
        <f t="shared" si="249"/>
        <v>7838</v>
      </c>
      <c r="C7843">
        <v>51743.390583973596</v>
      </c>
      <c r="D7843">
        <v>53031.995465761684</v>
      </c>
      <c r="E7843">
        <v>56588193.168903813</v>
      </c>
      <c r="F7843">
        <v>1288.6048817880874</v>
      </c>
      <c r="G7843">
        <v>325953576.2981512</v>
      </c>
      <c r="H7843" s="6">
        <f>E7843-G7843-'Recalled prostheses cost'!$F$23</f>
        <v>-293117207.59613854</v>
      </c>
      <c r="I7843" s="112">
        <v>31618498.610746142</v>
      </c>
      <c r="J7843" s="112">
        <v>123862358.99329746</v>
      </c>
      <c r="K7843" s="112">
        <f>I7843-J7843-(0.38*'Recalled prostheses cost'!$F$23)</f>
        <v>-101269553.67996997</v>
      </c>
      <c r="L7843" s="11">
        <f t="shared" si="248"/>
        <v>1</v>
      </c>
    </row>
    <row r="7844" spans="1:12" x14ac:dyDescent="0.25">
      <c r="A7844">
        <f t="shared" si="249"/>
        <v>7839</v>
      </c>
      <c r="C7844">
        <v>55349.956080645425</v>
      </c>
      <c r="D7844">
        <v>56770.631584640214</v>
      </c>
      <c r="E7844">
        <v>68468310.517092183</v>
      </c>
      <c r="F7844">
        <v>1420.6755039947893</v>
      </c>
      <c r="G7844">
        <v>482532147.16050309</v>
      </c>
      <c r="H7844" s="6">
        <f>E7844-G7844-'Recalled prostheses cost'!$F$23</f>
        <v>-437815661.11030209</v>
      </c>
      <c r="I7844" s="112">
        <v>37537055.597178735</v>
      </c>
      <c r="J7844" s="112">
        <v>183362215.92099118</v>
      </c>
      <c r="K7844" s="112">
        <f>I7844-J7844-(0.38*'Recalled prostheses cost'!$F$23)</f>
        <v>-154850853.62123111</v>
      </c>
      <c r="L7844" s="11">
        <f t="shared" si="248"/>
        <v>1</v>
      </c>
    </row>
    <row r="7845" spans="1:12" x14ac:dyDescent="0.25">
      <c r="A7845">
        <f t="shared" si="249"/>
        <v>7840</v>
      </c>
      <c r="C7845">
        <v>48908.799492381717</v>
      </c>
      <c r="D7845">
        <v>50329.045035254327</v>
      </c>
      <c r="E7845">
        <v>44155740.277327813</v>
      </c>
      <c r="F7845">
        <v>1420.2455428726098</v>
      </c>
      <c r="G7845">
        <v>350490169.73943591</v>
      </c>
      <c r="H7845" s="6">
        <f>E7845-G7845-'Recalled prostheses cost'!$F$23</f>
        <v>-330086253.92899925</v>
      </c>
      <c r="I7845" s="112">
        <v>24113859.460433893</v>
      </c>
      <c r="J7845" s="112">
        <v>133186264.50098564</v>
      </c>
      <c r="K7845" s="112">
        <f>I7845-J7845-(0.38*'Recalled prostheses cost'!$F$23)</f>
        <v>-118098098.33797041</v>
      </c>
      <c r="L7845" s="11">
        <f t="shared" si="248"/>
        <v>1</v>
      </c>
    </row>
    <row r="7846" spans="1:12" x14ac:dyDescent="0.25">
      <c r="A7846">
        <f t="shared" si="249"/>
        <v>7841</v>
      </c>
      <c r="C7846">
        <v>58498.631527526173</v>
      </c>
      <c r="D7846">
        <v>60264.714838271968</v>
      </c>
      <c r="E7846">
        <v>60025985.867859699</v>
      </c>
      <c r="F7846">
        <v>1766.0833107457947</v>
      </c>
      <c r="G7846">
        <v>390345367.15977752</v>
      </c>
      <c r="H7846" s="6">
        <f>E7846-G7846-'Recalled prostheses cost'!$F$23</f>
        <v>-354071205.75880897</v>
      </c>
      <c r="I7846" s="112">
        <v>33413941.841346093</v>
      </c>
      <c r="J7846" s="112">
        <v>148331239.52071545</v>
      </c>
      <c r="K7846" s="112">
        <f>I7846-J7846-(0.38*'Recalled prostheses cost'!$F$23)</f>
        <v>-123942990.97678801</v>
      </c>
      <c r="L7846" s="11">
        <f t="shared" si="248"/>
        <v>1</v>
      </c>
    </row>
    <row r="7847" spans="1:12" x14ac:dyDescent="0.25">
      <c r="A7847">
        <f t="shared" si="249"/>
        <v>7842</v>
      </c>
      <c r="C7847">
        <v>62497.973021468773</v>
      </c>
      <c r="D7847">
        <v>64956.29004237771</v>
      </c>
      <c r="E7847">
        <v>43396608.560699023</v>
      </c>
      <c r="F7847">
        <v>2458.3170209089367</v>
      </c>
      <c r="G7847">
        <v>391759392.16329491</v>
      </c>
      <c r="H7847" s="6">
        <f>E7847-G7847-'Recalled prostheses cost'!$F$23</f>
        <v>-372114608.06948704</v>
      </c>
      <c r="I7847" s="112">
        <v>24178970.246545974</v>
      </c>
      <c r="J7847" s="112">
        <v>148868569.02205211</v>
      </c>
      <c r="K7847" s="112">
        <f>I7847-J7847-(0.38*'Recalled prostheses cost'!$F$23)</f>
        <v>-133715292.07292479</v>
      </c>
      <c r="L7847" s="11">
        <f t="shared" si="248"/>
        <v>1</v>
      </c>
    </row>
    <row r="7848" spans="1:12" x14ac:dyDescent="0.25">
      <c r="A7848">
        <f t="shared" si="249"/>
        <v>7843</v>
      </c>
      <c r="C7848">
        <v>60665.859155878468</v>
      </c>
      <c r="D7848">
        <v>62574.335145563797</v>
      </c>
      <c r="E7848">
        <v>49964705.592415892</v>
      </c>
      <c r="F7848">
        <v>1908.4759896853284</v>
      </c>
      <c r="G7848">
        <v>419330923.74498844</v>
      </c>
      <c r="H7848" s="6">
        <f>E7848-G7848-'Recalled prostheses cost'!$F$23</f>
        <v>-393118042.61946374</v>
      </c>
      <c r="I7848" s="112">
        <v>27661419.073566012</v>
      </c>
      <c r="J7848" s="112">
        <v>159345751.02309561</v>
      </c>
      <c r="K7848" s="112">
        <f>I7848-J7848-(0.38*'Recalled prostheses cost'!$F$23)</f>
        <v>-140710025.24694824</v>
      </c>
      <c r="L7848" s="11">
        <f t="shared" si="248"/>
        <v>1</v>
      </c>
    </row>
    <row r="7849" spans="1:12" x14ac:dyDescent="0.25">
      <c r="A7849">
        <f t="shared" si="249"/>
        <v>7844</v>
      </c>
      <c r="C7849">
        <v>59720.454774534875</v>
      </c>
      <c r="D7849">
        <v>61109.505781794323</v>
      </c>
      <c r="E7849">
        <v>41177095.151997894</v>
      </c>
      <c r="F7849">
        <v>1389.0510072594479</v>
      </c>
      <c r="G7849">
        <v>230599475.2727308</v>
      </c>
      <c r="H7849" s="6">
        <f>E7849-G7849-'Recalled prostheses cost'!$F$23</f>
        <v>-213174204.58762407</v>
      </c>
      <c r="I7849" s="112">
        <v>22854581.494042918</v>
      </c>
      <c r="J7849" s="112">
        <v>87627800.603637725</v>
      </c>
      <c r="K7849" s="112">
        <f>I7849-J7849-(0.38*'Recalled prostheses cost'!$F$23)</f>
        <v>-73798912.407013446</v>
      </c>
      <c r="L7849" s="11">
        <f t="shared" si="248"/>
        <v>1</v>
      </c>
    </row>
    <row r="7850" spans="1:12" x14ac:dyDescent="0.25">
      <c r="A7850">
        <f t="shared" si="249"/>
        <v>7845</v>
      </c>
      <c r="C7850">
        <v>76291.961469804839</v>
      </c>
      <c r="D7850">
        <v>79128.968688981142</v>
      </c>
      <c r="E7850">
        <v>38711894.197966121</v>
      </c>
      <c r="F7850">
        <v>2837.0072191763029</v>
      </c>
      <c r="G7850">
        <v>281244565.61066025</v>
      </c>
      <c r="H7850" s="6">
        <f>E7850-G7850-'Recalled prostheses cost'!$F$23</f>
        <v>-266284495.8795853</v>
      </c>
      <c r="I7850" s="112">
        <v>21204896.270319808</v>
      </c>
      <c r="J7850" s="112">
        <v>106872934.93205088</v>
      </c>
      <c r="K7850" s="112">
        <f>I7850-J7850-(0.38*'Recalled prostheses cost'!$F$23)</f>
        <v>-94693731.959149718</v>
      </c>
      <c r="L7850" s="11">
        <f t="shared" si="248"/>
        <v>1</v>
      </c>
    </row>
    <row r="7851" spans="1:12" x14ac:dyDescent="0.25">
      <c r="A7851">
        <f t="shared" si="249"/>
        <v>7846</v>
      </c>
      <c r="C7851">
        <v>53546.459410439762</v>
      </c>
      <c r="D7851">
        <v>55571.666333225869</v>
      </c>
      <c r="E7851">
        <v>52601160.673057005</v>
      </c>
      <c r="F7851">
        <v>2025.2069227861066</v>
      </c>
      <c r="G7851">
        <v>485046944.77958739</v>
      </c>
      <c r="H7851" s="6">
        <f>E7851-G7851-'Recalled prostheses cost'!$F$23</f>
        <v>-456197608.57342154</v>
      </c>
      <c r="I7851" s="112">
        <v>29308597.685180418</v>
      </c>
      <c r="J7851" s="112">
        <v>184317839.01624325</v>
      </c>
      <c r="K7851" s="112">
        <f>I7851-J7851-(0.38*'Recalled prostheses cost'!$F$23)</f>
        <v>-164034934.62848148</v>
      </c>
      <c r="L7851" s="11">
        <f t="shared" si="248"/>
        <v>1</v>
      </c>
    </row>
    <row r="7852" spans="1:12" x14ac:dyDescent="0.25">
      <c r="A7852">
        <f t="shared" si="249"/>
        <v>7847</v>
      </c>
      <c r="C7852">
        <v>60373.655192276245</v>
      </c>
      <c r="D7852">
        <v>62630.974772566988</v>
      </c>
      <c r="E7852">
        <v>59424676.94074443</v>
      </c>
      <c r="F7852">
        <v>2257.319580290743</v>
      </c>
      <c r="G7852">
        <v>531250382.15308511</v>
      </c>
      <c r="H7852" s="6">
        <f>E7852-G7852-'Recalled prostheses cost'!$F$23</f>
        <v>-495577529.67923188</v>
      </c>
      <c r="I7852" s="112">
        <v>32969068.341750264</v>
      </c>
      <c r="J7852" s="112">
        <v>201875145.21817234</v>
      </c>
      <c r="K7852" s="112">
        <f>I7852-J7852-(0.38*'Recalled prostheses cost'!$F$23)</f>
        <v>-177931770.17384073</v>
      </c>
      <c r="L7852" s="11">
        <f t="shared" si="248"/>
        <v>1</v>
      </c>
    </row>
    <row r="7853" spans="1:12" x14ac:dyDescent="0.25">
      <c r="A7853">
        <f t="shared" si="249"/>
        <v>7848</v>
      </c>
      <c r="C7853">
        <v>54976.276422920084</v>
      </c>
      <c r="D7853">
        <v>56798.378377944668</v>
      </c>
      <c r="E7853">
        <v>49821007.238486104</v>
      </c>
      <c r="F7853">
        <v>1822.1019550245837</v>
      </c>
      <c r="G7853">
        <v>428550786.63544375</v>
      </c>
      <c r="H7853" s="6">
        <f>E7853-G7853-'Recalled prostheses cost'!$F$23</f>
        <v>-402481603.86384881</v>
      </c>
      <c r="I7853" s="112">
        <v>27247229.108375043</v>
      </c>
      <c r="J7853" s="112">
        <v>162849298.92146862</v>
      </c>
      <c r="K7853" s="112">
        <f>I7853-J7853-(0.38*'Recalled prostheses cost'!$F$23)</f>
        <v>-144627763.11051223</v>
      </c>
      <c r="L7853" s="11">
        <f t="shared" si="248"/>
        <v>1</v>
      </c>
    </row>
    <row r="7854" spans="1:12" x14ac:dyDescent="0.25">
      <c r="A7854">
        <f t="shared" si="249"/>
        <v>7849</v>
      </c>
      <c r="C7854">
        <v>52530.061864032148</v>
      </c>
      <c r="D7854">
        <v>53700.033403936002</v>
      </c>
      <c r="E7854">
        <v>42136180.898916252</v>
      </c>
      <c r="F7854">
        <v>1169.9715399038541</v>
      </c>
      <c r="G7854">
        <v>253579446.88191378</v>
      </c>
      <c r="H7854" s="6">
        <f>E7854-G7854-'Recalled prostheses cost'!$F$23</f>
        <v>-235195090.44988871</v>
      </c>
      <c r="I7854" s="112">
        <v>23089279.609614942</v>
      </c>
      <c r="J7854" s="112">
        <v>96360189.815127239</v>
      </c>
      <c r="K7854" s="112">
        <f>I7854-J7854-(0.38*'Recalled prostheses cost'!$F$23)</f>
        <v>-82296603.502930939</v>
      </c>
      <c r="L7854" s="11">
        <f t="shared" si="248"/>
        <v>1</v>
      </c>
    </row>
    <row r="7855" spans="1:12" x14ac:dyDescent="0.25">
      <c r="A7855">
        <f t="shared" si="249"/>
        <v>7850</v>
      </c>
      <c r="C7855">
        <v>67042.607026091486</v>
      </c>
      <c r="D7855">
        <v>69437.872784049337</v>
      </c>
      <c r="E7855">
        <v>41450250.020055406</v>
      </c>
      <c r="F7855">
        <v>2395.2657579578517</v>
      </c>
      <c r="G7855">
        <v>321867871.54771245</v>
      </c>
      <c r="H7855" s="6">
        <f>E7855-G7855-'Recalled prostheses cost'!$F$23</f>
        <v>-304169445.9945482</v>
      </c>
      <c r="I7855" s="112">
        <v>22991850.469493553</v>
      </c>
      <c r="J7855" s="112">
        <v>122309791.18813075</v>
      </c>
      <c r="K7855" s="112">
        <f>I7855-J7855-(0.38*'Recalled prostheses cost'!$F$23)</f>
        <v>-108343634.01605585</v>
      </c>
      <c r="L7855" s="11">
        <f t="shared" si="248"/>
        <v>1</v>
      </c>
    </row>
    <row r="7856" spans="1:12" x14ac:dyDescent="0.25">
      <c r="A7856">
        <f t="shared" si="249"/>
        <v>7851</v>
      </c>
      <c r="C7856">
        <v>59673.598443152063</v>
      </c>
      <c r="D7856">
        <v>61739.150234218614</v>
      </c>
      <c r="E7856">
        <v>46612512.968536541</v>
      </c>
      <c r="F7856">
        <v>2065.5517910665512</v>
      </c>
      <c r="G7856">
        <v>427439731.07916367</v>
      </c>
      <c r="H7856" s="6">
        <f>E7856-G7856-'Recalled prostheses cost'!$F$23</f>
        <v>-404579042.57751828</v>
      </c>
      <c r="I7856" s="112">
        <v>25557129.251173377</v>
      </c>
      <c r="J7856" s="112">
        <v>162427097.81008217</v>
      </c>
      <c r="K7856" s="112">
        <f>I7856-J7856-(0.38*'Recalled prostheses cost'!$F$23)</f>
        <v>-145895661.85632744</v>
      </c>
      <c r="L7856" s="11">
        <f t="shared" si="248"/>
        <v>1</v>
      </c>
    </row>
    <row r="7857" spans="1:12" x14ac:dyDescent="0.25">
      <c r="A7857">
        <f t="shared" si="249"/>
        <v>7852</v>
      </c>
      <c r="C7857">
        <v>84034.961900387891</v>
      </c>
      <c r="D7857">
        <v>86897.975754102183</v>
      </c>
      <c r="E7857">
        <v>53083021.899901338</v>
      </c>
      <c r="F7857">
        <v>2863.0138537142921</v>
      </c>
      <c r="G7857">
        <v>403783634.83645028</v>
      </c>
      <c r="H7857" s="6">
        <f>E7857-G7857-'Recalled prostheses cost'!$F$23</f>
        <v>-374452437.40344012</v>
      </c>
      <c r="I7857" s="112">
        <v>29399192.469472803</v>
      </c>
      <c r="J7857" s="112">
        <v>153437781.23785111</v>
      </c>
      <c r="K7857" s="112">
        <f>I7857-J7857-(0.38*'Recalled prostheses cost'!$F$23)</f>
        <v>-133064282.06579697</v>
      </c>
      <c r="L7857" s="11">
        <f t="shared" si="248"/>
        <v>1</v>
      </c>
    </row>
    <row r="7858" spans="1:12" x14ac:dyDescent="0.25">
      <c r="A7858">
        <f t="shared" si="249"/>
        <v>7853</v>
      </c>
      <c r="C7858">
        <v>54749.843896608952</v>
      </c>
      <c r="D7858">
        <v>56092.337577986029</v>
      </c>
      <c r="E7858">
        <v>48426208.21961493</v>
      </c>
      <c r="F7858">
        <v>1342.4936813770764</v>
      </c>
      <c r="G7858">
        <v>279999333.05788672</v>
      </c>
      <c r="H7858" s="6">
        <f>E7858-G7858-'Recalled prostheses cost'!$F$23</f>
        <v>-255324949.30516297</v>
      </c>
      <c r="I7858" s="112">
        <v>27144564.275192518</v>
      </c>
      <c r="J7858" s="112">
        <v>106399746.56199697</v>
      </c>
      <c r="K7858" s="112">
        <f>I7858-J7858-(0.38*'Recalled prostheses cost'!$F$23)</f>
        <v>-88280875.584223092</v>
      </c>
      <c r="L7858" s="11">
        <f t="shared" si="248"/>
        <v>1</v>
      </c>
    </row>
    <row r="7859" spans="1:12" x14ac:dyDescent="0.25">
      <c r="A7859">
        <f t="shared" si="249"/>
        <v>7854</v>
      </c>
      <c r="C7859">
        <v>71360.65782189522</v>
      </c>
      <c r="D7859">
        <v>73799.458017523546</v>
      </c>
      <c r="E7859">
        <v>47617086.273647837</v>
      </c>
      <c r="F7859">
        <v>2438.800195628326</v>
      </c>
      <c r="G7859">
        <v>335756178.15977019</v>
      </c>
      <c r="H7859" s="6">
        <f>E7859-G7859-'Recalled prostheses cost'!$F$23</f>
        <v>-311890916.35301352</v>
      </c>
      <c r="I7859" s="112">
        <v>26429482.87409788</v>
      </c>
      <c r="J7859" s="112">
        <v>127587347.70071268</v>
      </c>
      <c r="K7859" s="112">
        <f>I7859-J7859-(0.38*'Recalled prostheses cost'!$F$23)</f>
        <v>-110183558.12403345</v>
      </c>
      <c r="L7859" s="11">
        <f t="shared" si="248"/>
        <v>1</v>
      </c>
    </row>
    <row r="7860" spans="1:12" x14ac:dyDescent="0.25">
      <c r="A7860">
        <f t="shared" si="249"/>
        <v>7855</v>
      </c>
      <c r="C7860">
        <v>53808.603258476214</v>
      </c>
      <c r="D7860">
        <v>54912.586429827054</v>
      </c>
      <c r="E7860">
        <v>49000365.804868393</v>
      </c>
      <c r="F7860">
        <v>1103.9831713508393</v>
      </c>
      <c r="G7860">
        <v>221326462.85975516</v>
      </c>
      <c r="H7860" s="6">
        <f>E7860-G7860-'Recalled prostheses cost'!$F$23</f>
        <v>-196077921.52177793</v>
      </c>
      <c r="I7860" s="112">
        <v>27205246.136024028</v>
      </c>
      <c r="J7860" s="112">
        <v>84104055.886706963</v>
      </c>
      <c r="K7860" s="112">
        <f>I7860-J7860-(0.38*'Recalled prostheses cost'!$F$23)</f>
        <v>-65924503.048101582</v>
      </c>
      <c r="L7860" s="11">
        <f t="shared" si="248"/>
        <v>1</v>
      </c>
    </row>
    <row r="7861" spans="1:12" x14ac:dyDescent="0.25">
      <c r="A7861">
        <f t="shared" si="249"/>
        <v>7856</v>
      </c>
      <c r="C7861">
        <v>50306.945594982652</v>
      </c>
      <c r="D7861">
        <v>51606.568806950221</v>
      </c>
      <c r="E7861">
        <v>66651568.03228683</v>
      </c>
      <c r="F7861">
        <v>1299.6232119675697</v>
      </c>
      <c r="G7861">
        <v>435939809.15641493</v>
      </c>
      <c r="H7861" s="6">
        <f>E7861-G7861-'Recalled prostheses cost'!$F$23</f>
        <v>-393040065.59101927</v>
      </c>
      <c r="I7861" s="112">
        <v>36391377.792544432</v>
      </c>
      <c r="J7861" s="112">
        <v>165657127.47943765</v>
      </c>
      <c r="K7861" s="112">
        <f>I7861-J7861-(0.38*'Recalled prostheses cost'!$F$23)</f>
        <v>-138291442.98431188</v>
      </c>
      <c r="L7861" s="11">
        <f t="shared" si="248"/>
        <v>1</v>
      </c>
    </row>
    <row r="7862" spans="1:12" x14ac:dyDescent="0.25">
      <c r="A7862">
        <f t="shared" si="249"/>
        <v>7857</v>
      </c>
      <c r="C7862">
        <v>54583.037299298761</v>
      </c>
      <c r="D7862">
        <v>56243.123865028436</v>
      </c>
      <c r="E7862">
        <v>45391511.79220064</v>
      </c>
      <c r="F7862">
        <v>1660.0865657296745</v>
      </c>
      <c r="G7862">
        <v>309449535.57522374</v>
      </c>
      <c r="H7862" s="6">
        <f>E7862-G7862-'Recalled prostheses cost'!$F$23</f>
        <v>-287809848.24991429</v>
      </c>
      <c r="I7862" s="112">
        <v>24778903.098271802</v>
      </c>
      <c r="J7862" s="112">
        <v>117590823.51858501</v>
      </c>
      <c r="K7862" s="112">
        <f>I7862-J7862-(0.38*'Recalled prostheses cost'!$F$23)</f>
        <v>-101837613.71773186</v>
      </c>
      <c r="L7862" s="11">
        <f t="shared" si="248"/>
        <v>1</v>
      </c>
    </row>
    <row r="7863" spans="1:12" x14ac:dyDescent="0.25">
      <c r="A7863">
        <f t="shared" si="249"/>
        <v>7858</v>
      </c>
      <c r="C7863">
        <v>56617.439555931414</v>
      </c>
      <c r="D7863">
        <v>58369.913505692683</v>
      </c>
      <c r="E7863">
        <v>49332554.678065442</v>
      </c>
      <c r="F7863">
        <v>1752.4739497612682</v>
      </c>
      <c r="G7863">
        <v>382731425.202142</v>
      </c>
      <c r="H7863" s="6">
        <f>E7863-G7863-'Recalled prostheses cost'!$F$23</f>
        <v>-357150694.99096775</v>
      </c>
      <c r="I7863" s="112">
        <v>27104719.614950601</v>
      </c>
      <c r="J7863" s="112">
        <v>145437941.57681394</v>
      </c>
      <c r="K7863" s="112">
        <f>I7863-J7863-(0.38*'Recalled prostheses cost'!$F$23)</f>
        <v>-127358915.25928199</v>
      </c>
      <c r="L7863" s="11">
        <f t="shared" si="248"/>
        <v>1</v>
      </c>
    </row>
    <row r="7864" spans="1:12" x14ac:dyDescent="0.25">
      <c r="A7864">
        <f t="shared" si="249"/>
        <v>7859</v>
      </c>
      <c r="C7864">
        <v>69249.38135843433</v>
      </c>
      <c r="D7864">
        <v>71817.630386439807</v>
      </c>
      <c r="E7864">
        <v>60564558.666374773</v>
      </c>
      <c r="F7864">
        <v>2568.2490280054772</v>
      </c>
      <c r="G7864">
        <v>517762491.16897959</v>
      </c>
      <c r="H7864" s="6">
        <f>E7864-G7864-'Recalled prostheses cost'!$F$23</f>
        <v>-480949756.96949601</v>
      </c>
      <c r="I7864" s="112">
        <v>33741745.226436906</v>
      </c>
      <c r="J7864" s="112">
        <v>196749746.64421222</v>
      </c>
      <c r="K7864" s="112">
        <f>I7864-J7864-(0.38*'Recalled prostheses cost'!$F$23)</f>
        <v>-172033694.71519396</v>
      </c>
      <c r="L7864" s="11">
        <f t="shared" si="248"/>
        <v>1</v>
      </c>
    </row>
    <row r="7865" spans="1:12" x14ac:dyDescent="0.25">
      <c r="A7865">
        <f t="shared" si="249"/>
        <v>7860</v>
      </c>
      <c r="C7865">
        <v>54619.217265216837</v>
      </c>
      <c r="D7865">
        <v>56360.757506669128</v>
      </c>
      <c r="E7865">
        <v>54744820.196361586</v>
      </c>
      <c r="F7865">
        <v>1741.5402414522905</v>
      </c>
      <c r="G7865">
        <v>487297163.46567172</v>
      </c>
      <c r="H7865" s="6">
        <f>E7865-G7865-'Recalled prostheses cost'!$F$23</f>
        <v>-456304167.73620129</v>
      </c>
      <c r="I7865" s="112">
        <v>30664315.31099344</v>
      </c>
      <c r="J7865" s="112">
        <v>185172922.11695522</v>
      </c>
      <c r="K7865" s="112">
        <f>I7865-J7865-(0.38*'Recalled prostheses cost'!$F$23)</f>
        <v>-163534300.10338044</v>
      </c>
      <c r="L7865" s="11">
        <f t="shared" si="248"/>
        <v>1</v>
      </c>
    </row>
    <row r="7866" spans="1:12" x14ac:dyDescent="0.25">
      <c r="A7866">
        <f t="shared" si="249"/>
        <v>7861</v>
      </c>
      <c r="C7866">
        <v>49655.105877696704</v>
      </c>
      <c r="D7866">
        <v>51626.270006042003</v>
      </c>
      <c r="E7866">
        <v>64854743.226159394</v>
      </c>
      <c r="F7866">
        <v>1971.1641283452991</v>
      </c>
      <c r="G7866">
        <v>837230944.37017572</v>
      </c>
      <c r="H7866" s="6">
        <f>E7866-G7866-'Recalled prostheses cost'!$F$23</f>
        <v>-796128025.61090744</v>
      </c>
      <c r="I7866" s="112">
        <v>35816448.117503747</v>
      </c>
      <c r="J7866" s="112">
        <v>318147758.86066675</v>
      </c>
      <c r="K7866" s="112">
        <f>I7866-J7866-(0.38*'Recalled prostheses cost'!$F$23)</f>
        <v>-291357004.04058164</v>
      </c>
      <c r="L7866" s="11">
        <f t="shared" si="248"/>
        <v>1</v>
      </c>
    </row>
    <row r="7867" spans="1:12" x14ac:dyDescent="0.25">
      <c r="A7867">
        <f t="shared" si="249"/>
        <v>7862</v>
      </c>
      <c r="C7867">
        <v>69824.871885670873</v>
      </c>
      <c r="D7867">
        <v>72425.018422810797</v>
      </c>
      <c r="E7867">
        <v>45767429.24373813</v>
      </c>
      <c r="F7867">
        <v>2600.1465371399245</v>
      </c>
      <c r="G7867">
        <v>344338982.41251975</v>
      </c>
      <c r="H7867" s="6">
        <f>E7867-G7867-'Recalled prostheses cost'!$F$23</f>
        <v>-322323377.63567281</v>
      </c>
      <c r="I7867" s="112">
        <v>25602499.112225749</v>
      </c>
      <c r="J7867" s="112">
        <v>130848813.31675752</v>
      </c>
      <c r="K7867" s="112">
        <f>I7867-J7867-(0.38*'Recalled prostheses cost'!$F$23)</f>
        <v>-114272007.50195041</v>
      </c>
      <c r="L7867" s="11">
        <f t="shared" si="248"/>
        <v>1</v>
      </c>
    </row>
    <row r="7868" spans="1:12" x14ac:dyDescent="0.25">
      <c r="A7868">
        <f t="shared" si="249"/>
        <v>7863</v>
      </c>
      <c r="C7868">
        <v>55387.324220057344</v>
      </c>
      <c r="D7868">
        <v>56730.323236188888</v>
      </c>
      <c r="E7868">
        <v>40182875.071969546</v>
      </c>
      <c r="F7868">
        <v>1342.9990161315436</v>
      </c>
      <c r="G7868">
        <v>227429038.83277309</v>
      </c>
      <c r="H7868" s="6">
        <f>E7868-G7868-'Recalled prostheses cost'!$F$23</f>
        <v>-210997988.22769472</v>
      </c>
      <c r="I7868" s="112">
        <v>22418240.404020045</v>
      </c>
      <c r="J7868" s="112">
        <v>86423034.756453782</v>
      </c>
      <c r="K7868" s="112">
        <f>I7868-J7868-(0.38*'Recalled prostheses cost'!$F$23)</f>
        <v>-73030487.649852395</v>
      </c>
      <c r="L7868" s="11">
        <f t="shared" si="248"/>
        <v>1</v>
      </c>
    </row>
    <row r="7869" spans="1:12" x14ac:dyDescent="0.25">
      <c r="A7869">
        <f t="shared" si="249"/>
        <v>7864</v>
      </c>
      <c r="C7869">
        <v>69657.805408214364</v>
      </c>
      <c r="D7869">
        <v>71288.0358541319</v>
      </c>
      <c r="E7869">
        <v>43388002.496615671</v>
      </c>
      <c r="F7869">
        <v>1630.2304459175357</v>
      </c>
      <c r="G7869">
        <v>193684181.50208443</v>
      </c>
      <c r="H7869" s="6">
        <f>E7869-G7869-'Recalled prostheses cost'!$F$23</f>
        <v>-174048003.47235993</v>
      </c>
      <c r="I7869" s="112">
        <v>24526593.240813967</v>
      </c>
      <c r="J7869" s="112">
        <v>73599988.9707921</v>
      </c>
      <c r="K7869" s="112">
        <f>I7869-J7869-(0.38*'Recalled prostheses cost'!$F$23)</f>
        <v>-58099089.027396776</v>
      </c>
      <c r="L7869" s="11">
        <f t="shared" si="248"/>
        <v>1</v>
      </c>
    </row>
    <row r="7870" spans="1:12" x14ac:dyDescent="0.25">
      <c r="A7870">
        <f t="shared" si="249"/>
        <v>7865</v>
      </c>
      <c r="C7870">
        <v>68360.931646791796</v>
      </c>
      <c r="D7870">
        <v>70180.722872302969</v>
      </c>
      <c r="E7870">
        <v>45654496.506699584</v>
      </c>
      <c r="F7870">
        <v>1819.7912255111733</v>
      </c>
      <c r="G7870">
        <v>260326457.74794534</v>
      </c>
      <c r="H7870" s="6">
        <f>E7870-G7870-'Recalled prostheses cost'!$F$23</f>
        <v>-238423785.70813692</v>
      </c>
      <c r="I7870" s="112">
        <v>25370340.849886157</v>
      </c>
      <c r="J7870" s="112">
        <v>98924053.944219232</v>
      </c>
      <c r="K7870" s="112">
        <f>I7870-J7870-(0.38*'Recalled prostheses cost'!$F$23)</f>
        <v>-82579406.391751736</v>
      </c>
      <c r="L7870" s="11">
        <f t="shared" si="248"/>
        <v>1</v>
      </c>
    </row>
    <row r="7871" spans="1:12" x14ac:dyDescent="0.25">
      <c r="A7871">
        <f t="shared" si="249"/>
        <v>7866</v>
      </c>
      <c r="C7871">
        <v>50307.907325449771</v>
      </c>
      <c r="D7871">
        <v>51998.380881463076</v>
      </c>
      <c r="E7871">
        <v>54647265.868610315</v>
      </c>
      <c r="F7871">
        <v>1690.4735560133049</v>
      </c>
      <c r="G7871">
        <v>484573458.28967142</v>
      </c>
      <c r="H7871" s="6">
        <f>E7871-G7871-'Recalled prostheses cost'!$F$23</f>
        <v>-453678016.88795227</v>
      </c>
      <c r="I7871" s="112">
        <v>30460348.448446169</v>
      </c>
      <c r="J7871" s="112">
        <v>184137914.15007514</v>
      </c>
      <c r="K7871" s="112">
        <f>I7871-J7871-(0.38*'Recalled prostheses cost'!$F$23)</f>
        <v>-162703258.99904764</v>
      </c>
      <c r="L7871" s="11">
        <f t="shared" si="248"/>
        <v>1</v>
      </c>
    </row>
    <row r="7872" spans="1:12" x14ac:dyDescent="0.25">
      <c r="A7872">
        <f t="shared" si="249"/>
        <v>7867</v>
      </c>
      <c r="C7872">
        <v>60931.912732159246</v>
      </c>
      <c r="D7872">
        <v>62255.337368386667</v>
      </c>
      <c r="E7872">
        <v>48791796.856039323</v>
      </c>
      <c r="F7872">
        <v>1323.4246362274207</v>
      </c>
      <c r="G7872">
        <v>259085444.76867968</v>
      </c>
      <c r="H7872" s="6">
        <f>E7872-G7872-'Recalled prostheses cost'!$F$23</f>
        <v>-234045472.37953153</v>
      </c>
      <c r="I7872" s="112">
        <v>27089170.322510153</v>
      </c>
      <c r="J7872" s="112">
        <v>98452469.012098268</v>
      </c>
      <c r="K7872" s="112">
        <f>I7872-J7872-(0.38*'Recalled prostheses cost'!$F$23)</f>
        <v>-80388991.987006754</v>
      </c>
      <c r="L7872" s="11">
        <f t="shared" si="248"/>
        <v>1</v>
      </c>
    </row>
    <row r="7873" spans="1:12" x14ac:dyDescent="0.25">
      <c r="A7873">
        <f t="shared" si="249"/>
        <v>7868</v>
      </c>
      <c r="C7873">
        <v>65233.577429892815</v>
      </c>
      <c r="D7873">
        <v>67373.914184831767</v>
      </c>
      <c r="E7873">
        <v>59282374.96953354</v>
      </c>
      <c r="F7873">
        <v>2140.3367549389513</v>
      </c>
      <c r="G7873">
        <v>435284687.71089029</v>
      </c>
      <c r="H7873" s="6">
        <f>E7873-G7873-'Recalled prostheses cost'!$F$23</f>
        <v>-399754137.2082479</v>
      </c>
      <c r="I7873" s="112">
        <v>32950090.584614635</v>
      </c>
      <c r="J7873" s="112">
        <v>165408181.33013833</v>
      </c>
      <c r="K7873" s="112">
        <f>I7873-J7873-(0.38*'Recalled prostheses cost'!$F$23)</f>
        <v>-141483784.04294235</v>
      </c>
      <c r="L7873" s="11">
        <f t="shared" si="248"/>
        <v>1</v>
      </c>
    </row>
    <row r="7874" spans="1:12" x14ac:dyDescent="0.25">
      <c r="A7874">
        <f t="shared" si="249"/>
        <v>7869</v>
      </c>
      <c r="C7874">
        <v>69088.187834393801</v>
      </c>
      <c r="D7874">
        <v>71266.120367440468</v>
      </c>
      <c r="E7874">
        <v>39991048.674320526</v>
      </c>
      <c r="F7874">
        <v>2177.9325330466672</v>
      </c>
      <c r="G7874">
        <v>267769935.26560837</v>
      </c>
      <c r="H7874" s="6">
        <f>E7874-G7874-'Recalled prostheses cost'!$F$23</f>
        <v>-251530711.05817902</v>
      </c>
      <c r="I7874" s="112">
        <v>22228260.653030574</v>
      </c>
      <c r="J7874" s="112">
        <v>101752575.40093116</v>
      </c>
      <c r="K7874" s="112">
        <f>I7874-J7874-(0.38*'Recalled prostheses cost'!$F$23)</f>
        <v>-88550008.045319229</v>
      </c>
      <c r="L7874" s="11">
        <f t="shared" si="248"/>
        <v>1</v>
      </c>
    </row>
    <row r="7875" spans="1:12" x14ac:dyDescent="0.25">
      <c r="A7875">
        <f t="shared" si="249"/>
        <v>7870</v>
      </c>
      <c r="C7875">
        <v>52257.996956236238</v>
      </c>
      <c r="D7875">
        <v>53853.053689605091</v>
      </c>
      <c r="E7875">
        <v>48265946.763584785</v>
      </c>
      <c r="F7875">
        <v>1595.0567333688523</v>
      </c>
      <c r="G7875">
        <v>400820386.48216379</v>
      </c>
      <c r="H7875" s="6">
        <f>E7875-G7875-'Recalled prostheses cost'!$F$23</f>
        <v>-376306264.18547016</v>
      </c>
      <c r="I7875" s="112">
        <v>27217273.688235588</v>
      </c>
      <c r="J7875" s="112">
        <v>152311746.86322227</v>
      </c>
      <c r="K7875" s="112">
        <f>I7875-J7875-(0.38*'Recalled prostheses cost'!$F$23)</f>
        <v>-134120166.47240534</v>
      </c>
      <c r="L7875" s="11">
        <f t="shared" si="248"/>
        <v>1</v>
      </c>
    </row>
    <row r="7876" spans="1:12" x14ac:dyDescent="0.25">
      <c r="A7876">
        <f t="shared" si="249"/>
        <v>7871</v>
      </c>
      <c r="C7876">
        <v>49325.307464140831</v>
      </c>
      <c r="D7876">
        <v>50594.884720638431</v>
      </c>
      <c r="E7876">
        <v>42978103.061052583</v>
      </c>
      <c r="F7876">
        <v>1269.5772564975996</v>
      </c>
      <c r="G7876">
        <v>226673306.34686989</v>
      </c>
      <c r="H7876" s="6">
        <f>E7876-G7876-'Recalled prostheses cost'!$F$23</f>
        <v>-207447027.75270846</v>
      </c>
      <c r="I7876" s="112">
        <v>24014408.77902288</v>
      </c>
      <c r="J7876" s="112">
        <v>86135856.411810562</v>
      </c>
      <c r="K7876" s="112">
        <f>I7876-J7876-(0.38*'Recalled prostheses cost'!$F$23)</f>
        <v>-71147140.930206329</v>
      </c>
      <c r="L7876" s="11">
        <f t="shared" si="248"/>
        <v>1</v>
      </c>
    </row>
    <row r="7877" spans="1:12" x14ac:dyDescent="0.25">
      <c r="A7877">
        <f t="shared" si="249"/>
        <v>7872</v>
      </c>
      <c r="C7877">
        <v>62280.610057545702</v>
      </c>
      <c r="D7877">
        <v>64417.874617191927</v>
      </c>
      <c r="E7877">
        <v>48635458.139243133</v>
      </c>
      <c r="F7877">
        <v>2137.2645596462244</v>
      </c>
      <c r="G7877">
        <v>364132154.85493165</v>
      </c>
      <c r="H7877" s="6">
        <f>E7877-G7877-'Recalled prostheses cost'!$F$23</f>
        <v>-339248521.1825797</v>
      </c>
      <c r="I7877" s="112">
        <v>27474058.909021225</v>
      </c>
      <c r="J7877" s="112">
        <v>138370218.84487402</v>
      </c>
      <c r="K7877" s="112">
        <f>I7877-J7877-(0.38*'Recalled prostheses cost'!$F$23)</f>
        <v>-119921853.23327145</v>
      </c>
      <c r="L7877" s="11">
        <f t="shared" si="248"/>
        <v>1</v>
      </c>
    </row>
    <row r="7878" spans="1:12" x14ac:dyDescent="0.25">
      <c r="A7878">
        <f t="shared" si="249"/>
        <v>7873</v>
      </c>
      <c r="C7878">
        <v>54461.864840936905</v>
      </c>
      <c r="D7878">
        <v>55602.054455734076</v>
      </c>
      <c r="E7878">
        <v>47405211.51672703</v>
      </c>
      <c r="F7878">
        <v>1140.1896147971711</v>
      </c>
      <c r="G7878">
        <v>220994238.75468338</v>
      </c>
      <c r="H7878" s="6">
        <f>E7878-G7878-'Recalled prostheses cost'!$F$23</f>
        <v>-197340851.70484751</v>
      </c>
      <c r="I7878" s="112">
        <v>26101466.400331128</v>
      </c>
      <c r="J7878" s="112">
        <v>83977810.726779655</v>
      </c>
      <c r="K7878" s="112">
        <f>I7878-J7878-(0.38*'Recalled prostheses cost'!$F$23)</f>
        <v>-66902037.623867176</v>
      </c>
      <c r="L7878" s="11">
        <f t="shared" ref="L7878:L7941" si="250">IF(H7878/$H$1&lt;=F7878,1,0)</f>
        <v>1</v>
      </c>
    </row>
    <row r="7879" spans="1:12" x14ac:dyDescent="0.25">
      <c r="A7879">
        <f t="shared" si="249"/>
        <v>7874</v>
      </c>
      <c r="C7879">
        <v>76992.079077371032</v>
      </c>
      <c r="D7879">
        <v>79008.307636704645</v>
      </c>
      <c r="E7879">
        <v>52914555.044345155</v>
      </c>
      <c r="F7879">
        <v>2016.2285593336128</v>
      </c>
      <c r="G7879">
        <v>305622443.89258647</v>
      </c>
      <c r="H7879" s="6">
        <f>E7879-G7879-'Recalled prostheses cost'!$F$23</f>
        <v>-276459713.3151325</v>
      </c>
      <c r="I7879" s="112">
        <v>28827856.979897078</v>
      </c>
      <c r="J7879" s="112">
        <v>116136528.67918284</v>
      </c>
      <c r="K7879" s="112">
        <f>I7879-J7879-(0.38*'Recalled prostheses cost'!$F$23)</f>
        <v>-96334364.9967044</v>
      </c>
      <c r="L7879" s="11">
        <f t="shared" si="250"/>
        <v>1</v>
      </c>
    </row>
    <row r="7880" spans="1:12" x14ac:dyDescent="0.25">
      <c r="A7880">
        <f t="shared" ref="A7880:A7943" si="251">1+A7879</f>
        <v>7875</v>
      </c>
      <c r="C7880">
        <v>63404.822663477389</v>
      </c>
      <c r="D7880">
        <v>65735.206312020164</v>
      </c>
      <c r="E7880">
        <v>50980419.90468587</v>
      </c>
      <c r="F7880">
        <v>2330.3836485427746</v>
      </c>
      <c r="G7880">
        <v>505743647.21507603</v>
      </c>
      <c r="H7880" s="6">
        <f>E7880-G7880-'Recalled prostheses cost'!$F$23</f>
        <v>-478515051.77728134</v>
      </c>
      <c r="I7880" s="112">
        <v>28466331.487086546</v>
      </c>
      <c r="J7880" s="112">
        <v>192182585.94172889</v>
      </c>
      <c r="K7880" s="112">
        <f>I7880-J7880-(0.38*'Recalled prostheses cost'!$F$23)</f>
        <v>-172741947.75206101</v>
      </c>
      <c r="L7880" s="11">
        <f t="shared" si="250"/>
        <v>1</v>
      </c>
    </row>
    <row r="7881" spans="1:12" x14ac:dyDescent="0.25">
      <c r="A7881">
        <f t="shared" si="251"/>
        <v>7876</v>
      </c>
      <c r="C7881">
        <v>51087.58285424373</v>
      </c>
      <c r="D7881">
        <v>52299.427165657064</v>
      </c>
      <c r="E7881">
        <v>42845423.24430047</v>
      </c>
      <c r="F7881">
        <v>1211.8443114133333</v>
      </c>
      <c r="G7881">
        <v>206610421.23118287</v>
      </c>
      <c r="H7881" s="6">
        <f>E7881-G7881-'Recalled prostheses cost'!$F$23</f>
        <v>-187516822.45377356</v>
      </c>
      <c r="I7881" s="112">
        <v>23660018.499115497</v>
      </c>
      <c r="J7881" s="112">
        <v>78511960.067849487</v>
      </c>
      <c r="K7881" s="112">
        <f>I7881-J7881-(0.38*'Recalled prostheses cost'!$F$23)</f>
        <v>-63877634.866152637</v>
      </c>
      <c r="L7881" s="11">
        <f t="shared" si="250"/>
        <v>1</v>
      </c>
    </row>
    <row r="7882" spans="1:12" x14ac:dyDescent="0.25">
      <c r="A7882">
        <f t="shared" si="251"/>
        <v>7877</v>
      </c>
      <c r="C7882">
        <v>49419.968379342543</v>
      </c>
      <c r="D7882">
        <v>50598.062054592017</v>
      </c>
      <c r="E7882">
        <v>43359175.048564211</v>
      </c>
      <c r="F7882">
        <v>1178.0936752494745</v>
      </c>
      <c r="G7882">
        <v>240240887.67987838</v>
      </c>
      <c r="H7882" s="6">
        <f>E7882-G7882-'Recalled prostheses cost'!$F$23</f>
        <v>-220633537.09820533</v>
      </c>
      <c r="I7882" s="112">
        <v>24100541.133584298</v>
      </c>
      <c r="J7882" s="112">
        <v>91291537.318353802</v>
      </c>
      <c r="K7882" s="112">
        <f>I7882-J7882-(0.38*'Recalled prostheses cost'!$F$23)</f>
        <v>-76216689.482188165</v>
      </c>
      <c r="L7882" s="11">
        <f t="shared" si="250"/>
        <v>1</v>
      </c>
    </row>
    <row r="7883" spans="1:12" x14ac:dyDescent="0.25">
      <c r="A7883">
        <f t="shared" si="251"/>
        <v>7878</v>
      </c>
      <c r="C7883">
        <v>57680.003146748466</v>
      </c>
      <c r="D7883">
        <v>59008.294978728351</v>
      </c>
      <c r="E7883">
        <v>54798977.543613195</v>
      </c>
      <c r="F7883">
        <v>1328.2918319798846</v>
      </c>
      <c r="G7883">
        <v>275346430.44561672</v>
      </c>
      <c r="H7883" s="6">
        <f>E7883-G7883-'Recalled prostheses cost'!$F$23</f>
        <v>-244299277.3688947</v>
      </c>
      <c r="I7883" s="112">
        <v>30394787.581370454</v>
      </c>
      <c r="J7883" s="112">
        <v>104631643.56933434</v>
      </c>
      <c r="K7883" s="112">
        <f>I7883-J7883-(0.38*'Recalled prostheses cost'!$F$23)</f>
        <v>-83262549.285382539</v>
      </c>
      <c r="L7883" s="11">
        <f t="shared" si="250"/>
        <v>1</v>
      </c>
    </row>
    <row r="7884" spans="1:12" x14ac:dyDescent="0.25">
      <c r="A7884">
        <f t="shared" si="251"/>
        <v>7879</v>
      </c>
      <c r="C7884">
        <v>57430.36649770278</v>
      </c>
      <c r="D7884">
        <v>58877.884945591941</v>
      </c>
      <c r="E7884">
        <v>47337564.334472299</v>
      </c>
      <c r="F7884">
        <v>1447.5184478891606</v>
      </c>
      <c r="G7884">
        <v>242897503.30926248</v>
      </c>
      <c r="H7884" s="6">
        <f>E7884-G7884-'Recalled prostheses cost'!$F$23</f>
        <v>-219311763.44168136</v>
      </c>
      <c r="I7884" s="112">
        <v>26593780.889675997</v>
      </c>
      <c r="J7884" s="112">
        <v>92301051.257519752</v>
      </c>
      <c r="K7884" s="112">
        <f>I7884-J7884-(0.38*'Recalled prostheses cost'!$F$23)</f>
        <v>-74732963.665262401</v>
      </c>
      <c r="L7884" s="11">
        <f t="shared" si="250"/>
        <v>1</v>
      </c>
    </row>
    <row r="7885" spans="1:12" x14ac:dyDescent="0.25">
      <c r="A7885">
        <f t="shared" si="251"/>
        <v>7880</v>
      </c>
      <c r="C7885">
        <v>58763.634601281192</v>
      </c>
      <c r="D7885">
        <v>60865.201236475055</v>
      </c>
      <c r="E7885">
        <v>58989835.353854649</v>
      </c>
      <c r="F7885">
        <v>2101.5666351938635</v>
      </c>
      <c r="G7885">
        <v>450045333.74742484</v>
      </c>
      <c r="H7885" s="6">
        <f>E7885-G7885-'Recalled prostheses cost'!$F$23</f>
        <v>-414807322.86046135</v>
      </c>
      <c r="I7885" s="112">
        <v>32477012.444383487</v>
      </c>
      <c r="J7885" s="112">
        <v>171017226.82402146</v>
      </c>
      <c r="K7885" s="112">
        <f>I7885-J7885-(0.38*'Recalled prostheses cost'!$F$23)</f>
        <v>-147565907.67705661</v>
      </c>
      <c r="L7885" s="11">
        <f t="shared" si="250"/>
        <v>1</v>
      </c>
    </row>
    <row r="7886" spans="1:12" x14ac:dyDescent="0.25">
      <c r="A7886">
        <f t="shared" si="251"/>
        <v>7881</v>
      </c>
      <c r="C7886">
        <v>61789.008975049146</v>
      </c>
      <c r="D7886">
        <v>63411.218731390887</v>
      </c>
      <c r="E7886">
        <v>46601987.396915816</v>
      </c>
      <c r="F7886">
        <v>1622.209756341741</v>
      </c>
      <c r="G7886">
        <v>248115888.7128697</v>
      </c>
      <c r="H7886" s="6">
        <f>E7886-G7886-'Recalled prostheses cost'!$F$23</f>
        <v>-225265725.78284505</v>
      </c>
      <c r="I7886" s="112">
        <v>25464603.771246325</v>
      </c>
      <c r="J7886" s="112">
        <v>94284037.710890502</v>
      </c>
      <c r="K7886" s="112">
        <f>I7886-J7886-(0.38*'Recalled prostheses cost'!$F$23)</f>
        <v>-77845127.237062812</v>
      </c>
      <c r="L7886" s="11">
        <f t="shared" si="250"/>
        <v>1</v>
      </c>
    </row>
    <row r="7887" spans="1:12" x14ac:dyDescent="0.25">
      <c r="A7887">
        <f t="shared" si="251"/>
        <v>7882</v>
      </c>
      <c r="C7887">
        <v>53528.027457682561</v>
      </c>
      <c r="D7887">
        <v>56460.633911323603</v>
      </c>
      <c r="E7887">
        <v>49071541.658407159</v>
      </c>
      <c r="F7887">
        <v>2932.6064536410413</v>
      </c>
      <c r="G7887">
        <v>724588196.30323231</v>
      </c>
      <c r="H7887" s="6">
        <f>E7887-G7887-'Recalled prostheses cost'!$F$23</f>
        <v>-699268479.11171627</v>
      </c>
      <c r="I7887" s="112">
        <v>27136676.288104963</v>
      </c>
      <c r="J7887" s="112">
        <v>275343514.5952282</v>
      </c>
      <c r="K7887" s="112">
        <f>I7887-J7887-(0.38*'Recalled prostheses cost'!$F$23)</f>
        <v>-257232531.6045419</v>
      </c>
      <c r="L7887" s="11">
        <f t="shared" si="250"/>
        <v>1</v>
      </c>
    </row>
    <row r="7888" spans="1:12" x14ac:dyDescent="0.25">
      <c r="A7888">
        <f t="shared" si="251"/>
        <v>7883</v>
      </c>
      <c r="C7888">
        <v>71724.284643292311</v>
      </c>
      <c r="D7888">
        <v>74714.699429473083</v>
      </c>
      <c r="E7888">
        <v>38379405.983259961</v>
      </c>
      <c r="F7888">
        <v>2990.4147861807724</v>
      </c>
      <c r="G7888">
        <v>409162287.15413761</v>
      </c>
      <c r="H7888" s="6">
        <f>E7888-G7888-'Recalled prostheses cost'!$F$23</f>
        <v>-394534705.63776881</v>
      </c>
      <c r="I7888" s="112">
        <v>21154468.628896262</v>
      </c>
      <c r="J7888" s="112">
        <v>155481669.11857229</v>
      </c>
      <c r="K7888" s="112">
        <f>I7888-J7888-(0.38*'Recalled prostheses cost'!$F$23)</f>
        <v>-143352893.78709468</v>
      </c>
      <c r="L7888" s="11">
        <f t="shared" si="250"/>
        <v>1</v>
      </c>
    </row>
    <row r="7889" spans="1:12" x14ac:dyDescent="0.25">
      <c r="A7889">
        <f t="shared" si="251"/>
        <v>7884</v>
      </c>
      <c r="C7889">
        <v>68458.221338014686</v>
      </c>
      <c r="D7889">
        <v>70686.868598736764</v>
      </c>
      <c r="E7889">
        <v>40653799.440505281</v>
      </c>
      <c r="F7889">
        <v>2228.6472607220785</v>
      </c>
      <c r="G7889">
        <v>277160161.93692654</v>
      </c>
      <c r="H7889" s="6">
        <f>E7889-G7889-'Recalled prostheses cost'!$F$23</f>
        <v>-260258186.96331245</v>
      </c>
      <c r="I7889" s="112">
        <v>22436035.785230111</v>
      </c>
      <c r="J7889" s="112">
        <v>105320861.53603211</v>
      </c>
      <c r="K7889" s="112">
        <f>I7889-J7889-(0.38*'Recalled prostheses cost'!$F$23)</f>
        <v>-91910519.048220634</v>
      </c>
      <c r="L7889" s="11">
        <f t="shared" si="250"/>
        <v>1</v>
      </c>
    </row>
    <row r="7890" spans="1:12" x14ac:dyDescent="0.25">
      <c r="A7890">
        <f t="shared" si="251"/>
        <v>7885</v>
      </c>
      <c r="C7890">
        <v>55647.022415292246</v>
      </c>
      <c r="D7890">
        <v>56857.861117629785</v>
      </c>
      <c r="E7890">
        <v>40452868.525734149</v>
      </c>
      <c r="F7890">
        <v>1210.8387023375399</v>
      </c>
      <c r="G7890">
        <v>188898263.42743087</v>
      </c>
      <c r="H7890" s="6">
        <f>E7890-G7890-'Recalled prostheses cost'!$F$23</f>
        <v>-172197219.36858788</v>
      </c>
      <c r="I7890" s="112">
        <v>22498176.026190262</v>
      </c>
      <c r="J7890" s="112">
        <v>71781340.102423742</v>
      </c>
      <c r="K7890" s="112">
        <f>I7890-J7890-(0.38*'Recalled prostheses cost'!$F$23)</f>
        <v>-58308857.373652123</v>
      </c>
      <c r="L7890" s="11">
        <f t="shared" si="250"/>
        <v>1</v>
      </c>
    </row>
    <row r="7891" spans="1:12" x14ac:dyDescent="0.25">
      <c r="A7891">
        <f t="shared" si="251"/>
        <v>7886</v>
      </c>
      <c r="C7891">
        <v>50610.987282661721</v>
      </c>
      <c r="D7891">
        <v>52271.857156792961</v>
      </c>
      <c r="E7891">
        <v>53927463.795057401</v>
      </c>
      <c r="F7891">
        <v>1660.8698741312401</v>
      </c>
      <c r="G7891">
        <v>521926802.63236439</v>
      </c>
      <c r="H7891" s="6">
        <f>E7891-G7891-'Recalled prostheses cost'!$F$23</f>
        <v>-491751163.30419815</v>
      </c>
      <c r="I7891" s="112">
        <v>29855145.627731834</v>
      </c>
      <c r="J7891" s="112">
        <v>198332185.0002985</v>
      </c>
      <c r="K7891" s="112">
        <f>I7891-J7891-(0.38*'Recalled prostheses cost'!$F$23)</f>
        <v>-177502732.66998532</v>
      </c>
      <c r="L7891" s="11">
        <f t="shared" si="250"/>
        <v>1</v>
      </c>
    </row>
    <row r="7892" spans="1:12" x14ac:dyDescent="0.25">
      <c r="A7892">
        <f t="shared" si="251"/>
        <v>7887</v>
      </c>
      <c r="C7892">
        <v>68254.241547661528</v>
      </c>
      <c r="D7892">
        <v>70711.373513493163</v>
      </c>
      <c r="E7892">
        <v>46773635.577112868</v>
      </c>
      <c r="F7892">
        <v>2457.1319658316352</v>
      </c>
      <c r="G7892">
        <v>342312818.29032791</v>
      </c>
      <c r="H7892" s="6">
        <f>E7892-G7892-'Recalled prostheses cost'!$F$23</f>
        <v>-319291007.18010622</v>
      </c>
      <c r="I7892" s="112">
        <v>25918599.315535251</v>
      </c>
      <c r="J7892" s="112">
        <v>130078870.95032459</v>
      </c>
      <c r="K7892" s="112">
        <f>I7892-J7892-(0.38*'Recalled prostheses cost'!$F$23)</f>
        <v>-113185964.932208</v>
      </c>
      <c r="L7892" s="11">
        <f t="shared" si="250"/>
        <v>1</v>
      </c>
    </row>
    <row r="7893" spans="1:12" x14ac:dyDescent="0.25">
      <c r="A7893">
        <f t="shared" si="251"/>
        <v>7888</v>
      </c>
      <c r="C7893">
        <v>50193.413681953243</v>
      </c>
      <c r="D7893">
        <v>51200.060703722265</v>
      </c>
      <c r="E7893">
        <v>42529650.631450169</v>
      </c>
      <c r="F7893">
        <v>1006.6470217690221</v>
      </c>
      <c r="G7893">
        <v>184247902.34756303</v>
      </c>
      <c r="H7893" s="6">
        <f>E7893-G7893-'Recalled prostheses cost'!$F$23</f>
        <v>-165470076.18300402</v>
      </c>
      <c r="I7893" s="112">
        <v>23606567.268328391</v>
      </c>
      <c r="J7893" s="112">
        <v>70014202.892073959</v>
      </c>
      <c r="K7893" s="112">
        <f>I7893-J7893-(0.38*'Recalled prostheses cost'!$F$23)</f>
        <v>-55433328.921164215</v>
      </c>
      <c r="L7893" s="11">
        <f t="shared" si="250"/>
        <v>1</v>
      </c>
    </row>
    <row r="7894" spans="1:12" x14ac:dyDescent="0.25">
      <c r="A7894">
        <f t="shared" si="251"/>
        <v>7889</v>
      </c>
      <c r="C7894">
        <v>84224.972263723364</v>
      </c>
      <c r="D7894">
        <v>87847.540044662412</v>
      </c>
      <c r="E7894">
        <v>44287813.590358905</v>
      </c>
      <c r="F7894">
        <v>3622.5677809390472</v>
      </c>
      <c r="G7894">
        <v>321829224.35827708</v>
      </c>
      <c r="H7894" s="6">
        <f>E7894-G7894-'Recalled prostheses cost'!$F$23</f>
        <v>-301293235.23480934</v>
      </c>
      <c r="I7894" s="112">
        <v>24835209.198899757</v>
      </c>
      <c r="J7894" s="112">
        <v>122295105.25614528</v>
      </c>
      <c r="K7894" s="112">
        <f>I7894-J7894-(0.38*'Recalled prostheses cost'!$F$23)</f>
        <v>-106485589.35466418</v>
      </c>
      <c r="L7894" s="11">
        <f t="shared" si="250"/>
        <v>1</v>
      </c>
    </row>
    <row r="7895" spans="1:12" x14ac:dyDescent="0.25">
      <c r="A7895">
        <f t="shared" si="251"/>
        <v>7890</v>
      </c>
      <c r="C7895">
        <v>52265.330754885603</v>
      </c>
      <c r="D7895">
        <v>53454.256061372005</v>
      </c>
      <c r="E7895">
        <v>47825149.490471363</v>
      </c>
      <c r="F7895">
        <v>1188.9253064864024</v>
      </c>
      <c r="G7895">
        <v>251331787.64406541</v>
      </c>
      <c r="H7895" s="6">
        <f>E7895-G7895-'Recalled prostheses cost'!$F$23</f>
        <v>-227258462.62048522</v>
      </c>
      <c r="I7895" s="112">
        <v>26536047.352983583</v>
      </c>
      <c r="J7895" s="112">
        <v>95506079.304744869</v>
      </c>
      <c r="K7895" s="112">
        <f>I7895-J7895-(0.38*'Recalled prostheses cost'!$F$23)</f>
        <v>-77995725.249179929</v>
      </c>
      <c r="L7895" s="11">
        <f t="shared" si="250"/>
        <v>1</v>
      </c>
    </row>
    <row r="7896" spans="1:12" x14ac:dyDescent="0.25">
      <c r="A7896">
        <f t="shared" si="251"/>
        <v>7891</v>
      </c>
      <c r="C7896">
        <v>52663.140530267709</v>
      </c>
      <c r="D7896">
        <v>54139.267659734389</v>
      </c>
      <c r="E7896">
        <v>47239307.638885602</v>
      </c>
      <c r="F7896">
        <v>1476.1271294666803</v>
      </c>
      <c r="G7896">
        <v>315867665.94522935</v>
      </c>
      <c r="H7896" s="6">
        <f>E7896-G7896-'Recalled prostheses cost'!$F$23</f>
        <v>-292380182.7732349</v>
      </c>
      <c r="I7896" s="112">
        <v>26474269.569815222</v>
      </c>
      <c r="J7896" s="112">
        <v>120029713.05918714</v>
      </c>
      <c r="K7896" s="112">
        <f>I7896-J7896-(0.38*'Recalled prostheses cost'!$F$23)</f>
        <v>-102581136.78679058</v>
      </c>
      <c r="L7896" s="11">
        <f t="shared" si="250"/>
        <v>1</v>
      </c>
    </row>
    <row r="7897" spans="1:12" x14ac:dyDescent="0.25">
      <c r="A7897">
        <f t="shared" si="251"/>
        <v>7892</v>
      </c>
      <c r="C7897">
        <v>64922.241639268374</v>
      </c>
      <c r="D7897">
        <v>67461.07488272211</v>
      </c>
      <c r="E7897">
        <v>49761516.83144404</v>
      </c>
      <c r="F7897">
        <v>2538.8332434537369</v>
      </c>
      <c r="G7897">
        <v>478640231.17165053</v>
      </c>
      <c r="H7897" s="6">
        <f>E7897-G7897-'Recalled prostheses cost'!$F$23</f>
        <v>-452630538.80709767</v>
      </c>
      <c r="I7897" s="112">
        <v>27275441.707550321</v>
      </c>
      <c r="J7897" s="112">
        <v>181883287.84522721</v>
      </c>
      <c r="K7897" s="112">
        <f>I7897-J7897-(0.38*'Recalled prostheses cost'!$F$23)</f>
        <v>-163633539.43509555</v>
      </c>
      <c r="L7897" s="11">
        <f t="shared" si="250"/>
        <v>1</v>
      </c>
    </row>
    <row r="7898" spans="1:12" x14ac:dyDescent="0.25">
      <c r="A7898">
        <f t="shared" si="251"/>
        <v>7893</v>
      </c>
      <c r="C7898">
        <v>71830.236245296124</v>
      </c>
      <c r="D7898">
        <v>75138.570191147039</v>
      </c>
      <c r="E7898">
        <v>48309167.342034087</v>
      </c>
      <c r="F7898">
        <v>3308.3339458509145</v>
      </c>
      <c r="G7898">
        <v>450302007.47257584</v>
      </c>
      <c r="H7898" s="6">
        <f>E7898-G7898-'Recalled prostheses cost'!$F$23</f>
        <v>-425744664.59743291</v>
      </c>
      <c r="I7898" s="112">
        <v>26490783.998376902</v>
      </c>
      <c r="J7898" s="112">
        <v>171114762.83957881</v>
      </c>
      <c r="K7898" s="112">
        <f>I7898-J7898-(0.38*'Recalled prostheses cost'!$F$23)</f>
        <v>-153649672.13862056</v>
      </c>
      <c r="L7898" s="11">
        <f t="shared" si="250"/>
        <v>1</v>
      </c>
    </row>
    <row r="7899" spans="1:12" x14ac:dyDescent="0.25">
      <c r="A7899">
        <f t="shared" si="251"/>
        <v>7894</v>
      </c>
      <c r="C7899">
        <v>82316.841822612565</v>
      </c>
      <c r="D7899">
        <v>86342.690427215421</v>
      </c>
      <c r="E7899">
        <v>40649133.727856174</v>
      </c>
      <c r="F7899">
        <v>4025.8486046028556</v>
      </c>
      <c r="G7899">
        <v>412064865.74624795</v>
      </c>
      <c r="H7899" s="6">
        <f>E7899-G7899-'Recalled prostheses cost'!$F$23</f>
        <v>-395167556.48528296</v>
      </c>
      <c r="I7899" s="112">
        <v>22455560.866473578</v>
      </c>
      <c r="J7899" s="112">
        <v>156584648.98357424</v>
      </c>
      <c r="K7899" s="112">
        <f>I7899-J7899-(0.38*'Recalled prostheses cost'!$F$23)</f>
        <v>-143154781.41451931</v>
      </c>
      <c r="L7899" s="11">
        <f t="shared" si="250"/>
        <v>1</v>
      </c>
    </row>
    <row r="7900" spans="1:12" x14ac:dyDescent="0.25">
      <c r="A7900">
        <f t="shared" si="251"/>
        <v>7895</v>
      </c>
      <c r="C7900">
        <v>86538.716814060972</v>
      </c>
      <c r="D7900">
        <v>89894.346130156919</v>
      </c>
      <c r="E7900">
        <v>40828645.356914841</v>
      </c>
      <c r="F7900">
        <v>3355.6293160959467</v>
      </c>
      <c r="G7900">
        <v>350429605.58014393</v>
      </c>
      <c r="H7900" s="6">
        <f>E7900-G7900-'Recalled prostheses cost'!$F$23</f>
        <v>-333352784.69012028</v>
      </c>
      <c r="I7900" s="112">
        <v>22605176.407039851</v>
      </c>
      <c r="J7900" s="112">
        <v>133163250.12045473</v>
      </c>
      <c r="K7900" s="112">
        <f>I7900-J7900-(0.38*'Recalled prostheses cost'!$F$23)</f>
        <v>-119583767.01083353</v>
      </c>
      <c r="L7900" s="11">
        <f t="shared" si="250"/>
        <v>1</v>
      </c>
    </row>
    <row r="7901" spans="1:12" x14ac:dyDescent="0.25">
      <c r="A7901">
        <f t="shared" si="251"/>
        <v>7896</v>
      </c>
      <c r="C7901">
        <v>58454.784171819323</v>
      </c>
      <c r="D7901">
        <v>60219.138512635356</v>
      </c>
      <c r="E7901">
        <v>51319204.098496325</v>
      </c>
      <c r="F7901">
        <v>1764.3543408160331</v>
      </c>
      <c r="G7901">
        <v>354163285.18039995</v>
      </c>
      <c r="H7901" s="6">
        <f>E7901-G7901-'Recalled prostheses cost'!$F$23</f>
        <v>-326595905.54879481</v>
      </c>
      <c r="I7901" s="112">
        <v>28344344.209731027</v>
      </c>
      <c r="J7901" s="112">
        <v>134582048.36855197</v>
      </c>
      <c r="K7901" s="112">
        <f>I7901-J7901-(0.38*'Recalled prostheses cost'!$F$23)</f>
        <v>-115263397.45623958</v>
      </c>
      <c r="L7901" s="11">
        <f t="shared" si="250"/>
        <v>1</v>
      </c>
    </row>
    <row r="7902" spans="1:12" x14ac:dyDescent="0.25">
      <c r="A7902">
        <f t="shared" si="251"/>
        <v>7897</v>
      </c>
      <c r="C7902">
        <v>59331.489277990469</v>
      </c>
      <c r="D7902">
        <v>61690.578237234557</v>
      </c>
      <c r="E7902">
        <v>49714371.048572212</v>
      </c>
      <c r="F7902">
        <v>2359.0889592440872</v>
      </c>
      <c r="G7902">
        <v>453509288.72012019</v>
      </c>
      <c r="H7902" s="6">
        <f>E7902-G7902-'Recalled prostheses cost'!$F$23</f>
        <v>-427546742.13843918</v>
      </c>
      <c r="I7902" s="112">
        <v>27451085.725065131</v>
      </c>
      <c r="J7902" s="112">
        <v>172333529.71364567</v>
      </c>
      <c r="K7902" s="112">
        <f>I7902-J7902-(0.38*'Recalled prostheses cost'!$F$23)</f>
        <v>-153908137.28599918</v>
      </c>
      <c r="L7902" s="11">
        <f t="shared" si="250"/>
        <v>1</v>
      </c>
    </row>
    <row r="7903" spans="1:12" x14ac:dyDescent="0.25">
      <c r="A7903">
        <f t="shared" si="251"/>
        <v>7898</v>
      </c>
      <c r="C7903">
        <v>54242.951781149844</v>
      </c>
      <c r="D7903">
        <v>56042.472895435727</v>
      </c>
      <c r="E7903">
        <v>53964741.124987088</v>
      </c>
      <c r="F7903">
        <v>1799.5211142858825</v>
      </c>
      <c r="G7903">
        <v>463987387.00931638</v>
      </c>
      <c r="H7903" s="6">
        <f>E7903-G7903-'Recalled prostheses cost'!$F$23</f>
        <v>-433774470.35122049</v>
      </c>
      <c r="I7903" s="112">
        <v>29648164.516281065</v>
      </c>
      <c r="J7903" s="112">
        <v>176315207.06354022</v>
      </c>
      <c r="K7903" s="112">
        <f>I7903-J7903-(0.38*'Recalled prostheses cost'!$F$23)</f>
        <v>-155692735.84467781</v>
      </c>
      <c r="L7903" s="11">
        <f t="shared" si="250"/>
        <v>1</v>
      </c>
    </row>
    <row r="7904" spans="1:12" x14ac:dyDescent="0.25">
      <c r="A7904">
        <f t="shared" si="251"/>
        <v>7899</v>
      </c>
      <c r="C7904">
        <v>63676.827847700806</v>
      </c>
      <c r="D7904">
        <v>66070.843386052773</v>
      </c>
      <c r="E7904">
        <v>43946955.820174798</v>
      </c>
      <c r="F7904">
        <v>2394.0155383519668</v>
      </c>
      <c r="G7904">
        <v>385538292.06476051</v>
      </c>
      <c r="H7904" s="6">
        <f>E7904-G7904-'Recalled prostheses cost'!$F$23</f>
        <v>-365343160.71147686</v>
      </c>
      <c r="I7904" s="112">
        <v>24704442.23378991</v>
      </c>
      <c r="J7904" s="112">
        <v>146504550.98460895</v>
      </c>
      <c r="K7904" s="112">
        <f>I7904-J7904-(0.38*'Recalled prostheses cost'!$F$23)</f>
        <v>-130825802.04823768</v>
      </c>
      <c r="L7904" s="11">
        <f t="shared" si="250"/>
        <v>1</v>
      </c>
    </row>
    <row r="7905" spans="1:12" x14ac:dyDescent="0.25">
      <c r="A7905">
        <f t="shared" si="251"/>
        <v>7900</v>
      </c>
      <c r="C7905">
        <v>77910.146083746557</v>
      </c>
      <c r="D7905">
        <v>80732.479182301118</v>
      </c>
      <c r="E7905">
        <v>52022795.508818895</v>
      </c>
      <c r="F7905">
        <v>2822.3330985545617</v>
      </c>
      <c r="G7905">
        <v>423448945.28401572</v>
      </c>
      <c r="H7905" s="6">
        <f>E7905-G7905-'Recalled prostheses cost'!$F$23</f>
        <v>-395177974.24208796</v>
      </c>
      <c r="I7905" s="112">
        <v>29285347.819690946</v>
      </c>
      <c r="J7905" s="112">
        <v>160910599.20792601</v>
      </c>
      <c r="K7905" s="112">
        <f>I7905-J7905-(0.38*'Recalled prostheses cost'!$F$23)</f>
        <v>-140650944.68565372</v>
      </c>
      <c r="L7905" s="11">
        <f t="shared" si="250"/>
        <v>1</v>
      </c>
    </row>
    <row r="7906" spans="1:12" x14ac:dyDescent="0.25">
      <c r="A7906">
        <f t="shared" si="251"/>
        <v>7901</v>
      </c>
      <c r="C7906">
        <v>71342.282821256376</v>
      </c>
      <c r="D7906">
        <v>74362.606951832626</v>
      </c>
      <c r="E7906">
        <v>44439762.343587995</v>
      </c>
      <c r="F7906">
        <v>3020.3241305762494</v>
      </c>
      <c r="G7906">
        <v>368913630.66647601</v>
      </c>
      <c r="H7906" s="6">
        <f>E7906-G7906-'Recalled prostheses cost'!$F$23</f>
        <v>-348225692.78977919</v>
      </c>
      <c r="I7906" s="112">
        <v>25097886.405657351</v>
      </c>
      <c r="J7906" s="112">
        <v>140187179.65326089</v>
      </c>
      <c r="K7906" s="112">
        <f>I7906-J7906-(0.38*'Recalled prostheses cost'!$F$23)</f>
        <v>-124114986.54502219</v>
      </c>
      <c r="L7906" s="11">
        <f t="shared" si="250"/>
        <v>1</v>
      </c>
    </row>
    <row r="7907" spans="1:12" x14ac:dyDescent="0.25">
      <c r="A7907">
        <f t="shared" si="251"/>
        <v>7902</v>
      </c>
      <c r="C7907">
        <v>61488.442884454511</v>
      </c>
      <c r="D7907">
        <v>63553.652935767474</v>
      </c>
      <c r="E7907">
        <v>56157007.243861303</v>
      </c>
      <c r="F7907">
        <v>2065.2100513129626</v>
      </c>
      <c r="G7907">
        <v>440540329.60472178</v>
      </c>
      <c r="H7907" s="6">
        <f>E7907-G7907-'Recalled prostheses cost'!$F$23</f>
        <v>-408135146.82775164</v>
      </c>
      <c r="I7907" s="112">
        <v>31394998.609964721</v>
      </c>
      <c r="J7907" s="112">
        <v>167405325.2497943</v>
      </c>
      <c r="K7907" s="112">
        <f>I7907-J7907-(0.38*'Recalled prostheses cost'!$F$23)</f>
        <v>-145036019.93724823</v>
      </c>
      <c r="L7907" s="11">
        <f t="shared" si="250"/>
        <v>1</v>
      </c>
    </row>
    <row r="7908" spans="1:12" x14ac:dyDescent="0.25">
      <c r="A7908">
        <f t="shared" si="251"/>
        <v>7903</v>
      </c>
      <c r="C7908">
        <v>56357.223830191615</v>
      </c>
      <c r="D7908">
        <v>58032.54198773898</v>
      </c>
      <c r="E7908">
        <v>43710623.913423747</v>
      </c>
      <c r="F7908">
        <v>1675.3181575473645</v>
      </c>
      <c r="G7908">
        <v>302604156.00299752</v>
      </c>
      <c r="H7908" s="6">
        <f>E7908-G7908-'Recalled prostheses cost'!$F$23</f>
        <v>-282645356.55646497</v>
      </c>
      <c r="I7908" s="112">
        <v>24131157.811979666</v>
      </c>
      <c r="J7908" s="112">
        <v>114989579.28113908</v>
      </c>
      <c r="K7908" s="112">
        <f>I7908-J7908-(0.38*'Recalled prostheses cost'!$F$23)</f>
        <v>-99884114.766578048</v>
      </c>
      <c r="L7908" s="11">
        <f t="shared" si="250"/>
        <v>1</v>
      </c>
    </row>
    <row r="7909" spans="1:12" x14ac:dyDescent="0.25">
      <c r="A7909">
        <f t="shared" si="251"/>
        <v>7904</v>
      </c>
      <c r="C7909">
        <v>69753.182588219046</v>
      </c>
      <c r="D7909">
        <v>71299.955937568069</v>
      </c>
      <c r="E7909">
        <v>47656019.194296755</v>
      </c>
      <c r="F7909">
        <v>1546.7733493490232</v>
      </c>
      <c r="G7909">
        <v>188746177.02109736</v>
      </c>
      <c r="H7909" s="6">
        <f>E7909-G7909-'Recalled prostheses cost'!$F$23</f>
        <v>-164841982.29369178</v>
      </c>
      <c r="I7909" s="112">
        <v>26594281.153026946</v>
      </c>
      <c r="J7909" s="112">
        <v>71723547.268016994</v>
      </c>
      <c r="K7909" s="112">
        <f>I7909-J7909-(0.38*'Recalled prostheses cost'!$F$23)</f>
        <v>-54154959.412408695</v>
      </c>
      <c r="L7909" s="11">
        <f t="shared" si="250"/>
        <v>1</v>
      </c>
    </row>
    <row r="7910" spans="1:12" x14ac:dyDescent="0.25">
      <c r="A7910">
        <f t="shared" si="251"/>
        <v>7905</v>
      </c>
      <c r="C7910">
        <v>53329.312117742411</v>
      </c>
      <c r="D7910">
        <v>55492.453252464285</v>
      </c>
      <c r="E7910">
        <v>48127098.630786598</v>
      </c>
      <c r="F7910">
        <v>2163.1411347218746</v>
      </c>
      <c r="G7910">
        <v>420744989.90317237</v>
      </c>
      <c r="H7910" s="6">
        <f>E7910-G7910-'Recalled prostheses cost'!$F$23</f>
        <v>-396369715.73927695</v>
      </c>
      <c r="I7910" s="112">
        <v>26686915.498531766</v>
      </c>
      <c r="J7910" s="112">
        <v>159883096.16320553</v>
      </c>
      <c r="K7910" s="112">
        <f>I7910-J7910-(0.38*'Recalled prostheses cost'!$F$23)</f>
        <v>-142221873.96209243</v>
      </c>
      <c r="L7910" s="11">
        <f t="shared" si="250"/>
        <v>1</v>
      </c>
    </row>
    <row r="7911" spans="1:12" x14ac:dyDescent="0.25">
      <c r="A7911">
        <f t="shared" si="251"/>
        <v>7906</v>
      </c>
      <c r="C7911">
        <v>52569.266838314739</v>
      </c>
      <c r="D7911">
        <v>54345.550475278709</v>
      </c>
      <c r="E7911">
        <v>49697300.523050621</v>
      </c>
      <c r="F7911">
        <v>1776.2836369639699</v>
      </c>
      <c r="G7911">
        <v>447235091.62807924</v>
      </c>
      <c r="H7911" s="6">
        <f>E7911-G7911-'Recalled prostheses cost'!$F$23</f>
        <v>-421289615.5719198</v>
      </c>
      <c r="I7911" s="112">
        <v>27645228.669627964</v>
      </c>
      <c r="J7911" s="112">
        <v>169949334.81867003</v>
      </c>
      <c r="K7911" s="112">
        <f>I7911-J7911-(0.38*'Recalled prostheses cost'!$F$23)</f>
        <v>-151329799.44646072</v>
      </c>
      <c r="L7911" s="11">
        <f t="shared" si="250"/>
        <v>1</v>
      </c>
    </row>
    <row r="7912" spans="1:12" x14ac:dyDescent="0.25">
      <c r="A7912">
        <f t="shared" si="251"/>
        <v>7907</v>
      </c>
      <c r="C7912">
        <v>55465.699787715741</v>
      </c>
      <c r="D7912">
        <v>57671.857594824003</v>
      </c>
      <c r="E7912">
        <v>43301963.214682758</v>
      </c>
      <c r="F7912">
        <v>2206.1578071082622</v>
      </c>
      <c r="G7912">
        <v>392681643.7324419</v>
      </c>
      <c r="H7912" s="6">
        <f>E7912-G7912-'Recalled prostheses cost'!$F$23</f>
        <v>-373131504.98465031</v>
      </c>
      <c r="I7912" s="112">
        <v>23989480.468238931</v>
      </c>
      <c r="J7912" s="112">
        <v>149219024.61832792</v>
      </c>
      <c r="K7912" s="112">
        <f>I7912-J7912-(0.38*'Recalled prostheses cost'!$F$23)</f>
        <v>-134255237.44750762</v>
      </c>
      <c r="L7912" s="11">
        <f t="shared" si="250"/>
        <v>1</v>
      </c>
    </row>
    <row r="7913" spans="1:12" x14ac:dyDescent="0.25">
      <c r="A7913">
        <f t="shared" si="251"/>
        <v>7908</v>
      </c>
      <c r="C7913">
        <v>58545.65088747043</v>
      </c>
      <c r="D7913">
        <v>60508.427867661318</v>
      </c>
      <c r="E7913">
        <v>53592316.946293429</v>
      </c>
      <c r="F7913">
        <v>1962.7769801908871</v>
      </c>
      <c r="G7913">
        <v>429502492.86289263</v>
      </c>
      <c r="H7913" s="6">
        <f>E7913-G7913-'Recalled prostheses cost'!$F$23</f>
        <v>-399662000.38349038</v>
      </c>
      <c r="I7913" s="112">
        <v>30071513.431573655</v>
      </c>
      <c r="J7913" s="112">
        <v>163210947.28789923</v>
      </c>
      <c r="K7913" s="112">
        <f>I7913-J7913-(0.38*'Recalled prostheses cost'!$F$23)</f>
        <v>-142165127.15374422</v>
      </c>
      <c r="L7913" s="11">
        <f t="shared" si="250"/>
        <v>1</v>
      </c>
    </row>
    <row r="7914" spans="1:12" x14ac:dyDescent="0.25">
      <c r="A7914">
        <f t="shared" si="251"/>
        <v>7909</v>
      </c>
      <c r="C7914">
        <v>47230.100881721744</v>
      </c>
      <c r="D7914">
        <v>48222.898328709358</v>
      </c>
      <c r="E7914">
        <v>40424059.739638112</v>
      </c>
      <c r="F7914">
        <v>992.79744698761351</v>
      </c>
      <c r="G7914">
        <v>206691609.97851902</v>
      </c>
      <c r="H7914" s="6">
        <f>E7914-G7914-'Recalled prostheses cost'!$F$23</f>
        <v>-190019374.70577207</v>
      </c>
      <c r="I7914" s="112">
        <v>22231415.880711015</v>
      </c>
      <c r="J7914" s="112">
        <v>78542811.791837215</v>
      </c>
      <c r="K7914" s="112">
        <f>I7914-J7914-(0.38*'Recalled prostheses cost'!$F$23)</f>
        <v>-65337089.208544843</v>
      </c>
      <c r="L7914" s="11">
        <f t="shared" si="250"/>
        <v>1</v>
      </c>
    </row>
    <row r="7915" spans="1:12" x14ac:dyDescent="0.25">
      <c r="A7915">
        <f t="shared" si="251"/>
        <v>7910</v>
      </c>
      <c r="C7915">
        <v>65391.04050082116</v>
      </c>
      <c r="D7915">
        <v>67913.887239031625</v>
      </c>
      <c r="E7915">
        <v>57250711.100531675</v>
      </c>
      <c r="F7915">
        <v>2522.8467382104645</v>
      </c>
      <c r="G7915">
        <v>420812774.98357415</v>
      </c>
      <c r="H7915" s="6">
        <f>E7915-G7915-'Recalled prostheses cost'!$F$23</f>
        <v>-387313888.34993362</v>
      </c>
      <c r="I7915" s="112">
        <v>31695802.798726182</v>
      </c>
      <c r="J7915" s="112">
        <v>159908854.4937582</v>
      </c>
      <c r="K7915" s="112">
        <f>I7915-J7915-(0.38*'Recalled prostheses cost'!$F$23)</f>
        <v>-137238744.99245065</v>
      </c>
      <c r="L7915" s="11">
        <f t="shared" si="250"/>
        <v>1</v>
      </c>
    </row>
    <row r="7916" spans="1:12" x14ac:dyDescent="0.25">
      <c r="A7916">
        <f t="shared" si="251"/>
        <v>7911</v>
      </c>
      <c r="C7916">
        <v>70410.786695452072</v>
      </c>
      <c r="D7916">
        <v>72884.594502511478</v>
      </c>
      <c r="E7916">
        <v>39542217.972645104</v>
      </c>
      <c r="F7916">
        <v>2473.8078070594056</v>
      </c>
      <c r="G7916">
        <v>255964846.95245135</v>
      </c>
      <c r="H7916" s="6">
        <f>E7916-G7916-'Recalled prostheses cost'!$F$23</f>
        <v>-240174453.44669741</v>
      </c>
      <c r="I7916" s="112">
        <v>21706615.045057539</v>
      </c>
      <c r="J7916" s="112">
        <v>97266641.841931537</v>
      </c>
      <c r="K7916" s="112">
        <f>I7916-J7916-(0.38*'Recalled prostheses cost'!$F$23)</f>
        <v>-84585720.094292641</v>
      </c>
      <c r="L7916" s="11">
        <f t="shared" si="250"/>
        <v>1</v>
      </c>
    </row>
    <row r="7917" spans="1:12" x14ac:dyDescent="0.25">
      <c r="A7917">
        <f t="shared" si="251"/>
        <v>7912</v>
      </c>
      <c r="C7917">
        <v>66194.584881207717</v>
      </c>
      <c r="D7917">
        <v>68519.05532955403</v>
      </c>
      <c r="E7917">
        <v>40067908.496755049</v>
      </c>
      <c r="F7917">
        <v>2324.4704483463138</v>
      </c>
      <c r="G7917">
        <v>276446087.94554019</v>
      </c>
      <c r="H7917" s="6">
        <f>E7917-G7917-'Recalled prostheses cost'!$F$23</f>
        <v>-260130003.9156763</v>
      </c>
      <c r="I7917" s="112">
        <v>22374513.552166741</v>
      </c>
      <c r="J7917" s="112">
        <v>105049513.41930528</v>
      </c>
      <c r="K7917" s="112">
        <f>I7917-J7917-(0.38*'Recalled prostheses cost'!$F$23)</f>
        <v>-91700693.164557189</v>
      </c>
      <c r="L7917" s="11">
        <f t="shared" si="250"/>
        <v>1</v>
      </c>
    </row>
    <row r="7918" spans="1:12" x14ac:dyDescent="0.25">
      <c r="A7918">
        <f t="shared" si="251"/>
        <v>7913</v>
      </c>
      <c r="C7918">
        <v>53206.658609732433</v>
      </c>
      <c r="D7918">
        <v>54703.736313792244</v>
      </c>
      <c r="E7918">
        <v>45897818.623735167</v>
      </c>
      <c r="F7918">
        <v>1497.0777040598114</v>
      </c>
      <c r="G7918">
        <v>269818276.95428878</v>
      </c>
      <c r="H7918" s="6">
        <f>E7918-G7918-'Recalled prostheses cost'!$F$23</f>
        <v>-247672282.79744479</v>
      </c>
      <c r="I7918" s="112">
        <v>25325425.780080929</v>
      </c>
      <c r="J7918" s="112">
        <v>102530945.24262972</v>
      </c>
      <c r="K7918" s="112">
        <f>I7918-J7918-(0.38*'Recalled prostheses cost'!$F$23)</f>
        <v>-86231212.759967446</v>
      </c>
      <c r="L7918" s="11">
        <f t="shared" si="250"/>
        <v>1</v>
      </c>
    </row>
    <row r="7919" spans="1:12" x14ac:dyDescent="0.25">
      <c r="A7919">
        <f t="shared" si="251"/>
        <v>7914</v>
      </c>
      <c r="C7919">
        <v>82980.243067086514</v>
      </c>
      <c r="D7919">
        <v>86524.898145776882</v>
      </c>
      <c r="E7919">
        <v>44709417.520176597</v>
      </c>
      <c r="F7919">
        <v>3544.6550786903681</v>
      </c>
      <c r="G7919">
        <v>343689378.43683016</v>
      </c>
      <c r="H7919" s="6">
        <f>E7919-G7919-'Recalled prostheses cost'!$F$23</f>
        <v>-322731785.38354474</v>
      </c>
      <c r="I7919" s="112">
        <v>24713935.235052049</v>
      </c>
      <c r="J7919" s="112">
        <v>130601963.80599546</v>
      </c>
      <c r="K7919" s="112">
        <f>I7919-J7919-(0.38*'Recalled prostheses cost'!$F$23)</f>
        <v>-114913721.86836207</v>
      </c>
      <c r="L7919" s="11">
        <f t="shared" si="250"/>
        <v>1</v>
      </c>
    </row>
    <row r="7920" spans="1:12" x14ac:dyDescent="0.25">
      <c r="A7920">
        <f t="shared" si="251"/>
        <v>7915</v>
      </c>
      <c r="C7920">
        <v>62598.46680952824</v>
      </c>
      <c r="D7920">
        <v>64584.331773437414</v>
      </c>
      <c r="E7920">
        <v>44461906.892537385</v>
      </c>
      <c r="F7920">
        <v>1985.8649639091745</v>
      </c>
      <c r="G7920">
        <v>303218935.88133335</v>
      </c>
      <c r="H7920" s="6">
        <f>E7920-G7920-'Recalled prostheses cost'!$F$23</f>
        <v>-282508853.45568717</v>
      </c>
      <c r="I7920" s="112">
        <v>24560314.581861027</v>
      </c>
      <c r="J7920" s="112">
        <v>115223195.63490666</v>
      </c>
      <c r="K7920" s="112">
        <f>I7920-J7920-(0.38*'Recalled prostheses cost'!$F$23)</f>
        <v>-99688574.350464284</v>
      </c>
      <c r="L7920" s="11">
        <f t="shared" si="250"/>
        <v>1</v>
      </c>
    </row>
    <row r="7921" spans="1:12" x14ac:dyDescent="0.25">
      <c r="A7921">
        <f t="shared" si="251"/>
        <v>7916</v>
      </c>
      <c r="C7921">
        <v>55516.621719947761</v>
      </c>
      <c r="D7921">
        <v>58032.110851787693</v>
      </c>
      <c r="E7921">
        <v>43183246.729267091</v>
      </c>
      <c r="F7921">
        <v>2515.4891318399314</v>
      </c>
      <c r="G7921">
        <v>451688260.54844141</v>
      </c>
      <c r="H7921" s="6">
        <f>E7921-G7921-'Recalled prostheses cost'!$F$23</f>
        <v>-432256838.28606546</v>
      </c>
      <c r="I7921" s="112">
        <v>23857969.52551008</v>
      </c>
      <c r="J7921" s="112">
        <v>171641539.00840771</v>
      </c>
      <c r="K7921" s="112">
        <f>I7921-J7921-(0.38*'Recalled prostheses cost'!$F$23)</f>
        <v>-156809262.78031629</v>
      </c>
      <c r="L7921" s="11">
        <f t="shared" si="250"/>
        <v>1</v>
      </c>
    </row>
    <row r="7922" spans="1:12" x14ac:dyDescent="0.25">
      <c r="A7922">
        <f t="shared" si="251"/>
        <v>7917</v>
      </c>
      <c r="C7922">
        <v>51886.233533519116</v>
      </c>
      <c r="D7922">
        <v>53565.559050504373</v>
      </c>
      <c r="E7922">
        <v>61886299.739666328</v>
      </c>
      <c r="F7922">
        <v>1679.3255169852564</v>
      </c>
      <c r="G7922">
        <v>515298357.53578264</v>
      </c>
      <c r="H7922" s="6">
        <f>E7922-G7922-'Recalled prostheses cost'!$F$23</f>
        <v>-477163882.26300746</v>
      </c>
      <c r="I7922" s="112">
        <v>34550602.125675328</v>
      </c>
      <c r="J7922" s="112">
        <v>195813375.86359742</v>
      </c>
      <c r="K7922" s="112">
        <f>I7922-J7922-(0.38*'Recalled prostheses cost'!$F$23)</f>
        <v>-170288467.03534076</v>
      </c>
      <c r="L7922" s="11">
        <f t="shared" si="250"/>
        <v>1</v>
      </c>
    </row>
    <row r="7923" spans="1:12" x14ac:dyDescent="0.25">
      <c r="A7923">
        <f t="shared" si="251"/>
        <v>7918</v>
      </c>
      <c r="C7923">
        <v>58319.003967896359</v>
      </c>
      <c r="D7923">
        <v>59870.468716104959</v>
      </c>
      <c r="E7923">
        <v>58740453.968344606</v>
      </c>
      <c r="F7923">
        <v>1551.4647482086002</v>
      </c>
      <c r="G7923">
        <v>410986764.52580446</v>
      </c>
      <c r="H7923" s="6">
        <f>E7923-G7923-'Recalled prostheses cost'!$F$23</f>
        <v>-375998135.024351</v>
      </c>
      <c r="I7923" s="112">
        <v>32484595.119020838</v>
      </c>
      <c r="J7923" s="112">
        <v>156174970.5198057</v>
      </c>
      <c r="K7923" s="112">
        <f>I7923-J7923-(0.38*'Recalled prostheses cost'!$F$23)</f>
        <v>-132716068.6982035</v>
      </c>
      <c r="L7923" s="11">
        <f t="shared" si="250"/>
        <v>1</v>
      </c>
    </row>
    <row r="7924" spans="1:12" x14ac:dyDescent="0.25">
      <c r="A7924">
        <f t="shared" si="251"/>
        <v>7919</v>
      </c>
      <c r="C7924">
        <v>57318.530186489705</v>
      </c>
      <c r="D7924">
        <v>58562.209064968774</v>
      </c>
      <c r="E7924">
        <v>44954886.766096897</v>
      </c>
      <c r="F7924">
        <v>1243.6788784790697</v>
      </c>
      <c r="G7924">
        <v>203195125.24229616</v>
      </c>
      <c r="H7924" s="6">
        <f>E7924-G7924-'Recalled prostheses cost'!$F$23</f>
        <v>-181992062.94309044</v>
      </c>
      <c r="I7924" s="112">
        <v>25119588.228325929</v>
      </c>
      <c r="J7924" s="112">
        <v>77214147.592072546</v>
      </c>
      <c r="K7924" s="112">
        <f>I7924-J7924-(0.38*'Recalled prostheses cost'!$F$23)</f>
        <v>-61120252.66116526</v>
      </c>
      <c r="L7924" s="11">
        <f t="shared" si="250"/>
        <v>1</v>
      </c>
    </row>
    <row r="7925" spans="1:12" x14ac:dyDescent="0.25">
      <c r="A7925">
        <f t="shared" si="251"/>
        <v>7920</v>
      </c>
      <c r="C7925">
        <v>62680.454393714586</v>
      </c>
      <c r="D7925">
        <v>64693.757745109659</v>
      </c>
      <c r="E7925">
        <v>48095782.531883471</v>
      </c>
      <c r="F7925">
        <v>2013.3033513950722</v>
      </c>
      <c r="G7925">
        <v>343681497.99511147</v>
      </c>
      <c r="H7925" s="6">
        <f>E7925-G7925-'Recalled prostheses cost'!$F$23</f>
        <v>-319337539.93011916</v>
      </c>
      <c r="I7925" s="112">
        <v>26434793.320397217</v>
      </c>
      <c r="J7925" s="112">
        <v>130598969.23814236</v>
      </c>
      <c r="K7925" s="112">
        <f>I7925-J7925-(0.38*'Recalled prostheses cost'!$F$23)</f>
        <v>-113189869.2151638</v>
      </c>
      <c r="L7925" s="11">
        <f t="shared" si="250"/>
        <v>1</v>
      </c>
    </row>
    <row r="7926" spans="1:12" x14ac:dyDescent="0.25">
      <c r="A7926">
        <f t="shared" si="251"/>
        <v>7921</v>
      </c>
      <c r="C7926">
        <v>52849.632748612174</v>
      </c>
      <c r="D7926">
        <v>53614.333631392044</v>
      </c>
      <c r="E7926">
        <v>61796022.979284152</v>
      </c>
      <c r="F7926">
        <v>764.70088277987088</v>
      </c>
      <c r="G7926">
        <v>186946220.98110157</v>
      </c>
      <c r="H7926" s="6">
        <f>E7926-G7926-'Recalled prostheses cost'!$F$23</f>
        <v>-148902022.4687086</v>
      </c>
      <c r="I7926" s="112">
        <v>33851629.111536175</v>
      </c>
      <c r="J7926" s="112">
        <v>71039563.972818598</v>
      </c>
      <c r="K7926" s="112">
        <f>I7926-J7926-(0.38*'Recalled prostheses cost'!$F$23)</f>
        <v>-46213628.15870107</v>
      </c>
      <c r="L7926" s="11">
        <f t="shared" si="250"/>
        <v>1</v>
      </c>
    </row>
    <row r="7927" spans="1:12" x14ac:dyDescent="0.25">
      <c r="A7927">
        <f t="shared" si="251"/>
        <v>7922</v>
      </c>
      <c r="C7927">
        <v>61484.547760515532</v>
      </c>
      <c r="D7927">
        <v>62549.127631686846</v>
      </c>
      <c r="E7927">
        <v>40045484.045369178</v>
      </c>
      <c r="F7927">
        <v>1064.5798711713142</v>
      </c>
      <c r="G7927">
        <v>126997998.42974794</v>
      </c>
      <c r="H7927" s="6">
        <f>E7927-G7927-'Recalled prostheses cost'!$F$23</f>
        <v>-110704338.85126993</v>
      </c>
      <c r="I7927" s="112">
        <v>22235705.141585667</v>
      </c>
      <c r="J7927" s="112">
        <v>48259239.403304219</v>
      </c>
      <c r="K7927" s="112">
        <f>I7927-J7927-(0.38*'Recalled prostheses cost'!$F$23)</f>
        <v>-35049227.559137195</v>
      </c>
      <c r="L7927" s="11">
        <f t="shared" si="250"/>
        <v>1</v>
      </c>
    </row>
    <row r="7928" spans="1:12" x14ac:dyDescent="0.25">
      <c r="A7928">
        <f t="shared" si="251"/>
        <v>7923</v>
      </c>
      <c r="C7928">
        <v>53918.744569996059</v>
      </c>
      <c r="D7928">
        <v>55379.377080062739</v>
      </c>
      <c r="E7928">
        <v>42758859.883078031</v>
      </c>
      <c r="F7928">
        <v>1460.63251006668</v>
      </c>
      <c r="G7928">
        <v>236865863.96438754</v>
      </c>
      <c r="H7928" s="6">
        <f>E7928-G7928-'Recalled prostheses cost'!$F$23</f>
        <v>-217858828.54820067</v>
      </c>
      <c r="I7928" s="112">
        <v>23715887.307735682</v>
      </c>
      <c r="J7928" s="112">
        <v>90009028.30646728</v>
      </c>
      <c r="K7928" s="112">
        <f>I7928-J7928-(0.38*'Recalled prostheses cost'!$F$23)</f>
        <v>-75318834.296150237</v>
      </c>
      <c r="L7928" s="11">
        <f t="shared" si="250"/>
        <v>1</v>
      </c>
    </row>
    <row r="7929" spans="1:12" x14ac:dyDescent="0.25">
      <c r="A7929">
        <f t="shared" si="251"/>
        <v>7924</v>
      </c>
      <c r="C7929">
        <v>52543.38986408068</v>
      </c>
      <c r="D7929">
        <v>54089.023999260375</v>
      </c>
      <c r="E7929">
        <v>52075270.350469813</v>
      </c>
      <c r="F7929">
        <v>1545.6341351796946</v>
      </c>
      <c r="G7929">
        <v>406644979.96885538</v>
      </c>
      <c r="H7929" s="6">
        <f>E7929-G7929-'Recalled prostheses cost'!$F$23</f>
        <v>-378321534.08527672</v>
      </c>
      <c r="I7929" s="112">
        <v>29089260.046476018</v>
      </c>
      <c r="J7929" s="112">
        <v>154525092.38816503</v>
      </c>
      <c r="K7929" s="112">
        <f>I7929-J7929-(0.38*'Recalled prostheses cost'!$F$23)</f>
        <v>-134461525.63910764</v>
      </c>
      <c r="L7929" s="11">
        <f t="shared" si="250"/>
        <v>1</v>
      </c>
    </row>
    <row r="7930" spans="1:12" x14ac:dyDescent="0.25">
      <c r="A7930">
        <f t="shared" si="251"/>
        <v>7925</v>
      </c>
      <c r="C7930">
        <v>55866.563338554581</v>
      </c>
      <c r="D7930">
        <v>57855.44774837148</v>
      </c>
      <c r="E7930">
        <v>65407246.660898171</v>
      </c>
      <c r="F7930">
        <v>1988.8844098168993</v>
      </c>
      <c r="G7930">
        <v>672721241.71831977</v>
      </c>
      <c r="H7930" s="6">
        <f>E7930-G7930-'Recalled prostheses cost'!$F$23</f>
        <v>-631065819.52431273</v>
      </c>
      <c r="I7930" s="112">
        <v>35998389.163016066</v>
      </c>
      <c r="J7930" s="112">
        <v>255634071.85296151</v>
      </c>
      <c r="K7930" s="112">
        <f>I7930-J7930-(0.38*'Recalled prostheses cost'!$F$23)</f>
        <v>-228661375.98736411</v>
      </c>
      <c r="L7930" s="11">
        <f t="shared" si="250"/>
        <v>1</v>
      </c>
    </row>
    <row r="7931" spans="1:12" x14ac:dyDescent="0.25">
      <c r="A7931">
        <f t="shared" si="251"/>
        <v>7926</v>
      </c>
      <c r="C7931">
        <v>52854.201617172046</v>
      </c>
      <c r="D7931">
        <v>54493.232340314411</v>
      </c>
      <c r="E7931">
        <v>69502815.159772605</v>
      </c>
      <c r="F7931">
        <v>1639.0307231423649</v>
      </c>
      <c r="G7931">
        <v>497054162.81123811</v>
      </c>
      <c r="H7931" s="6">
        <f>E7931-G7931-'Recalled prostheses cost'!$F$23</f>
        <v>-451303172.1183567</v>
      </c>
      <c r="I7931" s="112">
        <v>38632036.568849109</v>
      </c>
      <c r="J7931" s="112">
        <v>188880581.86827049</v>
      </c>
      <c r="K7931" s="112">
        <f>I7931-J7931-(0.38*'Recalled prostheses cost'!$F$23)</f>
        <v>-159274238.59684002</v>
      </c>
      <c r="L7931" s="11">
        <f t="shared" si="250"/>
        <v>1</v>
      </c>
    </row>
    <row r="7932" spans="1:12" x14ac:dyDescent="0.25">
      <c r="A7932">
        <f t="shared" si="251"/>
        <v>7927</v>
      </c>
      <c r="C7932">
        <v>70667.993476088159</v>
      </c>
      <c r="D7932">
        <v>73215.750170973159</v>
      </c>
      <c r="E7932">
        <v>49276858.195731193</v>
      </c>
      <c r="F7932">
        <v>2547.7566948849999</v>
      </c>
      <c r="G7932">
        <v>357603835.58971494</v>
      </c>
      <c r="H7932" s="6">
        <f>E7932-G7932-'Recalled prostheses cost'!$F$23</f>
        <v>-332078801.86087489</v>
      </c>
      <c r="I7932" s="112">
        <v>27586311.282498267</v>
      </c>
      <c r="J7932" s="112">
        <v>135889457.52409169</v>
      </c>
      <c r="K7932" s="112">
        <f>I7932-J7932-(0.38*'Recalled prostheses cost'!$F$23)</f>
        <v>-117328839.53901207</v>
      </c>
      <c r="L7932" s="11">
        <f t="shared" si="250"/>
        <v>1</v>
      </c>
    </row>
    <row r="7933" spans="1:12" x14ac:dyDescent="0.25">
      <c r="A7933">
        <f t="shared" si="251"/>
        <v>7928</v>
      </c>
      <c r="C7933">
        <v>61333.958502968962</v>
      </c>
      <c r="D7933">
        <v>63468.881079026018</v>
      </c>
      <c r="E7933">
        <v>54367813.629757315</v>
      </c>
      <c r="F7933">
        <v>2134.9225760570553</v>
      </c>
      <c r="G7933">
        <v>439672975.23882669</v>
      </c>
      <c r="H7933" s="6">
        <f>E7933-G7933-'Recalled prostheses cost'!$F$23</f>
        <v>-409056986.07596052</v>
      </c>
      <c r="I7933" s="112">
        <v>30374222.066716291</v>
      </c>
      <c r="J7933" s="112">
        <v>167075730.59075412</v>
      </c>
      <c r="K7933" s="112">
        <f>I7933-J7933-(0.38*'Recalled prostheses cost'!$F$23)</f>
        <v>-145727201.82145649</v>
      </c>
      <c r="L7933" s="11">
        <f t="shared" si="250"/>
        <v>1</v>
      </c>
    </row>
    <row r="7934" spans="1:12" x14ac:dyDescent="0.25">
      <c r="A7934">
        <f t="shared" si="251"/>
        <v>7929</v>
      </c>
      <c r="C7934">
        <v>78991.597891676996</v>
      </c>
      <c r="D7934">
        <v>81069.839822764654</v>
      </c>
      <c r="E7934">
        <v>39066573.284657173</v>
      </c>
      <c r="F7934">
        <v>2078.2419310876576</v>
      </c>
      <c r="G7934">
        <v>177522280.43253791</v>
      </c>
      <c r="H7934" s="6">
        <f>E7934-G7934-'Recalled prostheses cost'!$F$23</f>
        <v>-162207531.6147719</v>
      </c>
      <c r="I7934" s="112">
        <v>21584994.803932872</v>
      </c>
      <c r="J7934" s="112">
        <v>67458466.564364403</v>
      </c>
      <c r="K7934" s="112">
        <f>I7934-J7934-(0.38*'Recalled prostheses cost'!$F$23)</f>
        <v>-54899165.057850175</v>
      </c>
      <c r="L7934" s="11">
        <f t="shared" si="250"/>
        <v>1</v>
      </c>
    </row>
    <row r="7935" spans="1:12" x14ac:dyDescent="0.25">
      <c r="A7935">
        <f t="shared" si="251"/>
        <v>7930</v>
      </c>
      <c r="C7935">
        <v>55904.634389554973</v>
      </c>
      <c r="D7935">
        <v>57215.979544897185</v>
      </c>
      <c r="E7935">
        <v>55578222.777279466</v>
      </c>
      <c r="F7935">
        <v>1311.3451553422128</v>
      </c>
      <c r="G7935">
        <v>283851221.06122917</v>
      </c>
      <c r="H7935" s="6">
        <f>E7935-G7935-'Recalled prostheses cost'!$F$23</f>
        <v>-252024822.75084087</v>
      </c>
      <c r="I7935" s="112">
        <v>30965276.718007207</v>
      </c>
      <c r="J7935" s="112">
        <v>107863464.00326711</v>
      </c>
      <c r="K7935" s="112">
        <f>I7935-J7935-(0.38*'Recalled prostheses cost'!$F$23)</f>
        <v>-85923880.582678556</v>
      </c>
      <c r="L7935" s="11">
        <f t="shared" si="250"/>
        <v>1</v>
      </c>
    </row>
    <row r="7936" spans="1:12" x14ac:dyDescent="0.25">
      <c r="A7936">
        <f t="shared" si="251"/>
        <v>7931</v>
      </c>
      <c r="C7936">
        <v>85699.406209404522</v>
      </c>
      <c r="D7936">
        <v>89298.241597586952</v>
      </c>
      <c r="E7936">
        <v>44041447.420419104</v>
      </c>
      <c r="F7936">
        <v>3598.8353881824296</v>
      </c>
      <c r="G7936">
        <v>328575739.81222796</v>
      </c>
      <c r="H7936" s="6">
        <f>E7936-G7936-'Recalled prostheses cost'!$F$23</f>
        <v>-308286116.85870004</v>
      </c>
      <c r="I7936" s="112">
        <v>24433055.052764233</v>
      </c>
      <c r="J7936" s="112">
        <v>124858781.12864661</v>
      </c>
      <c r="K7936" s="112">
        <f>I7936-J7936-(0.38*'Recalled prostheses cost'!$F$23)</f>
        <v>-109451419.37330103</v>
      </c>
      <c r="L7936" s="11">
        <f t="shared" si="250"/>
        <v>1</v>
      </c>
    </row>
    <row r="7937" spans="1:12" x14ac:dyDescent="0.25">
      <c r="A7937">
        <f t="shared" si="251"/>
        <v>7932</v>
      </c>
      <c r="C7937">
        <v>59076.518658611669</v>
      </c>
      <c r="D7937">
        <v>60296.301962479447</v>
      </c>
      <c r="E7937">
        <v>66799844.386783898</v>
      </c>
      <c r="F7937">
        <v>1219.7833038677782</v>
      </c>
      <c r="G7937">
        <v>308783755.49286109</v>
      </c>
      <c r="H7937" s="6">
        <f>E7937-G7937-'Recalled prostheses cost'!$F$23</f>
        <v>-265735735.57296836</v>
      </c>
      <c r="I7937" s="112">
        <v>36944385.719841361</v>
      </c>
      <c r="J7937" s="112">
        <v>117337827.0872872</v>
      </c>
      <c r="K7937" s="112">
        <f>I7937-J7937-(0.38*'Recalled prostheses cost'!$F$23)</f>
        <v>-89419134.66486448</v>
      </c>
      <c r="L7937" s="11">
        <f t="shared" si="250"/>
        <v>1</v>
      </c>
    </row>
    <row r="7938" spans="1:12" x14ac:dyDescent="0.25">
      <c r="A7938">
        <f t="shared" si="251"/>
        <v>7933</v>
      </c>
      <c r="C7938">
        <v>63911.339453098932</v>
      </c>
      <c r="D7938">
        <v>65884.831244733941</v>
      </c>
      <c r="E7938">
        <v>71900114.562952563</v>
      </c>
      <c r="F7938">
        <v>1973.4917916350096</v>
      </c>
      <c r="G7938">
        <v>621923915.03584993</v>
      </c>
      <c r="H7938" s="6">
        <f>E7938-G7938-'Recalled prostheses cost'!$F$23</f>
        <v>-573775624.93978858</v>
      </c>
      <c r="I7938" s="112">
        <v>39157422.508016743</v>
      </c>
      <c r="J7938" s="112">
        <v>236331087.71362296</v>
      </c>
      <c r="K7938" s="112">
        <f>I7938-J7938-(0.38*'Recalled prostheses cost'!$F$23)</f>
        <v>-206199358.50302488</v>
      </c>
      <c r="L7938" s="11">
        <f t="shared" si="250"/>
        <v>1</v>
      </c>
    </row>
    <row r="7939" spans="1:12" x14ac:dyDescent="0.25">
      <c r="A7939">
        <f t="shared" si="251"/>
        <v>7934</v>
      </c>
      <c r="C7939">
        <v>69361.471213711266</v>
      </c>
      <c r="D7939">
        <v>72034.342726216011</v>
      </c>
      <c r="E7939">
        <v>45267226.954075709</v>
      </c>
      <c r="F7939">
        <v>2672.8715125047456</v>
      </c>
      <c r="G7939">
        <v>399236569.77452236</v>
      </c>
      <c r="H7939" s="6">
        <f>E7939-G7939-'Recalled prostheses cost'!$F$23</f>
        <v>-377721167.28733784</v>
      </c>
      <c r="I7939" s="112">
        <v>25121183.797026228</v>
      </c>
      <c r="J7939" s="112">
        <v>151709896.5143185</v>
      </c>
      <c r="K7939" s="112">
        <f>I7939-J7939-(0.38*'Recalled prostheses cost'!$F$23)</f>
        <v>-135614406.0147109</v>
      </c>
      <c r="L7939" s="11">
        <f t="shared" si="250"/>
        <v>1</v>
      </c>
    </row>
    <row r="7940" spans="1:12" x14ac:dyDescent="0.25">
      <c r="A7940">
        <f t="shared" si="251"/>
        <v>7935</v>
      </c>
      <c r="C7940">
        <v>53875.155925338448</v>
      </c>
      <c r="D7940">
        <v>55504.162862288169</v>
      </c>
      <c r="E7940">
        <v>56847060.535022207</v>
      </c>
      <c r="F7940">
        <v>1629.0069369497214</v>
      </c>
      <c r="G7940">
        <v>430400115.67978883</v>
      </c>
      <c r="H7940" s="6">
        <f>E7940-G7940-'Recalled prostheses cost'!$F$23</f>
        <v>-397304879.6116578</v>
      </c>
      <c r="I7940" s="112">
        <v>31461230.823113464</v>
      </c>
      <c r="J7940" s="112">
        <v>163552043.95831978</v>
      </c>
      <c r="K7940" s="112">
        <f>I7940-J7940-(0.38*'Recalled prostheses cost'!$F$23)</f>
        <v>-141116506.43262497</v>
      </c>
      <c r="L7940" s="11">
        <f t="shared" si="250"/>
        <v>1</v>
      </c>
    </row>
    <row r="7941" spans="1:12" x14ac:dyDescent="0.25">
      <c r="A7941">
        <f t="shared" si="251"/>
        <v>7936</v>
      </c>
      <c r="C7941">
        <v>76416.891494746989</v>
      </c>
      <c r="D7941">
        <v>79580.250207327321</v>
      </c>
      <c r="E7941">
        <v>53093121.292413771</v>
      </c>
      <c r="F7941">
        <v>3163.3587125803315</v>
      </c>
      <c r="G7941">
        <v>565047535.61571002</v>
      </c>
      <c r="H7941" s="6">
        <f>E7941-G7941-'Recalled prostheses cost'!$F$23</f>
        <v>-535706238.79018742</v>
      </c>
      <c r="I7941" s="112">
        <v>29739135.858866822</v>
      </c>
      <c r="J7941" s="112">
        <v>214718063.53396979</v>
      </c>
      <c r="K7941" s="112">
        <f>I7941-J7941-(0.38*'Recalled prostheses cost'!$F$23)</f>
        <v>-194004620.97252163</v>
      </c>
      <c r="L7941" s="11">
        <f t="shared" si="250"/>
        <v>1</v>
      </c>
    </row>
    <row r="7942" spans="1:12" x14ac:dyDescent="0.25">
      <c r="A7942">
        <f t="shared" si="251"/>
        <v>7937</v>
      </c>
      <c r="C7942">
        <v>62447.145305168378</v>
      </c>
      <c r="D7942">
        <v>63886.574474812965</v>
      </c>
      <c r="E7942">
        <v>41772743.871182047</v>
      </c>
      <c r="F7942">
        <v>1439.4291696445871</v>
      </c>
      <c r="G7942">
        <v>167272468.31896365</v>
      </c>
      <c r="H7942" s="6">
        <f>E7942-G7942-'Recalled prostheses cost'!$F$23</f>
        <v>-149251548.91467276</v>
      </c>
      <c r="I7942" s="112">
        <v>23537940.841792691</v>
      </c>
      <c r="J7942" s="112">
        <v>63563537.961206183</v>
      </c>
      <c r="K7942" s="112">
        <f>I7942-J7942-(0.38*'Recalled prostheses cost'!$F$23)</f>
        <v>-49051290.416832142</v>
      </c>
      <c r="L7942" s="11">
        <f t="shared" ref="L7942:L8005" si="252">IF(H7942/$H$1&lt;=F7942,1,0)</f>
        <v>1</v>
      </c>
    </row>
    <row r="7943" spans="1:12" x14ac:dyDescent="0.25">
      <c r="A7943">
        <f t="shared" si="251"/>
        <v>7938</v>
      </c>
      <c r="C7943">
        <v>65578.365475745799</v>
      </c>
      <c r="D7943">
        <v>68028.263937012831</v>
      </c>
      <c r="E7943">
        <v>58613749.066098139</v>
      </c>
      <c r="F7943">
        <v>2449.898461267032</v>
      </c>
      <c r="G7943">
        <v>485783029.76141381</v>
      </c>
      <c r="H7943" s="6">
        <f>E7943-G7943-'Recalled prostheses cost'!$F$23</f>
        <v>-450921105.16220683</v>
      </c>
      <c r="I7943" s="112">
        <v>32706641.347576559</v>
      </c>
      <c r="J7943" s="112">
        <v>184597551.30933726</v>
      </c>
      <c r="K7943" s="112">
        <f>I7943-J7943-(0.38*'Recalled prostheses cost'!$F$23)</f>
        <v>-160916603.25917935</v>
      </c>
      <c r="L7943" s="11">
        <f t="shared" si="252"/>
        <v>1</v>
      </c>
    </row>
    <row r="7944" spans="1:12" x14ac:dyDescent="0.25">
      <c r="A7944">
        <f t="shared" ref="A7944:A8007" si="253">1+A7943</f>
        <v>7939</v>
      </c>
      <c r="C7944">
        <v>53407.337375557814</v>
      </c>
      <c r="D7944">
        <v>54815.841751335087</v>
      </c>
      <c r="E7944">
        <v>41314426.510455124</v>
      </c>
      <c r="F7944">
        <v>1408.5043757772728</v>
      </c>
      <c r="G7944">
        <v>248445231.78708977</v>
      </c>
      <c r="H7944" s="6">
        <f>E7944-G7944-'Recalled prostheses cost'!$F$23</f>
        <v>-230882629.7435258</v>
      </c>
      <c r="I7944" s="112">
        <v>22880903.230783522</v>
      </c>
      <c r="J7944" s="112">
        <v>94409188.079094112</v>
      </c>
      <c r="K7944" s="112">
        <f>I7944-J7944-(0.38*'Recalled prostheses cost'!$F$23)</f>
        <v>-80553978.145729244</v>
      </c>
      <c r="L7944" s="11">
        <f t="shared" si="252"/>
        <v>1</v>
      </c>
    </row>
    <row r="7945" spans="1:12" x14ac:dyDescent="0.25">
      <c r="A7945">
        <f t="shared" si="253"/>
        <v>7940</v>
      </c>
      <c r="C7945">
        <v>77561.811133372263</v>
      </c>
      <c r="D7945">
        <v>80143.313337741929</v>
      </c>
      <c r="E7945">
        <v>45134698.450741135</v>
      </c>
      <c r="F7945">
        <v>2581.5022043696663</v>
      </c>
      <c r="G7945">
        <v>376642342.42362463</v>
      </c>
      <c r="H7945" s="6">
        <f>E7945-G7945-'Recalled prostheses cost'!$F$23</f>
        <v>-355259468.43977469</v>
      </c>
      <c r="I7945" s="112">
        <v>25045190.739525545</v>
      </c>
      <c r="J7945" s="112">
        <v>143124090.12097737</v>
      </c>
      <c r="K7945" s="112">
        <f>I7945-J7945-(0.38*'Recalled prostheses cost'!$F$23)</f>
        <v>-127104592.67887047</v>
      </c>
      <c r="L7945" s="11">
        <f t="shared" si="252"/>
        <v>1</v>
      </c>
    </row>
    <row r="7946" spans="1:12" x14ac:dyDescent="0.25">
      <c r="A7946">
        <f t="shared" si="253"/>
        <v>7941</v>
      </c>
      <c r="C7946">
        <v>76478.178947626468</v>
      </c>
      <c r="D7946">
        <v>78249.303892156866</v>
      </c>
      <c r="E7946">
        <v>48411776.162763231</v>
      </c>
      <c r="F7946">
        <v>1771.1249445303984</v>
      </c>
      <c r="G7946">
        <v>250485350.88452634</v>
      </c>
      <c r="H7946" s="6">
        <f>E7946-G7946-'Recalled prostheses cost'!$F$23</f>
        <v>-225825399.18865427</v>
      </c>
      <c r="I7946" s="112">
        <v>26567667.672168817</v>
      </c>
      <c r="J7946" s="112">
        <v>95184433.336120009</v>
      </c>
      <c r="K7946" s="112">
        <f>I7946-J7946-(0.38*'Recalled prostheses cost'!$F$23)</f>
        <v>-77642458.961369842</v>
      </c>
      <c r="L7946" s="11">
        <f t="shared" si="252"/>
        <v>1</v>
      </c>
    </row>
    <row r="7947" spans="1:12" x14ac:dyDescent="0.25">
      <c r="A7947">
        <f t="shared" si="253"/>
        <v>7942</v>
      </c>
      <c r="C7947">
        <v>53774.496182931973</v>
      </c>
      <c r="D7947">
        <v>55352.045986922909</v>
      </c>
      <c r="E7947">
        <v>50444558.506568857</v>
      </c>
      <c r="F7947">
        <v>1577.5498039909362</v>
      </c>
      <c r="G7947">
        <v>348382477.16965204</v>
      </c>
      <c r="H7947" s="6">
        <f>E7947-G7947-'Recalled prostheses cost'!$F$23</f>
        <v>-321689743.12997437</v>
      </c>
      <c r="I7947" s="112">
        <v>28137970.955956936</v>
      </c>
      <c r="J7947" s="112">
        <v>132385341.32446781</v>
      </c>
      <c r="K7947" s="112">
        <f>I7947-J7947-(0.38*'Recalled prostheses cost'!$F$23)</f>
        <v>-113273063.66592953</v>
      </c>
      <c r="L7947" s="11">
        <f t="shared" si="252"/>
        <v>1</v>
      </c>
    </row>
    <row r="7948" spans="1:12" x14ac:dyDescent="0.25">
      <c r="A7948">
        <f t="shared" si="253"/>
        <v>7943</v>
      </c>
      <c r="C7948">
        <v>58269.07596118228</v>
      </c>
      <c r="D7948">
        <v>59814.323992701393</v>
      </c>
      <c r="E7948">
        <v>42106711.245845392</v>
      </c>
      <c r="F7948">
        <v>1545.2480315191133</v>
      </c>
      <c r="G7948">
        <v>266627229.07362986</v>
      </c>
      <c r="H7948" s="6">
        <f>E7948-G7948-'Recalled prostheses cost'!$F$23</f>
        <v>-248272342.29467565</v>
      </c>
      <c r="I7948" s="112">
        <v>23194922.603344079</v>
      </c>
      <c r="J7948" s="112">
        <v>101318347.04797933</v>
      </c>
      <c r="K7948" s="112">
        <f>I7948-J7948-(0.38*'Recalled prostheses cost'!$F$23)</f>
        <v>-87149117.742053896</v>
      </c>
      <c r="L7948" s="11">
        <f t="shared" si="252"/>
        <v>1</v>
      </c>
    </row>
    <row r="7949" spans="1:12" x14ac:dyDescent="0.25">
      <c r="A7949">
        <f t="shared" si="253"/>
        <v>7944</v>
      </c>
      <c r="C7949">
        <v>56082.318799700253</v>
      </c>
      <c r="D7949">
        <v>57349.209463274863</v>
      </c>
      <c r="E7949">
        <v>40841932.542967632</v>
      </c>
      <c r="F7949">
        <v>1266.8906635746098</v>
      </c>
      <c r="G7949">
        <v>175235842.70622626</v>
      </c>
      <c r="H7949" s="6">
        <f>E7949-G7949-'Recalled prostheses cost'!$F$23</f>
        <v>-158145734.63014978</v>
      </c>
      <c r="I7949" s="112">
        <v>22550033.579226706</v>
      </c>
      <c r="J7949" s="112">
        <v>66589620.228365965</v>
      </c>
      <c r="K7949" s="112">
        <f>I7949-J7949-(0.38*'Recalled prostheses cost'!$F$23)</f>
        <v>-53065279.946557902</v>
      </c>
      <c r="L7949" s="11">
        <f t="shared" si="252"/>
        <v>1</v>
      </c>
    </row>
    <row r="7950" spans="1:12" x14ac:dyDescent="0.25">
      <c r="A7950">
        <f t="shared" si="253"/>
        <v>7945</v>
      </c>
      <c r="C7950">
        <v>69782.073866339022</v>
      </c>
      <c r="D7950">
        <v>71850.672292782721</v>
      </c>
      <c r="E7950">
        <v>55688237.528406933</v>
      </c>
      <c r="F7950">
        <v>2068.5984264436993</v>
      </c>
      <c r="G7950">
        <v>346177970.08162165</v>
      </c>
      <c r="H7950" s="6">
        <f>E7950-G7950-'Recalled prostheses cost'!$F$23</f>
        <v>-314241557.0201059</v>
      </c>
      <c r="I7950" s="112">
        <v>30999993.312549282</v>
      </c>
      <c r="J7950" s="112">
        <v>131547628.63101625</v>
      </c>
      <c r="K7950" s="112">
        <f>I7950-J7950-(0.38*'Recalled prostheses cost'!$F$23)</f>
        <v>-109573328.61588562</v>
      </c>
      <c r="L7950" s="11">
        <f t="shared" si="252"/>
        <v>1</v>
      </c>
    </row>
    <row r="7951" spans="1:12" x14ac:dyDescent="0.25">
      <c r="A7951">
        <f t="shared" si="253"/>
        <v>7946</v>
      </c>
      <c r="C7951">
        <v>65265.368416433426</v>
      </c>
      <c r="D7951">
        <v>67156.437845300679</v>
      </c>
      <c r="E7951">
        <v>51640280.719868273</v>
      </c>
      <c r="F7951">
        <v>1891.069428867253</v>
      </c>
      <c r="G7951">
        <v>414412192.53409356</v>
      </c>
      <c r="H7951" s="6">
        <f>E7951-G7951-'Recalled prostheses cost'!$F$23</f>
        <v>-386523736.28111649</v>
      </c>
      <c r="I7951" s="112">
        <v>28800287.623160452</v>
      </c>
      <c r="J7951" s="112">
        <v>157476633.16295552</v>
      </c>
      <c r="K7951" s="112">
        <f>I7951-J7951-(0.38*'Recalled prostheses cost'!$F$23)</f>
        <v>-137702038.83721372</v>
      </c>
      <c r="L7951" s="11">
        <f t="shared" si="252"/>
        <v>1</v>
      </c>
    </row>
    <row r="7952" spans="1:12" x14ac:dyDescent="0.25">
      <c r="A7952">
        <f t="shared" si="253"/>
        <v>7947</v>
      </c>
      <c r="C7952">
        <v>50002.432856462896</v>
      </c>
      <c r="D7952">
        <v>51209.446137913372</v>
      </c>
      <c r="E7952">
        <v>42384433.553977981</v>
      </c>
      <c r="F7952">
        <v>1207.0132814504759</v>
      </c>
      <c r="G7952">
        <v>190889566.83255246</v>
      </c>
      <c r="H7952" s="6">
        <f>E7952-G7952-'Recalled prostheses cost'!$F$23</f>
        <v>-172256957.74546564</v>
      </c>
      <c r="I7952" s="112">
        <v>23772291.534943763</v>
      </c>
      <c r="J7952" s="112">
        <v>72538035.396369949</v>
      </c>
      <c r="K7952" s="112">
        <f>I7952-J7952-(0.38*'Recalled prostheses cost'!$F$23)</f>
        <v>-57791437.158844836</v>
      </c>
      <c r="L7952" s="11">
        <f t="shared" si="252"/>
        <v>1</v>
      </c>
    </row>
    <row r="7953" spans="1:12" x14ac:dyDescent="0.25">
      <c r="A7953">
        <f t="shared" si="253"/>
        <v>7948</v>
      </c>
      <c r="C7953">
        <v>56964.557742323726</v>
      </c>
      <c r="D7953">
        <v>58691.191519881868</v>
      </c>
      <c r="E7953">
        <v>65355140.027529135</v>
      </c>
      <c r="F7953">
        <v>1726.6337775581414</v>
      </c>
      <c r="G7953">
        <v>481286509.85349655</v>
      </c>
      <c r="H7953" s="6">
        <f>E7953-G7953-'Recalled prostheses cost'!$F$23</f>
        <v>-439683194.2928586</v>
      </c>
      <c r="I7953" s="112">
        <v>35753830.428051218</v>
      </c>
      <c r="J7953" s="112">
        <v>182888873.74432871</v>
      </c>
      <c r="K7953" s="112">
        <f>I7953-J7953-(0.38*'Recalled prostheses cost'!$F$23)</f>
        <v>-156160736.61369616</v>
      </c>
      <c r="L7953" s="11">
        <f t="shared" si="252"/>
        <v>1</v>
      </c>
    </row>
    <row r="7954" spans="1:12" x14ac:dyDescent="0.25">
      <c r="A7954">
        <f t="shared" si="253"/>
        <v>7949</v>
      </c>
      <c r="C7954">
        <v>55128.077299950484</v>
      </c>
      <c r="D7954">
        <v>56958.486342827688</v>
      </c>
      <c r="E7954">
        <v>51347606.073321052</v>
      </c>
      <c r="F7954">
        <v>1830.4090428772033</v>
      </c>
      <c r="G7954">
        <v>412263123.6183387</v>
      </c>
      <c r="H7954" s="6">
        <f>E7954-G7954-'Recalled prostheses cost'!$F$23</f>
        <v>-384667342.01190883</v>
      </c>
      <c r="I7954" s="112">
        <v>28593551.843270507</v>
      </c>
      <c r="J7954" s="112">
        <v>156659986.97496873</v>
      </c>
      <c r="K7954" s="112">
        <f>I7954-J7954-(0.38*'Recalled prostheses cost'!$F$23)</f>
        <v>-137092128.42911687</v>
      </c>
      <c r="L7954" s="11">
        <f t="shared" si="252"/>
        <v>1</v>
      </c>
    </row>
    <row r="7955" spans="1:12" x14ac:dyDescent="0.25">
      <c r="A7955">
        <f t="shared" si="253"/>
        <v>7950</v>
      </c>
      <c r="C7955">
        <v>49078.441898444762</v>
      </c>
      <c r="D7955">
        <v>50543.678330895389</v>
      </c>
      <c r="E7955">
        <v>47097145.43587999</v>
      </c>
      <c r="F7955">
        <v>1465.236432450627</v>
      </c>
      <c r="G7955">
        <v>344150890.7664727</v>
      </c>
      <c r="H7955" s="6">
        <f>E7955-G7955-'Recalled prostheses cost'!$F$23</f>
        <v>-320805569.79748386</v>
      </c>
      <c r="I7955" s="112">
        <v>26102961.501820516</v>
      </c>
      <c r="J7955" s="112">
        <v>130777338.49125963</v>
      </c>
      <c r="K7955" s="112">
        <f>I7955-J7955-(0.38*'Recalled prostheses cost'!$F$23)</f>
        <v>-113700070.28685775</v>
      </c>
      <c r="L7955" s="11">
        <f t="shared" si="252"/>
        <v>1</v>
      </c>
    </row>
    <row r="7956" spans="1:12" x14ac:dyDescent="0.25">
      <c r="A7956">
        <f t="shared" si="253"/>
        <v>7951</v>
      </c>
      <c r="C7956">
        <v>83049.410757039615</v>
      </c>
      <c r="D7956">
        <v>85953.94792845349</v>
      </c>
      <c r="E7956">
        <v>59953456.850352719</v>
      </c>
      <c r="F7956">
        <v>2904.5371714138746</v>
      </c>
      <c r="G7956">
        <v>440663476.45021117</v>
      </c>
      <c r="H7956" s="6">
        <f>E7956-G7956-'Recalled prostheses cost'!$F$23</f>
        <v>-404461844.06674963</v>
      </c>
      <c r="I7956" s="112">
        <v>32808120.769331407</v>
      </c>
      <c r="J7956" s="112">
        <v>167452121.05108029</v>
      </c>
      <c r="K7956" s="112">
        <f>I7956-J7956-(0.38*'Recalled prostheses cost'!$F$23)</f>
        <v>-143669693.57916754</v>
      </c>
      <c r="L7956" s="11">
        <f t="shared" si="252"/>
        <v>1</v>
      </c>
    </row>
    <row r="7957" spans="1:12" x14ac:dyDescent="0.25">
      <c r="A7957">
        <f t="shared" si="253"/>
        <v>7952</v>
      </c>
      <c r="C7957">
        <v>58299.820472044965</v>
      </c>
      <c r="D7957">
        <v>60129.675735603043</v>
      </c>
      <c r="E7957">
        <v>56153930.615776338</v>
      </c>
      <c r="F7957">
        <v>1829.8552635580781</v>
      </c>
      <c r="G7957">
        <v>430110939.26362675</v>
      </c>
      <c r="H7957" s="6">
        <f>E7957-G7957-'Recalled prostheses cost'!$F$23</f>
        <v>-397708833.11474156</v>
      </c>
      <c r="I7957" s="112">
        <v>31334140.563080207</v>
      </c>
      <c r="J7957" s="112">
        <v>163442156.92017817</v>
      </c>
      <c r="K7957" s="112">
        <f>I7957-J7957-(0.38*'Recalled prostheses cost'!$F$23)</f>
        <v>-141133709.65451661</v>
      </c>
      <c r="L7957" s="11">
        <f t="shared" si="252"/>
        <v>1</v>
      </c>
    </row>
    <row r="7958" spans="1:12" x14ac:dyDescent="0.25">
      <c r="A7958">
        <f t="shared" si="253"/>
        <v>7953</v>
      </c>
      <c r="C7958">
        <v>51203.498290064468</v>
      </c>
      <c r="D7958">
        <v>52661.90470655758</v>
      </c>
      <c r="E7958">
        <v>44042569.536373898</v>
      </c>
      <c r="F7958">
        <v>1458.4064164931115</v>
      </c>
      <c r="G7958">
        <v>284892708.17357194</v>
      </c>
      <c r="H7958" s="6">
        <f>E7958-G7958-'Recalled prostheses cost'!$F$23</f>
        <v>-264601963.1040892</v>
      </c>
      <c r="I7958" s="112">
        <v>24587898.287568431</v>
      </c>
      <c r="J7958" s="112">
        <v>108259229.1059573</v>
      </c>
      <c r="K7958" s="112">
        <f>I7958-J7958-(0.38*'Recalled prostheses cost'!$F$23)</f>
        <v>-92697024.115807503</v>
      </c>
      <c r="L7958" s="11">
        <f t="shared" si="252"/>
        <v>1</v>
      </c>
    </row>
    <row r="7959" spans="1:12" x14ac:dyDescent="0.25">
      <c r="A7959">
        <f t="shared" si="253"/>
        <v>7954</v>
      </c>
      <c r="C7959">
        <v>54440.259734389168</v>
      </c>
      <c r="D7959">
        <v>55751.602851330703</v>
      </c>
      <c r="E7959">
        <v>54058219.452283613</v>
      </c>
      <c r="F7959">
        <v>1311.3431169415344</v>
      </c>
      <c r="G7959">
        <v>283955454.13677001</v>
      </c>
      <c r="H7959" s="6">
        <f>E7959-G7959-'Recalled prostheses cost'!$F$23</f>
        <v>-253649059.15137756</v>
      </c>
      <c r="I7959" s="112">
        <v>30183967.482305165</v>
      </c>
      <c r="J7959" s="112">
        <v>107903072.57197259</v>
      </c>
      <c r="K7959" s="112">
        <f>I7959-J7959-(0.38*'Recalled prostheses cost'!$F$23)</f>
        <v>-86744798.387086064</v>
      </c>
      <c r="L7959" s="11">
        <f t="shared" si="252"/>
        <v>1</v>
      </c>
    </row>
    <row r="7960" spans="1:12" x14ac:dyDescent="0.25">
      <c r="A7960">
        <f t="shared" si="253"/>
        <v>7955</v>
      </c>
      <c r="C7960">
        <v>71867.532540985776</v>
      </c>
      <c r="D7960">
        <v>74252.330205244813</v>
      </c>
      <c r="E7960">
        <v>49143927.423257247</v>
      </c>
      <c r="F7960">
        <v>2384.7976642590365</v>
      </c>
      <c r="G7960">
        <v>388097593.78373194</v>
      </c>
      <c r="H7960" s="6">
        <f>E7960-G7960-'Recalled prostheses cost'!$F$23</f>
        <v>-362705490.82736588</v>
      </c>
      <c r="I7960" s="112">
        <v>27177118.839038461</v>
      </c>
      <c r="J7960" s="112">
        <v>147477085.63781813</v>
      </c>
      <c r="K7960" s="112">
        <f>I7960-J7960-(0.38*'Recalled prostheses cost'!$F$23)</f>
        <v>-129325660.09619832</v>
      </c>
      <c r="L7960" s="11">
        <f t="shared" si="252"/>
        <v>1</v>
      </c>
    </row>
    <row r="7961" spans="1:12" x14ac:dyDescent="0.25">
      <c r="A7961">
        <f t="shared" si="253"/>
        <v>7956</v>
      </c>
      <c r="C7961">
        <v>56534.550366717638</v>
      </c>
      <c r="D7961">
        <v>58020.924529108546</v>
      </c>
      <c r="E7961">
        <v>52584187.016247876</v>
      </c>
      <c r="F7961">
        <v>1486.3741623909082</v>
      </c>
      <c r="G7961">
        <v>331574255.19913238</v>
      </c>
      <c r="H7961" s="6">
        <f>E7961-G7961-'Recalled prostheses cost'!$F$23</f>
        <v>-302741892.64977568</v>
      </c>
      <c r="I7961" s="112">
        <v>29054398.737870738</v>
      </c>
      <c r="J7961" s="112">
        <v>125998216.97567026</v>
      </c>
      <c r="K7961" s="112">
        <f>I7961-J7961-(0.38*'Recalled prostheses cost'!$F$23)</f>
        <v>-105969511.53521818</v>
      </c>
      <c r="L7961" s="11">
        <f t="shared" si="252"/>
        <v>1</v>
      </c>
    </row>
    <row r="7962" spans="1:12" x14ac:dyDescent="0.25">
      <c r="A7962">
        <f t="shared" si="253"/>
        <v>7957</v>
      </c>
      <c r="C7962">
        <v>53785.375427410851</v>
      </c>
      <c r="D7962">
        <v>55271.501551247849</v>
      </c>
      <c r="E7962">
        <v>60561375.180038661</v>
      </c>
      <c r="F7962">
        <v>1486.1261238369989</v>
      </c>
      <c r="G7962">
        <v>414244864.54612064</v>
      </c>
      <c r="H7962" s="6">
        <f>E7962-G7962-'Recalled prostheses cost'!$F$23</f>
        <v>-377435313.83297312</v>
      </c>
      <c r="I7962" s="112">
        <v>33785132.354661874</v>
      </c>
      <c r="J7962" s="112">
        <v>157413048.52752581</v>
      </c>
      <c r="K7962" s="112">
        <f>I7962-J7962-(0.38*'Recalled prostheses cost'!$F$23)</f>
        <v>-132653609.47028258</v>
      </c>
      <c r="L7962" s="11">
        <f t="shared" si="252"/>
        <v>1</v>
      </c>
    </row>
    <row r="7963" spans="1:12" x14ac:dyDescent="0.25">
      <c r="A7963">
        <f t="shared" si="253"/>
        <v>7958</v>
      </c>
      <c r="C7963">
        <v>58752.098492248937</v>
      </c>
      <c r="D7963">
        <v>60452.284273011632</v>
      </c>
      <c r="E7963">
        <v>40054379.990047038</v>
      </c>
      <c r="F7963">
        <v>1700.1857807626948</v>
      </c>
      <c r="G7963">
        <v>249395685.15316784</v>
      </c>
      <c r="H7963" s="6">
        <f>E7963-G7963-'Recalled prostheses cost'!$F$23</f>
        <v>-233093129.63001198</v>
      </c>
      <c r="I7963" s="112">
        <v>22336957.352876786</v>
      </c>
      <c r="J7963" s="112">
        <v>94770360.358203754</v>
      </c>
      <c r="K7963" s="112">
        <f>I7963-J7963-(0.38*'Recalled prostheses cost'!$F$23)</f>
        <v>-81459096.30274561</v>
      </c>
      <c r="L7963" s="11">
        <f t="shared" si="252"/>
        <v>1</v>
      </c>
    </row>
    <row r="7964" spans="1:12" x14ac:dyDescent="0.25">
      <c r="A7964">
        <f t="shared" si="253"/>
        <v>7959</v>
      </c>
      <c r="C7964">
        <v>86740.23011532388</v>
      </c>
      <c r="D7964">
        <v>90154.80460123159</v>
      </c>
      <c r="E7964">
        <v>38432967.226092167</v>
      </c>
      <c r="F7964">
        <v>3414.5744859077095</v>
      </c>
      <c r="G7964">
        <v>353497007.18103868</v>
      </c>
      <c r="H7964" s="6">
        <f>E7964-G7964-'Recalled prostheses cost'!$F$23</f>
        <v>-338815864.42183769</v>
      </c>
      <c r="I7964" s="112">
        <v>21307614.817326877</v>
      </c>
      <c r="J7964" s="112">
        <v>134328862.72879469</v>
      </c>
      <c r="K7964" s="112">
        <f>I7964-J7964-(0.38*'Recalled prostheses cost'!$F$23)</f>
        <v>-122046941.20888647</v>
      </c>
      <c r="L7964" s="11">
        <f t="shared" si="252"/>
        <v>1</v>
      </c>
    </row>
    <row r="7965" spans="1:12" x14ac:dyDescent="0.25">
      <c r="A7965">
        <f t="shared" si="253"/>
        <v>7960</v>
      </c>
      <c r="C7965">
        <v>61385.342331372056</v>
      </c>
      <c r="D7965">
        <v>63860.681469482923</v>
      </c>
      <c r="E7965">
        <v>54264203.246359363</v>
      </c>
      <c r="F7965">
        <v>2475.3391381108668</v>
      </c>
      <c r="G7965">
        <v>578925229.07782006</v>
      </c>
      <c r="H7965" s="6">
        <f>E7965-G7965-'Recalled prostheses cost'!$F$23</f>
        <v>-548412850.29835188</v>
      </c>
      <c r="I7965" s="112">
        <v>29853189.691892207</v>
      </c>
      <c r="J7965" s="112">
        <v>219991587.04957163</v>
      </c>
      <c r="K7965" s="112">
        <f>I7965-J7965-(0.38*'Recalled prostheses cost'!$F$23)</f>
        <v>-199164090.65509808</v>
      </c>
      <c r="L7965" s="11">
        <f t="shared" si="252"/>
        <v>1</v>
      </c>
    </row>
    <row r="7966" spans="1:12" x14ac:dyDescent="0.25">
      <c r="A7966">
        <f t="shared" si="253"/>
        <v>7961</v>
      </c>
      <c r="C7966">
        <v>55132.141649599318</v>
      </c>
      <c r="D7966">
        <v>57135.695032248303</v>
      </c>
      <c r="E7966">
        <v>58240341.032995701</v>
      </c>
      <c r="F7966">
        <v>2003.5533826489846</v>
      </c>
      <c r="G7966">
        <v>595568044.15910375</v>
      </c>
      <c r="H7966" s="6">
        <f>E7966-G7966-'Recalled prostheses cost'!$F$23</f>
        <v>-561079527.59299922</v>
      </c>
      <c r="I7966" s="112">
        <v>32219599.72478262</v>
      </c>
      <c r="J7966" s="112">
        <v>226315856.78045946</v>
      </c>
      <c r="K7966" s="112">
        <f>I7966-J7966-(0.38*'Recalled prostheses cost'!$F$23)</f>
        <v>-203121950.3530955</v>
      </c>
      <c r="L7966" s="11">
        <f t="shared" si="252"/>
        <v>1</v>
      </c>
    </row>
    <row r="7967" spans="1:12" x14ac:dyDescent="0.25">
      <c r="A7967">
        <f t="shared" si="253"/>
        <v>7962</v>
      </c>
      <c r="C7967">
        <v>56610.456355750808</v>
      </c>
      <c r="D7967">
        <v>58027.728513657552</v>
      </c>
      <c r="E7967">
        <v>46218864.454498768</v>
      </c>
      <c r="F7967">
        <v>1417.2721579067438</v>
      </c>
      <c r="G7967">
        <v>244491270.31884277</v>
      </c>
      <c r="H7967" s="6">
        <f>E7967-G7967-'Recalled prostheses cost'!$F$23</f>
        <v>-222024230.33123517</v>
      </c>
      <c r="I7967" s="112">
        <v>25346444.435723405</v>
      </c>
      <c r="J7967" s="112">
        <v>92906682.721160263</v>
      </c>
      <c r="K7967" s="112">
        <f>I7967-J7967-(0.38*'Recalled prostheses cost'!$F$23)</f>
        <v>-76585931.582855493</v>
      </c>
      <c r="L7967" s="11">
        <f t="shared" si="252"/>
        <v>1</v>
      </c>
    </row>
    <row r="7968" spans="1:12" x14ac:dyDescent="0.25">
      <c r="A7968">
        <f t="shared" si="253"/>
        <v>7963</v>
      </c>
      <c r="C7968">
        <v>65861.796722171115</v>
      </c>
      <c r="D7968">
        <v>67516.042166406536</v>
      </c>
      <c r="E7968">
        <v>57055722.656109028</v>
      </c>
      <c r="F7968">
        <v>1654.245444235421</v>
      </c>
      <c r="G7968">
        <v>271112075.41796798</v>
      </c>
      <c r="H7968" s="6">
        <f>E7968-G7968-'Recalled prostheses cost'!$F$23</f>
        <v>-237808177.22875011</v>
      </c>
      <c r="I7968" s="112">
        <v>31312348.146225054</v>
      </c>
      <c r="J7968" s="112">
        <v>103022588.65882781</v>
      </c>
      <c r="K7968" s="112">
        <f>I7968-J7968-(0.38*'Recalled prostheses cost'!$F$23)</f>
        <v>-80735933.8100214</v>
      </c>
      <c r="L7968" s="11">
        <f t="shared" si="252"/>
        <v>1</v>
      </c>
    </row>
    <row r="7969" spans="1:12" x14ac:dyDescent="0.25">
      <c r="A7969">
        <f t="shared" si="253"/>
        <v>7964</v>
      </c>
      <c r="C7969">
        <v>63804.217743247034</v>
      </c>
      <c r="D7969">
        <v>65618.289054369496</v>
      </c>
      <c r="E7969">
        <v>50746568.166984834</v>
      </c>
      <c r="F7969">
        <v>1814.0713111224613</v>
      </c>
      <c r="G7969">
        <v>298172476.37870061</v>
      </c>
      <c r="H7969" s="6">
        <f>E7969-G7969-'Recalled prostheses cost'!$F$23</f>
        <v>-271177732.67860699</v>
      </c>
      <c r="I7969" s="112">
        <v>28318054.605715055</v>
      </c>
      <c r="J7969" s="112">
        <v>113305541.02390622</v>
      </c>
      <c r="K7969" s="112">
        <f>I7969-J7969-(0.38*'Recalled prostheses cost'!$F$23)</f>
        <v>-94013179.715609819</v>
      </c>
      <c r="L7969" s="11">
        <f t="shared" si="252"/>
        <v>1</v>
      </c>
    </row>
    <row r="7970" spans="1:12" x14ac:dyDescent="0.25">
      <c r="A7970">
        <f t="shared" si="253"/>
        <v>7965</v>
      </c>
      <c r="C7970">
        <v>65895.742140616014</v>
      </c>
      <c r="D7970">
        <v>68385.177635133659</v>
      </c>
      <c r="E7970">
        <v>45325332.634968102</v>
      </c>
      <c r="F7970">
        <v>2489.4354945176456</v>
      </c>
      <c r="G7970">
        <v>298519347.27944797</v>
      </c>
      <c r="H7970" s="6">
        <f>E7970-G7970-'Recalled prostheses cost'!$F$23</f>
        <v>-276945839.11137104</v>
      </c>
      <c r="I7970" s="112">
        <v>25401457.337634616</v>
      </c>
      <c r="J7970" s="112">
        <v>113437351.96619025</v>
      </c>
      <c r="K7970" s="112">
        <f>I7970-J7970-(0.38*'Recalled prostheses cost'!$F$23)</f>
        <v>-97061587.92597428</v>
      </c>
      <c r="L7970" s="11">
        <f t="shared" si="252"/>
        <v>1</v>
      </c>
    </row>
    <row r="7971" spans="1:12" x14ac:dyDescent="0.25">
      <c r="A7971">
        <f t="shared" si="253"/>
        <v>7966</v>
      </c>
      <c r="C7971">
        <v>66518.803865280555</v>
      </c>
      <c r="D7971">
        <v>67875.611217246551</v>
      </c>
      <c r="E7971">
        <v>46085421.492807932</v>
      </c>
      <c r="F7971">
        <v>1356.8073519659956</v>
      </c>
      <c r="G7971">
        <v>173336987.02223292</v>
      </c>
      <c r="H7971" s="6">
        <f>E7971-G7971-'Recalled prostheses cost'!$F$23</f>
        <v>-151003389.99631616</v>
      </c>
      <c r="I7971" s="112">
        <v>25847199.309623014</v>
      </c>
      <c r="J7971" s="112">
        <v>65868055.068448521</v>
      </c>
      <c r="K7971" s="112">
        <f>I7971-J7971-(0.38*'Recalled prostheses cost'!$F$23)</f>
        <v>-49046549.056244157</v>
      </c>
      <c r="L7971" s="11">
        <f t="shared" si="252"/>
        <v>1</v>
      </c>
    </row>
    <row r="7972" spans="1:12" x14ac:dyDescent="0.25">
      <c r="A7972">
        <f t="shared" si="253"/>
        <v>7967</v>
      </c>
      <c r="C7972">
        <v>65538.441753073552</v>
      </c>
      <c r="D7972">
        <v>68281.976346204596</v>
      </c>
      <c r="E7972">
        <v>48021784.947837308</v>
      </c>
      <c r="F7972">
        <v>2743.5345931310439</v>
      </c>
      <c r="G7972">
        <v>389118736.63523108</v>
      </c>
      <c r="H7972" s="6">
        <f>E7972-G7972-'Recalled prostheses cost'!$F$23</f>
        <v>-364848776.15428495</v>
      </c>
      <c r="I7972" s="112">
        <v>26778237.311565734</v>
      </c>
      <c r="J7972" s="112">
        <v>147865119.92138779</v>
      </c>
      <c r="K7972" s="112">
        <f>I7972-J7972-(0.38*'Recalled prostheses cost'!$F$23)</f>
        <v>-130112575.90724072</v>
      </c>
      <c r="L7972" s="11">
        <f t="shared" si="252"/>
        <v>1</v>
      </c>
    </row>
    <row r="7973" spans="1:12" x14ac:dyDescent="0.25">
      <c r="A7973">
        <f t="shared" si="253"/>
        <v>7968</v>
      </c>
      <c r="C7973">
        <v>52135.945664852901</v>
      </c>
      <c r="D7973">
        <v>54497.867733025938</v>
      </c>
      <c r="E7973">
        <v>68192690.98114793</v>
      </c>
      <c r="F7973">
        <v>2361.9220681730367</v>
      </c>
      <c r="G7973">
        <v>942961470.28899169</v>
      </c>
      <c r="H7973" s="6">
        <f>E7973-G7973-'Recalled prostheses cost'!$F$23</f>
        <v>-898520603.77473497</v>
      </c>
      <c r="I7973" s="112">
        <v>37686455.814616233</v>
      </c>
      <c r="J7973" s="112">
        <v>358325358.70981681</v>
      </c>
      <c r="K7973" s="112">
        <f>I7973-J7973-(0.38*'Recalled prostheses cost'!$F$23)</f>
        <v>-329664596.19261926</v>
      </c>
      <c r="L7973" s="11">
        <f t="shared" si="252"/>
        <v>1</v>
      </c>
    </row>
    <row r="7974" spans="1:12" x14ac:dyDescent="0.25">
      <c r="A7974">
        <f t="shared" si="253"/>
        <v>7969</v>
      </c>
      <c r="C7974">
        <v>67905.183486161841</v>
      </c>
      <c r="D7974">
        <v>69701.51524951811</v>
      </c>
      <c r="E7974">
        <v>52016605.392893165</v>
      </c>
      <c r="F7974">
        <v>1796.3317633562692</v>
      </c>
      <c r="G7974">
        <v>317227159.45397615</v>
      </c>
      <c r="H7974" s="6">
        <f>E7974-G7974-'Recalled prostheses cost'!$F$23</f>
        <v>-288962378.52797419</v>
      </c>
      <c r="I7974" s="112">
        <v>28859800.216425594</v>
      </c>
      <c r="J7974" s="112">
        <v>120546320.59251097</v>
      </c>
      <c r="K7974" s="112">
        <f>I7974-J7974-(0.38*'Recalled prostheses cost'!$F$23)</f>
        <v>-100712213.67350402</v>
      </c>
      <c r="L7974" s="11">
        <f t="shared" si="252"/>
        <v>1</v>
      </c>
    </row>
    <row r="7975" spans="1:12" x14ac:dyDescent="0.25">
      <c r="A7975">
        <f t="shared" si="253"/>
        <v>7970</v>
      </c>
      <c r="C7975">
        <v>53933.852203883616</v>
      </c>
      <c r="D7975">
        <v>55849.113550532653</v>
      </c>
      <c r="E7975">
        <v>59076121.750571825</v>
      </c>
      <c r="F7975">
        <v>1915.2613466490366</v>
      </c>
      <c r="G7975">
        <v>570792356.08733189</v>
      </c>
      <c r="H7975" s="6">
        <f>E7975-G7975-'Recalled prostheses cost'!$F$23</f>
        <v>-535468058.80365121</v>
      </c>
      <c r="I7975" s="112">
        <v>32874455.147540655</v>
      </c>
      <c r="J7975" s="112">
        <v>216901095.31318611</v>
      </c>
      <c r="K7975" s="112">
        <f>I7975-J7975-(0.38*'Recalled prostheses cost'!$F$23)</f>
        <v>-193052333.4630641</v>
      </c>
      <c r="L7975" s="11">
        <f t="shared" si="252"/>
        <v>1</v>
      </c>
    </row>
    <row r="7976" spans="1:12" x14ac:dyDescent="0.25">
      <c r="A7976">
        <f t="shared" si="253"/>
        <v>7971</v>
      </c>
      <c r="C7976">
        <v>76281.851521761142</v>
      </c>
      <c r="D7976">
        <v>79695.095100647479</v>
      </c>
      <c r="E7976">
        <v>39685835.54924868</v>
      </c>
      <c r="F7976">
        <v>3413.2435788863368</v>
      </c>
      <c r="G7976">
        <v>291127199.8366155</v>
      </c>
      <c r="H7976" s="6">
        <f>E7976-G7976-'Recalled prostheses cost'!$F$23</f>
        <v>-275193188.75425798</v>
      </c>
      <c r="I7976" s="112">
        <v>21975954.11969322</v>
      </c>
      <c r="J7976" s="112">
        <v>110628335.93791389</v>
      </c>
      <c r="K7976" s="112">
        <f>I7976-J7976-(0.38*'Recalled prostheses cost'!$F$23)</f>
        <v>-97678075.115639329</v>
      </c>
      <c r="L7976" s="11">
        <f t="shared" si="252"/>
        <v>1</v>
      </c>
    </row>
    <row r="7977" spans="1:12" x14ac:dyDescent="0.25">
      <c r="A7977">
        <f t="shared" si="253"/>
        <v>7972</v>
      </c>
      <c r="C7977">
        <v>55913.899131592159</v>
      </c>
      <c r="D7977">
        <v>57544.899814287237</v>
      </c>
      <c r="E7977">
        <v>49013742.074719474</v>
      </c>
      <c r="F7977">
        <v>1631.0006826950776</v>
      </c>
      <c r="G7977">
        <v>396032225.92350507</v>
      </c>
      <c r="H7977" s="6">
        <f>E7977-G7977-'Recalled prostheses cost'!$F$23</f>
        <v>-370770308.31567675</v>
      </c>
      <c r="I7977" s="112">
        <v>27219948.04324194</v>
      </c>
      <c r="J7977" s="112">
        <v>150492245.85093194</v>
      </c>
      <c r="K7977" s="112">
        <f>I7977-J7977-(0.38*'Recalled prostheses cost'!$F$23)</f>
        <v>-132297991.10510865</v>
      </c>
      <c r="L7977" s="11">
        <f t="shared" si="252"/>
        <v>1</v>
      </c>
    </row>
    <row r="7978" spans="1:12" x14ac:dyDescent="0.25">
      <c r="A7978">
        <f t="shared" si="253"/>
        <v>7973</v>
      </c>
      <c r="C7978">
        <v>50744.82636944289</v>
      </c>
      <c r="D7978">
        <v>52280.233219158443</v>
      </c>
      <c r="E7978">
        <v>47240219.858708099</v>
      </c>
      <c r="F7978">
        <v>1535.4068497155531</v>
      </c>
      <c r="G7978">
        <v>339066651.38310456</v>
      </c>
      <c r="H7978" s="6">
        <f>E7978-G7978-'Recalled prostheses cost'!$F$23</f>
        <v>-315578255.99128765</v>
      </c>
      <c r="I7978" s="112">
        <v>26121594.868026607</v>
      </c>
      <c r="J7978" s="112">
        <v>128845327.52557975</v>
      </c>
      <c r="K7978" s="112">
        <f>I7978-J7978-(0.38*'Recalled prostheses cost'!$F$23)</f>
        <v>-111749425.95497179</v>
      </c>
      <c r="L7978" s="11">
        <f t="shared" si="252"/>
        <v>1</v>
      </c>
    </row>
    <row r="7979" spans="1:12" x14ac:dyDescent="0.25">
      <c r="A7979">
        <f t="shared" si="253"/>
        <v>7974</v>
      </c>
      <c r="C7979">
        <v>55184.589142825491</v>
      </c>
      <c r="D7979">
        <v>57112.643321555086</v>
      </c>
      <c r="E7979">
        <v>44167761.393609501</v>
      </c>
      <c r="F7979">
        <v>1928.0541787295952</v>
      </c>
      <c r="G7979">
        <v>355535957.68221974</v>
      </c>
      <c r="H7979" s="6">
        <f>E7979-G7979-'Recalled prostheses cost'!$F$23</f>
        <v>-335120020.75550139</v>
      </c>
      <c r="I7979" s="112">
        <v>24319683.642683096</v>
      </c>
      <c r="J7979" s="112">
        <v>135103663.91924351</v>
      </c>
      <c r="K7979" s="112">
        <f>I7979-J7979-(0.38*'Recalled prostheses cost'!$F$23)</f>
        <v>-119809673.57397908</v>
      </c>
      <c r="L7979" s="11">
        <f t="shared" si="252"/>
        <v>1</v>
      </c>
    </row>
    <row r="7980" spans="1:12" x14ac:dyDescent="0.25">
      <c r="A7980">
        <f t="shared" si="253"/>
        <v>7975</v>
      </c>
      <c r="C7980">
        <v>59366.303215033789</v>
      </c>
      <c r="D7980">
        <v>61041.242585769207</v>
      </c>
      <c r="E7980">
        <v>45893630.5941355</v>
      </c>
      <c r="F7980">
        <v>1674.9393707354175</v>
      </c>
      <c r="G7980">
        <v>278012918.15405864</v>
      </c>
      <c r="H7980" s="6">
        <f>E7980-G7980-'Recalled prostheses cost'!$F$23</f>
        <v>-255871112.02681431</v>
      </c>
      <c r="I7980" s="112">
        <v>25651864.490015507</v>
      </c>
      <c r="J7980" s="112">
        <v>105644908.89854227</v>
      </c>
      <c r="K7980" s="112">
        <f>I7980-J7980-(0.38*'Recalled prostheses cost'!$F$23)</f>
        <v>-89018737.705945402</v>
      </c>
      <c r="L7980" s="11">
        <f t="shared" si="252"/>
        <v>1</v>
      </c>
    </row>
    <row r="7981" spans="1:12" x14ac:dyDescent="0.25">
      <c r="A7981">
        <f t="shared" si="253"/>
        <v>7976</v>
      </c>
      <c r="C7981">
        <v>66194.02790564287</v>
      </c>
      <c r="D7981">
        <v>69113.031474386938</v>
      </c>
      <c r="E7981">
        <v>56617099.139104143</v>
      </c>
      <c r="F7981">
        <v>2919.0035687440686</v>
      </c>
      <c r="G7981">
        <v>585304984.43588841</v>
      </c>
      <c r="H7981" s="6">
        <f>E7981-G7981-'Recalled prostheses cost'!$F$23</f>
        <v>-552439709.76367545</v>
      </c>
      <c r="I7981" s="112">
        <v>31037893.115496024</v>
      </c>
      <c r="J7981" s="112">
        <v>222415894.08563763</v>
      </c>
      <c r="K7981" s="112">
        <f>I7981-J7981-(0.38*'Recalled prostheses cost'!$F$23)</f>
        <v>-200403694.26756024</v>
      </c>
      <c r="L7981" s="11">
        <f t="shared" si="252"/>
        <v>1</v>
      </c>
    </row>
    <row r="7982" spans="1:12" x14ac:dyDescent="0.25">
      <c r="A7982">
        <f t="shared" si="253"/>
        <v>7977</v>
      </c>
      <c r="C7982">
        <v>51793.435563716099</v>
      </c>
      <c r="D7982">
        <v>54440.559424556479</v>
      </c>
      <c r="E7982">
        <v>55235930.142528757</v>
      </c>
      <c r="F7982">
        <v>2647.1238608403801</v>
      </c>
      <c r="G7982">
        <v>881513225.15325415</v>
      </c>
      <c r="H7982" s="6">
        <f>E7982-G7982-'Recalled prostheses cost'!$F$23</f>
        <v>-850029119.47761655</v>
      </c>
      <c r="I7982" s="112">
        <v>30693962.663302116</v>
      </c>
      <c r="J7982" s="112">
        <v>334975025.5582366</v>
      </c>
      <c r="K7982" s="112">
        <f>I7982-J7982-(0.38*'Recalled prostheses cost'!$F$23)</f>
        <v>-313306756.19235313</v>
      </c>
      <c r="L7982" s="11">
        <f t="shared" si="252"/>
        <v>1</v>
      </c>
    </row>
    <row r="7983" spans="1:12" x14ac:dyDescent="0.25">
      <c r="A7983">
        <f t="shared" si="253"/>
        <v>7978</v>
      </c>
      <c r="C7983">
        <v>54073.135354964754</v>
      </c>
      <c r="D7983">
        <v>55826.351805413491</v>
      </c>
      <c r="E7983">
        <v>40792244.410427004</v>
      </c>
      <c r="F7983">
        <v>1753.2164504487373</v>
      </c>
      <c r="G7983">
        <v>295933239.91213274</v>
      </c>
      <c r="H7983" s="6">
        <f>E7983-G7983-'Recalled prostheses cost'!$F$23</f>
        <v>-278892819.96859694</v>
      </c>
      <c r="I7983" s="112">
        <v>22738390.824769963</v>
      </c>
      <c r="J7983" s="112">
        <v>112454631.16661042</v>
      </c>
      <c r="K7983" s="112">
        <f>I7983-J7983-(0.38*'Recalled prostheses cost'!$F$23)</f>
        <v>-98741933.6392591</v>
      </c>
      <c r="L7983" s="11">
        <f t="shared" si="252"/>
        <v>1</v>
      </c>
    </row>
    <row r="7984" spans="1:12" x14ac:dyDescent="0.25">
      <c r="A7984">
        <f t="shared" si="253"/>
        <v>7979</v>
      </c>
      <c r="C7984">
        <v>54145.683179088715</v>
      </c>
      <c r="D7984">
        <v>55971.476110986056</v>
      </c>
      <c r="E7984">
        <v>42473366.277976036</v>
      </c>
      <c r="F7984">
        <v>1825.7929318973402</v>
      </c>
      <c r="G7984">
        <v>360348847.876095</v>
      </c>
      <c r="H7984" s="6">
        <f>E7984-G7984-'Recalled prostheses cost'!$F$23</f>
        <v>-341627306.06501013</v>
      </c>
      <c r="I7984" s="112">
        <v>23428363.310976338</v>
      </c>
      <c r="J7984" s="112">
        <v>136932562.1929161</v>
      </c>
      <c r="K7984" s="112">
        <f>I7984-J7984-(0.38*'Recalled prostheses cost'!$F$23)</f>
        <v>-122529892.17935839</v>
      </c>
      <c r="L7984" s="11">
        <f t="shared" si="252"/>
        <v>1</v>
      </c>
    </row>
    <row r="7985" spans="1:12" x14ac:dyDescent="0.25">
      <c r="A7985">
        <f t="shared" si="253"/>
        <v>7980</v>
      </c>
      <c r="C7985">
        <v>53548.731363900835</v>
      </c>
      <c r="D7985">
        <v>55459.075460037617</v>
      </c>
      <c r="E7985">
        <v>53508050.651602939</v>
      </c>
      <c r="F7985">
        <v>1910.3440961367814</v>
      </c>
      <c r="G7985">
        <v>481118992.83068597</v>
      </c>
      <c r="H7985" s="6">
        <f>E7985-G7985-'Recalled prostheses cost'!$F$23</f>
        <v>-451362766.64597422</v>
      </c>
      <c r="I7985" s="112">
        <v>29615348.963673588</v>
      </c>
      <c r="J7985" s="112">
        <v>182825217.27566069</v>
      </c>
      <c r="K7985" s="112">
        <f>I7985-J7985-(0.38*'Recalled prostheses cost'!$F$23)</f>
        <v>-162235561.60940576</v>
      </c>
      <c r="L7985" s="11">
        <f t="shared" si="252"/>
        <v>1</v>
      </c>
    </row>
    <row r="7986" spans="1:12" x14ac:dyDescent="0.25">
      <c r="A7986">
        <f t="shared" si="253"/>
        <v>7981</v>
      </c>
      <c r="C7986">
        <v>74024.357142242894</v>
      </c>
      <c r="D7986">
        <v>76192.93947895187</v>
      </c>
      <c r="E7986">
        <v>45444703.587006174</v>
      </c>
      <c r="F7986">
        <v>2168.5823367089761</v>
      </c>
      <c r="G7986">
        <v>313415437.45520771</v>
      </c>
      <c r="H7986" s="6">
        <f>E7986-G7986-'Recalled prostheses cost'!$F$23</f>
        <v>-291722558.33509272</v>
      </c>
      <c r="I7986" s="112">
        <v>25417758.901510675</v>
      </c>
      <c r="J7986" s="112">
        <v>119097866.23297894</v>
      </c>
      <c r="K7986" s="112">
        <f>I7986-J7986-(0.38*'Recalled prostheses cost'!$F$23)</f>
        <v>-102705800.62888691</v>
      </c>
      <c r="L7986" s="11">
        <f t="shared" si="252"/>
        <v>1</v>
      </c>
    </row>
    <row r="7987" spans="1:12" x14ac:dyDescent="0.25">
      <c r="A7987">
        <f t="shared" si="253"/>
        <v>7982</v>
      </c>
      <c r="C7987">
        <v>55470.193172305444</v>
      </c>
      <c r="D7987">
        <v>56691.567735480385</v>
      </c>
      <c r="E7987">
        <v>59718005.711860642</v>
      </c>
      <c r="F7987">
        <v>1221.3745631749407</v>
      </c>
      <c r="G7987">
        <v>286723623.52008551</v>
      </c>
      <c r="H7987" s="6">
        <f>E7987-G7987-'Recalled prostheses cost'!$F$23</f>
        <v>-250757442.27511603</v>
      </c>
      <c r="I7987" s="112">
        <v>33156591.442223568</v>
      </c>
      <c r="J7987" s="112">
        <v>108954976.9376325</v>
      </c>
      <c r="K7987" s="112">
        <f>I7987-J7987-(0.38*'Recalled prostheses cost'!$F$23)</f>
        <v>-84824078.792827576</v>
      </c>
      <c r="L7987" s="11">
        <f t="shared" si="252"/>
        <v>1</v>
      </c>
    </row>
    <row r="7988" spans="1:12" x14ac:dyDescent="0.25">
      <c r="A7988">
        <f t="shared" si="253"/>
        <v>7983</v>
      </c>
      <c r="C7988">
        <v>63489.377244727839</v>
      </c>
      <c r="D7988">
        <v>65881.178088645465</v>
      </c>
      <c r="E7988">
        <v>49446958.051504612</v>
      </c>
      <c r="F7988">
        <v>2391.8008439176265</v>
      </c>
      <c r="G7988">
        <v>453457875.27008718</v>
      </c>
      <c r="H7988" s="6">
        <f>E7988-G7988-'Recalled prostheses cost'!$F$23</f>
        <v>-427762741.68547374</v>
      </c>
      <c r="I7988" s="112">
        <v>27117146.008768268</v>
      </c>
      <c r="J7988" s="112">
        <v>172313992.60263315</v>
      </c>
      <c r="K7988" s="112">
        <f>I7988-J7988-(0.38*'Recalled prostheses cost'!$F$23)</f>
        <v>-154222539.89128354</v>
      </c>
      <c r="L7988" s="11">
        <f t="shared" si="252"/>
        <v>1</v>
      </c>
    </row>
    <row r="7989" spans="1:12" x14ac:dyDescent="0.25">
      <c r="A7989">
        <f t="shared" si="253"/>
        <v>7984</v>
      </c>
      <c r="C7989">
        <v>53022.929368836623</v>
      </c>
      <c r="D7989">
        <v>54751.173076185289</v>
      </c>
      <c r="E7989">
        <v>40081070.769537993</v>
      </c>
      <c r="F7989">
        <v>1728.2437073486653</v>
      </c>
      <c r="G7989">
        <v>313967595.77519393</v>
      </c>
      <c r="H7989" s="6">
        <f>E7989-G7989-'Recalled prostheses cost'!$F$23</f>
        <v>-297638349.47254711</v>
      </c>
      <c r="I7989" s="112">
        <v>22420006.932205345</v>
      </c>
      <c r="J7989" s="112">
        <v>119307686.39457367</v>
      </c>
      <c r="K7989" s="112">
        <f>I7989-J7989-(0.38*'Recalled prostheses cost'!$F$23)</f>
        <v>-105913372.75978696</v>
      </c>
      <c r="L7989" s="11">
        <f t="shared" si="252"/>
        <v>1</v>
      </c>
    </row>
    <row r="7990" spans="1:12" x14ac:dyDescent="0.25">
      <c r="A7990">
        <f t="shared" si="253"/>
        <v>7985</v>
      </c>
      <c r="C7990">
        <v>56940.53834860232</v>
      </c>
      <c r="D7990">
        <v>59574.655012018949</v>
      </c>
      <c r="E7990">
        <v>39206311.097707786</v>
      </c>
      <c r="F7990">
        <v>2634.1166634166293</v>
      </c>
      <c r="G7990">
        <v>374975769.53944129</v>
      </c>
      <c r="H7990" s="6">
        <f>E7990-G7990-'Recalled prostheses cost'!$F$23</f>
        <v>-359521282.90862465</v>
      </c>
      <c r="I7990" s="112">
        <v>21334380.925710209</v>
      </c>
      <c r="J7990" s="112">
        <v>142490792.4249877</v>
      </c>
      <c r="K7990" s="112">
        <f>I7990-J7990-(0.38*'Recalled prostheses cost'!$F$23)</f>
        <v>-130182104.79669616</v>
      </c>
      <c r="L7990" s="11">
        <f t="shared" si="252"/>
        <v>1</v>
      </c>
    </row>
    <row r="7991" spans="1:12" x14ac:dyDescent="0.25">
      <c r="A7991">
        <f t="shared" si="253"/>
        <v>7986</v>
      </c>
      <c r="C7991">
        <v>53658.096720416004</v>
      </c>
      <c r="D7991">
        <v>55095.41753576645</v>
      </c>
      <c r="E7991">
        <v>40224130.86623767</v>
      </c>
      <c r="F7991">
        <v>1437.3208153504456</v>
      </c>
      <c r="G7991">
        <v>200355880.66498208</v>
      </c>
      <c r="H7991" s="6">
        <f>E7991-G7991-'Recalled prostheses cost'!$F$23</f>
        <v>-183883574.26563558</v>
      </c>
      <c r="I7991" s="112">
        <v>21984335.813629918</v>
      </c>
      <c r="J7991" s="112">
        <v>76135234.652693197</v>
      </c>
      <c r="K7991" s="112">
        <f>I7991-J7991-(0.38*'Recalled prostheses cost'!$F$23)</f>
        <v>-63176592.136481926</v>
      </c>
      <c r="L7991" s="11">
        <f t="shared" si="252"/>
        <v>1</v>
      </c>
    </row>
    <row r="7992" spans="1:12" x14ac:dyDescent="0.25">
      <c r="A7992">
        <f t="shared" si="253"/>
        <v>7987</v>
      </c>
      <c r="C7992">
        <v>50145.196780400533</v>
      </c>
      <c r="D7992">
        <v>51268.502786151621</v>
      </c>
      <c r="E7992">
        <v>53180334.92269294</v>
      </c>
      <c r="F7992">
        <v>1123.3060057510884</v>
      </c>
      <c r="G7992">
        <v>293065537.43899757</v>
      </c>
      <c r="H7992" s="6">
        <f>E7992-G7992-'Recalled prostheses cost'!$F$23</f>
        <v>-263637026.98319578</v>
      </c>
      <c r="I7992" s="112">
        <v>29293069.285515875</v>
      </c>
      <c r="J7992" s="112">
        <v>111364904.22681907</v>
      </c>
      <c r="K7992" s="112">
        <f>I7992-J7992-(0.38*'Recalled prostheses cost'!$F$23)</f>
        <v>-91097528.238721848</v>
      </c>
      <c r="L7992" s="11">
        <f t="shared" si="252"/>
        <v>1</v>
      </c>
    </row>
    <row r="7993" spans="1:12" x14ac:dyDescent="0.25">
      <c r="A7993">
        <f t="shared" si="253"/>
        <v>7988</v>
      </c>
      <c r="C7993">
        <v>54522.074140714052</v>
      </c>
      <c r="D7993">
        <v>56002.717910351625</v>
      </c>
      <c r="E7993">
        <v>50296182.297194898</v>
      </c>
      <c r="F7993">
        <v>1480.6437696375724</v>
      </c>
      <c r="G7993">
        <v>307008908.61917245</v>
      </c>
      <c r="H7993" s="6">
        <f>E7993-G7993-'Recalled prostheses cost'!$F$23</f>
        <v>-280464550.78886873</v>
      </c>
      <c r="I7993" s="112">
        <v>27706290.299824379</v>
      </c>
      <c r="J7993" s="112">
        <v>116663385.27528554</v>
      </c>
      <c r="K7993" s="112">
        <f>I7993-J7993-(0.38*'Recalled prostheses cost'!$F$23)</f>
        <v>-97982788.272879809</v>
      </c>
      <c r="L7993" s="11">
        <f t="shared" si="252"/>
        <v>1</v>
      </c>
    </row>
    <row r="7994" spans="1:12" x14ac:dyDescent="0.25">
      <c r="A7994">
        <f t="shared" si="253"/>
        <v>7989</v>
      </c>
      <c r="C7994">
        <v>58698.718131678062</v>
      </c>
      <c r="D7994">
        <v>61355.754196417729</v>
      </c>
      <c r="E7994">
        <v>67153700.95243302</v>
      </c>
      <c r="F7994">
        <v>2657.0360647396665</v>
      </c>
      <c r="G7994">
        <v>801875732.45706594</v>
      </c>
      <c r="H7994" s="6">
        <f>E7994-G7994-'Recalled prostheses cost'!$F$23</f>
        <v>-758473855.97152412</v>
      </c>
      <c r="I7994" s="112">
        <v>37267830.954986103</v>
      </c>
      <c r="J7994" s="112">
        <v>304712778.33368504</v>
      </c>
      <c r="K7994" s="112">
        <f>I7994-J7994-(0.38*'Recalled prostheses cost'!$F$23)</f>
        <v>-276470640.6761176</v>
      </c>
      <c r="L7994" s="11">
        <f t="shared" si="252"/>
        <v>1</v>
      </c>
    </row>
    <row r="7995" spans="1:12" x14ac:dyDescent="0.25">
      <c r="A7995">
        <f t="shared" si="253"/>
        <v>7990</v>
      </c>
      <c r="C7995">
        <v>52581.577485725909</v>
      </c>
      <c r="D7995">
        <v>53998.927615008812</v>
      </c>
      <c r="E7995">
        <v>41275072.594095133</v>
      </c>
      <c r="F7995">
        <v>1417.3501292829023</v>
      </c>
      <c r="G7995">
        <v>288568135.12566495</v>
      </c>
      <c r="H7995" s="6">
        <f>E7995-G7995-'Recalled prostheses cost'!$F$23</f>
        <v>-271044886.99846101</v>
      </c>
      <c r="I7995" s="112">
        <v>22916841.902206134</v>
      </c>
      <c r="J7995" s="112">
        <v>109655891.34775268</v>
      </c>
      <c r="K7995" s="112">
        <f>I7995-J7995-(0.38*'Recalled prostheses cost'!$F$23)</f>
        <v>-95764742.742965192</v>
      </c>
      <c r="L7995" s="11">
        <f t="shared" si="252"/>
        <v>1</v>
      </c>
    </row>
    <row r="7996" spans="1:12" x14ac:dyDescent="0.25">
      <c r="A7996">
        <f t="shared" si="253"/>
        <v>7991</v>
      </c>
      <c r="C7996">
        <v>70311.009982517397</v>
      </c>
      <c r="D7996">
        <v>72687.124624905089</v>
      </c>
      <c r="E7996">
        <v>51006658.181499824</v>
      </c>
      <c r="F7996">
        <v>2376.1146423876926</v>
      </c>
      <c r="G7996">
        <v>305550720.9443019</v>
      </c>
      <c r="H7996" s="6">
        <f>E7996-G7996-'Recalled prostheses cost'!$F$23</f>
        <v>-278295887.22969323</v>
      </c>
      <c r="I7996" s="112">
        <v>28293172.684270784</v>
      </c>
      <c r="J7996" s="112">
        <v>116109273.95883474</v>
      </c>
      <c r="K7996" s="112">
        <f>I7996-J7996-(0.38*'Recalled prostheses cost'!$F$23)</f>
        <v>-96841794.571982592</v>
      </c>
      <c r="L7996" s="11">
        <f t="shared" si="252"/>
        <v>1</v>
      </c>
    </row>
    <row r="7997" spans="1:12" x14ac:dyDescent="0.25">
      <c r="A7997">
        <f t="shared" si="253"/>
        <v>7992</v>
      </c>
      <c r="C7997">
        <v>65252.900304655523</v>
      </c>
      <c r="D7997">
        <v>67169.946323257842</v>
      </c>
      <c r="E7997">
        <v>56455419.729844317</v>
      </c>
      <c r="F7997">
        <v>1917.0460186023192</v>
      </c>
      <c r="G7997">
        <v>336938650.0188967</v>
      </c>
      <c r="H7997" s="6">
        <f>E7997-G7997-'Recalled prostheses cost'!$F$23</f>
        <v>-304235054.75594354</v>
      </c>
      <c r="I7997" s="112">
        <v>31377819.867034968</v>
      </c>
      <c r="J7997" s="112">
        <v>128036687.00718072</v>
      </c>
      <c r="K7997" s="112">
        <f>I7997-J7997-(0.38*'Recalled prostheses cost'!$F$23)</f>
        <v>-105684560.4375644</v>
      </c>
      <c r="L7997" s="11">
        <f t="shared" si="252"/>
        <v>1</v>
      </c>
    </row>
    <row r="7998" spans="1:12" x14ac:dyDescent="0.25">
      <c r="A7998">
        <f t="shared" si="253"/>
        <v>7993</v>
      </c>
      <c r="C7998">
        <v>61364.160219845624</v>
      </c>
      <c r="D7998">
        <v>63569.207510163134</v>
      </c>
      <c r="E7998">
        <v>68763377.992604196</v>
      </c>
      <c r="F7998">
        <v>2205.0472903175105</v>
      </c>
      <c r="G7998">
        <v>587570268.75977242</v>
      </c>
      <c r="H7998" s="6">
        <f>E7998-G7998-'Recalled prostheses cost'!$F$23</f>
        <v>-542558715.23405945</v>
      </c>
      <c r="I7998" s="112">
        <v>38360459.966944143</v>
      </c>
      <c r="J7998" s="112">
        <v>223276702.12871349</v>
      </c>
      <c r="K7998" s="112">
        <f>I7998-J7998-(0.38*'Recalled prostheses cost'!$F$23)</f>
        <v>-193941935.45918798</v>
      </c>
      <c r="L7998" s="11">
        <f t="shared" si="252"/>
        <v>1</v>
      </c>
    </row>
    <row r="7999" spans="1:12" x14ac:dyDescent="0.25">
      <c r="A7999">
        <f t="shared" si="253"/>
        <v>7994</v>
      </c>
      <c r="C7999">
        <v>63162.563396450481</v>
      </c>
      <c r="D7999">
        <v>65679.150134745476</v>
      </c>
      <c r="E7999">
        <v>42417979.801355116</v>
      </c>
      <c r="F7999">
        <v>2516.5867382949946</v>
      </c>
      <c r="G7999">
        <v>378776184.75354111</v>
      </c>
      <c r="H7999" s="6">
        <f>E7999-G7999-'Recalled prostheses cost'!$F$23</f>
        <v>-360110029.41907716</v>
      </c>
      <c r="I7999" s="112">
        <v>23594475.719740111</v>
      </c>
      <c r="J7999" s="112">
        <v>143934950.20634565</v>
      </c>
      <c r="K7999" s="112">
        <f>I7999-J7999-(0.38*'Recalled prostheses cost'!$F$23)</f>
        <v>-129366167.78402418</v>
      </c>
      <c r="L7999" s="11">
        <f t="shared" si="252"/>
        <v>1</v>
      </c>
    </row>
    <row r="8000" spans="1:12" x14ac:dyDescent="0.25">
      <c r="A8000">
        <f t="shared" si="253"/>
        <v>7995</v>
      </c>
      <c r="C8000">
        <v>66169.486045465892</v>
      </c>
      <c r="D8000">
        <v>68050.367352196059</v>
      </c>
      <c r="E8000">
        <v>39532476.870544367</v>
      </c>
      <c r="F8000">
        <v>1880.8813067301671</v>
      </c>
      <c r="G8000">
        <v>215378630.14416027</v>
      </c>
      <c r="H8000" s="6">
        <f>E8000-G8000-'Recalled prostheses cost'!$F$23</f>
        <v>-199597977.74050707</v>
      </c>
      <c r="I8000" s="112">
        <v>22115873.860424541</v>
      </c>
      <c r="J8000" s="112">
        <v>81843879.454780906</v>
      </c>
      <c r="K8000" s="112">
        <f>I8000-J8000-(0.38*'Recalled prostheses cost'!$F$23)</f>
        <v>-68753698.891775012</v>
      </c>
      <c r="L8000" s="11">
        <f t="shared" si="252"/>
        <v>1</v>
      </c>
    </row>
    <row r="8001" spans="1:12" x14ac:dyDescent="0.25">
      <c r="A8001">
        <f t="shared" si="253"/>
        <v>7996</v>
      </c>
      <c r="C8001">
        <v>72804.726430336683</v>
      </c>
      <c r="D8001">
        <v>74555.81674131332</v>
      </c>
      <c r="E8001">
        <v>56760797.827965863</v>
      </c>
      <c r="F8001">
        <v>1751.0903109766368</v>
      </c>
      <c r="G8001">
        <v>306532079.5425877</v>
      </c>
      <c r="H8001" s="6">
        <f>E8001-G8001-'Recalled prostheses cost'!$F$23</f>
        <v>-273523106.18151301</v>
      </c>
      <c r="I8001" s="112">
        <v>31889991.544244826</v>
      </c>
      <c r="J8001" s="112">
        <v>116482190.22618334</v>
      </c>
      <c r="K8001" s="112">
        <f>I8001-J8001-(0.38*'Recalled prostheses cost'!$F$23)</f>
        <v>-93617891.979357153</v>
      </c>
      <c r="L8001" s="11">
        <f t="shared" si="252"/>
        <v>1</v>
      </c>
    </row>
    <row r="8002" spans="1:12" x14ac:dyDescent="0.25">
      <c r="A8002">
        <f t="shared" si="253"/>
        <v>7997</v>
      </c>
      <c r="C8002">
        <v>64307.809634959405</v>
      </c>
      <c r="D8002">
        <v>66655.435930194915</v>
      </c>
      <c r="E8002">
        <v>46927982.951484002</v>
      </c>
      <c r="F8002">
        <v>2347.62629523551</v>
      </c>
      <c r="G8002">
        <v>409338382.95268983</v>
      </c>
      <c r="H8002" s="6">
        <f>E8002-G8002-'Recalled prostheses cost'!$F$23</f>
        <v>-386162224.46809697</v>
      </c>
      <c r="I8002" s="112">
        <v>25577256.72784131</v>
      </c>
      <c r="J8002" s="112">
        <v>155548585.52202216</v>
      </c>
      <c r="K8002" s="112">
        <f>I8002-J8002-(0.38*'Recalled prostheses cost'!$F$23)</f>
        <v>-138997022.09159949</v>
      </c>
      <c r="L8002" s="11">
        <f t="shared" si="252"/>
        <v>1</v>
      </c>
    </row>
    <row r="8003" spans="1:12" x14ac:dyDescent="0.25">
      <c r="A8003">
        <f t="shared" si="253"/>
        <v>7998</v>
      </c>
      <c r="C8003">
        <v>60091.832444503947</v>
      </c>
      <c r="D8003">
        <v>62697.176288315786</v>
      </c>
      <c r="E8003">
        <v>73081001.867745936</v>
      </c>
      <c r="F8003">
        <v>2605.3438438118392</v>
      </c>
      <c r="G8003">
        <v>963273557.84326196</v>
      </c>
      <c r="H8003" s="6">
        <f>E8003-G8003-'Recalled prostheses cost'!$F$23</f>
        <v>-913944380.44240725</v>
      </c>
      <c r="I8003" s="112">
        <v>40663154.557744451</v>
      </c>
      <c r="J8003" s="112">
        <v>366043951.98043954</v>
      </c>
      <c r="K8003" s="112">
        <f>I8003-J8003-(0.38*'Recalled prostheses cost'!$F$23)</f>
        <v>-334406490.72011375</v>
      </c>
      <c r="L8003" s="11">
        <f t="shared" si="252"/>
        <v>1</v>
      </c>
    </row>
    <row r="8004" spans="1:12" x14ac:dyDescent="0.25">
      <c r="A8004">
        <f t="shared" si="253"/>
        <v>7999</v>
      </c>
      <c r="C8004">
        <v>81994.580535480607</v>
      </c>
      <c r="D8004">
        <v>85788.395060814815</v>
      </c>
      <c r="E8004">
        <v>52471196.424501263</v>
      </c>
      <c r="F8004">
        <v>3793.8145253342082</v>
      </c>
      <c r="G8004">
        <v>478125893.31373423</v>
      </c>
      <c r="H8004" s="6">
        <f>E8004-G8004-'Recalled prostheses cost'!$F$23</f>
        <v>-449406521.35612416</v>
      </c>
      <c r="I8004" s="112">
        <v>28698826.985798988</v>
      </c>
      <c r="J8004" s="112">
        <v>181687839.45921904</v>
      </c>
      <c r="K8004" s="112">
        <f>I8004-J8004-(0.38*'Recalled prostheses cost'!$F$23)</f>
        <v>-162014705.77083871</v>
      </c>
      <c r="L8004" s="11">
        <f t="shared" si="252"/>
        <v>1</v>
      </c>
    </row>
    <row r="8005" spans="1:12" x14ac:dyDescent="0.25">
      <c r="A8005">
        <f t="shared" si="253"/>
        <v>8000</v>
      </c>
      <c r="C8005">
        <v>59069.277607010074</v>
      </c>
      <c r="D8005">
        <v>61346.556169005205</v>
      </c>
      <c r="E8005">
        <v>40148364.735965177</v>
      </c>
      <c r="F8005">
        <v>2277.2785619951319</v>
      </c>
      <c r="G8005">
        <v>349614977.98586357</v>
      </c>
      <c r="H8005" s="6">
        <f>E8005-G8005-'Recalled prostheses cost'!$F$23</f>
        <v>-333218437.71678954</v>
      </c>
      <c r="I8005" s="112">
        <v>22252959.061934333</v>
      </c>
      <c r="J8005" s="112">
        <v>132853691.63462819</v>
      </c>
      <c r="K8005" s="112">
        <f>I8005-J8005-(0.38*'Recalled prostheses cost'!$F$23)</f>
        <v>-119626425.87011251</v>
      </c>
      <c r="L8005" s="11">
        <f t="shared" si="252"/>
        <v>1</v>
      </c>
    </row>
    <row r="8006" spans="1:12" x14ac:dyDescent="0.25">
      <c r="A8006">
        <f t="shared" si="253"/>
        <v>8001</v>
      </c>
      <c r="C8006">
        <v>65359.120778217846</v>
      </c>
      <c r="D8006">
        <v>67361.003548522116</v>
      </c>
      <c r="E8006">
        <v>48183316.807861708</v>
      </c>
      <c r="F8006">
        <v>2001.8827703042698</v>
      </c>
      <c r="G8006">
        <v>369974991.6075089</v>
      </c>
      <c r="H8006" s="6">
        <f>E8006-G8006-'Recalled prostheses cost'!$F$23</f>
        <v>-345543499.26653838</v>
      </c>
      <c r="I8006" s="112">
        <v>26423611.780652881</v>
      </c>
      <c r="J8006" s="112">
        <v>140590496.81085333</v>
      </c>
      <c r="K8006" s="112">
        <f>I8006-J8006-(0.38*'Recalled prostheses cost'!$F$23)</f>
        <v>-123192578.32761911</v>
      </c>
      <c r="L8006" s="11">
        <f t="shared" ref="L8006:L8069" si="254">IF(H8006/$H$1&lt;=F8006,1,0)</f>
        <v>1</v>
      </c>
    </row>
    <row r="8007" spans="1:12" x14ac:dyDescent="0.25">
      <c r="A8007">
        <f t="shared" si="253"/>
        <v>8002</v>
      </c>
      <c r="C8007">
        <v>50044.132051020155</v>
      </c>
      <c r="D8007">
        <v>50879.62024639915</v>
      </c>
      <c r="E8007">
        <v>43332318.886475883</v>
      </c>
      <c r="F8007">
        <v>835.48819537899544</v>
      </c>
      <c r="G8007">
        <v>146272854.77056786</v>
      </c>
      <c r="H8007" s="6">
        <f>E8007-G8007-'Recalled prostheses cost'!$F$23</f>
        <v>-126692360.35098314</v>
      </c>
      <c r="I8007" s="112">
        <v>24100106.022726543</v>
      </c>
      <c r="J8007" s="112">
        <v>55583684.812815793</v>
      </c>
      <c r="K8007" s="112">
        <f>I8007-J8007-(0.38*'Recalled prostheses cost'!$F$23)</f>
        <v>-40509272.087507896</v>
      </c>
      <c r="L8007" s="11">
        <f t="shared" si="254"/>
        <v>1</v>
      </c>
    </row>
    <row r="8008" spans="1:12" x14ac:dyDescent="0.25">
      <c r="A8008">
        <f t="shared" ref="A8008:A8071" si="255">1+A8007</f>
        <v>8003</v>
      </c>
      <c r="C8008">
        <v>52855.458167210789</v>
      </c>
      <c r="D8008">
        <v>54467.925201736034</v>
      </c>
      <c r="E8008">
        <v>39857469.15081647</v>
      </c>
      <c r="F8008">
        <v>1612.4670345252453</v>
      </c>
      <c r="G8008">
        <v>250232927.71385765</v>
      </c>
      <c r="H8008" s="6">
        <f>E8008-G8008-'Recalled prostheses cost'!$F$23</f>
        <v>-234127283.02993235</v>
      </c>
      <c r="I8008" s="112">
        <v>22179367.084831707</v>
      </c>
      <c r="J8008" s="112">
        <v>95088512.531265914</v>
      </c>
      <c r="K8008" s="112">
        <f>I8008-J8008-(0.38*'Recalled prostheses cost'!$F$23)</f>
        <v>-81934838.743852854</v>
      </c>
      <c r="L8008" s="11">
        <f t="shared" si="254"/>
        <v>1</v>
      </c>
    </row>
    <row r="8009" spans="1:12" x14ac:dyDescent="0.25">
      <c r="A8009">
        <f t="shared" si="255"/>
        <v>8004</v>
      </c>
      <c r="C8009">
        <v>54175.078316037936</v>
      </c>
      <c r="D8009">
        <v>55828.581800929205</v>
      </c>
      <c r="E8009">
        <v>49889096.752241783</v>
      </c>
      <c r="F8009">
        <v>1653.5034848912692</v>
      </c>
      <c r="G8009">
        <v>410851788.55644566</v>
      </c>
      <c r="H8009" s="6">
        <f>E8009-G8009-'Recalled prostheses cost'!$F$23</f>
        <v>-384714516.27109504</v>
      </c>
      <c r="I8009" s="112">
        <v>27881259.390976239</v>
      </c>
      <c r="J8009" s="112">
        <v>156123679.65144935</v>
      </c>
      <c r="K8009" s="112">
        <f>I8009-J8009-(0.38*'Recalled prostheses cost'!$F$23)</f>
        <v>-137268113.55789176</v>
      </c>
      <c r="L8009" s="11">
        <f t="shared" si="254"/>
        <v>1</v>
      </c>
    </row>
    <row r="8010" spans="1:12" x14ac:dyDescent="0.25">
      <c r="A8010">
        <f t="shared" si="255"/>
        <v>8005</v>
      </c>
      <c r="C8010">
        <v>47756.37691929422</v>
      </c>
      <c r="D8010">
        <v>48969.380568155313</v>
      </c>
      <c r="E8010">
        <v>40809273.41838111</v>
      </c>
      <c r="F8010">
        <v>1213.0036488610931</v>
      </c>
      <c r="G8010">
        <v>264621657.425946</v>
      </c>
      <c r="H8010" s="6">
        <f>E8010-G8010-'Recalled prostheses cost'!$F$23</f>
        <v>-247564208.47445607</v>
      </c>
      <c r="I8010" s="112">
        <v>22673348.853701882</v>
      </c>
      <c r="J8010" s="112">
        <v>100556229.82185949</v>
      </c>
      <c r="K8010" s="112">
        <f>I8010-J8010-(0.38*'Recalled prostheses cost'!$F$23)</f>
        <v>-86908574.265576273</v>
      </c>
      <c r="L8010" s="11">
        <f t="shared" si="254"/>
        <v>1</v>
      </c>
    </row>
    <row r="8011" spans="1:12" x14ac:dyDescent="0.25">
      <c r="A8011">
        <f t="shared" si="255"/>
        <v>8006</v>
      </c>
      <c r="C8011">
        <v>50802.214132750727</v>
      </c>
      <c r="D8011">
        <v>52183.695080774276</v>
      </c>
      <c r="E8011">
        <v>42794747.875205502</v>
      </c>
      <c r="F8011">
        <v>1381.480948023549</v>
      </c>
      <c r="G8011">
        <v>281733552.86955363</v>
      </c>
      <c r="H8011" s="6">
        <f>E8011-G8011-'Recalled prostheses cost'!$F$23</f>
        <v>-262690629.46123928</v>
      </c>
      <c r="I8011" s="112">
        <v>23762221.083382539</v>
      </c>
      <c r="J8011" s="112">
        <v>107058750.09043036</v>
      </c>
      <c r="K8011" s="112">
        <f>I8011-J8011-(0.38*'Recalled prostheses cost'!$F$23)</f>
        <v>-92322222.304466486</v>
      </c>
      <c r="L8011" s="11">
        <f t="shared" si="254"/>
        <v>1</v>
      </c>
    </row>
    <row r="8012" spans="1:12" x14ac:dyDescent="0.25">
      <c r="A8012">
        <f t="shared" si="255"/>
        <v>8007</v>
      </c>
      <c r="C8012">
        <v>79146.725490209181</v>
      </c>
      <c r="D8012">
        <v>81403.453170682711</v>
      </c>
      <c r="E8012">
        <v>42336853.20028314</v>
      </c>
      <c r="F8012">
        <v>2256.7276804735302</v>
      </c>
      <c r="G8012">
        <v>255750010.4759191</v>
      </c>
      <c r="H8012" s="6">
        <f>E8012-G8012-'Recalled prostheses cost'!$F$23</f>
        <v>-237164981.74252713</v>
      </c>
      <c r="I8012" s="112">
        <v>23605756.361382265</v>
      </c>
      <c r="J8012" s="112">
        <v>97185003.980849281</v>
      </c>
      <c r="K8012" s="112">
        <f>I8012-J8012-(0.38*'Recalled prostheses cost'!$F$23)</f>
        <v>-82604940.916885674</v>
      </c>
      <c r="L8012" s="11">
        <f t="shared" si="254"/>
        <v>1</v>
      </c>
    </row>
    <row r="8013" spans="1:12" x14ac:dyDescent="0.25">
      <c r="A8013">
        <f t="shared" si="255"/>
        <v>8008</v>
      </c>
      <c r="C8013">
        <v>53634.307203871504</v>
      </c>
      <c r="D8013">
        <v>55052.15702136168</v>
      </c>
      <c r="E8013">
        <v>45931356.290381931</v>
      </c>
      <c r="F8013">
        <v>1417.8498174901761</v>
      </c>
      <c r="G8013">
        <v>297050466.95298368</v>
      </c>
      <c r="H8013" s="6">
        <f>E8013-G8013-'Recalled prostheses cost'!$F$23</f>
        <v>-274870935.12949294</v>
      </c>
      <c r="I8013" s="112">
        <v>25477496.625190668</v>
      </c>
      <c r="J8013" s="112">
        <v>112879177.44213375</v>
      </c>
      <c r="K8013" s="112">
        <f>I8013-J8013-(0.38*'Recalled prostheses cost'!$F$23)</f>
        <v>-96427374.114361733</v>
      </c>
      <c r="L8013" s="11">
        <f t="shared" si="254"/>
        <v>1</v>
      </c>
    </row>
    <row r="8014" spans="1:12" x14ac:dyDescent="0.25">
      <c r="A8014">
        <f t="shared" si="255"/>
        <v>8009</v>
      </c>
      <c r="C8014">
        <v>61340.175818046184</v>
      </c>
      <c r="D8014">
        <v>63101.299906463741</v>
      </c>
      <c r="E8014">
        <v>43590732.296366744</v>
      </c>
      <c r="F8014">
        <v>1761.1240884175568</v>
      </c>
      <c r="G8014">
        <v>247053821.40920264</v>
      </c>
      <c r="H8014" s="6">
        <f>E8014-G8014-'Recalled prostheses cost'!$F$23</f>
        <v>-227214913.57972705</v>
      </c>
      <c r="I8014" s="112">
        <v>24117699.121173378</v>
      </c>
      <c r="J8014" s="112">
        <v>93880452.135496989</v>
      </c>
      <c r="K8014" s="112">
        <f>I8014-J8014-(0.38*'Recalled prostheses cost'!$F$23)</f>
        <v>-78788446.311742246</v>
      </c>
      <c r="L8014" s="11">
        <f t="shared" si="254"/>
        <v>1</v>
      </c>
    </row>
    <row r="8015" spans="1:12" x14ac:dyDescent="0.25">
      <c r="A8015">
        <f t="shared" si="255"/>
        <v>8010</v>
      </c>
      <c r="C8015">
        <v>59220.864012530379</v>
      </c>
      <c r="D8015">
        <v>60514.117445644762</v>
      </c>
      <c r="E8015">
        <v>57559284.852147296</v>
      </c>
      <c r="F8015">
        <v>1293.2534331143834</v>
      </c>
      <c r="G8015">
        <v>308397488.30230922</v>
      </c>
      <c r="H8015" s="6">
        <f>E8015-G8015-'Recalled prostheses cost'!$F$23</f>
        <v>-274590027.9170531</v>
      </c>
      <c r="I8015" s="112">
        <v>31526370.414681699</v>
      </c>
      <c r="J8015" s="112">
        <v>117191045.55487753</v>
      </c>
      <c r="K8015" s="112">
        <f>I8015-J8015-(0.38*'Recalled prostheses cost'!$F$23)</f>
        <v>-94690368.437614471</v>
      </c>
      <c r="L8015" s="11">
        <f t="shared" si="254"/>
        <v>1</v>
      </c>
    </row>
    <row r="8016" spans="1:12" x14ac:dyDescent="0.25">
      <c r="A8016">
        <f t="shared" si="255"/>
        <v>8011</v>
      </c>
      <c r="C8016">
        <v>52561.628463364723</v>
      </c>
      <c r="D8016">
        <v>54195.744978615679</v>
      </c>
      <c r="E8016">
        <v>70712934.255441427</v>
      </c>
      <c r="F8016">
        <v>1634.1165152509566</v>
      </c>
      <c r="G8016">
        <v>570989801.10198402</v>
      </c>
      <c r="H8016" s="6">
        <f>E8016-G8016-'Recalled prostheses cost'!$F$23</f>
        <v>-524028691.31343377</v>
      </c>
      <c r="I8016" s="112">
        <v>38964086.257447995</v>
      </c>
      <c r="J8016" s="112">
        <v>216976124.41875392</v>
      </c>
      <c r="K8016" s="112">
        <f>I8016-J8016-(0.38*'Recalled prostheses cost'!$F$23)</f>
        <v>-187037731.45872459</v>
      </c>
      <c r="L8016" s="11">
        <f t="shared" si="254"/>
        <v>1</v>
      </c>
    </row>
    <row r="8017" spans="1:12" x14ac:dyDescent="0.25">
      <c r="A8017">
        <f t="shared" si="255"/>
        <v>8012</v>
      </c>
      <c r="C8017">
        <v>61991.41951871437</v>
      </c>
      <c r="D8017">
        <v>64058.639339814756</v>
      </c>
      <c r="E8017">
        <v>48560723.57281477</v>
      </c>
      <c r="F8017">
        <v>2067.2198211003852</v>
      </c>
      <c r="G8017">
        <v>289472578.53782618</v>
      </c>
      <c r="H8017" s="6">
        <f>E8017-G8017-'Recalled prostheses cost'!$F$23</f>
        <v>-264663679.43190259</v>
      </c>
      <c r="I8017" s="112">
        <v>27030261.075816751</v>
      </c>
      <c r="J8017" s="112">
        <v>109999579.84437393</v>
      </c>
      <c r="K8017" s="112">
        <f>I8017-J8017-(0.38*'Recalled prostheses cost'!$F$23)</f>
        <v>-91995012.065975815</v>
      </c>
      <c r="L8017" s="11">
        <f t="shared" si="254"/>
        <v>1</v>
      </c>
    </row>
    <row r="8018" spans="1:12" x14ac:dyDescent="0.25">
      <c r="A8018">
        <f t="shared" si="255"/>
        <v>8013</v>
      </c>
      <c r="C8018">
        <v>51793.905653793336</v>
      </c>
      <c r="D8018">
        <v>53443.175756853765</v>
      </c>
      <c r="E8018">
        <v>42314674.639214449</v>
      </c>
      <c r="F8018">
        <v>1649.2701030604294</v>
      </c>
      <c r="G8018">
        <v>277575929.86261266</v>
      </c>
      <c r="H8018" s="6">
        <f>E8018-G8018-'Recalled prostheses cost'!$F$23</f>
        <v>-259013079.69028938</v>
      </c>
      <c r="I8018" s="112">
        <v>23544796.598557621</v>
      </c>
      <c r="J8018" s="112">
        <v>105478853.3477928</v>
      </c>
      <c r="K8018" s="112">
        <f>I8018-J8018-(0.38*'Recalled prostheses cost'!$F$23)</f>
        <v>-90959750.046653837</v>
      </c>
      <c r="L8018" s="11">
        <f t="shared" si="254"/>
        <v>1</v>
      </c>
    </row>
    <row r="8019" spans="1:12" x14ac:dyDescent="0.25">
      <c r="A8019">
        <f t="shared" si="255"/>
        <v>8014</v>
      </c>
      <c r="C8019">
        <v>58804.936791650631</v>
      </c>
      <c r="D8019">
        <v>61024.479789781231</v>
      </c>
      <c r="E8019">
        <v>41677356.986906052</v>
      </c>
      <c r="F8019">
        <v>2219.5429981306006</v>
      </c>
      <c r="G8019">
        <v>331400179.11399907</v>
      </c>
      <c r="H8019" s="6">
        <f>E8019-G8019-'Recalled prostheses cost'!$F$23</f>
        <v>-313474646.59398419</v>
      </c>
      <c r="I8019" s="112">
        <v>23007137.911423102</v>
      </c>
      <c r="J8019" s="112">
        <v>125932068.06331964</v>
      </c>
      <c r="K8019" s="112">
        <f>I8019-J8019-(0.38*'Recalled prostheses cost'!$F$23)</f>
        <v>-111950623.44931519</v>
      </c>
      <c r="L8019" s="11">
        <f t="shared" si="254"/>
        <v>1</v>
      </c>
    </row>
    <row r="8020" spans="1:12" x14ac:dyDescent="0.25">
      <c r="A8020">
        <f t="shared" si="255"/>
        <v>8015</v>
      </c>
      <c r="C8020">
        <v>53874.138489300727</v>
      </c>
      <c r="D8020">
        <v>54997.666352982109</v>
      </c>
      <c r="E8020">
        <v>52379946.409894638</v>
      </c>
      <c r="F8020">
        <v>1123.5278636813819</v>
      </c>
      <c r="G8020">
        <v>241915767.01546794</v>
      </c>
      <c r="H8020" s="6">
        <f>E8020-G8020-'Recalled prostheses cost'!$F$23</f>
        <v>-213287645.07246447</v>
      </c>
      <c r="I8020" s="112">
        <v>29280454.973137118</v>
      </c>
      <c r="J8020" s="112">
        <v>91927991.465877801</v>
      </c>
      <c r="K8020" s="112">
        <f>I8020-J8020-(0.38*'Recalled prostheses cost'!$F$23)</f>
        <v>-71673229.79015933</v>
      </c>
      <c r="L8020" s="11">
        <f t="shared" si="254"/>
        <v>1</v>
      </c>
    </row>
    <row r="8021" spans="1:12" x14ac:dyDescent="0.25">
      <c r="A8021">
        <f t="shared" si="255"/>
        <v>8016</v>
      </c>
      <c r="C8021">
        <v>51028.232088681492</v>
      </c>
      <c r="D8021">
        <v>52936.330706772605</v>
      </c>
      <c r="E8021">
        <v>43637935.235472977</v>
      </c>
      <c r="F8021">
        <v>1908.0986180911132</v>
      </c>
      <c r="G8021">
        <v>391866644.69765824</v>
      </c>
      <c r="H8021" s="6">
        <f>E8021-G8021-'Recalled prostheses cost'!$F$23</f>
        <v>-371980533.92907643</v>
      </c>
      <c r="I8021" s="112">
        <v>24016791.306589726</v>
      </c>
      <c r="J8021" s="112">
        <v>148909324.9851101</v>
      </c>
      <c r="K8021" s="112">
        <f>I8021-J8021-(0.38*'Recalled prostheses cost'!$F$23)</f>
        <v>-133918226.97593904</v>
      </c>
      <c r="L8021" s="11">
        <f t="shared" si="254"/>
        <v>1</v>
      </c>
    </row>
    <row r="8022" spans="1:12" x14ac:dyDescent="0.25">
      <c r="A8022">
        <f t="shared" si="255"/>
        <v>8017</v>
      </c>
      <c r="C8022">
        <v>56194.132386898098</v>
      </c>
      <c r="D8022">
        <v>57592.482099403911</v>
      </c>
      <c r="E8022">
        <v>47441758.847749516</v>
      </c>
      <c r="F8022">
        <v>1398.3497125058129</v>
      </c>
      <c r="G8022">
        <v>233937225.85353446</v>
      </c>
      <c r="H8022" s="6">
        <f>E8022-G8022-'Recalled prostheses cost'!$F$23</f>
        <v>-210247291.4726761</v>
      </c>
      <c r="I8022" s="112">
        <v>26416771.662660357</v>
      </c>
      <c r="J8022" s="112">
        <v>88896145.8243431</v>
      </c>
      <c r="K8022" s="112">
        <f>I8022-J8022-(0.38*'Recalled prostheses cost'!$F$23)</f>
        <v>-71505067.459101379</v>
      </c>
      <c r="L8022" s="11">
        <f t="shared" si="254"/>
        <v>1</v>
      </c>
    </row>
    <row r="8023" spans="1:12" x14ac:dyDescent="0.25">
      <c r="A8023">
        <f t="shared" si="255"/>
        <v>8018</v>
      </c>
      <c r="C8023">
        <v>72113.598218574727</v>
      </c>
      <c r="D8023">
        <v>75499.427623222655</v>
      </c>
      <c r="E8023">
        <v>63587550.836477943</v>
      </c>
      <c r="F8023">
        <v>3385.8294046479277</v>
      </c>
      <c r="G8023">
        <v>622934393.10385311</v>
      </c>
      <c r="H8023" s="6">
        <f>E8023-G8023-'Recalled prostheses cost'!$F$23</f>
        <v>-583098666.73426628</v>
      </c>
      <c r="I8023" s="112">
        <v>35467375.954334885</v>
      </c>
      <c r="J8023" s="112">
        <v>236715069.37946421</v>
      </c>
      <c r="K8023" s="112">
        <f>I8023-J8023-(0.38*'Recalled prostheses cost'!$F$23)</f>
        <v>-210273386.72254798</v>
      </c>
      <c r="L8023" s="11">
        <f t="shared" si="254"/>
        <v>1</v>
      </c>
    </row>
    <row r="8024" spans="1:12" x14ac:dyDescent="0.25">
      <c r="A8024">
        <f t="shared" si="255"/>
        <v>8019</v>
      </c>
      <c r="C8024">
        <v>57349.497223816674</v>
      </c>
      <c r="D8024">
        <v>59749.798400856031</v>
      </c>
      <c r="E8024">
        <v>57802942.962371513</v>
      </c>
      <c r="F8024">
        <v>2400.3011770393568</v>
      </c>
      <c r="G8024">
        <v>720425306.05160177</v>
      </c>
      <c r="H8024" s="6">
        <f>E8024-G8024-'Recalled prostheses cost'!$F$23</f>
        <v>-686374187.55612147</v>
      </c>
      <c r="I8024" s="112">
        <v>32150697.911337614</v>
      </c>
      <c r="J8024" s="112">
        <v>273761616.29960871</v>
      </c>
      <c r="K8024" s="112">
        <f>I8024-J8024-(0.38*'Recalled prostheses cost'!$F$23)</f>
        <v>-250636611.68568975</v>
      </c>
      <c r="L8024" s="11">
        <f t="shared" si="254"/>
        <v>1</v>
      </c>
    </row>
    <row r="8025" spans="1:12" x14ac:dyDescent="0.25">
      <c r="A8025">
        <f t="shared" si="255"/>
        <v>8020</v>
      </c>
      <c r="C8025">
        <v>53925.567181327948</v>
      </c>
      <c r="D8025">
        <v>55584.036734286638</v>
      </c>
      <c r="E8025">
        <v>42961637.402097613</v>
      </c>
      <c r="F8025">
        <v>1658.4695529586897</v>
      </c>
      <c r="G8025">
        <v>240234707.91770858</v>
      </c>
      <c r="H8025" s="6">
        <f>E8025-G8025-'Recalled prostheses cost'!$F$23</f>
        <v>-221024894.98250213</v>
      </c>
      <c r="I8025" s="112">
        <v>23856499.222623732</v>
      </c>
      <c r="J8025" s="112">
        <v>91289189.008729264</v>
      </c>
      <c r="K8025" s="112">
        <f>I8025-J8025-(0.38*'Recalled prostheses cost'!$F$23)</f>
        <v>-76458383.083524168</v>
      </c>
      <c r="L8025" s="11">
        <f t="shared" si="254"/>
        <v>1</v>
      </c>
    </row>
    <row r="8026" spans="1:12" x14ac:dyDescent="0.25">
      <c r="A8026">
        <f t="shared" si="255"/>
        <v>8021</v>
      </c>
      <c r="C8026">
        <v>73209.796621475776</v>
      </c>
      <c r="D8026">
        <v>75388.109162503431</v>
      </c>
      <c r="E8026">
        <v>47502267.854349047</v>
      </c>
      <c r="F8026">
        <v>2178.3125410276552</v>
      </c>
      <c r="G8026">
        <v>338869230.10669798</v>
      </c>
      <c r="H8026" s="6">
        <f>E8026-G8026-'Recalled prostheses cost'!$F$23</f>
        <v>-315118786.71924007</v>
      </c>
      <c r="I8026" s="112">
        <v>26581830.378134903</v>
      </c>
      <c r="J8026" s="112">
        <v>128770307.44054525</v>
      </c>
      <c r="K8026" s="112">
        <f>I8026-J8026-(0.38*'Recalled prostheses cost'!$F$23)</f>
        <v>-111214170.35982898</v>
      </c>
      <c r="L8026" s="11">
        <f t="shared" si="254"/>
        <v>1</v>
      </c>
    </row>
    <row r="8027" spans="1:12" x14ac:dyDescent="0.25">
      <c r="A8027">
        <f t="shared" si="255"/>
        <v>8022</v>
      </c>
      <c r="C8027">
        <v>59132.322175189118</v>
      </c>
      <c r="D8027">
        <v>61292.780374684982</v>
      </c>
      <c r="E8027">
        <v>48123762.280505069</v>
      </c>
      <c r="F8027">
        <v>2160.4581994958644</v>
      </c>
      <c r="G8027">
        <v>412808325.67803311</v>
      </c>
      <c r="H8027" s="6">
        <f>E8027-G8027-'Recalled prostheses cost'!$F$23</f>
        <v>-388436387.86441922</v>
      </c>
      <c r="I8027" s="112">
        <v>26174154.2735494</v>
      </c>
      <c r="J8027" s="112">
        <v>156867163.75765258</v>
      </c>
      <c r="K8027" s="112">
        <f>I8027-J8027-(0.38*'Recalled prostheses cost'!$F$23)</f>
        <v>-139718702.78152183</v>
      </c>
      <c r="L8027" s="11">
        <f t="shared" si="254"/>
        <v>1</v>
      </c>
    </row>
    <row r="8028" spans="1:12" x14ac:dyDescent="0.25">
      <c r="A8028">
        <f t="shared" si="255"/>
        <v>8023</v>
      </c>
      <c r="C8028">
        <v>50286.360336056423</v>
      </c>
      <c r="D8028">
        <v>51287.517870174182</v>
      </c>
      <c r="E8028">
        <v>53229638.739566475</v>
      </c>
      <c r="F8028">
        <v>1001.1575341177595</v>
      </c>
      <c r="G8028">
        <v>266577547.644835</v>
      </c>
      <c r="H8028" s="6">
        <f>E8028-G8028-'Recalled prostheses cost'!$F$23</f>
        <v>-237099733.37215969</v>
      </c>
      <c r="I8028" s="112">
        <v>29287133.866649728</v>
      </c>
      <c r="J8028" s="112">
        <v>101299468.1050373</v>
      </c>
      <c r="K8028" s="112">
        <f>I8028-J8028-(0.38*'Recalled prostheses cost'!$F$23)</f>
        <v>-81038027.535806209</v>
      </c>
      <c r="L8028" s="11">
        <f t="shared" si="254"/>
        <v>1</v>
      </c>
    </row>
    <row r="8029" spans="1:12" x14ac:dyDescent="0.25">
      <c r="A8029">
        <f t="shared" si="255"/>
        <v>8024</v>
      </c>
      <c r="C8029">
        <v>51846.089207170779</v>
      </c>
      <c r="D8029">
        <v>53432.923427960508</v>
      </c>
      <c r="E8029">
        <v>47254718.821323305</v>
      </c>
      <c r="F8029">
        <v>1586.8342207897294</v>
      </c>
      <c r="G8029">
        <v>356132109.95806825</v>
      </c>
      <c r="H8029" s="6">
        <f>E8029-G8029-'Recalled prostheses cost'!$F$23</f>
        <v>-332629215.60363615</v>
      </c>
      <c r="I8029" s="112">
        <v>26337887.48401913</v>
      </c>
      <c r="J8029" s="112">
        <v>135330201.78406593</v>
      </c>
      <c r="K8029" s="112">
        <f>I8029-J8029-(0.38*'Recalled prostheses cost'!$F$23)</f>
        <v>-118018007.59746546</v>
      </c>
      <c r="L8029" s="11">
        <f t="shared" si="254"/>
        <v>1</v>
      </c>
    </row>
    <row r="8030" spans="1:12" x14ac:dyDescent="0.25">
      <c r="A8030">
        <f t="shared" si="255"/>
        <v>8025</v>
      </c>
      <c r="C8030">
        <v>72915.080695150667</v>
      </c>
      <c r="D8030">
        <v>74491.031986963921</v>
      </c>
      <c r="E8030">
        <v>45999618.350383013</v>
      </c>
      <c r="F8030">
        <v>1575.9512918132532</v>
      </c>
      <c r="G8030">
        <v>216790736.83714896</v>
      </c>
      <c r="H8030" s="6">
        <f>E8030-G8030-'Recalled prostheses cost'!$F$23</f>
        <v>-194542942.95365712</v>
      </c>
      <c r="I8030" s="112">
        <v>25663887.406714041</v>
      </c>
      <c r="J8030" s="112">
        <v>82380479.998116612</v>
      </c>
      <c r="K8030" s="112">
        <f>I8030-J8030-(0.38*'Recalled prostheses cost'!$F$23)</f>
        <v>-65742285.888821222</v>
      </c>
      <c r="L8030" s="11">
        <f t="shared" si="254"/>
        <v>1</v>
      </c>
    </row>
    <row r="8031" spans="1:12" x14ac:dyDescent="0.25">
      <c r="A8031">
        <f t="shared" si="255"/>
        <v>8026</v>
      </c>
      <c r="C8031">
        <v>56358.288120056583</v>
      </c>
      <c r="D8031">
        <v>57817.122707260671</v>
      </c>
      <c r="E8031">
        <v>53179105.262741186</v>
      </c>
      <c r="F8031">
        <v>1458.8345872040882</v>
      </c>
      <c r="G8031">
        <v>283647242.70966816</v>
      </c>
      <c r="H8031" s="6">
        <f>E8031-G8031-'Recalled prostheses cost'!$F$23</f>
        <v>-254219961.91381815</v>
      </c>
      <c r="I8031" s="112">
        <v>29679668.528424613</v>
      </c>
      <c r="J8031" s="112">
        <v>107785952.22967391</v>
      </c>
      <c r="K8031" s="112">
        <f>I8031-J8031-(0.38*'Recalled prostheses cost'!$F$23)</f>
        <v>-87131976.998667955</v>
      </c>
      <c r="L8031" s="11">
        <f t="shared" si="254"/>
        <v>1</v>
      </c>
    </row>
    <row r="8032" spans="1:12" x14ac:dyDescent="0.25">
      <c r="A8032">
        <f t="shared" si="255"/>
        <v>8027</v>
      </c>
      <c r="C8032">
        <v>78452.238507326067</v>
      </c>
      <c r="D8032">
        <v>81638.671810548825</v>
      </c>
      <c r="E8032">
        <v>42040573.846776217</v>
      </c>
      <c r="F8032">
        <v>3186.4333032227587</v>
      </c>
      <c r="G8032">
        <v>314596599.41472077</v>
      </c>
      <c r="H8032" s="6">
        <f>E8032-G8032-'Recalled prostheses cost'!$F$23</f>
        <v>-296307850.0348357</v>
      </c>
      <c r="I8032" s="112">
        <v>23042342.678310469</v>
      </c>
      <c r="J8032" s="112">
        <v>119546707.77759391</v>
      </c>
      <c r="K8032" s="112">
        <f>I8032-J8032-(0.38*'Recalled prostheses cost'!$F$23)</f>
        <v>-105530058.39670208</v>
      </c>
      <c r="L8032" s="11">
        <f t="shared" si="254"/>
        <v>1</v>
      </c>
    </row>
    <row r="8033" spans="1:12" x14ac:dyDescent="0.25">
      <c r="A8033">
        <f t="shared" si="255"/>
        <v>8028</v>
      </c>
      <c r="C8033">
        <v>64473.733247310818</v>
      </c>
      <c r="D8033">
        <v>65690.041162902897</v>
      </c>
      <c r="E8033">
        <v>48860544.054960348</v>
      </c>
      <c r="F8033">
        <v>1216.3079155920786</v>
      </c>
      <c r="G8033">
        <v>203214108.49979922</v>
      </c>
      <c r="H8033" s="6">
        <f>E8033-G8033-'Recalled prostheses cost'!$F$23</f>
        <v>-178105388.91173005</v>
      </c>
      <c r="I8033" s="112">
        <v>26959976.23112252</v>
      </c>
      <c r="J8033" s="112">
        <v>77221361.229923725</v>
      </c>
      <c r="K8033" s="112">
        <f>I8033-J8033-(0.38*'Recalled prostheses cost'!$F$23)</f>
        <v>-59287078.296219848</v>
      </c>
      <c r="L8033" s="11">
        <f t="shared" si="254"/>
        <v>1</v>
      </c>
    </row>
    <row r="8034" spans="1:12" x14ac:dyDescent="0.25">
      <c r="A8034">
        <f t="shared" si="255"/>
        <v>8029</v>
      </c>
      <c r="C8034">
        <v>63206.958860581391</v>
      </c>
      <c r="D8034">
        <v>64737.514561215699</v>
      </c>
      <c r="E8034">
        <v>48978954.670141004</v>
      </c>
      <c r="F8034">
        <v>1530.5557006343079</v>
      </c>
      <c r="G8034">
        <v>245567996.84544545</v>
      </c>
      <c r="H8034" s="6">
        <f>E8034-G8034-'Recalled prostheses cost'!$F$23</f>
        <v>-220340866.64219561</v>
      </c>
      <c r="I8034" s="112">
        <v>27379375.851523839</v>
      </c>
      <c r="J8034" s="112">
        <v>93315838.801269293</v>
      </c>
      <c r="K8034" s="112">
        <f>I8034-J8034-(0.38*'Recalled prostheses cost'!$F$23)</f>
        <v>-74962156.2471641</v>
      </c>
      <c r="L8034" s="11">
        <f t="shared" si="254"/>
        <v>1</v>
      </c>
    </row>
    <row r="8035" spans="1:12" x14ac:dyDescent="0.25">
      <c r="A8035">
        <f t="shared" si="255"/>
        <v>8030</v>
      </c>
      <c r="C8035">
        <v>54627.402854996413</v>
      </c>
      <c r="D8035">
        <v>55800.360811977458</v>
      </c>
      <c r="E8035">
        <v>41779413.584125869</v>
      </c>
      <c r="F8035">
        <v>1172.9579569810448</v>
      </c>
      <c r="G8035">
        <v>183260039.25910273</v>
      </c>
      <c r="H8035" s="6">
        <f>E8035-G8035-'Recalled prostheses cost'!$F$23</f>
        <v>-165232450.14186803</v>
      </c>
      <c r="I8035" s="112">
        <v>23288548.430103783</v>
      </c>
      <c r="J8035" s="112">
        <v>69638814.918459028</v>
      </c>
      <c r="K8035" s="112">
        <f>I8035-J8035-(0.38*'Recalled prostheses cost'!$F$23)</f>
        <v>-55375959.785773896</v>
      </c>
      <c r="L8035" s="11">
        <f t="shared" si="254"/>
        <v>1</v>
      </c>
    </row>
    <row r="8036" spans="1:12" x14ac:dyDescent="0.25">
      <c r="A8036">
        <f t="shared" si="255"/>
        <v>8031</v>
      </c>
      <c r="C8036">
        <v>84202.693280779073</v>
      </c>
      <c r="D8036">
        <v>87948.938971590484</v>
      </c>
      <c r="E8036">
        <v>53538222.860995881</v>
      </c>
      <c r="F8036">
        <v>3746.2456908114109</v>
      </c>
      <c r="G8036">
        <v>526747819.76399636</v>
      </c>
      <c r="H8036" s="6">
        <f>E8036-G8036-'Recalled prostheses cost'!$F$23</f>
        <v>-496961421.36989164</v>
      </c>
      <c r="I8036" s="112">
        <v>29563185.597479708</v>
      </c>
      <c r="J8036" s="112">
        <v>200164171.51031861</v>
      </c>
      <c r="K8036" s="112">
        <f>I8036-J8036-(0.38*'Recalled prostheses cost'!$F$23)</f>
        <v>-179626679.21025756</v>
      </c>
      <c r="L8036" s="11">
        <f t="shared" si="254"/>
        <v>1</v>
      </c>
    </row>
    <row r="8037" spans="1:12" x14ac:dyDescent="0.25">
      <c r="A8037">
        <f t="shared" si="255"/>
        <v>8032</v>
      </c>
      <c r="C8037">
        <v>69770.519014677149</v>
      </c>
      <c r="D8037">
        <v>72554.584429563838</v>
      </c>
      <c r="E8037">
        <v>56777725.635038666</v>
      </c>
      <c r="F8037">
        <v>2784.0654148866888</v>
      </c>
      <c r="G8037">
        <v>629276086.26644993</v>
      </c>
      <c r="H8037" s="6">
        <f>E8037-G8037-'Recalled prostheses cost'!$F$23</f>
        <v>-596250185.09830248</v>
      </c>
      <c r="I8037" s="112">
        <v>31693192.201503232</v>
      </c>
      <c r="J8037" s="112">
        <v>239124912.78125095</v>
      </c>
      <c r="K8037" s="112">
        <f>I8037-J8037-(0.38*'Recalled prostheses cost'!$F$23)</f>
        <v>-216457413.87716639</v>
      </c>
      <c r="L8037" s="11">
        <f t="shared" si="254"/>
        <v>1</v>
      </c>
    </row>
    <row r="8038" spans="1:12" x14ac:dyDescent="0.25">
      <c r="A8038">
        <f t="shared" si="255"/>
        <v>8033</v>
      </c>
      <c r="C8038">
        <v>60864.535874761466</v>
      </c>
      <c r="D8038">
        <v>62552.770661263479</v>
      </c>
      <c r="E8038">
        <v>58839707.274660058</v>
      </c>
      <c r="F8038">
        <v>1688.2347865020129</v>
      </c>
      <c r="G8038">
        <v>397355101.76191103</v>
      </c>
      <c r="H8038" s="6">
        <f>E8038-G8038-'Recalled prostheses cost'!$F$23</f>
        <v>-362267218.95414215</v>
      </c>
      <c r="I8038" s="112">
        <v>33220209.859852273</v>
      </c>
      <c r="J8038" s="112">
        <v>150994938.66952622</v>
      </c>
      <c r="K8038" s="112">
        <f>I8038-J8038-(0.38*'Recalled prostheses cost'!$F$23)</f>
        <v>-126800422.10709259</v>
      </c>
      <c r="L8038" s="11">
        <f t="shared" si="254"/>
        <v>1</v>
      </c>
    </row>
    <row r="8039" spans="1:12" x14ac:dyDescent="0.25">
      <c r="A8039">
        <f t="shared" si="255"/>
        <v>8034</v>
      </c>
      <c r="C8039">
        <v>77486.351000916402</v>
      </c>
      <c r="D8039">
        <v>79581.783978848078</v>
      </c>
      <c r="E8039">
        <v>49710773.620040901</v>
      </c>
      <c r="F8039">
        <v>2095.4329779316759</v>
      </c>
      <c r="G8039">
        <v>278806134.50217485</v>
      </c>
      <c r="H8039" s="6">
        <f>E8039-G8039-'Recalled prostheses cost'!$F$23</f>
        <v>-252847185.34902513</v>
      </c>
      <c r="I8039" s="112">
        <v>27795305.798048723</v>
      </c>
      <c r="J8039" s="112">
        <v>105946331.11082643</v>
      </c>
      <c r="K8039" s="112">
        <f>I8039-J8039-(0.38*'Recalled prostheses cost'!$F$23)</f>
        <v>-87176718.610196352</v>
      </c>
      <c r="L8039" s="11">
        <f t="shared" si="254"/>
        <v>1</v>
      </c>
    </row>
    <row r="8040" spans="1:12" x14ac:dyDescent="0.25">
      <c r="A8040">
        <f t="shared" si="255"/>
        <v>8035</v>
      </c>
      <c r="C8040">
        <v>50450.464202497016</v>
      </c>
      <c r="D8040">
        <v>52040.143445846617</v>
      </c>
      <c r="E8040">
        <v>46479341.376576759</v>
      </c>
      <c r="F8040">
        <v>1589.6792433496012</v>
      </c>
      <c r="G8040">
        <v>271027288.37883019</v>
      </c>
      <c r="H8040" s="6">
        <f>E8040-G8040-'Recalled prostheses cost'!$F$23</f>
        <v>-248299771.46914461</v>
      </c>
      <c r="I8040" s="112">
        <v>25548176.602210578</v>
      </c>
      <c r="J8040" s="112">
        <v>102990369.58395544</v>
      </c>
      <c r="K8040" s="112">
        <f>I8040-J8040-(0.38*'Recalled prostheses cost'!$F$23)</f>
        <v>-86467886.27916351</v>
      </c>
      <c r="L8040" s="11">
        <f t="shared" si="254"/>
        <v>1</v>
      </c>
    </row>
    <row r="8041" spans="1:12" x14ac:dyDescent="0.25">
      <c r="A8041">
        <f t="shared" si="255"/>
        <v>8036</v>
      </c>
      <c r="C8041">
        <v>63573.424851279051</v>
      </c>
      <c r="D8041">
        <v>66616.040191173364</v>
      </c>
      <c r="E8041">
        <v>42262012.348506369</v>
      </c>
      <c r="F8041">
        <v>3042.6153398943134</v>
      </c>
      <c r="G8041">
        <v>415140139.19015914</v>
      </c>
      <c r="H8041" s="6">
        <f>E8041-G8041-'Recalled prostheses cost'!$F$23</f>
        <v>-396629951.30854392</v>
      </c>
      <c r="I8041" s="112">
        <v>23745838.125538461</v>
      </c>
      <c r="J8041" s="112">
        <v>157753252.89226046</v>
      </c>
      <c r="K8041" s="112">
        <f>I8041-J8041-(0.38*'Recalled prostheses cost'!$F$23)</f>
        <v>-143033108.06414065</v>
      </c>
      <c r="L8041" s="11">
        <f t="shared" si="254"/>
        <v>1</v>
      </c>
    </row>
    <row r="8042" spans="1:12" x14ac:dyDescent="0.25">
      <c r="A8042">
        <f t="shared" si="255"/>
        <v>8037</v>
      </c>
      <c r="C8042">
        <v>62492.896906780807</v>
      </c>
      <c r="D8042">
        <v>64020.25406454083</v>
      </c>
      <c r="E8042">
        <v>39868005.985989623</v>
      </c>
      <c r="F8042">
        <v>1527.3571577600233</v>
      </c>
      <c r="G8042">
        <v>200100372.81290323</v>
      </c>
      <c r="H8042" s="6">
        <f>E8042-G8042-'Recalled prostheses cost'!$F$23</f>
        <v>-183984191.29380476</v>
      </c>
      <c r="I8042" s="112">
        <v>21729032.103961106</v>
      </c>
      <c r="J8042" s="112">
        <v>76038141.668903232</v>
      </c>
      <c r="K8042" s="112">
        <f>I8042-J8042-(0.38*'Recalled prostheses cost'!$F$23)</f>
        <v>-63334802.862360768</v>
      </c>
      <c r="L8042" s="11">
        <f t="shared" si="254"/>
        <v>1</v>
      </c>
    </row>
    <row r="8043" spans="1:12" x14ac:dyDescent="0.25">
      <c r="A8043">
        <f t="shared" si="255"/>
        <v>8038</v>
      </c>
      <c r="C8043">
        <v>59549.693168975056</v>
      </c>
      <c r="D8043">
        <v>61234.497070187928</v>
      </c>
      <c r="E8043">
        <v>46949120.774730146</v>
      </c>
      <c r="F8043">
        <v>1684.803901212872</v>
      </c>
      <c r="G8043">
        <v>328879850.39031869</v>
      </c>
      <c r="H8043" s="6">
        <f>E8043-G8043-'Recalled prostheses cost'!$F$23</f>
        <v>-305682554.08247972</v>
      </c>
      <c r="I8043" s="112">
        <v>26092798.184754129</v>
      </c>
      <c r="J8043" s="112">
        <v>124974343.14832109</v>
      </c>
      <c r="K8043" s="112">
        <f>I8043-J8043-(0.38*'Recalled prostheses cost'!$F$23)</f>
        <v>-107907238.26098561</v>
      </c>
      <c r="L8043" s="11">
        <f t="shared" si="254"/>
        <v>1</v>
      </c>
    </row>
    <row r="8044" spans="1:12" x14ac:dyDescent="0.25">
      <c r="A8044">
        <f t="shared" si="255"/>
        <v>8039</v>
      </c>
      <c r="C8044">
        <v>52886.552402008841</v>
      </c>
      <c r="D8044">
        <v>54632.811235729059</v>
      </c>
      <c r="E8044">
        <v>59575125.398524009</v>
      </c>
      <c r="F8044">
        <v>1746.2588337202178</v>
      </c>
      <c r="G8044">
        <v>401548935.99310142</v>
      </c>
      <c r="H8044" s="6">
        <f>E8044-G8044-'Recalled prostheses cost'!$F$23</f>
        <v>-365725635.0614686</v>
      </c>
      <c r="I8044" s="112">
        <v>33001793.509190205</v>
      </c>
      <c r="J8044" s="112">
        <v>152588595.67737851</v>
      </c>
      <c r="K8044" s="112">
        <f>I8044-J8044-(0.38*'Recalled prostheses cost'!$F$23)</f>
        <v>-128612495.46560696</v>
      </c>
      <c r="L8044" s="11">
        <f t="shared" si="254"/>
        <v>1</v>
      </c>
    </row>
    <row r="8045" spans="1:12" x14ac:dyDescent="0.25">
      <c r="A8045">
        <f t="shared" si="255"/>
        <v>8040</v>
      </c>
      <c r="C8045">
        <v>56681.131358397375</v>
      </c>
      <c r="D8045">
        <v>58867.364530552455</v>
      </c>
      <c r="E8045">
        <v>52824412.87378636</v>
      </c>
      <c r="F8045">
        <v>2186.23317215508</v>
      </c>
      <c r="G8045">
        <v>505976988.06730789</v>
      </c>
      <c r="H8045" s="6">
        <f>E8045-G8045-'Recalled prostheses cost'!$F$23</f>
        <v>-476904399.66041267</v>
      </c>
      <c r="I8045" s="112">
        <v>29216731.594804082</v>
      </c>
      <c r="J8045" s="112">
        <v>192271255.46557701</v>
      </c>
      <c r="K8045" s="112">
        <f>I8045-J8045-(0.38*'Recalled prostheses cost'!$F$23)</f>
        <v>-172080217.16819158</v>
      </c>
      <c r="L8045" s="11">
        <f t="shared" si="254"/>
        <v>1</v>
      </c>
    </row>
    <row r="8046" spans="1:12" x14ac:dyDescent="0.25">
      <c r="A8046">
        <f t="shared" si="255"/>
        <v>8041</v>
      </c>
      <c r="C8046">
        <v>57174.719957848749</v>
      </c>
      <c r="D8046">
        <v>59328.541893339199</v>
      </c>
      <c r="E8046">
        <v>49231091.911996804</v>
      </c>
      <c r="F8046">
        <v>2153.8219354904504</v>
      </c>
      <c r="G8046">
        <v>378543099.47168559</v>
      </c>
      <c r="H8046" s="6">
        <f>E8046-G8046-'Recalled prostheses cost'!$F$23</f>
        <v>-353063832.02657998</v>
      </c>
      <c r="I8046" s="112">
        <v>27704517.673062421</v>
      </c>
      <c r="J8046" s="112">
        <v>143846377.79924053</v>
      </c>
      <c r="K8046" s="112">
        <f>I8046-J8046-(0.38*'Recalled prostheses cost'!$F$23)</f>
        <v>-125167553.42359677</v>
      </c>
      <c r="L8046" s="11">
        <f t="shared" si="254"/>
        <v>1</v>
      </c>
    </row>
    <row r="8047" spans="1:12" x14ac:dyDescent="0.25">
      <c r="A8047">
        <f t="shared" si="255"/>
        <v>8042</v>
      </c>
      <c r="C8047">
        <v>81064.349297239547</v>
      </c>
      <c r="D8047">
        <v>83765.099606544594</v>
      </c>
      <c r="E8047">
        <v>39958787.302734956</v>
      </c>
      <c r="F8047">
        <v>2700.7503093050473</v>
      </c>
      <c r="G8047">
        <v>260829739.49208534</v>
      </c>
      <c r="H8047" s="6">
        <f>E8047-G8047-'Recalled prostheses cost'!$F$23</f>
        <v>-244622776.65624154</v>
      </c>
      <c r="I8047" s="112">
        <v>22053845.268147852</v>
      </c>
      <c r="J8047" s="112">
        <v>99115301.006992415</v>
      </c>
      <c r="K8047" s="112">
        <f>I8047-J8047-(0.38*'Recalled prostheses cost'!$F$23)</f>
        <v>-86087149.036263198</v>
      </c>
      <c r="L8047" s="11">
        <f t="shared" si="254"/>
        <v>1</v>
      </c>
    </row>
    <row r="8048" spans="1:12" x14ac:dyDescent="0.25">
      <c r="A8048">
        <f t="shared" si="255"/>
        <v>8043</v>
      </c>
      <c r="C8048">
        <v>66252.43333208593</v>
      </c>
      <c r="D8048">
        <v>68545.575573626265</v>
      </c>
      <c r="E8048">
        <v>45825816.830788136</v>
      </c>
      <c r="F8048">
        <v>2293.1422415403358</v>
      </c>
      <c r="G8048">
        <v>386685148.3122685</v>
      </c>
      <c r="H8048" s="6">
        <f>E8048-G8048-'Recalled prostheses cost'!$F$23</f>
        <v>-364611155.94837153</v>
      </c>
      <c r="I8048" s="112">
        <v>25483299.605397787</v>
      </c>
      <c r="J8048" s="112">
        <v>146940356.35866207</v>
      </c>
      <c r="K8048" s="112">
        <f>I8048-J8048-(0.38*'Recalled prostheses cost'!$F$23)</f>
        <v>-130482750.05068293</v>
      </c>
      <c r="L8048" s="11">
        <f t="shared" si="254"/>
        <v>1</v>
      </c>
    </row>
    <row r="8049" spans="1:12" x14ac:dyDescent="0.25">
      <c r="A8049">
        <f t="shared" si="255"/>
        <v>8044</v>
      </c>
      <c r="C8049">
        <v>53550.320443794124</v>
      </c>
      <c r="D8049">
        <v>55324.038909057759</v>
      </c>
      <c r="E8049">
        <v>46565373.822252296</v>
      </c>
      <c r="F8049">
        <v>1773.7184652636352</v>
      </c>
      <c r="G8049">
        <v>404838580.95948821</v>
      </c>
      <c r="H8049" s="6">
        <f>E8049-G8049-'Recalled prostheses cost'!$F$23</f>
        <v>-382025031.60412711</v>
      </c>
      <c r="I8049" s="112">
        <v>26290196.838847853</v>
      </c>
      <c r="J8049" s="112">
        <v>153838660.76460549</v>
      </c>
      <c r="K8049" s="112">
        <f>I8049-J8049-(0.38*'Recalled prostheses cost'!$F$23)</f>
        <v>-136574157.2231763</v>
      </c>
      <c r="L8049" s="11">
        <f t="shared" si="254"/>
        <v>1</v>
      </c>
    </row>
    <row r="8050" spans="1:12" x14ac:dyDescent="0.25">
      <c r="A8050">
        <f t="shared" si="255"/>
        <v>8045</v>
      </c>
      <c r="C8050">
        <v>56153.449349526971</v>
      </c>
      <c r="D8050">
        <v>57690.608237250024</v>
      </c>
      <c r="E8050">
        <v>41267272.219474003</v>
      </c>
      <c r="F8050">
        <v>1537.1588877230533</v>
      </c>
      <c r="G8050">
        <v>246518834.5311631</v>
      </c>
      <c r="H8050" s="6">
        <f>E8050-G8050-'Recalled prostheses cost'!$F$23</f>
        <v>-229003386.77858025</v>
      </c>
      <c r="I8050" s="112">
        <v>23511886.171782978</v>
      </c>
      <c r="J8050" s="112">
        <v>93677157.121841982</v>
      </c>
      <c r="K8050" s="112">
        <f>I8050-J8050-(0.38*'Recalled prostheses cost'!$F$23)</f>
        <v>-79190964.247477651</v>
      </c>
      <c r="L8050" s="11">
        <f t="shared" si="254"/>
        <v>1</v>
      </c>
    </row>
    <row r="8051" spans="1:12" x14ac:dyDescent="0.25">
      <c r="A8051">
        <f t="shared" si="255"/>
        <v>8046</v>
      </c>
      <c r="C8051">
        <v>49926.195505243035</v>
      </c>
      <c r="D8051">
        <v>51003.4349839223</v>
      </c>
      <c r="E8051">
        <v>47989500.351829134</v>
      </c>
      <c r="F8051">
        <v>1077.2394786792647</v>
      </c>
      <c r="G8051">
        <v>240786106.49793708</v>
      </c>
      <c r="H8051" s="6">
        <f>E8051-G8051-'Recalled prostheses cost'!$F$23</f>
        <v>-216548430.61299911</v>
      </c>
      <c r="I8051" s="112">
        <v>26418707.611593064</v>
      </c>
      <c r="J8051" s="112">
        <v>91498720.469216079</v>
      </c>
      <c r="K8051" s="112">
        <f>I8051-J8051-(0.38*'Recalled prostheses cost'!$F$23)</f>
        <v>-74105706.155041665</v>
      </c>
      <c r="L8051" s="11">
        <f t="shared" si="254"/>
        <v>1</v>
      </c>
    </row>
    <row r="8052" spans="1:12" x14ac:dyDescent="0.25">
      <c r="A8052">
        <f t="shared" si="255"/>
        <v>8047</v>
      </c>
      <c r="C8052">
        <v>50116.15489808518</v>
      </c>
      <c r="D8052">
        <v>51581.959029782476</v>
      </c>
      <c r="E8052">
        <v>45558958.427863508</v>
      </c>
      <c r="F8052">
        <v>1465.8041316972958</v>
      </c>
      <c r="G8052">
        <v>293968519.37332392</v>
      </c>
      <c r="H8052" s="6">
        <f>E8052-G8052-'Recalled prostheses cost'!$F$23</f>
        <v>-272161385.41235161</v>
      </c>
      <c r="I8052" s="112">
        <v>25324609.333858218</v>
      </c>
      <c r="J8052" s="112">
        <v>111708037.36186308</v>
      </c>
      <c r="K8052" s="112">
        <f>I8052-J8052-(0.38*'Recalled prostheses cost'!$F$23)</f>
        <v>-95409121.325423509</v>
      </c>
      <c r="L8052" s="11">
        <f t="shared" si="254"/>
        <v>1</v>
      </c>
    </row>
    <row r="8053" spans="1:12" x14ac:dyDescent="0.25">
      <c r="A8053">
        <f t="shared" si="255"/>
        <v>8048</v>
      </c>
      <c r="C8053">
        <v>63810.056356966605</v>
      </c>
      <c r="D8053">
        <v>65919.526440149217</v>
      </c>
      <c r="E8053">
        <v>46498720.879363202</v>
      </c>
      <c r="F8053">
        <v>2109.4700831826121</v>
      </c>
      <c r="G8053">
        <v>316425640.75923634</v>
      </c>
      <c r="H8053" s="6">
        <f>E8053-G8053-'Recalled prostheses cost'!$F$23</f>
        <v>-293678744.34676433</v>
      </c>
      <c r="I8053" s="112">
        <v>25820715.382360641</v>
      </c>
      <c r="J8053" s="112">
        <v>120241743.48850982</v>
      </c>
      <c r="K8053" s="112">
        <f>I8053-J8053-(0.38*'Recalled prostheses cost'!$F$23)</f>
        <v>-103446721.40356782</v>
      </c>
      <c r="L8053" s="11">
        <f t="shared" si="254"/>
        <v>1</v>
      </c>
    </row>
    <row r="8054" spans="1:12" x14ac:dyDescent="0.25">
      <c r="A8054">
        <f t="shared" si="255"/>
        <v>8049</v>
      </c>
      <c r="C8054">
        <v>77602.301039966464</v>
      </c>
      <c r="D8054">
        <v>81420.592256941556</v>
      </c>
      <c r="E8054">
        <v>47632542.112230383</v>
      </c>
      <c r="F8054">
        <v>3818.2912169750925</v>
      </c>
      <c r="G8054">
        <v>537415874.64380503</v>
      </c>
      <c r="H8054" s="6">
        <f>E8054-G8054-'Recalled prostheses cost'!$F$23</f>
        <v>-513535156.99846584</v>
      </c>
      <c r="I8054" s="112">
        <v>26707203.581652172</v>
      </c>
      <c r="J8054" s="112">
        <v>204218032.36464596</v>
      </c>
      <c r="K8054" s="112">
        <f>I8054-J8054-(0.38*'Recalled prostheses cost'!$F$23)</f>
        <v>-186536522.08041245</v>
      </c>
      <c r="L8054" s="11">
        <f t="shared" si="254"/>
        <v>1</v>
      </c>
    </row>
    <row r="8055" spans="1:12" x14ac:dyDescent="0.25">
      <c r="A8055">
        <f t="shared" si="255"/>
        <v>8050</v>
      </c>
      <c r="C8055">
        <v>81643.863633465357</v>
      </c>
      <c r="D8055">
        <v>84681.971311755289</v>
      </c>
      <c r="E8055">
        <v>68371677.682644397</v>
      </c>
      <c r="F8055">
        <v>3038.1076782899327</v>
      </c>
      <c r="G8055">
        <v>589519191.40969872</v>
      </c>
      <c r="H8055" s="6">
        <f>E8055-G8055-'Recalled prostheses cost'!$F$23</f>
        <v>-544899338.19394553</v>
      </c>
      <c r="I8055" s="112">
        <v>37938932.038366884</v>
      </c>
      <c r="J8055" s="112">
        <v>224017292.7356855</v>
      </c>
      <c r="K8055" s="112">
        <f>I8055-J8055-(0.38*'Recalled prostheses cost'!$F$23)</f>
        <v>-195104053.99473727</v>
      </c>
      <c r="L8055" s="11">
        <f t="shared" si="254"/>
        <v>1</v>
      </c>
    </row>
    <row r="8056" spans="1:12" x14ac:dyDescent="0.25">
      <c r="A8056">
        <f t="shared" si="255"/>
        <v>8051</v>
      </c>
      <c r="C8056">
        <v>72772.731676776733</v>
      </c>
      <c r="D8056">
        <v>75136.339974715971</v>
      </c>
      <c r="E8056">
        <v>40522919.258935422</v>
      </c>
      <c r="F8056">
        <v>2363.6082979392377</v>
      </c>
      <c r="G8056">
        <v>234100643.6738793</v>
      </c>
      <c r="H8056" s="6">
        <f>E8056-G8056-'Recalled prostheses cost'!$F$23</f>
        <v>-217329548.88183504</v>
      </c>
      <c r="I8056" s="112">
        <v>22114462.240817316</v>
      </c>
      <c r="J8056" s="112">
        <v>88958244.596074119</v>
      </c>
      <c r="K8056" s="112">
        <f>I8056-J8056-(0.38*'Recalled prostheses cost'!$F$23)</f>
        <v>-75869475.65267545</v>
      </c>
      <c r="L8056" s="11">
        <f t="shared" si="254"/>
        <v>1</v>
      </c>
    </row>
    <row r="8057" spans="1:12" x14ac:dyDescent="0.25">
      <c r="A8057">
        <f t="shared" si="255"/>
        <v>8052</v>
      </c>
      <c r="C8057">
        <v>82945.810499648767</v>
      </c>
      <c r="D8057">
        <v>85301.2549765156</v>
      </c>
      <c r="E8057">
        <v>54844985.043850534</v>
      </c>
      <c r="F8057">
        <v>2355.4444768668327</v>
      </c>
      <c r="G8057">
        <v>350946632.05598992</v>
      </c>
      <c r="H8057" s="6">
        <f>E8057-G8057-'Recalled prostheses cost'!$F$23</f>
        <v>-319853471.47903055</v>
      </c>
      <c r="I8057" s="112">
        <v>30896334.912829399</v>
      </c>
      <c r="J8057" s="112">
        <v>133359720.18127616</v>
      </c>
      <c r="K8057" s="112">
        <f>I8057-J8057-(0.38*'Recalled prostheses cost'!$F$23)</f>
        <v>-111489078.5658654</v>
      </c>
      <c r="L8057" s="11">
        <f t="shared" si="254"/>
        <v>1</v>
      </c>
    </row>
    <row r="8058" spans="1:12" x14ac:dyDescent="0.25">
      <c r="A8058">
        <f t="shared" si="255"/>
        <v>8053</v>
      </c>
      <c r="C8058">
        <v>53554.400400761537</v>
      </c>
      <c r="D8058">
        <v>54904.439295899887</v>
      </c>
      <c r="E8058">
        <v>41145192.694693759</v>
      </c>
      <c r="F8058">
        <v>1350.0388951383502</v>
      </c>
      <c r="G8058">
        <v>227077264.99001497</v>
      </c>
      <c r="H8058" s="6">
        <f>E8058-G8058-'Recalled prostheses cost'!$F$23</f>
        <v>-209683896.7622124</v>
      </c>
      <c r="I8058" s="112">
        <v>23002357.337771498</v>
      </c>
      <c r="J8058" s="112">
        <v>86289360.696205705</v>
      </c>
      <c r="K8058" s="112">
        <f>I8058-J8058-(0.38*'Recalled prostheses cost'!$F$23)</f>
        <v>-72312696.655852854</v>
      </c>
      <c r="L8058" s="11">
        <f t="shared" si="254"/>
        <v>1</v>
      </c>
    </row>
    <row r="8059" spans="1:12" x14ac:dyDescent="0.25">
      <c r="A8059">
        <f t="shared" si="255"/>
        <v>8054</v>
      </c>
      <c r="C8059">
        <v>54508.957576210552</v>
      </c>
      <c r="D8059">
        <v>56351.123056201192</v>
      </c>
      <c r="E8059">
        <v>46814872.09519805</v>
      </c>
      <c r="F8059">
        <v>1842.1654799906391</v>
      </c>
      <c r="G8059">
        <v>340033433.77428186</v>
      </c>
      <c r="H8059" s="6">
        <f>E8059-G8059-'Recalled prostheses cost'!$F$23</f>
        <v>-316970386.14597499</v>
      </c>
      <c r="I8059" s="112">
        <v>25816987.321589377</v>
      </c>
      <c r="J8059" s="112">
        <v>129212704.8342271</v>
      </c>
      <c r="K8059" s="112">
        <f>I8059-J8059-(0.38*'Recalled prostheses cost'!$F$23)</f>
        <v>-112421410.81005636</v>
      </c>
      <c r="L8059" s="11">
        <f t="shared" si="254"/>
        <v>1</v>
      </c>
    </row>
    <row r="8060" spans="1:12" x14ac:dyDescent="0.25">
      <c r="A8060">
        <f t="shared" si="255"/>
        <v>8055</v>
      </c>
      <c r="C8060">
        <v>53501.291530426395</v>
      </c>
      <c r="D8060">
        <v>54394.242622376652</v>
      </c>
      <c r="E8060">
        <v>50769543.900289521</v>
      </c>
      <c r="F8060">
        <v>892.95109195025725</v>
      </c>
      <c r="G8060">
        <v>200305638.5180729</v>
      </c>
      <c r="H8060" s="6">
        <f>E8060-G8060-'Recalled prostheses cost'!$F$23</f>
        <v>-173287919.08467454</v>
      </c>
      <c r="I8060" s="112">
        <v>28073394.155545477</v>
      </c>
      <c r="J8060" s="112">
        <v>76116142.636867717</v>
      </c>
      <c r="K8060" s="112">
        <f>I8060-J8060-(0.38*'Recalled prostheses cost'!$F$23)</f>
        <v>-57068441.77874089</v>
      </c>
      <c r="L8060" s="11">
        <f t="shared" si="254"/>
        <v>1</v>
      </c>
    </row>
    <row r="8061" spans="1:12" x14ac:dyDescent="0.25">
      <c r="A8061">
        <f t="shared" si="255"/>
        <v>8056</v>
      </c>
      <c r="C8061">
        <v>56399.364964974528</v>
      </c>
      <c r="D8061">
        <v>58227.110458217008</v>
      </c>
      <c r="E8061">
        <v>43607082.428218052</v>
      </c>
      <c r="F8061">
        <v>1827.7454932424807</v>
      </c>
      <c r="G8061">
        <v>336372497.13718724</v>
      </c>
      <c r="H8061" s="6">
        <f>E8061-G8061-'Recalled prostheses cost'!$F$23</f>
        <v>-316517239.17586035</v>
      </c>
      <c r="I8061" s="112">
        <v>24247137.157123346</v>
      </c>
      <c r="J8061" s="112">
        <v>127821548.91213113</v>
      </c>
      <c r="K8061" s="112">
        <f>I8061-J8061-(0.38*'Recalled prostheses cost'!$F$23)</f>
        <v>-112600105.05242643</v>
      </c>
      <c r="L8061" s="11">
        <f t="shared" si="254"/>
        <v>1</v>
      </c>
    </row>
    <row r="8062" spans="1:12" x14ac:dyDescent="0.25">
      <c r="A8062">
        <f t="shared" si="255"/>
        <v>8057</v>
      </c>
      <c r="C8062">
        <v>61547.500334377997</v>
      </c>
      <c r="D8062">
        <v>63496.793208055096</v>
      </c>
      <c r="E8062">
        <v>52302172.705068149</v>
      </c>
      <c r="F8062">
        <v>1949.2928736770991</v>
      </c>
      <c r="G8062">
        <v>425318391.86836863</v>
      </c>
      <c r="H8062" s="6">
        <f>E8062-G8062-'Recalled prostheses cost'!$F$23</f>
        <v>-396768043.63019162</v>
      </c>
      <c r="I8062" s="112">
        <v>29015019.326308507</v>
      </c>
      <c r="J8062" s="112">
        <v>161620988.90998006</v>
      </c>
      <c r="K8062" s="112">
        <f>I8062-J8062-(0.38*'Recalled prostheses cost'!$F$23)</f>
        <v>-141631662.88109019</v>
      </c>
      <c r="L8062" s="11">
        <f t="shared" si="254"/>
        <v>1</v>
      </c>
    </row>
    <row r="8063" spans="1:12" x14ac:dyDescent="0.25">
      <c r="A8063">
        <f t="shared" si="255"/>
        <v>8058</v>
      </c>
      <c r="C8063">
        <v>62640.902743585968</v>
      </c>
      <c r="D8063">
        <v>64593.116237925016</v>
      </c>
      <c r="E8063">
        <v>55192311.018126145</v>
      </c>
      <c r="F8063">
        <v>1952.2134943390483</v>
      </c>
      <c r="G8063">
        <v>423142734.2017858</v>
      </c>
      <c r="H8063" s="6">
        <f>E8063-G8063-'Recalled prostheses cost'!$F$23</f>
        <v>-391702247.65055084</v>
      </c>
      <c r="I8063" s="112">
        <v>30620751.853845868</v>
      </c>
      <c r="J8063" s="112">
        <v>160794238.99667862</v>
      </c>
      <c r="K8063" s="112">
        <f>I8063-J8063-(0.38*'Recalled prostheses cost'!$F$23)</f>
        <v>-139199180.44025141</v>
      </c>
      <c r="L8063" s="11">
        <f t="shared" si="254"/>
        <v>1</v>
      </c>
    </row>
    <row r="8064" spans="1:12" x14ac:dyDescent="0.25">
      <c r="A8064">
        <f t="shared" si="255"/>
        <v>8059</v>
      </c>
      <c r="C8064">
        <v>66755.829596679308</v>
      </c>
      <c r="D8064">
        <v>68498.854237640495</v>
      </c>
      <c r="E8064">
        <v>62046085.982955687</v>
      </c>
      <c r="F8064">
        <v>1743.0246409611864</v>
      </c>
      <c r="G8064">
        <v>382946814.06046021</v>
      </c>
      <c r="H8064" s="6">
        <f>E8064-G8064-'Recalled prostheses cost'!$F$23</f>
        <v>-344652552.54439569</v>
      </c>
      <c r="I8064" s="112">
        <v>34672465.340519249</v>
      </c>
      <c r="J8064" s="112">
        <v>145519789.3429749</v>
      </c>
      <c r="K8064" s="112">
        <f>I8064-J8064-(0.38*'Recalled prostheses cost'!$F$23)</f>
        <v>-119873017.29987431</v>
      </c>
      <c r="L8064" s="11">
        <f t="shared" si="254"/>
        <v>1</v>
      </c>
    </row>
    <row r="8065" spans="1:12" x14ac:dyDescent="0.25">
      <c r="A8065">
        <f t="shared" si="255"/>
        <v>8060</v>
      </c>
      <c r="C8065">
        <v>62289.265171916275</v>
      </c>
      <c r="D8065">
        <v>63494.62445598984</v>
      </c>
      <c r="E8065">
        <v>48042067.443413325</v>
      </c>
      <c r="F8065">
        <v>1205.3592840735655</v>
      </c>
      <c r="G8065">
        <v>186524964.25916547</v>
      </c>
      <c r="H8065" s="6">
        <f>E8065-G8065-'Recalled prostheses cost'!$F$23</f>
        <v>-162234721.28264332</v>
      </c>
      <c r="I8065" s="112">
        <v>26525257.411424734</v>
      </c>
      <c r="J8065" s="112">
        <v>70879486.41848287</v>
      </c>
      <c r="K8065" s="112">
        <f>I8065-J8065-(0.38*'Recalled prostheses cost'!$F$23)</f>
        <v>-53379922.304476783</v>
      </c>
      <c r="L8065" s="11">
        <f t="shared" si="254"/>
        <v>1</v>
      </c>
    </row>
    <row r="8066" spans="1:12" x14ac:dyDescent="0.25">
      <c r="A8066">
        <f t="shared" si="255"/>
        <v>8061</v>
      </c>
      <c r="C8066">
        <v>57263.640835683043</v>
      </c>
      <c r="D8066">
        <v>59501.2437771037</v>
      </c>
      <c r="E8066">
        <v>71694015.063355103</v>
      </c>
      <c r="F8066">
        <v>2237.6029414206569</v>
      </c>
      <c r="G8066">
        <v>717308504.62563372</v>
      </c>
      <c r="H8066" s="6">
        <f>E8066-G8066-'Recalled prostheses cost'!$F$23</f>
        <v>-669366314.0291698</v>
      </c>
      <c r="I8066" s="112">
        <v>39708271.130424738</v>
      </c>
      <c r="J8066" s="112">
        <v>272577231.7577408</v>
      </c>
      <c r="K8066" s="112">
        <f>I8066-J8066-(0.38*'Recalled prostheses cost'!$F$23)</f>
        <v>-241894653.92473471</v>
      </c>
      <c r="L8066" s="11">
        <f t="shared" si="254"/>
        <v>1</v>
      </c>
    </row>
    <row r="8067" spans="1:12" x14ac:dyDescent="0.25">
      <c r="A8067">
        <f t="shared" si="255"/>
        <v>8062</v>
      </c>
      <c r="C8067">
        <v>74552.520110083657</v>
      </c>
      <c r="D8067">
        <v>76835.607986345363</v>
      </c>
      <c r="E8067">
        <v>48452888.094415374</v>
      </c>
      <c r="F8067">
        <v>2283.0878762617067</v>
      </c>
      <c r="G8067">
        <v>351670753.29107779</v>
      </c>
      <c r="H8067" s="6">
        <f>E8067-G8067-'Recalled prostheses cost'!$F$23</f>
        <v>-326969689.6635536</v>
      </c>
      <c r="I8067" s="112">
        <v>26544045.869640123</v>
      </c>
      <c r="J8067" s="112">
        <v>133634886.25060958</v>
      </c>
      <c r="K8067" s="112">
        <f>I8067-J8067-(0.38*'Recalled prostheses cost'!$F$23)</f>
        <v>-116116533.67838809</v>
      </c>
      <c r="L8067" s="11">
        <f t="shared" si="254"/>
        <v>1</v>
      </c>
    </row>
    <row r="8068" spans="1:12" x14ac:dyDescent="0.25">
      <c r="A8068">
        <f t="shared" si="255"/>
        <v>8063</v>
      </c>
      <c r="C8068">
        <v>52875.7027495535</v>
      </c>
      <c r="D8068">
        <v>54486.738026922023</v>
      </c>
      <c r="E8068">
        <v>52623888.616702043</v>
      </c>
      <c r="F8068">
        <v>1611.0352773685227</v>
      </c>
      <c r="G8068">
        <v>397996205.50558221</v>
      </c>
      <c r="H8068" s="6">
        <f>E8068-G8068-'Recalled prostheses cost'!$F$23</f>
        <v>-369124141.35577136</v>
      </c>
      <c r="I8068" s="112">
        <v>29155418.904460877</v>
      </c>
      <c r="J8068" s="112">
        <v>151238558.09212124</v>
      </c>
      <c r="K8068" s="112">
        <f>I8068-J8068-(0.38*'Recalled prostheses cost'!$F$23)</f>
        <v>-131108832.48507902</v>
      </c>
      <c r="L8068" s="11">
        <f t="shared" si="254"/>
        <v>1</v>
      </c>
    </row>
    <row r="8069" spans="1:12" x14ac:dyDescent="0.25">
      <c r="A8069">
        <f t="shared" si="255"/>
        <v>8064</v>
      </c>
      <c r="C8069">
        <v>56374.615007157394</v>
      </c>
      <c r="D8069">
        <v>57595.447660466001</v>
      </c>
      <c r="E8069">
        <v>41249452.614278659</v>
      </c>
      <c r="F8069">
        <v>1220.8326533086074</v>
      </c>
      <c r="G8069">
        <v>220965293.53276855</v>
      </c>
      <c r="H8069" s="6">
        <f>E8069-G8069-'Recalled prostheses cost'!$F$23</f>
        <v>-203467665.38538104</v>
      </c>
      <c r="I8069" s="112">
        <v>22683565.64431126</v>
      </c>
      <c r="J8069" s="112">
        <v>83966811.542452067</v>
      </c>
      <c r="K8069" s="112">
        <f>I8069-J8069-(0.38*'Recalled prostheses cost'!$F$23)</f>
        <v>-70308939.195559442</v>
      </c>
      <c r="L8069" s="11">
        <f t="shared" si="254"/>
        <v>1</v>
      </c>
    </row>
    <row r="8070" spans="1:12" x14ac:dyDescent="0.25">
      <c r="A8070">
        <f t="shared" si="255"/>
        <v>8065</v>
      </c>
      <c r="C8070">
        <v>58609.624059921109</v>
      </c>
      <c r="D8070">
        <v>60571.676315254714</v>
      </c>
      <c r="E8070">
        <v>67995332.604141876</v>
      </c>
      <c r="F8070">
        <v>1962.052255333605</v>
      </c>
      <c r="G8070">
        <v>582728966.1495465</v>
      </c>
      <c r="H8070" s="6">
        <f>E8070-G8070-'Recalled prostheses cost'!$F$23</f>
        <v>-538485458.01229584</v>
      </c>
      <c r="I8070" s="112">
        <v>37170029.732829824</v>
      </c>
      <c r="J8070" s="112">
        <v>221437007.13682771</v>
      </c>
      <c r="K8070" s="112">
        <f>I8070-J8070-(0.38*'Recalled prostheses cost'!$F$23)</f>
        <v>-193292670.70141655</v>
      </c>
      <c r="L8070" s="11">
        <f t="shared" ref="L8070:L8133" si="256">IF(H8070/$H$1&lt;=F8070,1,0)</f>
        <v>1</v>
      </c>
    </row>
    <row r="8071" spans="1:12" x14ac:dyDescent="0.25">
      <c r="A8071">
        <f t="shared" si="255"/>
        <v>8066</v>
      </c>
      <c r="C8071">
        <v>56003.431714692364</v>
      </c>
      <c r="D8071">
        <v>57617.382083559278</v>
      </c>
      <c r="E8071">
        <v>48601588.152956434</v>
      </c>
      <c r="F8071">
        <v>1613.9503688669138</v>
      </c>
      <c r="G8071">
        <v>325446882.19195676</v>
      </c>
      <c r="H8071" s="6">
        <f>E8071-G8071-'Recalled prostheses cost'!$F$23</f>
        <v>-300597118.5058915</v>
      </c>
      <c r="I8071" s="112">
        <v>27333704.113739483</v>
      </c>
      <c r="J8071" s="112">
        <v>123669815.23294355</v>
      </c>
      <c r="K8071" s="112">
        <f>I8071-J8071-(0.38*'Recalled prostheses cost'!$F$23)</f>
        <v>-105361804.41662273</v>
      </c>
      <c r="L8071" s="11">
        <f t="shared" si="256"/>
        <v>1</v>
      </c>
    </row>
    <row r="8072" spans="1:12" x14ac:dyDescent="0.25">
      <c r="A8072">
        <f t="shared" ref="A8072:A8135" si="257">1+A8071</f>
        <v>8067</v>
      </c>
      <c r="C8072">
        <v>57860.784040528175</v>
      </c>
      <c r="D8072">
        <v>60343.736200320491</v>
      </c>
      <c r="E8072">
        <v>57706912.457717687</v>
      </c>
      <c r="F8072">
        <v>2482.9521597923158</v>
      </c>
      <c r="G8072">
        <v>789991467.79227936</v>
      </c>
      <c r="H8072" s="6">
        <f>E8072-G8072-'Recalled prostheses cost'!$F$23</f>
        <v>-756036379.80145288</v>
      </c>
      <c r="I8072" s="112">
        <v>31950740.61817123</v>
      </c>
      <c r="J8072" s="112">
        <v>300196757.76106614</v>
      </c>
      <c r="K8072" s="112">
        <f>I8072-J8072-(0.38*'Recalled prostheses cost'!$F$23)</f>
        <v>-277271710.44031358</v>
      </c>
      <c r="L8072" s="11">
        <f t="shared" si="256"/>
        <v>1</v>
      </c>
    </row>
    <row r="8073" spans="1:12" x14ac:dyDescent="0.25">
      <c r="A8073">
        <f t="shared" si="257"/>
        <v>8068</v>
      </c>
      <c r="C8073">
        <v>60408.522478027429</v>
      </c>
      <c r="D8073">
        <v>61576.592156412189</v>
      </c>
      <c r="E8073">
        <v>41786110.804394454</v>
      </c>
      <c r="F8073">
        <v>1168.0696783847598</v>
      </c>
      <c r="G8073">
        <v>161383089.60979986</v>
      </c>
      <c r="H8073" s="6">
        <f>E8073-G8073-'Recalled prostheses cost'!$F$23</f>
        <v>-143348803.27229658</v>
      </c>
      <c r="I8073" s="112">
        <v>23247078.036175996</v>
      </c>
      <c r="J8073" s="112">
        <v>61325574.051723942</v>
      </c>
      <c r="K8073" s="112">
        <f>I8073-J8073-(0.38*'Recalled prostheses cost'!$F$23)</f>
        <v>-47104189.312966593</v>
      </c>
      <c r="L8073" s="11">
        <f t="shared" si="256"/>
        <v>1</v>
      </c>
    </row>
    <row r="8074" spans="1:12" x14ac:dyDescent="0.25">
      <c r="A8074">
        <f t="shared" si="257"/>
        <v>8069</v>
      </c>
      <c r="C8074">
        <v>51257.787503492364</v>
      </c>
      <c r="D8074">
        <v>52377.650636710154</v>
      </c>
      <c r="E8074">
        <v>42297791.835965849</v>
      </c>
      <c r="F8074">
        <v>1119.8631332177902</v>
      </c>
      <c r="G8074">
        <v>223348995.1763756</v>
      </c>
      <c r="H8074" s="6">
        <f>E8074-G8074-'Recalled prostheses cost'!$F$23</f>
        <v>-204803027.80730093</v>
      </c>
      <c r="I8074" s="112">
        <v>23442126.557215303</v>
      </c>
      <c r="J8074" s="112">
        <v>84872618.16702275</v>
      </c>
      <c r="K8074" s="112">
        <f>I8074-J8074-(0.38*'Recalled prostheses cost'!$F$23)</f>
        <v>-70456184.907226086</v>
      </c>
      <c r="L8074" s="11">
        <f t="shared" si="256"/>
        <v>1</v>
      </c>
    </row>
    <row r="8075" spans="1:12" x14ac:dyDescent="0.25">
      <c r="A8075">
        <f t="shared" si="257"/>
        <v>8070</v>
      </c>
      <c r="C8075">
        <v>52891.244220382701</v>
      </c>
      <c r="D8075">
        <v>55059.377506236204</v>
      </c>
      <c r="E8075">
        <v>47496580.569807626</v>
      </c>
      <c r="F8075">
        <v>2168.1332858535025</v>
      </c>
      <c r="G8075">
        <v>404475078.07852054</v>
      </c>
      <c r="H8075" s="6">
        <f>E8075-G8075-'Recalled prostheses cost'!$F$23</f>
        <v>-380730321.97560406</v>
      </c>
      <c r="I8075" s="112">
        <v>26524807.630178899</v>
      </c>
      <c r="J8075" s="112">
        <v>153700529.66983783</v>
      </c>
      <c r="K8075" s="112">
        <f>I8075-J8075-(0.38*'Recalled prostheses cost'!$F$23)</f>
        <v>-136201415.33707759</v>
      </c>
      <c r="L8075" s="11">
        <f t="shared" si="256"/>
        <v>1</v>
      </c>
    </row>
    <row r="8076" spans="1:12" x14ac:dyDescent="0.25">
      <c r="A8076">
        <f t="shared" si="257"/>
        <v>8071</v>
      </c>
      <c r="C8076">
        <v>52869.793881566242</v>
      </c>
      <c r="D8076">
        <v>54161.601589232705</v>
      </c>
      <c r="E8076">
        <v>41779940.210978694</v>
      </c>
      <c r="F8076">
        <v>1291.8077076664631</v>
      </c>
      <c r="G8076">
        <v>238715303.83798602</v>
      </c>
      <c r="H8076" s="6">
        <f>E8076-G8076-'Recalled prostheses cost'!$F$23</f>
        <v>-220687188.0938985</v>
      </c>
      <c r="I8076" s="112">
        <v>23260842.882068161</v>
      </c>
      <c r="J8076" s="112">
        <v>90711815.458434671</v>
      </c>
      <c r="K8076" s="112">
        <f>I8076-J8076-(0.38*'Recalled prostheses cost'!$F$23)</f>
        <v>-76476665.873785168</v>
      </c>
      <c r="L8076" s="11">
        <f t="shared" si="256"/>
        <v>1</v>
      </c>
    </row>
    <row r="8077" spans="1:12" x14ac:dyDescent="0.25">
      <c r="A8077">
        <f t="shared" si="257"/>
        <v>8072</v>
      </c>
      <c r="C8077">
        <v>59042.296353950238</v>
      </c>
      <c r="D8077">
        <v>60845.543756502164</v>
      </c>
      <c r="E8077">
        <v>56714680.345601618</v>
      </c>
      <c r="F8077">
        <v>1803.2474025519259</v>
      </c>
      <c r="G8077">
        <v>421195646.38274819</v>
      </c>
      <c r="H8077" s="6">
        <f>E8077-G8077-'Recalled prostheses cost'!$F$23</f>
        <v>-388232790.50403774</v>
      </c>
      <c r="I8077" s="112">
        <v>31880396.657272466</v>
      </c>
      <c r="J8077" s="112">
        <v>160054345.62544426</v>
      </c>
      <c r="K8077" s="112">
        <f>I8077-J8077-(0.38*'Recalled prostheses cost'!$F$23)</f>
        <v>-137199642.26559046</v>
      </c>
      <c r="L8077" s="11">
        <f t="shared" si="256"/>
        <v>1</v>
      </c>
    </row>
    <row r="8078" spans="1:12" x14ac:dyDescent="0.25">
      <c r="A8078">
        <f t="shared" si="257"/>
        <v>8073</v>
      </c>
      <c r="C8078">
        <v>64352.970659237872</v>
      </c>
      <c r="D8078">
        <v>65906.102169845472</v>
      </c>
      <c r="E8078">
        <v>60322242.210135423</v>
      </c>
      <c r="F8078">
        <v>1553.1315106075999</v>
      </c>
      <c r="G8078">
        <v>365397188.16862416</v>
      </c>
      <c r="H8078" s="6">
        <f>E8078-G8078-'Recalled prostheses cost'!$F$23</f>
        <v>-328826770.42537993</v>
      </c>
      <c r="I8078" s="112">
        <v>33508295.179298397</v>
      </c>
      <c r="J8078" s="112">
        <v>138850931.50407717</v>
      </c>
      <c r="K8078" s="112">
        <f>I8078-J8078-(0.38*'Recalled prostheses cost'!$F$23)</f>
        <v>-114368329.62219742</v>
      </c>
      <c r="L8078" s="11">
        <f t="shared" si="256"/>
        <v>1</v>
      </c>
    </row>
    <row r="8079" spans="1:12" x14ac:dyDescent="0.25">
      <c r="A8079">
        <f t="shared" si="257"/>
        <v>8074</v>
      </c>
      <c r="C8079">
        <v>66630.319554276968</v>
      </c>
      <c r="D8079">
        <v>68547.451400448685</v>
      </c>
      <c r="E8079">
        <v>42819323.720829085</v>
      </c>
      <c r="F8079">
        <v>1917.1318461717165</v>
      </c>
      <c r="G8079">
        <v>263735893.11504325</v>
      </c>
      <c r="H8079" s="6">
        <f>E8079-G8079-'Recalled prostheses cost'!$F$23</f>
        <v>-244668393.86110532</v>
      </c>
      <c r="I8079" s="112">
        <v>23622043.34205348</v>
      </c>
      <c r="J8079" s="112">
        <v>100219639.38371643</v>
      </c>
      <c r="K8079" s="112">
        <f>I8079-J8079-(0.38*'Recalled prostheses cost'!$F$23)</f>
        <v>-85623289.339081615</v>
      </c>
      <c r="L8079" s="11">
        <f t="shared" si="256"/>
        <v>1</v>
      </c>
    </row>
    <row r="8080" spans="1:12" x14ac:dyDescent="0.25">
      <c r="A8080">
        <f t="shared" si="257"/>
        <v>8075</v>
      </c>
      <c r="C8080">
        <v>55725.91315814585</v>
      </c>
      <c r="D8080">
        <v>57322.117880836784</v>
      </c>
      <c r="E8080">
        <v>64416284.382104412</v>
      </c>
      <c r="F8080">
        <v>1596.2047226909344</v>
      </c>
      <c r="G8080">
        <v>418668390.09174466</v>
      </c>
      <c r="H8080" s="6">
        <f>E8080-G8080-'Recalled prostheses cost'!$F$23</f>
        <v>-378003930.17653143</v>
      </c>
      <c r="I8080" s="112">
        <v>35893581.242364623</v>
      </c>
      <c r="J8080" s="112">
        <v>159093988.23486295</v>
      </c>
      <c r="K8080" s="112">
        <f>I8080-J8080-(0.38*'Recalled prostheses cost'!$F$23)</f>
        <v>-132226100.28991699</v>
      </c>
      <c r="L8080" s="11">
        <f t="shared" si="256"/>
        <v>1</v>
      </c>
    </row>
    <row r="8081" spans="1:12" x14ac:dyDescent="0.25">
      <c r="A8081">
        <f t="shared" si="257"/>
        <v>8076</v>
      </c>
      <c r="C8081">
        <v>57691.589009988864</v>
      </c>
      <c r="D8081">
        <v>59829.478499063291</v>
      </c>
      <c r="E8081">
        <v>57572727.273350276</v>
      </c>
      <c r="F8081">
        <v>2137.8894890744268</v>
      </c>
      <c r="G8081">
        <v>546714364.59508359</v>
      </c>
      <c r="H8081" s="6">
        <f>E8081-G8081-'Recalled prostheses cost'!$F$23</f>
        <v>-512893461.78862447</v>
      </c>
      <c r="I8081" s="112">
        <v>32046779.687429477</v>
      </c>
      <c r="J8081" s="112">
        <v>207751458.54613173</v>
      </c>
      <c r="K8081" s="112">
        <f>I8081-J8081-(0.38*'Recalled prostheses cost'!$F$23)</f>
        <v>-184730372.1561209</v>
      </c>
      <c r="L8081" s="11">
        <f t="shared" si="256"/>
        <v>1</v>
      </c>
    </row>
    <row r="8082" spans="1:12" x14ac:dyDescent="0.25">
      <c r="A8082">
        <f t="shared" si="257"/>
        <v>8077</v>
      </c>
      <c r="C8082">
        <v>59415.425102566878</v>
      </c>
      <c r="D8082">
        <v>61555.812711854902</v>
      </c>
      <c r="E8082">
        <v>62138549.964403652</v>
      </c>
      <c r="F8082">
        <v>2140.3876092880237</v>
      </c>
      <c r="G8082">
        <v>584493638.35947382</v>
      </c>
      <c r="H8082" s="6">
        <f>E8082-G8082-'Recalled prostheses cost'!$F$23</f>
        <v>-546106912.86196136</v>
      </c>
      <c r="I8082" s="112">
        <v>34439207.361246273</v>
      </c>
      <c r="J8082" s="112">
        <v>222107582.57660007</v>
      </c>
      <c r="K8082" s="112">
        <f>I8082-J8082-(0.38*'Recalled prostheses cost'!$F$23)</f>
        <v>-196694068.51277244</v>
      </c>
      <c r="L8082" s="11">
        <f t="shared" si="256"/>
        <v>1</v>
      </c>
    </row>
    <row r="8083" spans="1:12" x14ac:dyDescent="0.25">
      <c r="A8083">
        <f t="shared" si="257"/>
        <v>8078</v>
      </c>
      <c r="C8083">
        <v>69148.683882476325</v>
      </c>
      <c r="D8083">
        <v>72177.097572625586</v>
      </c>
      <c r="E8083">
        <v>44301173.760866173</v>
      </c>
      <c r="F8083">
        <v>3028.4136901492602</v>
      </c>
      <c r="G8083">
        <v>401259623.36146539</v>
      </c>
      <c r="H8083" s="6">
        <f>E8083-G8083-'Recalled prostheses cost'!$F$23</f>
        <v>-380710274.0674904</v>
      </c>
      <c r="I8083" s="112">
        <v>24492115.623200294</v>
      </c>
      <c r="J8083" s="112">
        <v>152478656.87735683</v>
      </c>
      <c r="K8083" s="112">
        <f>I8083-J8083-(0.38*'Recalled prostheses cost'!$F$23)</f>
        <v>-137012234.55157518</v>
      </c>
      <c r="L8083" s="11">
        <f t="shared" si="256"/>
        <v>1</v>
      </c>
    </row>
    <row r="8084" spans="1:12" x14ac:dyDescent="0.25">
      <c r="A8084">
        <f t="shared" si="257"/>
        <v>8079</v>
      </c>
      <c r="C8084">
        <v>52113.177833839552</v>
      </c>
      <c r="D8084">
        <v>53750.75062688264</v>
      </c>
      <c r="E8084">
        <v>43248645.252462044</v>
      </c>
      <c r="F8084">
        <v>1637.5727930430876</v>
      </c>
      <c r="G8084">
        <v>331936568.69100368</v>
      </c>
      <c r="H8084" s="6">
        <f>E8084-G8084-'Recalled prostheses cost'!$F$23</f>
        <v>-312439747.90543282</v>
      </c>
      <c r="I8084" s="112">
        <v>23888321.685805988</v>
      </c>
      <c r="J8084" s="112">
        <v>126135896.1025814</v>
      </c>
      <c r="K8084" s="112">
        <f>I8084-J8084-(0.38*'Recalled prostheses cost'!$F$23)</f>
        <v>-111273267.71419406</v>
      </c>
      <c r="L8084" s="11">
        <f t="shared" si="256"/>
        <v>1</v>
      </c>
    </row>
    <row r="8085" spans="1:12" x14ac:dyDescent="0.25">
      <c r="A8085">
        <f t="shared" si="257"/>
        <v>8080</v>
      </c>
      <c r="C8085">
        <v>55678.301651144924</v>
      </c>
      <c r="D8085">
        <v>57794.121473618405</v>
      </c>
      <c r="E8085">
        <v>46084104.824871279</v>
      </c>
      <c r="F8085">
        <v>2115.8198224734806</v>
      </c>
      <c r="G8085">
        <v>399147361.76346374</v>
      </c>
      <c r="H8085" s="6">
        <f>E8085-G8085-'Recalled prostheses cost'!$F$23</f>
        <v>-376815081.4054836</v>
      </c>
      <c r="I8085" s="112">
        <v>25708933.334428724</v>
      </c>
      <c r="J8085" s="112">
        <v>151675997.47011623</v>
      </c>
      <c r="K8085" s="112">
        <f>I8085-J8085-(0.38*'Recalled prostheses cost'!$F$23)</f>
        <v>-134992757.43310615</v>
      </c>
      <c r="L8085" s="11">
        <f t="shared" si="256"/>
        <v>1</v>
      </c>
    </row>
    <row r="8086" spans="1:12" x14ac:dyDescent="0.25">
      <c r="A8086">
        <f t="shared" si="257"/>
        <v>8081</v>
      </c>
      <c r="C8086">
        <v>51386.435449340817</v>
      </c>
      <c r="D8086">
        <v>52361.935551423674</v>
      </c>
      <c r="E8086">
        <v>49449398.475797683</v>
      </c>
      <c r="F8086">
        <v>975.50010208285676</v>
      </c>
      <c r="G8086">
        <v>207715422.07510161</v>
      </c>
      <c r="H8086" s="6">
        <f>E8086-G8086-'Recalled prostheses cost'!$F$23</f>
        <v>-182017848.0661951</v>
      </c>
      <c r="I8086" s="112">
        <v>27407069.952390183</v>
      </c>
      <c r="J8086" s="112">
        <v>78931860.388538599</v>
      </c>
      <c r="K8086" s="112">
        <f>I8086-J8086-(0.38*'Recalled prostheses cost'!$F$23)</f>
        <v>-60550483.733567066</v>
      </c>
      <c r="L8086" s="11">
        <f t="shared" si="256"/>
        <v>1</v>
      </c>
    </row>
    <row r="8087" spans="1:12" x14ac:dyDescent="0.25">
      <c r="A8087">
        <f t="shared" si="257"/>
        <v>8082</v>
      </c>
      <c r="C8087">
        <v>55495.339925079672</v>
      </c>
      <c r="D8087">
        <v>56851.176572835866</v>
      </c>
      <c r="E8087">
        <v>44026768.868066601</v>
      </c>
      <c r="F8087">
        <v>1355.836647756194</v>
      </c>
      <c r="G8087">
        <v>214742561.8697347</v>
      </c>
      <c r="H8087" s="6">
        <f>E8087-G8087-'Recalled prostheses cost'!$F$23</f>
        <v>-194467617.46855927</v>
      </c>
      <c r="I8087" s="112">
        <v>24373728.414521575</v>
      </c>
      <c r="J8087" s="112">
        <v>81602173.510499179</v>
      </c>
      <c r="K8087" s="112">
        <f>I8087-J8087-(0.38*'Recalled prostheses cost'!$F$23)</f>
        <v>-66254138.393396251</v>
      </c>
      <c r="L8087" s="11">
        <f t="shared" si="256"/>
        <v>1</v>
      </c>
    </row>
    <row r="8088" spans="1:12" x14ac:dyDescent="0.25">
      <c r="A8088">
        <f t="shared" si="257"/>
        <v>8083</v>
      </c>
      <c r="C8088">
        <v>75373.136925607876</v>
      </c>
      <c r="D8088">
        <v>78270.374581163138</v>
      </c>
      <c r="E8088">
        <v>38360010.415124819</v>
      </c>
      <c r="F8088">
        <v>2897.2376555552619</v>
      </c>
      <c r="G8088">
        <v>265882296.40498576</v>
      </c>
      <c r="H8088" s="6">
        <f>E8088-G8088-'Recalled prostheses cost'!$F$23</f>
        <v>-251274110.45675212</v>
      </c>
      <c r="I8088" s="112">
        <v>21125906.753697138</v>
      </c>
      <c r="J8088" s="112">
        <v>101035272.63389459</v>
      </c>
      <c r="K8088" s="112">
        <f>I8088-J8088-(0.38*'Recalled prostheses cost'!$F$23)</f>
        <v>-88935059.17761609</v>
      </c>
      <c r="L8088" s="11">
        <f t="shared" si="256"/>
        <v>1</v>
      </c>
    </row>
    <row r="8089" spans="1:12" x14ac:dyDescent="0.25">
      <c r="A8089">
        <f t="shared" si="257"/>
        <v>8084</v>
      </c>
      <c r="C8089">
        <v>53797.080301591363</v>
      </c>
      <c r="D8089">
        <v>55048.632508313</v>
      </c>
      <c r="E8089">
        <v>45069227.12459521</v>
      </c>
      <c r="F8089">
        <v>1251.552206721637</v>
      </c>
      <c r="G8089">
        <v>213143206.62227631</v>
      </c>
      <c r="H8089" s="6">
        <f>E8089-G8089-'Recalled prostheses cost'!$F$23</f>
        <v>-191825803.96457225</v>
      </c>
      <c r="I8089" s="112">
        <v>25331484.100735936</v>
      </c>
      <c r="J8089" s="112">
        <v>80994418.516464978</v>
      </c>
      <c r="K8089" s="112">
        <f>I8089-J8089-(0.38*'Recalled prostheses cost'!$F$23)</f>
        <v>-64688627.713147692</v>
      </c>
      <c r="L8089" s="11">
        <f t="shared" si="256"/>
        <v>1</v>
      </c>
    </row>
    <row r="8090" spans="1:12" x14ac:dyDescent="0.25">
      <c r="A8090">
        <f t="shared" si="257"/>
        <v>8085</v>
      </c>
      <c r="C8090">
        <v>64352.068565554131</v>
      </c>
      <c r="D8090">
        <v>65644.399452061029</v>
      </c>
      <c r="E8090">
        <v>67479423.588582307</v>
      </c>
      <c r="F8090">
        <v>1292.3308865068975</v>
      </c>
      <c r="G8090">
        <v>315643576.02532166</v>
      </c>
      <c r="H8090" s="6">
        <f>E8090-G8090-'Recalled prostheses cost'!$F$23</f>
        <v>-271915976.90363055</v>
      </c>
      <c r="I8090" s="112">
        <v>37237240.721951298</v>
      </c>
      <c r="J8090" s="112">
        <v>119944558.88962223</v>
      </c>
      <c r="K8090" s="112">
        <f>I8090-J8090-(0.38*'Recalled prostheses cost'!$F$23)</f>
        <v>-91733011.465089589</v>
      </c>
      <c r="L8090" s="11">
        <f t="shared" si="256"/>
        <v>1</v>
      </c>
    </row>
    <row r="8091" spans="1:12" x14ac:dyDescent="0.25">
      <c r="A8091">
        <f t="shared" si="257"/>
        <v>8086</v>
      </c>
      <c r="C8091">
        <v>61273.835222205817</v>
      </c>
      <c r="D8091">
        <v>63044.450217986065</v>
      </c>
      <c r="E8091">
        <v>49087019.255880766</v>
      </c>
      <c r="F8091">
        <v>1770.6149957802481</v>
      </c>
      <c r="G8091">
        <v>264673880.71181986</v>
      </c>
      <c r="H8091" s="6">
        <f>E8091-G8091-'Recalled prostheses cost'!$F$23</f>
        <v>-239338685.92283025</v>
      </c>
      <c r="I8091" s="112">
        <v>27732701.55382739</v>
      </c>
      <c r="J8091" s="112">
        <v>100576074.67049155</v>
      </c>
      <c r="K8091" s="112">
        <f>I8091-J8091-(0.38*'Recalled prostheses cost'!$F$23)</f>
        <v>-81869066.414082795</v>
      </c>
      <c r="L8091" s="11">
        <f t="shared" si="256"/>
        <v>1</v>
      </c>
    </row>
    <row r="8092" spans="1:12" x14ac:dyDescent="0.25">
      <c r="A8092">
        <f t="shared" si="257"/>
        <v>8087</v>
      </c>
      <c r="C8092">
        <v>61088.624520263824</v>
      </c>
      <c r="D8092">
        <v>63204.703014761617</v>
      </c>
      <c r="E8092">
        <v>41000966.331432335</v>
      </c>
      <c r="F8092">
        <v>2116.0784944977931</v>
      </c>
      <c r="G8092">
        <v>339705109.51483285</v>
      </c>
      <c r="H8092" s="6">
        <f>E8092-G8092-'Recalled prostheses cost'!$F$23</f>
        <v>-322455967.65029168</v>
      </c>
      <c r="I8092" s="112">
        <v>22807736.342098031</v>
      </c>
      <c r="J8092" s="112">
        <v>129087941.61563648</v>
      </c>
      <c r="K8092" s="112">
        <f>I8092-J8092-(0.38*'Recalled prostheses cost'!$F$23)</f>
        <v>-115305898.57095709</v>
      </c>
      <c r="L8092" s="11">
        <f t="shared" si="256"/>
        <v>1</v>
      </c>
    </row>
    <row r="8093" spans="1:12" x14ac:dyDescent="0.25">
      <c r="A8093">
        <f t="shared" si="257"/>
        <v>8088</v>
      </c>
      <c r="C8093">
        <v>55918.246841358035</v>
      </c>
      <c r="D8093">
        <v>57629.023978132951</v>
      </c>
      <c r="E8093">
        <v>59720367.259676911</v>
      </c>
      <c r="F8093">
        <v>1710.7771367749156</v>
      </c>
      <c r="G8093">
        <v>443820735.46561462</v>
      </c>
      <c r="H8093" s="6">
        <f>E8093-G8093-'Recalled prostheses cost'!$F$23</f>
        <v>-407852192.67282885</v>
      </c>
      <c r="I8093" s="112">
        <v>32877290.527469099</v>
      </c>
      <c r="J8093" s="112">
        <v>168651879.47693357</v>
      </c>
      <c r="K8093" s="112">
        <f>I8093-J8093-(0.38*'Recalled prostheses cost'!$F$23)</f>
        <v>-144800282.24688312</v>
      </c>
      <c r="L8093" s="11">
        <f t="shared" si="256"/>
        <v>1</v>
      </c>
    </row>
    <row r="8094" spans="1:12" x14ac:dyDescent="0.25">
      <c r="A8094">
        <f t="shared" si="257"/>
        <v>8089</v>
      </c>
      <c r="C8094">
        <v>57650.859819472324</v>
      </c>
      <c r="D8094">
        <v>59139.759112695116</v>
      </c>
      <c r="E8094">
        <v>54074884.10180039</v>
      </c>
      <c r="F8094">
        <v>1488.899293222792</v>
      </c>
      <c r="G8094">
        <v>310586400.79455841</v>
      </c>
      <c r="H8094" s="6">
        <f>E8094-G8094-'Recalled prostheses cost'!$F$23</f>
        <v>-280263341.15964919</v>
      </c>
      <c r="I8094" s="112">
        <v>30173971.661907014</v>
      </c>
      <c r="J8094" s="112">
        <v>118022832.30193223</v>
      </c>
      <c r="K8094" s="112">
        <f>I8094-J8094-(0.38*'Recalled prostheses cost'!$F$23)</f>
        <v>-96874553.937443852</v>
      </c>
      <c r="L8094" s="11">
        <f t="shared" si="256"/>
        <v>1</v>
      </c>
    </row>
    <row r="8095" spans="1:12" x14ac:dyDescent="0.25">
      <c r="A8095">
        <f t="shared" si="257"/>
        <v>8090</v>
      </c>
      <c r="C8095">
        <v>62453.28690770804</v>
      </c>
      <c r="D8095">
        <v>63574.200600662873</v>
      </c>
      <c r="E8095">
        <v>59319219.928408049</v>
      </c>
      <c r="F8095">
        <v>1120.9136929548331</v>
      </c>
      <c r="G8095">
        <v>232862939.35157651</v>
      </c>
      <c r="H8095" s="6">
        <f>E8095-G8095-'Recalled prostheses cost'!$F$23</f>
        <v>-197295543.89005962</v>
      </c>
      <c r="I8095" s="112">
        <v>32744786.605051402</v>
      </c>
      <c r="J8095" s="112">
        <v>88487916.95359908</v>
      </c>
      <c r="K8095" s="112">
        <f>I8095-J8095-(0.38*'Recalled prostheses cost'!$F$23)</f>
        <v>-64768823.645966329</v>
      </c>
      <c r="L8095" s="11">
        <f t="shared" si="256"/>
        <v>1</v>
      </c>
    </row>
    <row r="8096" spans="1:12" x14ac:dyDescent="0.25">
      <c r="A8096">
        <f t="shared" si="257"/>
        <v>8091</v>
      </c>
      <c r="C8096">
        <v>69627.743341489375</v>
      </c>
      <c r="D8096">
        <v>71995.479917417397</v>
      </c>
      <c r="E8096">
        <v>55793946.253430024</v>
      </c>
      <c r="F8096">
        <v>2367.7365759280219</v>
      </c>
      <c r="G8096">
        <v>458891887.98198497</v>
      </c>
      <c r="H8096" s="6">
        <f>E8096-G8096-'Recalled prostheses cost'!$F$23</f>
        <v>-426849766.19544613</v>
      </c>
      <c r="I8096" s="112">
        <v>30920418.891842</v>
      </c>
      <c r="J8096" s="112">
        <v>174378917.43315423</v>
      </c>
      <c r="K8096" s="112">
        <f>I8096-J8096-(0.38*'Recalled prostheses cost'!$F$23)</f>
        <v>-152484191.83873087</v>
      </c>
      <c r="L8096" s="11">
        <f t="shared" si="256"/>
        <v>1</v>
      </c>
    </row>
    <row r="8097" spans="1:12" x14ac:dyDescent="0.25">
      <c r="A8097">
        <f t="shared" si="257"/>
        <v>8092</v>
      </c>
      <c r="C8097">
        <v>53953.991484140264</v>
      </c>
      <c r="D8097">
        <v>55684.922581571118</v>
      </c>
      <c r="E8097">
        <v>43629137.743321508</v>
      </c>
      <c r="F8097">
        <v>1730.9310974308537</v>
      </c>
      <c r="G8097">
        <v>262957876.4040013</v>
      </c>
      <c r="H8097" s="6">
        <f>E8097-G8097-'Recalled prostheses cost'!$F$23</f>
        <v>-243080563.12757096</v>
      </c>
      <c r="I8097" s="112">
        <v>24189781.412840847</v>
      </c>
      <c r="J8097" s="112">
        <v>99923993.033520475</v>
      </c>
      <c r="K8097" s="112">
        <f>I8097-J8097-(0.38*'Recalled prostheses cost'!$F$23)</f>
        <v>-84759904.918098271</v>
      </c>
      <c r="L8097" s="11">
        <f t="shared" si="256"/>
        <v>1</v>
      </c>
    </row>
    <row r="8098" spans="1:12" x14ac:dyDescent="0.25">
      <c r="A8098">
        <f t="shared" si="257"/>
        <v>8093</v>
      </c>
      <c r="C8098">
        <v>62344.489359856168</v>
      </c>
      <c r="D8098">
        <v>63816.771195524394</v>
      </c>
      <c r="E8098">
        <v>43419622.035630845</v>
      </c>
      <c r="F8098">
        <v>1472.2818356682255</v>
      </c>
      <c r="G8098">
        <v>191406411.89060357</v>
      </c>
      <c r="H8098" s="6">
        <f>E8098-G8098-'Recalled prostheses cost'!$F$23</f>
        <v>-171738614.32186389</v>
      </c>
      <c r="I8098" s="112">
        <v>24258096.721560299</v>
      </c>
      <c r="J8098" s="112">
        <v>72734436.518429354</v>
      </c>
      <c r="K8098" s="112">
        <f>I8098-J8098-(0.38*'Recalled prostheses cost'!$F$23)</f>
        <v>-57502033.094287701</v>
      </c>
      <c r="L8098" s="11">
        <f t="shared" si="256"/>
        <v>1</v>
      </c>
    </row>
    <row r="8099" spans="1:12" x14ac:dyDescent="0.25">
      <c r="A8099">
        <f t="shared" si="257"/>
        <v>8094</v>
      </c>
      <c r="C8099">
        <v>52955.661795192747</v>
      </c>
      <c r="D8099">
        <v>54662.863095274835</v>
      </c>
      <c r="E8099">
        <v>40782012.68489591</v>
      </c>
      <c r="F8099">
        <v>1707.201300082088</v>
      </c>
      <c r="G8099">
        <v>349992311.6064384</v>
      </c>
      <c r="H8099" s="6">
        <f>E8099-G8099-'Recalled prostheses cost'!$F$23</f>
        <v>-332962123.38843364</v>
      </c>
      <c r="I8099" s="112">
        <v>22888602.202512242</v>
      </c>
      <c r="J8099" s="112">
        <v>132997078.4104466</v>
      </c>
      <c r="K8099" s="112">
        <f>I8099-J8099-(0.38*'Recalled prostheses cost'!$F$23)</f>
        <v>-119134169.505353</v>
      </c>
      <c r="L8099" s="11">
        <f t="shared" si="256"/>
        <v>1</v>
      </c>
    </row>
    <row r="8100" spans="1:12" x14ac:dyDescent="0.25">
      <c r="A8100">
        <f t="shared" si="257"/>
        <v>8095</v>
      </c>
      <c r="C8100">
        <v>69409.549921687969</v>
      </c>
      <c r="D8100">
        <v>74209.819615095199</v>
      </c>
      <c r="E8100">
        <v>52714866.164174385</v>
      </c>
      <c r="F8100">
        <v>4800.2696934072301</v>
      </c>
      <c r="G8100">
        <v>896346019.40428948</v>
      </c>
      <c r="H8100" s="6">
        <f>E8100-G8100-'Recalled prostheses cost'!$F$23</f>
        <v>-867382977.70700622</v>
      </c>
      <c r="I8100" s="112">
        <v>29230081.581168547</v>
      </c>
      <c r="J8100" s="112">
        <v>340611487.37363005</v>
      </c>
      <c r="K8100" s="112">
        <f>I8100-J8100-(0.38*'Recalled prostheses cost'!$F$23)</f>
        <v>-320407099.08988017</v>
      </c>
      <c r="L8100" s="11">
        <f t="shared" si="256"/>
        <v>1</v>
      </c>
    </row>
    <row r="8101" spans="1:12" x14ac:dyDescent="0.25">
      <c r="A8101">
        <f t="shared" si="257"/>
        <v>8096</v>
      </c>
      <c r="C8101">
        <v>59440.048870024933</v>
      </c>
      <c r="D8101">
        <v>61675.178506725446</v>
      </c>
      <c r="E8101">
        <v>43459460.901178688</v>
      </c>
      <c r="F8101">
        <v>2235.1296367005125</v>
      </c>
      <c r="G8101">
        <v>340584890.6660319</v>
      </c>
      <c r="H8101" s="6">
        <f>E8101-G8101-'Recalled prostheses cost'!$F$23</f>
        <v>-320877254.23174441</v>
      </c>
      <c r="I8101" s="112">
        <v>24007850.67944967</v>
      </c>
      <c r="J8101" s="112">
        <v>129422258.45309214</v>
      </c>
      <c r="K8101" s="112">
        <f>I8101-J8101-(0.38*'Recalled prostheses cost'!$F$23)</f>
        <v>-114440101.07106113</v>
      </c>
      <c r="L8101" s="11">
        <f t="shared" si="256"/>
        <v>1</v>
      </c>
    </row>
    <row r="8102" spans="1:12" x14ac:dyDescent="0.25">
      <c r="A8102">
        <f t="shared" si="257"/>
        <v>8097</v>
      </c>
      <c r="C8102">
        <v>70550.567442259518</v>
      </c>
      <c r="D8102">
        <v>72606.35210368855</v>
      </c>
      <c r="E8102">
        <v>46817535.290946215</v>
      </c>
      <c r="F8102">
        <v>2055.784661429032</v>
      </c>
      <c r="G8102">
        <v>299333454.03633493</v>
      </c>
      <c r="H8102" s="6">
        <f>E8102-G8102-'Recalled prostheses cost'!$F$23</f>
        <v>-276267743.21227992</v>
      </c>
      <c r="I8102" s="112">
        <v>25904152.380251147</v>
      </c>
      <c r="J8102" s="112">
        <v>113746712.53380728</v>
      </c>
      <c r="K8102" s="112">
        <f>I8102-J8102-(0.38*'Recalled prostheses cost'!$F$23)</f>
        <v>-96868253.450974792</v>
      </c>
      <c r="L8102" s="11">
        <f t="shared" si="256"/>
        <v>1</v>
      </c>
    </row>
    <row r="8103" spans="1:12" x14ac:dyDescent="0.25">
      <c r="A8103">
        <f t="shared" si="257"/>
        <v>8098</v>
      </c>
      <c r="C8103">
        <v>52433.100225596041</v>
      </c>
      <c r="D8103">
        <v>54207.74153754177</v>
      </c>
      <c r="E8103">
        <v>38629344.706863336</v>
      </c>
      <c r="F8103">
        <v>1774.6413119457284</v>
      </c>
      <c r="G8103">
        <v>268593025.73602581</v>
      </c>
      <c r="H8103" s="6">
        <f>E8103-G8103-'Recalled prostheses cost'!$F$23</f>
        <v>-253715505.49605364</v>
      </c>
      <c r="I8103" s="112">
        <v>21648729.961594317</v>
      </c>
      <c r="J8103" s="112">
        <v>102065349.7796898</v>
      </c>
      <c r="K8103" s="112">
        <f>I8103-J8103-(0.38*'Recalled prostheses cost'!$F$23)</f>
        <v>-89442313.115514129</v>
      </c>
      <c r="L8103" s="11">
        <f t="shared" si="256"/>
        <v>1</v>
      </c>
    </row>
    <row r="8104" spans="1:12" x14ac:dyDescent="0.25">
      <c r="A8104">
        <f t="shared" si="257"/>
        <v>8099</v>
      </c>
      <c r="C8104">
        <v>51487.39783356589</v>
      </c>
      <c r="D8104">
        <v>52776.746131822372</v>
      </c>
      <c r="E8104">
        <v>48400540.077294834</v>
      </c>
      <c r="F8104">
        <v>1289.3482982564819</v>
      </c>
      <c r="G8104">
        <v>262309988.50632691</v>
      </c>
      <c r="H8104" s="6">
        <f>E8104-G8104-'Recalled prostheses cost'!$F$23</f>
        <v>-237661272.89592326</v>
      </c>
      <c r="I8104" s="112">
        <v>26718483.466385737</v>
      </c>
      <c r="J8104" s="112">
        <v>99677795.632404223</v>
      </c>
      <c r="K8104" s="112">
        <f>I8104-J8104-(0.38*'Recalled prostheses cost'!$F$23)</f>
        <v>-81985005.46343714</v>
      </c>
      <c r="L8104" s="11">
        <f t="shared" si="256"/>
        <v>1</v>
      </c>
    </row>
    <row r="8105" spans="1:12" x14ac:dyDescent="0.25">
      <c r="A8105">
        <f t="shared" si="257"/>
        <v>8100</v>
      </c>
      <c r="C8105">
        <v>55148.904412364376</v>
      </c>
      <c r="D8105">
        <v>57116.805117120624</v>
      </c>
      <c r="E8105">
        <v>41340219.399871662</v>
      </c>
      <c r="F8105">
        <v>1967.9007047562482</v>
      </c>
      <c r="G8105">
        <v>390836010.08749288</v>
      </c>
      <c r="H8105" s="6">
        <f>E8105-G8105-'Recalled prostheses cost'!$F$23</f>
        <v>-373247615.15451241</v>
      </c>
      <c r="I8105" s="112">
        <v>22698363.240942463</v>
      </c>
      <c r="J8105" s="112">
        <v>148517683.83324733</v>
      </c>
      <c r="K8105" s="112">
        <f>I8105-J8105-(0.38*'Recalled prostheses cost'!$F$23)</f>
        <v>-134845013.88972351</v>
      </c>
      <c r="L8105" s="11">
        <f t="shared" si="256"/>
        <v>1</v>
      </c>
    </row>
    <row r="8106" spans="1:12" x14ac:dyDescent="0.25">
      <c r="A8106">
        <f t="shared" si="257"/>
        <v>8101</v>
      </c>
      <c r="C8106">
        <v>64189.181905410267</v>
      </c>
      <c r="D8106">
        <v>66159.336228779212</v>
      </c>
      <c r="E8106">
        <v>42070533.188600659</v>
      </c>
      <c r="F8106">
        <v>1970.1543233689445</v>
      </c>
      <c r="G8106">
        <v>273629062.87222528</v>
      </c>
      <c r="H8106" s="6">
        <f>E8106-G8106-'Recalled prostheses cost'!$F$23</f>
        <v>-255310354.15051579</v>
      </c>
      <c r="I8106" s="112">
        <v>23261629.043947697</v>
      </c>
      <c r="J8106" s="112">
        <v>103979043.89144561</v>
      </c>
      <c r="K8106" s="112">
        <f>I8106-J8106-(0.38*'Recalled prostheses cost'!$F$23)</f>
        <v>-89743108.144916564</v>
      </c>
      <c r="L8106" s="11">
        <f t="shared" si="256"/>
        <v>1</v>
      </c>
    </row>
    <row r="8107" spans="1:12" x14ac:dyDescent="0.25">
      <c r="A8107">
        <f t="shared" si="257"/>
        <v>8102</v>
      </c>
      <c r="C8107">
        <v>59373.682351091353</v>
      </c>
      <c r="D8107">
        <v>61487.33491372336</v>
      </c>
      <c r="E8107">
        <v>41548549.555331685</v>
      </c>
      <c r="F8107">
        <v>2113.6525626320072</v>
      </c>
      <c r="G8107">
        <v>355433347.09711587</v>
      </c>
      <c r="H8107" s="6">
        <f>E8107-G8107-'Recalled prostheses cost'!$F$23</f>
        <v>-337636622.00867534</v>
      </c>
      <c r="I8107" s="112">
        <v>23280295.452029258</v>
      </c>
      <c r="J8107" s="112">
        <v>135064671.89690408</v>
      </c>
      <c r="K8107" s="112">
        <f>I8107-J8107-(0.38*'Recalled prostheses cost'!$F$23)</f>
        <v>-120810069.74229348</v>
      </c>
      <c r="L8107" s="11">
        <f t="shared" si="256"/>
        <v>1</v>
      </c>
    </row>
    <row r="8108" spans="1:12" x14ac:dyDescent="0.25">
      <c r="A8108">
        <f t="shared" si="257"/>
        <v>8103</v>
      </c>
      <c r="C8108">
        <v>50645.437158306224</v>
      </c>
      <c r="D8108">
        <v>51314.007823181157</v>
      </c>
      <c r="E8108">
        <v>67834834.653059885</v>
      </c>
      <c r="F8108">
        <v>668.57066487493285</v>
      </c>
      <c r="G8108">
        <v>204107318.70444754</v>
      </c>
      <c r="H8108" s="6">
        <f>E8108-G8108-'Recalled prostheses cost'!$F$23</f>
        <v>-160024308.51827884</v>
      </c>
      <c r="I8108" s="112">
        <v>37441589.241442889</v>
      </c>
      <c r="J8108" s="112">
        <v>77560781.107690066</v>
      </c>
      <c r="K8108" s="112">
        <f>I8108-J8108-(0.38*'Recalled prostheses cost'!$F$23)</f>
        <v>-49144885.163665824</v>
      </c>
      <c r="L8108" s="11">
        <f t="shared" si="256"/>
        <v>1</v>
      </c>
    </row>
    <row r="8109" spans="1:12" x14ac:dyDescent="0.25">
      <c r="A8109">
        <f t="shared" si="257"/>
        <v>8104</v>
      </c>
      <c r="C8109">
        <v>77534.881866300449</v>
      </c>
      <c r="D8109">
        <v>81218.506996344862</v>
      </c>
      <c r="E8109">
        <v>48338627.532965407</v>
      </c>
      <c r="F8109">
        <v>3683.6251300444128</v>
      </c>
      <c r="G8109">
        <v>523054937.7217586</v>
      </c>
      <c r="H8109" s="6">
        <f>E8109-G8109-'Recalled prostheses cost'!$F$23</f>
        <v>-498468134.65568435</v>
      </c>
      <c r="I8109" s="112">
        <v>27060640.737651467</v>
      </c>
      <c r="J8109" s="112">
        <v>198760876.33426827</v>
      </c>
      <c r="K8109" s="112">
        <f>I8109-J8109-(0.38*'Recalled prostheses cost'!$F$23)</f>
        <v>-180725928.89403546</v>
      </c>
      <c r="L8109" s="11">
        <f t="shared" si="256"/>
        <v>1</v>
      </c>
    </row>
    <row r="8110" spans="1:12" x14ac:dyDescent="0.25">
      <c r="A8110">
        <f t="shared" si="257"/>
        <v>8105</v>
      </c>
      <c r="C8110">
        <v>63263.376172071941</v>
      </c>
      <c r="D8110">
        <v>64570.08209699807</v>
      </c>
      <c r="E8110">
        <v>45565684.183348097</v>
      </c>
      <c r="F8110">
        <v>1306.7059249261292</v>
      </c>
      <c r="G8110">
        <v>183160040.73504993</v>
      </c>
      <c r="H8110" s="6">
        <f>E8110-G8110-'Recalled prostheses cost'!$F$23</f>
        <v>-161346181.01859301</v>
      </c>
      <c r="I8110" s="112">
        <v>25172771.88583244</v>
      </c>
      <c r="J8110" s="112">
        <v>69600815.479318976</v>
      </c>
      <c r="K8110" s="112">
        <f>I8110-J8110-(0.38*'Recalled prostheses cost'!$F$23)</f>
        <v>-53453736.890905179</v>
      </c>
      <c r="L8110" s="11">
        <f t="shared" si="256"/>
        <v>1</v>
      </c>
    </row>
    <row r="8111" spans="1:12" x14ac:dyDescent="0.25">
      <c r="A8111">
        <f t="shared" si="257"/>
        <v>8106</v>
      </c>
      <c r="C8111">
        <v>52816.428773277687</v>
      </c>
      <c r="D8111">
        <v>54811.580416557983</v>
      </c>
      <c r="E8111">
        <v>51759738.136787362</v>
      </c>
      <c r="F8111">
        <v>1995.1516432802964</v>
      </c>
      <c r="G8111">
        <v>493879836.2986834</v>
      </c>
      <c r="H8111" s="6">
        <f>E8111-G8111-'Recalled prostheses cost'!$F$23</f>
        <v>-465871922.62878722</v>
      </c>
      <c r="I8111" s="112">
        <v>28994205.227357216</v>
      </c>
      <c r="J8111" s="112">
        <v>187674337.79349968</v>
      </c>
      <c r="K8111" s="112">
        <f>I8111-J8111-(0.38*'Recalled prostheses cost'!$F$23)</f>
        <v>-167705825.86356112</v>
      </c>
      <c r="L8111" s="11">
        <f t="shared" si="256"/>
        <v>1</v>
      </c>
    </row>
    <row r="8112" spans="1:12" x14ac:dyDescent="0.25">
      <c r="A8112">
        <f t="shared" si="257"/>
        <v>8107</v>
      </c>
      <c r="C8112">
        <v>53033.2798940426</v>
      </c>
      <c r="D8112">
        <v>54584.460026209279</v>
      </c>
      <c r="E8112">
        <v>51300254.088717639</v>
      </c>
      <c r="F8112">
        <v>1551.180132166679</v>
      </c>
      <c r="G8112">
        <v>337416121.46969384</v>
      </c>
      <c r="H8112" s="6">
        <f>E8112-G8112-'Recalled prostheses cost'!$F$23</f>
        <v>-309867691.84786737</v>
      </c>
      <c r="I8112" s="112">
        <v>28372288.932821356</v>
      </c>
      <c r="J8112" s="112">
        <v>128218126.1584837</v>
      </c>
      <c r="K8112" s="112">
        <f>I8112-J8112-(0.38*'Recalled prostheses cost'!$F$23)</f>
        <v>-108871530.523081</v>
      </c>
      <c r="L8112" s="11">
        <f t="shared" si="256"/>
        <v>1</v>
      </c>
    </row>
    <row r="8113" spans="1:12" x14ac:dyDescent="0.25">
      <c r="A8113">
        <f t="shared" si="257"/>
        <v>8108</v>
      </c>
      <c r="C8113">
        <v>64592.187678528666</v>
      </c>
      <c r="D8113">
        <v>66847.573810521673</v>
      </c>
      <c r="E8113">
        <v>52445181.620471328</v>
      </c>
      <c r="F8113">
        <v>2255.3861319930074</v>
      </c>
      <c r="G8113">
        <v>373737641.20245993</v>
      </c>
      <c r="H8113" s="6">
        <f>E8113-G8113-'Recalled prostheses cost'!$F$23</f>
        <v>-345044284.04887974</v>
      </c>
      <c r="I8113" s="112">
        <v>29279759.949214056</v>
      </c>
      <c r="J8113" s="112">
        <v>142020303.65693474</v>
      </c>
      <c r="K8113" s="112">
        <f>I8113-J8113-(0.38*'Recalled prostheses cost'!$F$23)</f>
        <v>-121766237.00513932</v>
      </c>
      <c r="L8113" s="11">
        <f t="shared" si="256"/>
        <v>1</v>
      </c>
    </row>
    <row r="8114" spans="1:12" x14ac:dyDescent="0.25">
      <c r="A8114">
        <f t="shared" si="257"/>
        <v>8109</v>
      </c>
      <c r="C8114">
        <v>56792.327048716696</v>
      </c>
      <c r="D8114">
        <v>57945.359936346002</v>
      </c>
      <c r="E8114">
        <v>47012392.5647517</v>
      </c>
      <c r="F8114">
        <v>1153.0328876293061</v>
      </c>
      <c r="G8114">
        <v>207093889.80997488</v>
      </c>
      <c r="H8114" s="6">
        <f>E8114-G8114-'Recalled prostheses cost'!$F$23</f>
        <v>-183833321.71211433</v>
      </c>
      <c r="I8114" s="112">
        <v>26333888.653504867</v>
      </c>
      <c r="J8114" s="112">
        <v>78695678.127790451</v>
      </c>
      <c r="K8114" s="112">
        <f>I8114-J8114-(0.38*'Recalled prostheses cost'!$F$23)</f>
        <v>-61387482.771704234</v>
      </c>
      <c r="L8114" s="11">
        <f t="shared" si="256"/>
        <v>1</v>
      </c>
    </row>
    <row r="8115" spans="1:12" x14ac:dyDescent="0.25">
      <c r="A8115">
        <f t="shared" si="257"/>
        <v>8110</v>
      </c>
      <c r="C8115">
        <v>67219.650710872942</v>
      </c>
      <c r="D8115">
        <v>69399.168659029427</v>
      </c>
      <c r="E8115">
        <v>62009397.403308399</v>
      </c>
      <c r="F8115">
        <v>2179.5179481564846</v>
      </c>
      <c r="G8115">
        <v>500828648.59466183</v>
      </c>
      <c r="H8115" s="6">
        <f>E8115-G8115-'Recalled prostheses cost'!$F$23</f>
        <v>-462571075.65824461</v>
      </c>
      <c r="I8115" s="112">
        <v>34526238.042550877</v>
      </c>
      <c r="J8115" s="112">
        <v>190314886.46597147</v>
      </c>
      <c r="K8115" s="112">
        <f>I8115-J8115-(0.38*'Recalled prostheses cost'!$F$23)</f>
        <v>-164814341.72083926</v>
      </c>
      <c r="L8115" s="11">
        <f t="shared" si="256"/>
        <v>1</v>
      </c>
    </row>
    <row r="8116" spans="1:12" x14ac:dyDescent="0.25">
      <c r="A8116">
        <f t="shared" si="257"/>
        <v>8111</v>
      </c>
      <c r="C8116">
        <v>57374.675361019152</v>
      </c>
      <c r="D8116">
        <v>59148.82897030715</v>
      </c>
      <c r="E8116">
        <v>51472563.496015295</v>
      </c>
      <c r="F8116">
        <v>1774.1536092879978</v>
      </c>
      <c r="G8116">
        <v>394562016.32693177</v>
      </c>
      <c r="H8116" s="6">
        <f>E8116-G8116-'Recalled prostheses cost'!$F$23</f>
        <v>-366841277.29780763</v>
      </c>
      <c r="I8116" s="112">
        <v>28487859.609939571</v>
      </c>
      <c r="J8116" s="112">
        <v>149933566.20423409</v>
      </c>
      <c r="K8116" s="112">
        <f>I8116-J8116-(0.38*'Recalled prostheses cost'!$F$23)</f>
        <v>-130471399.89171317</v>
      </c>
      <c r="L8116" s="11">
        <f t="shared" si="256"/>
        <v>1</v>
      </c>
    </row>
    <row r="8117" spans="1:12" x14ac:dyDescent="0.25">
      <c r="A8117">
        <f t="shared" si="257"/>
        <v>8112</v>
      </c>
      <c r="C8117">
        <v>59064.877863660025</v>
      </c>
      <c r="D8117">
        <v>61635.644880141081</v>
      </c>
      <c r="E8117">
        <v>42950764.343872868</v>
      </c>
      <c r="F8117">
        <v>2570.7670164810552</v>
      </c>
      <c r="G8117">
        <v>455808218.99189067</v>
      </c>
      <c r="H8117" s="6">
        <f>E8117-G8117-'Recalled prostheses cost'!$F$23</f>
        <v>-436609279.11490899</v>
      </c>
      <c r="I8117" s="112">
        <v>23997146.822530761</v>
      </c>
      <c r="J8117" s="112">
        <v>173207123.21691847</v>
      </c>
      <c r="K8117" s="112">
        <f>I8117-J8117-(0.38*'Recalled prostheses cost'!$F$23)</f>
        <v>-158235669.69180638</v>
      </c>
      <c r="L8117" s="11">
        <f t="shared" si="256"/>
        <v>1</v>
      </c>
    </row>
    <row r="8118" spans="1:12" x14ac:dyDescent="0.25">
      <c r="A8118">
        <f t="shared" si="257"/>
        <v>8113</v>
      </c>
      <c r="C8118">
        <v>52652.592317843533</v>
      </c>
      <c r="D8118">
        <v>53964.820029033326</v>
      </c>
      <c r="E8118">
        <v>47267637.148160927</v>
      </c>
      <c r="F8118">
        <v>1312.2277111897929</v>
      </c>
      <c r="G8118">
        <v>259966859.05708408</v>
      </c>
      <c r="H8118" s="6">
        <f>E8118-G8118-'Recalled prostheses cost'!$F$23</f>
        <v>-236451046.37581432</v>
      </c>
      <c r="I8118" s="112">
        <v>26581076.337559745</v>
      </c>
      <c r="J8118" s="112">
        <v>98787406.441691965</v>
      </c>
      <c r="K8118" s="112">
        <f>I8118-J8118-(0.38*'Recalled prostheses cost'!$F$23)</f>
        <v>-81232023.401550859</v>
      </c>
      <c r="L8118" s="11">
        <f t="shared" si="256"/>
        <v>1</v>
      </c>
    </row>
    <row r="8119" spans="1:12" x14ac:dyDescent="0.25">
      <c r="A8119">
        <f t="shared" si="257"/>
        <v>8114</v>
      </c>
      <c r="C8119">
        <v>70884.499351880499</v>
      </c>
      <c r="D8119">
        <v>72749.630052777211</v>
      </c>
      <c r="E8119">
        <v>42431691.534157716</v>
      </c>
      <c r="F8119">
        <v>1865.1307008967124</v>
      </c>
      <c r="G8119">
        <v>196868084.46724838</v>
      </c>
      <c r="H8119" s="6">
        <f>E8119-G8119-'Recalled prostheses cost'!$F$23</f>
        <v>-178188217.39998183</v>
      </c>
      <c r="I8119" s="112">
        <v>23277288.430846199</v>
      </c>
      <c r="J8119" s="112">
        <v>74809872.097554401</v>
      </c>
      <c r="K8119" s="112">
        <f>I8119-J8119-(0.38*'Recalled prostheses cost'!$F$23)</f>
        <v>-60558276.964126848</v>
      </c>
      <c r="L8119" s="11">
        <f t="shared" si="256"/>
        <v>1</v>
      </c>
    </row>
    <row r="8120" spans="1:12" x14ac:dyDescent="0.25">
      <c r="A8120">
        <f t="shared" si="257"/>
        <v>8115</v>
      </c>
      <c r="C8120">
        <v>55712.983296787977</v>
      </c>
      <c r="D8120">
        <v>57645.376945649514</v>
      </c>
      <c r="E8120">
        <v>42531875.879545659</v>
      </c>
      <c r="F8120">
        <v>1932.3936488615363</v>
      </c>
      <c r="G8120">
        <v>340923252.96276718</v>
      </c>
      <c r="H8120" s="6">
        <f>E8120-G8120-'Recalled prostheses cost'!$F$23</f>
        <v>-322143201.55011272</v>
      </c>
      <c r="I8120" s="112">
        <v>23649738.603480708</v>
      </c>
      <c r="J8120" s="112">
        <v>129550836.12585151</v>
      </c>
      <c r="K8120" s="112">
        <f>I8120-J8120-(0.38*'Recalled prostheses cost'!$F$23)</f>
        <v>-114926790.81978944</v>
      </c>
      <c r="L8120" s="11">
        <f t="shared" si="256"/>
        <v>1</v>
      </c>
    </row>
    <row r="8121" spans="1:12" x14ac:dyDescent="0.25">
      <c r="A8121">
        <f t="shared" si="257"/>
        <v>8116</v>
      </c>
      <c r="C8121">
        <v>77941.462844940237</v>
      </c>
      <c r="D8121">
        <v>80697.22969702413</v>
      </c>
      <c r="E8121">
        <v>49097543.387410887</v>
      </c>
      <c r="F8121">
        <v>2755.7668520838924</v>
      </c>
      <c r="G8121">
        <v>353119384.52420527</v>
      </c>
      <c r="H8121" s="6">
        <f>E8121-G8121-'Recalled prostheses cost'!$F$23</f>
        <v>-327773665.60368556</v>
      </c>
      <c r="I8121" s="112">
        <v>27408323.828430429</v>
      </c>
      <c r="J8121" s="112">
        <v>134185366.11919796</v>
      </c>
      <c r="K8121" s="112">
        <f>I8121-J8121-(0.38*'Recalled prostheses cost'!$F$23)</f>
        <v>-115802735.58818617</v>
      </c>
      <c r="L8121" s="11">
        <f t="shared" si="256"/>
        <v>1</v>
      </c>
    </row>
    <row r="8122" spans="1:12" x14ac:dyDescent="0.25">
      <c r="A8122">
        <f t="shared" si="257"/>
        <v>8117</v>
      </c>
      <c r="C8122">
        <v>61004.540964021216</v>
      </c>
      <c r="D8122">
        <v>62364.777086352617</v>
      </c>
      <c r="E8122">
        <v>44868885.926110722</v>
      </c>
      <c r="F8122">
        <v>1360.2361223314001</v>
      </c>
      <c r="G8122">
        <v>229461537.6111604</v>
      </c>
      <c r="H8122" s="6">
        <f>E8122-G8122-'Recalled prostheses cost'!$F$23</f>
        <v>-208344476.15194085</v>
      </c>
      <c r="I8122" s="112">
        <v>25206443.816735625</v>
      </c>
      <c r="J8122" s="112">
        <v>87195384.292240962</v>
      </c>
      <c r="K8122" s="112">
        <f>I8122-J8122-(0.38*'Recalled prostheses cost'!$F$23)</f>
        <v>-71014633.772923976</v>
      </c>
      <c r="L8122" s="11">
        <f t="shared" si="256"/>
        <v>1</v>
      </c>
    </row>
    <row r="8123" spans="1:12" x14ac:dyDescent="0.25">
      <c r="A8123">
        <f t="shared" si="257"/>
        <v>8118</v>
      </c>
      <c r="C8123">
        <v>52611.314694021683</v>
      </c>
      <c r="D8123">
        <v>54163.198969582292</v>
      </c>
      <c r="E8123">
        <v>43337930.230188824</v>
      </c>
      <c r="F8123">
        <v>1551.8842755606092</v>
      </c>
      <c r="G8123">
        <v>209788867.36326194</v>
      </c>
      <c r="H8123" s="6">
        <f>E8123-G8123-'Recalled prostheses cost'!$F$23</f>
        <v>-190202761.59996429</v>
      </c>
      <c r="I8123" s="112">
        <v>23734780.682252824</v>
      </c>
      <c r="J8123" s="112">
        <v>79719769.598039538</v>
      </c>
      <c r="K8123" s="112">
        <f>I8123-J8123-(0.38*'Recalled prostheses cost'!$F$23)</f>
        <v>-65010682.21320536</v>
      </c>
      <c r="L8123" s="11">
        <f t="shared" si="256"/>
        <v>1</v>
      </c>
    </row>
    <row r="8124" spans="1:12" x14ac:dyDescent="0.25">
      <c r="A8124">
        <f t="shared" si="257"/>
        <v>8119</v>
      </c>
      <c r="C8124">
        <v>67177.205581715694</v>
      </c>
      <c r="D8124">
        <v>69589.881670364455</v>
      </c>
      <c r="E8124">
        <v>44648952.973364852</v>
      </c>
      <c r="F8124">
        <v>2412.6760886487609</v>
      </c>
      <c r="G8124">
        <v>359380979.47516441</v>
      </c>
      <c r="H8124" s="6">
        <f>E8124-G8124-'Recalled prostheses cost'!$F$23</f>
        <v>-338483850.96869075</v>
      </c>
      <c r="I8124" s="112">
        <v>25001794.510453533</v>
      </c>
      <c r="J8124" s="112">
        <v>136564772.20056251</v>
      </c>
      <c r="K8124" s="112">
        <f>I8124-J8124-(0.38*'Recalled prostheses cost'!$F$23)</f>
        <v>-120588670.98752761</v>
      </c>
      <c r="L8124" s="11">
        <f t="shared" si="256"/>
        <v>1</v>
      </c>
    </row>
    <row r="8125" spans="1:12" x14ac:dyDescent="0.25">
      <c r="A8125">
        <f t="shared" si="257"/>
        <v>8120</v>
      </c>
      <c r="C8125">
        <v>51448.560272602983</v>
      </c>
      <c r="D8125">
        <v>52842.907178035508</v>
      </c>
      <c r="E8125">
        <v>48211107.101213992</v>
      </c>
      <c r="F8125">
        <v>1394.3469054325251</v>
      </c>
      <c r="G8125">
        <v>307106180.49585593</v>
      </c>
      <c r="H8125" s="6">
        <f>E8125-G8125-'Recalled prostheses cost'!$F$23</f>
        <v>-282646897.86153311</v>
      </c>
      <c r="I8125" s="112">
        <v>26658168.40186388</v>
      </c>
      <c r="J8125" s="112">
        <v>116700348.58842525</v>
      </c>
      <c r="K8125" s="112">
        <f>I8125-J8125-(0.38*'Recalled prostheses cost'!$F$23)</f>
        <v>-99067873.48398003</v>
      </c>
      <c r="L8125" s="11">
        <f t="shared" si="256"/>
        <v>1</v>
      </c>
    </row>
    <row r="8126" spans="1:12" x14ac:dyDescent="0.25">
      <c r="A8126">
        <f t="shared" si="257"/>
        <v>8121</v>
      </c>
      <c r="C8126">
        <v>49233.800680997294</v>
      </c>
      <c r="D8126">
        <v>50775.822269128075</v>
      </c>
      <c r="E8126">
        <v>57866085.053139538</v>
      </c>
      <c r="F8126">
        <v>1542.0215881307813</v>
      </c>
      <c r="G8126">
        <v>522556060.38247293</v>
      </c>
      <c r="H8126" s="6">
        <f>E8126-G8126-'Recalled prostheses cost'!$F$23</f>
        <v>-488441799.79622459</v>
      </c>
      <c r="I8126" s="112">
        <v>31985728.914754581</v>
      </c>
      <c r="J8126" s="112">
        <v>198571302.94533971</v>
      </c>
      <c r="K8126" s="112">
        <f>I8126-J8126-(0.38*'Recalled prostheses cost'!$F$23)</f>
        <v>-175611267.32800379</v>
      </c>
      <c r="L8126" s="11">
        <f t="shared" si="256"/>
        <v>1</v>
      </c>
    </row>
    <row r="8127" spans="1:12" x14ac:dyDescent="0.25">
      <c r="A8127">
        <f t="shared" si="257"/>
        <v>8122</v>
      </c>
      <c r="C8127">
        <v>78779.746679895266</v>
      </c>
      <c r="D8127">
        <v>80586.497206241853</v>
      </c>
      <c r="E8127">
        <v>43959568.276074484</v>
      </c>
      <c r="F8127">
        <v>1806.7505263465864</v>
      </c>
      <c r="G8127">
        <v>178732293.26001748</v>
      </c>
      <c r="H8127" s="6">
        <f>E8127-G8127-'Recalled prostheses cost'!$F$23</f>
        <v>-158524549.45083416</v>
      </c>
      <c r="I8127" s="112">
        <v>24701110.860839143</v>
      </c>
      <c r="J8127" s="112">
        <v>67918271.438806638</v>
      </c>
      <c r="K8127" s="112">
        <f>I8127-J8127-(0.38*'Recalled prostheses cost'!$F$23)</f>
        <v>-52242853.875386141</v>
      </c>
      <c r="L8127" s="11">
        <f t="shared" si="256"/>
        <v>1</v>
      </c>
    </row>
    <row r="8128" spans="1:12" x14ac:dyDescent="0.25">
      <c r="A8128">
        <f t="shared" si="257"/>
        <v>8123</v>
      </c>
      <c r="C8128">
        <v>56746.192117498998</v>
      </c>
      <c r="D8128">
        <v>58236.472877263055</v>
      </c>
      <c r="E8128">
        <v>59686290.676122643</v>
      </c>
      <c r="F8128">
        <v>1490.2807597640567</v>
      </c>
      <c r="G8128">
        <v>370115961.13710731</v>
      </c>
      <c r="H8128" s="6">
        <f>E8128-G8128-'Recalled prostheses cost'!$F$23</f>
        <v>-334181494.92787582</v>
      </c>
      <c r="I8128" s="112">
        <v>33110603.733937286</v>
      </c>
      <c r="J8128" s="112">
        <v>140644065.23210075</v>
      </c>
      <c r="K8128" s="112">
        <f>I8128-J8128-(0.38*'Recalled prostheses cost'!$F$23)</f>
        <v>-116559154.79558212</v>
      </c>
      <c r="L8128" s="11">
        <f t="shared" si="256"/>
        <v>1</v>
      </c>
    </row>
    <row r="8129" spans="1:12" x14ac:dyDescent="0.25">
      <c r="A8129">
        <f t="shared" si="257"/>
        <v>8124</v>
      </c>
      <c r="C8129">
        <v>52849.488043371508</v>
      </c>
      <c r="D8129">
        <v>53990.496293643359</v>
      </c>
      <c r="E8129">
        <v>55698474.251278333</v>
      </c>
      <c r="F8129">
        <v>1141.0082502718506</v>
      </c>
      <c r="G8129">
        <v>275023093.17708594</v>
      </c>
      <c r="H8129" s="6">
        <f>E8129-G8129-'Recalled prostheses cost'!$F$23</f>
        <v>-243076443.39269876</v>
      </c>
      <c r="I8129" s="112">
        <v>30993890.841883272</v>
      </c>
      <c r="J8129" s="112">
        <v>104508775.40729265</v>
      </c>
      <c r="K8129" s="112">
        <f>I8129-J8129-(0.38*'Recalled prostheses cost'!$F$23)</f>
        <v>-82540577.862828016</v>
      </c>
      <c r="L8129" s="11">
        <f t="shared" si="256"/>
        <v>1</v>
      </c>
    </row>
    <row r="8130" spans="1:12" x14ac:dyDescent="0.25">
      <c r="A8130">
        <f t="shared" si="257"/>
        <v>8125</v>
      </c>
      <c r="C8130">
        <v>64389.808845286636</v>
      </c>
      <c r="D8130">
        <v>67313.724347564363</v>
      </c>
      <c r="E8130">
        <v>44147764.992251374</v>
      </c>
      <c r="F8130">
        <v>2923.9155022777268</v>
      </c>
      <c r="G8130">
        <v>412752640.75374669</v>
      </c>
      <c r="H8130" s="6">
        <f>E8130-G8130-'Recalled prostheses cost'!$F$23</f>
        <v>-392356700.22838646</v>
      </c>
      <c r="I8130" s="112">
        <v>24483900.76287017</v>
      </c>
      <c r="J8130" s="112">
        <v>156846003.48642379</v>
      </c>
      <c r="K8130" s="112">
        <f>I8130-J8130-(0.38*'Recalled prostheses cost'!$F$23)</f>
        <v>-141387796.02097228</v>
      </c>
      <c r="L8130" s="11">
        <f t="shared" si="256"/>
        <v>1</v>
      </c>
    </row>
    <row r="8131" spans="1:12" x14ac:dyDescent="0.25">
      <c r="A8131">
        <f t="shared" si="257"/>
        <v>8126</v>
      </c>
      <c r="C8131">
        <v>53114.577759613137</v>
      </c>
      <c r="D8131">
        <v>54494.397167967189</v>
      </c>
      <c r="E8131">
        <v>45685445.598778374</v>
      </c>
      <c r="F8131">
        <v>1379.8194083540511</v>
      </c>
      <c r="G8131">
        <v>259318529.7713072</v>
      </c>
      <c r="H8131" s="6">
        <f>E8131-G8131-'Recalled prostheses cost'!$F$23</f>
        <v>-237384908.63942</v>
      </c>
      <c r="I8131" s="112">
        <v>25733643.528181493</v>
      </c>
      <c r="J8131" s="112">
        <v>98541041.313096717</v>
      </c>
      <c r="K8131" s="112">
        <f>I8131-J8131-(0.38*'Recalled prostheses cost'!$F$23)</f>
        <v>-81833091.082333863</v>
      </c>
      <c r="L8131" s="11">
        <f t="shared" si="256"/>
        <v>1</v>
      </c>
    </row>
    <row r="8132" spans="1:12" x14ac:dyDescent="0.25">
      <c r="A8132">
        <f t="shared" si="257"/>
        <v>8127</v>
      </c>
      <c r="C8132">
        <v>52847.820175297195</v>
      </c>
      <c r="D8132">
        <v>54688.618447213601</v>
      </c>
      <c r="E8132">
        <v>45932194.548092</v>
      </c>
      <c r="F8132">
        <v>1840.7982719164065</v>
      </c>
      <c r="G8132">
        <v>379813994.79172862</v>
      </c>
      <c r="H8132" s="6">
        <f>E8132-G8132-'Recalled prostheses cost'!$F$23</f>
        <v>-357633624.71052778</v>
      </c>
      <c r="I8132" s="112">
        <v>25604756.751697313</v>
      </c>
      <c r="J8132" s="112">
        <v>144329318.02085692</v>
      </c>
      <c r="K8132" s="112">
        <f>I8132-J8132-(0.38*'Recalled prostheses cost'!$F$23)</f>
        <v>-127750254.56657824</v>
      </c>
      <c r="L8132" s="11">
        <f t="shared" si="256"/>
        <v>1</v>
      </c>
    </row>
    <row r="8133" spans="1:12" x14ac:dyDescent="0.25">
      <c r="A8133">
        <f t="shared" si="257"/>
        <v>8128</v>
      </c>
      <c r="C8133">
        <v>66856.466905171357</v>
      </c>
      <c r="D8133">
        <v>68707.540286916264</v>
      </c>
      <c r="E8133">
        <v>40346936.024642467</v>
      </c>
      <c r="F8133">
        <v>1851.0733817449072</v>
      </c>
      <c r="G8133">
        <v>146028635.20439729</v>
      </c>
      <c r="H8133" s="6">
        <f>E8133-G8133-'Recalled prostheses cost'!$F$23</f>
        <v>-129433523.64664599</v>
      </c>
      <c r="I8133" s="112">
        <v>22669311.596914846</v>
      </c>
      <c r="J8133" s="112">
        <v>55490881.377670966</v>
      </c>
      <c r="K8133" s="112">
        <f>I8133-J8133-(0.38*'Recalled prostheses cost'!$F$23)</f>
        <v>-41847263.07817477</v>
      </c>
      <c r="L8133" s="11">
        <f t="shared" si="256"/>
        <v>1</v>
      </c>
    </row>
    <row r="8134" spans="1:12" x14ac:dyDescent="0.25">
      <c r="A8134">
        <f t="shared" si="257"/>
        <v>8129</v>
      </c>
      <c r="C8134">
        <v>54127.537269994151</v>
      </c>
      <c r="D8134">
        <v>55588.016652273218</v>
      </c>
      <c r="E8134">
        <v>47589760.322514206</v>
      </c>
      <c r="F8134">
        <v>1460.4793822790671</v>
      </c>
      <c r="G8134">
        <v>303473758.82177591</v>
      </c>
      <c r="H8134" s="6">
        <f>E8134-G8134-'Recalled prostheses cost'!$F$23</f>
        <v>-279635822.96615291</v>
      </c>
      <c r="I8134" s="112">
        <v>26292430.316242542</v>
      </c>
      <c r="J8134" s="112">
        <v>115320028.35227486</v>
      </c>
      <c r="K8134" s="112">
        <f>I8134-J8134-(0.38*'Recalled prostheses cost'!$F$23)</f>
        <v>-98053291.333450973</v>
      </c>
      <c r="L8134" s="11">
        <f t="shared" ref="L8134:L8197" si="258">IF(H8134/$H$1&lt;=F8134,1,0)</f>
        <v>1</v>
      </c>
    </row>
    <row r="8135" spans="1:12" x14ac:dyDescent="0.25">
      <c r="A8135">
        <f t="shared" si="257"/>
        <v>8130</v>
      </c>
      <c r="C8135">
        <v>77732.991987747839</v>
      </c>
      <c r="D8135">
        <v>80579.872283803488</v>
      </c>
      <c r="E8135">
        <v>64712232.394824676</v>
      </c>
      <c r="F8135">
        <v>2846.8802960556495</v>
      </c>
      <c r="G8135">
        <v>526421814.46841294</v>
      </c>
      <c r="H8135" s="6">
        <f>E8135-G8135-'Recalled prostheses cost'!$F$23</f>
        <v>-485461406.54047942</v>
      </c>
      <c r="I8135" s="112">
        <v>36029211.730418354</v>
      </c>
      <c r="J8135" s="112">
        <v>200040289.49799693</v>
      </c>
      <c r="K8135" s="112">
        <f>I8135-J8135-(0.38*'Recalled prostheses cost'!$F$23)</f>
        <v>-173036771.06499723</v>
      </c>
      <c r="L8135" s="11">
        <f t="shared" si="258"/>
        <v>1</v>
      </c>
    </row>
    <row r="8136" spans="1:12" x14ac:dyDescent="0.25">
      <c r="A8136">
        <f t="shared" ref="A8136:A8199" si="259">1+A8135</f>
        <v>8131</v>
      </c>
      <c r="C8136">
        <v>52917.123265718503</v>
      </c>
      <c r="D8136">
        <v>54655.751009222164</v>
      </c>
      <c r="E8136">
        <v>46530237.152534172</v>
      </c>
      <c r="F8136">
        <v>1738.6277435036609</v>
      </c>
      <c r="G8136">
        <v>326636031.43770218</v>
      </c>
      <c r="H8136" s="6">
        <f>E8136-G8136-'Recalled prostheses cost'!$F$23</f>
        <v>-303857618.75205916</v>
      </c>
      <c r="I8136" s="112">
        <v>25488736.195192788</v>
      </c>
      <c r="J8136" s="112">
        <v>124121691.94632684</v>
      </c>
      <c r="K8136" s="112">
        <f>I8136-J8136-(0.38*'Recalled prostheses cost'!$F$23)</f>
        <v>-107658649.04855269</v>
      </c>
      <c r="L8136" s="11">
        <f t="shared" si="258"/>
        <v>1</v>
      </c>
    </row>
    <row r="8137" spans="1:12" x14ac:dyDescent="0.25">
      <c r="A8137">
        <f t="shared" si="259"/>
        <v>8132</v>
      </c>
      <c r="C8137">
        <v>62063.534858588042</v>
      </c>
      <c r="D8137">
        <v>63809.799902890692</v>
      </c>
      <c r="E8137">
        <v>42194619.014702253</v>
      </c>
      <c r="F8137">
        <v>1746.2650443026505</v>
      </c>
      <c r="G8137">
        <v>233796685.39762253</v>
      </c>
      <c r="H8137" s="6">
        <f>E8137-G8137-'Recalled prostheses cost'!$F$23</f>
        <v>-215353890.84981143</v>
      </c>
      <c r="I8137" s="112">
        <v>23365441.689717822</v>
      </c>
      <c r="J8137" s="112">
        <v>88842740.45109652</v>
      </c>
      <c r="K8137" s="112">
        <f>I8137-J8137-(0.38*'Recalled prostheses cost'!$F$23)</f>
        <v>-74502992.058797345</v>
      </c>
      <c r="L8137" s="11">
        <f t="shared" si="258"/>
        <v>1</v>
      </c>
    </row>
    <row r="8138" spans="1:12" x14ac:dyDescent="0.25">
      <c r="A8138">
        <f t="shared" si="259"/>
        <v>8133</v>
      </c>
      <c r="C8138">
        <v>52344.247334793145</v>
      </c>
      <c r="D8138">
        <v>53425.246031133633</v>
      </c>
      <c r="E8138">
        <v>37642898.13791766</v>
      </c>
      <c r="F8138">
        <v>1080.9986963404881</v>
      </c>
      <c r="G8138">
        <v>173433810.91309306</v>
      </c>
      <c r="H8138" s="6">
        <f>E8138-G8138-'Recalled prostheses cost'!$F$23</f>
        <v>-159542737.24206656</v>
      </c>
      <c r="I8138" s="112">
        <v>20605646.960316237</v>
      </c>
      <c r="J8138" s="112">
        <v>65904848.146975368</v>
      </c>
      <c r="K8138" s="112">
        <f>I8138-J8138-(0.38*'Recalled prostheses cost'!$F$23)</f>
        <v>-54324894.484077774</v>
      </c>
      <c r="L8138" s="11">
        <f t="shared" si="258"/>
        <v>1</v>
      </c>
    </row>
    <row r="8139" spans="1:12" x14ac:dyDescent="0.25">
      <c r="A8139">
        <f t="shared" si="259"/>
        <v>8134</v>
      </c>
      <c r="C8139">
        <v>54826.077027258754</v>
      </c>
      <c r="D8139">
        <v>56916.733213172549</v>
      </c>
      <c r="E8139">
        <v>56602317.942628354</v>
      </c>
      <c r="F8139">
        <v>2090.6561859137946</v>
      </c>
      <c r="G8139">
        <v>574852583.49973762</v>
      </c>
      <c r="H8139" s="6">
        <f>E8139-G8139-'Recalled prostheses cost'!$F$23</f>
        <v>-542002090.02400041</v>
      </c>
      <c r="I8139" s="112">
        <v>31249548.124266423</v>
      </c>
      <c r="J8139" s="112">
        <v>218443981.7299003</v>
      </c>
      <c r="K8139" s="112">
        <f>I8139-J8139-(0.38*'Recalled prostheses cost'!$F$23)</f>
        <v>-196220126.90305254</v>
      </c>
      <c r="L8139" s="11">
        <f t="shared" si="258"/>
        <v>1</v>
      </c>
    </row>
    <row r="8140" spans="1:12" x14ac:dyDescent="0.25">
      <c r="A8140">
        <f t="shared" si="259"/>
        <v>8135</v>
      </c>
      <c r="C8140">
        <v>49638.432131337562</v>
      </c>
      <c r="D8140">
        <v>50597.569120737186</v>
      </c>
      <c r="E8140">
        <v>53998648.68296653</v>
      </c>
      <c r="F8140">
        <v>959.13698939962342</v>
      </c>
      <c r="G8140">
        <v>239387709.29978633</v>
      </c>
      <c r="H8140" s="6">
        <f>E8140-G8140-'Recalled prostheses cost'!$F$23</f>
        <v>-209140885.08371097</v>
      </c>
      <c r="I8140" s="112">
        <v>29841255.151277948</v>
      </c>
      <c r="J8140" s="112">
        <v>90967329.533918813</v>
      </c>
      <c r="K8140" s="112">
        <f>I8140-J8140-(0.38*'Recalled prostheses cost'!$F$23)</f>
        <v>-70151767.680059522</v>
      </c>
      <c r="L8140" s="11">
        <f t="shared" si="258"/>
        <v>1</v>
      </c>
    </row>
    <row r="8141" spans="1:12" x14ac:dyDescent="0.25">
      <c r="A8141">
        <f t="shared" si="259"/>
        <v>8136</v>
      </c>
      <c r="C8141">
        <v>55388.805547097472</v>
      </c>
      <c r="D8141">
        <v>56953.969489801595</v>
      </c>
      <c r="E8141">
        <v>50652396.481716499</v>
      </c>
      <c r="F8141">
        <v>1565.1639427041227</v>
      </c>
      <c r="G8141">
        <v>378430243.81954551</v>
      </c>
      <c r="H8141" s="6">
        <f>E8141-G8141-'Recalled prostheses cost'!$F$23</f>
        <v>-351529671.80472016</v>
      </c>
      <c r="I8141" s="112">
        <v>28001311.446861025</v>
      </c>
      <c r="J8141" s="112">
        <v>143803492.6514273</v>
      </c>
      <c r="K8141" s="112">
        <f>I8141-J8141-(0.38*'Recalled prostheses cost'!$F$23)</f>
        <v>-124827874.50198492</v>
      </c>
      <c r="L8141" s="11">
        <f t="shared" si="258"/>
        <v>1</v>
      </c>
    </row>
    <row r="8142" spans="1:12" x14ac:dyDescent="0.25">
      <c r="A8142">
        <f t="shared" si="259"/>
        <v>8137</v>
      </c>
      <c r="C8142">
        <v>61808.544343964095</v>
      </c>
      <c r="D8142">
        <v>63276.790194122535</v>
      </c>
      <c r="E8142">
        <v>43786976.058431081</v>
      </c>
      <c r="F8142">
        <v>1468.2458501584406</v>
      </c>
      <c r="G8142">
        <v>224917725.70800576</v>
      </c>
      <c r="H8142" s="6">
        <f>E8142-G8142-'Recalled prostheses cost'!$F$23</f>
        <v>-204882574.11646584</v>
      </c>
      <c r="I8142" s="112">
        <v>24467335.219182149</v>
      </c>
      <c r="J8142" s="112">
        <v>85468735.769042194</v>
      </c>
      <c r="K8142" s="112">
        <f>I8142-J8142-(0.38*'Recalled prostheses cost'!$F$23)</f>
        <v>-70027093.847278684</v>
      </c>
      <c r="L8142" s="11">
        <f t="shared" si="258"/>
        <v>1</v>
      </c>
    </row>
    <row r="8143" spans="1:12" x14ac:dyDescent="0.25">
      <c r="A8143">
        <f t="shared" si="259"/>
        <v>8138</v>
      </c>
      <c r="C8143">
        <v>83876.172782336449</v>
      </c>
      <c r="D8143">
        <v>87610.787513250194</v>
      </c>
      <c r="E8143">
        <v>46927141.892365374</v>
      </c>
      <c r="F8143">
        <v>3734.614730913745</v>
      </c>
      <c r="G8143">
        <v>384034614.14604872</v>
      </c>
      <c r="H8143" s="6">
        <f>E8143-G8143-'Recalled prostheses cost'!$F$23</f>
        <v>-360859296.7205745</v>
      </c>
      <c r="I8143" s="112">
        <v>26655015.582262516</v>
      </c>
      <c r="J8143" s="112">
        <v>145933153.37549853</v>
      </c>
      <c r="K8143" s="112">
        <f>I8143-J8143-(0.38*'Recalled prostheses cost'!$F$23)</f>
        <v>-128303831.09065467</v>
      </c>
      <c r="L8143" s="11">
        <f t="shared" si="258"/>
        <v>1</v>
      </c>
    </row>
    <row r="8144" spans="1:12" x14ac:dyDescent="0.25">
      <c r="A8144">
        <f t="shared" si="259"/>
        <v>8139</v>
      </c>
      <c r="C8144">
        <v>57870.230785624044</v>
      </c>
      <c r="D8144">
        <v>59774.195753137479</v>
      </c>
      <c r="E8144">
        <v>45106351.0441764</v>
      </c>
      <c r="F8144">
        <v>1903.9649675134351</v>
      </c>
      <c r="G8144">
        <v>311613915.91207701</v>
      </c>
      <c r="H8144" s="6">
        <f>E8144-G8144-'Recalled prostheses cost'!$F$23</f>
        <v>-290259389.33479178</v>
      </c>
      <c r="I8144" s="112">
        <v>24902142.159519862</v>
      </c>
      <c r="J8144" s="112">
        <v>118413288.04658929</v>
      </c>
      <c r="K8144" s="112">
        <f>I8144-J8144-(0.38*'Recalled prostheses cost'!$F$23)</f>
        <v>-102536839.18448806</v>
      </c>
      <c r="L8144" s="11">
        <f t="shared" si="258"/>
        <v>1</v>
      </c>
    </row>
    <row r="8145" spans="1:12" x14ac:dyDescent="0.25">
      <c r="A8145">
        <f t="shared" si="259"/>
        <v>8140</v>
      </c>
      <c r="C8145">
        <v>56779.854430862986</v>
      </c>
      <c r="D8145">
        <v>58115.465066237251</v>
      </c>
      <c r="E8145">
        <v>49849359.542101383</v>
      </c>
      <c r="F8145">
        <v>1335.6106353742653</v>
      </c>
      <c r="G8145">
        <v>259740914.70646355</v>
      </c>
      <c r="H8145" s="6">
        <f>E8145-G8145-'Recalled prostheses cost'!$F$23</f>
        <v>-233643379.63125333</v>
      </c>
      <c r="I8145" s="112">
        <v>27474447.012986869</v>
      </c>
      <c r="J8145" s="112">
        <v>98701547.588456139</v>
      </c>
      <c r="K8145" s="112">
        <f>I8145-J8145-(0.38*'Recalled prostheses cost'!$F$23)</f>
        <v>-80252793.872887909</v>
      </c>
      <c r="L8145" s="11">
        <f t="shared" si="258"/>
        <v>1</v>
      </c>
    </row>
    <row r="8146" spans="1:12" x14ac:dyDescent="0.25">
      <c r="A8146">
        <f t="shared" si="259"/>
        <v>8141</v>
      </c>
      <c r="C8146">
        <v>74065.453477242278</v>
      </c>
      <c r="D8146">
        <v>77025.862156771182</v>
      </c>
      <c r="E8146">
        <v>59179714.561487637</v>
      </c>
      <c r="F8146">
        <v>2960.408679528904</v>
      </c>
      <c r="G8146">
        <v>551440386.23121619</v>
      </c>
      <c r="H8146" s="6">
        <f>E8146-G8146-'Recalled prostheses cost'!$F$23</f>
        <v>-516012496.13661975</v>
      </c>
      <c r="I8146" s="112">
        <v>32362941.420760885</v>
      </c>
      <c r="J8146" s="112">
        <v>209547346.76786217</v>
      </c>
      <c r="K8146" s="112">
        <f>I8146-J8146-(0.38*'Recalled prostheses cost'!$F$23)</f>
        <v>-186210098.64451993</v>
      </c>
      <c r="L8146" s="11">
        <f t="shared" si="258"/>
        <v>1</v>
      </c>
    </row>
    <row r="8147" spans="1:12" x14ac:dyDescent="0.25">
      <c r="A8147">
        <f t="shared" si="259"/>
        <v>8142</v>
      </c>
      <c r="C8147">
        <v>79148.747526932668</v>
      </c>
      <c r="D8147">
        <v>82233.129482681368</v>
      </c>
      <c r="E8147">
        <v>67534792.690113008</v>
      </c>
      <c r="F8147">
        <v>3084.3819557487004</v>
      </c>
      <c r="G8147">
        <v>560892475.9813869</v>
      </c>
      <c r="H8147" s="6">
        <f>E8147-G8147-'Recalled prostheses cost'!$F$23</f>
        <v>-517109507.75816506</v>
      </c>
      <c r="I8147" s="112">
        <v>37574470.482448906</v>
      </c>
      <c r="J8147" s="112">
        <v>213139140.87292701</v>
      </c>
      <c r="K8147" s="112">
        <f>I8147-J8147-(0.38*'Recalled prostheses cost'!$F$23)</f>
        <v>-184590363.68789676</v>
      </c>
      <c r="L8147" s="11">
        <f t="shared" si="258"/>
        <v>1</v>
      </c>
    </row>
    <row r="8148" spans="1:12" x14ac:dyDescent="0.25">
      <c r="A8148">
        <f t="shared" si="259"/>
        <v>8143</v>
      </c>
      <c r="C8148">
        <v>50815.98091055546</v>
      </c>
      <c r="D8148">
        <v>53099.26242944962</v>
      </c>
      <c r="E8148">
        <v>40787002.056128994</v>
      </c>
      <c r="F8148">
        <v>2283.2815188941604</v>
      </c>
      <c r="G8148">
        <v>425780909.27233171</v>
      </c>
      <c r="H8148" s="6">
        <f>E8148-G8148-'Recalled prostheses cost'!$F$23</f>
        <v>-408745731.68309391</v>
      </c>
      <c r="I8148" s="112">
        <v>22886216.872197185</v>
      </c>
      <c r="J8148" s="112">
        <v>161796745.52348605</v>
      </c>
      <c r="K8148" s="112">
        <f>I8148-J8148-(0.38*'Recalled prostheses cost'!$F$23)</f>
        <v>-147936221.94870752</v>
      </c>
      <c r="L8148" s="11">
        <f t="shared" si="258"/>
        <v>1</v>
      </c>
    </row>
    <row r="8149" spans="1:12" x14ac:dyDescent="0.25">
      <c r="A8149">
        <f t="shared" si="259"/>
        <v>8144</v>
      </c>
      <c r="C8149">
        <v>60711.731426324724</v>
      </c>
      <c r="D8149">
        <v>62120.033734178047</v>
      </c>
      <c r="E8149">
        <v>47506578.926943392</v>
      </c>
      <c r="F8149">
        <v>1408.3023078533224</v>
      </c>
      <c r="G8149">
        <v>217680564.14234665</v>
      </c>
      <c r="H8149" s="6">
        <f>E8149-G8149-'Recalled prostheses cost'!$F$23</f>
        <v>-193925809.68229443</v>
      </c>
      <c r="I8149" s="112">
        <v>26466443.870756604</v>
      </c>
      <c r="J8149" s="112">
        <v>82718614.37409173</v>
      </c>
      <c r="K8149" s="112">
        <f>I8149-J8149-(0.38*'Recalled prostheses cost'!$F$23)</f>
        <v>-65277863.800753772</v>
      </c>
      <c r="L8149" s="11">
        <f t="shared" si="258"/>
        <v>1</v>
      </c>
    </row>
    <row r="8150" spans="1:12" x14ac:dyDescent="0.25">
      <c r="A8150">
        <f t="shared" si="259"/>
        <v>8145</v>
      </c>
      <c r="C8150">
        <v>52921.746541445624</v>
      </c>
      <c r="D8150">
        <v>54564.088172996198</v>
      </c>
      <c r="E8150">
        <v>44645498.491898708</v>
      </c>
      <c r="F8150">
        <v>1642.3416315505747</v>
      </c>
      <c r="G8150">
        <v>313836853.28926075</v>
      </c>
      <c r="H8150" s="6">
        <f>E8150-G8150-'Recalled prostheses cost'!$F$23</f>
        <v>-292943179.2642532</v>
      </c>
      <c r="I8150" s="112">
        <v>24669887.402820043</v>
      </c>
      <c r="J8150" s="112">
        <v>119258004.24991907</v>
      </c>
      <c r="K8150" s="112">
        <f>I8150-J8150-(0.38*'Recalled prostheses cost'!$F$23)</f>
        <v>-103613810.14451769</v>
      </c>
      <c r="L8150" s="11">
        <f t="shared" si="258"/>
        <v>1</v>
      </c>
    </row>
    <row r="8151" spans="1:12" x14ac:dyDescent="0.25">
      <c r="A8151">
        <f t="shared" si="259"/>
        <v>8146</v>
      </c>
      <c r="C8151">
        <v>56460.474024846022</v>
      </c>
      <c r="D8151">
        <v>58204.76821072639</v>
      </c>
      <c r="E8151">
        <v>38828421.495830789</v>
      </c>
      <c r="F8151">
        <v>1744.2941858803679</v>
      </c>
      <c r="G8151">
        <v>273032843.00417453</v>
      </c>
      <c r="H8151" s="6">
        <f>E8151-G8151-'Recalled prostheses cost'!$F$23</f>
        <v>-257956245.97523493</v>
      </c>
      <c r="I8151" s="112">
        <v>21455786.899696756</v>
      </c>
      <c r="J8151" s="112">
        <v>103752480.34158637</v>
      </c>
      <c r="K8151" s="112">
        <f>I8151-J8151-(0.38*'Recalled prostheses cost'!$F$23)</f>
        <v>-91322386.739308268</v>
      </c>
      <c r="L8151" s="11">
        <f t="shared" si="258"/>
        <v>1</v>
      </c>
    </row>
    <row r="8152" spans="1:12" x14ac:dyDescent="0.25">
      <c r="A8152">
        <f t="shared" si="259"/>
        <v>8147</v>
      </c>
      <c r="C8152">
        <v>52796.646541437025</v>
      </c>
      <c r="D8152">
        <v>54840.83426095239</v>
      </c>
      <c r="E8152">
        <v>53222104.412626371</v>
      </c>
      <c r="F8152">
        <v>2044.1877195153647</v>
      </c>
      <c r="G8152">
        <v>588914983.75171387</v>
      </c>
      <c r="H8152" s="6">
        <f>E8152-G8152-'Recalled prostheses cost'!$F$23</f>
        <v>-559444703.80597866</v>
      </c>
      <c r="I8152" s="112">
        <v>29716710.173262089</v>
      </c>
      <c r="J8152" s="112">
        <v>223787693.82565129</v>
      </c>
      <c r="K8152" s="112">
        <f>I8152-J8152-(0.38*'Recalled prostheses cost'!$F$23)</f>
        <v>-203096676.94980785</v>
      </c>
      <c r="L8152" s="11">
        <f t="shared" si="258"/>
        <v>1</v>
      </c>
    </row>
    <row r="8153" spans="1:12" x14ac:dyDescent="0.25">
      <c r="A8153">
        <f t="shared" si="259"/>
        <v>8148</v>
      </c>
      <c r="C8153">
        <v>60537.618933923412</v>
      </c>
      <c r="D8153">
        <v>62785.562458879067</v>
      </c>
      <c r="E8153">
        <v>51047062.018400952</v>
      </c>
      <c r="F8153">
        <v>2247.9435249556554</v>
      </c>
      <c r="G8153">
        <v>383011801.9780165</v>
      </c>
      <c r="H8153" s="6">
        <f>E8153-G8153-'Recalled prostheses cost'!$F$23</f>
        <v>-355716564.4265067</v>
      </c>
      <c r="I8153" s="112">
        <v>28779036.680951286</v>
      </c>
      <c r="J8153" s="112">
        <v>145544484.75164628</v>
      </c>
      <c r="K8153" s="112">
        <f>I8153-J8153-(0.38*'Recalled prostheses cost'!$F$23)</f>
        <v>-125791141.36811364</v>
      </c>
      <c r="L8153" s="11">
        <f t="shared" si="258"/>
        <v>1</v>
      </c>
    </row>
    <row r="8154" spans="1:12" x14ac:dyDescent="0.25">
      <c r="A8154">
        <f t="shared" si="259"/>
        <v>8149</v>
      </c>
      <c r="C8154">
        <v>63334.176788866054</v>
      </c>
      <c r="D8154">
        <v>65862.512839754258</v>
      </c>
      <c r="E8154">
        <v>54113429.889133722</v>
      </c>
      <c r="F8154">
        <v>2528.3360508882033</v>
      </c>
      <c r="G8154">
        <v>480021928.18724263</v>
      </c>
      <c r="H8154" s="6">
        <f>E8154-G8154-'Recalled prostheses cost'!$F$23</f>
        <v>-449660322.7650001</v>
      </c>
      <c r="I8154" s="112">
        <v>30039743.411357667</v>
      </c>
      <c r="J8154" s="112">
        <v>182408332.71115214</v>
      </c>
      <c r="K8154" s="112">
        <f>I8154-J8154-(0.38*'Recalled prostheses cost'!$F$23)</f>
        <v>-161394282.59721312</v>
      </c>
      <c r="L8154" s="11">
        <f t="shared" si="258"/>
        <v>1</v>
      </c>
    </row>
    <row r="8155" spans="1:12" x14ac:dyDescent="0.25">
      <c r="A8155">
        <f t="shared" si="259"/>
        <v>8150</v>
      </c>
      <c r="C8155">
        <v>49593.891453525277</v>
      </c>
      <c r="D8155">
        <v>50962.667821255054</v>
      </c>
      <c r="E8155">
        <v>67345612.952140346</v>
      </c>
      <c r="F8155">
        <v>1368.7763677297771</v>
      </c>
      <c r="G8155">
        <v>486491826.36320508</v>
      </c>
      <c r="H8155" s="6">
        <f>E8155-G8155-'Recalled prostheses cost'!$F$23</f>
        <v>-442898037.87795591</v>
      </c>
      <c r="I8155" s="112">
        <v>36936139.188229524</v>
      </c>
      <c r="J8155" s="112">
        <v>184866894.01801789</v>
      </c>
      <c r="K8155" s="112">
        <f>I8155-J8155-(0.38*'Recalled prostheses cost'!$F$23)</f>
        <v>-156956448.12720701</v>
      </c>
      <c r="L8155" s="11">
        <f t="shared" si="258"/>
        <v>1</v>
      </c>
    </row>
    <row r="8156" spans="1:12" x14ac:dyDescent="0.25">
      <c r="A8156">
        <f t="shared" si="259"/>
        <v>8151</v>
      </c>
      <c r="C8156">
        <v>52157.202175309787</v>
      </c>
      <c r="D8156">
        <v>53232.265706388695</v>
      </c>
      <c r="E8156">
        <v>54699511.742984429</v>
      </c>
      <c r="F8156">
        <v>1075.0635310789075</v>
      </c>
      <c r="G8156">
        <v>306028654.16379064</v>
      </c>
      <c r="H8156" s="6">
        <f>E8156-G8156-'Recalled prostheses cost'!$F$23</f>
        <v>-275080966.8876974</v>
      </c>
      <c r="I8156" s="112">
        <v>30555362.005761594</v>
      </c>
      <c r="J8156" s="112">
        <v>116290888.58224043</v>
      </c>
      <c r="K8156" s="112">
        <f>I8156-J8156-(0.38*'Recalled prostheses cost'!$F$23)</f>
        <v>-94761219.873897493</v>
      </c>
      <c r="L8156" s="11">
        <f t="shared" si="258"/>
        <v>1</v>
      </c>
    </row>
    <row r="8157" spans="1:12" x14ac:dyDescent="0.25">
      <c r="A8157">
        <f t="shared" si="259"/>
        <v>8152</v>
      </c>
      <c r="C8157">
        <v>56352.485585273913</v>
      </c>
      <c r="D8157">
        <v>58631.041020494362</v>
      </c>
      <c r="E8157">
        <v>47377622.53780736</v>
      </c>
      <c r="F8157">
        <v>2278.555435220449</v>
      </c>
      <c r="G8157">
        <v>461581511.83928061</v>
      </c>
      <c r="H8157" s="6">
        <f>E8157-G8157-'Recalled prostheses cost'!$F$23</f>
        <v>-437955713.76836443</v>
      </c>
      <c r="I8157" s="112">
        <v>26352363.946300421</v>
      </c>
      <c r="J8157" s="112">
        <v>175400974.49892667</v>
      </c>
      <c r="K8157" s="112">
        <f>I8157-J8157-(0.38*'Recalled prostheses cost'!$F$23)</f>
        <v>-158074303.85004491</v>
      </c>
      <c r="L8157" s="11">
        <f t="shared" si="258"/>
        <v>1</v>
      </c>
    </row>
    <row r="8158" spans="1:12" x14ac:dyDescent="0.25">
      <c r="A8158">
        <f t="shared" si="259"/>
        <v>8153</v>
      </c>
      <c r="C8158">
        <v>63064.166615978116</v>
      </c>
      <c r="D8158">
        <v>64938.478028030564</v>
      </c>
      <c r="E8158">
        <v>61017671.807057701</v>
      </c>
      <c r="F8158">
        <v>1874.3114120524478</v>
      </c>
      <c r="G8158">
        <v>411391582.73938543</v>
      </c>
      <c r="H8158" s="6">
        <f>E8158-G8158-'Recalled prostheses cost'!$F$23</f>
        <v>-374125735.39921892</v>
      </c>
      <c r="I8158" s="112">
        <v>34327991.364109382</v>
      </c>
      <c r="J8158" s="112">
        <v>156328801.44096646</v>
      </c>
      <c r="K8158" s="112">
        <f>I8158-J8158-(0.38*'Recalled prostheses cost'!$F$23)</f>
        <v>-131026503.37427571</v>
      </c>
      <c r="L8158" s="11">
        <f t="shared" si="258"/>
        <v>1</v>
      </c>
    </row>
    <row r="8159" spans="1:12" x14ac:dyDescent="0.25">
      <c r="A8159">
        <f t="shared" si="259"/>
        <v>8154</v>
      </c>
      <c r="C8159">
        <v>60256.095080015031</v>
      </c>
      <c r="D8159">
        <v>62081.605797621705</v>
      </c>
      <c r="E8159">
        <v>46700026.147561602</v>
      </c>
      <c r="F8159">
        <v>1825.510717606674</v>
      </c>
      <c r="G8159">
        <v>345621318.8113237</v>
      </c>
      <c r="H8159" s="6">
        <f>E8159-G8159-'Recalled prostheses cost'!$F$23</f>
        <v>-322673117.13065326</v>
      </c>
      <c r="I8159" s="112">
        <v>25728190.838856097</v>
      </c>
      <c r="J8159" s="112">
        <v>131336101.14830302</v>
      </c>
      <c r="K8159" s="112">
        <f>I8159-J8159-(0.38*'Recalled prostheses cost'!$F$23)</f>
        <v>-114633603.60686556</v>
      </c>
      <c r="L8159" s="11">
        <f t="shared" si="258"/>
        <v>1</v>
      </c>
    </row>
    <row r="8160" spans="1:12" x14ac:dyDescent="0.25">
      <c r="A8160">
        <f t="shared" si="259"/>
        <v>8155</v>
      </c>
      <c r="C8160">
        <v>51487.121494108345</v>
      </c>
      <c r="D8160">
        <v>52773.519717874784</v>
      </c>
      <c r="E8160">
        <v>42195054.470879167</v>
      </c>
      <c r="F8160">
        <v>1286.3982237664386</v>
      </c>
      <c r="G8160">
        <v>259079712.9601993</v>
      </c>
      <c r="H8160" s="6">
        <f>E8160-G8160-'Recalled prostheses cost'!$F$23</f>
        <v>-240636482.9562113</v>
      </c>
      <c r="I8160" s="112">
        <v>23185440.686831478</v>
      </c>
      <c r="J8160" s="112">
        <v>98450290.924875706</v>
      </c>
      <c r="K8160" s="112">
        <f>I8160-J8160-(0.38*'Recalled prostheses cost'!$F$23)</f>
        <v>-84290543.535462886</v>
      </c>
      <c r="L8160" s="11">
        <f t="shared" si="258"/>
        <v>1</v>
      </c>
    </row>
    <row r="8161" spans="1:12" x14ac:dyDescent="0.25">
      <c r="A8161">
        <f t="shared" si="259"/>
        <v>8156</v>
      </c>
      <c r="C8161">
        <v>48775.192825449551</v>
      </c>
      <c r="D8161">
        <v>49819.537458030907</v>
      </c>
      <c r="E8161">
        <v>65881585.625452459</v>
      </c>
      <c r="F8161">
        <v>1044.3446325813566</v>
      </c>
      <c r="G8161">
        <v>370223231.14015687</v>
      </c>
      <c r="H8161" s="6">
        <f>E8161-G8161-'Recalled prostheses cost'!$F$23</f>
        <v>-328093469.98159558</v>
      </c>
      <c r="I8161" s="112">
        <v>36354203.911556922</v>
      </c>
      <c r="J8161" s="112">
        <v>140684827.83325961</v>
      </c>
      <c r="K8161" s="112">
        <f>I8161-J8161-(0.38*'Recalled prostheses cost'!$F$23)</f>
        <v>-113356317.21912134</v>
      </c>
      <c r="L8161" s="11">
        <f t="shared" si="258"/>
        <v>1</v>
      </c>
    </row>
    <row r="8162" spans="1:12" x14ac:dyDescent="0.25">
      <c r="A8162">
        <f t="shared" si="259"/>
        <v>8157</v>
      </c>
      <c r="C8162">
        <v>68495.114114332886</v>
      </c>
      <c r="D8162">
        <v>69376.418051201181</v>
      </c>
      <c r="E8162">
        <v>65311948.798758633</v>
      </c>
      <c r="F8162">
        <v>881.30393686829484</v>
      </c>
      <c r="G8162">
        <v>188185970.7906962</v>
      </c>
      <c r="H8162" s="6">
        <f>E8162-G8162-'Recalled prostheses cost'!$F$23</f>
        <v>-146625846.45882875</v>
      </c>
      <c r="I8162" s="112">
        <v>35915080.302104339</v>
      </c>
      <c r="J8162" s="112">
        <v>71510668.900464565</v>
      </c>
      <c r="K8162" s="112">
        <f>I8162-J8162-(0.38*'Recalled prostheses cost'!$F$23)</f>
        <v>-44621281.895778872</v>
      </c>
      <c r="L8162" s="11">
        <f t="shared" si="258"/>
        <v>1</v>
      </c>
    </row>
    <row r="8163" spans="1:12" x14ac:dyDescent="0.25">
      <c r="A8163">
        <f t="shared" si="259"/>
        <v>8158</v>
      </c>
      <c r="C8163">
        <v>51136.767313366829</v>
      </c>
      <c r="D8163">
        <v>52813.739893863705</v>
      </c>
      <c r="E8163">
        <v>53005243.031282313</v>
      </c>
      <c r="F8163">
        <v>1676.9725804968766</v>
      </c>
      <c r="G8163">
        <v>483031181.28314489</v>
      </c>
      <c r="H8163" s="6">
        <f>E8163-G8163-'Recalled prostheses cost'!$F$23</f>
        <v>-453777762.71875376</v>
      </c>
      <c r="I8163" s="112">
        <v>29345474.96603078</v>
      </c>
      <c r="J8163" s="112">
        <v>183551848.88759503</v>
      </c>
      <c r="K8163" s="112">
        <f>I8163-J8163-(0.38*'Recalled prostheses cost'!$F$23)</f>
        <v>-163232067.21898291</v>
      </c>
      <c r="L8163" s="11">
        <f t="shared" si="258"/>
        <v>1</v>
      </c>
    </row>
    <row r="8164" spans="1:12" x14ac:dyDescent="0.25">
      <c r="A8164">
        <f t="shared" si="259"/>
        <v>8159</v>
      </c>
      <c r="C8164">
        <v>53296.893147131203</v>
      </c>
      <c r="D8164">
        <v>54355.833722618481</v>
      </c>
      <c r="E8164">
        <v>42540829.913675681</v>
      </c>
      <c r="F8164">
        <v>1058.9405754872787</v>
      </c>
      <c r="G8164">
        <v>210325434.95873633</v>
      </c>
      <c r="H8164" s="6">
        <f>E8164-G8164-'Recalled prostheses cost'!$F$23</f>
        <v>-191536429.5119518</v>
      </c>
      <c r="I8164" s="112">
        <v>24069938.359620202</v>
      </c>
      <c r="J8164" s="112">
        <v>79923665.284319803</v>
      </c>
      <c r="K8164" s="112">
        <f>I8164-J8164-(0.38*'Recalled prostheses cost'!$F$23)</f>
        <v>-64879420.222118251</v>
      </c>
      <c r="L8164" s="11">
        <f t="shared" si="258"/>
        <v>1</v>
      </c>
    </row>
    <row r="8165" spans="1:12" x14ac:dyDescent="0.25">
      <c r="A8165">
        <f t="shared" si="259"/>
        <v>8160</v>
      </c>
      <c r="C8165">
        <v>64969.683513171964</v>
      </c>
      <c r="D8165">
        <v>67900.448680505549</v>
      </c>
      <c r="E8165">
        <v>54873089.773252234</v>
      </c>
      <c r="F8165">
        <v>2930.7651673335859</v>
      </c>
      <c r="G8165">
        <v>489719614.14287621</v>
      </c>
      <c r="H8165" s="6">
        <f>E8165-G8165-'Recalled prostheses cost'!$F$23</f>
        <v>-458598348.83651513</v>
      </c>
      <c r="I8165" s="112">
        <v>30436971.02289499</v>
      </c>
      <c r="J8165" s="112">
        <v>186093453.37429294</v>
      </c>
      <c r="K8165" s="112">
        <f>I8165-J8165-(0.38*'Recalled prostheses cost'!$F$23)</f>
        <v>-164682175.64881662</v>
      </c>
      <c r="L8165" s="11">
        <f t="shared" si="258"/>
        <v>1</v>
      </c>
    </row>
    <row r="8166" spans="1:12" x14ac:dyDescent="0.25">
      <c r="A8166">
        <f t="shared" si="259"/>
        <v>8161</v>
      </c>
      <c r="C8166">
        <v>52437.725268707174</v>
      </c>
      <c r="D8166">
        <v>53448.673313509942</v>
      </c>
      <c r="E8166">
        <v>41324054.333391942</v>
      </c>
      <c r="F8166">
        <v>1010.948044802768</v>
      </c>
      <c r="G8166">
        <v>203772527.59855416</v>
      </c>
      <c r="H8166" s="6">
        <f>E8166-G8166-'Recalled prostheses cost'!$F$23</f>
        <v>-186200297.7320534</v>
      </c>
      <c r="I8166" s="112">
        <v>22816772.374416836</v>
      </c>
      <c r="J8166" s="112">
        <v>77433560.48745057</v>
      </c>
      <c r="K8166" s="112">
        <f>I8166-J8166-(0.38*'Recalled prostheses cost'!$F$23)</f>
        <v>-63642481.410452381</v>
      </c>
      <c r="L8166" s="11">
        <f t="shared" si="258"/>
        <v>1</v>
      </c>
    </row>
    <row r="8167" spans="1:12" x14ac:dyDescent="0.25">
      <c r="A8167">
        <f t="shared" si="259"/>
        <v>8162</v>
      </c>
      <c r="C8167">
        <v>51581.562587240449</v>
      </c>
      <c r="D8167">
        <v>53443.655569692681</v>
      </c>
      <c r="E8167">
        <v>64485799.888426445</v>
      </c>
      <c r="F8167">
        <v>1862.0929824522318</v>
      </c>
      <c r="G8167">
        <v>616406801.54982221</v>
      </c>
      <c r="H8167" s="6">
        <f>E8167-G8167-'Recalled prostheses cost'!$F$23</f>
        <v>-575672826.12828696</v>
      </c>
      <c r="I8167" s="112">
        <v>35661310.443196237</v>
      </c>
      <c r="J8167" s="112">
        <v>234234584.58893248</v>
      </c>
      <c r="K8167" s="112">
        <f>I8167-J8167-(0.38*'Recalled prostheses cost'!$F$23)</f>
        <v>-207598967.4431549</v>
      </c>
      <c r="L8167" s="11">
        <f t="shared" si="258"/>
        <v>1</v>
      </c>
    </row>
    <row r="8168" spans="1:12" x14ac:dyDescent="0.25">
      <c r="A8168">
        <f t="shared" si="259"/>
        <v>8163</v>
      </c>
      <c r="C8168">
        <v>52843.970575309875</v>
      </c>
      <c r="D8168">
        <v>54468.29387024387</v>
      </c>
      <c r="E8168">
        <v>53757286.623570316</v>
      </c>
      <c r="F8168">
        <v>1624.3232949339945</v>
      </c>
      <c r="G8168">
        <v>460724192.99319291</v>
      </c>
      <c r="H8168" s="6">
        <f>E8168-G8168-'Recalled prostheses cost'!$F$23</f>
        <v>-430718730.83651376</v>
      </c>
      <c r="I8168" s="112">
        <v>29615474.191749237</v>
      </c>
      <c r="J8168" s="112">
        <v>175075193.33741331</v>
      </c>
      <c r="K8168" s="112">
        <f>I8168-J8168-(0.38*'Recalled prostheses cost'!$F$23)</f>
        <v>-154485412.44308272</v>
      </c>
      <c r="L8168" s="11">
        <f t="shared" si="258"/>
        <v>1</v>
      </c>
    </row>
    <row r="8169" spans="1:12" x14ac:dyDescent="0.25">
      <c r="A8169">
        <f t="shared" si="259"/>
        <v>8164</v>
      </c>
      <c r="C8169">
        <v>71184.417649064038</v>
      </c>
      <c r="D8169">
        <v>73444.967782311011</v>
      </c>
      <c r="E8169">
        <v>52116256.955963612</v>
      </c>
      <c r="F8169">
        <v>2260.5501332469721</v>
      </c>
      <c r="G8169">
        <v>418261964.8869893</v>
      </c>
      <c r="H8169" s="6">
        <f>E8169-G8169-'Recalled prostheses cost'!$F$23</f>
        <v>-389897532.39791685</v>
      </c>
      <c r="I8169" s="112">
        <v>28750732.212223969</v>
      </c>
      <c r="J8169" s="112">
        <v>158939546.65705591</v>
      </c>
      <c r="K8169" s="112">
        <f>I8169-J8169-(0.38*'Recalled prostheses cost'!$F$23)</f>
        <v>-139214507.74225059</v>
      </c>
      <c r="L8169" s="11">
        <f t="shared" si="258"/>
        <v>1</v>
      </c>
    </row>
    <row r="8170" spans="1:12" x14ac:dyDescent="0.25">
      <c r="A8170">
        <f t="shared" si="259"/>
        <v>8165</v>
      </c>
      <c r="C8170">
        <v>51986.474876225235</v>
      </c>
      <c r="D8170">
        <v>53386.090776371762</v>
      </c>
      <c r="E8170">
        <v>52753248.029214725</v>
      </c>
      <c r="F8170">
        <v>1399.6159001465276</v>
      </c>
      <c r="G8170">
        <v>343824542.28540581</v>
      </c>
      <c r="H8170" s="6">
        <f>E8170-G8170-'Recalled prostheses cost'!$F$23</f>
        <v>-314823118.72308224</v>
      </c>
      <c r="I8170" s="112">
        <v>29377265.216691867</v>
      </c>
      <c r="J8170" s="112">
        <v>130653326.06845424</v>
      </c>
      <c r="K8170" s="112">
        <f>I8170-J8170-(0.38*'Recalled prostheses cost'!$F$23)</f>
        <v>-110301754.14918101</v>
      </c>
      <c r="L8170" s="11">
        <f t="shared" si="258"/>
        <v>1</v>
      </c>
    </row>
    <row r="8171" spans="1:12" x14ac:dyDescent="0.25">
      <c r="A8171">
        <f t="shared" si="259"/>
        <v>8166</v>
      </c>
      <c r="C8171">
        <v>50661.917691457318</v>
      </c>
      <c r="D8171">
        <v>52447.479175748878</v>
      </c>
      <c r="E8171">
        <v>51408768.112976573</v>
      </c>
      <c r="F8171">
        <v>1785.5614842915602</v>
      </c>
      <c r="G8171">
        <v>460424793.8424595</v>
      </c>
      <c r="H8171" s="6">
        <f>E8171-G8171-'Recalled prostheses cost'!$F$23</f>
        <v>-432767850.19637412</v>
      </c>
      <c r="I8171" s="112">
        <v>28770914.619782183</v>
      </c>
      <c r="J8171" s="112">
        <v>174961421.66013461</v>
      </c>
      <c r="K8171" s="112">
        <f>I8171-J8171-(0.38*'Recalled prostheses cost'!$F$23)</f>
        <v>-155216200.33777109</v>
      </c>
      <c r="L8171" s="11">
        <f t="shared" si="258"/>
        <v>1</v>
      </c>
    </row>
    <row r="8172" spans="1:12" x14ac:dyDescent="0.25">
      <c r="A8172">
        <f t="shared" si="259"/>
        <v>8167</v>
      </c>
      <c r="C8172">
        <v>55819.092730692078</v>
      </c>
      <c r="D8172">
        <v>57163.327377663118</v>
      </c>
      <c r="E8172">
        <v>64874937.948573291</v>
      </c>
      <c r="F8172">
        <v>1344.2346469710392</v>
      </c>
      <c r="G8172">
        <v>374832220.08745742</v>
      </c>
      <c r="H8172" s="6">
        <f>E8172-G8172-'Recalled prostheses cost'!$F$23</f>
        <v>-333709106.6057753</v>
      </c>
      <c r="I8172" s="112">
        <v>35883451.805367857</v>
      </c>
      <c r="J8172" s="112">
        <v>142436243.63323379</v>
      </c>
      <c r="K8172" s="112">
        <f>I8172-J8172-(0.38*'Recalled prostheses cost'!$F$23)</f>
        <v>-115578485.12528458</v>
      </c>
      <c r="L8172" s="11">
        <f t="shared" si="258"/>
        <v>1</v>
      </c>
    </row>
    <row r="8173" spans="1:12" x14ac:dyDescent="0.25">
      <c r="A8173">
        <f t="shared" si="259"/>
        <v>8168</v>
      </c>
      <c r="C8173">
        <v>73642.015297562291</v>
      </c>
      <c r="D8173">
        <v>75996.643393421124</v>
      </c>
      <c r="E8173">
        <v>45901390.156485707</v>
      </c>
      <c r="F8173">
        <v>2354.6280958588322</v>
      </c>
      <c r="G8173">
        <v>292190338.18008435</v>
      </c>
      <c r="H8173" s="6">
        <f>E8173-G8173-'Recalled prostheses cost'!$F$23</f>
        <v>-270040772.49048984</v>
      </c>
      <c r="I8173" s="112">
        <v>25666639.288061511</v>
      </c>
      <c r="J8173" s="112">
        <v>111032328.50843206</v>
      </c>
      <c r="K8173" s="112">
        <f>I8173-J8173-(0.38*'Recalled prostheses cost'!$F$23)</f>
        <v>-94391382.517789185</v>
      </c>
      <c r="L8173" s="11">
        <f t="shared" si="258"/>
        <v>1</v>
      </c>
    </row>
    <row r="8174" spans="1:12" x14ac:dyDescent="0.25">
      <c r="A8174">
        <f t="shared" si="259"/>
        <v>8169</v>
      </c>
      <c r="C8174">
        <v>51810.8637437086</v>
      </c>
      <c r="D8174">
        <v>53263.412896207294</v>
      </c>
      <c r="E8174">
        <v>42154959.063840091</v>
      </c>
      <c r="F8174">
        <v>1452.5491524986937</v>
      </c>
      <c r="G8174">
        <v>283033590.12436402</v>
      </c>
      <c r="H8174" s="6">
        <f>E8174-G8174-'Recalled prostheses cost'!$F$23</f>
        <v>-264630455.5274151</v>
      </c>
      <c r="I8174" s="112">
        <v>23078615.381476264</v>
      </c>
      <c r="J8174" s="112">
        <v>107552764.24725835</v>
      </c>
      <c r="K8174" s="112">
        <f>I8174-J8174-(0.38*'Recalled prostheses cost'!$F$23)</f>
        <v>-93499842.163200736</v>
      </c>
      <c r="L8174" s="11">
        <f t="shared" si="258"/>
        <v>1</v>
      </c>
    </row>
    <row r="8175" spans="1:12" x14ac:dyDescent="0.25">
      <c r="A8175">
        <f t="shared" si="259"/>
        <v>8170</v>
      </c>
      <c r="C8175">
        <v>51662.833691543157</v>
      </c>
      <c r="D8175">
        <v>53041.222279929018</v>
      </c>
      <c r="E8175">
        <v>44271949.801741563</v>
      </c>
      <c r="F8175">
        <v>1378.3885883858602</v>
      </c>
      <c r="G8175">
        <v>229908691.93407512</v>
      </c>
      <c r="H8175" s="6">
        <f>E8175-G8175-'Recalled prostheses cost'!$F$23</f>
        <v>-209388566.59922472</v>
      </c>
      <c r="I8175" s="112">
        <v>24359004.587113921</v>
      </c>
      <c r="J8175" s="112">
        <v>87365302.934948549</v>
      </c>
      <c r="K8175" s="112">
        <f>I8175-J8175-(0.38*'Recalled prostheses cost'!$F$23)</f>
        <v>-72031991.645253271</v>
      </c>
      <c r="L8175" s="11">
        <f t="shared" si="258"/>
        <v>1</v>
      </c>
    </row>
    <row r="8176" spans="1:12" x14ac:dyDescent="0.25">
      <c r="A8176">
        <f t="shared" si="259"/>
        <v>8171</v>
      </c>
      <c r="C8176">
        <v>58877.717698589782</v>
      </c>
      <c r="D8176">
        <v>61225.198441057888</v>
      </c>
      <c r="E8176">
        <v>46007062.951980315</v>
      </c>
      <c r="F8176">
        <v>2347.4807424681057</v>
      </c>
      <c r="G8176">
        <v>423594798.17349714</v>
      </c>
      <c r="H8176" s="6">
        <f>E8176-G8176-'Recalled prostheses cost'!$F$23</f>
        <v>-401339559.68840802</v>
      </c>
      <c r="I8176" s="112">
        <v>25820450.179307111</v>
      </c>
      <c r="J8176" s="112">
        <v>160966023.30592895</v>
      </c>
      <c r="K8176" s="112">
        <f>I8176-J8176-(0.38*'Recalled prostheses cost'!$F$23)</f>
        <v>-144171266.4240405</v>
      </c>
      <c r="L8176" s="11">
        <f t="shared" si="258"/>
        <v>1</v>
      </c>
    </row>
    <row r="8177" spans="1:12" x14ac:dyDescent="0.25">
      <c r="A8177">
        <f t="shared" si="259"/>
        <v>8172</v>
      </c>
      <c r="C8177">
        <v>56080.156302067153</v>
      </c>
      <c r="D8177">
        <v>57799.681254994262</v>
      </c>
      <c r="E8177">
        <v>48302256.375066802</v>
      </c>
      <c r="F8177">
        <v>1719.5249529271096</v>
      </c>
      <c r="G8177">
        <v>313902772.04627502</v>
      </c>
      <c r="H8177" s="6">
        <f>E8177-G8177-'Recalled prostheses cost'!$F$23</f>
        <v>-289352340.13809937</v>
      </c>
      <c r="I8177" s="112">
        <v>26594226.042224698</v>
      </c>
      <c r="J8177" s="112">
        <v>119283053.3775845</v>
      </c>
      <c r="K8177" s="112">
        <f>I8177-J8177-(0.38*'Recalled prostheses cost'!$F$23)</f>
        <v>-101714520.63277847</v>
      </c>
      <c r="L8177" s="11">
        <f t="shared" si="258"/>
        <v>1</v>
      </c>
    </row>
    <row r="8178" spans="1:12" x14ac:dyDescent="0.25">
      <c r="A8178">
        <f t="shared" si="259"/>
        <v>8173</v>
      </c>
      <c r="C8178">
        <v>59362.131038211854</v>
      </c>
      <c r="D8178">
        <v>60155.696406009069</v>
      </c>
      <c r="E8178">
        <v>43056835.650465399</v>
      </c>
      <c r="F8178">
        <v>793.565367797215</v>
      </c>
      <c r="G8178">
        <v>134188815.23294787</v>
      </c>
      <c r="H8178" s="6">
        <f>E8178-G8178-'Recalled prostheses cost'!$F$23</f>
        <v>-114883804.04937364</v>
      </c>
      <c r="I8178" s="112">
        <v>24234787.555601075</v>
      </c>
      <c r="J8178" s="112">
        <v>50991749.788520187</v>
      </c>
      <c r="K8178" s="112">
        <f>I8178-J8178-(0.38*'Recalled prostheses cost'!$F$23)</f>
        <v>-35782655.530337758</v>
      </c>
      <c r="L8178" s="11">
        <f t="shared" si="258"/>
        <v>1</v>
      </c>
    </row>
    <row r="8179" spans="1:12" x14ac:dyDescent="0.25">
      <c r="A8179">
        <f t="shared" si="259"/>
        <v>8174</v>
      </c>
      <c r="C8179">
        <v>53326.958428965903</v>
      </c>
      <c r="D8179">
        <v>55033.898178299423</v>
      </c>
      <c r="E8179">
        <v>55053201.864453375</v>
      </c>
      <c r="F8179">
        <v>1706.93974933352</v>
      </c>
      <c r="G8179">
        <v>431435741.06663108</v>
      </c>
      <c r="H8179" s="6">
        <f>E8179-G8179-'Recalled prostheses cost'!$F$23</f>
        <v>-400134363.66906887</v>
      </c>
      <c r="I8179" s="112">
        <v>30621058.173488814</v>
      </c>
      <c r="J8179" s="112">
        <v>163945581.6053198</v>
      </c>
      <c r="K8179" s="112">
        <f>I8179-J8179-(0.38*'Recalled prostheses cost'!$F$23)</f>
        <v>-142350216.72924963</v>
      </c>
      <c r="L8179" s="11">
        <f t="shared" si="258"/>
        <v>1</v>
      </c>
    </row>
    <row r="8180" spans="1:12" x14ac:dyDescent="0.25">
      <c r="A8180">
        <f t="shared" si="259"/>
        <v>8175</v>
      </c>
      <c r="C8180">
        <v>51441.171033595121</v>
      </c>
      <c r="D8180">
        <v>52970.364179520111</v>
      </c>
      <c r="E8180">
        <v>48601810.731338017</v>
      </c>
      <c r="F8180">
        <v>1529.1931459249899</v>
      </c>
      <c r="G8180">
        <v>362121221.2473039</v>
      </c>
      <c r="H8180" s="6">
        <f>E8180-G8180-'Recalled prostheses cost'!$F$23</f>
        <v>-337271234.98285705</v>
      </c>
      <c r="I8180" s="112">
        <v>26814691.425978053</v>
      </c>
      <c r="J8180" s="112">
        <v>137606064.0739755</v>
      </c>
      <c r="K8180" s="112">
        <f>I8180-J8180-(0.38*'Recalled prostheses cost'!$F$23)</f>
        <v>-119817065.94541609</v>
      </c>
      <c r="L8180" s="11">
        <f t="shared" si="258"/>
        <v>1</v>
      </c>
    </row>
    <row r="8181" spans="1:12" x14ac:dyDescent="0.25">
      <c r="A8181">
        <f t="shared" si="259"/>
        <v>8176</v>
      </c>
      <c r="C8181">
        <v>52481.384421582923</v>
      </c>
      <c r="D8181">
        <v>53495.795623703256</v>
      </c>
      <c r="E8181">
        <v>67700595.820605531</v>
      </c>
      <c r="F8181">
        <v>1014.4112021203327</v>
      </c>
      <c r="G8181">
        <v>300164307.82693499</v>
      </c>
      <c r="H8181" s="6">
        <f>E8181-G8181-'Recalled prostheses cost'!$F$23</f>
        <v>-256215536.47322065</v>
      </c>
      <c r="I8181" s="112">
        <v>37789418.033029474</v>
      </c>
      <c r="J8181" s="112">
        <v>114062436.9742353</v>
      </c>
      <c r="K8181" s="112">
        <f>I8181-J8181-(0.38*'Recalled prostheses cost'!$F$23)</f>
        <v>-85298712.238624483</v>
      </c>
      <c r="L8181" s="11">
        <f t="shared" si="258"/>
        <v>1</v>
      </c>
    </row>
    <row r="8182" spans="1:12" x14ac:dyDescent="0.25">
      <c r="A8182">
        <f t="shared" si="259"/>
        <v>8177</v>
      </c>
      <c r="C8182">
        <v>53791.578595344166</v>
      </c>
      <c r="D8182">
        <v>55643.904133900687</v>
      </c>
      <c r="E8182">
        <v>45713759.867364258</v>
      </c>
      <c r="F8182">
        <v>1852.3255385565208</v>
      </c>
      <c r="G8182">
        <v>427210609.71590352</v>
      </c>
      <c r="H8182" s="6">
        <f>E8182-G8182-'Recalled prostheses cost'!$F$23</f>
        <v>-405248674.3154304</v>
      </c>
      <c r="I8182" s="112">
        <v>25231102.633960035</v>
      </c>
      <c r="J8182" s="112">
        <v>162340031.69204336</v>
      </c>
      <c r="K8182" s="112">
        <f>I8182-J8182-(0.38*'Recalled prostheses cost'!$F$23)</f>
        <v>-146134622.35550198</v>
      </c>
      <c r="L8182" s="11">
        <f t="shared" si="258"/>
        <v>1</v>
      </c>
    </row>
    <row r="8183" spans="1:12" x14ac:dyDescent="0.25">
      <c r="A8183">
        <f t="shared" si="259"/>
        <v>8178</v>
      </c>
      <c r="C8183">
        <v>61546.582853282271</v>
      </c>
      <c r="D8183">
        <v>64752.171598524495</v>
      </c>
      <c r="E8183">
        <v>48608423.515158452</v>
      </c>
      <c r="F8183">
        <v>3205.5887452422248</v>
      </c>
      <c r="G8183">
        <v>656783652.57794297</v>
      </c>
      <c r="H8183" s="6">
        <f>E8183-G8183-'Recalled prostheses cost'!$F$23</f>
        <v>-631927053.52967572</v>
      </c>
      <c r="I8183" s="112">
        <v>26939114.45041883</v>
      </c>
      <c r="J8183" s="112">
        <v>249577787.97961834</v>
      </c>
      <c r="K8183" s="112">
        <f>I8183-J8183-(0.38*'Recalled prostheses cost'!$F$23)</f>
        <v>-231664366.82661816</v>
      </c>
      <c r="L8183" s="11">
        <f t="shared" si="258"/>
        <v>1</v>
      </c>
    </row>
    <row r="8184" spans="1:12" x14ac:dyDescent="0.25">
      <c r="A8184">
        <f t="shared" si="259"/>
        <v>8179</v>
      </c>
      <c r="C8184">
        <v>68149.692291182568</v>
      </c>
      <c r="D8184">
        <v>70316.080751381669</v>
      </c>
      <c r="E8184">
        <v>64872848.245716013</v>
      </c>
      <c r="F8184">
        <v>2166.3884601991012</v>
      </c>
      <c r="G8184">
        <v>599041811.18630099</v>
      </c>
      <c r="H8184" s="6">
        <f>E8184-G8184-'Recalled prostheses cost'!$F$23</f>
        <v>-557920787.40747619</v>
      </c>
      <c r="I8184" s="112">
        <v>36111715.466033682</v>
      </c>
      <c r="J8184" s="112">
        <v>227635888.25079435</v>
      </c>
      <c r="K8184" s="112">
        <f>I8184-J8184-(0.38*'Recalled prostheses cost'!$F$23)</f>
        <v>-200549866.08217931</v>
      </c>
      <c r="L8184" s="11">
        <f t="shared" si="258"/>
        <v>1</v>
      </c>
    </row>
    <row r="8185" spans="1:12" x14ac:dyDescent="0.25">
      <c r="A8185">
        <f t="shared" si="259"/>
        <v>8180</v>
      </c>
      <c r="C8185">
        <v>62126.947126211096</v>
      </c>
      <c r="D8185">
        <v>64262.185771154029</v>
      </c>
      <c r="E8185">
        <v>44188176.477418177</v>
      </c>
      <c r="F8185">
        <v>2135.2386449429323</v>
      </c>
      <c r="G8185">
        <v>307741386.78059024</v>
      </c>
      <c r="H8185" s="6">
        <f>E8185-G8185-'Recalled prostheses cost'!$F$23</f>
        <v>-287305034.77006322</v>
      </c>
      <c r="I8185" s="112">
        <v>24964892.951063864</v>
      </c>
      <c r="J8185" s="112">
        <v>116941726.9766243</v>
      </c>
      <c r="K8185" s="112">
        <f>I8185-J8185-(0.38*'Recalled prostheses cost'!$F$23)</f>
        <v>-101002527.32297909</v>
      </c>
      <c r="L8185" s="11">
        <f t="shared" si="258"/>
        <v>1</v>
      </c>
    </row>
    <row r="8186" spans="1:12" x14ac:dyDescent="0.25">
      <c r="A8186">
        <f t="shared" si="259"/>
        <v>8181</v>
      </c>
      <c r="C8186">
        <v>53381.273033470585</v>
      </c>
      <c r="D8186">
        <v>54980.301645626481</v>
      </c>
      <c r="E8186">
        <v>41355794.985872969</v>
      </c>
      <c r="F8186">
        <v>1599.0286121558966</v>
      </c>
      <c r="G8186">
        <v>288367898.75603944</v>
      </c>
      <c r="H8186" s="6">
        <f>E8186-G8186-'Recalled prostheses cost'!$F$23</f>
        <v>-270763928.23705763</v>
      </c>
      <c r="I8186" s="112">
        <v>22944829.744767785</v>
      </c>
      <c r="J8186" s="112">
        <v>109579801.52729501</v>
      </c>
      <c r="K8186" s="112">
        <f>I8186-J8186-(0.38*'Recalled prostheses cost'!$F$23)</f>
        <v>-95660665.079945862</v>
      </c>
      <c r="L8186" s="11">
        <f t="shared" si="258"/>
        <v>1</v>
      </c>
    </row>
    <row r="8187" spans="1:12" x14ac:dyDescent="0.25">
      <c r="A8187">
        <f t="shared" si="259"/>
        <v>8182</v>
      </c>
      <c r="C8187">
        <v>53469.46767183068</v>
      </c>
      <c r="D8187">
        <v>54765.787201028259</v>
      </c>
      <c r="E8187">
        <v>49888979.182848401</v>
      </c>
      <c r="F8187">
        <v>1296.319529197579</v>
      </c>
      <c r="G8187">
        <v>249330484.70739129</v>
      </c>
      <c r="H8187" s="6">
        <f>E8187-G8187-'Recalled prostheses cost'!$F$23</f>
        <v>-223193329.99143407</v>
      </c>
      <c r="I8187" s="112">
        <v>28058066.286973171</v>
      </c>
      <c r="J8187" s="112">
        <v>94745584.18880868</v>
      </c>
      <c r="K8187" s="112">
        <f>I8187-J8187-(0.38*'Recalled prostheses cost'!$F$23)</f>
        <v>-75713211.199254155</v>
      </c>
      <c r="L8187" s="11">
        <f t="shared" si="258"/>
        <v>1</v>
      </c>
    </row>
    <row r="8188" spans="1:12" x14ac:dyDescent="0.25">
      <c r="A8188">
        <f t="shared" si="259"/>
        <v>8183</v>
      </c>
      <c r="C8188">
        <v>53749.216666981993</v>
      </c>
      <c r="D8188">
        <v>55760.931318967108</v>
      </c>
      <c r="E8188">
        <v>39973440.283604667</v>
      </c>
      <c r="F8188">
        <v>2011.7146519851158</v>
      </c>
      <c r="G8188">
        <v>316091778.51023483</v>
      </c>
      <c r="H8188" s="6">
        <f>E8188-G8188-'Recalled prostheses cost'!$F$23</f>
        <v>-299870162.69352132</v>
      </c>
      <c r="I8188" s="112">
        <v>21928694.901470497</v>
      </c>
      <c r="J8188" s="112">
        <v>120114875.83388925</v>
      </c>
      <c r="K8188" s="112">
        <f>I8188-J8188-(0.38*'Recalled prostheses cost'!$F$23)</f>
        <v>-107211874.22983739</v>
      </c>
      <c r="L8188" s="11">
        <f t="shared" si="258"/>
        <v>1</v>
      </c>
    </row>
    <row r="8189" spans="1:12" x14ac:dyDescent="0.25">
      <c r="A8189">
        <f t="shared" si="259"/>
        <v>8184</v>
      </c>
      <c r="C8189">
        <v>53042.727173712199</v>
      </c>
      <c r="D8189">
        <v>54426.320090023684</v>
      </c>
      <c r="E8189">
        <v>52700893.519802563</v>
      </c>
      <c r="F8189">
        <v>1383.5929163114852</v>
      </c>
      <c r="G8189">
        <v>335241349.53190464</v>
      </c>
      <c r="H8189" s="6">
        <f>E8189-G8189-'Recalled prostheses cost'!$F$23</f>
        <v>-306292280.47899324</v>
      </c>
      <c r="I8189" s="112">
        <v>29499973.707852203</v>
      </c>
      <c r="J8189" s="112">
        <v>127391712.82212375</v>
      </c>
      <c r="K8189" s="112">
        <f>I8189-J8189-(0.38*'Recalled prostheses cost'!$F$23)</f>
        <v>-106917432.41169021</v>
      </c>
      <c r="L8189" s="11">
        <f t="shared" si="258"/>
        <v>1</v>
      </c>
    </row>
    <row r="8190" spans="1:12" x14ac:dyDescent="0.25">
      <c r="A8190">
        <f t="shared" si="259"/>
        <v>8185</v>
      </c>
      <c r="C8190">
        <v>55087.494621561083</v>
      </c>
      <c r="D8190">
        <v>57212.966059933584</v>
      </c>
      <c r="E8190">
        <v>40865625.076931059</v>
      </c>
      <c r="F8190">
        <v>2125.4714383725004</v>
      </c>
      <c r="G8190">
        <v>370652373.13429368</v>
      </c>
      <c r="H8190" s="6">
        <f>E8190-G8190-'Recalled prostheses cost'!$F$23</f>
        <v>-353538572.52425379</v>
      </c>
      <c r="I8190" s="112">
        <v>22457724.041538239</v>
      </c>
      <c r="J8190" s="112">
        <v>140847901.79103163</v>
      </c>
      <c r="K8190" s="112">
        <f>I8190-J8190-(0.38*'Recalled prostheses cost'!$F$23)</f>
        <v>-127415871.04691204</v>
      </c>
      <c r="L8190" s="11">
        <f t="shared" si="258"/>
        <v>1</v>
      </c>
    </row>
    <row r="8191" spans="1:12" x14ac:dyDescent="0.25">
      <c r="A8191">
        <f t="shared" si="259"/>
        <v>8186</v>
      </c>
      <c r="C8191">
        <v>65682.232411972902</v>
      </c>
      <c r="D8191">
        <v>67391.694848133615</v>
      </c>
      <c r="E8191">
        <v>55640406.777019642</v>
      </c>
      <c r="F8191">
        <v>1709.462436160713</v>
      </c>
      <c r="G8191">
        <v>328339206.15715003</v>
      </c>
      <c r="H8191" s="6">
        <f>E8191-G8191-'Recalled prostheses cost'!$F$23</f>
        <v>-296450623.84702158</v>
      </c>
      <c r="I8191" s="112">
        <v>30449432.781231798</v>
      </c>
      <c r="J8191" s="112">
        <v>124768898.33971703</v>
      </c>
      <c r="K8191" s="112">
        <f>I8191-J8191-(0.38*'Recalled prostheses cost'!$F$23)</f>
        <v>-103345158.85590389</v>
      </c>
      <c r="L8191" s="11">
        <f t="shared" si="258"/>
        <v>1</v>
      </c>
    </row>
    <row r="8192" spans="1:12" x14ac:dyDescent="0.25">
      <c r="A8192">
        <f t="shared" si="259"/>
        <v>8187</v>
      </c>
      <c r="C8192">
        <v>57622.045581929771</v>
      </c>
      <c r="D8192">
        <v>59820.547750802492</v>
      </c>
      <c r="E8192">
        <v>49481846.636784285</v>
      </c>
      <c r="F8192">
        <v>2198.5021688727211</v>
      </c>
      <c r="G8192">
        <v>398781336.45368695</v>
      </c>
      <c r="H8192" s="6">
        <f>E8192-G8192-'Recalled prostheses cost'!$F$23</f>
        <v>-373051314.28379381</v>
      </c>
      <c r="I8192" s="112">
        <v>27440175.312654294</v>
      </c>
      <c r="J8192" s="112">
        <v>151536907.85240105</v>
      </c>
      <c r="K8192" s="112">
        <f>I8192-J8192-(0.38*'Recalled prostheses cost'!$F$23)</f>
        <v>-133122425.83716542</v>
      </c>
      <c r="L8192" s="11">
        <f t="shared" si="258"/>
        <v>1</v>
      </c>
    </row>
    <row r="8193" spans="1:12" x14ac:dyDescent="0.25">
      <c r="A8193">
        <f t="shared" si="259"/>
        <v>8188</v>
      </c>
      <c r="C8193">
        <v>51419.218002543552</v>
      </c>
      <c r="D8193">
        <v>52497.380152046841</v>
      </c>
      <c r="E8193">
        <v>60008520.015651636</v>
      </c>
      <c r="F8193">
        <v>1078.1621495032887</v>
      </c>
      <c r="G8193">
        <v>280270257.27929407</v>
      </c>
      <c r="H8193" s="6">
        <f>E8193-G8193-'Recalled prostheses cost'!$F$23</f>
        <v>-244013561.7305336</v>
      </c>
      <c r="I8193" s="112">
        <v>33420286.88563269</v>
      </c>
      <c r="J8193" s="112">
        <v>106502697.76613174</v>
      </c>
      <c r="K8193" s="112">
        <f>I8193-J8193-(0.38*'Recalled prostheses cost'!$F$23)</f>
        <v>-82108104.177917689</v>
      </c>
      <c r="L8193" s="11">
        <f t="shared" si="258"/>
        <v>1</v>
      </c>
    </row>
    <row r="8194" spans="1:12" x14ac:dyDescent="0.25">
      <c r="A8194">
        <f t="shared" si="259"/>
        <v>8189</v>
      </c>
      <c r="C8194">
        <v>74174.173109420866</v>
      </c>
      <c r="D8194">
        <v>75218.071951256745</v>
      </c>
      <c r="E8194">
        <v>70330440.446053654</v>
      </c>
      <c r="F8194">
        <v>1043.8988418358786</v>
      </c>
      <c r="G8194">
        <v>232878461.40845582</v>
      </c>
      <c r="H8194" s="6">
        <f>E8194-G8194-'Recalled prostheses cost'!$F$23</f>
        <v>-186299845.42929333</v>
      </c>
      <c r="I8194" s="112">
        <v>39196346.23726774</v>
      </c>
      <c r="J8194" s="112">
        <v>88493815.335213214</v>
      </c>
      <c r="K8194" s="112">
        <f>I8194-J8194-(0.38*'Recalled prostheses cost'!$F$23)</f>
        <v>-58323162.395364121</v>
      </c>
      <c r="L8194" s="11">
        <f t="shared" si="258"/>
        <v>1</v>
      </c>
    </row>
    <row r="8195" spans="1:12" x14ac:dyDescent="0.25">
      <c r="A8195">
        <f t="shared" si="259"/>
        <v>8190</v>
      </c>
      <c r="C8195">
        <v>65505.333735290456</v>
      </c>
      <c r="D8195">
        <v>67836.947364356762</v>
      </c>
      <c r="E8195">
        <v>56667529.996059336</v>
      </c>
      <c r="F8195">
        <v>2331.6136290663053</v>
      </c>
      <c r="G8195">
        <v>452602817.89978188</v>
      </c>
      <c r="H8195" s="6">
        <f>E8195-G8195-'Recalled prostheses cost'!$F$23</f>
        <v>-419687112.37061369</v>
      </c>
      <c r="I8195" s="112">
        <v>31484454.619253609</v>
      </c>
      <c r="J8195" s="112">
        <v>171989070.80191714</v>
      </c>
      <c r="K8195" s="112">
        <f>I8195-J8195-(0.38*'Recalled prostheses cost'!$F$23)</f>
        <v>-149530309.48008218</v>
      </c>
      <c r="L8195" s="11">
        <f t="shared" si="258"/>
        <v>1</v>
      </c>
    </row>
    <row r="8196" spans="1:12" x14ac:dyDescent="0.25">
      <c r="A8196">
        <f t="shared" si="259"/>
        <v>8191</v>
      </c>
      <c r="C8196">
        <v>70853.229538605388</v>
      </c>
      <c r="D8196">
        <v>74033.147111647166</v>
      </c>
      <c r="E8196">
        <v>45704465.674806893</v>
      </c>
      <c r="F8196">
        <v>3179.9175730417774</v>
      </c>
      <c r="G8196">
        <v>381916925.94865716</v>
      </c>
      <c r="H8196" s="6">
        <f>E8196-G8196-'Recalled prostheses cost'!$F$23</f>
        <v>-359964284.74074143</v>
      </c>
      <c r="I8196" s="112">
        <v>25449195.945542511</v>
      </c>
      <c r="J8196" s="112">
        <v>145128431.86048973</v>
      </c>
      <c r="K8196" s="112">
        <f>I8196-J8196-(0.38*'Recalled prostheses cost'!$F$23)</f>
        <v>-128704929.21236587</v>
      </c>
      <c r="L8196" s="11">
        <f t="shared" si="258"/>
        <v>1</v>
      </c>
    </row>
    <row r="8197" spans="1:12" x14ac:dyDescent="0.25">
      <c r="A8197">
        <f t="shared" si="259"/>
        <v>8192</v>
      </c>
      <c r="C8197">
        <v>59745.935749649143</v>
      </c>
      <c r="D8197">
        <v>61301.019130597713</v>
      </c>
      <c r="E8197">
        <v>44365946.238496028</v>
      </c>
      <c r="F8197">
        <v>1555.0833809485703</v>
      </c>
      <c r="G8197">
        <v>238051621.57603145</v>
      </c>
      <c r="H8197" s="6">
        <f>E8197-G8197-'Recalled prostheses cost'!$F$23</f>
        <v>-217437499.80442658</v>
      </c>
      <c r="I8197" s="112">
        <v>24456802.340145141</v>
      </c>
      <c r="J8197" s="112">
        <v>90459616.198891938</v>
      </c>
      <c r="K8197" s="112">
        <f>I8197-J8197-(0.38*'Recalled prostheses cost'!$F$23)</f>
        <v>-75028507.156165451</v>
      </c>
      <c r="L8197" s="11">
        <f t="shared" si="258"/>
        <v>1</v>
      </c>
    </row>
    <row r="8198" spans="1:12" x14ac:dyDescent="0.25">
      <c r="A8198">
        <f t="shared" si="259"/>
        <v>8193</v>
      </c>
      <c r="C8198">
        <v>59875.987488836661</v>
      </c>
      <c r="D8198">
        <v>61770.492957109796</v>
      </c>
      <c r="E8198">
        <v>39602103.31050726</v>
      </c>
      <c r="F8198">
        <v>1894.5054682731352</v>
      </c>
      <c r="G8198">
        <v>324813802.9791007</v>
      </c>
      <c r="H8198" s="6">
        <f>E8198-G8198-'Recalled prostheses cost'!$F$23</f>
        <v>-308963524.13548464</v>
      </c>
      <c r="I8198" s="112">
        <v>21587367.918234531</v>
      </c>
      <c r="J8198" s="112">
        <v>123429245.13205831</v>
      </c>
      <c r="K8198" s="112">
        <f>I8198-J8198-(0.38*'Recalled prostheses cost'!$F$23)</f>
        <v>-110867570.51124242</v>
      </c>
      <c r="L8198" s="11">
        <f t="shared" ref="L8198:L8261" si="260">IF(H8198/$H$1&lt;=F8198,1,0)</f>
        <v>1</v>
      </c>
    </row>
    <row r="8199" spans="1:12" x14ac:dyDescent="0.25">
      <c r="A8199">
        <f t="shared" si="259"/>
        <v>8194</v>
      </c>
      <c r="C8199">
        <v>75661.441222979818</v>
      </c>
      <c r="D8199">
        <v>78385.898451455359</v>
      </c>
      <c r="E8199">
        <v>56842299.778499216</v>
      </c>
      <c r="F8199">
        <v>2724.4572284755413</v>
      </c>
      <c r="G8199">
        <v>401023295.80834568</v>
      </c>
      <c r="H8199" s="6">
        <f>E8199-G8199-'Recalled prostheses cost'!$F$23</f>
        <v>-367932820.4967376</v>
      </c>
      <c r="I8199" s="112">
        <v>31434877.999183666</v>
      </c>
      <c r="J8199" s="112">
        <v>152388852.40717137</v>
      </c>
      <c r="K8199" s="112">
        <f>I8199-J8199-(0.38*'Recalled prostheses cost'!$F$23)</f>
        <v>-129979667.70540634</v>
      </c>
      <c r="L8199" s="11">
        <f t="shared" si="260"/>
        <v>1</v>
      </c>
    </row>
    <row r="8200" spans="1:12" x14ac:dyDescent="0.25">
      <c r="A8200">
        <f t="shared" ref="A8200:A8263" si="261">1+A8199</f>
        <v>8195</v>
      </c>
      <c r="C8200">
        <v>82581.918780945125</v>
      </c>
      <c r="D8200">
        <v>86810.772615816139</v>
      </c>
      <c r="E8200">
        <v>40769735.851341061</v>
      </c>
      <c r="F8200">
        <v>4228.8538348710135</v>
      </c>
      <c r="G8200">
        <v>420977445.48728693</v>
      </c>
      <c r="H8200" s="6">
        <f>E8200-G8200-'Recalled prostheses cost'!$F$23</f>
        <v>-403959534.10283703</v>
      </c>
      <c r="I8200" s="112">
        <v>22165160.106055848</v>
      </c>
      <c r="J8200" s="112">
        <v>159971429.28516901</v>
      </c>
      <c r="K8200" s="112">
        <f>I8200-J8200-(0.38*'Recalled prostheses cost'!$F$23)</f>
        <v>-146831962.4765318</v>
      </c>
      <c r="L8200" s="11">
        <f t="shared" si="260"/>
        <v>1</v>
      </c>
    </row>
    <row r="8201" spans="1:12" x14ac:dyDescent="0.25">
      <c r="A8201">
        <f t="shared" si="261"/>
        <v>8196</v>
      </c>
      <c r="C8201">
        <v>61643.364799364317</v>
      </c>
      <c r="D8201">
        <v>63603.036827515585</v>
      </c>
      <c r="E8201">
        <v>55239474.950535111</v>
      </c>
      <c r="F8201">
        <v>1959.672028151268</v>
      </c>
      <c r="G8201">
        <v>361613710.48969066</v>
      </c>
      <c r="H8201" s="6">
        <f>E8201-G8201-'Recalled prostheses cost'!$F$23</f>
        <v>-330126060.00604671</v>
      </c>
      <c r="I8201" s="112">
        <v>30673269.237804946</v>
      </c>
      <c r="J8201" s="112">
        <v>137413209.98608243</v>
      </c>
      <c r="K8201" s="112">
        <f>I8201-J8201-(0.38*'Recalled prostheses cost'!$F$23)</f>
        <v>-115765634.04569614</v>
      </c>
      <c r="L8201" s="11">
        <f t="shared" si="260"/>
        <v>1</v>
      </c>
    </row>
    <row r="8202" spans="1:12" x14ac:dyDescent="0.25">
      <c r="A8202">
        <f t="shared" si="261"/>
        <v>8197</v>
      </c>
      <c r="C8202">
        <v>71536.213522596299</v>
      </c>
      <c r="D8202">
        <v>73846.172773335275</v>
      </c>
      <c r="E8202">
        <v>70024644.190129608</v>
      </c>
      <c r="F8202">
        <v>2309.9592507389752</v>
      </c>
      <c r="G8202">
        <v>449645381.54514498</v>
      </c>
      <c r="H8202" s="6">
        <f>E8202-G8202-'Recalled prostheses cost'!$F$23</f>
        <v>-403372561.82190657</v>
      </c>
      <c r="I8202" s="112">
        <v>38855446.502601258</v>
      </c>
      <c r="J8202" s="112">
        <v>170865244.98715511</v>
      </c>
      <c r="K8202" s="112">
        <f>I8202-J8202-(0.38*'Recalled prostheses cost'!$F$23)</f>
        <v>-141035491.7819725</v>
      </c>
      <c r="L8202" s="11">
        <f t="shared" si="260"/>
        <v>1</v>
      </c>
    </row>
    <row r="8203" spans="1:12" x14ac:dyDescent="0.25">
      <c r="A8203">
        <f t="shared" si="261"/>
        <v>8198</v>
      </c>
      <c r="C8203">
        <v>52889.236911627129</v>
      </c>
      <c r="D8203">
        <v>53933.46508376149</v>
      </c>
      <c r="E8203">
        <v>57585944.773820743</v>
      </c>
      <c r="F8203">
        <v>1044.2281721343606</v>
      </c>
      <c r="G8203">
        <v>241515860.20620477</v>
      </c>
      <c r="H8203" s="6">
        <f>E8203-G8203-'Recalled prostheses cost'!$F$23</f>
        <v>-207681739.89927518</v>
      </c>
      <c r="I8203" s="112">
        <v>31806571.750619631</v>
      </c>
      <c r="J8203" s="112">
        <v>91776026.878357798</v>
      </c>
      <c r="K8203" s="112">
        <f>I8203-J8203-(0.38*'Recalled prostheses cost'!$F$23)</f>
        <v>-68995148.425156802</v>
      </c>
      <c r="L8203" s="11">
        <f t="shared" si="260"/>
        <v>1</v>
      </c>
    </row>
    <row r="8204" spans="1:12" x14ac:dyDescent="0.25">
      <c r="A8204">
        <f t="shared" si="261"/>
        <v>8199</v>
      </c>
      <c r="C8204">
        <v>50594.856344223153</v>
      </c>
      <c r="D8204">
        <v>52165.944296089787</v>
      </c>
      <c r="E8204">
        <v>43407655.878587894</v>
      </c>
      <c r="F8204">
        <v>1571.0879518666334</v>
      </c>
      <c r="G8204">
        <v>366979683.22366482</v>
      </c>
      <c r="H8204" s="6">
        <f>E8204-G8204-'Recalled prostheses cost'!$F$23</f>
        <v>-347323851.81196809</v>
      </c>
      <c r="I8204" s="112">
        <v>24089183.882269885</v>
      </c>
      <c r="J8204" s="112">
        <v>139452279.62499261</v>
      </c>
      <c r="K8204" s="112">
        <f>I8204-J8204-(0.38*'Recalled prostheses cost'!$F$23)</f>
        <v>-124388789.04014137</v>
      </c>
      <c r="L8204" s="11">
        <f t="shared" si="260"/>
        <v>1</v>
      </c>
    </row>
    <row r="8205" spans="1:12" x14ac:dyDescent="0.25">
      <c r="A8205">
        <f t="shared" si="261"/>
        <v>8200</v>
      </c>
      <c r="C8205">
        <v>53712.623678185788</v>
      </c>
      <c r="D8205">
        <v>54819.653476539941</v>
      </c>
      <c r="E8205">
        <v>47773294.772530541</v>
      </c>
      <c r="F8205">
        <v>1107.0297983541532</v>
      </c>
      <c r="G8205">
        <v>189159030.96773687</v>
      </c>
      <c r="H8205" s="6">
        <f>E8205-G8205-'Recalled prostheses cost'!$F$23</f>
        <v>-165137560.66209751</v>
      </c>
      <c r="I8205" s="112">
        <v>26478468.227955088</v>
      </c>
      <c r="J8205" s="112">
        <v>71880431.767739996</v>
      </c>
      <c r="K8205" s="112">
        <f>I8205-J8205-(0.38*'Recalled prostheses cost'!$F$23)</f>
        <v>-54427656.837203555</v>
      </c>
      <c r="L8205" s="11">
        <f t="shared" si="260"/>
        <v>1</v>
      </c>
    </row>
    <row r="8206" spans="1:12" x14ac:dyDescent="0.25">
      <c r="A8206">
        <f t="shared" si="261"/>
        <v>8201</v>
      </c>
      <c r="C8206">
        <v>63252.019836635045</v>
      </c>
      <c r="D8206">
        <v>65626.838867998027</v>
      </c>
      <c r="E8206">
        <v>42253529.704048797</v>
      </c>
      <c r="F8206">
        <v>2374.8190313629821</v>
      </c>
      <c r="G8206">
        <v>325127707.90464085</v>
      </c>
      <c r="H8206" s="6">
        <f>E8206-G8206-'Recalled prostheses cost'!$F$23</f>
        <v>-306626002.66748321</v>
      </c>
      <c r="I8206" s="112">
        <v>23375002.493091926</v>
      </c>
      <c r="J8206" s="112">
        <v>123548529.00376354</v>
      </c>
      <c r="K8206" s="112">
        <f>I8206-J8206-(0.38*'Recalled prostheses cost'!$F$23)</f>
        <v>-109199219.80809027</v>
      </c>
      <c r="L8206" s="11">
        <f t="shared" si="260"/>
        <v>1</v>
      </c>
    </row>
    <row r="8207" spans="1:12" x14ac:dyDescent="0.25">
      <c r="A8207">
        <f t="shared" si="261"/>
        <v>8202</v>
      </c>
      <c r="C8207">
        <v>54245.63719313348</v>
      </c>
      <c r="D8207">
        <v>55854.864103343774</v>
      </c>
      <c r="E8207">
        <v>44994937.497418463</v>
      </c>
      <c r="F8207">
        <v>1609.2269102102946</v>
      </c>
      <c r="G8207">
        <v>310337048.60412288</v>
      </c>
      <c r="H8207" s="6">
        <f>E8207-G8207-'Recalled prostheses cost'!$F$23</f>
        <v>-289093935.57359558</v>
      </c>
      <c r="I8207" s="112">
        <v>24609379.092457965</v>
      </c>
      <c r="J8207" s="112">
        <v>117928078.46956669</v>
      </c>
      <c r="K8207" s="112">
        <f>I8207-J8207-(0.38*'Recalled prostheses cost'!$F$23)</f>
        <v>-102344392.67452738</v>
      </c>
      <c r="L8207" s="11">
        <f t="shared" si="260"/>
        <v>1</v>
      </c>
    </row>
    <row r="8208" spans="1:12" x14ac:dyDescent="0.25">
      <c r="A8208">
        <f t="shared" si="261"/>
        <v>8203</v>
      </c>
      <c r="C8208">
        <v>91495.543118323316</v>
      </c>
      <c r="D8208">
        <v>97400.238970642225</v>
      </c>
      <c r="E8208">
        <v>61449937.769858278</v>
      </c>
      <c r="F8208">
        <v>5904.6958523189096</v>
      </c>
      <c r="G8208">
        <v>996870226.50522733</v>
      </c>
      <c r="H8208" s="6">
        <f>E8208-G8208-'Recalled prostheses cost'!$F$23</f>
        <v>-959172113.20226026</v>
      </c>
      <c r="I8208" s="112">
        <v>34208389.758082211</v>
      </c>
      <c r="J8208" s="112">
        <v>378810686.07198644</v>
      </c>
      <c r="K8208" s="112">
        <f>I8208-J8208-(0.38*'Recalled prostheses cost'!$F$23)</f>
        <v>-353627989.61132288</v>
      </c>
      <c r="L8208" s="11">
        <f t="shared" si="260"/>
        <v>1</v>
      </c>
    </row>
    <row r="8209" spans="1:12" x14ac:dyDescent="0.25">
      <c r="A8209">
        <f t="shared" si="261"/>
        <v>8204</v>
      </c>
      <c r="C8209">
        <v>59992.032524757218</v>
      </c>
      <c r="D8209">
        <v>61990.465659082409</v>
      </c>
      <c r="E8209">
        <v>53594738.581751443</v>
      </c>
      <c r="F8209">
        <v>1998.4331343251906</v>
      </c>
      <c r="G8209">
        <v>471936386.50500411</v>
      </c>
      <c r="H8209" s="6">
        <f>E8209-G8209-'Recalled prostheses cost'!$F$23</f>
        <v>-442093472.39014381</v>
      </c>
      <c r="I8209" s="112">
        <v>29379999.861853898</v>
      </c>
      <c r="J8209" s="112">
        <v>179335826.8719016</v>
      </c>
      <c r="K8209" s="112">
        <f>I8209-J8209-(0.38*'Recalled prostheses cost'!$F$23)</f>
        <v>-158981520.30746636</v>
      </c>
      <c r="L8209" s="11">
        <f t="shared" si="260"/>
        <v>1</v>
      </c>
    </row>
    <row r="8210" spans="1:12" x14ac:dyDescent="0.25">
      <c r="A8210">
        <f t="shared" si="261"/>
        <v>8205</v>
      </c>
      <c r="C8210">
        <v>60708.501875774295</v>
      </c>
      <c r="D8210">
        <v>62580.562047187435</v>
      </c>
      <c r="E8210">
        <v>52214464.653141633</v>
      </c>
      <c r="F8210">
        <v>1872.0601714131408</v>
      </c>
      <c r="G8210">
        <v>373147982.25847244</v>
      </c>
      <c r="H8210" s="6">
        <f>E8210-G8210-'Recalled prostheses cost'!$F$23</f>
        <v>-344685342.07222199</v>
      </c>
      <c r="I8210" s="112">
        <v>29164683.070996393</v>
      </c>
      <c r="J8210" s="112">
        <v>141796233.25821948</v>
      </c>
      <c r="K8210" s="112">
        <f>I8210-J8210-(0.38*'Recalled prostheses cost'!$F$23)</f>
        <v>-121657243.48464173</v>
      </c>
      <c r="L8210" s="11">
        <f t="shared" si="260"/>
        <v>1</v>
      </c>
    </row>
    <row r="8211" spans="1:12" x14ac:dyDescent="0.25">
      <c r="A8211">
        <f t="shared" si="261"/>
        <v>8206</v>
      </c>
      <c r="C8211">
        <v>69632.496572292599</v>
      </c>
      <c r="D8211">
        <v>73818.133688598653</v>
      </c>
      <c r="E8211">
        <v>47622339.789652914</v>
      </c>
      <c r="F8211">
        <v>4185.6371163060539</v>
      </c>
      <c r="G8211">
        <v>682944113.60024261</v>
      </c>
      <c r="H8211" s="6">
        <f>E8211-G8211-'Recalled prostheses cost'!$F$23</f>
        <v>-659073598.27748084</v>
      </c>
      <c r="I8211" s="112">
        <v>26423582.896292035</v>
      </c>
      <c r="J8211" s="112">
        <v>259518763.16809222</v>
      </c>
      <c r="K8211" s="112">
        <f>I8211-J8211-(0.38*'Recalled prostheses cost'!$F$23)</f>
        <v>-242120873.56921884</v>
      </c>
      <c r="L8211" s="11">
        <f t="shared" si="260"/>
        <v>1</v>
      </c>
    </row>
    <row r="8212" spans="1:12" x14ac:dyDescent="0.25">
      <c r="A8212">
        <f t="shared" si="261"/>
        <v>8207</v>
      </c>
      <c r="C8212">
        <v>49509.473341382225</v>
      </c>
      <c r="D8212">
        <v>50870.267407148182</v>
      </c>
      <c r="E8212">
        <v>49456768.056885257</v>
      </c>
      <c r="F8212">
        <v>1360.7940657659565</v>
      </c>
      <c r="G8212">
        <v>306899556.03470981</v>
      </c>
      <c r="H8212" s="6">
        <f>E8212-G8212-'Recalled prostheses cost'!$F$23</f>
        <v>-281194612.44471574</v>
      </c>
      <c r="I8212" s="112">
        <v>27529198.951919746</v>
      </c>
      <c r="J8212" s="112">
        <v>116621831.29318973</v>
      </c>
      <c r="K8212" s="112">
        <f>I8212-J8212-(0.38*'Recalled prostheses cost'!$F$23)</f>
        <v>-98118325.638688624</v>
      </c>
      <c r="L8212" s="11">
        <f t="shared" si="260"/>
        <v>1</v>
      </c>
    </row>
    <row r="8213" spans="1:12" x14ac:dyDescent="0.25">
      <c r="A8213">
        <f t="shared" si="261"/>
        <v>8208</v>
      </c>
      <c r="C8213">
        <v>65493.258764430422</v>
      </c>
      <c r="D8213">
        <v>67724.313610527402</v>
      </c>
      <c r="E8213">
        <v>43217134.137088478</v>
      </c>
      <c r="F8213">
        <v>2231.0548460969803</v>
      </c>
      <c r="G8213">
        <v>329576755.35815042</v>
      </c>
      <c r="H8213" s="6">
        <f>E8213-G8213-'Recalled prostheses cost'!$F$23</f>
        <v>-310111445.68795311</v>
      </c>
      <c r="I8213" s="112">
        <v>24025485.951600131</v>
      </c>
      <c r="J8213" s="112">
        <v>125239167.03609712</v>
      </c>
      <c r="K8213" s="112">
        <f>I8213-J8213-(0.38*'Recalled prostheses cost'!$F$23)</f>
        <v>-110239374.38191563</v>
      </c>
      <c r="L8213" s="11">
        <f t="shared" si="260"/>
        <v>1</v>
      </c>
    </row>
    <row r="8214" spans="1:12" x14ac:dyDescent="0.25">
      <c r="A8214">
        <f t="shared" si="261"/>
        <v>8209</v>
      </c>
      <c r="C8214">
        <v>80960.985474304049</v>
      </c>
      <c r="D8214">
        <v>84346.022013786511</v>
      </c>
      <c r="E8214">
        <v>41247563.543050006</v>
      </c>
      <c r="F8214">
        <v>3385.0365394824621</v>
      </c>
      <c r="G8214">
        <v>363920150.77878213</v>
      </c>
      <c r="H8214" s="6">
        <f>E8214-G8214-'Recalled prostheses cost'!$F$23</f>
        <v>-346424411.70262331</v>
      </c>
      <c r="I8214" s="112">
        <v>22957859.443124354</v>
      </c>
      <c r="J8214" s="112">
        <v>138289657.29593724</v>
      </c>
      <c r="K8214" s="112">
        <f>I8214-J8214-(0.38*'Recalled prostheses cost'!$F$23)</f>
        <v>-124357491.15023154</v>
      </c>
      <c r="L8214" s="11">
        <f t="shared" si="260"/>
        <v>1</v>
      </c>
    </row>
    <row r="8215" spans="1:12" x14ac:dyDescent="0.25">
      <c r="A8215">
        <f t="shared" si="261"/>
        <v>8210</v>
      </c>
      <c r="C8215">
        <v>84034.954043317324</v>
      </c>
      <c r="D8215">
        <v>86087.997700516222</v>
      </c>
      <c r="E8215">
        <v>52791056.032817684</v>
      </c>
      <c r="F8215">
        <v>2053.0436571988976</v>
      </c>
      <c r="G8215">
        <v>284421720.84351176</v>
      </c>
      <c r="H8215" s="6">
        <f>E8215-G8215-'Recalled prostheses cost'!$F$23</f>
        <v>-255382489.27758524</v>
      </c>
      <c r="I8215" s="112">
        <v>29241731.596728913</v>
      </c>
      <c r="J8215" s="112">
        <v>108080253.92053446</v>
      </c>
      <c r="K8215" s="112">
        <f>I8215-J8215-(0.38*'Recalled prostheses cost'!$F$23)</f>
        <v>-87864215.621224195</v>
      </c>
      <c r="L8215" s="11">
        <f t="shared" si="260"/>
        <v>1</v>
      </c>
    </row>
    <row r="8216" spans="1:12" x14ac:dyDescent="0.25">
      <c r="A8216">
        <f t="shared" si="261"/>
        <v>8211</v>
      </c>
      <c r="C8216">
        <v>70666.759553430064</v>
      </c>
      <c r="D8216">
        <v>74181.719086847632</v>
      </c>
      <c r="E8216">
        <v>54354921.594042763</v>
      </c>
      <c r="F8216">
        <v>3514.9595334175683</v>
      </c>
      <c r="G8216">
        <v>553137618.6564573</v>
      </c>
      <c r="H8216" s="6">
        <f>E8216-G8216-'Recalled prostheses cost'!$F$23</f>
        <v>-522534521.5293057</v>
      </c>
      <c r="I8216" s="112">
        <v>30461120.708003078</v>
      </c>
      <c r="J8216" s="112">
        <v>210192295.08945376</v>
      </c>
      <c r="K8216" s="112">
        <f>I8216-J8216-(0.38*'Recalled prostheses cost'!$F$23)</f>
        <v>-188756867.67886934</v>
      </c>
      <c r="L8216" s="11">
        <f t="shared" si="260"/>
        <v>1</v>
      </c>
    </row>
    <row r="8217" spans="1:12" x14ac:dyDescent="0.25">
      <c r="A8217">
        <f t="shared" si="261"/>
        <v>8212</v>
      </c>
      <c r="C8217">
        <v>70563.281000752337</v>
      </c>
      <c r="D8217">
        <v>73715.338964209703</v>
      </c>
      <c r="E8217">
        <v>54424180.617554098</v>
      </c>
      <c r="F8217">
        <v>3152.057963457366</v>
      </c>
      <c r="G8217">
        <v>583897514.47374535</v>
      </c>
      <c r="H8217" s="6">
        <f>E8217-G8217-'Recalled prostheses cost'!$F$23</f>
        <v>-553225158.32308245</v>
      </c>
      <c r="I8217" s="112">
        <v>30639941.715617083</v>
      </c>
      <c r="J8217" s="112">
        <v>221881055.50002322</v>
      </c>
      <c r="K8217" s="112">
        <f>I8217-J8217-(0.38*'Recalled prostheses cost'!$F$23)</f>
        <v>-200266807.08182478</v>
      </c>
      <c r="L8217" s="11">
        <f t="shared" si="260"/>
        <v>1</v>
      </c>
    </row>
    <row r="8218" spans="1:12" x14ac:dyDescent="0.25">
      <c r="A8218">
        <f t="shared" si="261"/>
        <v>8213</v>
      </c>
      <c r="C8218">
        <v>54206.485996951851</v>
      </c>
      <c r="D8218">
        <v>56065.672761782916</v>
      </c>
      <c r="E8218">
        <v>53362461.104312152</v>
      </c>
      <c r="F8218">
        <v>1859.1867648310654</v>
      </c>
      <c r="G8218">
        <v>322256854.15454882</v>
      </c>
      <c r="H8218" s="6">
        <f>E8218-G8218-'Recalled prostheses cost'!$F$23</f>
        <v>-292646217.51712787</v>
      </c>
      <c r="I8218" s="112">
        <v>29763338.750043847</v>
      </c>
      <c r="J8218" s="112">
        <v>122457604.57872856</v>
      </c>
      <c r="K8218" s="112">
        <f>I8218-J8218-(0.38*'Recalled prostheses cost'!$F$23)</f>
        <v>-101719959.12610337</v>
      </c>
      <c r="L8218" s="11">
        <f t="shared" si="260"/>
        <v>1</v>
      </c>
    </row>
    <row r="8219" spans="1:12" x14ac:dyDescent="0.25">
      <c r="A8219">
        <f t="shared" si="261"/>
        <v>8214</v>
      </c>
      <c r="C8219">
        <v>52676.819330317812</v>
      </c>
      <c r="D8219">
        <v>54096.690752223396</v>
      </c>
      <c r="E8219">
        <v>44011107.896715194</v>
      </c>
      <c r="F8219">
        <v>1419.8714219055837</v>
      </c>
      <c r="G8219">
        <v>264074151.10098425</v>
      </c>
      <c r="H8219" s="6">
        <f>E8219-G8219-'Recalled prostheses cost'!$F$23</f>
        <v>-243814867.67116022</v>
      </c>
      <c r="I8219" s="112">
        <v>24481887.6462612</v>
      </c>
      <c r="J8219" s="112">
        <v>100348177.418374</v>
      </c>
      <c r="K8219" s="112">
        <f>I8219-J8219-(0.38*'Recalled prostheses cost'!$F$23)</f>
        <v>-84891983.069531441</v>
      </c>
      <c r="L8219" s="11">
        <f t="shared" si="260"/>
        <v>1</v>
      </c>
    </row>
    <row r="8220" spans="1:12" x14ac:dyDescent="0.25">
      <c r="A8220">
        <f t="shared" si="261"/>
        <v>8215</v>
      </c>
      <c r="C8220">
        <v>57021.875111401379</v>
      </c>
      <c r="D8220">
        <v>58543.12482195026</v>
      </c>
      <c r="E8220">
        <v>43548017.543039829</v>
      </c>
      <c r="F8220">
        <v>1521.2497105488801</v>
      </c>
      <c r="G8220">
        <v>277306410.46083635</v>
      </c>
      <c r="H8220" s="6">
        <f>E8220-G8220-'Recalled prostheses cost'!$F$23</f>
        <v>-257510217.38468769</v>
      </c>
      <c r="I8220" s="112">
        <v>24139993.914345227</v>
      </c>
      <c r="J8220" s="112">
        <v>105376435.97511782</v>
      </c>
      <c r="K8220" s="112">
        <f>I8220-J8220-(0.38*'Recalled prostheses cost'!$F$23)</f>
        <v>-90262135.358191252</v>
      </c>
      <c r="L8220" s="11">
        <f t="shared" si="260"/>
        <v>1</v>
      </c>
    </row>
    <row r="8221" spans="1:12" x14ac:dyDescent="0.25">
      <c r="A8221">
        <f t="shared" si="261"/>
        <v>8216</v>
      </c>
      <c r="C8221">
        <v>54021.967487822993</v>
      </c>
      <c r="D8221">
        <v>55350.151857252313</v>
      </c>
      <c r="E8221">
        <v>53302784.246848546</v>
      </c>
      <c r="F8221">
        <v>1328.1843694293202</v>
      </c>
      <c r="G8221">
        <v>337419164.0203746</v>
      </c>
      <c r="H8221" s="6">
        <f>E8221-G8221-'Recalled prostheses cost'!$F$23</f>
        <v>-307868204.24041724</v>
      </c>
      <c r="I8221" s="112">
        <v>30036731.881710213</v>
      </c>
      <c r="J8221" s="112">
        <v>128219282.32774235</v>
      </c>
      <c r="K8221" s="112">
        <f>I8221-J8221-(0.38*'Recalled prostheses cost'!$F$23)</f>
        <v>-107208243.74345079</v>
      </c>
      <c r="L8221" s="11">
        <f t="shared" si="260"/>
        <v>1</v>
      </c>
    </row>
    <row r="8222" spans="1:12" x14ac:dyDescent="0.25">
      <c r="A8222">
        <f t="shared" si="261"/>
        <v>8217</v>
      </c>
      <c r="C8222">
        <v>79040.137358531181</v>
      </c>
      <c r="D8222">
        <v>81885.5679682544</v>
      </c>
      <c r="E8222">
        <v>57547264.910848893</v>
      </c>
      <c r="F8222">
        <v>2845.4306097232184</v>
      </c>
      <c r="G8222">
        <v>378362385.83700347</v>
      </c>
      <c r="H8222" s="6">
        <f>E8222-G8222-'Recalled prostheses cost'!$F$23</f>
        <v>-344566945.39304572</v>
      </c>
      <c r="I8222" s="112">
        <v>31955442.868772767</v>
      </c>
      <c r="J8222" s="112">
        <v>143777706.6180613</v>
      </c>
      <c r="K8222" s="112">
        <f>I8222-J8222-(0.38*'Recalled prostheses cost'!$F$23)</f>
        <v>-120847957.04670718</v>
      </c>
      <c r="L8222" s="11">
        <f t="shared" si="260"/>
        <v>1</v>
      </c>
    </row>
    <row r="8223" spans="1:12" x14ac:dyDescent="0.25">
      <c r="A8223">
        <f t="shared" si="261"/>
        <v>8218</v>
      </c>
      <c r="C8223">
        <v>53108.075903734505</v>
      </c>
      <c r="D8223">
        <v>54579.768855593778</v>
      </c>
      <c r="E8223">
        <v>41176420.755889669</v>
      </c>
      <c r="F8223">
        <v>1471.6929518592733</v>
      </c>
      <c r="G8223">
        <v>251688798.95691365</v>
      </c>
      <c r="H8223" s="6">
        <f>E8223-G8223-'Recalled prostheses cost'!$F$23</f>
        <v>-234264202.66791517</v>
      </c>
      <c r="I8223" s="112">
        <v>23129807.367863201</v>
      </c>
      <c r="J8223" s="112">
        <v>95641743.60362719</v>
      </c>
      <c r="K8223" s="112">
        <f>I8223-J8223-(0.38*'Recalled prostheses cost'!$F$23)</f>
        <v>-81537629.533182651</v>
      </c>
      <c r="L8223" s="11">
        <f t="shared" si="260"/>
        <v>1</v>
      </c>
    </row>
    <row r="8224" spans="1:12" x14ac:dyDescent="0.25">
      <c r="A8224">
        <f t="shared" si="261"/>
        <v>8219</v>
      </c>
      <c r="C8224">
        <v>72047.89379366982</v>
      </c>
      <c r="D8224">
        <v>75002.893084111711</v>
      </c>
      <c r="E8224">
        <v>48061050.043289937</v>
      </c>
      <c r="F8224">
        <v>2954.9992904418905</v>
      </c>
      <c r="G8224">
        <v>351442853.99062157</v>
      </c>
      <c r="H8224" s="6">
        <f>E8224-G8224-'Recalled prostheses cost'!$F$23</f>
        <v>-327133628.41422278</v>
      </c>
      <c r="I8224" s="112">
        <v>26720395.152880516</v>
      </c>
      <c r="J8224" s="112">
        <v>133548284.5164362</v>
      </c>
      <c r="K8224" s="112">
        <f>I8224-J8224-(0.38*'Recalled prostheses cost'!$F$23)</f>
        <v>-115853582.66097432</v>
      </c>
      <c r="L8224" s="11">
        <f t="shared" si="260"/>
        <v>1</v>
      </c>
    </row>
    <row r="8225" spans="1:12" x14ac:dyDescent="0.25">
      <c r="A8225">
        <f t="shared" si="261"/>
        <v>8220</v>
      </c>
      <c r="C8225">
        <v>73353.593454092057</v>
      </c>
      <c r="D8225">
        <v>75920.495025600016</v>
      </c>
      <c r="E8225">
        <v>49567239.746407971</v>
      </c>
      <c r="F8225">
        <v>2566.9015715079586</v>
      </c>
      <c r="G8225">
        <v>392628522.10868126</v>
      </c>
      <c r="H8225" s="6">
        <f>E8225-G8225-'Recalled prostheses cost'!$F$23</f>
        <v>-366813106.82916445</v>
      </c>
      <c r="I8225" s="112">
        <v>27417815.408935733</v>
      </c>
      <c r="J8225" s="112">
        <v>149198838.40129894</v>
      </c>
      <c r="K8225" s="112">
        <f>I8225-J8225-(0.38*'Recalled prostheses cost'!$F$23)</f>
        <v>-130806716.28978187</v>
      </c>
      <c r="L8225" s="11">
        <f t="shared" si="260"/>
        <v>1</v>
      </c>
    </row>
    <row r="8226" spans="1:12" x14ac:dyDescent="0.25">
      <c r="A8226">
        <f t="shared" si="261"/>
        <v>8221</v>
      </c>
      <c r="C8226">
        <v>63349.391498911617</v>
      </c>
      <c r="D8226">
        <v>64242.231393763286</v>
      </c>
      <c r="E8226">
        <v>40179861.977883168</v>
      </c>
      <c r="F8226">
        <v>892.83989485166967</v>
      </c>
      <c r="G8226">
        <v>145451351.80508932</v>
      </c>
      <c r="H8226" s="6">
        <f>E8226-G8226-'Recalled prostheses cost'!$F$23</f>
        <v>-129023314.29409733</v>
      </c>
      <c r="I8226" s="112">
        <v>22310226.806618724</v>
      </c>
      <c r="J8226" s="112">
        <v>55271513.68593394</v>
      </c>
      <c r="K8226" s="112">
        <f>I8226-J8226-(0.38*'Recalled prostheses cost'!$F$23)</f>
        <v>-41986980.176733866</v>
      </c>
      <c r="L8226" s="11">
        <f t="shared" si="260"/>
        <v>1</v>
      </c>
    </row>
    <row r="8227" spans="1:12" x14ac:dyDescent="0.25">
      <c r="A8227">
        <f t="shared" si="261"/>
        <v>8222</v>
      </c>
      <c r="C8227">
        <v>75977.657900252729</v>
      </c>
      <c r="D8227">
        <v>77990.148738325966</v>
      </c>
      <c r="E8227">
        <v>55577709.283370286</v>
      </c>
      <c r="F8227">
        <v>2012.4908380732377</v>
      </c>
      <c r="G8227">
        <v>346371277.91320604</v>
      </c>
      <c r="H8227" s="6">
        <f>E8227-G8227-'Recalled prostheses cost'!$F$23</f>
        <v>-314545393.09672689</v>
      </c>
      <c r="I8227" s="112">
        <v>30768277.46856007</v>
      </c>
      <c r="J8227" s="112">
        <v>131621085.60701828</v>
      </c>
      <c r="K8227" s="112">
        <f>I8227-J8227-(0.38*'Recalled prostheses cost'!$F$23)</f>
        <v>-109878501.43587685</v>
      </c>
      <c r="L8227" s="11">
        <f t="shared" si="260"/>
        <v>1</v>
      </c>
    </row>
    <row r="8228" spans="1:12" x14ac:dyDescent="0.25">
      <c r="A8228">
        <f t="shared" si="261"/>
        <v>8223</v>
      </c>
      <c r="C8228">
        <v>53207.87283413839</v>
      </c>
      <c r="D8228">
        <v>55103.730104973009</v>
      </c>
      <c r="E8228">
        <v>74430951.519057095</v>
      </c>
      <c r="F8228">
        <v>1895.8572708346182</v>
      </c>
      <c r="G8228">
        <v>739370430.38256466</v>
      </c>
      <c r="H8228" s="6">
        <f>E8228-G8228-'Recalled prostheses cost'!$F$23</f>
        <v>-688691303.33039868</v>
      </c>
      <c r="I8228" s="112">
        <v>41291427.675458044</v>
      </c>
      <c r="J8228" s="112">
        <v>280960763.54537457</v>
      </c>
      <c r="K8228" s="112">
        <f>I8228-J8228-(0.38*'Recalled prostheses cost'!$F$23)</f>
        <v>-248695029.16733518</v>
      </c>
      <c r="L8228" s="11">
        <f t="shared" si="260"/>
        <v>1</v>
      </c>
    </row>
    <row r="8229" spans="1:12" x14ac:dyDescent="0.25">
      <c r="A8229">
        <f t="shared" si="261"/>
        <v>8224</v>
      </c>
      <c r="C8229">
        <v>68146.634016580691</v>
      </c>
      <c r="D8229">
        <v>69991.658907338919</v>
      </c>
      <c r="E8229">
        <v>71094747.869004607</v>
      </c>
      <c r="F8229">
        <v>1845.0248907582281</v>
      </c>
      <c r="G8229">
        <v>463199500.14800721</v>
      </c>
      <c r="H8229" s="6">
        <f>E8229-G8229-'Recalled prostheses cost'!$F$23</f>
        <v>-415856576.74589378</v>
      </c>
      <c r="I8229" s="112">
        <v>39002009.405759074</v>
      </c>
      <c r="J8229" s="112">
        <v>176015810.05624276</v>
      </c>
      <c r="K8229" s="112">
        <f>I8229-J8229-(0.38*'Recalled prostheses cost'!$F$23)</f>
        <v>-146039493.94790235</v>
      </c>
      <c r="L8229" s="11">
        <f t="shared" si="260"/>
        <v>1</v>
      </c>
    </row>
    <row r="8230" spans="1:12" x14ac:dyDescent="0.25">
      <c r="A8230">
        <f t="shared" si="261"/>
        <v>8225</v>
      </c>
      <c r="C8230">
        <v>65088.106276256323</v>
      </c>
      <c r="D8230">
        <v>67402.989090414165</v>
      </c>
      <c r="E8230">
        <v>41885401.940749012</v>
      </c>
      <c r="F8230">
        <v>2314.8828141578415</v>
      </c>
      <c r="G8230">
        <v>315922029.81827748</v>
      </c>
      <c r="H8230" s="6">
        <f>E8230-G8230-'Recalled prostheses cost'!$F$23</f>
        <v>-297788452.34441966</v>
      </c>
      <c r="I8230" s="112">
        <v>22963969.536412608</v>
      </c>
      <c r="J8230" s="112">
        <v>120050371.33094542</v>
      </c>
      <c r="K8230" s="112">
        <f>I8230-J8230-(0.38*'Recalled prostheses cost'!$F$23)</f>
        <v>-106112095.09195146</v>
      </c>
      <c r="L8230" s="11">
        <f t="shared" si="260"/>
        <v>1</v>
      </c>
    </row>
    <row r="8231" spans="1:12" x14ac:dyDescent="0.25">
      <c r="A8231">
        <f t="shared" si="261"/>
        <v>8226</v>
      </c>
      <c r="C8231">
        <v>58022.841692149894</v>
      </c>
      <c r="D8231">
        <v>58929.455105272944</v>
      </c>
      <c r="E8231">
        <v>66950171.738145672</v>
      </c>
      <c r="F8231">
        <v>906.61341312305012</v>
      </c>
      <c r="G8231">
        <v>240770580.96273118</v>
      </c>
      <c r="H8231" s="6">
        <f>E8231-G8231-'Recalled prostheses cost'!$F$23</f>
        <v>-197572233.69147667</v>
      </c>
      <c r="I8231" s="112">
        <v>37167408.742359772</v>
      </c>
      <c r="J8231" s="112">
        <v>91492820.765837833</v>
      </c>
      <c r="K8231" s="112">
        <f>I8231-J8231-(0.38*'Recalled prostheses cost'!$F$23)</f>
        <v>-63351105.320896707</v>
      </c>
      <c r="L8231" s="11">
        <f t="shared" si="260"/>
        <v>1</v>
      </c>
    </row>
    <row r="8232" spans="1:12" x14ac:dyDescent="0.25">
      <c r="A8232">
        <f t="shared" si="261"/>
        <v>8227</v>
      </c>
      <c r="C8232">
        <v>59914.393954677675</v>
      </c>
      <c r="D8232">
        <v>63363.335938648794</v>
      </c>
      <c r="E8232">
        <v>44334339.481031343</v>
      </c>
      <c r="F8232">
        <v>3448.941983971119</v>
      </c>
      <c r="G8232">
        <v>622533227.39687753</v>
      </c>
      <c r="H8232" s="6">
        <f>E8232-G8232-'Recalled prostheses cost'!$F$23</f>
        <v>-601950712.3827374</v>
      </c>
      <c r="I8232" s="112">
        <v>24496292.277632579</v>
      </c>
      <c r="J8232" s="112">
        <v>236562626.41081351</v>
      </c>
      <c r="K8232" s="112">
        <f>I8232-J8232-(0.38*'Recalled prostheses cost'!$F$23)</f>
        <v>-221092027.43059957</v>
      </c>
      <c r="L8232" s="11">
        <f t="shared" si="260"/>
        <v>1</v>
      </c>
    </row>
    <row r="8233" spans="1:12" x14ac:dyDescent="0.25">
      <c r="A8233">
        <f t="shared" si="261"/>
        <v>8228</v>
      </c>
      <c r="C8233">
        <v>60460.26184247365</v>
      </c>
      <c r="D8233">
        <v>62207.884005605141</v>
      </c>
      <c r="E8233">
        <v>60365518.704862289</v>
      </c>
      <c r="F8233">
        <v>1747.6221631314911</v>
      </c>
      <c r="G8233">
        <v>387747065.19932449</v>
      </c>
      <c r="H8233" s="6">
        <f>E8233-G8233-'Recalled prostheses cost'!$F$23</f>
        <v>-351133370.96135336</v>
      </c>
      <c r="I8233" s="112">
        <v>33683146.210734949</v>
      </c>
      <c r="J8233" s="112">
        <v>147343884.77574337</v>
      </c>
      <c r="K8233" s="112">
        <f>I8233-J8233-(0.38*'Recalled prostheses cost'!$F$23)</f>
        <v>-122686431.86242706</v>
      </c>
      <c r="L8233" s="11">
        <f t="shared" si="260"/>
        <v>1</v>
      </c>
    </row>
    <row r="8234" spans="1:12" x14ac:dyDescent="0.25">
      <c r="A8234">
        <f t="shared" si="261"/>
        <v>8229</v>
      </c>
      <c r="C8234">
        <v>52315.878394122548</v>
      </c>
      <c r="D8234">
        <v>53781.419450230082</v>
      </c>
      <c r="E8234">
        <v>42787584.566530146</v>
      </c>
      <c r="F8234">
        <v>1465.5410561075332</v>
      </c>
      <c r="G8234">
        <v>259230691.86715221</v>
      </c>
      <c r="H8234" s="6">
        <f>E8234-G8234-'Recalled prostheses cost'!$F$23</f>
        <v>-240194931.76751325</v>
      </c>
      <c r="I8234" s="112">
        <v>24033590.244140901</v>
      </c>
      <c r="J8234" s="112">
        <v>98507662.909517825</v>
      </c>
      <c r="K8234" s="112">
        <f>I8234-J8234-(0.38*'Recalled prostheses cost'!$F$23)</f>
        <v>-83499765.962795585</v>
      </c>
      <c r="L8234" s="11">
        <f t="shared" si="260"/>
        <v>1</v>
      </c>
    </row>
    <row r="8235" spans="1:12" x14ac:dyDescent="0.25">
      <c r="A8235">
        <f t="shared" si="261"/>
        <v>8230</v>
      </c>
      <c r="C8235">
        <v>57670.047326001135</v>
      </c>
      <c r="D8235">
        <v>59056.531620476831</v>
      </c>
      <c r="E8235">
        <v>42294560.226938002</v>
      </c>
      <c r="F8235">
        <v>1386.4842944756965</v>
      </c>
      <c r="G8235">
        <v>235838898.97400472</v>
      </c>
      <c r="H8235" s="6">
        <f>E8235-G8235-'Recalled prostheses cost'!$F$23</f>
        <v>-217296163.21395788</v>
      </c>
      <c r="I8235" s="112">
        <v>23398911.195080772</v>
      </c>
      <c r="J8235" s="112">
        <v>89618781.610121787</v>
      </c>
      <c r="K8235" s="112">
        <f>I8235-J8235-(0.38*'Recalled prostheses cost'!$F$23)</f>
        <v>-75245563.712459654</v>
      </c>
      <c r="L8235" s="11">
        <f t="shared" si="260"/>
        <v>1</v>
      </c>
    </row>
    <row r="8236" spans="1:12" x14ac:dyDescent="0.25">
      <c r="A8236">
        <f t="shared" si="261"/>
        <v>8231</v>
      </c>
      <c r="C8236">
        <v>60204.821205271437</v>
      </c>
      <c r="D8236">
        <v>61908.65264837048</v>
      </c>
      <c r="E8236">
        <v>55256790.350857452</v>
      </c>
      <c r="F8236">
        <v>1703.8314430990431</v>
      </c>
      <c r="G8236">
        <v>392020578.1412819</v>
      </c>
      <c r="H8236" s="6">
        <f>E8236-G8236-'Recalled prostheses cost'!$F$23</f>
        <v>-360515612.25731564</v>
      </c>
      <c r="I8236" s="112">
        <v>30270707.12825641</v>
      </c>
      <c r="J8236" s="112">
        <v>148967819.69368708</v>
      </c>
      <c r="K8236" s="112">
        <f>I8236-J8236-(0.38*'Recalled prostheses cost'!$F$23)</f>
        <v>-127722805.86284932</v>
      </c>
      <c r="L8236" s="11">
        <f t="shared" si="260"/>
        <v>1</v>
      </c>
    </row>
    <row r="8237" spans="1:12" x14ac:dyDescent="0.25">
      <c r="A8237">
        <f t="shared" si="261"/>
        <v>8232</v>
      </c>
      <c r="C8237">
        <v>74105.778458597924</v>
      </c>
      <c r="D8237">
        <v>75528.503865458013</v>
      </c>
      <c r="E8237">
        <v>59899467.66162245</v>
      </c>
      <c r="F8237">
        <v>1422.7254068600887</v>
      </c>
      <c r="G8237">
        <v>233943867.85336253</v>
      </c>
      <c r="H8237" s="6">
        <f>E8237-G8237-'Recalled prostheses cost'!$F$23</f>
        <v>-197796224.65863127</v>
      </c>
      <c r="I8237" s="112">
        <v>32542071.697210621</v>
      </c>
      <c r="J8237" s="112">
        <v>88898669.784277767</v>
      </c>
      <c r="K8237" s="112">
        <f>I8237-J8237-(0.38*'Recalled prostheses cost'!$F$23)</f>
        <v>-65382291.384485789</v>
      </c>
      <c r="L8237" s="11">
        <f t="shared" si="260"/>
        <v>1</v>
      </c>
    </row>
    <row r="8238" spans="1:12" x14ac:dyDescent="0.25">
      <c r="A8238">
        <f t="shared" si="261"/>
        <v>8233</v>
      </c>
      <c r="C8238">
        <v>76922.887925859963</v>
      </c>
      <c r="D8238">
        <v>79487.149662082826</v>
      </c>
      <c r="E8238">
        <v>38511724.903234161</v>
      </c>
      <c r="F8238">
        <v>2564.261736222863</v>
      </c>
      <c r="G8238">
        <v>253917291.59204412</v>
      </c>
      <c r="H8238" s="6">
        <f>E8238-G8238-'Recalled prostheses cost'!$F$23</f>
        <v>-239157391.15570113</v>
      </c>
      <c r="I8238" s="112">
        <v>21621268.916144598</v>
      </c>
      <c r="J8238" s="112">
        <v>96488570.804976791</v>
      </c>
      <c r="K8238" s="112">
        <f>I8238-J8238-(0.38*'Recalled prostheses cost'!$F$23)</f>
        <v>-83892995.186250836</v>
      </c>
      <c r="L8238" s="11">
        <f t="shared" si="260"/>
        <v>1</v>
      </c>
    </row>
    <row r="8239" spans="1:12" x14ac:dyDescent="0.25">
      <c r="A8239">
        <f t="shared" si="261"/>
        <v>8234</v>
      </c>
      <c r="C8239">
        <v>59693.784926196429</v>
      </c>
      <c r="D8239">
        <v>61128.554545764549</v>
      </c>
      <c r="E8239">
        <v>41917716.746597052</v>
      </c>
      <c r="F8239">
        <v>1434.7696195681201</v>
      </c>
      <c r="G8239">
        <v>245737873.94414839</v>
      </c>
      <c r="H8239" s="6">
        <f>E8239-G8239-'Recalled prostheses cost'!$F$23</f>
        <v>-227571981.66444251</v>
      </c>
      <c r="I8239" s="112">
        <v>23602464.767130997</v>
      </c>
      <c r="J8239" s="112">
        <v>93380392.0987764</v>
      </c>
      <c r="K8239" s="112">
        <f>I8239-J8239-(0.38*'Recalled prostheses cost'!$F$23)</f>
        <v>-78803620.629064053</v>
      </c>
      <c r="L8239" s="11">
        <f t="shared" si="260"/>
        <v>1</v>
      </c>
    </row>
    <row r="8240" spans="1:12" x14ac:dyDescent="0.25">
      <c r="A8240">
        <f t="shared" si="261"/>
        <v>8235</v>
      </c>
      <c r="C8240">
        <v>52019.930763233613</v>
      </c>
      <c r="D8240">
        <v>53183.056607658218</v>
      </c>
      <c r="E8240">
        <v>41247270.451419272</v>
      </c>
      <c r="F8240">
        <v>1163.125844424605</v>
      </c>
      <c r="G8240">
        <v>195157823.22615108</v>
      </c>
      <c r="H8240" s="6">
        <f>E8240-G8240-'Recalled prostheses cost'!$F$23</f>
        <v>-177662377.24162298</v>
      </c>
      <c r="I8240" s="112">
        <v>22740974.834808432</v>
      </c>
      <c r="J8240" s="112">
        <v>74159972.82593742</v>
      </c>
      <c r="K8240" s="112">
        <f>I8240-J8240-(0.38*'Recalled prostheses cost'!$F$23)</f>
        <v>-60444691.288547635</v>
      </c>
      <c r="L8240" s="11">
        <f t="shared" si="260"/>
        <v>1</v>
      </c>
    </row>
    <row r="8241" spans="1:12" x14ac:dyDescent="0.25">
      <c r="A8241">
        <f t="shared" si="261"/>
        <v>8236</v>
      </c>
      <c r="C8241">
        <v>49596.994680411604</v>
      </c>
      <c r="D8241">
        <v>51265.384634977949</v>
      </c>
      <c r="E8241">
        <v>55979387.67806866</v>
      </c>
      <c r="F8241">
        <v>1668.3899545663444</v>
      </c>
      <c r="G8241">
        <v>440128959.07146895</v>
      </c>
      <c r="H8241" s="6">
        <f>E8241-G8241-'Recalled prostheses cost'!$F$23</f>
        <v>-407901395.86029148</v>
      </c>
      <c r="I8241" s="112">
        <v>31482006.4941976</v>
      </c>
      <c r="J8241" s="112">
        <v>167249004.44715819</v>
      </c>
      <c r="K8241" s="112">
        <f>I8241-J8241-(0.38*'Recalled prostheses cost'!$F$23)</f>
        <v>-144792691.25037923</v>
      </c>
      <c r="L8241" s="11">
        <f t="shared" si="260"/>
        <v>1</v>
      </c>
    </row>
    <row r="8242" spans="1:12" x14ac:dyDescent="0.25">
      <c r="A8242">
        <f t="shared" si="261"/>
        <v>8237</v>
      </c>
      <c r="C8242">
        <v>53824.076959048762</v>
      </c>
      <c r="D8242">
        <v>54623.648884010552</v>
      </c>
      <c r="E8242">
        <v>42493825.79582718</v>
      </c>
      <c r="F8242">
        <v>799.5719249617905</v>
      </c>
      <c r="G8242">
        <v>132521356.88185294</v>
      </c>
      <c r="H8242" s="6">
        <f>E8242-G8242-'Recalled prostheses cost'!$F$23</f>
        <v>-113779355.55291693</v>
      </c>
      <c r="I8242" s="112">
        <v>23694505.73085266</v>
      </c>
      <c r="J8242" s="112">
        <v>50358115.615104116</v>
      </c>
      <c r="K8242" s="112">
        <f>I8242-J8242-(0.38*'Recalled prostheses cost'!$F$23)</f>
        <v>-35689303.181670099</v>
      </c>
      <c r="L8242" s="11">
        <f t="shared" si="260"/>
        <v>1</v>
      </c>
    </row>
    <row r="8243" spans="1:12" x14ac:dyDescent="0.25">
      <c r="A8243">
        <f t="shared" si="261"/>
        <v>8238</v>
      </c>
      <c r="C8243">
        <v>69311.709207883701</v>
      </c>
      <c r="D8243">
        <v>71399.689016537406</v>
      </c>
      <c r="E8243">
        <v>64502413.485654078</v>
      </c>
      <c r="F8243">
        <v>2087.9798086537048</v>
      </c>
      <c r="G8243">
        <v>459915649.28920496</v>
      </c>
      <c r="H8243" s="6">
        <f>E8243-G8243-'Recalled prostheses cost'!$F$23</f>
        <v>-419165060.27044207</v>
      </c>
      <c r="I8243" s="112">
        <v>35734194.564046882</v>
      </c>
      <c r="J8243" s="112">
        <v>174767946.72989786</v>
      </c>
      <c r="K8243" s="112">
        <f>I8243-J8243-(0.38*'Recalled prostheses cost'!$F$23)</f>
        <v>-148059445.46326962</v>
      </c>
      <c r="L8243" s="11">
        <f t="shared" si="260"/>
        <v>1</v>
      </c>
    </row>
    <row r="8244" spans="1:12" x14ac:dyDescent="0.25">
      <c r="A8244">
        <f t="shared" si="261"/>
        <v>8239</v>
      </c>
      <c r="C8244">
        <v>62759.213003359029</v>
      </c>
      <c r="D8244">
        <v>64258.414578896402</v>
      </c>
      <c r="E8244">
        <v>41028592.39268823</v>
      </c>
      <c r="F8244">
        <v>1499.2015755373723</v>
      </c>
      <c r="G8244">
        <v>236569369.01328444</v>
      </c>
      <c r="H8244" s="6">
        <f>E8244-G8244-'Recalled prostheses cost'!$F$23</f>
        <v>-219292601.0874874</v>
      </c>
      <c r="I8244" s="112">
        <v>22603801.493649125</v>
      </c>
      <c r="J8244" s="112">
        <v>89896360.22504808</v>
      </c>
      <c r="K8244" s="112">
        <f>I8244-J8244-(0.38*'Recalled prostheses cost'!$F$23)</f>
        <v>-76318252.028817594</v>
      </c>
      <c r="L8244" s="11">
        <f t="shared" si="260"/>
        <v>1</v>
      </c>
    </row>
    <row r="8245" spans="1:12" x14ac:dyDescent="0.25">
      <c r="A8245">
        <f t="shared" si="261"/>
        <v>8240</v>
      </c>
      <c r="C8245">
        <v>49967.448943803109</v>
      </c>
      <c r="D8245">
        <v>51005.251764274108</v>
      </c>
      <c r="E8245">
        <v>52835324.434812918</v>
      </c>
      <c r="F8245">
        <v>1037.802820470999</v>
      </c>
      <c r="G8245">
        <v>263808136.13955083</v>
      </c>
      <c r="H8245" s="6">
        <f>E8245-G8245-'Recalled prostheses cost'!$F$23</f>
        <v>-234724636.17162907</v>
      </c>
      <c r="I8245" s="112">
        <v>29178485.827292114</v>
      </c>
      <c r="J8245" s="112">
        <v>100247091.73302929</v>
      </c>
      <c r="K8245" s="112">
        <f>I8245-J8245-(0.38*'Recalled prostheses cost'!$F$23)</f>
        <v>-80094299.203155816</v>
      </c>
      <c r="L8245" s="11">
        <f t="shared" si="260"/>
        <v>1</v>
      </c>
    </row>
    <row r="8246" spans="1:12" x14ac:dyDescent="0.25">
      <c r="A8246">
        <f t="shared" si="261"/>
        <v>8241</v>
      </c>
      <c r="C8246">
        <v>63697.081364970363</v>
      </c>
      <c r="D8246">
        <v>66014.912735642094</v>
      </c>
      <c r="E8246">
        <v>40738523.354006052</v>
      </c>
      <c r="F8246">
        <v>2317.8313706717308</v>
      </c>
      <c r="G8246">
        <v>318361738.78199607</v>
      </c>
      <c r="H8246" s="6">
        <f>E8246-G8246-'Recalled prostheses cost'!$F$23</f>
        <v>-301375039.89488119</v>
      </c>
      <c r="I8246" s="112">
        <v>22430925.603374366</v>
      </c>
      <c r="J8246" s="112">
        <v>120977460.73715851</v>
      </c>
      <c r="K8246" s="112">
        <f>I8246-J8246-(0.38*'Recalled prostheses cost'!$F$23)</f>
        <v>-107572228.4312028</v>
      </c>
      <c r="L8246" s="11">
        <f t="shared" si="260"/>
        <v>1</v>
      </c>
    </row>
    <row r="8247" spans="1:12" x14ac:dyDescent="0.25">
      <c r="A8247">
        <f t="shared" si="261"/>
        <v>8242</v>
      </c>
      <c r="C8247">
        <v>53352.365952455308</v>
      </c>
      <c r="D8247">
        <v>55026.409328286994</v>
      </c>
      <c r="E8247">
        <v>45639667.070563555</v>
      </c>
      <c r="F8247">
        <v>1674.0433758316867</v>
      </c>
      <c r="G8247">
        <v>362108765.0649386</v>
      </c>
      <c r="H8247" s="6">
        <f>E8247-G8247-'Recalled prostheses cost'!$F$23</f>
        <v>-340220922.46126622</v>
      </c>
      <c r="I8247" s="112">
        <v>25275763.742293578</v>
      </c>
      <c r="J8247" s="112">
        <v>137601330.72467664</v>
      </c>
      <c r="K8247" s="112">
        <f>I8247-J8247-(0.38*'Recalled prostheses cost'!$F$23)</f>
        <v>-121351260.2798017</v>
      </c>
      <c r="L8247" s="11">
        <f t="shared" si="260"/>
        <v>1</v>
      </c>
    </row>
    <row r="8248" spans="1:12" x14ac:dyDescent="0.25">
      <c r="A8248">
        <f t="shared" si="261"/>
        <v>8243</v>
      </c>
      <c r="C8248">
        <v>66104.738724437993</v>
      </c>
      <c r="D8248">
        <v>69615.781679958047</v>
      </c>
      <c r="E8248">
        <v>39929675.89399527</v>
      </c>
      <c r="F8248">
        <v>3511.0429555200535</v>
      </c>
      <c r="G8248">
        <v>568282244.99137628</v>
      </c>
      <c r="H8248" s="6">
        <f>E8248-G8248-'Recalled prostheses cost'!$F$23</f>
        <v>-552104393.56427217</v>
      </c>
      <c r="I8248" s="112">
        <v>21884088.211634059</v>
      </c>
      <c r="J8248" s="112">
        <v>215947253.09672302</v>
      </c>
      <c r="K8248" s="112">
        <f>I8248-J8248-(0.38*'Recalled prostheses cost'!$F$23)</f>
        <v>-203088858.1825076</v>
      </c>
      <c r="L8248" s="11">
        <f t="shared" si="260"/>
        <v>1</v>
      </c>
    </row>
    <row r="8249" spans="1:12" x14ac:dyDescent="0.25">
      <c r="A8249">
        <f t="shared" si="261"/>
        <v>8244</v>
      </c>
      <c r="C8249">
        <v>53005.198267779066</v>
      </c>
      <c r="D8249">
        <v>54270.661020968211</v>
      </c>
      <c r="E8249">
        <v>58797287.701215103</v>
      </c>
      <c r="F8249">
        <v>1265.4627531891456</v>
      </c>
      <c r="G8249">
        <v>402922415.56856823</v>
      </c>
      <c r="H8249" s="6">
        <f>E8249-G8249-'Recalled prostheses cost'!$F$23</f>
        <v>-367876952.33424431</v>
      </c>
      <c r="I8249" s="112">
        <v>32717920.570477024</v>
      </c>
      <c r="J8249" s="112">
        <v>153110517.91605595</v>
      </c>
      <c r="K8249" s="112">
        <f>I8249-J8249-(0.38*'Recalled prostheses cost'!$F$23)</f>
        <v>-129418290.64299756</v>
      </c>
      <c r="L8249" s="11">
        <f t="shared" si="260"/>
        <v>1</v>
      </c>
    </row>
    <row r="8250" spans="1:12" x14ac:dyDescent="0.25">
      <c r="A8250">
        <f t="shared" si="261"/>
        <v>8245</v>
      </c>
      <c r="C8250">
        <v>57029.28805145072</v>
      </c>
      <c r="D8250">
        <v>58970.967014365619</v>
      </c>
      <c r="E8250">
        <v>42109060.978815965</v>
      </c>
      <c r="F8250">
        <v>1941.6789629148989</v>
      </c>
      <c r="G8250">
        <v>344489516.42606533</v>
      </c>
      <c r="H8250" s="6">
        <f>E8250-G8250-'Recalled prostheses cost'!$F$23</f>
        <v>-326132279.91414052</v>
      </c>
      <c r="I8250" s="112">
        <v>23380708.240465846</v>
      </c>
      <c r="J8250" s="112">
        <v>130906016.24190482</v>
      </c>
      <c r="K8250" s="112">
        <f>I8250-J8250-(0.38*'Recalled prostheses cost'!$F$23)</f>
        <v>-116551001.29885763</v>
      </c>
      <c r="L8250" s="11">
        <f t="shared" si="260"/>
        <v>1</v>
      </c>
    </row>
    <row r="8251" spans="1:12" x14ac:dyDescent="0.25">
      <c r="A8251">
        <f t="shared" si="261"/>
        <v>8246</v>
      </c>
      <c r="C8251">
        <v>51482.491253237546</v>
      </c>
      <c r="D8251">
        <v>53438.823932115774</v>
      </c>
      <c r="E8251">
        <v>45173923.044434406</v>
      </c>
      <c r="F8251">
        <v>1956.3326788782288</v>
      </c>
      <c r="G8251">
        <v>419559892.47073203</v>
      </c>
      <c r="H8251" s="6">
        <f>E8251-G8251-'Recalled prostheses cost'!$F$23</f>
        <v>-398137793.89318877</v>
      </c>
      <c r="I8251" s="112">
        <v>24817060.194810536</v>
      </c>
      <c r="J8251" s="112">
        <v>159432759.1388782</v>
      </c>
      <c r="K8251" s="112">
        <f>I8251-J8251-(0.38*'Recalled prostheses cost'!$F$23)</f>
        <v>-143641392.24148631</v>
      </c>
      <c r="L8251" s="11">
        <f t="shared" si="260"/>
        <v>1</v>
      </c>
    </row>
    <row r="8252" spans="1:12" x14ac:dyDescent="0.25">
      <c r="A8252">
        <f t="shared" si="261"/>
        <v>8247</v>
      </c>
      <c r="C8252">
        <v>54115.947444340112</v>
      </c>
      <c r="D8252">
        <v>56181.703608800504</v>
      </c>
      <c r="E8252">
        <v>49853431.379849657</v>
      </c>
      <c r="F8252">
        <v>2065.756164460392</v>
      </c>
      <c r="G8252">
        <v>518767685.61139607</v>
      </c>
      <c r="H8252" s="6">
        <f>E8252-G8252-'Recalled prostheses cost'!$F$23</f>
        <v>-492666078.69843757</v>
      </c>
      <c r="I8252" s="112">
        <v>27685632.284926005</v>
      </c>
      <c r="J8252" s="112">
        <v>197131720.53233051</v>
      </c>
      <c r="K8252" s="112">
        <f>I8252-J8252-(0.38*'Recalled prostheses cost'!$F$23)</f>
        <v>-178471781.54482317</v>
      </c>
      <c r="L8252" s="11">
        <f t="shared" si="260"/>
        <v>1</v>
      </c>
    </row>
    <row r="8253" spans="1:12" x14ac:dyDescent="0.25">
      <c r="A8253">
        <f t="shared" si="261"/>
        <v>8248</v>
      </c>
      <c r="C8253">
        <v>60591.037978659057</v>
      </c>
      <c r="D8253">
        <v>62981.913145557031</v>
      </c>
      <c r="E8253">
        <v>43634012.059783936</v>
      </c>
      <c r="F8253">
        <v>2390.8751668979749</v>
      </c>
      <c r="G8253">
        <v>388857464.29348594</v>
      </c>
      <c r="H8253" s="6">
        <f>E8253-G8253-'Recalled prostheses cost'!$F$23</f>
        <v>-368975276.70059317</v>
      </c>
      <c r="I8253" s="112">
        <v>24099808.11020872</v>
      </c>
      <c r="J8253" s="112">
        <v>147765836.4315246</v>
      </c>
      <c r="K8253" s="112">
        <f>I8253-J8253-(0.38*'Recalled prostheses cost'!$F$23)</f>
        <v>-132691721.61873454</v>
      </c>
      <c r="L8253" s="11">
        <f t="shared" si="260"/>
        <v>1</v>
      </c>
    </row>
    <row r="8254" spans="1:12" x14ac:dyDescent="0.25">
      <c r="A8254">
        <f t="shared" si="261"/>
        <v>8249</v>
      </c>
      <c r="C8254">
        <v>53503.201943027372</v>
      </c>
      <c r="D8254">
        <v>55005.051301511507</v>
      </c>
      <c r="E8254">
        <v>48278162.929300517</v>
      </c>
      <c r="F8254">
        <v>1501.8493584841344</v>
      </c>
      <c r="G8254">
        <v>317072040.52617651</v>
      </c>
      <c r="H8254" s="6">
        <f>E8254-G8254-'Recalled prostheses cost'!$F$23</f>
        <v>-292545702.06376719</v>
      </c>
      <c r="I8254" s="112">
        <v>26616235.464392975</v>
      </c>
      <c r="J8254" s="112">
        <v>120487375.39994708</v>
      </c>
      <c r="K8254" s="112">
        <f>I8254-J8254-(0.38*'Recalled prostheses cost'!$F$23)</f>
        <v>-102896833.23297274</v>
      </c>
      <c r="L8254" s="11">
        <f t="shared" si="260"/>
        <v>1</v>
      </c>
    </row>
    <row r="8255" spans="1:12" x14ac:dyDescent="0.25">
      <c r="A8255">
        <f t="shared" si="261"/>
        <v>8250</v>
      </c>
      <c r="C8255">
        <v>75495.034134875183</v>
      </c>
      <c r="D8255">
        <v>76980.580560241797</v>
      </c>
      <c r="E8255">
        <v>51250576.265430659</v>
      </c>
      <c r="F8255">
        <v>1485.5464253666141</v>
      </c>
      <c r="G8255">
        <v>162039984.30229461</v>
      </c>
      <c r="H8255" s="6">
        <f>E8255-G8255-'Recalled prostheses cost'!$F$23</f>
        <v>-134541232.50375512</v>
      </c>
      <c r="I8255" s="112">
        <v>28546873.308840472</v>
      </c>
      <c r="J8255" s="112">
        <v>61575194.034871943</v>
      </c>
      <c r="K8255" s="112">
        <f>I8255-J8255-(0.38*'Recalled prostheses cost'!$F$23)</f>
        <v>-42054014.023450121</v>
      </c>
      <c r="L8255" s="11">
        <f t="shared" si="260"/>
        <v>1</v>
      </c>
    </row>
    <row r="8256" spans="1:12" x14ac:dyDescent="0.25">
      <c r="A8256">
        <f t="shared" si="261"/>
        <v>8251</v>
      </c>
      <c r="C8256">
        <v>62169.566968052022</v>
      </c>
      <c r="D8256">
        <v>64273.166945808749</v>
      </c>
      <c r="E8256">
        <v>45937645.198519498</v>
      </c>
      <c r="F8256">
        <v>2103.5999777567267</v>
      </c>
      <c r="G8256">
        <v>351073989.81539148</v>
      </c>
      <c r="H8256" s="6">
        <f>E8256-G8256-'Recalled prostheses cost'!$F$23</f>
        <v>-328888169.08376312</v>
      </c>
      <c r="I8256" s="112">
        <v>25637517.497541185</v>
      </c>
      <c r="J8256" s="112">
        <v>133408116.12984881</v>
      </c>
      <c r="K8256" s="112">
        <f>I8256-J8256-(0.38*'Recalled prostheses cost'!$F$23)</f>
        <v>-116796291.92972627</v>
      </c>
      <c r="L8256" s="11">
        <f t="shared" si="260"/>
        <v>1</v>
      </c>
    </row>
    <row r="8257" spans="1:12" x14ac:dyDescent="0.25">
      <c r="A8257">
        <f t="shared" si="261"/>
        <v>8252</v>
      </c>
      <c r="C8257">
        <v>68592.274874657815</v>
      </c>
      <c r="D8257">
        <v>71227.525348876909</v>
      </c>
      <c r="E8257">
        <v>44750427.609112233</v>
      </c>
      <c r="F8257">
        <v>2635.250474219094</v>
      </c>
      <c r="G8257">
        <v>353076443.16843867</v>
      </c>
      <c r="H8257" s="6">
        <f>E8257-G8257-'Recalled prostheses cost'!$F$23</f>
        <v>-332077840.02621758</v>
      </c>
      <c r="I8257" s="112">
        <v>24977850.594863534</v>
      </c>
      <c r="J8257" s="112">
        <v>134169048.4040067</v>
      </c>
      <c r="K8257" s="112">
        <f>I8257-J8257-(0.38*'Recalled prostheses cost'!$F$23)</f>
        <v>-118216891.10656181</v>
      </c>
      <c r="L8257" s="11">
        <f t="shared" si="260"/>
        <v>1</v>
      </c>
    </row>
    <row r="8258" spans="1:12" x14ac:dyDescent="0.25">
      <c r="A8258">
        <f t="shared" si="261"/>
        <v>8253</v>
      </c>
      <c r="C8258">
        <v>68686.516458781436</v>
      </c>
      <c r="D8258">
        <v>71140.760789985288</v>
      </c>
      <c r="E8258">
        <v>53262508.556705467</v>
      </c>
      <c r="F8258">
        <v>2454.2443312038522</v>
      </c>
      <c r="G8258">
        <v>519910620.03349173</v>
      </c>
      <c r="H8258" s="6">
        <f>E8258-G8258-'Recalled prostheses cost'!$F$23</f>
        <v>-490399935.94367743</v>
      </c>
      <c r="I8258" s="112">
        <v>29718516.121815931</v>
      </c>
      <c r="J8258" s="112">
        <v>197566035.61272687</v>
      </c>
      <c r="K8258" s="112">
        <f>I8258-J8258-(0.38*'Recalled prostheses cost'!$F$23)</f>
        <v>-176873212.7883296</v>
      </c>
      <c r="L8258" s="11">
        <f t="shared" si="260"/>
        <v>1</v>
      </c>
    </row>
    <row r="8259" spans="1:12" x14ac:dyDescent="0.25">
      <c r="A8259">
        <f t="shared" si="261"/>
        <v>8254</v>
      </c>
      <c r="C8259">
        <v>84886.669110628471</v>
      </c>
      <c r="D8259">
        <v>87219.19126645202</v>
      </c>
      <c r="E8259">
        <v>68676609.468784124</v>
      </c>
      <c r="F8259">
        <v>2332.5221558235498</v>
      </c>
      <c r="G8259">
        <v>351095977.28376555</v>
      </c>
      <c r="H8259" s="6">
        <f>E8259-G8259-'Recalled prostheses cost'!$F$23</f>
        <v>-306171192.28187263</v>
      </c>
      <c r="I8259" s="112">
        <v>37871764.024122328</v>
      </c>
      <c r="J8259" s="112">
        <v>133416471.3678309</v>
      </c>
      <c r="K8259" s="112">
        <f>I8259-J8259-(0.38*'Recalled prostheses cost'!$F$23)</f>
        <v>-104570400.64112723</v>
      </c>
      <c r="L8259" s="11">
        <f t="shared" si="260"/>
        <v>1</v>
      </c>
    </row>
    <row r="8260" spans="1:12" x14ac:dyDescent="0.25">
      <c r="A8260">
        <f t="shared" si="261"/>
        <v>8255</v>
      </c>
      <c r="C8260">
        <v>66045.864401277024</v>
      </c>
      <c r="D8260">
        <v>67505.694155196747</v>
      </c>
      <c r="E8260">
        <v>41340697.948064342</v>
      </c>
      <c r="F8260">
        <v>1459.8297539197229</v>
      </c>
      <c r="G8260">
        <v>186446828.51415497</v>
      </c>
      <c r="H8260" s="6">
        <f>E8260-G8260-'Recalled prostheses cost'!$F$23</f>
        <v>-168857955.03298181</v>
      </c>
      <c r="I8260" s="112">
        <v>22794109.919532049</v>
      </c>
      <c r="J8260" s="112">
        <v>70849794.8353789</v>
      </c>
      <c r="K8260" s="112">
        <f>I8260-J8260-(0.38*'Recalled prostheses cost'!$F$23)</f>
        <v>-57081378.213265501</v>
      </c>
      <c r="L8260" s="11">
        <f t="shared" si="260"/>
        <v>1</v>
      </c>
    </row>
    <row r="8261" spans="1:12" x14ac:dyDescent="0.25">
      <c r="A8261">
        <f t="shared" si="261"/>
        <v>8256</v>
      </c>
      <c r="C8261">
        <v>57764.211714360688</v>
      </c>
      <c r="D8261">
        <v>60068.193356579221</v>
      </c>
      <c r="E8261">
        <v>46417573.063883796</v>
      </c>
      <c r="F8261">
        <v>2303.9816422185322</v>
      </c>
      <c r="G8261">
        <v>396983817.0066976</v>
      </c>
      <c r="H8261" s="6">
        <f>E8261-G8261-'Recalled prostheses cost'!$F$23</f>
        <v>-374318068.40970498</v>
      </c>
      <c r="I8261" s="112">
        <v>25754155.394122269</v>
      </c>
      <c r="J8261" s="112">
        <v>150853850.4625451</v>
      </c>
      <c r="K8261" s="112">
        <f>I8261-J8261-(0.38*'Recalled prostheses cost'!$F$23)</f>
        <v>-134125388.36584148</v>
      </c>
      <c r="L8261" s="11">
        <f t="shared" si="260"/>
        <v>1</v>
      </c>
    </row>
    <row r="8262" spans="1:12" x14ac:dyDescent="0.25">
      <c r="A8262">
        <f t="shared" si="261"/>
        <v>8257</v>
      </c>
      <c r="C8262">
        <v>70871.023642459302</v>
      </c>
      <c r="D8262">
        <v>73104.744535527017</v>
      </c>
      <c r="E8262">
        <v>52143543.956372388</v>
      </c>
      <c r="F8262">
        <v>2233.7208930677152</v>
      </c>
      <c r="G8262">
        <v>414591696.09725362</v>
      </c>
      <c r="H8262" s="6">
        <f>E8262-G8262-'Recalled prostheses cost'!$F$23</f>
        <v>-386199976.60777241</v>
      </c>
      <c r="I8262" s="112">
        <v>29007944.233542182</v>
      </c>
      <c r="J8262" s="112">
        <v>157544844.51695636</v>
      </c>
      <c r="K8262" s="112">
        <f>I8262-J8262-(0.38*'Recalled prostheses cost'!$F$23)</f>
        <v>-137562593.58083284</v>
      </c>
      <c r="L8262" s="11">
        <f t="shared" ref="L8262:L8325" si="262">IF(H8262/$H$1&lt;=F8262,1,0)</f>
        <v>1</v>
      </c>
    </row>
    <row r="8263" spans="1:12" x14ac:dyDescent="0.25">
      <c r="A8263">
        <f t="shared" si="261"/>
        <v>8258</v>
      </c>
      <c r="C8263">
        <v>76257.811865606811</v>
      </c>
      <c r="D8263">
        <v>79080.252846744494</v>
      </c>
      <c r="E8263">
        <v>41315660.374337152</v>
      </c>
      <c r="F8263">
        <v>2822.4409811376827</v>
      </c>
      <c r="G8263">
        <v>342275532.73459852</v>
      </c>
      <c r="H8263" s="6">
        <f>E8263-G8263-'Recalled prostheses cost'!$F$23</f>
        <v>-324711696.82715255</v>
      </c>
      <c r="I8263" s="112">
        <v>22750454.252748702</v>
      </c>
      <c r="J8263" s="112">
        <v>130064702.43914744</v>
      </c>
      <c r="K8263" s="112">
        <f>I8263-J8263-(0.38*'Recalled prostheses cost'!$F$23)</f>
        <v>-116339941.4838174</v>
      </c>
      <c r="L8263" s="11">
        <f t="shared" si="262"/>
        <v>1</v>
      </c>
    </row>
    <row r="8264" spans="1:12" x14ac:dyDescent="0.25">
      <c r="A8264">
        <f t="shared" ref="A8264:A8327" si="263">1+A8263</f>
        <v>8259</v>
      </c>
      <c r="C8264">
        <v>49910.155033190924</v>
      </c>
      <c r="D8264">
        <v>51220.25746039275</v>
      </c>
      <c r="E8264">
        <v>46827675.485402979</v>
      </c>
      <c r="F8264">
        <v>1310.1024272018258</v>
      </c>
      <c r="G8264">
        <v>233907960.70627505</v>
      </c>
      <c r="H8264" s="6">
        <f>E8264-G8264-'Recalled prostheses cost'!$F$23</f>
        <v>-210832109.68776324</v>
      </c>
      <c r="I8264" s="112">
        <v>26186353.689377993</v>
      </c>
      <c r="J8264" s="112">
        <v>88885025.068384528</v>
      </c>
      <c r="K8264" s="112">
        <f>I8264-J8264-(0.38*'Recalled prostheses cost'!$F$23)</f>
        <v>-71724364.676425189</v>
      </c>
      <c r="L8264" s="11">
        <f t="shared" si="262"/>
        <v>1</v>
      </c>
    </row>
    <row r="8265" spans="1:12" x14ac:dyDescent="0.25">
      <c r="A8265">
        <f t="shared" si="263"/>
        <v>8260</v>
      </c>
      <c r="C8265">
        <v>72810.830786662234</v>
      </c>
      <c r="D8265">
        <v>75627.279187184628</v>
      </c>
      <c r="E8265">
        <v>44530326.038684979</v>
      </c>
      <c r="F8265">
        <v>2816.4484005223931</v>
      </c>
      <c r="G8265">
        <v>327710715.31271935</v>
      </c>
      <c r="H8265" s="6">
        <f>E8265-G8265-'Recalled prostheses cost'!$F$23</f>
        <v>-306932213.74092555</v>
      </c>
      <c r="I8265" s="112">
        <v>24514012.79509088</v>
      </c>
      <c r="J8265" s="112">
        <v>124530071.81883332</v>
      </c>
      <c r="K8265" s="112">
        <f>I8265-J8265-(0.38*'Recalled prostheses cost'!$F$23)</f>
        <v>-109041752.32116109</v>
      </c>
      <c r="L8265" s="11">
        <f t="shared" si="262"/>
        <v>1</v>
      </c>
    </row>
    <row r="8266" spans="1:12" x14ac:dyDescent="0.25">
      <c r="A8266">
        <f t="shared" si="263"/>
        <v>8261</v>
      </c>
      <c r="C8266">
        <v>62362.114387351219</v>
      </c>
      <c r="D8266">
        <v>64776.581965424353</v>
      </c>
      <c r="E8266">
        <v>59752031.08539293</v>
      </c>
      <c r="F8266">
        <v>2414.4675780731341</v>
      </c>
      <c r="G8266">
        <v>597136700.1260916</v>
      </c>
      <c r="H8266" s="6">
        <f>E8266-G8266-'Recalled prostheses cost'!$F$23</f>
        <v>-561136493.50758982</v>
      </c>
      <c r="I8266" s="112">
        <v>32696739.126134925</v>
      </c>
      <c r="J8266" s="112">
        <v>226911946.0479148</v>
      </c>
      <c r="K8266" s="112">
        <f>I8266-J8266-(0.38*'Recalled prostheses cost'!$F$23)</f>
        <v>-203240900.21919852</v>
      </c>
      <c r="L8266" s="11">
        <f t="shared" si="262"/>
        <v>1</v>
      </c>
    </row>
    <row r="8267" spans="1:12" x14ac:dyDescent="0.25">
      <c r="A8267">
        <f t="shared" si="263"/>
        <v>8262</v>
      </c>
      <c r="C8267">
        <v>73600.407685374405</v>
      </c>
      <c r="D8267">
        <v>76880.479421513563</v>
      </c>
      <c r="E8267">
        <v>50244177.268942058</v>
      </c>
      <c r="F8267">
        <v>3280.071736139158</v>
      </c>
      <c r="G8267">
        <v>466906169.04390126</v>
      </c>
      <c r="H8267" s="6">
        <f>E8267-G8267-'Recalled prostheses cost'!$F$23</f>
        <v>-440413816.24185038</v>
      </c>
      <c r="I8267" s="112">
        <v>28007015.018470723</v>
      </c>
      <c r="J8267" s="112">
        <v>177424344.23668244</v>
      </c>
      <c r="K8267" s="112">
        <f>I8267-J8267-(0.38*'Recalled prostheses cost'!$F$23)</f>
        <v>-158443022.51563036</v>
      </c>
      <c r="L8267" s="11">
        <f t="shared" si="262"/>
        <v>1</v>
      </c>
    </row>
    <row r="8268" spans="1:12" x14ac:dyDescent="0.25">
      <c r="A8268">
        <f t="shared" si="263"/>
        <v>8263</v>
      </c>
      <c r="C8268">
        <v>65613.37938230591</v>
      </c>
      <c r="D8268">
        <v>68100.283142884306</v>
      </c>
      <c r="E8268">
        <v>51167609.500261746</v>
      </c>
      <c r="F8268">
        <v>2486.903760578396</v>
      </c>
      <c r="G8268">
        <v>526986993.10678059</v>
      </c>
      <c r="H8268" s="6">
        <f>E8268-G8268-'Recalled prostheses cost'!$F$23</f>
        <v>-499571208.07341003</v>
      </c>
      <c r="I8268" s="112">
        <v>28347534.844079752</v>
      </c>
      <c r="J8268" s="112">
        <v>200255057.38057667</v>
      </c>
      <c r="K8268" s="112">
        <f>I8268-J8268-(0.38*'Recalled prostheses cost'!$F$23)</f>
        <v>-180933215.83391556</v>
      </c>
      <c r="L8268" s="11">
        <f t="shared" si="262"/>
        <v>1</v>
      </c>
    </row>
    <row r="8269" spans="1:12" x14ac:dyDescent="0.25">
      <c r="A8269">
        <f t="shared" si="263"/>
        <v>8264</v>
      </c>
      <c r="C8269">
        <v>58851.772876946845</v>
      </c>
      <c r="D8269">
        <v>60568.723911814974</v>
      </c>
      <c r="E8269">
        <v>51294761.179124556</v>
      </c>
      <c r="F8269">
        <v>1716.9510348681288</v>
      </c>
      <c r="G8269">
        <v>306534375.57601947</v>
      </c>
      <c r="H8269" s="6">
        <f>E8269-G8269-'Recalled prostheses cost'!$F$23</f>
        <v>-278991438.8637861</v>
      </c>
      <c r="I8269" s="112">
        <v>28291176.37548995</v>
      </c>
      <c r="J8269" s="112">
        <v>116483062.71888743</v>
      </c>
      <c r="K8269" s="112">
        <f>I8269-J8269-(0.38*'Recalled prostheses cost'!$F$23)</f>
        <v>-97217579.640816122</v>
      </c>
      <c r="L8269" s="11">
        <f t="shared" si="262"/>
        <v>1</v>
      </c>
    </row>
    <row r="8270" spans="1:12" x14ac:dyDescent="0.25">
      <c r="A8270">
        <f t="shared" si="263"/>
        <v>8265</v>
      </c>
      <c r="C8270">
        <v>58238.770654743916</v>
      </c>
      <c r="D8270">
        <v>60788.04895124679</v>
      </c>
      <c r="E8270">
        <v>40981027.641530931</v>
      </c>
      <c r="F8270">
        <v>2549.2782965028746</v>
      </c>
      <c r="G8270">
        <v>437795962.86711568</v>
      </c>
      <c r="H8270" s="6">
        <f>E8270-G8270-'Recalled prostheses cost'!$F$23</f>
        <v>-420566759.69247591</v>
      </c>
      <c r="I8270" s="112">
        <v>22789439.875503823</v>
      </c>
      <c r="J8270" s="112">
        <v>166362465.88950393</v>
      </c>
      <c r="K8270" s="112">
        <f>I8270-J8270-(0.38*'Recalled prostheses cost'!$F$23)</f>
        <v>-152598719.31141877</v>
      </c>
      <c r="L8270" s="11">
        <f t="shared" si="262"/>
        <v>1</v>
      </c>
    </row>
    <row r="8271" spans="1:12" x14ac:dyDescent="0.25">
      <c r="A8271">
        <f t="shared" si="263"/>
        <v>8266</v>
      </c>
      <c r="C8271">
        <v>49561.292229175022</v>
      </c>
      <c r="D8271">
        <v>51175.321654509382</v>
      </c>
      <c r="E8271">
        <v>56445506.595306098</v>
      </c>
      <c r="F8271">
        <v>1614.02942533436</v>
      </c>
      <c r="G8271">
        <v>568681825.79197407</v>
      </c>
      <c r="H8271" s="6">
        <f>E8271-G8271-'Recalled prostheses cost'!$F$23</f>
        <v>-535988143.66355914</v>
      </c>
      <c r="I8271" s="112">
        <v>31452386.769085713</v>
      </c>
      <c r="J8271" s="112">
        <v>216099093.80095011</v>
      </c>
      <c r="K8271" s="112">
        <f>I8271-J8271-(0.38*'Recalled prostheses cost'!$F$23)</f>
        <v>-193672400.32928306</v>
      </c>
      <c r="L8271" s="11">
        <f t="shared" si="262"/>
        <v>1</v>
      </c>
    </row>
    <row r="8272" spans="1:12" x14ac:dyDescent="0.25">
      <c r="A8272">
        <f t="shared" si="263"/>
        <v>8267</v>
      </c>
      <c r="C8272">
        <v>53009.91094100746</v>
      </c>
      <c r="D8272">
        <v>54340.03699396798</v>
      </c>
      <c r="E8272">
        <v>49524380.25675185</v>
      </c>
      <c r="F8272">
        <v>1330.1260529605206</v>
      </c>
      <c r="G8272">
        <v>308038516.77866286</v>
      </c>
      <c r="H8272" s="6">
        <f>E8272-G8272-'Recalled prostheses cost'!$F$23</f>
        <v>-282265960.98880219</v>
      </c>
      <c r="I8272" s="112">
        <v>26972960.062985081</v>
      </c>
      <c r="J8272" s="112">
        <v>117054636.37589189</v>
      </c>
      <c r="K8272" s="112">
        <f>I8272-J8272-(0.38*'Recalled prostheses cost'!$F$23)</f>
        <v>-99107369.610325456</v>
      </c>
      <c r="L8272" s="11">
        <f t="shared" si="262"/>
        <v>1</v>
      </c>
    </row>
    <row r="8273" spans="1:12" x14ac:dyDescent="0.25">
      <c r="A8273">
        <f t="shared" si="263"/>
        <v>8268</v>
      </c>
      <c r="C8273">
        <v>50641.736355341905</v>
      </c>
      <c r="D8273">
        <v>52090.003919133364</v>
      </c>
      <c r="E8273">
        <v>37844756.421401344</v>
      </c>
      <c r="F8273">
        <v>1448.2675637914581</v>
      </c>
      <c r="G8273">
        <v>244424195.06376344</v>
      </c>
      <c r="H8273" s="6">
        <f>E8273-G8273-'Recalled prostheses cost'!$F$23</f>
        <v>-230331263.10925326</v>
      </c>
      <c r="I8273" s="112">
        <v>20931530.687649027</v>
      </c>
      <c r="J8273" s="112">
        <v>92881194.124230117</v>
      </c>
      <c r="K8273" s="112">
        <f>I8273-J8273-(0.38*'Recalled prostheses cost'!$F$23)</f>
        <v>-80975356.733999729</v>
      </c>
      <c r="L8273" s="11">
        <f t="shared" si="262"/>
        <v>1</v>
      </c>
    </row>
    <row r="8274" spans="1:12" x14ac:dyDescent="0.25">
      <c r="A8274">
        <f t="shared" si="263"/>
        <v>8269</v>
      </c>
      <c r="C8274">
        <v>50597.780025115477</v>
      </c>
      <c r="D8274">
        <v>51836.193112588044</v>
      </c>
      <c r="E8274">
        <v>44249330.620532282</v>
      </c>
      <c r="F8274">
        <v>1238.413087472567</v>
      </c>
      <c r="G8274">
        <v>193042574.60695556</v>
      </c>
      <c r="H8274" s="6">
        <f>E8274-G8274-'Recalled prostheses cost'!$F$23</f>
        <v>-172545068.45331445</v>
      </c>
      <c r="I8274" s="112">
        <v>24532792.352427464</v>
      </c>
      <c r="J8274" s="112">
        <v>73356178.350643098</v>
      </c>
      <c r="K8274" s="112">
        <f>I8274-J8274-(0.38*'Recalled prostheses cost'!$F$23)</f>
        <v>-57849079.295634277</v>
      </c>
      <c r="L8274" s="11">
        <f t="shared" si="262"/>
        <v>1</v>
      </c>
    </row>
    <row r="8275" spans="1:12" x14ac:dyDescent="0.25">
      <c r="A8275">
        <f t="shared" si="263"/>
        <v>8270</v>
      </c>
      <c r="C8275">
        <v>51128.549441036012</v>
      </c>
      <c r="D8275">
        <v>52502.381031774297</v>
      </c>
      <c r="E8275">
        <v>62083264.155214891</v>
      </c>
      <c r="F8275">
        <v>1373.8315907382857</v>
      </c>
      <c r="G8275">
        <v>427829717.43715441</v>
      </c>
      <c r="H8275" s="6">
        <f>E8275-G8275-'Recalled prostheses cost'!$F$23</f>
        <v>-389498277.74883068</v>
      </c>
      <c r="I8275" s="112">
        <v>34311889.100977413</v>
      </c>
      <c r="J8275" s="112">
        <v>162575292.62611869</v>
      </c>
      <c r="K8275" s="112">
        <f>I8275-J8275-(0.38*'Recalled prostheses cost'!$F$23)</f>
        <v>-137289096.82255992</v>
      </c>
      <c r="L8275" s="11">
        <f t="shared" si="262"/>
        <v>1</v>
      </c>
    </row>
    <row r="8276" spans="1:12" x14ac:dyDescent="0.25">
      <c r="A8276">
        <f t="shared" si="263"/>
        <v>8271</v>
      </c>
      <c r="C8276">
        <v>51833.925706247319</v>
      </c>
      <c r="D8276">
        <v>53223.378018413699</v>
      </c>
      <c r="E8276">
        <v>48454782.816403903</v>
      </c>
      <c r="F8276">
        <v>1389.4523121663806</v>
      </c>
      <c r="G8276">
        <v>264169383.06340417</v>
      </c>
      <c r="H8276" s="6">
        <f>E8276-G8276-'Recalled prostheses cost'!$F$23</f>
        <v>-239466424.71389145</v>
      </c>
      <c r="I8276" s="112">
        <v>27213718.779139839</v>
      </c>
      <c r="J8276" s="112">
        <v>100384365.56409357</v>
      </c>
      <c r="K8276" s="112">
        <f>I8276-J8276-(0.38*'Recalled prostheses cost'!$F$23)</f>
        <v>-82196340.082372397</v>
      </c>
      <c r="L8276" s="11">
        <f t="shared" si="262"/>
        <v>1</v>
      </c>
    </row>
    <row r="8277" spans="1:12" x14ac:dyDescent="0.25">
      <c r="A8277">
        <f t="shared" si="263"/>
        <v>8272</v>
      </c>
      <c r="C8277">
        <v>87738.217712667669</v>
      </c>
      <c r="D8277">
        <v>90640.929985042865</v>
      </c>
      <c r="E8277">
        <v>46055860.640285201</v>
      </c>
      <c r="F8277">
        <v>2902.7122723751963</v>
      </c>
      <c r="G8277">
        <v>267085108.23798436</v>
      </c>
      <c r="H8277" s="6">
        <f>E8277-G8277-'Recalled prostheses cost'!$F$23</f>
        <v>-244781072.06459033</v>
      </c>
      <c r="I8277" s="112">
        <v>25124776.698208507</v>
      </c>
      <c r="J8277" s="112">
        <v>101492341.13043407</v>
      </c>
      <c r="K8277" s="112">
        <f>I8277-J8277-(0.38*'Recalled prostheses cost'!$F$23)</f>
        <v>-85393257.729644209</v>
      </c>
      <c r="L8277" s="11">
        <f t="shared" si="262"/>
        <v>1</v>
      </c>
    </row>
    <row r="8278" spans="1:12" x14ac:dyDescent="0.25">
      <c r="A8278">
        <f t="shared" si="263"/>
        <v>8273</v>
      </c>
      <c r="C8278">
        <v>63191.124739878614</v>
      </c>
      <c r="D8278">
        <v>65363.175462348132</v>
      </c>
      <c r="E8278">
        <v>45327827.266538247</v>
      </c>
      <c r="F8278">
        <v>2172.0507224695175</v>
      </c>
      <c r="G8278">
        <v>323496056.57217109</v>
      </c>
      <c r="H8278" s="6">
        <f>E8278-G8278-'Recalled prostheses cost'!$F$23</f>
        <v>-301920053.772524</v>
      </c>
      <c r="I8278" s="112">
        <v>25387308.924017973</v>
      </c>
      <c r="J8278" s="112">
        <v>122928501.49742505</v>
      </c>
      <c r="K8278" s="112">
        <f>I8278-J8278-(0.38*'Recalled prostheses cost'!$F$23)</f>
        <v>-106566885.87082574</v>
      </c>
      <c r="L8278" s="11">
        <f t="shared" si="262"/>
        <v>1</v>
      </c>
    </row>
    <row r="8279" spans="1:12" x14ac:dyDescent="0.25">
      <c r="A8279">
        <f t="shared" si="263"/>
        <v>8274</v>
      </c>
      <c r="C8279">
        <v>54786.735920630068</v>
      </c>
      <c r="D8279">
        <v>56440.888839510531</v>
      </c>
      <c r="E8279">
        <v>51487618.54587546</v>
      </c>
      <c r="F8279">
        <v>1654.1529188804634</v>
      </c>
      <c r="G8279">
        <v>343119017.67373973</v>
      </c>
      <c r="H8279" s="6">
        <f>E8279-G8279-'Recalled prostheses cost'!$F$23</f>
        <v>-315383223.59475541</v>
      </c>
      <c r="I8279" s="112">
        <v>28991508.330411218</v>
      </c>
      <c r="J8279" s="112">
        <v>130385226.71602111</v>
      </c>
      <c r="K8279" s="112">
        <f>I8279-J8279-(0.38*'Recalled prostheses cost'!$F$23)</f>
        <v>-110419411.68302855</v>
      </c>
      <c r="L8279" s="11">
        <f t="shared" si="262"/>
        <v>1</v>
      </c>
    </row>
    <row r="8280" spans="1:12" x14ac:dyDescent="0.25">
      <c r="A8280">
        <f t="shared" si="263"/>
        <v>8275</v>
      </c>
      <c r="C8280">
        <v>56561.925343073883</v>
      </c>
      <c r="D8280">
        <v>57961.413890795317</v>
      </c>
      <c r="E8280">
        <v>48296057.332249537</v>
      </c>
      <c r="F8280">
        <v>1399.4885477214339</v>
      </c>
      <c r="G8280">
        <v>327234407.42742515</v>
      </c>
      <c r="H8280" s="6">
        <f>E8280-G8280-'Recalled prostheses cost'!$F$23</f>
        <v>-302690174.56206679</v>
      </c>
      <c r="I8280" s="112">
        <v>26861033.412734572</v>
      </c>
      <c r="J8280" s="112">
        <v>124349074.82242155</v>
      </c>
      <c r="K8280" s="112">
        <f>I8280-J8280-(0.38*'Recalled prostheses cost'!$F$23)</f>
        <v>-106513734.70710564</v>
      </c>
      <c r="L8280" s="11">
        <f t="shared" si="262"/>
        <v>1</v>
      </c>
    </row>
    <row r="8281" spans="1:12" x14ac:dyDescent="0.25">
      <c r="A8281">
        <f t="shared" si="263"/>
        <v>8276</v>
      </c>
      <c r="C8281">
        <v>73231.171365470145</v>
      </c>
      <c r="D8281">
        <v>74460.66932049446</v>
      </c>
      <c r="E8281">
        <v>45125634.341120169</v>
      </c>
      <c r="F8281">
        <v>1229.4979550243152</v>
      </c>
      <c r="G8281">
        <v>152428092.71164283</v>
      </c>
      <c r="H8281" s="6">
        <f>E8281-G8281-'Recalled prostheses cost'!$F$23</f>
        <v>-131054282.83741383</v>
      </c>
      <c r="I8281" s="112">
        <v>24978428.530197579</v>
      </c>
      <c r="J8281" s="112">
        <v>57922675.230424285</v>
      </c>
      <c r="K8281" s="112">
        <f>I8281-J8281-(0.38*'Recalled prostheses cost'!$F$23)</f>
        <v>-41969939.997645348</v>
      </c>
      <c r="L8281" s="11">
        <f t="shared" si="262"/>
        <v>1</v>
      </c>
    </row>
    <row r="8282" spans="1:12" x14ac:dyDescent="0.25">
      <c r="A8282">
        <f t="shared" si="263"/>
        <v>8277</v>
      </c>
      <c r="C8282">
        <v>61757.06507402804</v>
      </c>
      <c r="D8282">
        <v>63124.501371733342</v>
      </c>
      <c r="E8282">
        <v>50179369.992712609</v>
      </c>
      <c r="F8282">
        <v>1367.4362977053024</v>
      </c>
      <c r="G8282">
        <v>250326970.27706859</v>
      </c>
      <c r="H8282" s="6">
        <f>E8282-G8282-'Recalled prostheses cost'!$F$23</f>
        <v>-223899424.75124714</v>
      </c>
      <c r="I8282" s="112">
        <v>27953883.350191884</v>
      </c>
      <c r="J8282" s="112">
        <v>95124248.705286056</v>
      </c>
      <c r="K8282" s="112">
        <f>I8282-J8282-(0.38*'Recalled prostheses cost'!$F$23)</f>
        <v>-76196058.652512819</v>
      </c>
      <c r="L8282" s="11">
        <f t="shared" si="262"/>
        <v>1</v>
      </c>
    </row>
    <row r="8283" spans="1:12" x14ac:dyDescent="0.25">
      <c r="A8283">
        <f t="shared" si="263"/>
        <v>8278</v>
      </c>
      <c r="C8283">
        <v>69739.152417223318</v>
      </c>
      <c r="D8283">
        <v>71704.616938533072</v>
      </c>
      <c r="E8283">
        <v>48435036.73012092</v>
      </c>
      <c r="F8283">
        <v>1965.4645213097538</v>
      </c>
      <c r="G8283">
        <v>333939414.2224918</v>
      </c>
      <c r="H8283" s="6">
        <f>E8283-G8283-'Recalled prostheses cost'!$F$23</f>
        <v>-309256201.95926207</v>
      </c>
      <c r="I8283" s="112">
        <v>26654281.375775885</v>
      </c>
      <c r="J8283" s="112">
        <v>126896977.40454689</v>
      </c>
      <c r="K8283" s="112">
        <f>I8283-J8283-(0.38*'Recalled prostheses cost'!$F$23)</f>
        <v>-109268389.32618964</v>
      </c>
      <c r="L8283" s="11">
        <f t="shared" si="262"/>
        <v>1</v>
      </c>
    </row>
    <row r="8284" spans="1:12" x14ac:dyDescent="0.25">
      <c r="A8284">
        <f t="shared" si="263"/>
        <v>8279</v>
      </c>
      <c r="C8284">
        <v>79961.564628043823</v>
      </c>
      <c r="D8284">
        <v>83250.593104667161</v>
      </c>
      <c r="E8284">
        <v>46605083.736875057</v>
      </c>
      <c r="F8284">
        <v>3289.0284766233381</v>
      </c>
      <c r="G8284">
        <v>417059995.53031337</v>
      </c>
      <c r="H8284" s="6">
        <f>E8284-G8284-'Recalled prostheses cost'!$F$23</f>
        <v>-394206736.26032948</v>
      </c>
      <c r="I8284" s="112">
        <v>26145009.192941397</v>
      </c>
      <c r="J8284" s="112">
        <v>158482798.3015191</v>
      </c>
      <c r="K8284" s="112">
        <f>I8284-J8284-(0.38*'Recalled prostheses cost'!$F$23)</f>
        <v>-141363482.40599635</v>
      </c>
      <c r="L8284" s="11">
        <f t="shared" si="262"/>
        <v>1</v>
      </c>
    </row>
    <row r="8285" spans="1:12" x14ac:dyDescent="0.25">
      <c r="A8285">
        <f t="shared" si="263"/>
        <v>8280</v>
      </c>
      <c r="C8285">
        <v>51026.056892137523</v>
      </c>
      <c r="D8285">
        <v>52601.106636396667</v>
      </c>
      <c r="E8285">
        <v>47990004.384929821</v>
      </c>
      <c r="F8285">
        <v>1575.0497442591441</v>
      </c>
      <c r="G8285">
        <v>358074664.57344013</v>
      </c>
      <c r="H8285" s="6">
        <f>E8285-G8285-'Recalled prostheses cost'!$F$23</f>
        <v>-333836484.65540147</v>
      </c>
      <c r="I8285" s="112">
        <v>26571513.643197946</v>
      </c>
      <c r="J8285" s="112">
        <v>136068372.53790727</v>
      </c>
      <c r="K8285" s="112">
        <f>I8285-J8285-(0.38*'Recalled prostheses cost'!$F$23)</f>
        <v>-118522552.19212797</v>
      </c>
      <c r="L8285" s="11">
        <f t="shared" si="262"/>
        <v>1</v>
      </c>
    </row>
    <row r="8286" spans="1:12" x14ac:dyDescent="0.25">
      <c r="A8286">
        <f t="shared" si="263"/>
        <v>8281</v>
      </c>
      <c r="C8286">
        <v>51834.18555746536</v>
      </c>
      <c r="D8286">
        <v>53395.466855140301</v>
      </c>
      <c r="E8286">
        <v>41874184.577952065</v>
      </c>
      <c r="F8286">
        <v>1561.281297674941</v>
      </c>
      <c r="G8286">
        <v>322959686.57132995</v>
      </c>
      <c r="H8286" s="6">
        <f>E8286-G8286-'Recalled prostheses cost'!$F$23</f>
        <v>-304837326.46026903</v>
      </c>
      <c r="I8286" s="112">
        <v>23264417.682155538</v>
      </c>
      <c r="J8286" s="112">
        <v>122724680.89710538</v>
      </c>
      <c r="K8286" s="112">
        <f>I8286-J8286-(0.38*'Recalled prostheses cost'!$F$23)</f>
        <v>-108485956.5123685</v>
      </c>
      <c r="L8286" s="11">
        <f t="shared" si="262"/>
        <v>1</v>
      </c>
    </row>
    <row r="8287" spans="1:12" x14ac:dyDescent="0.25">
      <c r="A8287">
        <f t="shared" si="263"/>
        <v>8282</v>
      </c>
      <c r="C8287">
        <v>60880.262480031226</v>
      </c>
      <c r="D8287">
        <v>63115.443551661941</v>
      </c>
      <c r="E8287">
        <v>44269304.713486329</v>
      </c>
      <c r="F8287">
        <v>2235.1810716307155</v>
      </c>
      <c r="G8287">
        <v>340569343.42183799</v>
      </c>
      <c r="H8287" s="6">
        <f>E8287-G8287-'Recalled prostheses cost'!$F$23</f>
        <v>-320051863.17524284</v>
      </c>
      <c r="I8287" s="112">
        <v>24345358.312996689</v>
      </c>
      <c r="J8287" s="112">
        <v>129416350.50029846</v>
      </c>
      <c r="K8287" s="112">
        <f>I8287-J8287-(0.38*'Recalled prostheses cost'!$F$23)</f>
        <v>-114096685.48472041</v>
      </c>
      <c r="L8287" s="11">
        <f t="shared" si="262"/>
        <v>1</v>
      </c>
    </row>
    <row r="8288" spans="1:12" x14ac:dyDescent="0.25">
      <c r="A8288">
        <f t="shared" si="263"/>
        <v>8283</v>
      </c>
      <c r="C8288">
        <v>59440.575973511528</v>
      </c>
      <c r="D8288">
        <v>60731.757165059178</v>
      </c>
      <c r="E8288">
        <v>59107481.215549596</v>
      </c>
      <c r="F8288">
        <v>1291.1811915476501</v>
      </c>
      <c r="G8288">
        <v>371737423.97601706</v>
      </c>
      <c r="H8288" s="6">
        <f>E8288-G8288-'Recalled prostheses cost'!$F$23</f>
        <v>-336381767.22735864</v>
      </c>
      <c r="I8288" s="112">
        <v>32523147.090169325</v>
      </c>
      <c r="J8288" s="112">
        <v>141260221.11088651</v>
      </c>
      <c r="K8288" s="112">
        <f>I8288-J8288-(0.38*'Recalled prostheses cost'!$F$23)</f>
        <v>-117762767.31813583</v>
      </c>
      <c r="L8288" s="11">
        <f t="shared" si="262"/>
        <v>1</v>
      </c>
    </row>
    <row r="8289" spans="1:12" x14ac:dyDescent="0.25">
      <c r="A8289">
        <f t="shared" si="263"/>
        <v>8284</v>
      </c>
      <c r="C8289">
        <v>55904.88285981123</v>
      </c>
      <c r="D8289">
        <v>58472.523191250039</v>
      </c>
      <c r="E8289">
        <v>39504246.0810204</v>
      </c>
      <c r="F8289">
        <v>2567.6403314388081</v>
      </c>
      <c r="G8289">
        <v>401191679.65449393</v>
      </c>
      <c r="H8289" s="6">
        <f>E8289-G8289-'Recalled prostheses cost'!$F$23</f>
        <v>-385439258.04036468</v>
      </c>
      <c r="I8289" s="112">
        <v>22195916.646118015</v>
      </c>
      <c r="J8289" s="112">
        <v>152452838.26870772</v>
      </c>
      <c r="K8289" s="112">
        <f>I8289-J8289-(0.38*'Recalled prostheses cost'!$F$23)</f>
        <v>-139282614.92000836</v>
      </c>
      <c r="L8289" s="11">
        <f t="shared" si="262"/>
        <v>1</v>
      </c>
    </row>
    <row r="8290" spans="1:12" x14ac:dyDescent="0.25">
      <c r="A8290">
        <f t="shared" si="263"/>
        <v>8285</v>
      </c>
      <c r="C8290">
        <v>61188.03144351214</v>
      </c>
      <c r="D8290">
        <v>62700.912259270459</v>
      </c>
      <c r="E8290">
        <v>44789183.133441821</v>
      </c>
      <c r="F8290">
        <v>1512.8808157583189</v>
      </c>
      <c r="G8290">
        <v>206777703.17398781</v>
      </c>
      <c r="H8290" s="6">
        <f>E8290-G8290-'Recalled prostheses cost'!$F$23</f>
        <v>-185740344.50743717</v>
      </c>
      <c r="I8290" s="112">
        <v>24632682.564163402</v>
      </c>
      <c r="J8290" s="112">
        <v>78575527.20611538</v>
      </c>
      <c r="K8290" s="112">
        <f>I8290-J8290-(0.38*'Recalled prostheses cost'!$F$23)</f>
        <v>-62968537.939370625</v>
      </c>
      <c r="L8290" s="11">
        <f t="shared" si="262"/>
        <v>1</v>
      </c>
    </row>
    <row r="8291" spans="1:12" x14ac:dyDescent="0.25">
      <c r="A8291">
        <f t="shared" si="263"/>
        <v>8286</v>
      </c>
      <c r="C8291">
        <v>57155.64371269304</v>
      </c>
      <c r="D8291">
        <v>58905.562326290717</v>
      </c>
      <c r="E8291">
        <v>41580420.556277461</v>
      </c>
      <c r="F8291">
        <v>1749.9186135976779</v>
      </c>
      <c r="G8291">
        <v>248344541.81653357</v>
      </c>
      <c r="H8291" s="6">
        <f>E8291-G8291-'Recalled prostheses cost'!$F$23</f>
        <v>-230515945.72714728</v>
      </c>
      <c r="I8291" s="112">
        <v>23107274.272432338</v>
      </c>
      <c r="J8291" s="112">
        <v>94370925.89028275</v>
      </c>
      <c r="K8291" s="112">
        <f>I8291-J8291-(0.38*'Recalled prostheses cost'!$F$23)</f>
        <v>-80289344.915269047</v>
      </c>
      <c r="L8291" s="11">
        <f t="shared" si="262"/>
        <v>1</v>
      </c>
    </row>
    <row r="8292" spans="1:12" x14ac:dyDescent="0.25">
      <c r="A8292">
        <f t="shared" si="263"/>
        <v>8287</v>
      </c>
      <c r="C8292">
        <v>78324.361011198605</v>
      </c>
      <c r="D8292">
        <v>80562.137482959428</v>
      </c>
      <c r="E8292">
        <v>41129107.555836491</v>
      </c>
      <c r="F8292">
        <v>2237.7764717608225</v>
      </c>
      <c r="G8292">
        <v>229307579.24692857</v>
      </c>
      <c r="H8292" s="6">
        <f>E8292-G8292-'Recalled prostheses cost'!$F$23</f>
        <v>-211930296.15798324</v>
      </c>
      <c r="I8292" s="112">
        <v>23211026.23421127</v>
      </c>
      <c r="J8292" s="112">
        <v>87136880.113832831</v>
      </c>
      <c r="K8292" s="112">
        <f>I8292-J8292-(0.38*'Recalled prostheses cost'!$F$23)</f>
        <v>-72951547.177040219</v>
      </c>
      <c r="L8292" s="11">
        <f t="shared" si="262"/>
        <v>1</v>
      </c>
    </row>
    <row r="8293" spans="1:12" x14ac:dyDescent="0.25">
      <c r="A8293">
        <f t="shared" si="263"/>
        <v>8288</v>
      </c>
      <c r="C8293">
        <v>50810.994055159041</v>
      </c>
      <c r="D8293">
        <v>52171.255488642513</v>
      </c>
      <c r="E8293">
        <v>64444545.245386302</v>
      </c>
      <c r="F8293">
        <v>1360.2614334834725</v>
      </c>
      <c r="G8293">
        <v>458330269.27774835</v>
      </c>
      <c r="H8293" s="6">
        <f>E8293-G8293-'Recalled prostheses cost'!$F$23</f>
        <v>-417637548.49925321</v>
      </c>
      <c r="I8293" s="112">
        <v>35822340.637630679</v>
      </c>
      <c r="J8293" s="112">
        <v>174165502.32554436</v>
      </c>
      <c r="K8293" s="112">
        <f>I8293-J8293-(0.38*'Recalled prostheses cost'!$F$23)</f>
        <v>-147368854.98533234</v>
      </c>
      <c r="L8293" s="11">
        <f t="shared" si="262"/>
        <v>1</v>
      </c>
    </row>
    <row r="8294" spans="1:12" x14ac:dyDescent="0.25">
      <c r="A8294">
        <f t="shared" si="263"/>
        <v>8289</v>
      </c>
      <c r="C8294">
        <v>72816.334452029987</v>
      </c>
      <c r="D8294">
        <v>74982.172302894483</v>
      </c>
      <c r="E8294">
        <v>52774965.202181973</v>
      </c>
      <c r="F8294">
        <v>2165.8378508644964</v>
      </c>
      <c r="G8294">
        <v>338190261.57780391</v>
      </c>
      <c r="H8294" s="6">
        <f>E8294-G8294-'Recalled prostheses cost'!$F$23</f>
        <v>-309167120.84251308</v>
      </c>
      <c r="I8294" s="112">
        <v>29126269.106213216</v>
      </c>
      <c r="J8294" s="112">
        <v>128512299.39956547</v>
      </c>
      <c r="K8294" s="112">
        <f>I8294-J8294-(0.38*'Recalled prostheses cost'!$F$23)</f>
        <v>-108411723.5907709</v>
      </c>
      <c r="L8294" s="11">
        <f t="shared" si="262"/>
        <v>1</v>
      </c>
    </row>
    <row r="8295" spans="1:12" x14ac:dyDescent="0.25">
      <c r="A8295">
        <f t="shared" si="263"/>
        <v>8290</v>
      </c>
      <c r="C8295">
        <v>63384.915819401445</v>
      </c>
      <c r="D8295">
        <v>65613.194191247821</v>
      </c>
      <c r="E8295">
        <v>42893029.844146281</v>
      </c>
      <c r="F8295">
        <v>2228.2783718463761</v>
      </c>
      <c r="G8295">
        <v>304175504.55293953</v>
      </c>
      <c r="H8295" s="6">
        <f>E8295-G8295-'Recalled prostheses cost'!$F$23</f>
        <v>-285034299.17568445</v>
      </c>
      <c r="I8295" s="112">
        <v>24082121.254467301</v>
      </c>
      <c r="J8295" s="112">
        <v>115586691.73011704</v>
      </c>
      <c r="K8295" s="112">
        <f>I8295-J8295-(0.38*'Recalled prostheses cost'!$F$23)</f>
        <v>-100530263.7730684</v>
      </c>
      <c r="L8295" s="11">
        <f t="shared" si="262"/>
        <v>1</v>
      </c>
    </row>
    <row r="8296" spans="1:12" x14ac:dyDescent="0.25">
      <c r="A8296">
        <f t="shared" si="263"/>
        <v>8291</v>
      </c>
      <c r="C8296">
        <v>67444.947277996485</v>
      </c>
      <c r="D8296">
        <v>69622.926707206207</v>
      </c>
      <c r="E8296">
        <v>60743444.433486842</v>
      </c>
      <c r="F8296">
        <v>2177.9794292097213</v>
      </c>
      <c r="G8296">
        <v>429797541.98026437</v>
      </c>
      <c r="H8296" s="6">
        <f>E8296-G8296-'Recalled prostheses cost'!$F$23</f>
        <v>-392805922.01366872</v>
      </c>
      <c r="I8296" s="112">
        <v>33794979.204152368</v>
      </c>
      <c r="J8296" s="112">
        <v>163323065.9525004</v>
      </c>
      <c r="K8296" s="112">
        <f>I8296-J8296-(0.38*'Recalled prostheses cost'!$F$23)</f>
        <v>-138553780.04576668</v>
      </c>
      <c r="L8296" s="11">
        <f t="shared" si="262"/>
        <v>1</v>
      </c>
    </row>
    <row r="8297" spans="1:12" x14ac:dyDescent="0.25">
      <c r="A8297">
        <f t="shared" si="263"/>
        <v>8292</v>
      </c>
      <c r="C8297">
        <v>76249.146457959781</v>
      </c>
      <c r="D8297">
        <v>78691.215289386571</v>
      </c>
      <c r="E8297">
        <v>65479267.261556566</v>
      </c>
      <c r="F8297">
        <v>2442.06883142679</v>
      </c>
      <c r="G8297">
        <v>528861119.93198639</v>
      </c>
      <c r="H8297" s="6">
        <f>E8297-G8297-'Recalled prostheses cost'!$F$23</f>
        <v>-487133677.137321</v>
      </c>
      <c r="I8297" s="112">
        <v>35729260.991291977</v>
      </c>
      <c r="J8297" s="112">
        <v>200967225.57415485</v>
      </c>
      <c r="K8297" s="112">
        <f>I8297-J8297-(0.38*'Recalled prostheses cost'!$F$23)</f>
        <v>-174263657.88028154</v>
      </c>
      <c r="L8297" s="11">
        <f t="shared" si="262"/>
        <v>1</v>
      </c>
    </row>
    <row r="8298" spans="1:12" x14ac:dyDescent="0.25">
      <c r="A8298">
        <f t="shared" si="263"/>
        <v>8293</v>
      </c>
      <c r="C8298">
        <v>47650.784645109314</v>
      </c>
      <c r="D8298">
        <v>49039.314421932424</v>
      </c>
      <c r="E8298">
        <v>61043500.608896166</v>
      </c>
      <c r="F8298">
        <v>1388.5297768231103</v>
      </c>
      <c r="G8298">
        <v>465374155.51940906</v>
      </c>
      <c r="H8298" s="6">
        <f>E8298-G8298-'Recalled prostheses cost'!$F$23</f>
        <v>-428082479.37740409</v>
      </c>
      <c r="I8298" s="112">
        <v>33744898.318970598</v>
      </c>
      <c r="J8298" s="112">
        <v>176842179.09737545</v>
      </c>
      <c r="K8298" s="112">
        <f>I8298-J8298-(0.38*'Recalled prostheses cost'!$F$23)</f>
        <v>-152122974.07582352</v>
      </c>
      <c r="L8298" s="11">
        <f t="shared" si="262"/>
        <v>1</v>
      </c>
    </row>
    <row r="8299" spans="1:12" x14ac:dyDescent="0.25">
      <c r="A8299">
        <f t="shared" si="263"/>
        <v>8294</v>
      </c>
      <c r="C8299">
        <v>67141.638853731361</v>
      </c>
      <c r="D8299">
        <v>69781.334538176903</v>
      </c>
      <c r="E8299">
        <v>41892145.988081388</v>
      </c>
      <c r="F8299">
        <v>2639.6956844455417</v>
      </c>
      <c r="G8299">
        <v>380928314.72443467</v>
      </c>
      <c r="H8299" s="6">
        <f>E8299-G8299-'Recalled prostheses cost'!$F$23</f>
        <v>-362787993.20324445</v>
      </c>
      <c r="I8299" s="112">
        <v>23170468.564998679</v>
      </c>
      <c r="J8299" s="112">
        <v>144752759.59528518</v>
      </c>
      <c r="K8299" s="112">
        <f>I8299-J8299-(0.38*'Recalled prostheses cost'!$F$23)</f>
        <v>-130607984.32770514</v>
      </c>
      <c r="L8299" s="11">
        <f t="shared" si="262"/>
        <v>1</v>
      </c>
    </row>
    <row r="8300" spans="1:12" x14ac:dyDescent="0.25">
      <c r="A8300">
        <f t="shared" si="263"/>
        <v>8295</v>
      </c>
      <c r="C8300">
        <v>58024.625839715583</v>
      </c>
      <c r="D8300">
        <v>61009.743938542095</v>
      </c>
      <c r="E8300">
        <v>57032220.951110363</v>
      </c>
      <c r="F8300">
        <v>2985.1180988265114</v>
      </c>
      <c r="G8300">
        <v>730555303.60383332</v>
      </c>
      <c r="H8300" s="6">
        <f>E8300-G8300-'Recalled prostheses cost'!$F$23</f>
        <v>-697274907.11961412</v>
      </c>
      <c r="I8300" s="112">
        <v>31771323.730566952</v>
      </c>
      <c r="J8300" s="112">
        <v>277611015.36945671</v>
      </c>
      <c r="K8300" s="112">
        <f>I8300-J8300-(0.38*'Recalled prostheses cost'!$F$23)</f>
        <v>-254865384.93630841</v>
      </c>
      <c r="L8300" s="11">
        <f t="shared" si="262"/>
        <v>1</v>
      </c>
    </row>
    <row r="8301" spans="1:12" x14ac:dyDescent="0.25">
      <c r="A8301">
        <f t="shared" si="263"/>
        <v>8296</v>
      </c>
      <c r="C8301">
        <v>54115.882679185444</v>
      </c>
      <c r="D8301">
        <v>56014.097258204347</v>
      </c>
      <c r="E8301">
        <v>48487481.920258537</v>
      </c>
      <c r="F8301">
        <v>1898.2145790189024</v>
      </c>
      <c r="G8301">
        <v>468254723.98287731</v>
      </c>
      <c r="H8301" s="6">
        <f>E8301-G8301-'Recalled prostheses cost'!$F$23</f>
        <v>-443519066.52950996</v>
      </c>
      <c r="I8301" s="112">
        <v>26666774.493825365</v>
      </c>
      <c r="J8301" s="112">
        <v>177936795.11349341</v>
      </c>
      <c r="K8301" s="112">
        <f>I8301-J8301-(0.38*'Recalled prostheses cost'!$F$23)</f>
        <v>-160295713.91708669</v>
      </c>
      <c r="L8301" s="11">
        <f t="shared" si="262"/>
        <v>1</v>
      </c>
    </row>
    <row r="8302" spans="1:12" x14ac:dyDescent="0.25">
      <c r="A8302">
        <f t="shared" si="263"/>
        <v>8297</v>
      </c>
      <c r="C8302">
        <v>64764.596106859353</v>
      </c>
      <c r="D8302">
        <v>67398.58763628357</v>
      </c>
      <c r="E8302">
        <v>42457833.195467025</v>
      </c>
      <c r="F8302">
        <v>2633.9915294242164</v>
      </c>
      <c r="G8302">
        <v>355639073.9933002</v>
      </c>
      <c r="H8302" s="6">
        <f>E8302-G8302-'Recalled prostheses cost'!$F$23</f>
        <v>-336933065.26472437</v>
      </c>
      <c r="I8302" s="112">
        <v>23710152.179839734</v>
      </c>
      <c r="J8302" s="112">
        <v>135142848.11745408</v>
      </c>
      <c r="K8302" s="112">
        <f>I8302-J8302-(0.38*'Recalled prostheses cost'!$F$23)</f>
        <v>-120458389.23503301</v>
      </c>
      <c r="L8302" s="11">
        <f t="shared" si="262"/>
        <v>1</v>
      </c>
    </row>
    <row r="8303" spans="1:12" x14ac:dyDescent="0.25">
      <c r="A8303">
        <f t="shared" si="263"/>
        <v>8298</v>
      </c>
      <c r="C8303">
        <v>62559.934934600264</v>
      </c>
      <c r="D8303">
        <v>64758.273197558607</v>
      </c>
      <c r="E8303">
        <v>58826394.985238053</v>
      </c>
      <c r="F8303">
        <v>2198.338262958343</v>
      </c>
      <c r="G8303">
        <v>504305356.47131765</v>
      </c>
      <c r="H8303" s="6">
        <f>E8303-G8303-'Recalled prostheses cost'!$F$23</f>
        <v>-469230785.95297074</v>
      </c>
      <c r="I8303" s="112">
        <v>32513848.208459537</v>
      </c>
      <c r="J8303" s="112">
        <v>191636035.45910069</v>
      </c>
      <c r="K8303" s="112">
        <f>I8303-J8303-(0.38*'Recalled prostheses cost'!$F$23)</f>
        <v>-168147880.54805982</v>
      </c>
      <c r="L8303" s="11">
        <f t="shared" si="262"/>
        <v>1</v>
      </c>
    </row>
    <row r="8304" spans="1:12" x14ac:dyDescent="0.25">
      <c r="A8304">
        <f t="shared" si="263"/>
        <v>8299</v>
      </c>
      <c r="C8304">
        <v>55473.583705537872</v>
      </c>
      <c r="D8304">
        <v>57056.430332622876</v>
      </c>
      <c r="E8304">
        <v>43751880.484640807</v>
      </c>
      <c r="F8304">
        <v>1582.846627085004</v>
      </c>
      <c r="G8304">
        <v>246037638.3269203</v>
      </c>
      <c r="H8304" s="6">
        <f>E8304-G8304-'Recalled prostheses cost'!$F$23</f>
        <v>-226037582.30917066</v>
      </c>
      <c r="I8304" s="112">
        <v>24271760.489074495</v>
      </c>
      <c r="J8304" s="112">
        <v>93494302.564229712</v>
      </c>
      <c r="K8304" s="112">
        <f>I8304-J8304-(0.38*'Recalled prostheses cost'!$F$23)</f>
        <v>-78248235.372573853</v>
      </c>
      <c r="L8304" s="11">
        <f t="shared" si="262"/>
        <v>1</v>
      </c>
    </row>
    <row r="8305" spans="1:12" x14ac:dyDescent="0.25">
      <c r="A8305">
        <f t="shared" si="263"/>
        <v>8300</v>
      </c>
      <c r="C8305">
        <v>55892.026550775983</v>
      </c>
      <c r="D8305">
        <v>58028.043616313764</v>
      </c>
      <c r="E8305">
        <v>70666118.311065644</v>
      </c>
      <c r="F8305">
        <v>2136.0170655377806</v>
      </c>
      <c r="G8305">
        <v>708963992.7876035</v>
      </c>
      <c r="H8305" s="6">
        <f>E8305-G8305-'Recalled prostheses cost'!$F$23</f>
        <v>-662049698.94342899</v>
      </c>
      <c r="I8305" s="112">
        <v>39006098.067318827</v>
      </c>
      <c r="J8305" s="112">
        <v>269406317.25928938</v>
      </c>
      <c r="K8305" s="112">
        <f>I8305-J8305-(0.38*'Recalled prostheses cost'!$F$23)</f>
        <v>-239425912.48938921</v>
      </c>
      <c r="L8305" s="11">
        <f t="shared" si="262"/>
        <v>1</v>
      </c>
    </row>
    <row r="8306" spans="1:12" x14ac:dyDescent="0.25">
      <c r="A8306">
        <f t="shared" si="263"/>
        <v>8301</v>
      </c>
      <c r="C8306">
        <v>79943.65426873503</v>
      </c>
      <c r="D8306">
        <v>82198.783419463376</v>
      </c>
      <c r="E8306">
        <v>59704598.918932237</v>
      </c>
      <c r="F8306">
        <v>2255.1291507283458</v>
      </c>
      <c r="G8306">
        <v>328934855.85704732</v>
      </c>
      <c r="H8306" s="6">
        <f>E8306-G8306-'Recalled prostheses cost'!$F$23</f>
        <v>-292982081.40500623</v>
      </c>
      <c r="I8306" s="112">
        <v>32914018.834299784</v>
      </c>
      <c r="J8306" s="112">
        <v>124995245.225678</v>
      </c>
      <c r="K8306" s="112">
        <f>I8306-J8306-(0.38*'Recalled prostheses cost'!$F$23)</f>
        <v>-101106919.68879685</v>
      </c>
      <c r="L8306" s="11">
        <f t="shared" si="262"/>
        <v>1</v>
      </c>
    </row>
    <row r="8307" spans="1:12" x14ac:dyDescent="0.25">
      <c r="A8307">
        <f t="shared" si="263"/>
        <v>8302</v>
      </c>
      <c r="C8307">
        <v>71975.072689321285</v>
      </c>
      <c r="D8307">
        <v>74535.125982816768</v>
      </c>
      <c r="E8307">
        <v>65514628.931598775</v>
      </c>
      <c r="F8307">
        <v>2560.0532934954826</v>
      </c>
      <c r="G8307">
        <v>459185896.84570056</v>
      </c>
      <c r="H8307" s="6">
        <f>E8307-G8307-'Recalled prostheses cost'!$F$23</f>
        <v>-417423092.38099295</v>
      </c>
      <c r="I8307" s="112">
        <v>36320916.923871636</v>
      </c>
      <c r="J8307" s="112">
        <v>174490640.80136624</v>
      </c>
      <c r="K8307" s="112">
        <f>I8307-J8307-(0.38*'Recalled prostheses cost'!$F$23)</f>
        <v>-147195417.17491326</v>
      </c>
      <c r="L8307" s="11">
        <f t="shared" si="262"/>
        <v>1</v>
      </c>
    </row>
    <row r="8308" spans="1:12" x14ac:dyDescent="0.25">
      <c r="A8308">
        <f t="shared" si="263"/>
        <v>8303</v>
      </c>
      <c r="C8308">
        <v>58539.695572445315</v>
      </c>
      <c r="D8308">
        <v>60106.367547789647</v>
      </c>
      <c r="E8308">
        <v>53044253.425524354</v>
      </c>
      <c r="F8308">
        <v>1566.6719753443322</v>
      </c>
      <c r="G8308">
        <v>380030637.82715619</v>
      </c>
      <c r="H8308" s="6">
        <f>E8308-G8308-'Recalled prostheses cost'!$F$23</f>
        <v>-350738208.868523</v>
      </c>
      <c r="I8308" s="112">
        <v>29691293.33292713</v>
      </c>
      <c r="J8308" s="112">
        <v>144411642.37431937</v>
      </c>
      <c r="K8308" s="112">
        <f>I8308-J8308-(0.38*'Recalled prostheses cost'!$F$23)</f>
        <v>-123746042.33881089</v>
      </c>
      <c r="L8308" s="11">
        <f t="shared" si="262"/>
        <v>1</v>
      </c>
    </row>
    <row r="8309" spans="1:12" x14ac:dyDescent="0.25">
      <c r="A8309">
        <f t="shared" si="263"/>
        <v>8304</v>
      </c>
      <c r="C8309">
        <v>75484.377048577982</v>
      </c>
      <c r="D8309">
        <v>78238.079820172949</v>
      </c>
      <c r="E8309">
        <v>41314963.743965231</v>
      </c>
      <c r="F8309">
        <v>2753.7027715949662</v>
      </c>
      <c r="G8309">
        <v>291169109.38871229</v>
      </c>
      <c r="H8309" s="6">
        <f>E8309-G8309-'Recalled prostheses cost'!$F$23</f>
        <v>-273605970.11163825</v>
      </c>
      <c r="I8309" s="112">
        <v>22725932.819411747</v>
      </c>
      <c r="J8309" s="112">
        <v>110644261.56771067</v>
      </c>
      <c r="K8309" s="112">
        <f>I8309-J8309-(0.38*'Recalled prostheses cost'!$F$23)</f>
        <v>-96944022.045717567</v>
      </c>
      <c r="L8309" s="11">
        <f t="shared" si="262"/>
        <v>1</v>
      </c>
    </row>
    <row r="8310" spans="1:12" x14ac:dyDescent="0.25">
      <c r="A8310">
        <f t="shared" si="263"/>
        <v>8305</v>
      </c>
      <c r="C8310">
        <v>53528.621350041758</v>
      </c>
      <c r="D8310">
        <v>55282.674102614401</v>
      </c>
      <c r="E8310">
        <v>59380206.23032748</v>
      </c>
      <c r="F8310">
        <v>1754.0527525726429</v>
      </c>
      <c r="G8310">
        <v>474471814.10216868</v>
      </c>
      <c r="H8310" s="6">
        <f>E8310-G8310-'Recalled prostheses cost'!$F$23</f>
        <v>-438843432.33873236</v>
      </c>
      <c r="I8310" s="112">
        <v>32748975.561882883</v>
      </c>
      <c r="J8310" s="112">
        <v>180299289.35882407</v>
      </c>
      <c r="K8310" s="112">
        <f>I8310-J8310-(0.38*'Recalled prostheses cost'!$F$23)</f>
        <v>-156576007.09435984</v>
      </c>
      <c r="L8310" s="11">
        <f t="shared" si="262"/>
        <v>1</v>
      </c>
    </row>
    <row r="8311" spans="1:12" x14ac:dyDescent="0.25">
      <c r="A8311">
        <f t="shared" si="263"/>
        <v>8306</v>
      </c>
      <c r="C8311">
        <v>57507.182324030931</v>
      </c>
      <c r="D8311">
        <v>59847.534061190367</v>
      </c>
      <c r="E8311">
        <v>41216549.450587049</v>
      </c>
      <c r="F8311">
        <v>2340.3517371594353</v>
      </c>
      <c r="G8311">
        <v>394633047.77025938</v>
      </c>
      <c r="H8311" s="6">
        <f>E8311-G8311-'Recalled prostheses cost'!$F$23</f>
        <v>-377168322.78656352</v>
      </c>
      <c r="I8311" s="112">
        <v>22384267.167307384</v>
      </c>
      <c r="J8311" s="112">
        <v>149960558.15269858</v>
      </c>
      <c r="K8311" s="112">
        <f>I8311-J8311-(0.38*'Recalled prostheses cost'!$F$23)</f>
        <v>-136601984.28280985</v>
      </c>
      <c r="L8311" s="11">
        <f t="shared" si="262"/>
        <v>1</v>
      </c>
    </row>
    <row r="8312" spans="1:12" x14ac:dyDescent="0.25">
      <c r="A8312">
        <f t="shared" si="263"/>
        <v>8307</v>
      </c>
      <c r="C8312">
        <v>52792.059915230398</v>
      </c>
      <c r="D8312">
        <v>54388.346962572396</v>
      </c>
      <c r="E8312">
        <v>55217792.934467003</v>
      </c>
      <c r="F8312">
        <v>1596.2870473419971</v>
      </c>
      <c r="G8312">
        <v>456719188.30761558</v>
      </c>
      <c r="H8312" s="6">
        <f>E8312-G8312-'Recalled prostheses cost'!$F$23</f>
        <v>-425253219.84003973</v>
      </c>
      <c r="I8312" s="112">
        <v>30228783.898579501</v>
      </c>
      <c r="J8312" s="112">
        <v>173553291.55689394</v>
      </c>
      <c r="K8312" s="112">
        <f>I8312-J8312-(0.38*'Recalled prostheses cost'!$F$23)</f>
        <v>-152350200.95573309</v>
      </c>
      <c r="L8312" s="11">
        <f t="shared" si="262"/>
        <v>1</v>
      </c>
    </row>
    <row r="8313" spans="1:12" x14ac:dyDescent="0.25">
      <c r="A8313">
        <f t="shared" si="263"/>
        <v>8308</v>
      </c>
      <c r="C8313">
        <v>62067.669263382486</v>
      </c>
      <c r="D8313">
        <v>64207.897927526501</v>
      </c>
      <c r="E8313">
        <v>50928691.127929963</v>
      </c>
      <c r="F8313">
        <v>2140.2286641440151</v>
      </c>
      <c r="G8313">
        <v>370531241.28167081</v>
      </c>
      <c r="H8313" s="6">
        <f>E8313-G8313-'Recalled prostheses cost'!$F$23</f>
        <v>-343354374.62063199</v>
      </c>
      <c r="I8313" s="112">
        <v>28366147.276995059</v>
      </c>
      <c r="J8313" s="112">
        <v>140801871.6870349</v>
      </c>
      <c r="K8313" s="112">
        <f>I8313-J8313-(0.38*'Recalled prostheses cost'!$F$23)</f>
        <v>-121461417.7074585</v>
      </c>
      <c r="L8313" s="11">
        <f t="shared" si="262"/>
        <v>1</v>
      </c>
    </row>
    <row r="8314" spans="1:12" x14ac:dyDescent="0.25">
      <c r="A8314">
        <f t="shared" si="263"/>
        <v>8309</v>
      </c>
      <c r="C8314">
        <v>47578.166842894185</v>
      </c>
      <c r="D8314">
        <v>48738.099193450675</v>
      </c>
      <c r="E8314">
        <v>47754563.223150805</v>
      </c>
      <c r="F8314">
        <v>1159.9323505564898</v>
      </c>
      <c r="G8314">
        <v>301024575.72808129</v>
      </c>
      <c r="H8314" s="6">
        <f>E8314-G8314-'Recalled prostheses cost'!$F$23</f>
        <v>-277021836.97182167</v>
      </c>
      <c r="I8314" s="112">
        <v>26308904.572380364</v>
      </c>
      <c r="J8314" s="112">
        <v>114389338.7766709</v>
      </c>
      <c r="K8314" s="112">
        <f>I8314-J8314-(0.38*'Recalled prostheses cost'!$F$23)</f>
        <v>-97106127.501709193</v>
      </c>
      <c r="L8314" s="11">
        <f t="shared" si="262"/>
        <v>1</v>
      </c>
    </row>
    <row r="8315" spans="1:12" x14ac:dyDescent="0.25">
      <c r="A8315">
        <f t="shared" si="263"/>
        <v>8310</v>
      </c>
      <c r="C8315">
        <v>51578.29876279617</v>
      </c>
      <c r="D8315">
        <v>53212.134717838075</v>
      </c>
      <c r="E8315">
        <v>55826337.870707326</v>
      </c>
      <c r="F8315">
        <v>1633.8359550419045</v>
      </c>
      <c r="G8315">
        <v>382524771.23706561</v>
      </c>
      <c r="H8315" s="6">
        <f>E8315-G8315-'Recalled prostheses cost'!$F$23</f>
        <v>-350450257.83324945</v>
      </c>
      <c r="I8315" s="112">
        <v>31167287.273392007</v>
      </c>
      <c r="J8315" s="112">
        <v>145359413.0700849</v>
      </c>
      <c r="K8315" s="112">
        <f>I8315-J8315-(0.38*'Recalled prostheses cost'!$F$23)</f>
        <v>-123217819.09411153</v>
      </c>
      <c r="L8315" s="11">
        <f t="shared" si="262"/>
        <v>1</v>
      </c>
    </row>
    <row r="8316" spans="1:12" x14ac:dyDescent="0.25">
      <c r="A8316">
        <f t="shared" si="263"/>
        <v>8311</v>
      </c>
      <c r="C8316">
        <v>63585.649614444279</v>
      </c>
      <c r="D8316">
        <v>65909.903808724572</v>
      </c>
      <c r="E8316">
        <v>61958922.984630346</v>
      </c>
      <c r="F8316">
        <v>2324.2541942802927</v>
      </c>
      <c r="G8316">
        <v>584040829.21599042</v>
      </c>
      <c r="H8316" s="6">
        <f>E8316-G8316-'Recalled prostheses cost'!$F$23</f>
        <v>-545833730.69825125</v>
      </c>
      <c r="I8316" s="112">
        <v>34528203.846850701</v>
      </c>
      <c r="J8316" s="112">
        <v>221935515.10207641</v>
      </c>
      <c r="K8316" s="112">
        <f>I8316-J8316-(0.38*'Recalled prostheses cost'!$F$23)</f>
        <v>-196433004.55264437</v>
      </c>
      <c r="L8316" s="11">
        <f t="shared" si="262"/>
        <v>1</v>
      </c>
    </row>
    <row r="8317" spans="1:12" x14ac:dyDescent="0.25">
      <c r="A8317">
        <f t="shared" si="263"/>
        <v>8312</v>
      </c>
      <c r="C8317">
        <v>56788.234872856519</v>
      </c>
      <c r="D8317">
        <v>58667.82464405417</v>
      </c>
      <c r="E8317">
        <v>40009157.32303647</v>
      </c>
      <c r="F8317">
        <v>1879.5897711976504</v>
      </c>
      <c r="G8317">
        <v>305165900.33319825</v>
      </c>
      <c r="H8317" s="6">
        <f>E8317-G8317-'Recalled prostheses cost'!$F$23</f>
        <v>-288908567.47705299</v>
      </c>
      <c r="I8317" s="112">
        <v>22179679.933581192</v>
      </c>
      <c r="J8317" s="112">
        <v>115963042.12661533</v>
      </c>
      <c r="K8317" s="112">
        <f>I8317-J8317-(0.38*'Recalled prostheses cost'!$F$23)</f>
        <v>-102809055.4904528</v>
      </c>
      <c r="L8317" s="11">
        <f t="shared" si="262"/>
        <v>1</v>
      </c>
    </row>
    <row r="8318" spans="1:12" x14ac:dyDescent="0.25">
      <c r="A8318">
        <f t="shared" si="263"/>
        <v>8313</v>
      </c>
      <c r="C8318">
        <v>51378.854032706033</v>
      </c>
      <c r="D8318">
        <v>53003.152506636274</v>
      </c>
      <c r="E8318">
        <v>43854311.980792768</v>
      </c>
      <c r="F8318">
        <v>1624.298473930241</v>
      </c>
      <c r="G8318">
        <v>345013896.63331759</v>
      </c>
      <c r="H8318" s="6">
        <f>E8318-G8318-'Recalled prostheses cost'!$F$23</f>
        <v>-324911409.119416</v>
      </c>
      <c r="I8318" s="112">
        <v>24378813.866544358</v>
      </c>
      <c r="J8318" s="112">
        <v>131105280.72066067</v>
      </c>
      <c r="K8318" s="112">
        <f>I8318-J8318-(0.38*'Recalled prostheses cost'!$F$23)</f>
        <v>-115752160.15153497</v>
      </c>
      <c r="L8318" s="11">
        <f t="shared" si="262"/>
        <v>1</v>
      </c>
    </row>
    <row r="8319" spans="1:12" x14ac:dyDescent="0.25">
      <c r="A8319">
        <f t="shared" si="263"/>
        <v>8314</v>
      </c>
      <c r="C8319">
        <v>54482.426580243802</v>
      </c>
      <c r="D8319">
        <v>56050.642749469036</v>
      </c>
      <c r="E8319">
        <v>59039335.565471828</v>
      </c>
      <c r="F8319">
        <v>1568.2161692252339</v>
      </c>
      <c r="G8319">
        <v>506029549.24354881</v>
      </c>
      <c r="H8319" s="6">
        <f>E8319-G8319-'Recalled prostheses cost'!$F$23</f>
        <v>-470742038.14496815</v>
      </c>
      <c r="I8319" s="112">
        <v>32260275.316472121</v>
      </c>
      <c r="J8319" s="112">
        <v>192291228.71254849</v>
      </c>
      <c r="K8319" s="112">
        <f>I8319-J8319-(0.38*'Recalled prostheses cost'!$F$23)</f>
        <v>-169056646.69349504</v>
      </c>
      <c r="L8319" s="11">
        <f t="shared" si="262"/>
        <v>1</v>
      </c>
    </row>
    <row r="8320" spans="1:12" x14ac:dyDescent="0.25">
      <c r="A8320">
        <f t="shared" si="263"/>
        <v>8315</v>
      </c>
      <c r="C8320">
        <v>58314.121862307926</v>
      </c>
      <c r="D8320">
        <v>60629.65782581376</v>
      </c>
      <c r="E8320">
        <v>40915130.292583898</v>
      </c>
      <c r="F8320">
        <v>2315.5359635058339</v>
      </c>
      <c r="G8320">
        <v>314430067.80431831</v>
      </c>
      <c r="H8320" s="6">
        <f>E8320-G8320-'Recalled prostheses cost'!$F$23</f>
        <v>-297266761.9786256</v>
      </c>
      <c r="I8320" s="112">
        <v>22591646.000642054</v>
      </c>
      <c r="J8320" s="112">
        <v>119483425.76564097</v>
      </c>
      <c r="K8320" s="112">
        <f>I8320-J8320-(0.38*'Recalled prostheses cost'!$F$23)</f>
        <v>-105917473.06241757</v>
      </c>
      <c r="L8320" s="11">
        <f t="shared" si="262"/>
        <v>1</v>
      </c>
    </row>
    <row r="8321" spans="1:12" x14ac:dyDescent="0.25">
      <c r="A8321">
        <f t="shared" si="263"/>
        <v>8316</v>
      </c>
      <c r="C8321">
        <v>50059.045523789711</v>
      </c>
      <c r="D8321">
        <v>51728.185523562621</v>
      </c>
      <c r="E8321">
        <v>48124147.536093809</v>
      </c>
      <c r="F8321">
        <v>1669.1399997729095</v>
      </c>
      <c r="G8321">
        <v>354216572.11877674</v>
      </c>
      <c r="H8321" s="6">
        <f>E8321-G8321-'Recalled prostheses cost'!$F$23</f>
        <v>-329844249.04957408</v>
      </c>
      <c r="I8321" s="112">
        <v>26908850.401348162</v>
      </c>
      <c r="J8321" s="112">
        <v>134602297.40513515</v>
      </c>
      <c r="K8321" s="112">
        <f>I8321-J8321-(0.38*'Recalled prostheses cost'!$F$23)</f>
        <v>-116719140.30120564</v>
      </c>
      <c r="L8321" s="11">
        <f t="shared" si="262"/>
        <v>1</v>
      </c>
    </row>
    <row r="8322" spans="1:12" x14ac:dyDescent="0.25">
      <c r="A8322">
        <f t="shared" si="263"/>
        <v>8317</v>
      </c>
      <c r="C8322">
        <v>49949.282494646359</v>
      </c>
      <c r="D8322">
        <v>51420.542579434186</v>
      </c>
      <c r="E8322">
        <v>46685537.30296766</v>
      </c>
      <c r="F8322">
        <v>1471.2600847878275</v>
      </c>
      <c r="G8322">
        <v>285650676.2912848</v>
      </c>
      <c r="H8322" s="6">
        <f>E8322-G8322-'Recalled prostheses cost'!$F$23</f>
        <v>-262716963.4552083</v>
      </c>
      <c r="I8322" s="112">
        <v>25994247.250783969</v>
      </c>
      <c r="J8322" s="112">
        <v>108547256.99068822</v>
      </c>
      <c r="K8322" s="112">
        <f>I8322-J8322-(0.38*'Recalled prostheses cost'!$F$23)</f>
        <v>-91578703.037322909</v>
      </c>
      <c r="L8322" s="11">
        <f t="shared" si="262"/>
        <v>1</v>
      </c>
    </row>
    <row r="8323" spans="1:12" x14ac:dyDescent="0.25">
      <c r="A8323">
        <f t="shared" si="263"/>
        <v>8318</v>
      </c>
      <c r="C8323">
        <v>82385.81601125907</v>
      </c>
      <c r="D8323">
        <v>85375.659703777463</v>
      </c>
      <c r="E8323">
        <v>71494405.959755793</v>
      </c>
      <c r="F8323">
        <v>2989.8436925183923</v>
      </c>
      <c r="G8323">
        <v>615517933.01858747</v>
      </c>
      <c r="H8323" s="6">
        <f>E8323-G8323-'Recalled prostheses cost'!$F$23</f>
        <v>-567775351.52572286</v>
      </c>
      <c r="I8323" s="112">
        <v>39353814.357032374</v>
      </c>
      <c r="J8323" s="112">
        <v>233896814.54706326</v>
      </c>
      <c r="K8323" s="112">
        <f>I8323-J8323-(0.38*'Recalled prostheses cost'!$F$23)</f>
        <v>-203568693.48744953</v>
      </c>
      <c r="L8323" s="11">
        <f t="shared" si="262"/>
        <v>1</v>
      </c>
    </row>
    <row r="8324" spans="1:12" x14ac:dyDescent="0.25">
      <c r="A8324">
        <f t="shared" si="263"/>
        <v>8319</v>
      </c>
      <c r="C8324">
        <v>53948.661754479115</v>
      </c>
      <c r="D8324">
        <v>56172.01239988063</v>
      </c>
      <c r="E8324">
        <v>56546297.022707045</v>
      </c>
      <c r="F8324">
        <v>2223.3506454015151</v>
      </c>
      <c r="G8324">
        <v>608901183.74087274</v>
      </c>
      <c r="H8324" s="6">
        <f>E8324-G8324-'Recalled prostheses cost'!$F$23</f>
        <v>-576106711.18505681</v>
      </c>
      <c r="I8324" s="112">
        <v>31066738.934328131</v>
      </c>
      <c r="J8324" s="112">
        <v>231382449.82153165</v>
      </c>
      <c r="K8324" s="112">
        <f>I8324-J8324-(0.38*'Recalled prostheses cost'!$F$23)</f>
        <v>-209341404.18462217</v>
      </c>
      <c r="L8324" s="11">
        <f t="shared" si="262"/>
        <v>1</v>
      </c>
    </row>
    <row r="8325" spans="1:12" x14ac:dyDescent="0.25">
      <c r="A8325">
        <f t="shared" si="263"/>
        <v>8320</v>
      </c>
      <c r="C8325">
        <v>72958.199740154305</v>
      </c>
      <c r="D8325">
        <v>75089.243183737897</v>
      </c>
      <c r="E8325">
        <v>42158061.253281102</v>
      </c>
      <c r="F8325">
        <v>2131.0434435835923</v>
      </c>
      <c r="G8325">
        <v>259314770.92101535</v>
      </c>
      <c r="H8325" s="6">
        <f>E8325-G8325-'Recalled prostheses cost'!$F$23</f>
        <v>-240908534.13462543</v>
      </c>
      <c r="I8325" s="112">
        <v>23417325.579696413</v>
      </c>
      <c r="J8325" s="112">
        <v>98539612.949985832</v>
      </c>
      <c r="K8325" s="112">
        <f>I8325-J8325-(0.38*'Recalled prostheses cost'!$F$23)</f>
        <v>-84147980.667708069</v>
      </c>
      <c r="L8325" s="11">
        <f t="shared" si="262"/>
        <v>1</v>
      </c>
    </row>
    <row r="8326" spans="1:12" x14ac:dyDescent="0.25">
      <c r="A8326">
        <f t="shared" si="263"/>
        <v>8321</v>
      </c>
      <c r="C8326">
        <v>47890.591396875003</v>
      </c>
      <c r="D8326">
        <v>49286.139314954475</v>
      </c>
      <c r="E8326">
        <v>48475988.236077383</v>
      </c>
      <c r="F8326">
        <v>1395.5479180794719</v>
      </c>
      <c r="G8326">
        <v>341897153.40213269</v>
      </c>
      <c r="H8326" s="6">
        <f>E8326-G8326-'Recalled prostheses cost'!$F$23</f>
        <v>-317172989.63294649</v>
      </c>
      <c r="I8326" s="112">
        <v>26947916.995063704</v>
      </c>
      <c r="J8326" s="112">
        <v>129920918.29281044</v>
      </c>
      <c r="K8326" s="112">
        <f>I8326-J8326-(0.38*'Recalled prostheses cost'!$F$23)</f>
        <v>-111998694.59516537</v>
      </c>
      <c r="L8326" s="11">
        <f t="shared" ref="L8326:L8389" si="264">IF(H8326/$H$1&lt;=F8326,1,0)</f>
        <v>1</v>
      </c>
    </row>
    <row r="8327" spans="1:12" x14ac:dyDescent="0.25">
      <c r="A8327">
        <f t="shared" si="263"/>
        <v>8322</v>
      </c>
      <c r="C8327">
        <v>51898.680622769396</v>
      </c>
      <c r="D8327">
        <v>53683.03056293742</v>
      </c>
      <c r="E8327">
        <v>51528325.908518508</v>
      </c>
      <c r="F8327">
        <v>1784.3499401680237</v>
      </c>
      <c r="G8327">
        <v>430082825.44732291</v>
      </c>
      <c r="H8327" s="6">
        <f>E8327-G8327-'Recalled prostheses cost'!$F$23</f>
        <v>-402306324.00569558</v>
      </c>
      <c r="I8327" s="112">
        <v>28682763.006577767</v>
      </c>
      <c r="J8327" s="112">
        <v>163431473.6699827</v>
      </c>
      <c r="K8327" s="112">
        <f>I8327-J8327-(0.38*'Recalled prostheses cost'!$F$23)</f>
        <v>-143774403.9608236</v>
      </c>
      <c r="L8327" s="11">
        <f t="shared" si="264"/>
        <v>1</v>
      </c>
    </row>
    <row r="8328" spans="1:12" x14ac:dyDescent="0.25">
      <c r="A8328">
        <f t="shared" ref="A8328:A8391" si="265">1+A8327</f>
        <v>8323</v>
      </c>
      <c r="C8328">
        <v>67793.606151389089</v>
      </c>
      <c r="D8328">
        <v>70216.282837668085</v>
      </c>
      <c r="E8328">
        <v>46135248.119574323</v>
      </c>
      <c r="F8328">
        <v>2422.6766862789955</v>
      </c>
      <c r="G8328">
        <v>353474705.28467399</v>
      </c>
      <c r="H8328" s="6">
        <f>E8328-G8328-'Recalled prostheses cost'!$F$23</f>
        <v>-331091281.63199085</v>
      </c>
      <c r="I8328" s="112">
        <v>25654485.964110062</v>
      </c>
      <c r="J8328" s="112">
        <v>134320388.00817609</v>
      </c>
      <c r="K8328" s="112">
        <f>I8328-J8328-(0.38*'Recalled prostheses cost'!$F$23)</f>
        <v>-117691595.34148467</v>
      </c>
      <c r="L8328" s="11">
        <f t="shared" si="264"/>
        <v>1</v>
      </c>
    </row>
    <row r="8329" spans="1:12" x14ac:dyDescent="0.25">
      <c r="A8329">
        <f t="shared" si="265"/>
        <v>8324</v>
      </c>
      <c r="C8329">
        <v>58803.258882171292</v>
      </c>
      <c r="D8329">
        <v>60790.102775369574</v>
      </c>
      <c r="E8329">
        <v>42041130.347193405</v>
      </c>
      <c r="F8329">
        <v>1986.8438931982819</v>
      </c>
      <c r="G8329">
        <v>364052031.88362515</v>
      </c>
      <c r="H8329" s="6">
        <f>E8329-G8329-'Recalled prostheses cost'!$F$23</f>
        <v>-345762726.0033229</v>
      </c>
      <c r="I8329" s="112">
        <v>23502310.938159615</v>
      </c>
      <c r="J8329" s="112">
        <v>138339772.11577755</v>
      </c>
      <c r="K8329" s="112">
        <f>I8329-J8329-(0.38*'Recalled prostheses cost'!$F$23)</f>
        <v>-123863154.47503659</v>
      </c>
      <c r="L8329" s="11">
        <f t="shared" si="264"/>
        <v>1</v>
      </c>
    </row>
    <row r="8330" spans="1:12" x14ac:dyDescent="0.25">
      <c r="A8330">
        <f t="shared" si="265"/>
        <v>8325</v>
      </c>
      <c r="C8330">
        <v>59412.288941729996</v>
      </c>
      <c r="D8330">
        <v>60735.036413413225</v>
      </c>
      <c r="E8330">
        <v>55599637.493825689</v>
      </c>
      <c r="F8330">
        <v>1322.7474716832294</v>
      </c>
      <c r="G8330">
        <v>344273524.5460149</v>
      </c>
      <c r="H8330" s="6">
        <f>E8330-G8330-'Recalled prostheses cost'!$F$23</f>
        <v>-312425711.5190804</v>
      </c>
      <c r="I8330" s="112">
        <v>30805655.365742292</v>
      </c>
      <c r="J8330" s="112">
        <v>130823939.32748568</v>
      </c>
      <c r="K8330" s="112">
        <f>I8330-J8330-(0.38*'Recalled prostheses cost'!$F$23)</f>
        <v>-109043977.25916204</v>
      </c>
      <c r="L8330" s="11">
        <f t="shared" si="264"/>
        <v>1</v>
      </c>
    </row>
    <row r="8331" spans="1:12" x14ac:dyDescent="0.25">
      <c r="A8331">
        <f t="shared" si="265"/>
        <v>8326</v>
      </c>
      <c r="C8331">
        <v>70609.0816337711</v>
      </c>
      <c r="D8331">
        <v>73691.293082073535</v>
      </c>
      <c r="E8331">
        <v>64472459.665150642</v>
      </c>
      <c r="F8331">
        <v>3082.2114483024343</v>
      </c>
      <c r="G8331">
        <v>698694216.83954132</v>
      </c>
      <c r="H8331" s="6">
        <f>E8331-G8331-'Recalled prostheses cost'!$F$23</f>
        <v>-657973581.64128184</v>
      </c>
      <c r="I8331" s="112">
        <v>35189453.672411136</v>
      </c>
      <c r="J8331" s="112">
        <v>265503802.39902574</v>
      </c>
      <c r="K8331" s="112">
        <f>I8331-J8331-(0.38*'Recalled prostheses cost'!$F$23)</f>
        <v>-239340042.02403325</v>
      </c>
      <c r="L8331" s="11">
        <f t="shared" si="264"/>
        <v>1</v>
      </c>
    </row>
    <row r="8332" spans="1:12" x14ac:dyDescent="0.25">
      <c r="A8332">
        <f t="shared" si="265"/>
        <v>8327</v>
      </c>
      <c r="C8332">
        <v>51544.072352295705</v>
      </c>
      <c r="D8332">
        <v>52652.524961715906</v>
      </c>
      <c r="E8332">
        <v>46039254.27604752</v>
      </c>
      <c r="F8332">
        <v>1108.452609420201</v>
      </c>
      <c r="G8332">
        <v>233481898.18898275</v>
      </c>
      <c r="H8332" s="6">
        <f>E8332-G8332-'Recalled prostheses cost'!$F$23</f>
        <v>-211194468.3798264</v>
      </c>
      <c r="I8332" s="112">
        <v>25411229.849685904</v>
      </c>
      <c r="J8332" s="112">
        <v>88723121.311813444</v>
      </c>
      <c r="K8332" s="112">
        <f>I8332-J8332-(0.38*'Recalled prostheses cost'!$F$23)</f>
        <v>-72337584.759546191</v>
      </c>
      <c r="L8332" s="11">
        <f t="shared" si="264"/>
        <v>1</v>
      </c>
    </row>
    <row r="8333" spans="1:12" x14ac:dyDescent="0.25">
      <c r="A8333">
        <f t="shared" si="265"/>
        <v>8328</v>
      </c>
      <c r="C8333">
        <v>51606.653088166131</v>
      </c>
      <c r="D8333">
        <v>52923.239893092541</v>
      </c>
      <c r="E8333">
        <v>58625188.470533013</v>
      </c>
      <c r="F8333">
        <v>1316.58680492641</v>
      </c>
      <c r="G8333">
        <v>394010916.64592659</v>
      </c>
      <c r="H8333" s="6">
        <f>E8333-G8333-'Recalled prostheses cost'!$F$23</f>
        <v>-359137552.64228475</v>
      </c>
      <c r="I8333" s="112">
        <v>32377929.804469116</v>
      </c>
      <c r="J8333" s="112">
        <v>149724148.32545209</v>
      </c>
      <c r="K8333" s="112">
        <f>I8333-J8333-(0.38*'Recalled prostheses cost'!$F$23)</f>
        <v>-126371911.81840163</v>
      </c>
      <c r="L8333" s="11">
        <f t="shared" si="264"/>
        <v>1</v>
      </c>
    </row>
    <row r="8334" spans="1:12" x14ac:dyDescent="0.25">
      <c r="A8334">
        <f t="shared" si="265"/>
        <v>8329</v>
      </c>
      <c r="C8334">
        <v>68831.862575413426</v>
      </c>
      <c r="D8334">
        <v>71265.403605685817</v>
      </c>
      <c r="E8334">
        <v>63637763.771790177</v>
      </c>
      <c r="F8334">
        <v>2433.5410302723903</v>
      </c>
      <c r="G8334">
        <v>539179229.34693551</v>
      </c>
      <c r="H8334" s="6">
        <f>E8334-G8334-'Recalled prostheses cost'!$F$23</f>
        <v>-499293290.04203653</v>
      </c>
      <c r="I8334" s="112">
        <v>35630168.769899346</v>
      </c>
      <c r="J8334" s="112">
        <v>204888107.15183547</v>
      </c>
      <c r="K8334" s="112">
        <f>I8334-J8334-(0.38*'Recalled prostheses cost'!$F$23)</f>
        <v>-178283631.67935479</v>
      </c>
      <c r="L8334" s="11">
        <f t="shared" si="264"/>
        <v>1</v>
      </c>
    </row>
    <row r="8335" spans="1:12" x14ac:dyDescent="0.25">
      <c r="A8335">
        <f t="shared" si="265"/>
        <v>8330</v>
      </c>
      <c r="C8335">
        <v>55235.560025849722</v>
      </c>
      <c r="D8335">
        <v>57115.03243690775</v>
      </c>
      <c r="E8335">
        <v>48232795.404693767</v>
      </c>
      <c r="F8335">
        <v>1879.4724110580282</v>
      </c>
      <c r="G8335">
        <v>391065608.39144307</v>
      </c>
      <c r="H8335" s="6">
        <f>E8335-G8335-'Recalled prostheses cost'!$F$23</f>
        <v>-366584637.45364046</v>
      </c>
      <c r="I8335" s="112">
        <v>26453497.215030774</v>
      </c>
      <c r="J8335" s="112">
        <v>148604931.18874836</v>
      </c>
      <c r="K8335" s="112">
        <f>I8335-J8335-(0.38*'Recalled prostheses cost'!$F$23)</f>
        <v>-131177127.27113622</v>
      </c>
      <c r="L8335" s="11">
        <f t="shared" si="264"/>
        <v>1</v>
      </c>
    </row>
    <row r="8336" spans="1:12" x14ac:dyDescent="0.25">
      <c r="A8336">
        <f t="shared" si="265"/>
        <v>8331</v>
      </c>
      <c r="C8336">
        <v>54433.532738639318</v>
      </c>
      <c r="D8336">
        <v>56727.472221610849</v>
      </c>
      <c r="E8336">
        <v>46981738.807717264</v>
      </c>
      <c r="F8336">
        <v>2293.9394829715311</v>
      </c>
      <c r="G8336">
        <v>464114317.2291193</v>
      </c>
      <c r="H8336" s="6">
        <f>E8336-G8336-'Recalled prostheses cost'!$F$23</f>
        <v>-440884402.88829321</v>
      </c>
      <c r="I8336" s="112">
        <v>26203237.286621187</v>
      </c>
      <c r="J8336" s="112">
        <v>176363440.54706532</v>
      </c>
      <c r="K8336" s="112">
        <f>I8336-J8336-(0.38*'Recalled prostheses cost'!$F$23)</f>
        <v>-159185896.55786279</v>
      </c>
      <c r="L8336" s="11">
        <f t="shared" si="264"/>
        <v>1</v>
      </c>
    </row>
    <row r="8337" spans="1:12" x14ac:dyDescent="0.25">
      <c r="A8337">
        <f t="shared" si="265"/>
        <v>8332</v>
      </c>
      <c r="C8337">
        <v>57671.870898964451</v>
      </c>
      <c r="D8337">
        <v>59591.067305104283</v>
      </c>
      <c r="E8337">
        <v>41682272.51481469</v>
      </c>
      <c r="F8337">
        <v>1919.1964061398321</v>
      </c>
      <c r="G8337">
        <v>343370925.39452106</v>
      </c>
      <c r="H8337" s="6">
        <f>E8337-G8337-'Recalled prostheses cost'!$F$23</f>
        <v>-325440477.34659755</v>
      </c>
      <c r="I8337" s="112">
        <v>23440258.503973532</v>
      </c>
      <c r="J8337" s="112">
        <v>130480951.649918</v>
      </c>
      <c r="K8337" s="112">
        <f>I8337-J8337-(0.38*'Recalled prostheses cost'!$F$23)</f>
        <v>-116066386.44336313</v>
      </c>
      <c r="L8337" s="11">
        <f t="shared" si="264"/>
        <v>1</v>
      </c>
    </row>
    <row r="8338" spans="1:12" x14ac:dyDescent="0.25">
      <c r="A8338">
        <f t="shared" si="265"/>
        <v>8333</v>
      </c>
      <c r="C8338">
        <v>54562.534889777802</v>
      </c>
      <c r="D8338">
        <v>56185.114146883541</v>
      </c>
      <c r="E8338">
        <v>55757849.930193387</v>
      </c>
      <c r="F8338">
        <v>1622.5792571057391</v>
      </c>
      <c r="G8338">
        <v>336946211.35951579</v>
      </c>
      <c r="H8338" s="6">
        <f>E8338-G8338-'Recalled prostheses cost'!$F$23</f>
        <v>-304940185.89621359</v>
      </c>
      <c r="I8338" s="112">
        <v>30398923.642006956</v>
      </c>
      <c r="J8338" s="112">
        <v>128039560.31661597</v>
      </c>
      <c r="K8338" s="112">
        <f>I8338-J8338-(0.38*'Recalled prostheses cost'!$F$23)</f>
        <v>-106666329.97202766</v>
      </c>
      <c r="L8338" s="11">
        <f t="shared" si="264"/>
        <v>1</v>
      </c>
    </row>
    <row r="8339" spans="1:12" x14ac:dyDescent="0.25">
      <c r="A8339">
        <f t="shared" si="265"/>
        <v>8334</v>
      </c>
      <c r="C8339">
        <v>57130.947485245262</v>
      </c>
      <c r="D8339">
        <v>58891.17127519349</v>
      </c>
      <c r="E8339">
        <v>46836243.708555467</v>
      </c>
      <c r="F8339">
        <v>1760.2237899482279</v>
      </c>
      <c r="G8339">
        <v>355339143.25215387</v>
      </c>
      <c r="H8339" s="6">
        <f>E8339-G8339-'Recalled prostheses cost'!$F$23</f>
        <v>-332254724.01048958</v>
      </c>
      <c r="I8339" s="112">
        <v>26070800.909468725</v>
      </c>
      <c r="J8339" s="112">
        <v>135028874.43581846</v>
      </c>
      <c r="K8339" s="112">
        <f>I8339-J8339-(0.38*'Recalled prostheses cost'!$F$23)</f>
        <v>-117983766.82376838</v>
      </c>
      <c r="L8339" s="11">
        <f t="shared" si="264"/>
        <v>1</v>
      </c>
    </row>
    <row r="8340" spans="1:12" x14ac:dyDescent="0.25">
      <c r="A8340">
        <f t="shared" si="265"/>
        <v>8335</v>
      </c>
      <c r="C8340">
        <v>55102.784581786313</v>
      </c>
      <c r="D8340">
        <v>56814.573901399046</v>
      </c>
      <c r="E8340">
        <v>63519001.471756637</v>
      </c>
      <c r="F8340">
        <v>1711.7893196127334</v>
      </c>
      <c r="G8340">
        <v>590785854.56861508</v>
      </c>
      <c r="H8340" s="6">
        <f>E8340-G8340-'Recalled prostheses cost'!$F$23</f>
        <v>-551018677.56374967</v>
      </c>
      <c r="I8340" s="112">
        <v>35357303.694628529</v>
      </c>
      <c r="J8340" s="112">
        <v>224498624.73607373</v>
      </c>
      <c r="K8340" s="112">
        <f>I8340-J8340-(0.38*'Recalled prostheses cost'!$F$23)</f>
        <v>-198167014.33886385</v>
      </c>
      <c r="L8340" s="11">
        <f t="shared" si="264"/>
        <v>1</v>
      </c>
    </row>
    <row r="8341" spans="1:12" x14ac:dyDescent="0.25">
      <c r="A8341">
        <f t="shared" si="265"/>
        <v>8336</v>
      </c>
      <c r="C8341">
        <v>58408.601330157311</v>
      </c>
      <c r="D8341">
        <v>60014.682210352825</v>
      </c>
      <c r="E8341">
        <v>42089122.132602572</v>
      </c>
      <c r="F8341">
        <v>1606.0808801955136</v>
      </c>
      <c r="G8341">
        <v>238855297.43015859</v>
      </c>
      <c r="H8341" s="6">
        <f>E8341-G8341-'Recalled prostheses cost'!$F$23</f>
        <v>-220517999.76444718</v>
      </c>
      <c r="I8341" s="112">
        <v>23945349.615131319</v>
      </c>
      <c r="J8341" s="112">
        <v>90765013.023460269</v>
      </c>
      <c r="K8341" s="112">
        <f>I8341-J8341-(0.38*'Recalled prostheses cost'!$F$23)</f>
        <v>-75845356.705747604</v>
      </c>
      <c r="L8341" s="11">
        <f t="shared" si="264"/>
        <v>1</v>
      </c>
    </row>
    <row r="8342" spans="1:12" x14ac:dyDescent="0.25">
      <c r="A8342">
        <f t="shared" si="265"/>
        <v>8337</v>
      </c>
      <c r="C8342">
        <v>63443.884055263967</v>
      </c>
      <c r="D8342">
        <v>65699.547760945919</v>
      </c>
      <c r="E8342">
        <v>47612600.231647082</v>
      </c>
      <c r="F8342">
        <v>2255.6637056819527</v>
      </c>
      <c r="G8342">
        <v>449114573.56605089</v>
      </c>
      <c r="H8342" s="6">
        <f>E8342-G8342-'Recalled prostheses cost'!$F$23</f>
        <v>-425253797.80129498</v>
      </c>
      <c r="I8342" s="112">
        <v>26383005.948535167</v>
      </c>
      <c r="J8342" s="112">
        <v>170663537.95509934</v>
      </c>
      <c r="K8342" s="112">
        <f>I8342-J8342-(0.38*'Recalled prostheses cost'!$F$23)</f>
        <v>-153306225.30398282</v>
      </c>
      <c r="L8342" s="11">
        <f t="shared" si="264"/>
        <v>1</v>
      </c>
    </row>
    <row r="8343" spans="1:12" x14ac:dyDescent="0.25">
      <c r="A8343">
        <f t="shared" si="265"/>
        <v>8338</v>
      </c>
      <c r="C8343">
        <v>50420.509831904674</v>
      </c>
      <c r="D8343">
        <v>51757.523382832049</v>
      </c>
      <c r="E8343">
        <v>44213176.642741449</v>
      </c>
      <c r="F8343">
        <v>1337.013550927375</v>
      </c>
      <c r="G8343">
        <v>284240973.53428227</v>
      </c>
      <c r="H8343" s="6">
        <f>E8343-G8343-'Recalled prostheses cost'!$F$23</f>
        <v>-263779621.35843199</v>
      </c>
      <c r="I8343" s="112">
        <v>24492861.936100315</v>
      </c>
      <c r="J8343" s="112">
        <v>108011569.94302726</v>
      </c>
      <c r="K8343" s="112">
        <f>I8343-J8343-(0.38*'Recalled prostheses cost'!$F$23)</f>
        <v>-92544401.304345578</v>
      </c>
      <c r="L8343" s="11">
        <f t="shared" si="264"/>
        <v>1</v>
      </c>
    </row>
    <row r="8344" spans="1:12" x14ac:dyDescent="0.25">
      <c r="A8344">
        <f t="shared" si="265"/>
        <v>8339</v>
      </c>
      <c r="C8344">
        <v>63465.186637823761</v>
      </c>
      <c r="D8344">
        <v>65574.980119947402</v>
      </c>
      <c r="E8344">
        <v>46965830.130815685</v>
      </c>
      <c r="F8344">
        <v>2109.7934821236413</v>
      </c>
      <c r="G8344">
        <v>339990250.97956693</v>
      </c>
      <c r="H8344" s="6">
        <f>E8344-G8344-'Recalled prostheses cost'!$F$23</f>
        <v>-316776245.31564242</v>
      </c>
      <c r="I8344" s="112">
        <v>25856557.016250897</v>
      </c>
      <c r="J8344" s="112">
        <v>129196295.37223546</v>
      </c>
      <c r="K8344" s="112">
        <f>I8344-J8344-(0.38*'Recalled prostheses cost'!$F$23)</f>
        <v>-112365431.65340322</v>
      </c>
      <c r="L8344" s="11">
        <f t="shared" si="264"/>
        <v>1</v>
      </c>
    </row>
    <row r="8345" spans="1:12" x14ac:dyDescent="0.25">
      <c r="A8345">
        <f t="shared" si="265"/>
        <v>8340</v>
      </c>
      <c r="C8345">
        <v>65429.394958463221</v>
      </c>
      <c r="D8345">
        <v>67829.796561643525</v>
      </c>
      <c r="E8345">
        <v>41265792.397227883</v>
      </c>
      <c r="F8345">
        <v>2400.4016031803039</v>
      </c>
      <c r="G8345">
        <v>304987612.38394225</v>
      </c>
      <c r="H8345" s="6">
        <f>E8345-G8345-'Recalled prostheses cost'!$F$23</f>
        <v>-287473644.45360553</v>
      </c>
      <c r="I8345" s="112">
        <v>22785381.706749011</v>
      </c>
      <c r="J8345" s="112">
        <v>115895292.70589805</v>
      </c>
      <c r="K8345" s="112">
        <f>I8345-J8345-(0.38*'Recalled prostheses cost'!$F$23)</f>
        <v>-102135604.29656768</v>
      </c>
      <c r="L8345" s="11">
        <f t="shared" si="264"/>
        <v>1</v>
      </c>
    </row>
    <row r="8346" spans="1:12" x14ac:dyDescent="0.25">
      <c r="A8346">
        <f t="shared" si="265"/>
        <v>8341</v>
      </c>
      <c r="C8346">
        <v>59098.169895061292</v>
      </c>
      <c r="D8346">
        <v>60476.4779353212</v>
      </c>
      <c r="E8346">
        <v>39372324.725148477</v>
      </c>
      <c r="F8346">
        <v>1378.308040259908</v>
      </c>
      <c r="G8346">
        <v>190169273.81583631</v>
      </c>
      <c r="H8346" s="6">
        <f>E8346-G8346-'Recalled prostheses cost'!$F$23</f>
        <v>-174548773.55757901</v>
      </c>
      <c r="I8346" s="112">
        <v>21586539.988891989</v>
      </c>
      <c r="J8346" s="112">
        <v>72264324.050017789</v>
      </c>
      <c r="K8346" s="112">
        <f>I8346-J8346-(0.38*'Recalled prostheses cost'!$F$23)</f>
        <v>-59703477.358544447</v>
      </c>
      <c r="L8346" s="11">
        <f t="shared" si="264"/>
        <v>1</v>
      </c>
    </row>
    <row r="8347" spans="1:12" x14ac:dyDescent="0.25">
      <c r="A8347">
        <f t="shared" si="265"/>
        <v>8342</v>
      </c>
      <c r="C8347">
        <v>54654.673403451045</v>
      </c>
      <c r="D8347">
        <v>55896.034771932289</v>
      </c>
      <c r="E8347">
        <v>45064527.489331208</v>
      </c>
      <c r="F8347">
        <v>1241.3613684812444</v>
      </c>
      <c r="G8347">
        <v>244588720.24961784</v>
      </c>
      <c r="H8347" s="6">
        <f>E8347-G8347-'Recalled prostheses cost'!$F$23</f>
        <v>-223276017.2271778</v>
      </c>
      <c r="I8347" s="112">
        <v>24789039.30542966</v>
      </c>
      <c r="J8347" s="112">
        <v>92943713.694854766</v>
      </c>
      <c r="K8347" s="112">
        <f>I8347-J8347-(0.38*'Recalled prostheses cost'!$F$23)</f>
        <v>-77180367.686843753</v>
      </c>
      <c r="L8347" s="11">
        <f t="shared" si="264"/>
        <v>1</v>
      </c>
    </row>
    <row r="8348" spans="1:12" x14ac:dyDescent="0.25">
      <c r="A8348">
        <f t="shared" si="265"/>
        <v>8343</v>
      </c>
      <c r="C8348">
        <v>53304.089001154753</v>
      </c>
      <c r="D8348">
        <v>55411.293412258769</v>
      </c>
      <c r="E8348">
        <v>42360215.922381669</v>
      </c>
      <c r="F8348">
        <v>2107.2044111040159</v>
      </c>
      <c r="G8348">
        <v>372542107.30039597</v>
      </c>
      <c r="H8348" s="6">
        <f>E8348-G8348-'Recalled prostheses cost'!$F$23</f>
        <v>-353933715.8449055</v>
      </c>
      <c r="I8348" s="112">
        <v>23657378.898973644</v>
      </c>
      <c r="J8348" s="112">
        <v>141566000.77415049</v>
      </c>
      <c r="K8348" s="112">
        <f>I8348-J8348-(0.38*'Recalled prostheses cost'!$F$23)</f>
        <v>-126934315.1725955</v>
      </c>
      <c r="L8348" s="11">
        <f t="shared" si="264"/>
        <v>1</v>
      </c>
    </row>
    <row r="8349" spans="1:12" x14ac:dyDescent="0.25">
      <c r="A8349">
        <f t="shared" si="265"/>
        <v>8344</v>
      </c>
      <c r="C8349">
        <v>57576.664914197601</v>
      </c>
      <c r="D8349">
        <v>58844.674245690898</v>
      </c>
      <c r="E8349">
        <v>46101136.270072713</v>
      </c>
      <c r="F8349">
        <v>1268.0093314932965</v>
      </c>
      <c r="G8349">
        <v>247897807.44192311</v>
      </c>
      <c r="H8349" s="6">
        <f>E8349-G8349-'Recalled prostheses cost'!$F$23</f>
        <v>-225548495.63874155</v>
      </c>
      <c r="I8349" s="112">
        <v>25376806.590637833</v>
      </c>
      <c r="J8349" s="112">
        <v>94201166.827930808</v>
      </c>
      <c r="K8349" s="112">
        <f>I8349-J8349-(0.38*'Recalled prostheses cost'!$F$23)</f>
        <v>-77850053.534711629</v>
      </c>
      <c r="L8349" s="11">
        <f t="shared" si="264"/>
        <v>1</v>
      </c>
    </row>
    <row r="8350" spans="1:12" x14ac:dyDescent="0.25">
      <c r="A8350">
        <f t="shared" si="265"/>
        <v>8345</v>
      </c>
      <c r="C8350">
        <v>58818.195989662141</v>
      </c>
      <c r="D8350">
        <v>60669.394568241783</v>
      </c>
      <c r="E8350">
        <v>51782223.072737083</v>
      </c>
      <c r="F8350">
        <v>1851.1985785796423</v>
      </c>
      <c r="G8350">
        <v>351827980.85778093</v>
      </c>
      <c r="H8350" s="6">
        <f>E8350-G8350-'Recalled prostheses cost'!$F$23</f>
        <v>-323797582.25193501</v>
      </c>
      <c r="I8350" s="112">
        <v>28843400.899165679</v>
      </c>
      <c r="J8350" s="112">
        <v>133694632.72595675</v>
      </c>
      <c r="K8350" s="112">
        <f>I8350-J8350-(0.38*'Recalled prostheses cost'!$F$23)</f>
        <v>-113876925.12420973</v>
      </c>
      <c r="L8350" s="11">
        <f t="shared" si="264"/>
        <v>1</v>
      </c>
    </row>
    <row r="8351" spans="1:12" x14ac:dyDescent="0.25">
      <c r="A8351">
        <f t="shared" si="265"/>
        <v>8346</v>
      </c>
      <c r="C8351">
        <v>68670.383807666454</v>
      </c>
      <c r="D8351">
        <v>70579.494476566295</v>
      </c>
      <c r="E8351">
        <v>47112519.726465948</v>
      </c>
      <c r="F8351">
        <v>1909.1106688998407</v>
      </c>
      <c r="G8351">
        <v>298131082.33641905</v>
      </c>
      <c r="H8351" s="6">
        <f>E8351-G8351-'Recalled prostheses cost'!$F$23</f>
        <v>-274770387.07684427</v>
      </c>
      <c r="I8351" s="112">
        <v>26115148.718975816</v>
      </c>
      <c r="J8351" s="112">
        <v>113289811.28783923</v>
      </c>
      <c r="K8351" s="112">
        <f>I8351-J8351-(0.38*'Recalled prostheses cost'!$F$23)</f>
        <v>-96200355.866282076</v>
      </c>
      <c r="L8351" s="11">
        <f t="shared" si="264"/>
        <v>1</v>
      </c>
    </row>
    <row r="8352" spans="1:12" x14ac:dyDescent="0.25">
      <c r="A8352">
        <f t="shared" si="265"/>
        <v>8347</v>
      </c>
      <c r="C8352">
        <v>83040.927502787497</v>
      </c>
      <c r="D8352">
        <v>87199.653763697046</v>
      </c>
      <c r="E8352">
        <v>45037559.736869782</v>
      </c>
      <c r="F8352">
        <v>4158.7262609095487</v>
      </c>
      <c r="G8352">
        <v>378471935.74885023</v>
      </c>
      <c r="H8352" s="6">
        <f>E8352-G8352-'Recalled prostheses cost'!$F$23</f>
        <v>-357186200.47887158</v>
      </c>
      <c r="I8352" s="112">
        <v>24844047.724692818</v>
      </c>
      <c r="J8352" s="112">
        <v>143819335.58456311</v>
      </c>
      <c r="K8352" s="112">
        <f>I8352-J8352-(0.38*'Recalled prostheses cost'!$F$23)</f>
        <v>-128000981.15728894</v>
      </c>
      <c r="L8352" s="11">
        <f t="shared" si="264"/>
        <v>1</v>
      </c>
    </row>
    <row r="8353" spans="1:12" x14ac:dyDescent="0.25">
      <c r="A8353">
        <f t="shared" si="265"/>
        <v>8348</v>
      </c>
      <c r="C8353">
        <v>49344.915145311308</v>
      </c>
      <c r="D8353">
        <v>50552.621065830943</v>
      </c>
      <c r="E8353">
        <v>65413324.971701734</v>
      </c>
      <c r="F8353">
        <v>1207.7059205196347</v>
      </c>
      <c r="G8353">
        <v>412151565.87104458</v>
      </c>
      <c r="H8353" s="6">
        <f>E8353-G8353-'Recalled prostheses cost'!$F$23</f>
        <v>-370490065.366234</v>
      </c>
      <c r="I8353" s="112">
        <v>35906740.188270845</v>
      </c>
      <c r="J8353" s="112">
        <v>156617595.03099695</v>
      </c>
      <c r="K8353" s="112">
        <f>I8353-J8353-(0.38*'Recalled prostheses cost'!$F$23)</f>
        <v>-129736548.14014477</v>
      </c>
      <c r="L8353" s="11">
        <f t="shared" si="264"/>
        <v>1</v>
      </c>
    </row>
    <row r="8354" spans="1:12" x14ac:dyDescent="0.25">
      <c r="A8354">
        <f t="shared" si="265"/>
        <v>8349</v>
      </c>
      <c r="C8354">
        <v>53278.232007534163</v>
      </c>
      <c r="D8354">
        <v>54785.580470990295</v>
      </c>
      <c r="E8354">
        <v>42370202.988808274</v>
      </c>
      <c r="F8354">
        <v>1507.3484634561319</v>
      </c>
      <c r="G8354">
        <v>261157551.99691468</v>
      </c>
      <c r="H8354" s="6">
        <f>E8354-G8354-'Recalled prostheses cost'!$F$23</f>
        <v>-242539173.47499758</v>
      </c>
      <c r="I8354" s="112">
        <v>23374705.981947608</v>
      </c>
      <c r="J8354" s="112">
        <v>99239869.758827582</v>
      </c>
      <c r="K8354" s="112">
        <f>I8354-J8354-(0.38*'Recalled prostheses cost'!$F$23)</f>
        <v>-84890857.07429862</v>
      </c>
      <c r="L8354" s="11">
        <f t="shared" si="264"/>
        <v>1</v>
      </c>
    </row>
    <row r="8355" spans="1:12" x14ac:dyDescent="0.25">
      <c r="A8355">
        <f t="shared" si="265"/>
        <v>8350</v>
      </c>
      <c r="C8355">
        <v>81448.323989922981</v>
      </c>
      <c r="D8355">
        <v>85495.37548674515</v>
      </c>
      <c r="E8355">
        <v>45834259.300017603</v>
      </c>
      <c r="F8355">
        <v>4047.0514968221687</v>
      </c>
      <c r="G8355">
        <v>451120491.68420488</v>
      </c>
      <c r="H8355" s="6">
        <f>E8355-G8355-'Recalled prostheses cost'!$F$23</f>
        <v>-429038056.85107845</v>
      </c>
      <c r="I8355" s="112">
        <v>25410772.107657328</v>
      </c>
      <c r="J8355" s="112">
        <v>171425786.83999789</v>
      </c>
      <c r="K8355" s="112">
        <f>I8355-J8355-(0.38*'Recalled prostheses cost'!$F$23)</f>
        <v>-155040708.02975923</v>
      </c>
      <c r="L8355" s="11">
        <f t="shared" si="264"/>
        <v>1</v>
      </c>
    </row>
    <row r="8356" spans="1:12" x14ac:dyDescent="0.25">
      <c r="A8356">
        <f t="shared" si="265"/>
        <v>8351</v>
      </c>
      <c r="C8356">
        <v>69719.608584871079</v>
      </c>
      <c r="D8356">
        <v>71487.602939281714</v>
      </c>
      <c r="E8356">
        <v>49187492.593218312</v>
      </c>
      <c r="F8356">
        <v>1767.9943544106354</v>
      </c>
      <c r="G8356">
        <v>281216819.85051727</v>
      </c>
      <c r="H8356" s="6">
        <f>E8356-G8356-'Recalled prostheses cost'!$F$23</f>
        <v>-255781151.72419012</v>
      </c>
      <c r="I8356" s="112">
        <v>27108206.974870753</v>
      </c>
      <c r="J8356" s="112">
        <v>106862391.54319659</v>
      </c>
      <c r="K8356" s="112">
        <f>I8356-J8356-(0.38*'Recalled prostheses cost'!$F$23)</f>
        <v>-88779877.865744472</v>
      </c>
      <c r="L8356" s="11">
        <f t="shared" si="264"/>
        <v>1</v>
      </c>
    </row>
    <row r="8357" spans="1:12" x14ac:dyDescent="0.25">
      <c r="A8357">
        <f t="shared" si="265"/>
        <v>8352</v>
      </c>
      <c r="C8357">
        <v>57793.348814528443</v>
      </c>
      <c r="D8357">
        <v>60233.118369666066</v>
      </c>
      <c r="E8357">
        <v>55613475.117594704</v>
      </c>
      <c r="F8357">
        <v>2439.7695551376237</v>
      </c>
      <c r="G8357">
        <v>661624860.2081219</v>
      </c>
      <c r="H8357" s="6">
        <f>E8357-G8357-'Recalled prostheses cost'!$F$23</f>
        <v>-629763209.55741835</v>
      </c>
      <c r="I8357" s="112">
        <v>30452876.777043156</v>
      </c>
      <c r="J8357" s="112">
        <v>251417446.87908638</v>
      </c>
      <c r="K8357" s="112">
        <f>I8357-J8357-(0.38*'Recalled prostheses cost'!$F$23)</f>
        <v>-229990263.39946187</v>
      </c>
      <c r="L8357" s="11">
        <f t="shared" si="264"/>
        <v>1</v>
      </c>
    </row>
    <row r="8358" spans="1:12" x14ac:dyDescent="0.25">
      <c r="A8358">
        <f t="shared" si="265"/>
        <v>8353</v>
      </c>
      <c r="C8358">
        <v>53245.487341910593</v>
      </c>
      <c r="D8358">
        <v>55327.731461618387</v>
      </c>
      <c r="E8358">
        <v>67895643.197324589</v>
      </c>
      <c r="F8358">
        <v>2082.2441197077933</v>
      </c>
      <c r="G8358">
        <v>746977574.30008662</v>
      </c>
      <c r="H8358" s="6">
        <f>E8358-G8358-'Recalled prostheses cost'!$F$23</f>
        <v>-702833755.56965315</v>
      </c>
      <c r="I8358" s="112">
        <v>37559974.501406454</v>
      </c>
      <c r="J8358" s="112">
        <v>283851478.23403287</v>
      </c>
      <c r="K8358" s="112">
        <f>I8358-J8358-(0.38*'Recalled prostheses cost'!$F$23)</f>
        <v>-255317197.03004506</v>
      </c>
      <c r="L8358" s="11">
        <f t="shared" si="264"/>
        <v>1</v>
      </c>
    </row>
    <row r="8359" spans="1:12" x14ac:dyDescent="0.25">
      <c r="A8359">
        <f t="shared" si="265"/>
        <v>8354</v>
      </c>
      <c r="C8359">
        <v>58821.675679424407</v>
      </c>
      <c r="D8359">
        <v>60829.110103683444</v>
      </c>
      <c r="E8359">
        <v>48875613.819006085</v>
      </c>
      <c r="F8359">
        <v>2007.4344242590378</v>
      </c>
      <c r="G8359">
        <v>391176376.70739853</v>
      </c>
      <c r="H8359" s="6">
        <f>E8359-G8359-'Recalled prostheses cost'!$F$23</f>
        <v>-366052587.35528362</v>
      </c>
      <c r="I8359" s="112">
        <v>26695894.385777406</v>
      </c>
      <c r="J8359" s="112">
        <v>148647023.14881143</v>
      </c>
      <c r="K8359" s="112">
        <f>I8359-J8359-(0.38*'Recalled prostheses cost'!$F$23)</f>
        <v>-130976822.06045267</v>
      </c>
      <c r="L8359" s="11">
        <f t="shared" si="264"/>
        <v>1</v>
      </c>
    </row>
    <row r="8360" spans="1:12" x14ac:dyDescent="0.25">
      <c r="A8360">
        <f t="shared" si="265"/>
        <v>8355</v>
      </c>
      <c r="C8360">
        <v>54573.077401214774</v>
      </c>
      <c r="D8360">
        <v>56126.091707752137</v>
      </c>
      <c r="E8360">
        <v>43077015.417085521</v>
      </c>
      <c r="F8360">
        <v>1553.0143065373632</v>
      </c>
      <c r="G8360">
        <v>274265248.7434389</v>
      </c>
      <c r="H8360" s="6">
        <f>E8360-G8360-'Recalled prostheses cost'!$F$23</f>
        <v>-254940057.79324454</v>
      </c>
      <c r="I8360" s="112">
        <v>23854655.421353456</v>
      </c>
      <c r="J8360" s="112">
        <v>104220794.5225068</v>
      </c>
      <c r="K8360" s="112">
        <f>I8360-J8360-(0.38*'Recalled prostheses cost'!$F$23)</f>
        <v>-89391832.398571998</v>
      </c>
      <c r="L8360" s="11">
        <f t="shared" si="264"/>
        <v>1</v>
      </c>
    </row>
    <row r="8361" spans="1:12" x14ac:dyDescent="0.25">
      <c r="A8361">
        <f t="shared" si="265"/>
        <v>8356</v>
      </c>
      <c r="C8361">
        <v>51260.898362024403</v>
      </c>
      <c r="D8361">
        <v>52356.181212149982</v>
      </c>
      <c r="E8361">
        <v>48220058.56142541</v>
      </c>
      <c r="F8361">
        <v>1095.282850125579</v>
      </c>
      <c r="G8361">
        <v>216288533.48484099</v>
      </c>
      <c r="H8361" s="6">
        <f>E8361-G8361-'Recalled prostheses cost'!$F$23</f>
        <v>-191820299.39030674</v>
      </c>
      <c r="I8361" s="112">
        <v>27083919.699078977</v>
      </c>
      <c r="J8361" s="112">
        <v>82189642.724239573</v>
      </c>
      <c r="K8361" s="112">
        <f>I8361-J8361-(0.38*'Recalled prostheses cost'!$F$23)</f>
        <v>-64131416.322579242</v>
      </c>
      <c r="L8361" s="11">
        <f t="shared" si="264"/>
        <v>1</v>
      </c>
    </row>
    <row r="8362" spans="1:12" x14ac:dyDescent="0.25">
      <c r="A8362">
        <f t="shared" si="265"/>
        <v>8357</v>
      </c>
      <c r="C8362">
        <v>53519.329087411534</v>
      </c>
      <c r="D8362">
        <v>54864.768308190593</v>
      </c>
      <c r="E8362">
        <v>41758890.0632708</v>
      </c>
      <c r="F8362">
        <v>1345.4392207790588</v>
      </c>
      <c r="G8362">
        <v>278615064.12710756</v>
      </c>
      <c r="H8362" s="6">
        <f>E8362-G8362-'Recalled prostheses cost'!$F$23</f>
        <v>-260607998.53072792</v>
      </c>
      <c r="I8362" s="112">
        <v>23312633.946711831</v>
      </c>
      <c r="J8362" s="112">
        <v>105873724.36830087</v>
      </c>
      <c r="K8362" s="112">
        <f>I8362-J8362-(0.38*'Recalled prostheses cost'!$F$23)</f>
        <v>-91586783.719007701</v>
      </c>
      <c r="L8362" s="11">
        <f t="shared" si="264"/>
        <v>1</v>
      </c>
    </row>
    <row r="8363" spans="1:12" x14ac:dyDescent="0.25">
      <c r="A8363">
        <f t="shared" si="265"/>
        <v>8358</v>
      </c>
      <c r="C8363">
        <v>53970.782589482871</v>
      </c>
      <c r="D8363">
        <v>55076.648853924227</v>
      </c>
      <c r="E8363">
        <v>47031750.018887274</v>
      </c>
      <c r="F8363">
        <v>1105.8662644413562</v>
      </c>
      <c r="G8363">
        <v>209709133.41593277</v>
      </c>
      <c r="H8363" s="6">
        <f>E8363-G8363-'Recalled prostheses cost'!$F$23</f>
        <v>-186429207.86393666</v>
      </c>
      <c r="I8363" s="112">
        <v>26515417.583962597</v>
      </c>
      <c r="J8363" s="112">
        <v>79689470.698054448</v>
      </c>
      <c r="K8363" s="112">
        <f>I8363-J8363-(0.38*'Recalled prostheses cost'!$F$23)</f>
        <v>-62199746.411510497</v>
      </c>
      <c r="L8363" s="11">
        <f t="shared" si="264"/>
        <v>1</v>
      </c>
    </row>
    <row r="8364" spans="1:12" x14ac:dyDescent="0.25">
      <c r="A8364">
        <f t="shared" si="265"/>
        <v>8359</v>
      </c>
      <c r="C8364">
        <v>56431.873774518754</v>
      </c>
      <c r="D8364">
        <v>58108.697811864309</v>
      </c>
      <c r="E8364">
        <v>48537022.715831533</v>
      </c>
      <c r="F8364">
        <v>1676.8240373455556</v>
      </c>
      <c r="G8364">
        <v>302018812.20172685</v>
      </c>
      <c r="H8364" s="6">
        <f>E8364-G8364-'Recalled prostheses cost'!$F$23</f>
        <v>-277233613.95278651</v>
      </c>
      <c r="I8364" s="112">
        <v>27134710.1915415</v>
      </c>
      <c r="J8364" s="112">
        <v>114767148.63665618</v>
      </c>
      <c r="K8364" s="112">
        <f>I8364-J8364-(0.38*'Recalled prostheses cost'!$F$23)</f>
        <v>-96658131.742533326</v>
      </c>
      <c r="L8364" s="11">
        <f t="shared" si="264"/>
        <v>1</v>
      </c>
    </row>
    <row r="8365" spans="1:12" x14ac:dyDescent="0.25">
      <c r="A8365">
        <f t="shared" si="265"/>
        <v>8360</v>
      </c>
      <c r="C8365">
        <v>66412.489783497149</v>
      </c>
      <c r="D8365">
        <v>68472.555723154524</v>
      </c>
      <c r="E8365">
        <v>48084407.230592802</v>
      </c>
      <c r="F8365">
        <v>2060.0659396573756</v>
      </c>
      <c r="G8365">
        <v>305098466.17583334</v>
      </c>
      <c r="H8365" s="6">
        <f>E8365-G8365-'Recalled prostheses cost'!$F$23</f>
        <v>-280765883.41213173</v>
      </c>
      <c r="I8365" s="112">
        <v>26683428.512005392</v>
      </c>
      <c r="J8365" s="112">
        <v>115937417.14681667</v>
      </c>
      <c r="K8365" s="112">
        <f>I8365-J8365-(0.38*'Recalled prostheses cost'!$F$23)</f>
        <v>-98279681.932229936</v>
      </c>
      <c r="L8365" s="11">
        <f t="shared" si="264"/>
        <v>1</v>
      </c>
    </row>
    <row r="8366" spans="1:12" x14ac:dyDescent="0.25">
      <c r="A8366">
        <f t="shared" si="265"/>
        <v>8361</v>
      </c>
      <c r="C8366">
        <v>54903.804931490915</v>
      </c>
      <c r="D8366">
        <v>56754.25009706022</v>
      </c>
      <c r="E8366">
        <v>44283657.060970671</v>
      </c>
      <c r="F8366">
        <v>1850.4451655693047</v>
      </c>
      <c r="G8366">
        <v>318516784.03356087</v>
      </c>
      <c r="H8366" s="6">
        <f>E8366-G8366-'Recalled prostheses cost'!$F$23</f>
        <v>-297984951.43948138</v>
      </c>
      <c r="I8366" s="112">
        <v>24203765.395492904</v>
      </c>
      <c r="J8366" s="112">
        <v>121036377.9327531</v>
      </c>
      <c r="K8366" s="112">
        <f>I8366-J8366-(0.38*'Recalled prostheses cost'!$F$23)</f>
        <v>-105858305.83467886</v>
      </c>
      <c r="L8366" s="11">
        <f t="shared" si="264"/>
        <v>1</v>
      </c>
    </row>
    <row r="8367" spans="1:12" x14ac:dyDescent="0.25">
      <c r="A8367">
        <f t="shared" si="265"/>
        <v>8362</v>
      </c>
      <c r="C8367">
        <v>65204.964279942862</v>
      </c>
      <c r="D8367">
        <v>68226.836961351946</v>
      </c>
      <c r="E8367">
        <v>51311477.08500918</v>
      </c>
      <c r="F8367">
        <v>3021.8726814090842</v>
      </c>
      <c r="G8367">
        <v>594178835.84200716</v>
      </c>
      <c r="H8367" s="6">
        <f>E8367-G8367-'Recalled prostheses cost'!$F$23</f>
        <v>-566619183.22388911</v>
      </c>
      <c r="I8367" s="112">
        <v>28603769.559208047</v>
      </c>
      <c r="J8367" s="112">
        <v>225787957.61996269</v>
      </c>
      <c r="K8367" s="112">
        <f>I8367-J8367-(0.38*'Recalled prostheses cost'!$F$23)</f>
        <v>-206209881.35817331</v>
      </c>
      <c r="L8367" s="11">
        <f t="shared" si="264"/>
        <v>1</v>
      </c>
    </row>
    <row r="8368" spans="1:12" x14ac:dyDescent="0.25">
      <c r="A8368">
        <f t="shared" si="265"/>
        <v>8363</v>
      </c>
      <c r="C8368">
        <v>69267.936531810192</v>
      </c>
      <c r="D8368">
        <v>72506.455027647593</v>
      </c>
      <c r="E8368">
        <v>53764453.940846115</v>
      </c>
      <c r="F8368">
        <v>3238.5184958374011</v>
      </c>
      <c r="G8368">
        <v>592881445.69755781</v>
      </c>
      <c r="H8368" s="6">
        <f>E8368-G8368-'Recalled prostheses cost'!$F$23</f>
        <v>-562868816.22360289</v>
      </c>
      <c r="I8368" s="112">
        <v>29697866.224521659</v>
      </c>
      <c r="J8368" s="112">
        <v>225294949.36507201</v>
      </c>
      <c r="K8368" s="112">
        <f>I8368-J8368-(0.38*'Recalled prostheses cost'!$F$23)</f>
        <v>-204622776.437969</v>
      </c>
      <c r="L8368" s="11">
        <f t="shared" si="264"/>
        <v>1</v>
      </c>
    </row>
    <row r="8369" spans="1:12" x14ac:dyDescent="0.25">
      <c r="A8369">
        <f t="shared" si="265"/>
        <v>8364</v>
      </c>
      <c r="C8369">
        <v>65195.836934002931</v>
      </c>
      <c r="D8369">
        <v>67016.445944232764</v>
      </c>
      <c r="E8369">
        <v>44688339.412417024</v>
      </c>
      <c r="F8369">
        <v>1820.6090102298331</v>
      </c>
      <c r="G8369">
        <v>265449834.53544846</v>
      </c>
      <c r="H8369" s="6">
        <f>E8369-G8369-'Recalled prostheses cost'!$F$23</f>
        <v>-244513319.58992261</v>
      </c>
      <c r="I8369" s="112">
        <v>24526608.334194954</v>
      </c>
      <c r="J8369" s="112">
        <v>100870937.12347041</v>
      </c>
      <c r="K8369" s="112">
        <f>I8369-J8369-(0.38*'Recalled prostheses cost'!$F$23)</f>
        <v>-85370022.086694092</v>
      </c>
      <c r="L8369" s="11">
        <f t="shared" si="264"/>
        <v>1</v>
      </c>
    </row>
    <row r="8370" spans="1:12" x14ac:dyDescent="0.25">
      <c r="A8370">
        <f t="shared" si="265"/>
        <v>8365</v>
      </c>
      <c r="C8370">
        <v>54561.635473259637</v>
      </c>
      <c r="D8370">
        <v>56187.548298386697</v>
      </c>
      <c r="E8370">
        <v>59088845.28297399</v>
      </c>
      <c r="F8370">
        <v>1625.9128251270595</v>
      </c>
      <c r="G8370">
        <v>408370850.67784649</v>
      </c>
      <c r="H8370" s="6">
        <f>E8370-G8370-'Recalled prostheses cost'!$F$23</f>
        <v>-373033829.86176366</v>
      </c>
      <c r="I8370" s="112">
        <v>32997489.146156177</v>
      </c>
      <c r="J8370" s="112">
        <v>155180923.25758168</v>
      </c>
      <c r="K8370" s="112">
        <f>I8370-J8370-(0.38*'Recalled prostheses cost'!$F$23)</f>
        <v>-131209127.40884414</v>
      </c>
      <c r="L8370" s="11">
        <f t="shared" si="264"/>
        <v>1</v>
      </c>
    </row>
    <row r="8371" spans="1:12" x14ac:dyDescent="0.25">
      <c r="A8371">
        <f t="shared" si="265"/>
        <v>8366</v>
      </c>
      <c r="C8371">
        <v>77734.119514673919</v>
      </c>
      <c r="D8371">
        <v>80588.880658378461</v>
      </c>
      <c r="E8371">
        <v>40102732.422230862</v>
      </c>
      <c r="F8371">
        <v>2854.7611437045416</v>
      </c>
      <c r="G8371">
        <v>305593061.57517153</v>
      </c>
      <c r="H8371" s="6">
        <f>E8371-G8371-'Recalled prostheses cost'!$F$23</f>
        <v>-289242153.61983186</v>
      </c>
      <c r="I8371" s="112">
        <v>21845726.857025959</v>
      </c>
      <c r="J8371" s="112">
        <v>116125363.3985652</v>
      </c>
      <c r="K8371" s="112">
        <f>I8371-J8371-(0.38*'Recalled prostheses cost'!$F$23)</f>
        <v>-103305329.83895791</v>
      </c>
      <c r="L8371" s="11">
        <f t="shared" si="264"/>
        <v>1</v>
      </c>
    </row>
    <row r="8372" spans="1:12" x14ac:dyDescent="0.25">
      <c r="A8372">
        <f t="shared" si="265"/>
        <v>8367</v>
      </c>
      <c r="C8372">
        <v>49468.945401520374</v>
      </c>
      <c r="D8372">
        <v>51261.880004840466</v>
      </c>
      <c r="E8372">
        <v>43568870.652843393</v>
      </c>
      <c r="F8372">
        <v>1792.9346033200927</v>
      </c>
      <c r="G8372">
        <v>406740974.78676724</v>
      </c>
      <c r="H8372" s="6">
        <f>E8372-G8372-'Recalled prostheses cost'!$F$23</f>
        <v>-386923928.600815</v>
      </c>
      <c r="I8372" s="112">
        <v>23891680.811170489</v>
      </c>
      <c r="J8372" s="112">
        <v>154561570.41897157</v>
      </c>
      <c r="K8372" s="112">
        <f>I8372-J8372-(0.38*'Recalled prostheses cost'!$F$23)</f>
        <v>-139695582.90521973</v>
      </c>
      <c r="L8372" s="11">
        <f t="shared" si="264"/>
        <v>1</v>
      </c>
    </row>
    <row r="8373" spans="1:12" x14ac:dyDescent="0.25">
      <c r="A8373">
        <f t="shared" si="265"/>
        <v>8368</v>
      </c>
      <c r="C8373">
        <v>79075.870043748102</v>
      </c>
      <c r="D8373">
        <v>81924.467886279905</v>
      </c>
      <c r="E8373">
        <v>45930405.155949891</v>
      </c>
      <c r="F8373">
        <v>2848.5978425318026</v>
      </c>
      <c r="G8373">
        <v>304528125.23309726</v>
      </c>
      <c r="H8373" s="6">
        <f>E8373-G8373-'Recalled prostheses cost'!$F$23</f>
        <v>-282349544.54403853</v>
      </c>
      <c r="I8373" s="112">
        <v>25736562.529619075</v>
      </c>
      <c r="J8373" s="112">
        <v>115720687.588577</v>
      </c>
      <c r="K8373" s="112">
        <f>I8373-J8373-(0.38*'Recalled prostheses cost'!$F$23)</f>
        <v>-99009818.356376588</v>
      </c>
      <c r="L8373" s="11">
        <f t="shared" si="264"/>
        <v>1</v>
      </c>
    </row>
    <row r="8374" spans="1:12" x14ac:dyDescent="0.25">
      <c r="A8374">
        <f t="shared" si="265"/>
        <v>8369</v>
      </c>
      <c r="C8374">
        <v>56296.714008661402</v>
      </c>
      <c r="D8374">
        <v>58227.922899338322</v>
      </c>
      <c r="E8374">
        <v>72545129.830977216</v>
      </c>
      <c r="F8374">
        <v>1931.2088906769204</v>
      </c>
      <c r="G8374">
        <v>704318923.35867345</v>
      </c>
      <c r="H8374" s="6">
        <f>E8374-G8374-'Recalled prostheses cost'!$F$23</f>
        <v>-655525617.99458742</v>
      </c>
      <c r="I8374" s="112">
        <v>39957935.752379715</v>
      </c>
      <c r="J8374" s="112">
        <v>267641190.87629595</v>
      </c>
      <c r="K8374" s="112">
        <f>I8374-J8374-(0.38*'Recalled prostheses cost'!$F$23)</f>
        <v>-236708948.42133489</v>
      </c>
      <c r="L8374" s="11">
        <f t="shared" si="264"/>
        <v>1</v>
      </c>
    </row>
    <row r="8375" spans="1:12" x14ac:dyDescent="0.25">
      <c r="A8375">
        <f t="shared" si="265"/>
        <v>8370</v>
      </c>
      <c r="C8375">
        <v>49193.300568266648</v>
      </c>
      <c r="D8375">
        <v>50493.87520595581</v>
      </c>
      <c r="E8375">
        <v>40435600.4085989</v>
      </c>
      <c r="F8375">
        <v>1300.574637689162</v>
      </c>
      <c r="G8375">
        <v>271763383.84984899</v>
      </c>
      <c r="H8375" s="6">
        <f>E8375-G8375-'Recalled prostheses cost'!$F$23</f>
        <v>-255079607.90814126</v>
      </c>
      <c r="I8375" s="112">
        <v>22457789.0590146</v>
      </c>
      <c r="J8375" s="112">
        <v>103270085.86294262</v>
      </c>
      <c r="K8375" s="112">
        <f>I8375-J8375-(0.38*'Recalled prostheses cost'!$F$23)</f>
        <v>-89837990.101346672</v>
      </c>
      <c r="L8375" s="11">
        <f t="shared" si="264"/>
        <v>1</v>
      </c>
    </row>
    <row r="8376" spans="1:12" x14ac:dyDescent="0.25">
      <c r="A8376">
        <f t="shared" si="265"/>
        <v>8371</v>
      </c>
      <c r="C8376">
        <v>72232.923713778335</v>
      </c>
      <c r="D8376">
        <v>74530.674709788509</v>
      </c>
      <c r="E8376">
        <v>49651997.298323371</v>
      </c>
      <c r="F8376">
        <v>2297.7509960101743</v>
      </c>
      <c r="G8376">
        <v>325959233.71187103</v>
      </c>
      <c r="H8376" s="6">
        <f>E8376-G8376-'Recalled prostheses cost'!$F$23</f>
        <v>-300059060.8804388</v>
      </c>
      <c r="I8376" s="112">
        <v>27452316.779412057</v>
      </c>
      <c r="J8376" s="112">
        <v>123864508.81051099</v>
      </c>
      <c r="K8376" s="112">
        <f>I8376-J8376-(0.38*'Recalled prostheses cost'!$F$23)</f>
        <v>-105437885.32851759</v>
      </c>
      <c r="L8376" s="11">
        <f t="shared" si="264"/>
        <v>1</v>
      </c>
    </row>
    <row r="8377" spans="1:12" x14ac:dyDescent="0.25">
      <c r="A8377">
        <f t="shared" si="265"/>
        <v>8372</v>
      </c>
      <c r="C8377">
        <v>64939.094145117051</v>
      </c>
      <c r="D8377">
        <v>67277.411400927886</v>
      </c>
      <c r="E8377">
        <v>54520120.226408206</v>
      </c>
      <c r="F8377">
        <v>2338.3172558108345</v>
      </c>
      <c r="G8377">
        <v>500749611.95082366</v>
      </c>
      <c r="H8377" s="6">
        <f>E8377-G8377-'Recalled prostheses cost'!$F$23</f>
        <v>-469981316.19130665</v>
      </c>
      <c r="I8377" s="112">
        <v>30161663.799292233</v>
      </c>
      <c r="J8377" s="112">
        <v>190284852.54131302</v>
      </c>
      <c r="K8377" s="112">
        <f>I8377-J8377-(0.38*'Recalled prostheses cost'!$F$23)</f>
        <v>-169148882.03943944</v>
      </c>
      <c r="L8377" s="11">
        <f t="shared" si="264"/>
        <v>1</v>
      </c>
    </row>
    <row r="8378" spans="1:12" x14ac:dyDescent="0.25">
      <c r="A8378">
        <f t="shared" si="265"/>
        <v>8373</v>
      </c>
      <c r="C8378">
        <v>48515.62455460232</v>
      </c>
      <c r="D8378">
        <v>49520.327369815619</v>
      </c>
      <c r="E8378">
        <v>43653488.4586391</v>
      </c>
      <c r="F8378">
        <v>1004.7028152132989</v>
      </c>
      <c r="G8378">
        <v>197025237.70626384</v>
      </c>
      <c r="H8378" s="6">
        <f>E8378-G8378-'Recalled prostheses cost'!$F$23</f>
        <v>-177123573.71451592</v>
      </c>
      <c r="I8378" s="112">
        <v>24280746.45414101</v>
      </c>
      <c r="J8378" s="112">
        <v>74869590.328380272</v>
      </c>
      <c r="K8378" s="112">
        <f>I8378-J8378-(0.38*'Recalled prostheses cost'!$F$23)</f>
        <v>-59614537.171657912</v>
      </c>
      <c r="L8378" s="11">
        <f t="shared" si="264"/>
        <v>1</v>
      </c>
    </row>
    <row r="8379" spans="1:12" x14ac:dyDescent="0.25">
      <c r="A8379">
        <f t="shared" si="265"/>
        <v>8374</v>
      </c>
      <c r="C8379">
        <v>52066.851830183557</v>
      </c>
      <c r="D8379">
        <v>53400.725733988598</v>
      </c>
      <c r="E8379">
        <v>62280621.560020231</v>
      </c>
      <c r="F8379">
        <v>1333.8739038050408</v>
      </c>
      <c r="G8379">
        <v>404737535.35712522</v>
      </c>
      <c r="H8379" s="6">
        <f>E8379-G8379-'Recalled prostheses cost'!$F$23</f>
        <v>-366208738.26399618</v>
      </c>
      <c r="I8379" s="112">
        <v>34763950.802306406</v>
      </c>
      <c r="J8379" s="112">
        <v>153800263.4357076</v>
      </c>
      <c r="K8379" s="112">
        <f>I8379-J8379-(0.38*'Recalled prostheses cost'!$F$23)</f>
        <v>-128062005.93081984</v>
      </c>
      <c r="L8379" s="11">
        <f t="shared" si="264"/>
        <v>1</v>
      </c>
    </row>
    <row r="8380" spans="1:12" x14ac:dyDescent="0.25">
      <c r="A8380">
        <f t="shared" si="265"/>
        <v>8375</v>
      </c>
      <c r="C8380">
        <v>55860.887415262405</v>
      </c>
      <c r="D8380">
        <v>58066.950618465147</v>
      </c>
      <c r="E8380">
        <v>46732459.274774432</v>
      </c>
      <c r="F8380">
        <v>2206.0632032027424</v>
      </c>
      <c r="G8380">
        <v>534840471.89722174</v>
      </c>
      <c r="H8380" s="6">
        <f>E8380-G8380-'Recalled prostheses cost'!$F$23</f>
        <v>-511859837.08933848</v>
      </c>
      <c r="I8380" s="112">
        <v>25643170.537708439</v>
      </c>
      <c r="J8380" s="112">
        <v>203239379.32094428</v>
      </c>
      <c r="K8380" s="112">
        <f>I8380-J8380-(0.38*'Recalled prostheses cost'!$F$23)</f>
        <v>-186621902.0806545</v>
      </c>
      <c r="L8380" s="11">
        <f t="shared" si="264"/>
        <v>1</v>
      </c>
    </row>
    <row r="8381" spans="1:12" x14ac:dyDescent="0.25">
      <c r="A8381">
        <f t="shared" si="265"/>
        <v>8376</v>
      </c>
      <c r="C8381">
        <v>51812.107200156497</v>
      </c>
      <c r="D8381">
        <v>52963.339957280288</v>
      </c>
      <c r="E8381">
        <v>51977078.01434119</v>
      </c>
      <c r="F8381">
        <v>1151.2327571237911</v>
      </c>
      <c r="G8381">
        <v>255230517.00441611</v>
      </c>
      <c r="H8381" s="6">
        <f>E8381-G8381-'Recalled prostheses cost'!$F$23</f>
        <v>-227005263.4569661</v>
      </c>
      <c r="I8381" s="112">
        <v>29042561.523308087</v>
      </c>
      <c r="J8381" s="112">
        <v>96987596.461678132</v>
      </c>
      <c r="K8381" s="112">
        <f>I8381-J8381-(0.38*'Recalled prostheses cost'!$F$23)</f>
        <v>-76970728.235788703</v>
      </c>
      <c r="L8381" s="11">
        <f t="shared" si="264"/>
        <v>1</v>
      </c>
    </row>
    <row r="8382" spans="1:12" x14ac:dyDescent="0.25">
      <c r="A8382">
        <f t="shared" si="265"/>
        <v>8377</v>
      </c>
      <c r="C8382">
        <v>51173.689167325487</v>
      </c>
      <c r="D8382">
        <v>52176.868376759128</v>
      </c>
      <c r="E8382">
        <v>40766390.728938676</v>
      </c>
      <c r="F8382">
        <v>1003.1792094336415</v>
      </c>
      <c r="G8382">
        <v>155349076.70699394</v>
      </c>
      <c r="H8382" s="6">
        <f>E8382-G8382-'Recalled prostheses cost'!$F$23</f>
        <v>-138334510.44494644</v>
      </c>
      <c r="I8382" s="112">
        <v>22761155.728162851</v>
      </c>
      <c r="J8382" s="112">
        <v>59032649.148657687</v>
      </c>
      <c r="K8382" s="112">
        <f>I8382-J8382-(0.38*'Recalled prostheses cost'!$F$23)</f>
        <v>-45297186.717913486</v>
      </c>
      <c r="L8382" s="11">
        <f t="shared" si="264"/>
        <v>1</v>
      </c>
    </row>
    <row r="8383" spans="1:12" x14ac:dyDescent="0.25">
      <c r="A8383">
        <f t="shared" si="265"/>
        <v>8378</v>
      </c>
      <c r="C8383">
        <v>72249.18960449232</v>
      </c>
      <c r="D8383">
        <v>74687.445167917205</v>
      </c>
      <c r="E8383">
        <v>46280349.872221559</v>
      </c>
      <c r="F8383">
        <v>2438.2555634248856</v>
      </c>
      <c r="G8383">
        <v>343821894.49405056</v>
      </c>
      <c r="H8383" s="6">
        <f>E8383-G8383-'Recalled prostheses cost'!$F$23</f>
        <v>-321293369.0887202</v>
      </c>
      <c r="I8383" s="112">
        <v>25790333.395444185</v>
      </c>
      <c r="J8383" s="112">
        <v>130652319.90773921</v>
      </c>
      <c r="K8383" s="112">
        <f>I8383-J8383-(0.38*'Recalled prostheses cost'!$F$23)</f>
        <v>-113887679.80971366</v>
      </c>
      <c r="L8383" s="11">
        <f t="shared" si="264"/>
        <v>1</v>
      </c>
    </row>
    <row r="8384" spans="1:12" x14ac:dyDescent="0.25">
      <c r="A8384">
        <f t="shared" si="265"/>
        <v>8379</v>
      </c>
      <c r="C8384">
        <v>67958.320366536718</v>
      </c>
      <c r="D8384">
        <v>70593.32069453095</v>
      </c>
      <c r="E8384">
        <v>49907412.269104876</v>
      </c>
      <c r="F8384">
        <v>2635.0003279942321</v>
      </c>
      <c r="G8384">
        <v>498791122.74755257</v>
      </c>
      <c r="H8384" s="6">
        <f>E8384-G8384-'Recalled prostheses cost'!$F$23</f>
        <v>-472635534.94533885</v>
      </c>
      <c r="I8384" s="112">
        <v>27498144.640533891</v>
      </c>
      <c r="J8384" s="112">
        <v>189540626.64407</v>
      </c>
      <c r="K8384" s="112">
        <f>I8384-J8384-(0.38*'Recalled prostheses cost'!$F$23)</f>
        <v>-171068175.30095476</v>
      </c>
      <c r="L8384" s="11">
        <f t="shared" si="264"/>
        <v>1</v>
      </c>
    </row>
    <row r="8385" spans="1:12" x14ac:dyDescent="0.25">
      <c r="A8385">
        <f t="shared" si="265"/>
        <v>8380</v>
      </c>
      <c r="C8385">
        <v>72382.188434023163</v>
      </c>
      <c r="D8385">
        <v>74731.388705881094</v>
      </c>
      <c r="E8385">
        <v>44558405.451002024</v>
      </c>
      <c r="F8385">
        <v>2349.2002718579315</v>
      </c>
      <c r="G8385">
        <v>299495931.41551739</v>
      </c>
      <c r="H8385" s="6">
        <f>E8385-G8385-'Recalled prostheses cost'!$F$23</f>
        <v>-278689350.43140656</v>
      </c>
      <c r="I8385" s="112">
        <v>25204284.838307172</v>
      </c>
      <c r="J8385" s="112">
        <v>113808453.93789661</v>
      </c>
      <c r="K8385" s="112">
        <f>I8385-J8385-(0.38*'Recalled prostheses cost'!$F$23)</f>
        <v>-97629862.397008091</v>
      </c>
      <c r="L8385" s="11">
        <f t="shared" si="264"/>
        <v>1</v>
      </c>
    </row>
    <row r="8386" spans="1:12" x14ac:dyDescent="0.25">
      <c r="A8386">
        <f t="shared" si="265"/>
        <v>8381</v>
      </c>
      <c r="C8386">
        <v>52027.535908310783</v>
      </c>
      <c r="D8386">
        <v>53447.683501874897</v>
      </c>
      <c r="E8386">
        <v>40351679.731089987</v>
      </c>
      <c r="F8386">
        <v>1420.1475935641138</v>
      </c>
      <c r="G8386">
        <v>236652385.01188904</v>
      </c>
      <c r="H8386" s="6">
        <f>E8386-G8386-'Recalled prostheses cost'!$F$23</f>
        <v>-220052529.74769023</v>
      </c>
      <c r="I8386" s="112">
        <v>22666575.339318458</v>
      </c>
      <c r="J8386" s="112">
        <v>89927906.304517835</v>
      </c>
      <c r="K8386" s="112">
        <f>I8386-J8386-(0.38*'Recalled prostheses cost'!$F$23)</f>
        <v>-76287024.262618035</v>
      </c>
      <c r="L8386" s="11">
        <f t="shared" si="264"/>
        <v>1</v>
      </c>
    </row>
    <row r="8387" spans="1:12" x14ac:dyDescent="0.25">
      <c r="A8387">
        <f t="shared" si="265"/>
        <v>8382</v>
      </c>
      <c r="C8387">
        <v>63707.225954132911</v>
      </c>
      <c r="D8387">
        <v>65378.798711697753</v>
      </c>
      <c r="E8387">
        <v>56824487.804683909</v>
      </c>
      <c r="F8387">
        <v>1671.5727575648416</v>
      </c>
      <c r="G8387">
        <v>313263308.40171295</v>
      </c>
      <c r="H8387" s="6">
        <f>E8387-G8387-'Recalled prostheses cost'!$F$23</f>
        <v>-280190645.0639202</v>
      </c>
      <c r="I8387" s="112">
        <v>31713013.421475042</v>
      </c>
      <c r="J8387" s="112">
        <v>119040057.19265091</v>
      </c>
      <c r="K8387" s="112">
        <f>I8387-J8387-(0.38*'Recalled prostheses cost'!$F$23)</f>
        <v>-96352737.068594515</v>
      </c>
      <c r="L8387" s="11">
        <f t="shared" si="264"/>
        <v>1</v>
      </c>
    </row>
    <row r="8388" spans="1:12" x14ac:dyDescent="0.25">
      <c r="A8388">
        <f t="shared" si="265"/>
        <v>8383</v>
      </c>
      <c r="C8388">
        <v>72369.972376090824</v>
      </c>
      <c r="D8388">
        <v>75098.016907159254</v>
      </c>
      <c r="E8388">
        <v>42790919.543069445</v>
      </c>
      <c r="F8388">
        <v>2728.0445310684299</v>
      </c>
      <c r="G8388">
        <v>319970293.21403843</v>
      </c>
      <c r="H8388" s="6">
        <f>E8388-G8388-'Recalled prostheses cost'!$F$23</f>
        <v>-300931198.13786018</v>
      </c>
      <c r="I8388" s="112">
        <v>23766698.933822054</v>
      </c>
      <c r="J8388" s="112">
        <v>121588711.42133459</v>
      </c>
      <c r="K8388" s="112">
        <f>I8388-J8388-(0.38*'Recalled prostheses cost'!$F$23)</f>
        <v>-106847705.78493118</v>
      </c>
      <c r="L8388" s="11">
        <f t="shared" si="264"/>
        <v>1</v>
      </c>
    </row>
    <row r="8389" spans="1:12" x14ac:dyDescent="0.25">
      <c r="A8389">
        <f t="shared" si="265"/>
        <v>8384</v>
      </c>
      <c r="C8389">
        <v>59321.747124640489</v>
      </c>
      <c r="D8389">
        <v>61737.308562901635</v>
      </c>
      <c r="E8389">
        <v>39827115.423233047</v>
      </c>
      <c r="F8389">
        <v>2415.5614382611457</v>
      </c>
      <c r="G8389">
        <v>383820854.14640033</v>
      </c>
      <c r="H8389" s="6">
        <f>E8389-G8389-'Recalled prostheses cost'!$F$23</f>
        <v>-367745563.19005847</v>
      </c>
      <c r="I8389" s="112">
        <v>22015432.814873464</v>
      </c>
      <c r="J8389" s="112">
        <v>145851924.57563213</v>
      </c>
      <c r="K8389" s="112">
        <f>I8389-J8389-(0.38*'Recalled prostheses cost'!$F$23)</f>
        <v>-132862185.05817732</v>
      </c>
      <c r="L8389" s="11">
        <f t="shared" si="264"/>
        <v>1</v>
      </c>
    </row>
    <row r="8390" spans="1:12" x14ac:dyDescent="0.25">
      <c r="A8390">
        <f t="shared" si="265"/>
        <v>8385</v>
      </c>
      <c r="C8390">
        <v>60444.650911652512</v>
      </c>
      <c r="D8390">
        <v>62316.52452588555</v>
      </c>
      <c r="E8390">
        <v>61721408.973378517</v>
      </c>
      <c r="F8390">
        <v>1871.8736142330381</v>
      </c>
      <c r="G8390">
        <v>424629354.7481823</v>
      </c>
      <c r="H8390" s="6">
        <f>E8390-G8390-'Recalled prostheses cost'!$F$23</f>
        <v>-386659770.24169493</v>
      </c>
      <c r="I8390" s="112">
        <v>33918948.613330841</v>
      </c>
      <c r="J8390" s="112">
        <v>161359154.80430928</v>
      </c>
      <c r="K8390" s="112">
        <f>I8390-J8390-(0.38*'Recalled prostheses cost'!$F$23)</f>
        <v>-136465899.48839709</v>
      </c>
      <c r="L8390" s="11">
        <f t="shared" ref="L8390:L8453" si="266">IF(H8390/$H$1&lt;=F8390,1,0)</f>
        <v>1</v>
      </c>
    </row>
    <row r="8391" spans="1:12" x14ac:dyDescent="0.25">
      <c r="A8391">
        <f t="shared" si="265"/>
        <v>8386</v>
      </c>
      <c r="C8391">
        <v>59640.776077181305</v>
      </c>
      <c r="D8391">
        <v>61480.807325250433</v>
      </c>
      <c r="E8391">
        <v>39108070.122028939</v>
      </c>
      <c r="F8391">
        <v>1840.0312480691282</v>
      </c>
      <c r="G8391">
        <v>270417767.98059154</v>
      </c>
      <c r="H8391" s="6">
        <f>E8391-G8391-'Recalled prostheses cost'!$F$23</f>
        <v>-255061522.32545376</v>
      </c>
      <c r="I8391" s="112">
        <v>21650919.902001239</v>
      </c>
      <c r="J8391" s="112">
        <v>102758751.83262478</v>
      </c>
      <c r="K8391" s="112">
        <f>I8391-J8391-(0.38*'Recalled prostheses cost'!$F$23)</f>
        <v>-90133525.228042185</v>
      </c>
      <c r="L8391" s="11">
        <f t="shared" si="266"/>
        <v>1</v>
      </c>
    </row>
    <row r="8392" spans="1:12" x14ac:dyDescent="0.25">
      <c r="A8392">
        <f t="shared" ref="A8392:A8455" si="267">1+A8391</f>
        <v>8387</v>
      </c>
      <c r="C8392">
        <v>53508.375317037782</v>
      </c>
      <c r="D8392">
        <v>55051.959997184989</v>
      </c>
      <c r="E8392">
        <v>55843871.991671704</v>
      </c>
      <c r="F8392">
        <v>1543.5846801472071</v>
      </c>
      <c r="G8392">
        <v>377524136.32492161</v>
      </c>
      <c r="H8392" s="6">
        <f>E8392-G8392-'Recalled prostheses cost'!$F$23</f>
        <v>-345432088.8001411</v>
      </c>
      <c r="I8392" s="112">
        <v>31055523.961166065</v>
      </c>
      <c r="J8392" s="112">
        <v>143459171.80347022</v>
      </c>
      <c r="K8392" s="112">
        <f>I8392-J8392-(0.38*'Recalled prostheses cost'!$F$23)</f>
        <v>-121429341.13972279</v>
      </c>
      <c r="L8392" s="11">
        <f t="shared" si="266"/>
        <v>1</v>
      </c>
    </row>
    <row r="8393" spans="1:12" x14ac:dyDescent="0.25">
      <c r="A8393">
        <f t="shared" si="267"/>
        <v>8388</v>
      </c>
      <c r="C8393">
        <v>74561.179327205085</v>
      </c>
      <c r="D8393">
        <v>76734.826814421336</v>
      </c>
      <c r="E8393">
        <v>55753826.600608557</v>
      </c>
      <c r="F8393">
        <v>2173.6474872162507</v>
      </c>
      <c r="G8393">
        <v>375960035.00302249</v>
      </c>
      <c r="H8393" s="6">
        <f>E8393-G8393-'Recalled prostheses cost'!$F$23</f>
        <v>-343958032.86930513</v>
      </c>
      <c r="I8393" s="112">
        <v>30715337.463946033</v>
      </c>
      <c r="J8393" s="112">
        <v>142864813.30114853</v>
      </c>
      <c r="K8393" s="112">
        <f>I8393-J8393-(0.38*'Recalled prostheses cost'!$F$23)</f>
        <v>-121175169.13462114</v>
      </c>
      <c r="L8393" s="11">
        <f t="shared" si="266"/>
        <v>1</v>
      </c>
    </row>
    <row r="8394" spans="1:12" x14ac:dyDescent="0.25">
      <c r="A8394">
        <f t="shared" si="267"/>
        <v>8389</v>
      </c>
      <c r="C8394">
        <v>68388.83031599033</v>
      </c>
      <c r="D8394">
        <v>70609.754194806854</v>
      </c>
      <c r="E8394">
        <v>43227545.264074512</v>
      </c>
      <c r="F8394">
        <v>2220.9238788165239</v>
      </c>
      <c r="G8394">
        <v>223148541.95029688</v>
      </c>
      <c r="H8394" s="6">
        <f>E8394-G8394-'Recalled prostheses cost'!$F$23</f>
        <v>-203672821.15311354</v>
      </c>
      <c r="I8394" s="112">
        <v>24157504.065402593</v>
      </c>
      <c r="J8394" s="112">
        <v>84796445.941112801</v>
      </c>
      <c r="K8394" s="112">
        <f>I8394-J8394-(0.38*'Recalled prostheses cost'!$F$23)</f>
        <v>-69664635.173128843</v>
      </c>
      <c r="L8394" s="11">
        <f t="shared" si="266"/>
        <v>1</v>
      </c>
    </row>
    <row r="8395" spans="1:12" x14ac:dyDescent="0.25">
      <c r="A8395">
        <f t="shared" si="267"/>
        <v>8390</v>
      </c>
      <c r="C8395">
        <v>52638.831519696716</v>
      </c>
      <c r="D8395">
        <v>54132.907948926259</v>
      </c>
      <c r="E8395">
        <v>53182959.613548458</v>
      </c>
      <c r="F8395">
        <v>1494.0764292295426</v>
      </c>
      <c r="G8395">
        <v>387972118.47411621</v>
      </c>
      <c r="H8395" s="6">
        <f>E8395-G8395-'Recalled prostheses cost'!$F$23</f>
        <v>-358540983.32745892</v>
      </c>
      <c r="I8395" s="112">
        <v>29450664.986127581</v>
      </c>
      <c r="J8395" s="112">
        <v>147429405.02016413</v>
      </c>
      <c r="K8395" s="112">
        <f>I8395-J8395-(0.38*'Recalled prostheses cost'!$F$23)</f>
        <v>-127004433.3314552</v>
      </c>
      <c r="L8395" s="11">
        <f t="shared" si="266"/>
        <v>1</v>
      </c>
    </row>
    <row r="8396" spans="1:12" x14ac:dyDescent="0.25">
      <c r="A8396">
        <f t="shared" si="267"/>
        <v>8391</v>
      </c>
      <c r="C8396">
        <v>47420.976312896542</v>
      </c>
      <c r="D8396">
        <v>48386.692739744343</v>
      </c>
      <c r="E8396">
        <v>59300395.603414923</v>
      </c>
      <c r="F8396">
        <v>965.7164268478009</v>
      </c>
      <c r="G8396">
        <v>309088994.0213753</v>
      </c>
      <c r="H8396" s="6">
        <f>E8396-G8396-'Recalled prostheses cost'!$F$23</f>
        <v>-273540422.88485157</v>
      </c>
      <c r="I8396" s="112">
        <v>32648912.488894012</v>
      </c>
      <c r="J8396" s="112">
        <v>117453817.72812261</v>
      </c>
      <c r="K8396" s="112">
        <f>I8396-J8396-(0.38*'Recalled prostheses cost'!$F$23)</f>
        <v>-93830598.53664723</v>
      </c>
      <c r="L8396" s="11">
        <f t="shared" si="266"/>
        <v>1</v>
      </c>
    </row>
    <row r="8397" spans="1:12" x14ac:dyDescent="0.25">
      <c r="A8397">
        <f t="shared" si="267"/>
        <v>8392</v>
      </c>
      <c r="C8397">
        <v>59443.784224632262</v>
      </c>
      <c r="D8397">
        <v>60931.10130784347</v>
      </c>
      <c r="E8397">
        <v>49916632.817518763</v>
      </c>
      <c r="F8397">
        <v>1487.3170832112082</v>
      </c>
      <c r="G8397">
        <v>296838519.12044328</v>
      </c>
      <c r="H8397" s="6">
        <f>E8397-G8397-'Recalled prostheses cost'!$F$23</f>
        <v>-270673710.76981568</v>
      </c>
      <c r="I8397" s="112">
        <v>28055045.531397104</v>
      </c>
      <c r="J8397" s="112">
        <v>112798637.26576844</v>
      </c>
      <c r="K8397" s="112">
        <f>I8397-J8397-(0.38*'Recalled prostheses cost'!$F$23)</f>
        <v>-93769285.031789988</v>
      </c>
      <c r="L8397" s="11">
        <f t="shared" si="266"/>
        <v>1</v>
      </c>
    </row>
    <row r="8398" spans="1:12" x14ac:dyDescent="0.25">
      <c r="A8398">
        <f t="shared" si="267"/>
        <v>8393</v>
      </c>
      <c r="C8398">
        <v>51828.563142289313</v>
      </c>
      <c r="D8398">
        <v>53718.038856478619</v>
      </c>
      <c r="E8398">
        <v>41866744.183558591</v>
      </c>
      <c r="F8398">
        <v>1889.475714189306</v>
      </c>
      <c r="G8398">
        <v>360644590.73346722</v>
      </c>
      <c r="H8398" s="6">
        <f>E8398-G8398-'Recalled prostheses cost'!$F$23</f>
        <v>-342529671.01679981</v>
      </c>
      <c r="I8398" s="112">
        <v>23271840.704707254</v>
      </c>
      <c r="J8398" s="112">
        <v>137044944.47871751</v>
      </c>
      <c r="K8398" s="112">
        <f>I8398-J8398-(0.38*'Recalled prostheses cost'!$F$23)</f>
        <v>-122798797.07142889</v>
      </c>
      <c r="L8398" s="11">
        <f t="shared" si="266"/>
        <v>1</v>
      </c>
    </row>
    <row r="8399" spans="1:12" x14ac:dyDescent="0.25">
      <c r="A8399">
        <f t="shared" si="267"/>
        <v>8394</v>
      </c>
      <c r="C8399">
        <v>60491.207089911273</v>
      </c>
      <c r="D8399">
        <v>62396.717242956198</v>
      </c>
      <c r="E8399">
        <v>73691358.83924371</v>
      </c>
      <c r="F8399">
        <v>1905.5101530449247</v>
      </c>
      <c r="G8399">
        <v>521230959.2794531</v>
      </c>
      <c r="H8399" s="6">
        <f>E8399-G8399-'Recalled prostheses cost'!$F$23</f>
        <v>-471291424.90710056</v>
      </c>
      <c r="I8399" s="112">
        <v>41114986.148876324</v>
      </c>
      <c r="J8399" s="112">
        <v>198067764.52619216</v>
      </c>
      <c r="K8399" s="112">
        <f>I8399-J8399-(0.38*'Recalled prostheses cost'!$F$23)</f>
        <v>-165978471.67473447</v>
      </c>
      <c r="L8399" s="11">
        <f t="shared" si="266"/>
        <v>1</v>
      </c>
    </row>
    <row r="8400" spans="1:12" x14ac:dyDescent="0.25">
      <c r="A8400">
        <f t="shared" si="267"/>
        <v>8395</v>
      </c>
      <c r="C8400">
        <v>88527.766406072624</v>
      </c>
      <c r="D8400">
        <v>91162.277305318537</v>
      </c>
      <c r="E8400">
        <v>60012862.387018837</v>
      </c>
      <c r="F8400">
        <v>2634.5108992459136</v>
      </c>
      <c r="G8400">
        <v>352831639.89754766</v>
      </c>
      <c r="H8400" s="6">
        <f>E8400-G8400-'Recalled prostheses cost'!$F$23</f>
        <v>-316570601.97741997</v>
      </c>
      <c r="I8400" s="112">
        <v>33212898.36453351</v>
      </c>
      <c r="J8400" s="112">
        <v>134076023.16106811</v>
      </c>
      <c r="K8400" s="112">
        <f>I8400-J8400-(0.38*'Recalled prostheses cost'!$F$23)</f>
        <v>-109888818.09395325</v>
      </c>
      <c r="L8400" s="11">
        <f t="shared" si="266"/>
        <v>1</v>
      </c>
    </row>
    <row r="8401" spans="1:12" x14ac:dyDescent="0.25">
      <c r="A8401">
        <f t="shared" si="267"/>
        <v>8396</v>
      </c>
      <c r="C8401">
        <v>68599.480306060606</v>
      </c>
      <c r="D8401">
        <v>70627.854770605481</v>
      </c>
      <c r="E8401">
        <v>53177385.206876189</v>
      </c>
      <c r="F8401">
        <v>2028.3744645448751</v>
      </c>
      <c r="G8401">
        <v>304646657.20630002</v>
      </c>
      <c r="H8401" s="6">
        <f>E8401-G8401-'Recalled prostheses cost'!$F$23</f>
        <v>-275221096.46631503</v>
      </c>
      <c r="I8401" s="112">
        <v>29502885.5609699</v>
      </c>
      <c r="J8401" s="112">
        <v>115765729.73839402</v>
      </c>
      <c r="K8401" s="112">
        <f>I8401-J8401-(0.38*'Recalled prostheses cost'!$F$23)</f>
        <v>-95288537.474842757</v>
      </c>
      <c r="L8401" s="11">
        <f t="shared" si="266"/>
        <v>1</v>
      </c>
    </row>
    <row r="8402" spans="1:12" x14ac:dyDescent="0.25">
      <c r="A8402">
        <f t="shared" si="267"/>
        <v>8397</v>
      </c>
      <c r="C8402">
        <v>63007.438109859177</v>
      </c>
      <c r="D8402">
        <v>64825.216460551535</v>
      </c>
      <c r="E8402">
        <v>50255124.139619626</v>
      </c>
      <c r="F8402">
        <v>1817.7783506923588</v>
      </c>
      <c r="G8402">
        <v>284924015.79880804</v>
      </c>
      <c r="H8402" s="6">
        <f>E8402-G8402-'Recalled prostheses cost'!$F$23</f>
        <v>-258420716.12607959</v>
      </c>
      <c r="I8402" s="112">
        <v>27637568.52187749</v>
      </c>
      <c r="J8402" s="112">
        <v>108271126.00354704</v>
      </c>
      <c r="K8402" s="112">
        <f>I8402-J8402-(0.38*'Recalled prostheses cost'!$F$23)</f>
        <v>-89659250.779088199</v>
      </c>
      <c r="L8402" s="11">
        <f t="shared" si="266"/>
        <v>1</v>
      </c>
    </row>
    <row r="8403" spans="1:12" x14ac:dyDescent="0.25">
      <c r="A8403">
        <f t="shared" si="267"/>
        <v>8398</v>
      </c>
      <c r="C8403">
        <v>78039.413038641345</v>
      </c>
      <c r="D8403">
        <v>80341.852284648747</v>
      </c>
      <c r="E8403">
        <v>44746225.929498039</v>
      </c>
      <c r="F8403">
        <v>2302.4392460074014</v>
      </c>
      <c r="G8403">
        <v>267266292.54467472</v>
      </c>
      <c r="H8403" s="6">
        <f>E8403-G8403-'Recalled prostheses cost'!$F$23</f>
        <v>-246271891.08206785</v>
      </c>
      <c r="I8403" s="112">
        <v>24665492.584975827</v>
      </c>
      <c r="J8403" s="112">
        <v>101561191.16697641</v>
      </c>
      <c r="K8403" s="112">
        <f>I8403-J8403-(0.38*'Recalled prostheses cost'!$F$23)</f>
        <v>-85921391.879419237</v>
      </c>
      <c r="L8403" s="11">
        <f t="shared" si="266"/>
        <v>1</v>
      </c>
    </row>
    <row r="8404" spans="1:12" x14ac:dyDescent="0.25">
      <c r="A8404">
        <f t="shared" si="267"/>
        <v>8399</v>
      </c>
      <c r="C8404">
        <v>54023.469195228827</v>
      </c>
      <c r="D8404">
        <v>56484.869407124621</v>
      </c>
      <c r="E8404">
        <v>55172737.250755146</v>
      </c>
      <c r="F8404">
        <v>2461.4002118957942</v>
      </c>
      <c r="G8404">
        <v>664967166.79745746</v>
      </c>
      <c r="H8404" s="6">
        <f>E8404-G8404-'Recalled prostheses cost'!$F$23</f>
        <v>-633546254.01359344</v>
      </c>
      <c r="I8404" s="112">
        <v>30741205.173506536</v>
      </c>
      <c r="J8404" s="112">
        <v>252687523.38303387</v>
      </c>
      <c r="K8404" s="112">
        <f>I8404-J8404-(0.38*'Recalled prostheses cost'!$F$23)</f>
        <v>-230972011.506946</v>
      </c>
      <c r="L8404" s="11">
        <f t="shared" si="266"/>
        <v>1</v>
      </c>
    </row>
    <row r="8405" spans="1:12" x14ac:dyDescent="0.25">
      <c r="A8405">
        <f t="shared" si="267"/>
        <v>8400</v>
      </c>
      <c r="C8405">
        <v>66129.706029654611</v>
      </c>
      <c r="D8405">
        <v>69161.075007067193</v>
      </c>
      <c r="E8405">
        <v>50226529.379671447</v>
      </c>
      <c r="F8405">
        <v>3031.3689774125814</v>
      </c>
      <c r="G8405">
        <v>559229126.78627646</v>
      </c>
      <c r="H8405" s="6">
        <f>E8405-G8405-'Recalled prostheses cost'!$F$23</f>
        <v>-532754421.87349617</v>
      </c>
      <c r="I8405" s="112">
        <v>28015426.925756712</v>
      </c>
      <c r="J8405" s="112">
        <v>212507068.17878506</v>
      </c>
      <c r="K8405" s="112">
        <f>I8405-J8405-(0.38*'Recalled prostheses cost'!$F$23)</f>
        <v>-193517334.55044699</v>
      </c>
      <c r="L8405" s="11">
        <f t="shared" si="266"/>
        <v>1</v>
      </c>
    </row>
    <row r="8406" spans="1:12" x14ac:dyDescent="0.25">
      <c r="A8406">
        <f t="shared" si="267"/>
        <v>8401</v>
      </c>
      <c r="C8406">
        <v>50537.551283664347</v>
      </c>
      <c r="D8406">
        <v>51897.450141032685</v>
      </c>
      <c r="E8406">
        <v>47830072.023222819</v>
      </c>
      <c r="F8406">
        <v>1359.8988573683382</v>
      </c>
      <c r="G8406">
        <v>378698822.33763796</v>
      </c>
      <c r="H8406" s="6">
        <f>E8406-G8406-'Recalled prostheses cost'!$F$23</f>
        <v>-354620574.78130633</v>
      </c>
      <c r="I8406" s="112">
        <v>26435405.666840505</v>
      </c>
      <c r="J8406" s="112">
        <v>143905552.48830244</v>
      </c>
      <c r="K8406" s="112">
        <f>I8406-J8406-(0.38*'Recalled prostheses cost'!$F$23)</f>
        <v>-126495840.11888057</v>
      </c>
      <c r="L8406" s="11">
        <f t="shared" si="266"/>
        <v>1</v>
      </c>
    </row>
    <row r="8407" spans="1:12" x14ac:dyDescent="0.25">
      <c r="A8407">
        <f t="shared" si="267"/>
        <v>8402</v>
      </c>
      <c r="C8407">
        <v>50320.828718292134</v>
      </c>
      <c r="D8407">
        <v>51727.577806753601</v>
      </c>
      <c r="E8407">
        <v>41522904.243849292</v>
      </c>
      <c r="F8407">
        <v>1406.7490884614672</v>
      </c>
      <c r="G8407">
        <v>280209259.78792423</v>
      </c>
      <c r="H8407" s="6">
        <f>E8407-G8407-'Recalled prostheses cost'!$F$23</f>
        <v>-262438180.01096612</v>
      </c>
      <c r="I8407" s="112">
        <v>23110143.841925822</v>
      </c>
      <c r="J8407" s="112">
        <v>106479518.71941122</v>
      </c>
      <c r="K8407" s="112">
        <f>I8407-J8407-(0.38*'Recalled prostheses cost'!$F$23)</f>
        <v>-92395068.174904048</v>
      </c>
      <c r="L8407" s="11">
        <f t="shared" si="266"/>
        <v>1</v>
      </c>
    </row>
    <row r="8408" spans="1:12" x14ac:dyDescent="0.25">
      <c r="A8408">
        <f t="shared" si="267"/>
        <v>8403</v>
      </c>
      <c r="C8408">
        <v>53744.01019718538</v>
      </c>
      <c r="D8408">
        <v>55546.992809293813</v>
      </c>
      <c r="E8408">
        <v>49519038.444484212</v>
      </c>
      <c r="F8408">
        <v>1802.9826121084334</v>
      </c>
      <c r="G8408">
        <v>363296334.55378902</v>
      </c>
      <c r="H8408" s="6">
        <f>E8408-G8408-'Recalled prostheses cost'!$F$23</f>
        <v>-337529120.57619596</v>
      </c>
      <c r="I8408" s="112">
        <v>27532368.057652853</v>
      </c>
      <c r="J8408" s="112">
        <v>138052607.13043982</v>
      </c>
      <c r="K8408" s="112">
        <f>I8408-J8408-(0.38*'Recalled prostheses cost'!$F$23)</f>
        <v>-119545932.37020561</v>
      </c>
      <c r="L8408" s="11">
        <f t="shared" si="266"/>
        <v>1</v>
      </c>
    </row>
    <row r="8409" spans="1:12" x14ac:dyDescent="0.25">
      <c r="A8409">
        <f t="shared" si="267"/>
        <v>8404</v>
      </c>
      <c r="C8409">
        <v>60650.593629542629</v>
      </c>
      <c r="D8409">
        <v>62775.439993848515</v>
      </c>
      <c r="E8409">
        <v>51749010.065694742</v>
      </c>
      <c r="F8409">
        <v>2124.8463643058858</v>
      </c>
      <c r="G8409">
        <v>420654646.07491744</v>
      </c>
      <c r="H8409" s="6">
        <f>E8409-G8409-'Recalled prostheses cost'!$F$23</f>
        <v>-392657460.47611386</v>
      </c>
      <c r="I8409" s="112">
        <v>28676016.165075317</v>
      </c>
      <c r="J8409" s="112">
        <v>159848765.5084686</v>
      </c>
      <c r="K8409" s="112">
        <f>I8409-J8409-(0.38*'Recalled prostheses cost'!$F$23)</f>
        <v>-140198442.64081192</v>
      </c>
      <c r="L8409" s="11">
        <f t="shared" si="266"/>
        <v>1</v>
      </c>
    </row>
    <row r="8410" spans="1:12" x14ac:dyDescent="0.25">
      <c r="A8410">
        <f t="shared" si="267"/>
        <v>8405</v>
      </c>
      <c r="C8410">
        <v>57586.227346419655</v>
      </c>
      <c r="D8410">
        <v>59463.20748793138</v>
      </c>
      <c r="E8410">
        <v>56875568.369201474</v>
      </c>
      <c r="F8410">
        <v>1876.9801415117254</v>
      </c>
      <c r="G8410">
        <v>454011869.17223996</v>
      </c>
      <c r="H8410" s="6">
        <f>E8410-G8410-'Recalled prostheses cost'!$F$23</f>
        <v>-420888125.26992965</v>
      </c>
      <c r="I8410" s="112">
        <v>31688839.974854626</v>
      </c>
      <c r="J8410" s="112">
        <v>172524510.2854512</v>
      </c>
      <c r="K8410" s="112">
        <f>I8410-J8410-(0.38*'Recalled prostheses cost'!$F$23)</f>
        <v>-149861363.60801524</v>
      </c>
      <c r="L8410" s="11">
        <f t="shared" si="266"/>
        <v>1</v>
      </c>
    </row>
    <row r="8411" spans="1:12" x14ac:dyDescent="0.25">
      <c r="A8411">
        <f t="shared" si="267"/>
        <v>8406</v>
      </c>
      <c r="C8411">
        <v>57313.431900477313</v>
      </c>
      <c r="D8411">
        <v>58612.2966743426</v>
      </c>
      <c r="E8411">
        <v>48804691.399450228</v>
      </c>
      <c r="F8411">
        <v>1298.8647738652871</v>
      </c>
      <c r="G8411">
        <v>262431759.34022063</v>
      </c>
      <c r="H8411" s="6">
        <f>E8411-G8411-'Recalled prostheses cost'!$F$23</f>
        <v>-237378892.40766156</v>
      </c>
      <c r="I8411" s="112">
        <v>27425975.785431739</v>
      </c>
      <c r="J8411" s="112">
        <v>99724068.549283847</v>
      </c>
      <c r="K8411" s="112">
        <f>I8411-J8411-(0.38*'Recalled prostheses cost'!$F$23)</f>
        <v>-81323786.061270744</v>
      </c>
      <c r="L8411" s="11">
        <f t="shared" si="266"/>
        <v>1</v>
      </c>
    </row>
    <row r="8412" spans="1:12" x14ac:dyDescent="0.25">
      <c r="A8412">
        <f t="shared" si="267"/>
        <v>8407</v>
      </c>
      <c r="C8412">
        <v>66134.124412816192</v>
      </c>
      <c r="D8412">
        <v>68280.941753892737</v>
      </c>
      <c r="E8412">
        <v>58860661.242629655</v>
      </c>
      <c r="F8412">
        <v>2146.8173410765448</v>
      </c>
      <c r="G8412">
        <v>481234127.4844358</v>
      </c>
      <c r="H8412" s="6">
        <f>E8412-G8412-'Recalled prostheses cost'!$F$23</f>
        <v>-446125290.70869732</v>
      </c>
      <c r="I8412" s="112">
        <v>32660719.062169634</v>
      </c>
      <c r="J8412" s="112">
        <v>182868968.4440856</v>
      </c>
      <c r="K8412" s="112">
        <f>I8412-J8412-(0.38*'Recalled prostheses cost'!$F$23)</f>
        <v>-159233942.67933461</v>
      </c>
      <c r="L8412" s="11">
        <f t="shared" si="266"/>
        <v>1</v>
      </c>
    </row>
    <row r="8413" spans="1:12" x14ac:dyDescent="0.25">
      <c r="A8413">
        <f t="shared" si="267"/>
        <v>8408</v>
      </c>
      <c r="C8413">
        <v>67746.404380910099</v>
      </c>
      <c r="D8413">
        <v>69605.447938168902</v>
      </c>
      <c r="E8413">
        <v>65286138.842330649</v>
      </c>
      <c r="F8413">
        <v>1859.043557258803</v>
      </c>
      <c r="G8413">
        <v>395424883.6066215</v>
      </c>
      <c r="H8413" s="6">
        <f>E8413-G8413-'Recalled prostheses cost'!$F$23</f>
        <v>-353890569.23118204</v>
      </c>
      <c r="I8413" s="112">
        <v>36383676.904968746</v>
      </c>
      <c r="J8413" s="112">
        <v>150261455.77051619</v>
      </c>
      <c r="K8413" s="112">
        <f>I8413-J8413-(0.38*'Recalled prostheses cost'!$F$23)</f>
        <v>-122903472.1629661</v>
      </c>
      <c r="L8413" s="11">
        <f t="shared" si="266"/>
        <v>1</v>
      </c>
    </row>
    <row r="8414" spans="1:12" x14ac:dyDescent="0.25">
      <c r="A8414">
        <f t="shared" si="267"/>
        <v>8409</v>
      </c>
      <c r="C8414">
        <v>56517.177112524303</v>
      </c>
      <c r="D8414">
        <v>57893.791304566323</v>
      </c>
      <c r="E8414">
        <v>59503671.259505376</v>
      </c>
      <c r="F8414">
        <v>1376.6141920420196</v>
      </c>
      <c r="G8414">
        <v>355249092.92502767</v>
      </c>
      <c r="H8414" s="6">
        <f>E8414-G8414-'Recalled prostheses cost'!$F$23</f>
        <v>-319497246.13241345</v>
      </c>
      <c r="I8414" s="112">
        <v>32544381.380699314</v>
      </c>
      <c r="J8414" s="112">
        <v>134994655.3115105</v>
      </c>
      <c r="K8414" s="112">
        <f>I8414-J8414-(0.38*'Recalled prostheses cost'!$F$23)</f>
        <v>-111475967.22822985</v>
      </c>
      <c r="L8414" s="11">
        <f t="shared" si="266"/>
        <v>1</v>
      </c>
    </row>
    <row r="8415" spans="1:12" x14ac:dyDescent="0.25">
      <c r="A8415">
        <f t="shared" si="267"/>
        <v>8410</v>
      </c>
      <c r="C8415">
        <v>77234.363519311082</v>
      </c>
      <c r="D8415">
        <v>79513.213795842137</v>
      </c>
      <c r="E8415">
        <v>45257617.055057697</v>
      </c>
      <c r="F8415">
        <v>2278.850276531055</v>
      </c>
      <c r="G8415">
        <v>270263818.6169427</v>
      </c>
      <c r="H8415" s="6">
        <f>E8415-G8415-'Recalled prostheses cost'!$F$23</f>
        <v>-248758026.02877617</v>
      </c>
      <c r="I8415" s="112">
        <v>24816156.859395236</v>
      </c>
      <c r="J8415" s="112">
        <v>102700251.07443824</v>
      </c>
      <c r="K8415" s="112">
        <f>I8415-J8415-(0.38*'Recalled prostheses cost'!$F$23)</f>
        <v>-86909787.512461662</v>
      </c>
      <c r="L8415" s="11">
        <f t="shared" si="266"/>
        <v>1</v>
      </c>
    </row>
    <row r="8416" spans="1:12" x14ac:dyDescent="0.25">
      <c r="A8416">
        <f t="shared" si="267"/>
        <v>8411</v>
      </c>
      <c r="C8416">
        <v>68322.914868533611</v>
      </c>
      <c r="D8416">
        <v>69865.933625200865</v>
      </c>
      <c r="E8416">
        <v>46997938.521949366</v>
      </c>
      <c r="F8416">
        <v>1543.0187566672539</v>
      </c>
      <c r="G8416">
        <v>215567784.76916251</v>
      </c>
      <c r="H8416" s="6">
        <f>E8416-G8416-'Recalled prostheses cost'!$F$23</f>
        <v>-192321670.71410429</v>
      </c>
      <c r="I8416" s="112">
        <v>25799962.618602101</v>
      </c>
      <c r="J8416" s="112">
        <v>81915758.212281764</v>
      </c>
      <c r="K8416" s="112">
        <f>I8416-J8416-(0.38*'Recalled prostheses cost'!$F$23)</f>
        <v>-65141488.891098313</v>
      </c>
      <c r="L8416" s="11">
        <f t="shared" si="266"/>
        <v>1</v>
      </c>
    </row>
    <row r="8417" spans="1:12" x14ac:dyDescent="0.25">
      <c r="A8417">
        <f t="shared" si="267"/>
        <v>8412</v>
      </c>
      <c r="C8417">
        <v>60494.277268578247</v>
      </c>
      <c r="D8417">
        <v>62126.249148360024</v>
      </c>
      <c r="E8417">
        <v>40068398.022348978</v>
      </c>
      <c r="F8417">
        <v>1631.9718797817768</v>
      </c>
      <c r="G8417">
        <v>248874356.22655755</v>
      </c>
      <c r="H8417" s="6">
        <f>E8417-G8417-'Recalled prostheses cost'!$F$23</f>
        <v>-232557782.67109975</v>
      </c>
      <c r="I8417" s="112">
        <v>22328055.616310287</v>
      </c>
      <c r="J8417" s="112">
        <v>94572255.366091862</v>
      </c>
      <c r="K8417" s="112">
        <f>I8417-J8417-(0.38*'Recalled prostheses cost'!$F$23)</f>
        <v>-81269893.047200233</v>
      </c>
      <c r="L8417" s="11">
        <f t="shared" si="266"/>
        <v>1</v>
      </c>
    </row>
    <row r="8418" spans="1:12" x14ac:dyDescent="0.25">
      <c r="A8418">
        <f t="shared" si="267"/>
        <v>8413</v>
      </c>
      <c r="C8418">
        <v>52199.677416124861</v>
      </c>
      <c r="D8418">
        <v>54593.119943484191</v>
      </c>
      <c r="E8418">
        <v>49130246.342546135</v>
      </c>
      <c r="F8418">
        <v>2393.4425273593297</v>
      </c>
      <c r="G8418">
        <v>526719691.53977031</v>
      </c>
      <c r="H8418" s="6">
        <f>E8418-G8418-'Recalled prostheses cost'!$F$23</f>
        <v>-501341269.66411531</v>
      </c>
      <c r="I8418" s="112">
        <v>27141470.611362141</v>
      </c>
      <c r="J8418" s="112">
        <v>200153482.78511274</v>
      </c>
      <c r="K8418" s="112">
        <f>I8418-J8418-(0.38*'Recalled prostheses cost'!$F$23)</f>
        <v>-182037705.47116926</v>
      </c>
      <c r="L8418" s="11">
        <f t="shared" si="266"/>
        <v>1</v>
      </c>
    </row>
    <row r="8419" spans="1:12" x14ac:dyDescent="0.25">
      <c r="A8419">
        <f t="shared" si="267"/>
        <v>8414</v>
      </c>
      <c r="C8419">
        <v>75500.57403227633</v>
      </c>
      <c r="D8419">
        <v>78506.843319622247</v>
      </c>
      <c r="E8419">
        <v>72315009.261487365</v>
      </c>
      <c r="F8419">
        <v>3006.2692873459164</v>
      </c>
      <c r="G8419">
        <v>602925231.11468911</v>
      </c>
      <c r="H8419" s="6">
        <f>E8419-G8419-'Recalled prostheses cost'!$F$23</f>
        <v>-554362046.32009292</v>
      </c>
      <c r="I8419" s="112">
        <v>40217741.581390336</v>
      </c>
      <c r="J8419" s="112">
        <v>229111587.82358184</v>
      </c>
      <c r="K8419" s="112">
        <f>I8419-J8419-(0.38*'Recalled prostheses cost'!$F$23)</f>
        <v>-197919539.53961015</v>
      </c>
      <c r="L8419" s="11">
        <f t="shared" si="266"/>
        <v>1</v>
      </c>
    </row>
    <row r="8420" spans="1:12" x14ac:dyDescent="0.25">
      <c r="A8420">
        <f t="shared" si="267"/>
        <v>8415</v>
      </c>
      <c r="C8420">
        <v>56996.114789283005</v>
      </c>
      <c r="D8420">
        <v>58359.018592314416</v>
      </c>
      <c r="E8420">
        <v>47119122.317435704</v>
      </c>
      <c r="F8420">
        <v>1362.9038030314114</v>
      </c>
      <c r="G8420">
        <v>256281745.18854585</v>
      </c>
      <c r="H8420" s="6">
        <f>E8420-G8420-'Recalled prostheses cost'!$F$23</f>
        <v>-232914447.33800131</v>
      </c>
      <c r="I8420" s="112">
        <v>26356380.055162705</v>
      </c>
      <c r="J8420" s="112">
        <v>97387063.171647429</v>
      </c>
      <c r="K8420" s="112">
        <f>I8420-J8420-(0.38*'Recalled prostheses cost'!$F$23)</f>
        <v>-80056376.413903385</v>
      </c>
      <c r="L8420" s="11">
        <f t="shared" si="266"/>
        <v>1</v>
      </c>
    </row>
    <row r="8421" spans="1:12" x14ac:dyDescent="0.25">
      <c r="A8421">
        <f t="shared" si="267"/>
        <v>8416</v>
      </c>
      <c r="C8421">
        <v>56654.388627311419</v>
      </c>
      <c r="D8421">
        <v>58830.628795348515</v>
      </c>
      <c r="E8421">
        <v>45793779.494923852</v>
      </c>
      <c r="F8421">
        <v>2176.2401680370967</v>
      </c>
      <c r="G8421">
        <v>416407137.01120442</v>
      </c>
      <c r="H8421" s="6">
        <f>E8421-G8421-'Recalled prostheses cost'!$F$23</f>
        <v>-394365181.98317176</v>
      </c>
      <c r="I8421" s="112">
        <v>25585451.528388042</v>
      </c>
      <c r="J8421" s="112">
        <v>158234712.06425771</v>
      </c>
      <c r="K8421" s="112">
        <f>I8421-J8421-(0.38*'Recalled prostheses cost'!$F$23)</f>
        <v>-141674953.83328831</v>
      </c>
      <c r="L8421" s="11">
        <f t="shared" si="266"/>
        <v>1</v>
      </c>
    </row>
    <row r="8422" spans="1:12" x14ac:dyDescent="0.25">
      <c r="A8422">
        <f t="shared" si="267"/>
        <v>8417</v>
      </c>
      <c r="C8422">
        <v>78408.92085599422</v>
      </c>
      <c r="D8422">
        <v>81417.225042080216</v>
      </c>
      <c r="E8422">
        <v>45922471.544988804</v>
      </c>
      <c r="F8422">
        <v>3008.3041860859958</v>
      </c>
      <c r="G8422">
        <v>301964981.1952796</v>
      </c>
      <c r="H8422" s="6">
        <f>E8422-G8422-'Recalled prostheses cost'!$F$23</f>
        <v>-279794334.11718196</v>
      </c>
      <c r="I8422" s="112">
        <v>25205623.395237625</v>
      </c>
      <c r="J8422" s="112">
        <v>114746692.85420625</v>
      </c>
      <c r="K8422" s="112">
        <f>I8422-J8422-(0.38*'Recalled prostheses cost'!$F$23)</f>
        <v>-98566762.756387264</v>
      </c>
      <c r="L8422" s="11">
        <f t="shared" si="266"/>
        <v>1</v>
      </c>
    </row>
    <row r="8423" spans="1:12" x14ac:dyDescent="0.25">
      <c r="A8423">
        <f t="shared" si="267"/>
        <v>8418</v>
      </c>
      <c r="C8423">
        <v>50246.86339592874</v>
      </c>
      <c r="D8423">
        <v>51950.740512411568</v>
      </c>
      <c r="E8423">
        <v>41367571.750059932</v>
      </c>
      <c r="F8423">
        <v>1703.8771164828286</v>
      </c>
      <c r="G8423">
        <v>316325688.0005722</v>
      </c>
      <c r="H8423" s="6">
        <f>E8423-G8423-'Recalled prostheses cost'!$F$23</f>
        <v>-298709940.71740341</v>
      </c>
      <c r="I8423" s="112">
        <v>22914887.060407646</v>
      </c>
      <c r="J8423" s="112">
        <v>120203761.44021744</v>
      </c>
      <c r="K8423" s="112">
        <f>I8423-J8423-(0.38*'Recalled prostheses cost'!$F$23)</f>
        <v>-106314567.67722845</v>
      </c>
      <c r="L8423" s="11">
        <f t="shared" si="266"/>
        <v>1</v>
      </c>
    </row>
    <row r="8424" spans="1:12" x14ac:dyDescent="0.25">
      <c r="A8424">
        <f t="shared" si="267"/>
        <v>8419</v>
      </c>
      <c r="C8424">
        <v>63524.730505086118</v>
      </c>
      <c r="D8424">
        <v>64967.247679647437</v>
      </c>
      <c r="E8424">
        <v>47471382.229395755</v>
      </c>
      <c r="F8424">
        <v>1442.5171745613188</v>
      </c>
      <c r="G8424">
        <v>231337932.0905841</v>
      </c>
      <c r="H8424" s="6">
        <f>E8424-G8424-'Recalled prostheses cost'!$F$23</f>
        <v>-207618374.32807952</v>
      </c>
      <c r="I8424" s="112">
        <v>26484393.280779742</v>
      </c>
      <c r="J8424" s="112">
        <v>87908414.194421962</v>
      </c>
      <c r="K8424" s="112">
        <f>I8424-J8424-(0.38*'Recalled prostheses cost'!$F$23)</f>
        <v>-70449714.211060867</v>
      </c>
      <c r="L8424" s="11">
        <f t="shared" si="266"/>
        <v>1</v>
      </c>
    </row>
    <row r="8425" spans="1:12" x14ac:dyDescent="0.25">
      <c r="A8425">
        <f t="shared" si="267"/>
        <v>8420</v>
      </c>
      <c r="C8425">
        <v>71054.014636957028</v>
      </c>
      <c r="D8425">
        <v>73347.1232651584</v>
      </c>
      <c r="E8425">
        <v>64684039.456281148</v>
      </c>
      <c r="F8425">
        <v>2293.1086282013712</v>
      </c>
      <c r="G8425">
        <v>583761133.47391975</v>
      </c>
      <c r="H8425" s="6">
        <f>E8425-G8425-'Recalled prostheses cost'!$F$23</f>
        <v>-542828918.48452985</v>
      </c>
      <c r="I8425" s="112">
        <v>35764474.085784055</v>
      </c>
      <c r="J8425" s="112">
        <v>221829230.7200895</v>
      </c>
      <c r="K8425" s="112">
        <f>I8425-J8425-(0.38*'Recalled prostheses cost'!$F$23)</f>
        <v>-195090449.9317241</v>
      </c>
      <c r="L8425" s="11">
        <f t="shared" si="266"/>
        <v>1</v>
      </c>
    </row>
    <row r="8426" spans="1:12" x14ac:dyDescent="0.25">
      <c r="A8426">
        <f t="shared" si="267"/>
        <v>8421</v>
      </c>
      <c r="C8426">
        <v>63667.028944663653</v>
      </c>
      <c r="D8426">
        <v>66255.938311140984</v>
      </c>
      <c r="E8426">
        <v>43920799.645705596</v>
      </c>
      <c r="F8426">
        <v>2588.9093664773318</v>
      </c>
      <c r="G8426">
        <v>475695082.3922531</v>
      </c>
      <c r="H8426" s="6">
        <f>E8426-G8426-'Recalled prostheses cost'!$F$23</f>
        <v>-455526107.21343869</v>
      </c>
      <c r="I8426" s="112">
        <v>24594008.766117234</v>
      </c>
      <c r="J8426" s="112">
        <v>180764131.30905616</v>
      </c>
      <c r="K8426" s="112">
        <f>I8426-J8426-(0.38*'Recalled prostheses cost'!$F$23)</f>
        <v>-165195815.84035757</v>
      </c>
      <c r="L8426" s="11">
        <f t="shared" si="266"/>
        <v>1</v>
      </c>
    </row>
    <row r="8427" spans="1:12" x14ac:dyDescent="0.25">
      <c r="A8427">
        <f t="shared" si="267"/>
        <v>8422</v>
      </c>
      <c r="C8427">
        <v>77257.891221502432</v>
      </c>
      <c r="D8427">
        <v>80684.641643426032</v>
      </c>
      <c r="E8427">
        <v>59426284.906392828</v>
      </c>
      <c r="F8427">
        <v>3426.7504219235998</v>
      </c>
      <c r="G8427">
        <v>592487855.25132775</v>
      </c>
      <c r="H8427" s="6">
        <f>E8427-G8427-'Recalled prostheses cost'!$F$23</f>
        <v>-556813394.81182611</v>
      </c>
      <c r="I8427" s="112">
        <v>32926532.625749141</v>
      </c>
      <c r="J8427" s="112">
        <v>225145384.99550459</v>
      </c>
      <c r="K8427" s="112">
        <f>I8427-J8427-(0.38*'Recalled prostheses cost'!$F$23)</f>
        <v>-201244545.6671741</v>
      </c>
      <c r="L8427" s="11">
        <f t="shared" si="266"/>
        <v>1</v>
      </c>
    </row>
    <row r="8428" spans="1:12" x14ac:dyDescent="0.25">
      <c r="A8428">
        <f t="shared" si="267"/>
        <v>8423</v>
      </c>
      <c r="C8428">
        <v>65482.035091546015</v>
      </c>
      <c r="D8428">
        <v>68379.847371708471</v>
      </c>
      <c r="E8428">
        <v>66428574.309491627</v>
      </c>
      <c r="F8428">
        <v>2897.8122801624559</v>
      </c>
      <c r="G8428">
        <v>698975707.93048823</v>
      </c>
      <c r="H8428" s="6">
        <f>E8428-G8428-'Recalled prostheses cost'!$F$23</f>
        <v>-656298958.08788776</v>
      </c>
      <c r="I8428" s="112">
        <v>36631863.514028274</v>
      </c>
      <c r="J8428" s="112">
        <v>265610769.01358545</v>
      </c>
      <c r="K8428" s="112">
        <f>I8428-J8428-(0.38*'Recalled prostheses cost'!$F$23)</f>
        <v>-238004598.79697582</v>
      </c>
      <c r="L8428" s="11">
        <f t="shared" si="266"/>
        <v>1</v>
      </c>
    </row>
    <row r="8429" spans="1:12" x14ac:dyDescent="0.25">
      <c r="A8429">
        <f t="shared" si="267"/>
        <v>8424</v>
      </c>
      <c r="C8429">
        <v>54310.109037271126</v>
      </c>
      <c r="D8429">
        <v>55831.422754350337</v>
      </c>
      <c r="E8429">
        <v>45761161.423307657</v>
      </c>
      <c r="F8429">
        <v>1521.3137170792106</v>
      </c>
      <c r="G8429">
        <v>373652188.09169245</v>
      </c>
      <c r="H8429" s="6">
        <f>E8429-G8429-'Recalled prostheses cost'!$F$23</f>
        <v>-351642851.13527596</v>
      </c>
      <c r="I8429" s="112">
        <v>25230904.07264084</v>
      </c>
      <c r="J8429" s="112">
        <v>141987831.47484308</v>
      </c>
      <c r="K8429" s="112">
        <f>I8429-J8429-(0.38*'Recalled prostheses cost'!$F$23)</f>
        <v>-125782620.6996209</v>
      </c>
      <c r="L8429" s="11">
        <f t="shared" si="266"/>
        <v>1</v>
      </c>
    </row>
    <row r="8430" spans="1:12" x14ac:dyDescent="0.25">
      <c r="A8430">
        <f t="shared" si="267"/>
        <v>8425</v>
      </c>
      <c r="C8430">
        <v>57721.919755473245</v>
      </c>
      <c r="D8430">
        <v>59467.454913564899</v>
      </c>
      <c r="E8430">
        <v>47890699.19465816</v>
      </c>
      <c r="F8430">
        <v>1745.535158091654</v>
      </c>
      <c r="G8430">
        <v>383246667.79750001</v>
      </c>
      <c r="H8430" s="6">
        <f>E8430-G8430-'Recalled prostheses cost'!$F$23</f>
        <v>-359107793.06973302</v>
      </c>
      <c r="I8430" s="112">
        <v>26519801.847587567</v>
      </c>
      <c r="J8430" s="112">
        <v>145633733.76305002</v>
      </c>
      <c r="K8430" s="112">
        <f>I8430-J8430-(0.38*'Recalled prostheses cost'!$F$23)</f>
        <v>-128139625.21288109</v>
      </c>
      <c r="L8430" s="11">
        <f t="shared" si="266"/>
        <v>1</v>
      </c>
    </row>
    <row r="8431" spans="1:12" x14ac:dyDescent="0.25">
      <c r="A8431">
        <f t="shared" si="267"/>
        <v>8426</v>
      </c>
      <c r="C8431">
        <v>64146.514707701921</v>
      </c>
      <c r="D8431">
        <v>65378.031322478622</v>
      </c>
      <c r="E8431">
        <v>54116298.656875156</v>
      </c>
      <c r="F8431">
        <v>1231.5166147767013</v>
      </c>
      <c r="G8431">
        <v>207228372.52453688</v>
      </c>
      <c r="H8431" s="6">
        <f>E8431-G8431-'Recalled prostheses cost'!$F$23</f>
        <v>-176863898.33455288</v>
      </c>
      <c r="I8431" s="112">
        <v>30034218.204480782</v>
      </c>
      <c r="J8431" s="112">
        <v>78746781.559324011</v>
      </c>
      <c r="K8431" s="112">
        <f>I8431-J8431-(0.38*'Recalled prostheses cost'!$F$23)</f>
        <v>-57738256.652261876</v>
      </c>
      <c r="L8431" s="11">
        <f t="shared" si="266"/>
        <v>1</v>
      </c>
    </row>
    <row r="8432" spans="1:12" x14ac:dyDescent="0.25">
      <c r="A8432">
        <f t="shared" si="267"/>
        <v>8427</v>
      </c>
      <c r="C8432">
        <v>55307.291692395462</v>
      </c>
      <c r="D8432">
        <v>56922.266381538546</v>
      </c>
      <c r="E8432">
        <v>54108502.728270367</v>
      </c>
      <c r="F8432">
        <v>1614.9746891430841</v>
      </c>
      <c r="G8432">
        <v>392372547.89815146</v>
      </c>
      <c r="H8432" s="6">
        <f>E8432-G8432-'Recalled prostheses cost'!$F$23</f>
        <v>-362015869.63677227</v>
      </c>
      <c r="I8432" s="112">
        <v>29839043.334258284</v>
      </c>
      <c r="J8432" s="112">
        <v>149101568.20129755</v>
      </c>
      <c r="K8432" s="112">
        <f>I8432-J8432-(0.38*'Recalled prostheses cost'!$F$23)</f>
        <v>-128288218.16445792</v>
      </c>
      <c r="L8432" s="11">
        <f t="shared" si="266"/>
        <v>1</v>
      </c>
    </row>
    <row r="8433" spans="1:12" x14ac:dyDescent="0.25">
      <c r="A8433">
        <f t="shared" si="267"/>
        <v>8428</v>
      </c>
      <c r="C8433">
        <v>53562.423440050152</v>
      </c>
      <c r="D8433">
        <v>55173.252888454022</v>
      </c>
      <c r="E8433">
        <v>45699119.213919692</v>
      </c>
      <c r="F8433">
        <v>1610.8294484038706</v>
      </c>
      <c r="G8433">
        <v>267217833.48555291</v>
      </c>
      <c r="H8433" s="6">
        <f>E8433-G8433-'Recalled prostheses cost'!$F$23</f>
        <v>-245270538.73852438</v>
      </c>
      <c r="I8433" s="112">
        <v>25254699.151523698</v>
      </c>
      <c r="J8433" s="112">
        <v>101542776.7245101</v>
      </c>
      <c r="K8433" s="112">
        <f>I8433-J8433-(0.38*'Recalled prostheses cost'!$F$23)</f>
        <v>-85313770.870405048</v>
      </c>
      <c r="L8433" s="11">
        <f t="shared" si="266"/>
        <v>1</v>
      </c>
    </row>
    <row r="8434" spans="1:12" x14ac:dyDescent="0.25">
      <c r="A8434">
        <f t="shared" si="267"/>
        <v>8429</v>
      </c>
      <c r="C8434">
        <v>53707.421112902746</v>
      </c>
      <c r="D8434">
        <v>55693.920779198772</v>
      </c>
      <c r="E8434">
        <v>60785017.574509233</v>
      </c>
      <c r="F8434">
        <v>1986.4996662960257</v>
      </c>
      <c r="G8434">
        <v>680456410.39351428</v>
      </c>
      <c r="H8434" s="6">
        <f>E8434-G8434-'Recalled prostheses cost'!$F$23</f>
        <v>-643423217.28589618</v>
      </c>
      <c r="I8434" s="112">
        <v>33204614.853575181</v>
      </c>
      <c r="J8434" s="112">
        <v>258573435.94953543</v>
      </c>
      <c r="K8434" s="112">
        <f>I8434-J8434-(0.38*'Recalled prostheses cost'!$F$23)</f>
        <v>-234394514.39337891</v>
      </c>
      <c r="L8434" s="11">
        <f t="shared" si="266"/>
        <v>1</v>
      </c>
    </row>
    <row r="8435" spans="1:12" x14ac:dyDescent="0.25">
      <c r="A8435">
        <f t="shared" si="267"/>
        <v>8430</v>
      </c>
      <c r="C8435">
        <v>67395.458495501065</v>
      </c>
      <c r="D8435">
        <v>68985.943908755595</v>
      </c>
      <c r="E8435">
        <v>46041223.444362558</v>
      </c>
      <c r="F8435">
        <v>1590.4854132545297</v>
      </c>
      <c r="G8435">
        <v>202174294.22921467</v>
      </c>
      <c r="H8435" s="6">
        <f>E8435-G8435-'Recalled prostheses cost'!$F$23</f>
        <v>-179884895.25174329</v>
      </c>
      <c r="I8435" s="112">
        <v>25673788.040332515</v>
      </c>
      <c r="J8435" s="112">
        <v>76826231.807101578</v>
      </c>
      <c r="K8435" s="112">
        <f>I8435-J8435-(0.38*'Recalled prostheses cost'!$F$23)</f>
        <v>-60178137.064187713</v>
      </c>
      <c r="L8435" s="11">
        <f t="shared" si="266"/>
        <v>1</v>
      </c>
    </row>
    <row r="8436" spans="1:12" x14ac:dyDescent="0.25">
      <c r="A8436">
        <f t="shared" si="267"/>
        <v>8431</v>
      </c>
      <c r="C8436">
        <v>52957.416978756693</v>
      </c>
      <c r="D8436">
        <v>54460.095779258416</v>
      </c>
      <c r="E8436">
        <v>47313832.129174568</v>
      </c>
      <c r="F8436">
        <v>1502.6788005017224</v>
      </c>
      <c r="G8436">
        <v>263938367.36671019</v>
      </c>
      <c r="H8436" s="6">
        <f>E8436-G8436-'Recalled prostheses cost'!$F$23</f>
        <v>-240376359.7044268</v>
      </c>
      <c r="I8436" s="112">
        <v>26691147.085051153</v>
      </c>
      <c r="J8436" s="112">
        <v>100296579.59934986</v>
      </c>
      <c r="K8436" s="112">
        <f>I8436-J8436-(0.38*'Recalled prostheses cost'!$F$23)</f>
        <v>-82631125.811717361</v>
      </c>
      <c r="L8436" s="11">
        <f t="shared" si="266"/>
        <v>1</v>
      </c>
    </row>
    <row r="8437" spans="1:12" x14ac:dyDescent="0.25">
      <c r="A8437">
        <f t="shared" si="267"/>
        <v>8432</v>
      </c>
      <c r="C8437">
        <v>59398.230864039266</v>
      </c>
      <c r="D8437">
        <v>61106.371874572811</v>
      </c>
      <c r="E8437">
        <v>74053490.996404201</v>
      </c>
      <c r="F8437">
        <v>1708.1410105335453</v>
      </c>
      <c r="G8437">
        <v>497070719.88395727</v>
      </c>
      <c r="H8437" s="6">
        <f>E8437-G8437-'Recalled prostheses cost'!$F$23</f>
        <v>-446769053.35444427</v>
      </c>
      <c r="I8437" s="112">
        <v>40920188.303073235</v>
      </c>
      <c r="J8437" s="112">
        <v>188886873.55590376</v>
      </c>
      <c r="K8437" s="112">
        <f>I8437-J8437-(0.38*'Recalled prostheses cost'!$F$23)</f>
        <v>-156992378.55024919</v>
      </c>
      <c r="L8437" s="11">
        <f t="shared" si="266"/>
        <v>1</v>
      </c>
    </row>
    <row r="8438" spans="1:12" x14ac:dyDescent="0.25">
      <c r="A8438">
        <f t="shared" si="267"/>
        <v>8433</v>
      </c>
      <c r="C8438">
        <v>75005.697015460712</v>
      </c>
      <c r="D8438">
        <v>77487.714097588279</v>
      </c>
      <c r="E8438">
        <v>44807456.407819845</v>
      </c>
      <c r="F8438">
        <v>2482.0170821275678</v>
      </c>
      <c r="G8438">
        <v>272389704.09085554</v>
      </c>
      <c r="H8438" s="6">
        <f>E8438-G8438-'Recalled prostheses cost'!$F$23</f>
        <v>-251334072.14992687</v>
      </c>
      <c r="I8438" s="112">
        <v>24808194.487068795</v>
      </c>
      <c r="J8438" s="112">
        <v>103508087.55452515</v>
      </c>
      <c r="K8438" s="112">
        <f>I8438-J8438-(0.38*'Recalled prostheses cost'!$F$23)</f>
        <v>-87725586.364875019</v>
      </c>
      <c r="L8438" s="11">
        <f t="shared" si="266"/>
        <v>1</v>
      </c>
    </row>
    <row r="8439" spans="1:12" x14ac:dyDescent="0.25">
      <c r="A8439">
        <f t="shared" si="267"/>
        <v>8434</v>
      </c>
      <c r="C8439">
        <v>54773.473081093398</v>
      </c>
      <c r="D8439">
        <v>56624.57257195768</v>
      </c>
      <c r="E8439">
        <v>42792728.10997621</v>
      </c>
      <c r="F8439">
        <v>1851.0994908642824</v>
      </c>
      <c r="G8439">
        <v>362257674.81217551</v>
      </c>
      <c r="H8439" s="6">
        <f>E8439-G8439-'Recalled prostheses cost'!$F$23</f>
        <v>-343216771.16909045</v>
      </c>
      <c r="I8439" s="112">
        <v>23708775.584472731</v>
      </c>
      <c r="J8439" s="112">
        <v>137657916.42862669</v>
      </c>
      <c r="K8439" s="112">
        <f>I8439-J8439-(0.38*'Recalled prostheses cost'!$F$23)</f>
        <v>-122974834.14157259</v>
      </c>
      <c r="L8439" s="11">
        <f t="shared" si="266"/>
        <v>1</v>
      </c>
    </row>
    <row r="8440" spans="1:12" x14ac:dyDescent="0.25">
      <c r="A8440">
        <f t="shared" si="267"/>
        <v>8435</v>
      </c>
      <c r="C8440">
        <v>56997.39668675408</v>
      </c>
      <c r="D8440">
        <v>59409.869780863926</v>
      </c>
      <c r="E8440">
        <v>44497481.196454622</v>
      </c>
      <c r="F8440">
        <v>2412.473094109846</v>
      </c>
      <c r="G8440">
        <v>415706231.0043875</v>
      </c>
      <c r="H8440" s="6">
        <f>E8440-G8440-'Recalled prostheses cost'!$F$23</f>
        <v>-394960574.27482402</v>
      </c>
      <c r="I8440" s="112">
        <v>24549763.694295216</v>
      </c>
      <c r="J8440" s="112">
        <v>157968367.78166726</v>
      </c>
      <c r="K8440" s="112">
        <f>I8440-J8440-(0.38*'Recalled prostheses cost'!$F$23)</f>
        <v>-142444297.38479069</v>
      </c>
      <c r="L8440" s="11">
        <f t="shared" si="266"/>
        <v>1</v>
      </c>
    </row>
    <row r="8441" spans="1:12" x14ac:dyDescent="0.25">
      <c r="A8441">
        <f t="shared" si="267"/>
        <v>8436</v>
      </c>
      <c r="C8441">
        <v>54869.11451325877</v>
      </c>
      <c r="D8441">
        <v>56125.15869096636</v>
      </c>
      <c r="E8441">
        <v>51016279.275507137</v>
      </c>
      <c r="F8441">
        <v>1256.0441777075903</v>
      </c>
      <c r="G8441">
        <v>211566248.99875775</v>
      </c>
      <c r="H8441" s="6">
        <f>E8441-G8441-'Recalled prostheses cost'!$F$23</f>
        <v>-184301794.1901418</v>
      </c>
      <c r="I8441" s="112">
        <v>28256146.702833623</v>
      </c>
      <c r="J8441" s="112">
        <v>80395174.619527966</v>
      </c>
      <c r="K8441" s="112">
        <f>I8441-J8441-(0.38*'Recalled prostheses cost'!$F$23)</f>
        <v>-61164721.21411299</v>
      </c>
      <c r="L8441" s="11">
        <f t="shared" si="266"/>
        <v>1</v>
      </c>
    </row>
    <row r="8442" spans="1:12" x14ac:dyDescent="0.25">
      <c r="A8442">
        <f t="shared" si="267"/>
        <v>8437</v>
      </c>
      <c r="C8442">
        <v>64826.717885293343</v>
      </c>
      <c r="D8442">
        <v>67481.766660091249</v>
      </c>
      <c r="E8442">
        <v>43410949.530168548</v>
      </c>
      <c r="F8442">
        <v>2655.0487747979059</v>
      </c>
      <c r="G8442">
        <v>379980665.96955717</v>
      </c>
      <c r="H8442" s="6">
        <f>E8442-G8442-'Recalled prostheses cost'!$F$23</f>
        <v>-360321540.9062798</v>
      </c>
      <c r="I8442" s="112">
        <v>24124331.969259709</v>
      </c>
      <c r="J8442" s="112">
        <v>144392653.06843174</v>
      </c>
      <c r="K8442" s="112">
        <f>I8442-J8442-(0.38*'Recalled prostheses cost'!$F$23)</f>
        <v>-129294014.39659068</v>
      </c>
      <c r="L8442" s="11">
        <f t="shared" si="266"/>
        <v>1</v>
      </c>
    </row>
    <row r="8443" spans="1:12" x14ac:dyDescent="0.25">
      <c r="A8443">
        <f t="shared" si="267"/>
        <v>8438</v>
      </c>
      <c r="C8443">
        <v>59347.443165680677</v>
      </c>
      <c r="D8443">
        <v>60717.307018348984</v>
      </c>
      <c r="E8443">
        <v>46334100.984738022</v>
      </c>
      <c r="F8443">
        <v>1369.8638526683062</v>
      </c>
      <c r="G8443">
        <v>210876407.63022465</v>
      </c>
      <c r="H8443" s="6">
        <f>E8443-G8443-'Recalled prostheses cost'!$F$23</f>
        <v>-188294131.11237779</v>
      </c>
      <c r="I8443" s="112">
        <v>25765249.705302685</v>
      </c>
      <c r="J8443" s="112">
        <v>80133034.899485365</v>
      </c>
      <c r="K8443" s="112">
        <f>I8443-J8443-(0.38*'Recalled prostheses cost'!$F$23)</f>
        <v>-63393478.491601326</v>
      </c>
      <c r="L8443" s="11">
        <f t="shared" si="266"/>
        <v>1</v>
      </c>
    </row>
    <row r="8444" spans="1:12" x14ac:dyDescent="0.25">
      <c r="A8444">
        <f t="shared" si="267"/>
        <v>8439</v>
      </c>
      <c r="C8444">
        <v>66255.444732939548</v>
      </c>
      <c r="D8444">
        <v>69090.966901457563</v>
      </c>
      <c r="E8444">
        <v>52657482.211357042</v>
      </c>
      <c r="F8444">
        <v>2835.522168518015</v>
      </c>
      <c r="G8444">
        <v>448519275.70877826</v>
      </c>
      <c r="H8444" s="6">
        <f>E8444-G8444-'Recalled prostheses cost'!$F$23</f>
        <v>-419613617.96431237</v>
      </c>
      <c r="I8444" s="112">
        <v>29250812.357222386</v>
      </c>
      <c r="J8444" s="112">
        <v>170437324.76933572</v>
      </c>
      <c r="K8444" s="112">
        <f>I8444-J8444-(0.38*'Recalled prostheses cost'!$F$23)</f>
        <v>-150212205.70953199</v>
      </c>
      <c r="L8444" s="11">
        <f t="shared" si="266"/>
        <v>1</v>
      </c>
    </row>
    <row r="8445" spans="1:12" x14ac:dyDescent="0.25">
      <c r="A8445">
        <f t="shared" si="267"/>
        <v>8440</v>
      </c>
      <c r="C8445">
        <v>61982.948154016762</v>
      </c>
      <c r="D8445">
        <v>63376.982813418188</v>
      </c>
      <c r="E8445">
        <v>50886103.709637761</v>
      </c>
      <c r="F8445">
        <v>1394.0346594014263</v>
      </c>
      <c r="G8445">
        <v>310147343.55781573</v>
      </c>
      <c r="H8445" s="6">
        <f>E8445-G8445-'Recalled prostheses cost'!$F$23</f>
        <v>-283013064.31506914</v>
      </c>
      <c r="I8445" s="112">
        <v>28273265.42729177</v>
      </c>
      <c r="J8445" s="112">
        <v>117855990.55196999</v>
      </c>
      <c r="K8445" s="112">
        <f>I8445-J8445-(0.38*'Recalled prostheses cost'!$F$23)</f>
        <v>-98608418.422096878</v>
      </c>
      <c r="L8445" s="11">
        <f t="shared" si="266"/>
        <v>1</v>
      </c>
    </row>
    <row r="8446" spans="1:12" x14ac:dyDescent="0.25">
      <c r="A8446">
        <f t="shared" si="267"/>
        <v>8441</v>
      </c>
      <c r="C8446">
        <v>63527.414349524675</v>
      </c>
      <c r="D8446">
        <v>67201.814006368964</v>
      </c>
      <c r="E8446">
        <v>58314436.455226474</v>
      </c>
      <c r="F8446">
        <v>3674.399656844289</v>
      </c>
      <c r="G8446">
        <v>814454889.01895034</v>
      </c>
      <c r="H8446" s="6">
        <f>E8446-G8446-'Recalled prostheses cost'!$F$23</f>
        <v>-779892277.03061509</v>
      </c>
      <c r="I8446" s="112">
        <v>32119445.426678061</v>
      </c>
      <c r="J8446" s="112">
        <v>309492857.82720113</v>
      </c>
      <c r="K8446" s="112">
        <f>I8446-J8446-(0.38*'Recalled prostheses cost'!$F$23)</f>
        <v>-286399105.69794172</v>
      </c>
      <c r="L8446" s="11">
        <f t="shared" si="266"/>
        <v>1</v>
      </c>
    </row>
    <row r="8447" spans="1:12" x14ac:dyDescent="0.25">
      <c r="A8447">
        <f t="shared" si="267"/>
        <v>8442</v>
      </c>
      <c r="C8447">
        <v>54155.634507232142</v>
      </c>
      <c r="D8447">
        <v>55853.45442589165</v>
      </c>
      <c r="E8447">
        <v>46694577.798828281</v>
      </c>
      <c r="F8447">
        <v>1697.8199186595084</v>
      </c>
      <c r="G8447">
        <v>437917175.113711</v>
      </c>
      <c r="H8447" s="6">
        <f>E8447-G8447-'Recalled prostheses cost'!$F$23</f>
        <v>-414974421.78177387</v>
      </c>
      <c r="I8447" s="112">
        <v>25329947.979886472</v>
      </c>
      <c r="J8447" s="112">
        <v>166408526.54321015</v>
      </c>
      <c r="K8447" s="112">
        <f>I8447-J8447-(0.38*'Recalled prostheses cost'!$F$23)</f>
        <v>-150104271.86074233</v>
      </c>
      <c r="L8447" s="11">
        <f t="shared" si="266"/>
        <v>1</v>
      </c>
    </row>
    <row r="8448" spans="1:12" x14ac:dyDescent="0.25">
      <c r="A8448">
        <f t="shared" si="267"/>
        <v>8443</v>
      </c>
      <c r="C8448">
        <v>53693.482209934584</v>
      </c>
      <c r="D8448">
        <v>55409.262341395508</v>
      </c>
      <c r="E8448">
        <v>40894951.396862693</v>
      </c>
      <c r="F8448">
        <v>1715.7801314609242</v>
      </c>
      <c r="G8448">
        <v>379970923.15903425</v>
      </c>
      <c r="H8448" s="6">
        <f>E8448-G8448-'Recalled prostheses cost'!$F$23</f>
        <v>-362827796.22906274</v>
      </c>
      <c r="I8448" s="112">
        <v>22599877.181030277</v>
      </c>
      <c r="J8448" s="112">
        <v>144388950.80043304</v>
      </c>
      <c r="K8448" s="112">
        <f>I8448-J8448-(0.38*'Recalled prostheses cost'!$F$23)</f>
        <v>-130814766.91682142</v>
      </c>
      <c r="L8448" s="11">
        <f t="shared" si="266"/>
        <v>1</v>
      </c>
    </row>
    <row r="8449" spans="1:12" x14ac:dyDescent="0.25">
      <c r="A8449">
        <f t="shared" si="267"/>
        <v>8444</v>
      </c>
      <c r="C8449">
        <v>57827.532310834496</v>
      </c>
      <c r="D8449">
        <v>59529.394342696018</v>
      </c>
      <c r="E8449">
        <v>74343958.36804828</v>
      </c>
      <c r="F8449">
        <v>1701.8620318615212</v>
      </c>
      <c r="G8449">
        <v>467295409.35617632</v>
      </c>
      <c r="H8449" s="6">
        <f>E8449-G8449-'Recalled prostheses cost'!$F$23</f>
        <v>-416703275.45501924</v>
      </c>
      <c r="I8449" s="112">
        <v>41272321.886593051</v>
      </c>
      <c r="J8449" s="112">
        <v>177572255.55534703</v>
      </c>
      <c r="K8449" s="112">
        <f>I8449-J8449-(0.38*'Recalled prostheses cost'!$F$23)</f>
        <v>-145325626.96617264</v>
      </c>
      <c r="L8449" s="11">
        <f t="shared" si="266"/>
        <v>1</v>
      </c>
    </row>
    <row r="8450" spans="1:12" x14ac:dyDescent="0.25">
      <c r="A8450">
        <f t="shared" si="267"/>
        <v>8445</v>
      </c>
      <c r="C8450">
        <v>51743.741221311982</v>
      </c>
      <c r="D8450">
        <v>53143.219021030833</v>
      </c>
      <c r="E8450">
        <v>53886349.552578226</v>
      </c>
      <c r="F8450">
        <v>1399.4777997188503</v>
      </c>
      <c r="G8450">
        <v>415185366.31959409</v>
      </c>
      <c r="H8450" s="6">
        <f>E8450-G8450-'Recalled prostheses cost'!$F$23</f>
        <v>-385050841.23390704</v>
      </c>
      <c r="I8450" s="112">
        <v>30062555.038817808</v>
      </c>
      <c r="J8450" s="112">
        <v>157770439.20144576</v>
      </c>
      <c r="K8450" s="112">
        <f>I8450-J8450-(0.38*'Recalled prostheses cost'!$F$23)</f>
        <v>-136733577.46004659</v>
      </c>
      <c r="L8450" s="11">
        <f t="shared" si="266"/>
        <v>1</v>
      </c>
    </row>
    <row r="8451" spans="1:12" x14ac:dyDescent="0.25">
      <c r="A8451">
        <f t="shared" si="267"/>
        <v>8446</v>
      </c>
      <c r="C8451">
        <v>59064.689682677061</v>
      </c>
      <c r="D8451">
        <v>60724.076213249667</v>
      </c>
      <c r="E8451">
        <v>42920116.582046576</v>
      </c>
      <c r="F8451">
        <v>1659.3865305726067</v>
      </c>
      <c r="G8451">
        <v>266354171.3177627</v>
      </c>
      <c r="H8451" s="6">
        <f>E8451-G8451-'Recalled prostheses cost'!$F$23</f>
        <v>-247185879.2026073</v>
      </c>
      <c r="I8451" s="112">
        <v>23766206.018530864</v>
      </c>
      <c r="J8451" s="112">
        <v>101214585.10074982</v>
      </c>
      <c r="K8451" s="112">
        <f>I8451-J8451-(0.38*'Recalled prostheses cost'!$F$23)</f>
        <v>-86474072.379637599</v>
      </c>
      <c r="L8451" s="11">
        <f t="shared" si="266"/>
        <v>1</v>
      </c>
    </row>
    <row r="8452" spans="1:12" x14ac:dyDescent="0.25">
      <c r="A8452">
        <f t="shared" si="267"/>
        <v>8447</v>
      </c>
      <c r="C8452">
        <v>72623.378451781711</v>
      </c>
      <c r="D8452">
        <v>75294.417469887325</v>
      </c>
      <c r="E8452">
        <v>47553547.085566916</v>
      </c>
      <c r="F8452">
        <v>2671.0390181056136</v>
      </c>
      <c r="G8452">
        <v>384266996.65329438</v>
      </c>
      <c r="H8452" s="6">
        <f>E8452-G8452-'Recalled prostheses cost'!$F$23</f>
        <v>-360465274.03461862</v>
      </c>
      <c r="I8452" s="112">
        <v>26417456.934477963</v>
      </c>
      <c r="J8452" s="112">
        <v>146021458.72825184</v>
      </c>
      <c r="K8452" s="112">
        <f>I8452-J8452-(0.38*'Recalled prostheses cost'!$F$23)</f>
        <v>-128629695.09119254</v>
      </c>
      <c r="L8452" s="11">
        <f t="shared" si="266"/>
        <v>1</v>
      </c>
    </row>
    <row r="8453" spans="1:12" x14ac:dyDescent="0.25">
      <c r="A8453">
        <f t="shared" si="267"/>
        <v>8448</v>
      </c>
      <c r="C8453">
        <v>53460.656491455993</v>
      </c>
      <c r="D8453">
        <v>55310.666304388149</v>
      </c>
      <c r="E8453">
        <v>61642692.227187619</v>
      </c>
      <c r="F8453">
        <v>1850.0098129321559</v>
      </c>
      <c r="G8453">
        <v>559321950.61745751</v>
      </c>
      <c r="H8453" s="6">
        <f>E8453-G8453-'Recalled prostheses cost'!$F$23</f>
        <v>-521431082.85716105</v>
      </c>
      <c r="I8453" s="112">
        <v>34218468.027754739</v>
      </c>
      <c r="J8453" s="112">
        <v>212542341.23463389</v>
      </c>
      <c r="K8453" s="112">
        <f>I8453-J8453-(0.38*'Recalled prostheses cost'!$F$23)</f>
        <v>-187349566.50429779</v>
      </c>
      <c r="L8453" s="11">
        <f t="shared" si="266"/>
        <v>1</v>
      </c>
    </row>
    <row r="8454" spans="1:12" x14ac:dyDescent="0.25">
      <c r="A8454">
        <f t="shared" si="267"/>
        <v>8449</v>
      </c>
      <c r="C8454">
        <v>60431.205523464894</v>
      </c>
      <c r="D8454">
        <v>62226.319987285329</v>
      </c>
      <c r="E8454">
        <v>51801446.597715877</v>
      </c>
      <c r="F8454">
        <v>1795.114463820435</v>
      </c>
      <c r="G8454">
        <v>351070648.88928968</v>
      </c>
      <c r="H8454" s="6">
        <f>E8454-G8454-'Recalled prostheses cost'!$F$23</f>
        <v>-323021026.75846499</v>
      </c>
      <c r="I8454" s="112">
        <v>28614648.625829533</v>
      </c>
      <c r="J8454" s="112">
        <v>133406846.57793008</v>
      </c>
      <c r="K8454" s="112">
        <f>I8454-J8454-(0.38*'Recalled prostheses cost'!$F$23)</f>
        <v>-113817891.2495192</v>
      </c>
      <c r="L8454" s="11">
        <f t="shared" ref="L8454:L8517" si="268">IF(H8454/$H$1&lt;=F8454,1,0)</f>
        <v>1</v>
      </c>
    </row>
    <row r="8455" spans="1:12" x14ac:dyDescent="0.25">
      <c r="A8455">
        <f t="shared" si="267"/>
        <v>8450</v>
      </c>
      <c r="C8455">
        <v>52998.893751965385</v>
      </c>
      <c r="D8455">
        <v>55011.384260878251</v>
      </c>
      <c r="E8455">
        <v>41865072.228006989</v>
      </c>
      <c r="F8455">
        <v>2012.4905089128661</v>
      </c>
      <c r="G8455">
        <v>305685083.55548507</v>
      </c>
      <c r="H8455" s="6">
        <f>E8455-G8455-'Recalled prostheses cost'!$F$23</f>
        <v>-287571835.79436928</v>
      </c>
      <c r="I8455" s="112">
        <v>23077988.804569907</v>
      </c>
      <c r="J8455" s="112">
        <v>116160331.75108433</v>
      </c>
      <c r="K8455" s="112">
        <f>I8455-J8455-(0.38*'Recalled prostheses cost'!$F$23)</f>
        <v>-102108036.24393308</v>
      </c>
      <c r="L8455" s="11">
        <f t="shared" si="268"/>
        <v>1</v>
      </c>
    </row>
    <row r="8456" spans="1:12" x14ac:dyDescent="0.25">
      <c r="A8456">
        <f t="shared" ref="A8456:A8519" si="269">1+A8455</f>
        <v>8451</v>
      </c>
      <c r="C8456">
        <v>61915.314432803738</v>
      </c>
      <c r="D8456">
        <v>64627.192529310516</v>
      </c>
      <c r="E8456">
        <v>57685646.179993108</v>
      </c>
      <c r="F8456">
        <v>2711.8780965067781</v>
      </c>
      <c r="G8456">
        <v>662545568.09971893</v>
      </c>
      <c r="H8456" s="6">
        <f>E8456-G8456-'Recalled prostheses cost'!$F$23</f>
        <v>-628611746.38661695</v>
      </c>
      <c r="I8456" s="112">
        <v>32163417.916689135</v>
      </c>
      <c r="J8456" s="112">
        <v>251767315.87789321</v>
      </c>
      <c r="K8456" s="112">
        <f>I8456-J8456-(0.38*'Recalled prostheses cost'!$F$23)</f>
        <v>-228629591.25862274</v>
      </c>
      <c r="L8456" s="11">
        <f t="shared" si="268"/>
        <v>1</v>
      </c>
    </row>
    <row r="8457" spans="1:12" x14ac:dyDescent="0.25">
      <c r="A8457">
        <f t="shared" si="269"/>
        <v>8452</v>
      </c>
      <c r="C8457">
        <v>54006.704877448261</v>
      </c>
      <c r="D8457">
        <v>55500.573716652922</v>
      </c>
      <c r="E8457">
        <v>42440080.810080126</v>
      </c>
      <c r="F8457">
        <v>1493.8688392046606</v>
      </c>
      <c r="G8457">
        <v>249093156.34099394</v>
      </c>
      <c r="H8457" s="6">
        <f>E8457-G8457-'Recalled prostheses cost'!$F$23</f>
        <v>-230404899.997805</v>
      </c>
      <c r="I8457" s="112">
        <v>23789690.841162559</v>
      </c>
      <c r="J8457" s="112">
        <v>94655399.409577712</v>
      </c>
      <c r="K8457" s="112">
        <f>I8457-J8457-(0.38*'Recalled prostheses cost'!$F$23)</f>
        <v>-79891401.865833789</v>
      </c>
      <c r="L8457" s="11">
        <f t="shared" si="268"/>
        <v>1</v>
      </c>
    </row>
    <row r="8458" spans="1:12" x14ac:dyDescent="0.25">
      <c r="A8458">
        <f t="shared" si="269"/>
        <v>8453</v>
      </c>
      <c r="C8458">
        <v>83362.810186219562</v>
      </c>
      <c r="D8458">
        <v>85519.944064943556</v>
      </c>
      <c r="E8458">
        <v>50701647.126689233</v>
      </c>
      <c r="F8458">
        <v>2157.1338787239947</v>
      </c>
      <c r="G8458">
        <v>256962673.05005434</v>
      </c>
      <c r="H8458" s="6">
        <f>E8458-G8458-'Recalled prostheses cost'!$F$23</f>
        <v>-230012850.39025629</v>
      </c>
      <c r="I8458" s="112">
        <v>28067361.469336707</v>
      </c>
      <c r="J8458" s="112">
        <v>97645815.759020656</v>
      </c>
      <c r="K8458" s="112">
        <f>I8458-J8458-(0.38*'Recalled prostheses cost'!$F$23)</f>
        <v>-78604147.587102592</v>
      </c>
      <c r="L8458" s="11">
        <f t="shared" si="268"/>
        <v>1</v>
      </c>
    </row>
    <row r="8459" spans="1:12" x14ac:dyDescent="0.25">
      <c r="A8459">
        <f t="shared" si="269"/>
        <v>8454</v>
      </c>
      <c r="C8459">
        <v>79156.622674969098</v>
      </c>
      <c r="D8459">
        <v>81476.752260925176</v>
      </c>
      <c r="E8459">
        <v>41709540.737341858</v>
      </c>
      <c r="F8459">
        <v>2320.1295859560778</v>
      </c>
      <c r="G8459">
        <v>213163566.40827635</v>
      </c>
      <c r="H8459" s="6">
        <f>E8459-G8459-'Recalled prostheses cost'!$F$23</f>
        <v>-195205850.13782567</v>
      </c>
      <c r="I8459" s="112">
        <v>22938782.69781249</v>
      </c>
      <c r="J8459" s="112">
        <v>81002155.235145003</v>
      </c>
      <c r="K8459" s="112">
        <f>I8459-J8459-(0.38*'Recalled prostheses cost'!$F$23)</f>
        <v>-67089065.834751159</v>
      </c>
      <c r="L8459" s="11">
        <f t="shared" si="268"/>
        <v>1</v>
      </c>
    </row>
    <row r="8460" spans="1:12" x14ac:dyDescent="0.25">
      <c r="A8460">
        <f t="shared" si="269"/>
        <v>8455</v>
      </c>
      <c r="C8460">
        <v>78448.157354214345</v>
      </c>
      <c r="D8460">
        <v>80834.173193479204</v>
      </c>
      <c r="E8460">
        <v>51969927.712132417</v>
      </c>
      <c r="F8460">
        <v>2386.0158392648591</v>
      </c>
      <c r="G8460">
        <v>311445837.71581537</v>
      </c>
      <c r="H8460" s="6">
        <f>E8460-G8460-'Recalled prostheses cost'!$F$23</f>
        <v>-283227734.47057414</v>
      </c>
      <c r="I8460" s="112">
        <v>28867525.41384415</v>
      </c>
      <c r="J8460" s="112">
        <v>118349418.33200982</v>
      </c>
      <c r="K8460" s="112">
        <f>I8460-J8460-(0.38*'Recalled prostheses cost'!$F$23)</f>
        <v>-98507586.215584308</v>
      </c>
      <c r="L8460" s="11">
        <f t="shared" si="268"/>
        <v>1</v>
      </c>
    </row>
    <row r="8461" spans="1:12" x14ac:dyDescent="0.25">
      <c r="A8461">
        <f t="shared" si="269"/>
        <v>8456</v>
      </c>
      <c r="C8461">
        <v>56064.717879890151</v>
      </c>
      <c r="D8461">
        <v>57623.166245673136</v>
      </c>
      <c r="E8461">
        <v>42493592.747646257</v>
      </c>
      <c r="F8461">
        <v>1558.4483657829842</v>
      </c>
      <c r="G8461">
        <v>293903576.08359718</v>
      </c>
      <c r="H8461" s="6">
        <f>E8461-G8461-'Recalled prostheses cost'!$F$23</f>
        <v>-275161807.80284208</v>
      </c>
      <c r="I8461" s="112">
        <v>23375349.288850088</v>
      </c>
      <c r="J8461" s="112">
        <v>111683358.91176692</v>
      </c>
      <c r="K8461" s="112">
        <f>I8461-J8461-(0.38*'Recalled prostheses cost'!$F$23)</f>
        <v>-97333702.920335472</v>
      </c>
      <c r="L8461" s="11">
        <f t="shared" si="268"/>
        <v>1</v>
      </c>
    </row>
    <row r="8462" spans="1:12" x14ac:dyDescent="0.25">
      <c r="A8462">
        <f t="shared" si="269"/>
        <v>8457</v>
      </c>
      <c r="C8462">
        <v>65500.346772623234</v>
      </c>
      <c r="D8462">
        <v>68450.621543725458</v>
      </c>
      <c r="E8462">
        <v>45172129.353482082</v>
      </c>
      <c r="F8462">
        <v>2950.2747711022239</v>
      </c>
      <c r="G8462">
        <v>398685809.18641412</v>
      </c>
      <c r="H8462" s="6">
        <f>E8462-G8462-'Recalled prostheses cost'!$F$23</f>
        <v>-377265504.29982322</v>
      </c>
      <c r="I8462" s="112">
        <v>24956882.516413573</v>
      </c>
      <c r="J8462" s="112">
        <v>151500607.49083734</v>
      </c>
      <c r="K8462" s="112">
        <f>I8462-J8462-(0.38*'Recalled prostheses cost'!$F$23)</f>
        <v>-135569418.27184242</v>
      </c>
      <c r="L8462" s="11">
        <f t="shared" si="268"/>
        <v>1</v>
      </c>
    </row>
    <row r="8463" spans="1:12" x14ac:dyDescent="0.25">
      <c r="A8463">
        <f t="shared" si="269"/>
        <v>8458</v>
      </c>
      <c r="C8463">
        <v>66484.228187280707</v>
      </c>
      <c r="D8463">
        <v>67892.01746535956</v>
      </c>
      <c r="E8463">
        <v>46991202.848347738</v>
      </c>
      <c r="F8463">
        <v>1407.7892780788534</v>
      </c>
      <c r="G8463">
        <v>202045651.34076908</v>
      </c>
      <c r="H8463" s="6">
        <f>E8463-G8463-'Recalled prostheses cost'!$F$23</f>
        <v>-178806272.9593125</v>
      </c>
      <c r="I8463" s="112">
        <v>26508562.936671179</v>
      </c>
      <c r="J8463" s="112">
        <v>76777347.509492263</v>
      </c>
      <c r="K8463" s="112">
        <f>I8463-J8463-(0.38*'Recalled prostheses cost'!$F$23)</f>
        <v>-59294477.870239727</v>
      </c>
      <c r="L8463" s="11">
        <f t="shared" si="268"/>
        <v>1</v>
      </c>
    </row>
    <row r="8464" spans="1:12" x14ac:dyDescent="0.25">
      <c r="A8464">
        <f t="shared" si="269"/>
        <v>8459</v>
      </c>
      <c r="C8464">
        <v>73656.061334724596</v>
      </c>
      <c r="D8464">
        <v>75943.190035208419</v>
      </c>
      <c r="E8464">
        <v>47437849.657095067</v>
      </c>
      <c r="F8464">
        <v>2287.1287004838232</v>
      </c>
      <c r="G8464">
        <v>309623009.25835359</v>
      </c>
      <c r="H8464" s="6">
        <f>E8464-G8464-'Recalled prostheses cost'!$F$23</f>
        <v>-285936984.06814969</v>
      </c>
      <c r="I8464" s="112">
        <v>26808654.657050129</v>
      </c>
      <c r="J8464" s="112">
        <v>117656743.51817435</v>
      </c>
      <c r="K8464" s="112">
        <f>I8464-J8464-(0.38*'Recalled prostheses cost'!$F$23)</f>
        <v>-99873782.158542871</v>
      </c>
      <c r="L8464" s="11">
        <f t="shared" si="268"/>
        <v>1</v>
      </c>
    </row>
    <row r="8465" spans="1:12" x14ac:dyDescent="0.25">
      <c r="A8465">
        <f t="shared" si="269"/>
        <v>8460</v>
      </c>
      <c r="C8465">
        <v>52300.793510812924</v>
      </c>
      <c r="D8465">
        <v>53587.515214169216</v>
      </c>
      <c r="E8465">
        <v>64507604.902250335</v>
      </c>
      <c r="F8465">
        <v>1286.721703356292</v>
      </c>
      <c r="G8465">
        <v>460309550.48410285</v>
      </c>
      <c r="H8465" s="6">
        <f>E8465-G8465-'Recalled prostheses cost'!$F$23</f>
        <v>-419553770.04874367</v>
      </c>
      <c r="I8465" s="112">
        <v>35588475.279032543</v>
      </c>
      <c r="J8465" s="112">
        <v>174917629.1839591</v>
      </c>
      <c r="K8465" s="112">
        <f>I8465-J8465-(0.38*'Recalled prostheses cost'!$F$23)</f>
        <v>-148354847.20234519</v>
      </c>
      <c r="L8465" s="11">
        <f t="shared" si="268"/>
        <v>1</v>
      </c>
    </row>
    <row r="8466" spans="1:12" x14ac:dyDescent="0.25">
      <c r="A8466">
        <f t="shared" si="269"/>
        <v>8461</v>
      </c>
      <c r="C8466">
        <v>61598.184257131972</v>
      </c>
      <c r="D8466">
        <v>63000.296555078479</v>
      </c>
      <c r="E8466">
        <v>72792293.951408386</v>
      </c>
      <c r="F8466">
        <v>1402.1122979465072</v>
      </c>
      <c r="G8466">
        <v>355623573.13628399</v>
      </c>
      <c r="H8466" s="6">
        <f>E8466-G8466-'Recalled prostheses cost'!$F$23</f>
        <v>-306583103.65176678</v>
      </c>
      <c r="I8466" s="112">
        <v>40035295.803155392</v>
      </c>
      <c r="J8466" s="112">
        <v>135136957.79178792</v>
      </c>
      <c r="K8466" s="112">
        <f>I8466-J8466-(0.38*'Recalled prostheses cost'!$F$23)</f>
        <v>-104127355.28605118</v>
      </c>
      <c r="L8466" s="11">
        <f t="shared" si="268"/>
        <v>1</v>
      </c>
    </row>
    <row r="8467" spans="1:12" x14ac:dyDescent="0.25">
      <c r="A8467">
        <f t="shared" si="269"/>
        <v>8462</v>
      </c>
      <c r="C8467">
        <v>67785.619180838796</v>
      </c>
      <c r="D8467">
        <v>69310.06868637455</v>
      </c>
      <c r="E8467">
        <v>43392333.680066057</v>
      </c>
      <c r="F8467">
        <v>1524.4495055357547</v>
      </c>
      <c r="G8467">
        <v>197986533.3680183</v>
      </c>
      <c r="H8467" s="6">
        <f>E8467-G8467-'Recalled prostheses cost'!$F$23</f>
        <v>-178346024.15484342</v>
      </c>
      <c r="I8467" s="112">
        <v>24164769.112425953</v>
      </c>
      <c r="J8467" s="112">
        <v>75234882.679846942</v>
      </c>
      <c r="K8467" s="112">
        <f>I8467-J8467-(0.38*'Recalled prostheses cost'!$F$23)</f>
        <v>-60095806.864839636</v>
      </c>
      <c r="L8467" s="11">
        <f t="shared" si="268"/>
        <v>1</v>
      </c>
    </row>
    <row r="8468" spans="1:12" x14ac:dyDescent="0.25">
      <c r="A8468">
        <f t="shared" si="269"/>
        <v>8463</v>
      </c>
      <c r="C8468">
        <v>53964.882452090329</v>
      </c>
      <c r="D8468">
        <v>55774.27928547826</v>
      </c>
      <c r="E8468">
        <v>46936191.050686181</v>
      </c>
      <c r="F8468">
        <v>1809.3968333879311</v>
      </c>
      <c r="G8468">
        <v>364670993.18640006</v>
      </c>
      <c r="H8468" s="6">
        <f>E8468-G8468-'Recalled prostheses cost'!$F$23</f>
        <v>-341486626.60260504</v>
      </c>
      <c r="I8468" s="112">
        <v>26566596.499085817</v>
      </c>
      <c r="J8468" s="112">
        <v>138574977.41083199</v>
      </c>
      <c r="K8468" s="112">
        <f>I8468-J8468-(0.38*'Recalled prostheses cost'!$F$23)</f>
        <v>-121034074.20916483</v>
      </c>
      <c r="L8468" s="11">
        <f t="shared" si="268"/>
        <v>1</v>
      </c>
    </row>
    <row r="8469" spans="1:12" x14ac:dyDescent="0.25">
      <c r="A8469">
        <f t="shared" si="269"/>
        <v>8464</v>
      </c>
      <c r="C8469">
        <v>73442.892845704206</v>
      </c>
      <c r="D8469">
        <v>76198.740742526585</v>
      </c>
      <c r="E8469">
        <v>57441497.893841997</v>
      </c>
      <c r="F8469">
        <v>2755.847896822379</v>
      </c>
      <c r="G8469">
        <v>510932826.92587745</v>
      </c>
      <c r="H8469" s="6">
        <f>E8469-G8469-'Recalled prostheses cost'!$F$23</f>
        <v>-477243153.49892664</v>
      </c>
      <c r="I8469" s="112">
        <v>31666064.039184202</v>
      </c>
      <c r="J8469" s="112">
        <v>194154474.23183349</v>
      </c>
      <c r="K8469" s="112">
        <f>I8469-J8469-(0.38*'Recalled prostheses cost'!$F$23)</f>
        <v>-171514103.49006793</v>
      </c>
      <c r="L8469" s="11">
        <f t="shared" si="268"/>
        <v>1</v>
      </c>
    </row>
    <row r="8470" spans="1:12" x14ac:dyDescent="0.25">
      <c r="A8470">
        <f t="shared" si="269"/>
        <v>8465</v>
      </c>
      <c r="C8470">
        <v>49461.181874629554</v>
      </c>
      <c r="D8470">
        <v>50728.988281864142</v>
      </c>
      <c r="E8470">
        <v>45937758.910682172</v>
      </c>
      <c r="F8470">
        <v>1267.8064072345878</v>
      </c>
      <c r="G8470">
        <v>280669615.0207001</v>
      </c>
      <c r="H8470" s="6">
        <f>E8470-G8470-'Recalled prostheses cost'!$F$23</f>
        <v>-258483680.5769091</v>
      </c>
      <c r="I8470" s="112">
        <v>25290958.693625066</v>
      </c>
      <c r="J8470" s="112">
        <v>106654453.70786601</v>
      </c>
      <c r="K8470" s="112">
        <f>I8470-J8470-(0.38*'Recalled prostheses cost'!$F$23)</f>
        <v>-90389188.311659604</v>
      </c>
      <c r="L8470" s="11">
        <f t="shared" si="268"/>
        <v>1</v>
      </c>
    </row>
    <row r="8471" spans="1:12" x14ac:dyDescent="0.25">
      <c r="A8471">
        <f t="shared" si="269"/>
        <v>8466</v>
      </c>
      <c r="C8471">
        <v>61087.402943548106</v>
      </c>
      <c r="D8471">
        <v>63064.707777082032</v>
      </c>
      <c r="E8471">
        <v>38065413.640757784</v>
      </c>
      <c r="F8471">
        <v>1977.3048335339263</v>
      </c>
      <c r="G8471">
        <v>282661022.09777558</v>
      </c>
      <c r="H8471" s="6">
        <f>E8471-G8471-'Recalled prostheses cost'!$F$23</f>
        <v>-268347432.92390895</v>
      </c>
      <c r="I8471" s="112">
        <v>21031407.210196491</v>
      </c>
      <c r="J8471" s="112">
        <v>107411188.39715473</v>
      </c>
      <c r="K8471" s="112">
        <f>I8471-J8471-(0.38*'Recalled prostheses cost'!$F$23)</f>
        <v>-95405474.484376878</v>
      </c>
      <c r="L8471" s="11">
        <f t="shared" si="268"/>
        <v>1</v>
      </c>
    </row>
    <row r="8472" spans="1:12" x14ac:dyDescent="0.25">
      <c r="A8472">
        <f t="shared" si="269"/>
        <v>8467</v>
      </c>
      <c r="C8472">
        <v>55394.568390263099</v>
      </c>
      <c r="D8472">
        <v>57330.752714208706</v>
      </c>
      <c r="E8472">
        <v>51424281.704520546</v>
      </c>
      <c r="F8472">
        <v>1936.1843239456066</v>
      </c>
      <c r="G8472">
        <v>457208931.7519629</v>
      </c>
      <c r="H8472" s="6">
        <f>E8472-G8472-'Recalled prostheses cost'!$F$23</f>
        <v>-429536474.51433355</v>
      </c>
      <c r="I8472" s="112">
        <v>28323776.271073341</v>
      </c>
      <c r="J8472" s="112">
        <v>173739394.06574589</v>
      </c>
      <c r="K8472" s="112">
        <f>I8472-J8472-(0.38*'Recalled prostheses cost'!$F$23)</f>
        <v>-154441311.0920912</v>
      </c>
      <c r="L8472" s="11">
        <f t="shared" si="268"/>
        <v>1</v>
      </c>
    </row>
    <row r="8473" spans="1:12" x14ac:dyDescent="0.25">
      <c r="A8473">
        <f t="shared" si="269"/>
        <v>8468</v>
      </c>
      <c r="C8473">
        <v>57350.237326489347</v>
      </c>
      <c r="D8473">
        <v>59131.404792428686</v>
      </c>
      <c r="E8473">
        <v>52115777.829020873</v>
      </c>
      <c r="F8473">
        <v>1781.1674659393393</v>
      </c>
      <c r="G8473">
        <v>346386651.14763987</v>
      </c>
      <c r="H8473" s="6">
        <f>E8473-G8473-'Recalled prostheses cost'!$F$23</f>
        <v>-318022697.78551018</v>
      </c>
      <c r="I8473" s="112">
        <v>29414124.009043518</v>
      </c>
      <c r="J8473" s="112">
        <v>131626927.43610312</v>
      </c>
      <c r="K8473" s="112">
        <f>I8473-J8473-(0.38*'Recalled prostheses cost'!$F$23)</f>
        <v>-111238496.72447824</v>
      </c>
      <c r="L8473" s="11">
        <f t="shared" si="268"/>
        <v>1</v>
      </c>
    </row>
    <row r="8474" spans="1:12" x14ac:dyDescent="0.25">
      <c r="A8474">
        <f t="shared" si="269"/>
        <v>8469</v>
      </c>
      <c r="C8474">
        <v>52731.013009227318</v>
      </c>
      <c r="D8474">
        <v>54179.785223711842</v>
      </c>
      <c r="E8474">
        <v>44391351.342696756</v>
      </c>
      <c r="F8474">
        <v>1448.7722144845247</v>
      </c>
      <c r="G8474">
        <v>329483708.02889204</v>
      </c>
      <c r="H8474" s="6">
        <f>E8474-G8474-'Recalled prostheses cost'!$F$23</f>
        <v>-308844181.15308642</v>
      </c>
      <c r="I8474" s="112">
        <v>24735394.068860654</v>
      </c>
      <c r="J8474" s="112">
        <v>125203809.05097899</v>
      </c>
      <c r="K8474" s="112">
        <f>I8474-J8474-(0.38*'Recalled prostheses cost'!$F$23)</f>
        <v>-109494108.27953699</v>
      </c>
      <c r="L8474" s="11">
        <f t="shared" si="268"/>
        <v>1</v>
      </c>
    </row>
    <row r="8475" spans="1:12" x14ac:dyDescent="0.25">
      <c r="A8475">
        <f t="shared" si="269"/>
        <v>8470</v>
      </c>
      <c r="C8475">
        <v>70217.755104538344</v>
      </c>
      <c r="D8475">
        <v>72863.371781301073</v>
      </c>
      <c r="E8475">
        <v>45419563.515443347</v>
      </c>
      <c r="F8475">
        <v>2645.6166767627292</v>
      </c>
      <c r="G8475">
        <v>401153654.01233178</v>
      </c>
      <c r="H8475" s="6">
        <f>E8475-G8475-'Recalled prostheses cost'!$F$23</f>
        <v>-379485914.96377963</v>
      </c>
      <c r="I8475" s="112">
        <v>25436616.871483695</v>
      </c>
      <c r="J8475" s="112">
        <v>152438388.5246861</v>
      </c>
      <c r="K8475" s="112">
        <f>I8475-J8475-(0.38*'Recalled prostheses cost'!$F$23)</f>
        <v>-136027464.95062104</v>
      </c>
      <c r="L8475" s="11">
        <f t="shared" si="268"/>
        <v>1</v>
      </c>
    </row>
    <row r="8476" spans="1:12" x14ac:dyDescent="0.25">
      <c r="A8476">
        <f t="shared" si="269"/>
        <v>8471</v>
      </c>
      <c r="C8476">
        <v>72892.957483186372</v>
      </c>
      <c r="D8476">
        <v>74723.010533848399</v>
      </c>
      <c r="E8476">
        <v>44920296.542975098</v>
      </c>
      <c r="F8476">
        <v>1830.0530506620271</v>
      </c>
      <c r="G8476">
        <v>269519579.8824752</v>
      </c>
      <c r="H8476" s="6">
        <f>E8476-G8476-'Recalled prostheses cost'!$F$23</f>
        <v>-248351107.80639127</v>
      </c>
      <c r="I8476" s="112">
        <v>24964821.928484131</v>
      </c>
      <c r="J8476" s="112">
        <v>102417440.3553406</v>
      </c>
      <c r="K8476" s="112">
        <f>I8476-J8476-(0.38*'Recalled prostheses cost'!$F$23)</f>
        <v>-86478311.724275112</v>
      </c>
      <c r="L8476" s="11">
        <f t="shared" si="268"/>
        <v>1</v>
      </c>
    </row>
    <row r="8477" spans="1:12" x14ac:dyDescent="0.25">
      <c r="A8477">
        <f t="shared" si="269"/>
        <v>8472</v>
      </c>
      <c r="C8477">
        <v>67555.71010826627</v>
      </c>
      <c r="D8477">
        <v>69377.778495189821</v>
      </c>
      <c r="E8477">
        <v>42294729.517872743</v>
      </c>
      <c r="F8477">
        <v>1822.0683869235509</v>
      </c>
      <c r="G8477">
        <v>243976690.84047246</v>
      </c>
      <c r="H8477" s="6">
        <f>E8477-G8477-'Recalled prostheses cost'!$F$23</f>
        <v>-225433785.78949088</v>
      </c>
      <c r="I8477" s="112">
        <v>23566076.409865923</v>
      </c>
      <c r="J8477" s="112">
        <v>92711142.519379526</v>
      </c>
      <c r="K8477" s="112">
        <f>I8477-J8477-(0.38*'Recalled prostheses cost'!$F$23)</f>
        <v>-78170759.406932265</v>
      </c>
      <c r="L8477" s="11">
        <f t="shared" si="268"/>
        <v>1</v>
      </c>
    </row>
    <row r="8478" spans="1:12" x14ac:dyDescent="0.25">
      <c r="A8478">
        <f t="shared" si="269"/>
        <v>8473</v>
      </c>
      <c r="C8478">
        <v>60427.43971199025</v>
      </c>
      <c r="D8478">
        <v>62472.306673844701</v>
      </c>
      <c r="E8478">
        <v>41335073.050695606</v>
      </c>
      <c r="F8478">
        <v>2044.8669618544518</v>
      </c>
      <c r="G8478">
        <v>283874357.0919711</v>
      </c>
      <c r="H8478" s="6">
        <f>E8478-G8478-'Recalled prostheses cost'!$F$23</f>
        <v>-266291108.50816667</v>
      </c>
      <c r="I8478" s="112">
        <v>22975716.128827386</v>
      </c>
      <c r="J8478" s="112">
        <v>107872255.69494905</v>
      </c>
      <c r="K8478" s="112">
        <f>I8478-J8478-(0.38*'Recalled prostheses cost'!$F$23)</f>
        <v>-93922232.863540322</v>
      </c>
      <c r="L8478" s="11">
        <f t="shared" si="268"/>
        <v>1</v>
      </c>
    </row>
    <row r="8479" spans="1:12" x14ac:dyDescent="0.25">
      <c r="A8479">
        <f t="shared" si="269"/>
        <v>8474</v>
      </c>
      <c r="C8479">
        <v>62560.641907656427</v>
      </c>
      <c r="D8479">
        <v>64437.003796603465</v>
      </c>
      <c r="E8479">
        <v>39604760.636579931</v>
      </c>
      <c r="F8479">
        <v>1876.3618889470381</v>
      </c>
      <c r="G8479">
        <v>217742145.84806734</v>
      </c>
      <c r="H8479" s="6">
        <f>E8479-G8479-'Recalled prostheses cost'!$F$23</f>
        <v>-201889209.67837858</v>
      </c>
      <c r="I8479" s="112">
        <v>21825880.052312724</v>
      </c>
      <c r="J8479" s="112">
        <v>82742015.422265589</v>
      </c>
      <c r="K8479" s="112">
        <f>I8479-J8479-(0.38*'Recalled prostheses cost'!$F$23)</f>
        <v>-69941828.667371511</v>
      </c>
      <c r="L8479" s="11">
        <f t="shared" si="268"/>
        <v>1</v>
      </c>
    </row>
    <row r="8480" spans="1:12" x14ac:dyDescent="0.25">
      <c r="A8480">
        <f t="shared" si="269"/>
        <v>8475</v>
      </c>
      <c r="C8480">
        <v>65682.951036853672</v>
      </c>
      <c r="D8480">
        <v>68842.493223703932</v>
      </c>
      <c r="E8480">
        <v>45794244.525391765</v>
      </c>
      <c r="F8480">
        <v>3159.5421868502599</v>
      </c>
      <c r="G8480">
        <v>526909226.60504031</v>
      </c>
      <c r="H8480" s="6">
        <f>E8480-G8480-'Recalled prostheses cost'!$F$23</f>
        <v>-504866806.54653972</v>
      </c>
      <c r="I8480" s="112">
        <v>25104518.501550604</v>
      </c>
      <c r="J8480" s="112">
        <v>200225506.10991532</v>
      </c>
      <c r="K8480" s="112">
        <f>I8480-J8480-(0.38*'Recalled prostheses cost'!$F$23)</f>
        <v>-184146680.90578336</v>
      </c>
      <c r="L8480" s="11">
        <f t="shared" si="268"/>
        <v>1</v>
      </c>
    </row>
    <row r="8481" spans="1:12" x14ac:dyDescent="0.25">
      <c r="A8481">
        <f t="shared" si="269"/>
        <v>8476</v>
      </c>
      <c r="C8481">
        <v>64835.855555583927</v>
      </c>
      <c r="D8481">
        <v>67206.240788951138</v>
      </c>
      <c r="E8481">
        <v>39804582.839649372</v>
      </c>
      <c r="F8481">
        <v>2370.3852333672112</v>
      </c>
      <c r="G8481">
        <v>291478974.77838528</v>
      </c>
      <c r="H8481" s="6">
        <f>E8481-G8481-'Recalled prostheses cost'!$F$23</f>
        <v>-275426216.40562707</v>
      </c>
      <c r="I8481" s="112">
        <v>21892013.04201252</v>
      </c>
      <c r="J8481" s="112">
        <v>110762010.4157864</v>
      </c>
      <c r="K8481" s="112">
        <f>I8481-J8481-(0.38*'Recalled prostheses cost'!$F$23)</f>
        <v>-97895690.671192527</v>
      </c>
      <c r="L8481" s="11">
        <f t="shared" si="268"/>
        <v>1</v>
      </c>
    </row>
    <row r="8482" spans="1:12" x14ac:dyDescent="0.25">
      <c r="A8482">
        <f t="shared" si="269"/>
        <v>8477</v>
      </c>
      <c r="C8482">
        <v>65691.977964697158</v>
      </c>
      <c r="D8482">
        <v>68193.445376011732</v>
      </c>
      <c r="E8482">
        <v>59864223.709319212</v>
      </c>
      <c r="F8482">
        <v>2501.4674113145738</v>
      </c>
      <c r="G8482">
        <v>533158971.79472983</v>
      </c>
      <c r="H8482" s="6">
        <f>E8482-G8482-'Recalled prostheses cost'!$F$23</f>
        <v>-497046572.55230176</v>
      </c>
      <c r="I8482" s="112">
        <v>32953281.041706845</v>
      </c>
      <c r="J8482" s="112">
        <v>202600409.28199732</v>
      </c>
      <c r="K8482" s="112">
        <f>I8482-J8482-(0.38*'Recalled prostheses cost'!$F$23)</f>
        <v>-178672821.53770912</v>
      </c>
      <c r="L8482" s="11">
        <f t="shared" si="268"/>
        <v>1</v>
      </c>
    </row>
    <row r="8483" spans="1:12" x14ac:dyDescent="0.25">
      <c r="A8483">
        <f t="shared" si="269"/>
        <v>8478</v>
      </c>
      <c r="C8483">
        <v>52412.535362483643</v>
      </c>
      <c r="D8483">
        <v>53934.190003640768</v>
      </c>
      <c r="E8483">
        <v>46803002.760492265</v>
      </c>
      <c r="F8483">
        <v>1521.6546411571253</v>
      </c>
      <c r="G8483">
        <v>314344901.89527905</v>
      </c>
      <c r="H8483" s="6">
        <f>E8483-G8483-'Recalled prostheses cost'!$F$23</f>
        <v>-291293723.60167795</v>
      </c>
      <c r="I8483" s="112">
        <v>25784641.596271127</v>
      </c>
      <c r="J8483" s="112">
        <v>119451062.72020607</v>
      </c>
      <c r="K8483" s="112">
        <f>I8483-J8483-(0.38*'Recalled prostheses cost'!$F$23)</f>
        <v>-102692114.42135358</v>
      </c>
      <c r="L8483" s="11">
        <f t="shared" si="268"/>
        <v>1</v>
      </c>
    </row>
    <row r="8484" spans="1:12" x14ac:dyDescent="0.25">
      <c r="A8484">
        <f t="shared" si="269"/>
        <v>8479</v>
      </c>
      <c r="C8484">
        <v>56341.131239398404</v>
      </c>
      <c r="D8484">
        <v>58040.281107690062</v>
      </c>
      <c r="E8484">
        <v>43043627.885607235</v>
      </c>
      <c r="F8484">
        <v>1699.1498682916572</v>
      </c>
      <c r="G8484">
        <v>295952777.86961836</v>
      </c>
      <c r="H8484" s="6">
        <f>E8484-G8484-'Recalled prostheses cost'!$F$23</f>
        <v>-276660974.45090228</v>
      </c>
      <c r="I8484" s="112">
        <v>24025483.756021895</v>
      </c>
      <c r="J8484" s="112">
        <v>112462055.59045498</v>
      </c>
      <c r="K8484" s="112">
        <f>I8484-J8484-(0.38*'Recalled prostheses cost'!$F$23)</f>
        <v>-97462265.131851733</v>
      </c>
      <c r="L8484" s="11">
        <f t="shared" si="268"/>
        <v>1</v>
      </c>
    </row>
    <row r="8485" spans="1:12" x14ac:dyDescent="0.25">
      <c r="A8485">
        <f t="shared" si="269"/>
        <v>8480</v>
      </c>
      <c r="C8485">
        <v>54641.932776254944</v>
      </c>
      <c r="D8485">
        <v>56210.462766034856</v>
      </c>
      <c r="E8485">
        <v>39969827.890697025</v>
      </c>
      <c r="F8485">
        <v>1568.5299897799123</v>
      </c>
      <c r="G8485">
        <v>238515551.14534891</v>
      </c>
      <c r="H8485" s="6">
        <f>E8485-G8485-'Recalled prostheses cost'!$F$23</f>
        <v>-222297547.72154304</v>
      </c>
      <c r="I8485" s="112">
        <v>22749162.060223144</v>
      </c>
      <c r="J8485" s="112">
        <v>90635909.435232595</v>
      </c>
      <c r="K8485" s="112">
        <f>I8485-J8485-(0.38*'Recalled prostheses cost'!$F$23)</f>
        <v>-76912440.672428101</v>
      </c>
      <c r="L8485" s="11">
        <f t="shared" si="268"/>
        <v>1</v>
      </c>
    </row>
    <row r="8486" spans="1:12" x14ac:dyDescent="0.25">
      <c r="A8486">
        <f t="shared" si="269"/>
        <v>8481</v>
      </c>
      <c r="C8486">
        <v>68916.884306594526</v>
      </c>
      <c r="D8486">
        <v>71909.573026115439</v>
      </c>
      <c r="E8486">
        <v>48461652.794802018</v>
      </c>
      <c r="F8486">
        <v>2992.6887195209129</v>
      </c>
      <c r="G8486">
        <v>443657725.49331552</v>
      </c>
      <c r="H8486" s="6">
        <f>E8486-G8486-'Recalled prostheses cost'!$F$23</f>
        <v>-418947897.16540468</v>
      </c>
      <c r="I8486" s="112">
        <v>26964740.687333398</v>
      </c>
      <c r="J8486" s="112">
        <v>168589935.68745995</v>
      </c>
      <c r="K8486" s="112">
        <f>I8486-J8486-(0.38*'Recalled prostheses cost'!$F$23)</f>
        <v>-150650888.29754519</v>
      </c>
      <c r="L8486" s="11">
        <f t="shared" si="268"/>
        <v>1</v>
      </c>
    </row>
    <row r="8487" spans="1:12" x14ac:dyDescent="0.25">
      <c r="A8487">
        <f t="shared" si="269"/>
        <v>8482</v>
      </c>
      <c r="C8487">
        <v>49261.868246272184</v>
      </c>
      <c r="D8487">
        <v>50703.781148883929</v>
      </c>
      <c r="E8487">
        <v>44405916.107857391</v>
      </c>
      <c r="F8487">
        <v>1441.9129026117444</v>
      </c>
      <c r="G8487">
        <v>293330690.06861055</v>
      </c>
      <c r="H8487" s="6">
        <f>E8487-G8487-'Recalled prostheses cost'!$F$23</f>
        <v>-272676598.42764431</v>
      </c>
      <c r="I8487" s="112">
        <v>24423750.541810617</v>
      </c>
      <c r="J8487" s="112">
        <v>111465662.22607203</v>
      </c>
      <c r="K8487" s="112">
        <f>I8487-J8487-(0.38*'Recalled prostheses cost'!$F$23)</f>
        <v>-96067604.981680065</v>
      </c>
      <c r="L8487" s="11">
        <f t="shared" si="268"/>
        <v>1</v>
      </c>
    </row>
    <row r="8488" spans="1:12" x14ac:dyDescent="0.25">
      <c r="A8488">
        <f t="shared" si="269"/>
        <v>8483</v>
      </c>
      <c r="C8488">
        <v>82946.300960693145</v>
      </c>
      <c r="D8488">
        <v>85387.992003693493</v>
      </c>
      <c r="E8488">
        <v>50499469.100027874</v>
      </c>
      <c r="F8488">
        <v>2441.6910430003481</v>
      </c>
      <c r="G8488">
        <v>326659904.76055771</v>
      </c>
      <c r="H8488" s="6">
        <f>E8488-G8488-'Recalled prostheses cost'!$F$23</f>
        <v>-299912260.12742102</v>
      </c>
      <c r="I8488" s="112">
        <v>27765994.310875155</v>
      </c>
      <c r="J8488" s="112">
        <v>124130763.80901192</v>
      </c>
      <c r="K8488" s="112">
        <f>I8488-J8488-(0.38*'Recalled prostheses cost'!$F$23)</f>
        <v>-105390462.79555541</v>
      </c>
      <c r="L8488" s="11">
        <f t="shared" si="268"/>
        <v>1</v>
      </c>
    </row>
    <row r="8489" spans="1:12" x14ac:dyDescent="0.25">
      <c r="A8489">
        <f t="shared" si="269"/>
        <v>8484</v>
      </c>
      <c r="C8489">
        <v>61664.956480577814</v>
      </c>
      <c r="D8489">
        <v>63855.642441691729</v>
      </c>
      <c r="E8489">
        <v>48043000.912924998</v>
      </c>
      <c r="F8489">
        <v>2190.6859611139153</v>
      </c>
      <c r="G8489">
        <v>293981888.61588275</v>
      </c>
      <c r="H8489" s="6">
        <f>E8489-G8489-'Recalled prostheses cost'!$F$23</f>
        <v>-269690712.16984892</v>
      </c>
      <c r="I8489" s="112">
        <v>26545327.023958258</v>
      </c>
      <c r="J8489" s="112">
        <v>111713117.67403544</v>
      </c>
      <c r="K8489" s="112">
        <f>I8489-J8489-(0.38*'Recalled prostheses cost'!$F$23)</f>
        <v>-94193483.947495848</v>
      </c>
      <c r="L8489" s="11">
        <f t="shared" si="268"/>
        <v>1</v>
      </c>
    </row>
    <row r="8490" spans="1:12" x14ac:dyDescent="0.25">
      <c r="A8490">
        <f t="shared" si="269"/>
        <v>8485</v>
      </c>
      <c r="C8490">
        <v>62120.444446702946</v>
      </c>
      <c r="D8490">
        <v>63847.560264107684</v>
      </c>
      <c r="E8490">
        <v>61959086.43923267</v>
      </c>
      <c r="F8490">
        <v>1727.1158174047378</v>
      </c>
      <c r="G8490">
        <v>460310967.60632718</v>
      </c>
      <c r="H8490" s="6">
        <f>E8490-G8490-'Recalled prostheses cost'!$F$23</f>
        <v>-422103705.6339857</v>
      </c>
      <c r="I8490" s="112">
        <v>34280469.902246751</v>
      </c>
      <c r="J8490" s="112">
        <v>174918167.6904043</v>
      </c>
      <c r="K8490" s="112">
        <f>I8490-J8490-(0.38*'Recalled prostheses cost'!$F$23)</f>
        <v>-149663391.08557621</v>
      </c>
      <c r="L8490" s="11">
        <f t="shared" si="268"/>
        <v>1</v>
      </c>
    </row>
    <row r="8491" spans="1:12" x14ac:dyDescent="0.25">
      <c r="A8491">
        <f t="shared" si="269"/>
        <v>8486</v>
      </c>
      <c r="C8491">
        <v>52487.056546605505</v>
      </c>
      <c r="D8491">
        <v>53879.98713786502</v>
      </c>
      <c r="E8491">
        <v>43520334.562283732</v>
      </c>
      <c r="F8491">
        <v>1392.9305912595155</v>
      </c>
      <c r="G8491">
        <v>236692912.86000833</v>
      </c>
      <c r="H8491" s="6">
        <f>E8491-G8491-'Recalled prostheses cost'!$F$23</f>
        <v>-216924402.76461577</v>
      </c>
      <c r="I8491" s="112">
        <v>24250777.411027376</v>
      </c>
      <c r="J8491" s="112">
        <v>89943306.88680312</v>
      </c>
      <c r="K8491" s="112">
        <f>I8491-J8491-(0.38*'Recalled prostheses cost'!$F$23)</f>
        <v>-74718222.773194402</v>
      </c>
      <c r="L8491" s="11">
        <f t="shared" si="268"/>
        <v>1</v>
      </c>
    </row>
    <row r="8492" spans="1:12" x14ac:dyDescent="0.25">
      <c r="A8492">
        <f t="shared" si="269"/>
        <v>8487</v>
      </c>
      <c r="C8492">
        <v>57916.174381702345</v>
      </c>
      <c r="D8492">
        <v>59517.413022741064</v>
      </c>
      <c r="E8492">
        <v>47910869.586254723</v>
      </c>
      <c r="F8492">
        <v>1601.2386410387189</v>
      </c>
      <c r="G8492">
        <v>246344297.86507481</v>
      </c>
      <c r="H8492" s="6">
        <f>E8492-G8492-'Recalled prostheses cost'!$F$23</f>
        <v>-222185252.74571127</v>
      </c>
      <c r="I8492" s="112">
        <v>26820341.256759521</v>
      </c>
      <c r="J8492" s="112">
        <v>93610833.188728452</v>
      </c>
      <c r="K8492" s="112">
        <f>I8492-J8492-(0.38*'Recalled prostheses cost'!$F$23)</f>
        <v>-75816185.229387581</v>
      </c>
      <c r="L8492" s="11">
        <f t="shared" si="268"/>
        <v>1</v>
      </c>
    </row>
    <row r="8493" spans="1:12" x14ac:dyDescent="0.25">
      <c r="A8493">
        <f t="shared" si="269"/>
        <v>8488</v>
      </c>
      <c r="C8493">
        <v>61999.070301836015</v>
      </c>
      <c r="D8493">
        <v>63847.036108577217</v>
      </c>
      <c r="E8493">
        <v>45910122.687121093</v>
      </c>
      <c r="F8493">
        <v>1847.965806741202</v>
      </c>
      <c r="G8493">
        <v>314138498.57102799</v>
      </c>
      <c r="H8493" s="6">
        <f>E8493-G8493-'Recalled prostheses cost'!$F$23</f>
        <v>-291980200.35079807</v>
      </c>
      <c r="I8493" s="112">
        <v>25460527.723929632</v>
      </c>
      <c r="J8493" s="112">
        <v>119372629.4569906</v>
      </c>
      <c r="K8493" s="112">
        <f>I8493-J8493-(0.38*'Recalled prostheses cost'!$F$23)</f>
        <v>-102937795.03047961</v>
      </c>
      <c r="L8493" s="11">
        <f t="shared" si="268"/>
        <v>1</v>
      </c>
    </row>
    <row r="8494" spans="1:12" x14ac:dyDescent="0.25">
      <c r="A8494">
        <f t="shared" si="269"/>
        <v>8489</v>
      </c>
      <c r="C8494">
        <v>59688.359606157937</v>
      </c>
      <c r="D8494">
        <v>61522.791706565207</v>
      </c>
      <c r="E8494">
        <v>62963540.025401793</v>
      </c>
      <c r="F8494">
        <v>1834.4321004072699</v>
      </c>
      <c r="G8494">
        <v>475076804.70816755</v>
      </c>
      <c r="H8494" s="6">
        <f>E8494-G8494-'Recalled prostheses cost'!$F$23</f>
        <v>-435865089.14965695</v>
      </c>
      <c r="I8494" s="112">
        <v>34836516.907005951</v>
      </c>
      <c r="J8494" s="112">
        <v>180529185.78910366</v>
      </c>
      <c r="K8494" s="112">
        <f>I8494-J8494-(0.38*'Recalled prostheses cost'!$F$23)</f>
        <v>-154718362.17951638</v>
      </c>
      <c r="L8494" s="11">
        <f t="shared" si="268"/>
        <v>1</v>
      </c>
    </row>
    <row r="8495" spans="1:12" x14ac:dyDescent="0.25">
      <c r="A8495">
        <f t="shared" si="269"/>
        <v>8490</v>
      </c>
      <c r="C8495">
        <v>73102.156274513705</v>
      </c>
      <c r="D8495">
        <v>75850.22859625335</v>
      </c>
      <c r="E8495">
        <v>44681425.772654168</v>
      </c>
      <c r="F8495">
        <v>2748.0723217396444</v>
      </c>
      <c r="G8495">
        <v>343192405.12138164</v>
      </c>
      <c r="H8495" s="6">
        <f>E8495-G8495-'Recalled prostheses cost'!$F$23</f>
        <v>-322262803.81561863</v>
      </c>
      <c r="I8495" s="112">
        <v>24829154.523950022</v>
      </c>
      <c r="J8495" s="112">
        <v>130413113.94612506</v>
      </c>
      <c r="K8495" s="112">
        <f>I8495-J8495-(0.38*'Recalled prostheses cost'!$F$23)</f>
        <v>-114609652.71959367</v>
      </c>
      <c r="L8495" s="11">
        <f t="shared" si="268"/>
        <v>1</v>
      </c>
    </row>
    <row r="8496" spans="1:12" x14ac:dyDescent="0.25">
      <c r="A8496">
        <f t="shared" si="269"/>
        <v>8491</v>
      </c>
      <c r="C8496">
        <v>54374.074706593863</v>
      </c>
      <c r="D8496">
        <v>56160.561246116027</v>
      </c>
      <c r="E8496">
        <v>45510018.7362694</v>
      </c>
      <c r="F8496">
        <v>1786.4865395221641</v>
      </c>
      <c r="G8496">
        <v>378990246.94609278</v>
      </c>
      <c r="H8496" s="6">
        <f>E8496-G8496-'Recalled prostheses cost'!$F$23</f>
        <v>-357232052.67671454</v>
      </c>
      <c r="I8496" s="112">
        <v>25071561.37397505</v>
      </c>
      <c r="J8496" s="112">
        <v>144016293.83951524</v>
      </c>
      <c r="K8496" s="112">
        <f>I8496-J8496-(0.38*'Recalled prostheses cost'!$F$23)</f>
        <v>-127970425.76295882</v>
      </c>
      <c r="L8496" s="11">
        <f t="shared" si="268"/>
        <v>1</v>
      </c>
    </row>
    <row r="8497" spans="1:12" x14ac:dyDescent="0.25">
      <c r="A8497">
        <f t="shared" si="269"/>
        <v>8492</v>
      </c>
      <c r="C8497">
        <v>61857.529923661154</v>
      </c>
      <c r="D8497">
        <v>64676.249930770071</v>
      </c>
      <c r="E8497">
        <v>50798780.493717149</v>
      </c>
      <c r="F8497">
        <v>2818.7200071089173</v>
      </c>
      <c r="G8497">
        <v>492662235.34444159</v>
      </c>
      <c r="H8497" s="6">
        <f>E8497-G8497-'Recalled prostheses cost'!$F$23</f>
        <v>-465615279.31761563</v>
      </c>
      <c r="I8497" s="112">
        <v>28333462.852422211</v>
      </c>
      <c r="J8497" s="112">
        <v>187211649.43088779</v>
      </c>
      <c r="K8497" s="112">
        <f>I8497-J8497-(0.38*'Recalled prostheses cost'!$F$23)</f>
        <v>-167903879.87588423</v>
      </c>
      <c r="L8497" s="11">
        <f t="shared" si="268"/>
        <v>1</v>
      </c>
    </row>
    <row r="8498" spans="1:12" x14ac:dyDescent="0.25">
      <c r="A8498">
        <f t="shared" si="269"/>
        <v>8493</v>
      </c>
      <c r="C8498">
        <v>55727.496182250761</v>
      </c>
      <c r="D8498">
        <v>57485.671423343287</v>
      </c>
      <c r="E8498">
        <v>42105379.320213452</v>
      </c>
      <c r="F8498">
        <v>1758.1752410925255</v>
      </c>
      <c r="G8498">
        <v>325911837.50154984</v>
      </c>
      <c r="H8498" s="6">
        <f>E8498-G8498-'Recalled prostheses cost'!$F$23</f>
        <v>-307558282.64822757</v>
      </c>
      <c r="I8498" s="112">
        <v>23745837.543345924</v>
      </c>
      <c r="J8498" s="112">
        <v>123846498.25058895</v>
      </c>
      <c r="K8498" s="112">
        <f>I8498-J8498-(0.38*'Recalled prostheses cost'!$F$23)</f>
        <v>-109126354.00466168</v>
      </c>
      <c r="L8498" s="11">
        <f t="shared" si="268"/>
        <v>1</v>
      </c>
    </row>
    <row r="8499" spans="1:12" x14ac:dyDescent="0.25">
      <c r="A8499">
        <f t="shared" si="269"/>
        <v>8494</v>
      </c>
      <c r="C8499">
        <v>88003.235416639014</v>
      </c>
      <c r="D8499">
        <v>92146.333392591449</v>
      </c>
      <c r="E8499">
        <v>45114616.25019639</v>
      </c>
      <c r="F8499">
        <v>4143.0979759524344</v>
      </c>
      <c r="G8499">
        <v>371488219.76888007</v>
      </c>
      <c r="H8499" s="6">
        <f>E8499-G8499-'Recalled prostheses cost'!$F$23</f>
        <v>-350125427.98557484</v>
      </c>
      <c r="I8499" s="112">
        <v>25090817.933530264</v>
      </c>
      <c r="J8499" s="112">
        <v>141165523.51217443</v>
      </c>
      <c r="K8499" s="112">
        <f>I8499-J8499-(0.38*'Recalled prostheses cost'!$F$23)</f>
        <v>-125100398.87606281</v>
      </c>
      <c r="L8499" s="11">
        <f t="shared" si="268"/>
        <v>1</v>
      </c>
    </row>
    <row r="8500" spans="1:12" x14ac:dyDescent="0.25">
      <c r="A8500">
        <f t="shared" si="269"/>
        <v>8495</v>
      </c>
      <c r="C8500">
        <v>57422.413862928981</v>
      </c>
      <c r="D8500">
        <v>59659.59017830644</v>
      </c>
      <c r="E8500">
        <v>64880488.507331468</v>
      </c>
      <c r="F8500">
        <v>2237.1763153774591</v>
      </c>
      <c r="G8500">
        <v>505776885.32372022</v>
      </c>
      <c r="H8500" s="6">
        <f>E8500-G8500-'Recalled prostheses cost'!$F$23</f>
        <v>-464648221.2832799</v>
      </c>
      <c r="I8500" s="112">
        <v>35966529.89636939</v>
      </c>
      <c r="J8500" s="112">
        <v>192195216.42301366</v>
      </c>
      <c r="K8500" s="112">
        <f>I8500-J8500-(0.38*'Recalled prostheses cost'!$F$23)</f>
        <v>-165254379.82406291</v>
      </c>
      <c r="L8500" s="11">
        <f t="shared" si="268"/>
        <v>1</v>
      </c>
    </row>
    <row r="8501" spans="1:12" x14ac:dyDescent="0.25">
      <c r="A8501">
        <f t="shared" si="269"/>
        <v>8496</v>
      </c>
      <c r="C8501">
        <v>62167.719621942939</v>
      </c>
      <c r="D8501">
        <v>64302.73520282712</v>
      </c>
      <c r="E8501">
        <v>50617303.34424448</v>
      </c>
      <c r="F8501">
        <v>2135.015580884181</v>
      </c>
      <c r="G8501">
        <v>378420405.30109662</v>
      </c>
      <c r="H8501" s="6">
        <f>E8501-G8501-'Recalled prostheses cost'!$F$23</f>
        <v>-351554926.42374331</v>
      </c>
      <c r="I8501" s="112">
        <v>28619725.784264371</v>
      </c>
      <c r="J8501" s="112">
        <v>143799754.01441675</v>
      </c>
      <c r="K8501" s="112">
        <f>I8501-J8501-(0.38*'Recalled prostheses cost'!$F$23)</f>
        <v>-124205721.52757102</v>
      </c>
      <c r="L8501" s="11">
        <f t="shared" si="268"/>
        <v>1</v>
      </c>
    </row>
    <row r="8502" spans="1:12" x14ac:dyDescent="0.25">
      <c r="A8502">
        <f t="shared" si="269"/>
        <v>8497</v>
      </c>
      <c r="C8502">
        <v>65802.886537399769</v>
      </c>
      <c r="D8502">
        <v>67819.205222639401</v>
      </c>
      <c r="E8502">
        <v>48094651.375623636</v>
      </c>
      <c r="F8502">
        <v>2016.318685239632</v>
      </c>
      <c r="G8502">
        <v>330796873.23226959</v>
      </c>
      <c r="H8502" s="6">
        <f>E8502-G8502-'Recalled prostheses cost'!$F$23</f>
        <v>-306454046.32353711</v>
      </c>
      <c r="I8502" s="112">
        <v>26727961.466381304</v>
      </c>
      <c r="J8502" s="112">
        <v>125702811.82826242</v>
      </c>
      <c r="K8502" s="112">
        <f>I8502-J8502-(0.38*'Recalled prostheses cost'!$F$23)</f>
        <v>-108000543.65929976</v>
      </c>
      <c r="L8502" s="11">
        <f t="shared" si="268"/>
        <v>1</v>
      </c>
    </row>
    <row r="8503" spans="1:12" x14ac:dyDescent="0.25">
      <c r="A8503">
        <f t="shared" si="269"/>
        <v>8498</v>
      </c>
      <c r="C8503">
        <v>56455.715011584267</v>
      </c>
      <c r="D8503">
        <v>58021.195945751926</v>
      </c>
      <c r="E8503">
        <v>42287854.07171955</v>
      </c>
      <c r="F8503">
        <v>1565.4809341676591</v>
      </c>
      <c r="G8503">
        <v>263338360.22690898</v>
      </c>
      <c r="H8503" s="6">
        <f>E8503-G8503-'Recalled prostheses cost'!$F$23</f>
        <v>-244802330.62208059</v>
      </c>
      <c r="I8503" s="112">
        <v>23405732.077572044</v>
      </c>
      <c r="J8503" s="112">
        <v>100068576.88622542</v>
      </c>
      <c r="K8503" s="112">
        <f>I8503-J8503-(0.38*'Recalled prostheses cost'!$F$23)</f>
        <v>-85688538.106072009</v>
      </c>
      <c r="L8503" s="11">
        <f t="shared" si="268"/>
        <v>1</v>
      </c>
    </row>
    <row r="8504" spans="1:12" x14ac:dyDescent="0.25">
      <c r="A8504">
        <f t="shared" si="269"/>
        <v>8499</v>
      </c>
      <c r="C8504">
        <v>72498.645193853998</v>
      </c>
      <c r="D8504">
        <v>75124.759608804743</v>
      </c>
      <c r="E8504">
        <v>65655695.896901138</v>
      </c>
      <c r="F8504">
        <v>2626.1144149507454</v>
      </c>
      <c r="G8504">
        <v>557473979.58700895</v>
      </c>
      <c r="H8504" s="6">
        <f>E8504-G8504-'Recalled prostheses cost'!$F$23</f>
        <v>-515570108.15699899</v>
      </c>
      <c r="I8504" s="112">
        <v>36314544.63124381</v>
      </c>
      <c r="J8504" s="112">
        <v>211840112.24306339</v>
      </c>
      <c r="K8504" s="112">
        <f>I8504-J8504-(0.38*'Recalled prostheses cost'!$F$23)</f>
        <v>-184551260.90923822</v>
      </c>
      <c r="L8504" s="11">
        <f t="shared" si="268"/>
        <v>1</v>
      </c>
    </row>
    <row r="8505" spans="1:12" x14ac:dyDescent="0.25">
      <c r="A8505">
        <f t="shared" si="269"/>
        <v>8500</v>
      </c>
      <c r="C8505">
        <v>78961.575038067007</v>
      </c>
      <c r="D8505">
        <v>81336.592897468596</v>
      </c>
      <c r="E8505">
        <v>61532574.693089783</v>
      </c>
      <c r="F8505">
        <v>2375.0178594015888</v>
      </c>
      <c r="G8505">
        <v>478988173.1940521</v>
      </c>
      <c r="H8505" s="6">
        <f>E8505-G8505-'Recalled prostheses cost'!$F$23</f>
        <v>-441207422.96785349</v>
      </c>
      <c r="I8505" s="112">
        <v>33748807.405170381</v>
      </c>
      <c r="J8505" s="112">
        <v>182015505.81373981</v>
      </c>
      <c r="K8505" s="112">
        <f>I8505-J8505-(0.38*'Recalled prostheses cost'!$F$23)</f>
        <v>-157292391.70598808</v>
      </c>
      <c r="L8505" s="11">
        <f t="shared" si="268"/>
        <v>1</v>
      </c>
    </row>
    <row r="8506" spans="1:12" x14ac:dyDescent="0.25">
      <c r="A8506">
        <f t="shared" si="269"/>
        <v>8501</v>
      </c>
      <c r="C8506">
        <v>80100.260849325554</v>
      </c>
      <c r="D8506">
        <v>82774.806896594324</v>
      </c>
      <c r="E8506">
        <v>42810533.531519592</v>
      </c>
      <c r="F8506">
        <v>2674.5460472687701</v>
      </c>
      <c r="G8506">
        <v>294563462.6094023</v>
      </c>
      <c r="H8506" s="6">
        <f>E8506-G8506-'Recalled prostheses cost'!$F$23</f>
        <v>-275504753.54477388</v>
      </c>
      <c r="I8506" s="112">
        <v>23793126.893726535</v>
      </c>
      <c r="J8506" s="112">
        <v>111934115.79157287</v>
      </c>
      <c r="K8506" s="112">
        <f>I8506-J8506-(0.38*'Recalled prostheses cost'!$F$23)</f>
        <v>-97166682.195264995</v>
      </c>
      <c r="L8506" s="11">
        <f t="shared" si="268"/>
        <v>1</v>
      </c>
    </row>
    <row r="8507" spans="1:12" x14ac:dyDescent="0.25">
      <c r="A8507">
        <f t="shared" si="269"/>
        <v>8502</v>
      </c>
      <c r="C8507">
        <v>69784.48117926647</v>
      </c>
      <c r="D8507">
        <v>72298.41347398331</v>
      </c>
      <c r="E8507">
        <v>42579312.868039489</v>
      </c>
      <c r="F8507">
        <v>2513.9322947168403</v>
      </c>
      <c r="G8507">
        <v>278194787.99418479</v>
      </c>
      <c r="H8507" s="6">
        <f>E8507-G8507-'Recalled prostheses cost'!$F$23</f>
        <v>-259367299.59303647</v>
      </c>
      <c r="I8507" s="112">
        <v>23818937.02667078</v>
      </c>
      <c r="J8507" s="112">
        <v>105714019.43779022</v>
      </c>
      <c r="K8507" s="112">
        <f>I8507-J8507-(0.38*'Recalled prostheses cost'!$F$23)</f>
        <v>-90920775.708538085</v>
      </c>
      <c r="L8507" s="11">
        <f t="shared" si="268"/>
        <v>1</v>
      </c>
    </row>
    <row r="8508" spans="1:12" x14ac:dyDescent="0.25">
      <c r="A8508">
        <f t="shared" si="269"/>
        <v>8503</v>
      </c>
      <c r="C8508">
        <v>55022.992924905309</v>
      </c>
      <c r="D8508">
        <v>56675.59064121094</v>
      </c>
      <c r="E8508">
        <v>46382986.339222744</v>
      </c>
      <c r="F8508">
        <v>1652.5977163056305</v>
      </c>
      <c r="G8508">
        <v>305876621.81960267</v>
      </c>
      <c r="H8508" s="6">
        <f>E8508-G8508-'Recalled prostheses cost'!$F$23</f>
        <v>-283245459.94727111</v>
      </c>
      <c r="I8508" s="112">
        <v>25710929.239574783</v>
      </c>
      <c r="J8508" s="112">
        <v>116233116.29144901</v>
      </c>
      <c r="K8508" s="112">
        <f>I8508-J8508-(0.38*'Recalled prostheses cost'!$F$23)</f>
        <v>-99547880.349292874</v>
      </c>
      <c r="L8508" s="11">
        <f t="shared" si="268"/>
        <v>1</v>
      </c>
    </row>
    <row r="8509" spans="1:12" x14ac:dyDescent="0.25">
      <c r="A8509">
        <f t="shared" si="269"/>
        <v>8504</v>
      </c>
      <c r="C8509">
        <v>66799.917000470858</v>
      </c>
      <c r="D8509">
        <v>69018.809782386874</v>
      </c>
      <c r="E8509">
        <v>49391497.530212477</v>
      </c>
      <c r="F8509">
        <v>2218.8927819160162</v>
      </c>
      <c r="G8509">
        <v>287161745.73701477</v>
      </c>
      <c r="H8509" s="6">
        <f>E8509-G8509-'Recalled prostheses cost'!$F$23</f>
        <v>-261522072.67369348</v>
      </c>
      <c r="I8509" s="112">
        <v>27464465.738951895</v>
      </c>
      <c r="J8509" s="112">
        <v>109121463.38006561</v>
      </c>
      <c r="K8509" s="112">
        <f>I8509-J8509-(0.38*'Recalled prostheses cost'!$F$23)</f>
        <v>-90682690.938532352</v>
      </c>
      <c r="L8509" s="11">
        <f t="shared" si="268"/>
        <v>1</v>
      </c>
    </row>
    <row r="8510" spans="1:12" x14ac:dyDescent="0.25">
      <c r="A8510">
        <f t="shared" si="269"/>
        <v>8505</v>
      </c>
      <c r="C8510">
        <v>51063.184939551713</v>
      </c>
      <c r="D8510">
        <v>52365.625988863394</v>
      </c>
      <c r="E8510">
        <v>49457924.778120726</v>
      </c>
      <c r="F8510">
        <v>1302.4410493116811</v>
      </c>
      <c r="G8510">
        <v>290010068.42205429</v>
      </c>
      <c r="H8510" s="6">
        <f>E8510-G8510-'Recalled prostheses cost'!$F$23</f>
        <v>-264303968.11082473</v>
      </c>
      <c r="I8510" s="112">
        <v>27698886.785890926</v>
      </c>
      <c r="J8510" s="112">
        <v>110203826.00038064</v>
      </c>
      <c r="K8510" s="112">
        <f>I8510-J8510-(0.38*'Recalled prostheses cost'!$F$23)</f>
        <v>-91530632.511908352</v>
      </c>
      <c r="L8510" s="11">
        <f t="shared" si="268"/>
        <v>1</v>
      </c>
    </row>
    <row r="8511" spans="1:12" x14ac:dyDescent="0.25">
      <c r="A8511">
        <f t="shared" si="269"/>
        <v>8506</v>
      </c>
      <c r="C8511">
        <v>61110.430265662886</v>
      </c>
      <c r="D8511">
        <v>63136.319525467901</v>
      </c>
      <c r="E8511">
        <v>49379464.282129452</v>
      </c>
      <c r="F8511">
        <v>2025.8892598050152</v>
      </c>
      <c r="G8511">
        <v>387939397.10182303</v>
      </c>
      <c r="H8511" s="6">
        <f>E8511-G8511-'Recalled prostheses cost'!$F$23</f>
        <v>-362311757.28658473</v>
      </c>
      <c r="I8511" s="112">
        <v>27316890.34770865</v>
      </c>
      <c r="J8511" s="112">
        <v>147416970.89869276</v>
      </c>
      <c r="K8511" s="112">
        <f>I8511-J8511-(0.38*'Recalled prostheses cost'!$F$23)</f>
        <v>-129125773.84840277</v>
      </c>
      <c r="L8511" s="11">
        <f t="shared" si="268"/>
        <v>1</v>
      </c>
    </row>
    <row r="8512" spans="1:12" x14ac:dyDescent="0.25">
      <c r="A8512">
        <f t="shared" si="269"/>
        <v>8507</v>
      </c>
      <c r="C8512">
        <v>62392.983824326591</v>
      </c>
      <c r="D8512">
        <v>64329.810505223628</v>
      </c>
      <c r="E8512">
        <v>50087434.077723503</v>
      </c>
      <c r="F8512">
        <v>1936.8266808970366</v>
      </c>
      <c r="G8512">
        <v>316632163.00270617</v>
      </c>
      <c r="H8512" s="6">
        <f>E8512-G8512-'Recalled prostheses cost'!$F$23</f>
        <v>-290296553.39187384</v>
      </c>
      <c r="I8512" s="112">
        <v>27410958.47251083</v>
      </c>
      <c r="J8512" s="112">
        <v>120320221.94102833</v>
      </c>
      <c r="K8512" s="112">
        <f>I8512-J8512-(0.38*'Recalled prostheses cost'!$F$23)</f>
        <v>-101934956.76593614</v>
      </c>
      <c r="L8512" s="11">
        <f t="shared" si="268"/>
        <v>1</v>
      </c>
    </row>
    <row r="8513" spans="1:12" x14ac:dyDescent="0.25">
      <c r="A8513">
        <f t="shared" si="269"/>
        <v>8508</v>
      </c>
      <c r="C8513">
        <v>64473.188852724634</v>
      </c>
      <c r="D8513">
        <v>66880.966904082001</v>
      </c>
      <c r="E8513">
        <v>58829565.54942371</v>
      </c>
      <c r="F8513">
        <v>2407.7780513573671</v>
      </c>
      <c r="G8513">
        <v>479998799.3437646</v>
      </c>
      <c r="H8513" s="6">
        <f>E8513-G8513-'Recalled prostheses cost'!$F$23</f>
        <v>-444921058.26123208</v>
      </c>
      <c r="I8513" s="112">
        <v>32157885.835943937</v>
      </c>
      <c r="J8513" s="112">
        <v>182399543.75063053</v>
      </c>
      <c r="K8513" s="112">
        <f>I8513-J8513-(0.38*'Recalled prostheses cost'!$F$23)</f>
        <v>-159267351.21210524</v>
      </c>
      <c r="L8513" s="11">
        <f t="shared" si="268"/>
        <v>1</v>
      </c>
    </row>
    <row r="8514" spans="1:12" x14ac:dyDescent="0.25">
      <c r="A8514">
        <f t="shared" si="269"/>
        <v>8509</v>
      </c>
      <c r="C8514">
        <v>50736.694949057106</v>
      </c>
      <c r="D8514">
        <v>52635.599639214372</v>
      </c>
      <c r="E8514">
        <v>51184698.716394067</v>
      </c>
      <c r="F8514">
        <v>1898.9046901572656</v>
      </c>
      <c r="G8514">
        <v>551096791.30933475</v>
      </c>
      <c r="H8514" s="6">
        <f>E8514-G8514-'Recalled prostheses cost'!$F$23</f>
        <v>-523663917.05983186</v>
      </c>
      <c r="I8514" s="112">
        <v>28187803.077560738</v>
      </c>
      <c r="J8514" s="112">
        <v>209416780.6975472</v>
      </c>
      <c r="K8514" s="112">
        <f>I8514-J8514-(0.38*'Recalled prostheses cost'!$F$23)</f>
        <v>-190254670.91740513</v>
      </c>
      <c r="L8514" s="11">
        <f t="shared" si="268"/>
        <v>1</v>
      </c>
    </row>
    <row r="8515" spans="1:12" x14ac:dyDescent="0.25">
      <c r="A8515">
        <f t="shared" si="269"/>
        <v>8510</v>
      </c>
      <c r="C8515">
        <v>56153.025128642075</v>
      </c>
      <c r="D8515">
        <v>58318.54335295473</v>
      </c>
      <c r="E8515">
        <v>43031549.874311157</v>
      </c>
      <c r="F8515">
        <v>2165.5182243126546</v>
      </c>
      <c r="G8515">
        <v>387200948.55086899</v>
      </c>
      <c r="H8515" s="6">
        <f>E8515-G8515-'Recalled prostheses cost'!$F$23</f>
        <v>-367921223.14344901</v>
      </c>
      <c r="I8515" s="112">
        <v>23940719.17166907</v>
      </c>
      <c r="J8515" s="112">
        <v>147136360.44933024</v>
      </c>
      <c r="K8515" s="112">
        <f>I8515-J8515-(0.38*'Recalled prostheses cost'!$F$23)</f>
        <v>-132221334.57507983</v>
      </c>
      <c r="L8515" s="11">
        <f t="shared" si="268"/>
        <v>1</v>
      </c>
    </row>
    <row r="8516" spans="1:12" x14ac:dyDescent="0.25">
      <c r="A8516">
        <f t="shared" si="269"/>
        <v>8511</v>
      </c>
      <c r="C8516">
        <v>59863.118381536275</v>
      </c>
      <c r="D8516">
        <v>61834.626434964011</v>
      </c>
      <c r="E8516">
        <v>48640849.381281316</v>
      </c>
      <c r="F8516">
        <v>1971.5080534277367</v>
      </c>
      <c r="G8516">
        <v>364927083.89443028</v>
      </c>
      <c r="H8516" s="6">
        <f>E8516-G8516-'Recalled prostheses cost'!$F$23</f>
        <v>-340038058.98004013</v>
      </c>
      <c r="I8516" s="112">
        <v>27409776.736312483</v>
      </c>
      <c r="J8516" s="112">
        <v>138672291.8798835</v>
      </c>
      <c r="K8516" s="112">
        <f>I8516-J8516-(0.38*'Recalled prostheses cost'!$F$23)</f>
        <v>-120288208.44098967</v>
      </c>
      <c r="L8516" s="11">
        <f t="shared" si="268"/>
        <v>1</v>
      </c>
    </row>
    <row r="8517" spans="1:12" x14ac:dyDescent="0.25">
      <c r="A8517">
        <f t="shared" si="269"/>
        <v>8512</v>
      </c>
      <c r="C8517">
        <v>49339.904816586619</v>
      </c>
      <c r="D8517">
        <v>50735.385424820823</v>
      </c>
      <c r="E8517">
        <v>51216717.542072959</v>
      </c>
      <c r="F8517">
        <v>1395.4806082342038</v>
      </c>
      <c r="G8517">
        <v>389661667.10403728</v>
      </c>
      <c r="H8517" s="6">
        <f>E8517-G8517-'Recalled prostheses cost'!$F$23</f>
        <v>-362196774.0288555</v>
      </c>
      <c r="I8517" s="112">
        <v>28500791.871454321</v>
      </c>
      <c r="J8517" s="112">
        <v>148071433.49953413</v>
      </c>
      <c r="K8517" s="112">
        <f>I8517-J8517-(0.38*'Recalled prostheses cost'!$F$23)</f>
        <v>-128596334.92549846</v>
      </c>
      <c r="L8517" s="11">
        <f t="shared" si="268"/>
        <v>1</v>
      </c>
    </row>
    <row r="8518" spans="1:12" x14ac:dyDescent="0.25">
      <c r="A8518">
        <f t="shared" si="269"/>
        <v>8513</v>
      </c>
      <c r="C8518">
        <v>66288.731935245174</v>
      </c>
      <c r="D8518">
        <v>68684.829439245659</v>
      </c>
      <c r="E8518">
        <v>40047224.688730471</v>
      </c>
      <c r="F8518">
        <v>2396.0975040004851</v>
      </c>
      <c r="G8518">
        <v>284700148.03939629</v>
      </c>
      <c r="H8518" s="6">
        <f>E8518-G8518-'Recalled prostheses cost'!$F$23</f>
        <v>-268404747.81755698</v>
      </c>
      <c r="I8518" s="112">
        <v>21770941.031104155</v>
      </c>
      <c r="J8518" s="112">
        <v>108186056.2549706</v>
      </c>
      <c r="K8518" s="112">
        <f>I8518-J8518-(0.38*'Recalled prostheses cost'!$F$23)</f>
        <v>-95440808.521285087</v>
      </c>
      <c r="L8518" s="11">
        <f t="shared" ref="L8518:L8581" si="270">IF(H8518/$H$1&lt;=F8518,1,0)</f>
        <v>1</v>
      </c>
    </row>
    <row r="8519" spans="1:12" x14ac:dyDescent="0.25">
      <c r="A8519">
        <f t="shared" si="269"/>
        <v>8514</v>
      </c>
      <c r="C8519">
        <v>73824.696860605225</v>
      </c>
      <c r="D8519">
        <v>76841.7858662652</v>
      </c>
      <c r="E8519">
        <v>45689703.983060092</v>
      </c>
      <c r="F8519">
        <v>3017.0890056599746</v>
      </c>
      <c r="G8519">
        <v>446981436.63905823</v>
      </c>
      <c r="H8519" s="6">
        <f>E8519-G8519-'Recalled prostheses cost'!$F$23</f>
        <v>-425043557.12288928</v>
      </c>
      <c r="I8519" s="112">
        <v>25109644.512459043</v>
      </c>
      <c r="J8519" s="112">
        <v>169852945.92284214</v>
      </c>
      <c r="K8519" s="112">
        <f>I8519-J8519-(0.38*'Recalled prostheses cost'!$F$23)</f>
        <v>-153768994.70780176</v>
      </c>
      <c r="L8519" s="11">
        <f t="shared" si="270"/>
        <v>1</v>
      </c>
    </row>
    <row r="8520" spans="1:12" x14ac:dyDescent="0.25">
      <c r="A8520">
        <f t="shared" ref="A8520:A8583" si="271">1+A8519</f>
        <v>8515</v>
      </c>
      <c r="C8520">
        <v>64921.688776696443</v>
      </c>
      <c r="D8520">
        <v>67750.222647009723</v>
      </c>
      <c r="E8520">
        <v>43797823.730564944</v>
      </c>
      <c r="F8520">
        <v>2828.5338703132802</v>
      </c>
      <c r="G8520">
        <v>430437286.09372687</v>
      </c>
      <c r="H8520" s="6">
        <f>E8520-G8520-'Recalled prostheses cost'!$F$23</f>
        <v>-410391286.83005309</v>
      </c>
      <c r="I8520" s="112">
        <v>24722376.013508495</v>
      </c>
      <c r="J8520" s="112">
        <v>163566168.7156162</v>
      </c>
      <c r="K8520" s="112">
        <f>I8520-J8520-(0.38*'Recalled prostheses cost'!$F$23)</f>
        <v>-147869485.99952635</v>
      </c>
      <c r="L8520" s="11">
        <f t="shared" si="270"/>
        <v>1</v>
      </c>
    </row>
    <row r="8521" spans="1:12" x14ac:dyDescent="0.25">
      <c r="A8521">
        <f t="shared" si="271"/>
        <v>8516</v>
      </c>
      <c r="C8521">
        <v>52998.732976627471</v>
      </c>
      <c r="D8521">
        <v>54062.868854436165</v>
      </c>
      <c r="E8521">
        <v>50394151.772399738</v>
      </c>
      <c r="F8521">
        <v>1064.1358778086942</v>
      </c>
      <c r="G8521">
        <v>260076018.94060382</v>
      </c>
      <c r="H8521" s="6">
        <f>E8521-G8521-'Recalled prostheses cost'!$F$23</f>
        <v>-233433691.63509524</v>
      </c>
      <c r="I8521" s="112">
        <v>28147849.96039217</v>
      </c>
      <c r="J8521" s="112">
        <v>98828887.197429448</v>
      </c>
      <c r="K8521" s="112">
        <f>I8521-J8521-(0.38*'Recalled prostheses cost'!$F$23)</f>
        <v>-79706730.534455925</v>
      </c>
      <c r="L8521" s="11">
        <f t="shared" si="270"/>
        <v>1</v>
      </c>
    </row>
    <row r="8522" spans="1:12" x14ac:dyDescent="0.25">
      <c r="A8522">
        <f t="shared" si="271"/>
        <v>8517</v>
      </c>
      <c r="C8522">
        <v>68511.459242870333</v>
      </c>
      <c r="D8522">
        <v>70354.004291521371</v>
      </c>
      <c r="E8522">
        <v>52369828.159939758</v>
      </c>
      <c r="F8522">
        <v>1842.5450486510381</v>
      </c>
      <c r="G8522">
        <v>270614459.58317685</v>
      </c>
      <c r="H8522" s="6">
        <f>E8522-G8522-'Recalled prostheses cost'!$F$23</f>
        <v>-241996455.89012825</v>
      </c>
      <c r="I8522" s="112">
        <v>28980206.228937007</v>
      </c>
      <c r="J8522" s="112">
        <v>102833494.64160718</v>
      </c>
      <c r="K8522" s="112">
        <f>I8522-J8522-(0.38*'Recalled prostheses cost'!$F$23)</f>
        <v>-82878981.710088819</v>
      </c>
      <c r="L8522" s="11">
        <f t="shared" si="270"/>
        <v>1</v>
      </c>
    </row>
    <row r="8523" spans="1:12" x14ac:dyDescent="0.25">
      <c r="A8523">
        <f t="shared" si="271"/>
        <v>8518</v>
      </c>
      <c r="C8523">
        <v>70607.286508750112</v>
      </c>
      <c r="D8523">
        <v>72750.980500507314</v>
      </c>
      <c r="E8523">
        <v>57634160.413937628</v>
      </c>
      <c r="F8523">
        <v>2143.6939917572017</v>
      </c>
      <c r="G8523">
        <v>431135200.66405559</v>
      </c>
      <c r="H8523" s="6">
        <f>E8523-G8523-'Recalled prostheses cost'!$F$23</f>
        <v>-397252864.71700913</v>
      </c>
      <c r="I8523" s="112">
        <v>31738287.232845265</v>
      </c>
      <c r="J8523" s="112">
        <v>163831376.25234115</v>
      </c>
      <c r="K8523" s="112">
        <f>I8523-J8523-(0.38*'Recalled prostheses cost'!$F$23)</f>
        <v>-141118782.31691453</v>
      </c>
      <c r="L8523" s="11">
        <f t="shared" si="270"/>
        <v>1</v>
      </c>
    </row>
    <row r="8524" spans="1:12" x14ac:dyDescent="0.25">
      <c r="A8524">
        <f t="shared" si="271"/>
        <v>8519</v>
      </c>
      <c r="C8524">
        <v>66270.653209777374</v>
      </c>
      <c r="D8524">
        <v>67767.029326198011</v>
      </c>
      <c r="E8524">
        <v>50253939.06143029</v>
      </c>
      <c r="F8524">
        <v>1496.3761164206371</v>
      </c>
      <c r="G8524">
        <v>275854379.93521541</v>
      </c>
      <c r="H8524" s="6">
        <f>E8524-G8524-'Recalled prostheses cost'!$F$23</f>
        <v>-249352265.34067631</v>
      </c>
      <c r="I8524" s="112">
        <v>27661315.815979842</v>
      </c>
      <c r="J8524" s="112">
        <v>104824664.37538189</v>
      </c>
      <c r="K8524" s="112">
        <f>I8524-J8524-(0.38*'Recalled prostheses cost'!$F$23)</f>
        <v>-86189041.856820703</v>
      </c>
      <c r="L8524" s="11">
        <f t="shared" si="270"/>
        <v>1</v>
      </c>
    </row>
    <row r="8525" spans="1:12" x14ac:dyDescent="0.25">
      <c r="A8525">
        <f t="shared" si="271"/>
        <v>8520</v>
      </c>
      <c r="C8525">
        <v>54057.330813904446</v>
      </c>
      <c r="D8525">
        <v>55814.636302015744</v>
      </c>
      <c r="E8525">
        <v>53573225.010823928</v>
      </c>
      <c r="F8525">
        <v>1757.3054881112985</v>
      </c>
      <c r="G8525">
        <v>426057451.92562234</v>
      </c>
      <c r="H8525" s="6">
        <f>E8525-G8525-'Recalled prostheses cost'!$F$23</f>
        <v>-396236051.38168961</v>
      </c>
      <c r="I8525" s="112">
        <v>29720365.866149213</v>
      </c>
      <c r="J8525" s="112">
        <v>161901831.73173648</v>
      </c>
      <c r="K8525" s="112">
        <f>I8525-J8525-(0.38*'Recalled prostheses cost'!$F$23)</f>
        <v>-141207159.16300592</v>
      </c>
      <c r="L8525" s="11">
        <f t="shared" si="270"/>
        <v>1</v>
      </c>
    </row>
    <row r="8526" spans="1:12" x14ac:dyDescent="0.25">
      <c r="A8526">
        <f t="shared" si="271"/>
        <v>8521</v>
      </c>
      <c r="C8526">
        <v>55420.368975490455</v>
      </c>
      <c r="D8526">
        <v>57078.010813321278</v>
      </c>
      <c r="E8526">
        <v>39549918.609956741</v>
      </c>
      <c r="F8526">
        <v>1657.6418378308226</v>
      </c>
      <c r="G8526">
        <v>266966103.70865539</v>
      </c>
      <c r="H8526" s="6">
        <f>E8526-G8526-'Recalled prostheses cost'!$F$23</f>
        <v>-251168009.56558982</v>
      </c>
      <c r="I8526" s="112">
        <v>21823146.243723359</v>
      </c>
      <c r="J8526" s="112">
        <v>101447119.40928903</v>
      </c>
      <c r="K8526" s="112">
        <f>I8526-J8526-(0.38*'Recalled prostheses cost'!$F$23)</f>
        <v>-88649666.462984324</v>
      </c>
      <c r="L8526" s="11">
        <f t="shared" si="270"/>
        <v>1</v>
      </c>
    </row>
    <row r="8527" spans="1:12" x14ac:dyDescent="0.25">
      <c r="A8527">
        <f t="shared" si="271"/>
        <v>8522</v>
      </c>
      <c r="C8527">
        <v>51993.378701450245</v>
      </c>
      <c r="D8527">
        <v>53644.339058700141</v>
      </c>
      <c r="E8527">
        <v>39337280.889345139</v>
      </c>
      <c r="F8527">
        <v>1650.9603572498963</v>
      </c>
      <c r="G8527">
        <v>285417133.97220665</v>
      </c>
      <c r="H8527" s="6">
        <f>E8527-G8527-'Recalled prostheses cost'!$F$23</f>
        <v>-269831677.54975271</v>
      </c>
      <c r="I8527" s="112">
        <v>22017036.442827813</v>
      </c>
      <c r="J8527" s="112">
        <v>108458510.90943855</v>
      </c>
      <c r="K8527" s="112">
        <f>I8527-J8527-(0.38*'Recalled prostheses cost'!$F$23)</f>
        <v>-95467167.764029384</v>
      </c>
      <c r="L8527" s="11">
        <f t="shared" si="270"/>
        <v>1</v>
      </c>
    </row>
    <row r="8528" spans="1:12" x14ac:dyDescent="0.25">
      <c r="A8528">
        <f t="shared" si="271"/>
        <v>8523</v>
      </c>
      <c r="C8528">
        <v>58394.521436139585</v>
      </c>
      <c r="D8528">
        <v>59159.883829411119</v>
      </c>
      <c r="E8528">
        <v>38717525.731101632</v>
      </c>
      <c r="F8528">
        <v>765.36239327153453</v>
      </c>
      <c r="G8528">
        <v>117586627.90236869</v>
      </c>
      <c r="H8528" s="6">
        <f>E8528-G8528-'Recalled prostheses cost'!$F$23</f>
        <v>-102620926.63815823</v>
      </c>
      <c r="I8528" s="112">
        <v>21316155.549189799</v>
      </c>
      <c r="J8528" s="112">
        <v>44682918.60290011</v>
      </c>
      <c r="K8528" s="112">
        <f>I8528-J8528-(0.38*'Recalled prostheses cost'!$F$23)</f>
        <v>-32392456.351128958</v>
      </c>
      <c r="L8528" s="11">
        <f t="shared" si="270"/>
        <v>1</v>
      </c>
    </row>
    <row r="8529" spans="1:12" x14ac:dyDescent="0.25">
      <c r="A8529">
        <f t="shared" si="271"/>
        <v>8524</v>
      </c>
      <c r="C8529">
        <v>52801.007744181428</v>
      </c>
      <c r="D8529">
        <v>54165.955318551009</v>
      </c>
      <c r="E8529">
        <v>43587211.936642081</v>
      </c>
      <c r="F8529">
        <v>1364.9475743695803</v>
      </c>
      <c r="G8529">
        <v>223608248.63972896</v>
      </c>
      <c r="H8529" s="6">
        <f>E8529-G8529-'Recalled prostheses cost'!$F$23</f>
        <v>-203772861.16997805</v>
      </c>
      <c r="I8529" s="112">
        <v>24442479.297574058</v>
      </c>
      <c r="J8529" s="112">
        <v>84971134.483097002</v>
      </c>
      <c r="K8529" s="112">
        <f>I8529-J8529-(0.38*'Recalled prostheses cost'!$F$23)</f>
        <v>-69554348.482941598</v>
      </c>
      <c r="L8529" s="11">
        <f t="shared" si="270"/>
        <v>1</v>
      </c>
    </row>
    <row r="8530" spans="1:12" x14ac:dyDescent="0.25">
      <c r="A8530">
        <f t="shared" si="271"/>
        <v>8525</v>
      </c>
      <c r="C8530">
        <v>61885.590179259336</v>
      </c>
      <c r="D8530">
        <v>63788.166220156119</v>
      </c>
      <c r="E8530">
        <v>41723551.484497011</v>
      </c>
      <c r="F8530">
        <v>1902.5760408967835</v>
      </c>
      <c r="G8530">
        <v>243068451.22529238</v>
      </c>
      <c r="H8530" s="6">
        <f>E8530-G8530-'Recalled prostheses cost'!$F$23</f>
        <v>-225096724.20768654</v>
      </c>
      <c r="I8530" s="112">
        <v>22915970.791333497</v>
      </c>
      <c r="J8530" s="112">
        <v>92366011.465611115</v>
      </c>
      <c r="K8530" s="112">
        <f>I8530-J8530-(0.38*'Recalled prostheses cost'!$F$23)</f>
        <v>-78475733.971696258</v>
      </c>
      <c r="L8530" s="11">
        <f t="shared" si="270"/>
        <v>1</v>
      </c>
    </row>
    <row r="8531" spans="1:12" x14ac:dyDescent="0.25">
      <c r="A8531">
        <f t="shared" si="271"/>
        <v>8526</v>
      </c>
      <c r="C8531">
        <v>51442.501710877135</v>
      </c>
      <c r="D8531">
        <v>52976.637713533666</v>
      </c>
      <c r="E8531">
        <v>51080981.690620616</v>
      </c>
      <c r="F8531">
        <v>1534.1360026565308</v>
      </c>
      <c r="G8531">
        <v>380953759.22791117</v>
      </c>
      <c r="H8531" s="6">
        <f>E8531-G8531-'Recalled prostheses cost'!$F$23</f>
        <v>-353624602.00418174</v>
      </c>
      <c r="I8531" s="112">
        <v>28088250.010778204</v>
      </c>
      <c r="J8531" s="112">
        <v>144762428.50660625</v>
      </c>
      <c r="K8531" s="112">
        <f>I8531-J8531-(0.38*'Recalled prostheses cost'!$F$23)</f>
        <v>-125699871.79324669</v>
      </c>
      <c r="L8531" s="11">
        <f t="shared" si="270"/>
        <v>1</v>
      </c>
    </row>
    <row r="8532" spans="1:12" x14ac:dyDescent="0.25">
      <c r="A8532">
        <f t="shared" si="271"/>
        <v>8527</v>
      </c>
      <c r="C8532">
        <v>53397.345366966852</v>
      </c>
      <c r="D8532">
        <v>55031.660483837222</v>
      </c>
      <c r="E8532">
        <v>42103435.742745146</v>
      </c>
      <c r="F8532">
        <v>1634.3151168703698</v>
      </c>
      <c r="G8532">
        <v>297452861.4574039</v>
      </c>
      <c r="H8532" s="6">
        <f>E8532-G8532-'Recalled prostheses cost'!$F$23</f>
        <v>-279101250.18154991</v>
      </c>
      <c r="I8532" s="112">
        <v>23219304.251624927</v>
      </c>
      <c r="J8532" s="112">
        <v>113032087.35381348</v>
      </c>
      <c r="K8532" s="112">
        <f>I8532-J8532-(0.38*'Recalled prostheses cost'!$F$23)</f>
        <v>-98838476.399607211</v>
      </c>
      <c r="L8532" s="11">
        <f t="shared" si="270"/>
        <v>1</v>
      </c>
    </row>
    <row r="8533" spans="1:12" x14ac:dyDescent="0.25">
      <c r="A8533">
        <f t="shared" si="271"/>
        <v>8528</v>
      </c>
      <c r="C8533">
        <v>68397.288064251479</v>
      </c>
      <c r="D8533">
        <v>71725.829014645104</v>
      </c>
      <c r="E8533">
        <v>44675156.282635421</v>
      </c>
      <c r="F8533">
        <v>3328.5409503936244</v>
      </c>
      <c r="G8533">
        <v>521671364.68773419</v>
      </c>
      <c r="H8533" s="6">
        <f>E8533-G8533-'Recalled prostheses cost'!$F$23</f>
        <v>-500748032.87198997</v>
      </c>
      <c r="I8533" s="112">
        <v>25065763.700874705</v>
      </c>
      <c r="J8533" s="112">
        <v>198235118.58133897</v>
      </c>
      <c r="K8533" s="112">
        <f>I8533-J8533-(0.38*'Recalled prostheses cost'!$F$23)</f>
        <v>-182195048.17788291</v>
      </c>
      <c r="L8533" s="11">
        <f t="shared" si="270"/>
        <v>1</v>
      </c>
    </row>
    <row r="8534" spans="1:12" x14ac:dyDescent="0.25">
      <c r="A8534">
        <f t="shared" si="271"/>
        <v>8529</v>
      </c>
      <c r="C8534">
        <v>54598.204912556408</v>
      </c>
      <c r="D8534">
        <v>55767.097539839815</v>
      </c>
      <c r="E8534">
        <v>50707657.604749106</v>
      </c>
      <c r="F8534">
        <v>1168.8926272834069</v>
      </c>
      <c r="G8534">
        <v>242199273.20139906</v>
      </c>
      <c r="H8534" s="6">
        <f>E8534-G8534-'Recalled prostheses cost'!$F$23</f>
        <v>-215243440.06354111</v>
      </c>
      <c r="I8534" s="112">
        <v>28176431.120537233</v>
      </c>
      <c r="J8534" s="112">
        <v>92035723.816531658</v>
      </c>
      <c r="K8534" s="112">
        <f>I8534-J8534-(0.38*'Recalled prostheses cost'!$F$23)</f>
        <v>-72884985.993413061</v>
      </c>
      <c r="L8534" s="11">
        <f t="shared" si="270"/>
        <v>1</v>
      </c>
    </row>
    <row r="8535" spans="1:12" x14ac:dyDescent="0.25">
      <c r="A8535">
        <f t="shared" si="271"/>
        <v>8530</v>
      </c>
      <c r="C8535">
        <v>66555.482202178857</v>
      </c>
      <c r="D8535">
        <v>68437.674770392754</v>
      </c>
      <c r="E8535">
        <v>42963851.417167991</v>
      </c>
      <c r="F8535">
        <v>1882.1925682138972</v>
      </c>
      <c r="G8535">
        <v>239977537.97375551</v>
      </c>
      <c r="H8535" s="6">
        <f>E8535-G8535-'Recalled prostheses cost'!$F$23</f>
        <v>-220765511.02347869</v>
      </c>
      <c r="I8535" s="112">
        <v>24365159.383215878</v>
      </c>
      <c r="J8535" s="112">
        <v>91191464.430027097</v>
      </c>
      <c r="K8535" s="112">
        <f>I8535-J8535-(0.38*'Recalled prostheses cost'!$F$23)</f>
        <v>-75851998.344229877</v>
      </c>
      <c r="L8535" s="11">
        <f t="shared" si="270"/>
        <v>1</v>
      </c>
    </row>
    <row r="8536" spans="1:12" x14ac:dyDescent="0.25">
      <c r="A8536">
        <f t="shared" si="271"/>
        <v>8531</v>
      </c>
      <c r="C8536">
        <v>59806.970944667635</v>
      </c>
      <c r="D8536">
        <v>61551.250620363804</v>
      </c>
      <c r="E8536">
        <v>49467541.725420579</v>
      </c>
      <c r="F8536">
        <v>1744.2796756961689</v>
      </c>
      <c r="G8536">
        <v>407099073.77844924</v>
      </c>
      <c r="H8536" s="6">
        <f>E8536-G8536-'Recalled prostheses cost'!$F$23</f>
        <v>-381383356.51991981</v>
      </c>
      <c r="I8536" s="112">
        <v>27576654.423308849</v>
      </c>
      <c r="J8536" s="112">
        <v>154697648.03581074</v>
      </c>
      <c r="K8536" s="112">
        <f>I8536-J8536-(0.38*'Recalled prostheses cost'!$F$23)</f>
        <v>-136146686.90992054</v>
      </c>
      <c r="L8536" s="11">
        <f t="shared" si="270"/>
        <v>1</v>
      </c>
    </row>
    <row r="8537" spans="1:12" x14ac:dyDescent="0.25">
      <c r="A8537">
        <f t="shared" si="271"/>
        <v>8532</v>
      </c>
      <c r="C8537">
        <v>54930.964367838293</v>
      </c>
      <c r="D8537">
        <v>57284.704073734822</v>
      </c>
      <c r="E8537">
        <v>53959203.103889212</v>
      </c>
      <c r="F8537">
        <v>2353.7397058965289</v>
      </c>
      <c r="G8537">
        <v>630466136.9283644</v>
      </c>
      <c r="H8537" s="6">
        <f>E8537-G8537-'Recalled prostheses cost'!$F$23</f>
        <v>-600258758.29136634</v>
      </c>
      <c r="I8537" s="112">
        <v>29479291.09848626</v>
      </c>
      <c r="J8537" s="112">
        <v>239577132.03277847</v>
      </c>
      <c r="K8537" s="112">
        <f>I8537-J8537-(0.38*'Recalled prostheses cost'!$F$23)</f>
        <v>-219123534.23171085</v>
      </c>
      <c r="L8537" s="11">
        <f t="shared" si="270"/>
        <v>1</v>
      </c>
    </row>
    <row r="8538" spans="1:12" x14ac:dyDescent="0.25">
      <c r="A8538">
        <f t="shared" si="271"/>
        <v>8533</v>
      </c>
      <c r="C8538">
        <v>61665.94655042528</v>
      </c>
      <c r="D8538">
        <v>63191.516620140705</v>
      </c>
      <c r="E8538">
        <v>40508216.463848703</v>
      </c>
      <c r="F8538">
        <v>1525.5700697154243</v>
      </c>
      <c r="G8538">
        <v>212870224.83500129</v>
      </c>
      <c r="H8538" s="6">
        <f>E8538-G8538-'Recalled prostheses cost'!$F$23</f>
        <v>-196113832.83804375</v>
      </c>
      <c r="I8538" s="112">
        <v>22128026.156131547</v>
      </c>
      <c r="J8538" s="112">
        <v>80890685.437300488</v>
      </c>
      <c r="K8538" s="112">
        <f>I8538-J8538-(0.38*'Recalled prostheses cost'!$F$23)</f>
        <v>-67788352.578587592</v>
      </c>
      <c r="L8538" s="11">
        <f t="shared" si="270"/>
        <v>1</v>
      </c>
    </row>
    <row r="8539" spans="1:12" x14ac:dyDescent="0.25">
      <c r="A8539">
        <f t="shared" si="271"/>
        <v>8534</v>
      </c>
      <c r="C8539">
        <v>76662.00069425469</v>
      </c>
      <c r="D8539">
        <v>79600.356849150921</v>
      </c>
      <c r="E8539">
        <v>37945803.324421622</v>
      </c>
      <c r="F8539">
        <v>2938.3561548962316</v>
      </c>
      <c r="G8539">
        <v>313513642.40085185</v>
      </c>
      <c r="H8539" s="6">
        <f>E8539-G8539-'Recalled prostheses cost'!$F$23</f>
        <v>-299319663.54332137</v>
      </c>
      <c r="I8539" s="112">
        <v>20592350.209132757</v>
      </c>
      <c r="J8539" s="112">
        <v>119135184.1123237</v>
      </c>
      <c r="K8539" s="112">
        <f>I8539-J8539-(0.38*'Recalled prostheses cost'!$F$23)</f>
        <v>-107568527.20060959</v>
      </c>
      <c r="L8539" s="11">
        <f t="shared" si="270"/>
        <v>1</v>
      </c>
    </row>
    <row r="8540" spans="1:12" x14ac:dyDescent="0.25">
      <c r="A8540">
        <f t="shared" si="271"/>
        <v>8535</v>
      </c>
      <c r="C8540">
        <v>69561.711148699818</v>
      </c>
      <c r="D8540">
        <v>72454.520849536595</v>
      </c>
      <c r="E8540">
        <v>63444166.300923593</v>
      </c>
      <c r="F8540">
        <v>2892.8097008367768</v>
      </c>
      <c r="G8540">
        <v>604743205.77602351</v>
      </c>
      <c r="H8540" s="6">
        <f>E8540-G8540-'Recalled prostheses cost'!$F$23</f>
        <v>-565050863.94199109</v>
      </c>
      <c r="I8540" s="112">
        <v>35272212.881555967</v>
      </c>
      <c r="J8540" s="112">
        <v>229802418.19488892</v>
      </c>
      <c r="K8540" s="112">
        <f>I8540-J8540-(0.38*'Recalled prostheses cost'!$F$23)</f>
        <v>-203555898.6107516</v>
      </c>
      <c r="L8540" s="11">
        <f t="shared" si="270"/>
        <v>1</v>
      </c>
    </row>
    <row r="8541" spans="1:12" x14ac:dyDescent="0.25">
      <c r="A8541">
        <f t="shared" si="271"/>
        <v>8536</v>
      </c>
      <c r="C8541">
        <v>46788.175802230857</v>
      </c>
      <c r="D8541">
        <v>47807.253298144999</v>
      </c>
      <c r="E8541">
        <v>50472583.589992829</v>
      </c>
      <c r="F8541">
        <v>1019.0774959141418</v>
      </c>
      <c r="G8541">
        <v>209707188.61230084</v>
      </c>
      <c r="H8541" s="6">
        <f>E8541-G8541-'Recalled prostheses cost'!$F$23</f>
        <v>-182986429.48919919</v>
      </c>
      <c r="I8541" s="112">
        <v>28093819.829289611</v>
      </c>
      <c r="J8541" s="112">
        <v>79688731.672674298</v>
      </c>
      <c r="K8541" s="112">
        <f>I8541-J8541-(0.38*'Recalled prostheses cost'!$F$23)</f>
        <v>-60620605.14080333</v>
      </c>
      <c r="L8541" s="11">
        <f t="shared" si="270"/>
        <v>1</v>
      </c>
    </row>
    <row r="8542" spans="1:12" x14ac:dyDescent="0.25">
      <c r="A8542">
        <f t="shared" si="271"/>
        <v>8537</v>
      </c>
      <c r="C8542">
        <v>57875.054639996139</v>
      </c>
      <c r="D8542">
        <v>60087.924560905703</v>
      </c>
      <c r="E8542">
        <v>48331790.941393122</v>
      </c>
      <c r="F8542">
        <v>2212.8699209095648</v>
      </c>
      <c r="G8542">
        <v>338068646.00545597</v>
      </c>
      <c r="H8542" s="6">
        <f>E8542-G8542-'Recalled prostheses cost'!$F$23</f>
        <v>-313488679.530954</v>
      </c>
      <c r="I8542" s="112">
        <v>26857332.182102833</v>
      </c>
      <c r="J8542" s="112">
        <v>128466085.48207328</v>
      </c>
      <c r="K8542" s="112">
        <f>I8542-J8542-(0.38*'Recalled prostheses cost'!$F$23)</f>
        <v>-110634446.5973891</v>
      </c>
      <c r="L8542" s="11">
        <f t="shared" si="270"/>
        <v>1</v>
      </c>
    </row>
    <row r="8543" spans="1:12" x14ac:dyDescent="0.25">
      <c r="A8543">
        <f t="shared" si="271"/>
        <v>8538</v>
      </c>
      <c r="C8543">
        <v>55951.438071857468</v>
      </c>
      <c r="D8543">
        <v>57628.368444658474</v>
      </c>
      <c r="E8543">
        <v>40545674.418273866</v>
      </c>
      <c r="F8543">
        <v>1676.9303728010054</v>
      </c>
      <c r="G8543">
        <v>288055716.65856242</v>
      </c>
      <c r="H8543" s="6">
        <f>E8543-G8543-'Recalled prostheses cost'!$F$23</f>
        <v>-271261866.70717973</v>
      </c>
      <c r="I8543" s="112">
        <v>22627288.266884718</v>
      </c>
      <c r="J8543" s="112">
        <v>109461172.33025375</v>
      </c>
      <c r="K8543" s="112">
        <f>I8543-J8543-(0.38*'Recalled prostheses cost'!$F$23)</f>
        <v>-95859577.36078769</v>
      </c>
      <c r="L8543" s="11">
        <f t="shared" si="270"/>
        <v>1</v>
      </c>
    </row>
    <row r="8544" spans="1:12" x14ac:dyDescent="0.25">
      <c r="A8544">
        <f t="shared" si="271"/>
        <v>8539</v>
      </c>
      <c r="C8544">
        <v>76697.719831838986</v>
      </c>
      <c r="D8544">
        <v>78955.451853541716</v>
      </c>
      <c r="E8544">
        <v>46539119.172464617</v>
      </c>
      <c r="F8544">
        <v>2257.73202170273</v>
      </c>
      <c r="G8544">
        <v>242519809.36580741</v>
      </c>
      <c r="H8544" s="6">
        <f>E8544-G8544-'Recalled prostheses cost'!$F$23</f>
        <v>-219732514.66023397</v>
      </c>
      <c r="I8544" s="112">
        <v>25729744.837132152</v>
      </c>
      <c r="J8544" s="112">
        <v>92157527.559006825</v>
      </c>
      <c r="K8544" s="112">
        <f>I8544-J8544-(0.38*'Recalled prostheses cost'!$F$23)</f>
        <v>-75453476.019293308</v>
      </c>
      <c r="L8544" s="11">
        <f t="shared" si="270"/>
        <v>1</v>
      </c>
    </row>
    <row r="8545" spans="1:12" x14ac:dyDescent="0.25">
      <c r="A8545">
        <f t="shared" si="271"/>
        <v>8540</v>
      </c>
      <c r="C8545">
        <v>68001.323906618942</v>
      </c>
      <c r="D8545">
        <v>71020.861739588843</v>
      </c>
      <c r="E8545">
        <v>45927458.559920594</v>
      </c>
      <c r="F8545">
        <v>3019.5378329699015</v>
      </c>
      <c r="G8545">
        <v>446199831.80690265</v>
      </c>
      <c r="H8545" s="6">
        <f>E8545-G8545-'Recalled prostheses cost'!$F$23</f>
        <v>-424024197.71387321</v>
      </c>
      <c r="I8545" s="112">
        <v>25019943.713607181</v>
      </c>
      <c r="J8545" s="112">
        <v>169555936.08662301</v>
      </c>
      <c r="K8545" s="112">
        <f>I8545-J8545-(0.38*'Recalled prostheses cost'!$F$23)</f>
        <v>-153561685.67043447</v>
      </c>
      <c r="L8545" s="11">
        <f t="shared" si="270"/>
        <v>1</v>
      </c>
    </row>
    <row r="8546" spans="1:12" x14ac:dyDescent="0.25">
      <c r="A8546">
        <f t="shared" si="271"/>
        <v>8541</v>
      </c>
      <c r="C8546">
        <v>59802.846777778497</v>
      </c>
      <c r="D8546">
        <v>61194.888314895194</v>
      </c>
      <c r="E8546">
        <v>50700315.611316256</v>
      </c>
      <c r="F8546">
        <v>1392.0415371166964</v>
      </c>
      <c r="G8546">
        <v>278197497.40095699</v>
      </c>
      <c r="H8546" s="6">
        <f>E8546-G8546-'Recalled prostheses cost'!$F$23</f>
        <v>-251249006.25653189</v>
      </c>
      <c r="I8546" s="112">
        <v>28129030.384672262</v>
      </c>
      <c r="J8546" s="112">
        <v>105715049.01236366</v>
      </c>
      <c r="K8546" s="112">
        <f>I8546-J8546-(0.38*'Recalled prostheses cost'!$F$23)</f>
        <v>-86611711.925110042</v>
      </c>
      <c r="L8546" s="11">
        <f t="shared" si="270"/>
        <v>1</v>
      </c>
    </row>
    <row r="8547" spans="1:12" x14ac:dyDescent="0.25">
      <c r="A8547">
        <f t="shared" si="271"/>
        <v>8542</v>
      </c>
      <c r="C8547">
        <v>71505.900248884558</v>
      </c>
      <c r="D8547">
        <v>73877.683816143966</v>
      </c>
      <c r="E8547">
        <v>43488153.051061586</v>
      </c>
      <c r="F8547">
        <v>2371.7835672594083</v>
      </c>
      <c r="G8547">
        <v>260356286.81807858</v>
      </c>
      <c r="H8547" s="6">
        <f>E8547-G8547-'Recalled prostheses cost'!$F$23</f>
        <v>-240619958.23390818</v>
      </c>
      <c r="I8547" s="112">
        <v>24215345.714786313</v>
      </c>
      <c r="J8547" s="112">
        <v>98935388.990869865</v>
      </c>
      <c r="K8547" s="112">
        <f>I8547-J8547-(0.38*'Recalled prostheses cost'!$F$23)</f>
        <v>-83745736.573502213</v>
      </c>
      <c r="L8547" s="11">
        <f t="shared" si="270"/>
        <v>1</v>
      </c>
    </row>
    <row r="8548" spans="1:12" x14ac:dyDescent="0.25">
      <c r="A8548">
        <f t="shared" si="271"/>
        <v>8543</v>
      </c>
      <c r="C8548">
        <v>54632.558286350897</v>
      </c>
      <c r="D8548">
        <v>55909.391748135422</v>
      </c>
      <c r="E8548">
        <v>52117537.147383139</v>
      </c>
      <c r="F8548">
        <v>1276.8334617845248</v>
      </c>
      <c r="G8548">
        <v>355582705.88756585</v>
      </c>
      <c r="H8548" s="6">
        <f>E8548-G8548-'Recalled prostheses cost'!$F$23</f>
        <v>-327216993.20707387</v>
      </c>
      <c r="I8548" s="112">
        <v>28912427.558343217</v>
      </c>
      <c r="J8548" s="112">
        <v>135121428.23727506</v>
      </c>
      <c r="K8548" s="112">
        <f>I8548-J8548-(0.38*'Recalled prostheses cost'!$F$23)</f>
        <v>-115234693.97635049</v>
      </c>
      <c r="L8548" s="11">
        <f t="shared" si="270"/>
        <v>1</v>
      </c>
    </row>
    <row r="8549" spans="1:12" x14ac:dyDescent="0.25">
      <c r="A8549">
        <f t="shared" si="271"/>
        <v>8544</v>
      </c>
      <c r="C8549">
        <v>64868.503908107858</v>
      </c>
      <c r="D8549">
        <v>68110.925808060623</v>
      </c>
      <c r="E8549">
        <v>50929233.457170948</v>
      </c>
      <c r="F8549">
        <v>3242.4218999527657</v>
      </c>
      <c r="G8549">
        <v>563715442.56952977</v>
      </c>
      <c r="H8549" s="6">
        <f>E8549-G8549-'Recalled prostheses cost'!$F$23</f>
        <v>-536538033.57924998</v>
      </c>
      <c r="I8549" s="112">
        <v>28245037.649048377</v>
      </c>
      <c r="J8549" s="112">
        <v>214211868.17642128</v>
      </c>
      <c r="K8549" s="112">
        <f>I8549-J8549-(0.38*'Recalled prostheses cost'!$F$23)</f>
        <v>-194992523.82479155</v>
      </c>
      <c r="L8549" s="11">
        <f t="shared" si="270"/>
        <v>1</v>
      </c>
    </row>
    <row r="8550" spans="1:12" x14ac:dyDescent="0.25">
      <c r="A8550">
        <f t="shared" si="271"/>
        <v>8545</v>
      </c>
      <c r="C8550">
        <v>50229.752321552514</v>
      </c>
      <c r="D8550">
        <v>51594.829533923657</v>
      </c>
      <c r="E8550">
        <v>56007195.635976166</v>
      </c>
      <c r="F8550">
        <v>1365.0772123711431</v>
      </c>
      <c r="G8550">
        <v>358025574.74252975</v>
      </c>
      <c r="H8550" s="6">
        <f>E8550-G8550-'Recalled prostheses cost'!$F$23</f>
        <v>-325770203.57344472</v>
      </c>
      <c r="I8550" s="112">
        <v>31040376.005350728</v>
      </c>
      <c r="J8550" s="112">
        <v>136049718.40216127</v>
      </c>
      <c r="K8550" s="112">
        <f>I8550-J8550-(0.38*'Recalled prostheses cost'!$F$23)</f>
        <v>-114035035.69422919</v>
      </c>
      <c r="L8550" s="11">
        <f t="shared" si="270"/>
        <v>1</v>
      </c>
    </row>
    <row r="8551" spans="1:12" x14ac:dyDescent="0.25">
      <c r="A8551">
        <f t="shared" si="271"/>
        <v>8546</v>
      </c>
      <c r="C8551">
        <v>59646.414915208836</v>
      </c>
      <c r="D8551">
        <v>60977.605915978238</v>
      </c>
      <c r="E8551">
        <v>54725061.474947073</v>
      </c>
      <c r="F8551">
        <v>1331.1910007694023</v>
      </c>
      <c r="G8551">
        <v>218409246.39266762</v>
      </c>
      <c r="H8551" s="6">
        <f>E8551-G8551-'Recalled prostheses cost'!$F$23</f>
        <v>-187436009.38461173</v>
      </c>
      <c r="I8551" s="112">
        <v>30080960.498975858</v>
      </c>
      <c r="J8551" s="112">
        <v>82995513.629213706</v>
      </c>
      <c r="K8551" s="112">
        <f>I8551-J8551-(0.38*'Recalled prostheses cost'!$F$23)</f>
        <v>-61940246.427656494</v>
      </c>
      <c r="L8551" s="11">
        <f t="shared" si="270"/>
        <v>1</v>
      </c>
    </row>
    <row r="8552" spans="1:12" x14ac:dyDescent="0.25">
      <c r="A8552">
        <f t="shared" si="271"/>
        <v>8547</v>
      </c>
      <c r="C8552">
        <v>51216.200411309779</v>
      </c>
      <c r="D8552">
        <v>52828.205387027745</v>
      </c>
      <c r="E8552">
        <v>49904503.287327707</v>
      </c>
      <c r="F8552">
        <v>1612.0049757179659</v>
      </c>
      <c r="G8552">
        <v>391155946.00485331</v>
      </c>
      <c r="H8552" s="6">
        <f>E8552-G8552-'Recalled prostheses cost'!$F$23</f>
        <v>-365003267.18441677</v>
      </c>
      <c r="I8552" s="112">
        <v>28266069.878783733</v>
      </c>
      <c r="J8552" s="112">
        <v>148639259.48184422</v>
      </c>
      <c r="K8552" s="112">
        <f>I8552-J8552-(0.38*'Recalled prostheses cost'!$F$23)</f>
        <v>-129398882.90047914</v>
      </c>
      <c r="L8552" s="11">
        <f t="shared" si="270"/>
        <v>1</v>
      </c>
    </row>
    <row r="8553" spans="1:12" x14ac:dyDescent="0.25">
      <c r="A8553">
        <f t="shared" si="271"/>
        <v>8548</v>
      </c>
      <c r="C8553">
        <v>58322.323493311334</v>
      </c>
      <c r="D8553">
        <v>60231.82164474771</v>
      </c>
      <c r="E8553">
        <v>41269079.610925712</v>
      </c>
      <c r="F8553">
        <v>1909.4981514363753</v>
      </c>
      <c r="G8553">
        <v>290604065.15328032</v>
      </c>
      <c r="H8553" s="6">
        <f>E8553-G8553-'Recalled prostheses cost'!$F$23</f>
        <v>-273086810.00924581</v>
      </c>
      <c r="I8553" s="112">
        <v>22725509.745824385</v>
      </c>
      <c r="J8553" s="112">
        <v>110429544.75824653</v>
      </c>
      <c r="K8553" s="112">
        <f>I8553-J8553-(0.38*'Recalled prostheses cost'!$F$23)</f>
        <v>-96729728.309840798</v>
      </c>
      <c r="L8553" s="11">
        <f t="shared" si="270"/>
        <v>1</v>
      </c>
    </row>
    <row r="8554" spans="1:12" x14ac:dyDescent="0.25">
      <c r="A8554">
        <f t="shared" si="271"/>
        <v>8549</v>
      </c>
      <c r="C8554">
        <v>57175.145582301848</v>
      </c>
      <c r="D8554">
        <v>59064.628877952979</v>
      </c>
      <c r="E8554">
        <v>46745896.947709844</v>
      </c>
      <c r="F8554">
        <v>1889.4832956511309</v>
      </c>
      <c r="G8554">
        <v>354324253.57499194</v>
      </c>
      <c r="H8554" s="6">
        <f>E8554-G8554-'Recalled prostheses cost'!$F$23</f>
        <v>-331330181.09417325</v>
      </c>
      <c r="I8554" s="112">
        <v>26018134.745496269</v>
      </c>
      <c r="J8554" s="112">
        <v>134643216.35849696</v>
      </c>
      <c r="K8554" s="112">
        <f>I8554-J8554-(0.38*'Recalled prostheses cost'!$F$23)</f>
        <v>-117650774.91041934</v>
      </c>
      <c r="L8554" s="11">
        <f t="shared" si="270"/>
        <v>1</v>
      </c>
    </row>
    <row r="8555" spans="1:12" x14ac:dyDescent="0.25">
      <c r="A8555">
        <f t="shared" si="271"/>
        <v>8550</v>
      </c>
      <c r="C8555">
        <v>72442.811775651149</v>
      </c>
      <c r="D8555">
        <v>75012.323664206298</v>
      </c>
      <c r="E8555">
        <v>55304911.372228935</v>
      </c>
      <c r="F8555">
        <v>2569.5118885551492</v>
      </c>
      <c r="G8555">
        <v>527233472.75959885</v>
      </c>
      <c r="H8555" s="6">
        <f>E8555-G8555-'Recalled prostheses cost'!$F$23</f>
        <v>-495680385.8542611</v>
      </c>
      <c r="I8555" s="112">
        <v>30727254.837809633</v>
      </c>
      <c r="J8555" s="112">
        <v>200348719.64864755</v>
      </c>
      <c r="K8555" s="112">
        <f>I8555-J8555-(0.38*'Recalled prostheses cost'!$F$23)</f>
        <v>-178647158.10825658</v>
      </c>
      <c r="L8555" s="11">
        <f t="shared" si="270"/>
        <v>1</v>
      </c>
    </row>
    <row r="8556" spans="1:12" x14ac:dyDescent="0.25">
      <c r="A8556">
        <f t="shared" si="271"/>
        <v>8551</v>
      </c>
      <c r="C8556">
        <v>58861.075653852276</v>
      </c>
      <c r="D8556">
        <v>60506.55613695403</v>
      </c>
      <c r="E8556">
        <v>42550346.275227286</v>
      </c>
      <c r="F8556">
        <v>1645.4804831017536</v>
      </c>
      <c r="G8556">
        <v>245124295.35144833</v>
      </c>
      <c r="H8556" s="6">
        <f>E8556-G8556-'Recalled prostheses cost'!$F$23</f>
        <v>-226325773.54311222</v>
      </c>
      <c r="I8556" s="112">
        <v>23833118.903327137</v>
      </c>
      <c r="J8556" s="112">
        <v>93147232.233550385</v>
      </c>
      <c r="K8556" s="112">
        <f>I8556-J8556-(0.38*'Recalled prostheses cost'!$F$23)</f>
        <v>-78339806.627641886</v>
      </c>
      <c r="L8556" s="11">
        <f t="shared" si="270"/>
        <v>1</v>
      </c>
    </row>
    <row r="8557" spans="1:12" x14ac:dyDescent="0.25">
      <c r="A8557">
        <f t="shared" si="271"/>
        <v>8552</v>
      </c>
      <c r="C8557">
        <v>62145.887456036704</v>
      </c>
      <c r="D8557">
        <v>64400.87429806943</v>
      </c>
      <c r="E8557">
        <v>48267889.538285255</v>
      </c>
      <c r="F8557">
        <v>2254.9868420327257</v>
      </c>
      <c r="G8557">
        <v>414826400.770549</v>
      </c>
      <c r="H8557" s="6">
        <f>E8557-G8557-'Recalled prostheses cost'!$F$23</f>
        <v>-390310335.69915491</v>
      </c>
      <c r="I8557" s="112">
        <v>26927482.904916123</v>
      </c>
      <c r="J8557" s="112">
        <v>157634032.29280862</v>
      </c>
      <c r="K8557" s="112">
        <f>I8557-J8557-(0.38*'Recalled prostheses cost'!$F$23)</f>
        <v>-139732242.68531114</v>
      </c>
      <c r="L8557" s="11">
        <f t="shared" si="270"/>
        <v>1</v>
      </c>
    </row>
    <row r="8558" spans="1:12" x14ac:dyDescent="0.25">
      <c r="A8558">
        <f t="shared" si="271"/>
        <v>8553</v>
      </c>
      <c r="C8558">
        <v>52965.503875650953</v>
      </c>
      <c r="D8558">
        <v>54319.687787276518</v>
      </c>
      <c r="E8558">
        <v>52533323.713099569</v>
      </c>
      <c r="F8558">
        <v>1354.1839116255651</v>
      </c>
      <c r="G8558">
        <v>300696602.81830823</v>
      </c>
      <c r="H8558" s="6">
        <f>E8558-G8558-'Recalled prostheses cost'!$F$23</f>
        <v>-271915103.57209986</v>
      </c>
      <c r="I8558" s="112">
        <v>29075061.78214876</v>
      </c>
      <c r="J8558" s="112">
        <v>114264709.07095712</v>
      </c>
      <c r="K8558" s="112">
        <f>I8558-J8558-(0.38*'Recalled prostheses cost'!$F$23)</f>
        <v>-94215340.586227</v>
      </c>
      <c r="L8558" s="11">
        <f t="shared" si="270"/>
        <v>1</v>
      </c>
    </row>
    <row r="8559" spans="1:12" x14ac:dyDescent="0.25">
      <c r="A8559">
        <f t="shared" si="271"/>
        <v>8554</v>
      </c>
      <c r="C8559">
        <v>65583.718490970015</v>
      </c>
      <c r="D8559">
        <v>66975.317873567314</v>
      </c>
      <c r="E8559">
        <v>43025795.411579713</v>
      </c>
      <c r="F8559">
        <v>1391.5993825972982</v>
      </c>
      <c r="G8559">
        <v>187748351.04293752</v>
      </c>
      <c r="H8559" s="6">
        <f>E8559-G8559-'Recalled prostheses cost'!$F$23</f>
        <v>-168474380.09824896</v>
      </c>
      <c r="I8559" s="112">
        <v>24222927.803463146</v>
      </c>
      <c r="J8559" s="112">
        <v>71344373.396316275</v>
      </c>
      <c r="K8559" s="112">
        <f>I8559-J8559-(0.38*'Recalled prostheses cost'!$F$23)</f>
        <v>-56147138.890271775</v>
      </c>
      <c r="L8559" s="11">
        <f t="shared" si="270"/>
        <v>1</v>
      </c>
    </row>
    <row r="8560" spans="1:12" x14ac:dyDescent="0.25">
      <c r="A8560">
        <f t="shared" si="271"/>
        <v>8555</v>
      </c>
      <c r="C8560">
        <v>59949.457392838616</v>
      </c>
      <c r="D8560">
        <v>61908.247801417485</v>
      </c>
      <c r="E8560">
        <v>53601945.373405226</v>
      </c>
      <c r="F8560">
        <v>1958.7904085788687</v>
      </c>
      <c r="G8560">
        <v>440680253.73378652</v>
      </c>
      <c r="H8560" s="6">
        <f>E8560-G8560-'Recalled prostheses cost'!$F$23</f>
        <v>-410830132.82727247</v>
      </c>
      <c r="I8560" s="112">
        <v>29885463.674821962</v>
      </c>
      <c r="J8560" s="112">
        <v>167458496.41883886</v>
      </c>
      <c r="K8560" s="112">
        <f>I8560-J8560-(0.38*'Recalled prostheses cost'!$F$23)</f>
        <v>-146598726.04143554</v>
      </c>
      <c r="L8560" s="11">
        <f t="shared" si="270"/>
        <v>1</v>
      </c>
    </row>
    <row r="8561" spans="1:12" x14ac:dyDescent="0.25">
      <c r="A8561">
        <f t="shared" si="271"/>
        <v>8556</v>
      </c>
      <c r="C8561">
        <v>72829.723568572139</v>
      </c>
      <c r="D8561">
        <v>75254.757609139109</v>
      </c>
      <c r="E8561">
        <v>44501458.451567553</v>
      </c>
      <c r="F8561">
        <v>2425.0340405669704</v>
      </c>
      <c r="G8561">
        <v>319348572.15254289</v>
      </c>
      <c r="H8561" s="6">
        <f>E8561-G8561-'Recalled prostheses cost'!$F$23</f>
        <v>-298598938.16786653</v>
      </c>
      <c r="I8561" s="112">
        <v>25047622.635796666</v>
      </c>
      <c r="J8561" s="112">
        <v>121352457.41796629</v>
      </c>
      <c r="K8561" s="112">
        <f>I8561-J8561-(0.38*'Recalled prostheses cost'!$F$23)</f>
        <v>-105330528.07958826</v>
      </c>
      <c r="L8561" s="11">
        <f t="shared" si="270"/>
        <v>1</v>
      </c>
    </row>
    <row r="8562" spans="1:12" x14ac:dyDescent="0.25">
      <c r="A8562">
        <f t="shared" si="271"/>
        <v>8557</v>
      </c>
      <c r="C8562">
        <v>52619.243157218385</v>
      </c>
      <c r="D8562">
        <v>54208.214864851907</v>
      </c>
      <c r="E8562">
        <v>64509641.146374859</v>
      </c>
      <c r="F8562">
        <v>1588.9717076335219</v>
      </c>
      <c r="G8562">
        <v>462309535.828426</v>
      </c>
      <c r="H8562" s="6">
        <f>E8562-G8562-'Recalled prostheses cost'!$F$23</f>
        <v>-421551719.14894229</v>
      </c>
      <c r="I8562" s="112">
        <v>35855309.957921363</v>
      </c>
      <c r="J8562" s="112">
        <v>175677623.61480188</v>
      </c>
      <c r="K8562" s="112">
        <f>I8562-J8562-(0.38*'Recalled prostheses cost'!$F$23)</f>
        <v>-148848006.95429918</v>
      </c>
      <c r="L8562" s="11">
        <f t="shared" si="270"/>
        <v>1</v>
      </c>
    </row>
    <row r="8563" spans="1:12" x14ac:dyDescent="0.25">
      <c r="A8563">
        <f t="shared" si="271"/>
        <v>8558</v>
      </c>
      <c r="C8563">
        <v>70371.419642750916</v>
      </c>
      <c r="D8563">
        <v>72563.812044388789</v>
      </c>
      <c r="E8563">
        <v>44003922.521448277</v>
      </c>
      <c r="F8563">
        <v>2192.3924016378733</v>
      </c>
      <c r="G8563">
        <v>270876798.9846614</v>
      </c>
      <c r="H8563" s="6">
        <f>E8563-G8563-'Recalled prostheses cost'!$F$23</f>
        <v>-250624700.93010429</v>
      </c>
      <c r="I8563" s="112">
        <v>24515454.604616184</v>
      </c>
      <c r="J8563" s="112">
        <v>102933183.61417133</v>
      </c>
      <c r="K8563" s="112">
        <f>I8563-J8563-(0.38*'Recalled prostheses cost'!$F$23)</f>
        <v>-87443422.306973785</v>
      </c>
      <c r="L8563" s="11">
        <f t="shared" si="270"/>
        <v>1</v>
      </c>
    </row>
    <row r="8564" spans="1:12" x14ac:dyDescent="0.25">
      <c r="A8564">
        <f t="shared" si="271"/>
        <v>8559</v>
      </c>
      <c r="C8564">
        <v>70755.217701736838</v>
      </c>
      <c r="D8564">
        <v>73162.321735928839</v>
      </c>
      <c r="E8564">
        <v>41341471.93529851</v>
      </c>
      <c r="F8564">
        <v>2407.1040341920016</v>
      </c>
      <c r="G8564">
        <v>271929713.16902387</v>
      </c>
      <c r="H8564" s="6">
        <f>E8564-G8564-'Recalled prostheses cost'!$F$23</f>
        <v>-254340065.70061654</v>
      </c>
      <c r="I8564" s="112">
        <v>22748147.518624403</v>
      </c>
      <c r="J8564" s="112">
        <v>103333291.00422908</v>
      </c>
      <c r="K8564" s="112">
        <f>I8564-J8564-(0.38*'Recalled prostheses cost'!$F$23)</f>
        <v>-89610836.783023328</v>
      </c>
      <c r="L8564" s="11">
        <f t="shared" si="270"/>
        <v>1</v>
      </c>
    </row>
    <row r="8565" spans="1:12" x14ac:dyDescent="0.25">
      <c r="A8565">
        <f t="shared" si="271"/>
        <v>8560</v>
      </c>
      <c r="C8565">
        <v>54192.346093235312</v>
      </c>
      <c r="D8565">
        <v>55996.041785716843</v>
      </c>
      <c r="E8565">
        <v>46075452.341700383</v>
      </c>
      <c r="F8565">
        <v>1803.6956924815313</v>
      </c>
      <c r="G8565">
        <v>345846978.30486339</v>
      </c>
      <c r="H8565" s="6">
        <f>E8565-G8565-'Recalled prostheses cost'!$F$23</f>
        <v>-323523350.43005419</v>
      </c>
      <c r="I8565" s="112">
        <v>25917119.113266785</v>
      </c>
      <c r="J8565" s="112">
        <v>131421851.75584811</v>
      </c>
      <c r="K8565" s="112">
        <f>I8565-J8565-(0.38*'Recalled prostheses cost'!$F$23)</f>
        <v>-114530425.93999997</v>
      </c>
      <c r="L8565" s="11">
        <f t="shared" si="270"/>
        <v>1</v>
      </c>
    </row>
    <row r="8566" spans="1:12" x14ac:dyDescent="0.25">
      <c r="A8566">
        <f t="shared" si="271"/>
        <v>8561</v>
      </c>
      <c r="C8566">
        <v>57562.810686716119</v>
      </c>
      <c r="D8566">
        <v>58596.703566352298</v>
      </c>
      <c r="E8566">
        <v>41979403.309203647</v>
      </c>
      <c r="F8566">
        <v>1033.8928796361797</v>
      </c>
      <c r="G8566">
        <v>129608119.94737691</v>
      </c>
      <c r="H8566" s="6">
        <f>E8566-G8566-'Recalled prostheses cost'!$F$23</f>
        <v>-111380541.10506442</v>
      </c>
      <c r="I8566" s="112">
        <v>23151745.617550883</v>
      </c>
      <c r="J8566" s="112">
        <v>49251085.580003224</v>
      </c>
      <c r="K8566" s="112">
        <f>I8566-J8566-(0.38*'Recalled prostheses cost'!$F$23)</f>
        <v>-35125033.259870991</v>
      </c>
      <c r="L8566" s="11">
        <f t="shared" si="270"/>
        <v>1</v>
      </c>
    </row>
    <row r="8567" spans="1:12" x14ac:dyDescent="0.25">
      <c r="A8567">
        <f t="shared" si="271"/>
        <v>8562</v>
      </c>
      <c r="C8567">
        <v>51326.746945403662</v>
      </c>
      <c r="D8567">
        <v>52594.323541613288</v>
      </c>
      <c r="E8567">
        <v>55212600.362023816</v>
      </c>
      <c r="F8567">
        <v>1267.5765962096266</v>
      </c>
      <c r="G8567">
        <v>333697066.20012641</v>
      </c>
      <c r="H8567" s="6">
        <f>E8567-G8567-'Recalled prostheses cost'!$F$23</f>
        <v>-302236290.30499375</v>
      </c>
      <c r="I8567" s="112">
        <v>30740410.721149575</v>
      </c>
      <c r="J8567" s="112">
        <v>126804885.15604803</v>
      </c>
      <c r="K8567" s="112">
        <f>I8567-J8567-(0.38*'Recalled prostheses cost'!$F$23)</f>
        <v>-105090167.73231709</v>
      </c>
      <c r="L8567" s="11">
        <f t="shared" si="270"/>
        <v>1</v>
      </c>
    </row>
    <row r="8568" spans="1:12" x14ac:dyDescent="0.25">
      <c r="A8568">
        <f t="shared" si="271"/>
        <v>8563</v>
      </c>
      <c r="C8568">
        <v>73555.569757814519</v>
      </c>
      <c r="D8568">
        <v>76755.051529656339</v>
      </c>
      <c r="E8568">
        <v>41367707.017071709</v>
      </c>
      <c r="F8568">
        <v>3199.4817718418199</v>
      </c>
      <c r="G8568">
        <v>316021147.4627375</v>
      </c>
      <c r="H8568" s="6">
        <f>E8568-G8568-'Recalled prostheses cost'!$F$23</f>
        <v>-298405264.91255695</v>
      </c>
      <c r="I8568" s="112">
        <v>22984003.002813559</v>
      </c>
      <c r="J8568" s="112">
        <v>120088036.03584026</v>
      </c>
      <c r="K8568" s="112">
        <f>I8568-J8568-(0.38*'Recalled prostheses cost'!$F$23)</f>
        <v>-106129726.33044535</v>
      </c>
      <c r="L8568" s="11">
        <f t="shared" si="270"/>
        <v>1</v>
      </c>
    </row>
    <row r="8569" spans="1:12" x14ac:dyDescent="0.25">
      <c r="A8569">
        <f t="shared" si="271"/>
        <v>8564</v>
      </c>
      <c r="C8569">
        <v>78136.50981818563</v>
      </c>
      <c r="D8569">
        <v>81133.928202086128</v>
      </c>
      <c r="E8569">
        <v>53964019.058529876</v>
      </c>
      <c r="F8569">
        <v>2997.4183839004982</v>
      </c>
      <c r="G8569">
        <v>523462862.07074869</v>
      </c>
      <c r="H8569" s="6">
        <f>E8569-G8569-'Recalled prostheses cost'!$F$23</f>
        <v>-493250667.47911</v>
      </c>
      <c r="I8569" s="112">
        <v>29274323.628184218</v>
      </c>
      <c r="J8569" s="112">
        <v>198915887.5868845</v>
      </c>
      <c r="K8569" s="112">
        <f>I8569-J8569-(0.38*'Recalled prostheses cost'!$F$23)</f>
        <v>-178667257.25611892</v>
      </c>
      <c r="L8569" s="11">
        <f t="shared" si="270"/>
        <v>1</v>
      </c>
    </row>
    <row r="8570" spans="1:12" x14ac:dyDescent="0.25">
      <c r="A8570">
        <f t="shared" si="271"/>
        <v>8565</v>
      </c>
      <c r="C8570">
        <v>56873.163779996954</v>
      </c>
      <c r="D8570">
        <v>57915.910853090223</v>
      </c>
      <c r="E8570">
        <v>46675496.192690447</v>
      </c>
      <c r="F8570">
        <v>1042.7470730932691</v>
      </c>
      <c r="G8570">
        <v>210322529.33626124</v>
      </c>
      <c r="H8570" s="6">
        <f>E8570-G8570-'Recalled prostheses cost'!$F$23</f>
        <v>-187398857.61046195</v>
      </c>
      <c r="I8570" s="112">
        <v>25488413.919229515</v>
      </c>
      <c r="J8570" s="112">
        <v>79922561.147779286</v>
      </c>
      <c r="K8570" s="112">
        <f>I8570-J8570-(0.38*'Recalled prostheses cost'!$F$23)</f>
        <v>-63459840.525968418</v>
      </c>
      <c r="L8570" s="11">
        <f t="shared" si="270"/>
        <v>1</v>
      </c>
    </row>
    <row r="8571" spans="1:12" x14ac:dyDescent="0.25">
      <c r="A8571">
        <f t="shared" si="271"/>
        <v>8566</v>
      </c>
      <c r="C8571">
        <v>52229.368918880951</v>
      </c>
      <c r="D8571">
        <v>53914.129631227654</v>
      </c>
      <c r="E8571">
        <v>53096846.969119251</v>
      </c>
      <c r="F8571">
        <v>1684.7607123467023</v>
      </c>
      <c r="G8571">
        <v>394383008.33887941</v>
      </c>
      <c r="H8571" s="6">
        <f>E8571-G8571-'Recalled prostheses cost'!$F$23</f>
        <v>-365037985.83665133</v>
      </c>
      <c r="I8571" s="112">
        <v>29364312.890354015</v>
      </c>
      <c r="J8571" s="112">
        <v>149865543.16877419</v>
      </c>
      <c r="K8571" s="112">
        <f>I8571-J8571-(0.38*'Recalled prostheses cost'!$F$23)</f>
        <v>-129526923.57583883</v>
      </c>
      <c r="L8571" s="11">
        <f t="shared" si="270"/>
        <v>1</v>
      </c>
    </row>
    <row r="8572" spans="1:12" x14ac:dyDescent="0.25">
      <c r="A8572">
        <f t="shared" si="271"/>
        <v>8567</v>
      </c>
      <c r="C8572">
        <v>54160.64034143895</v>
      </c>
      <c r="D8572">
        <v>56168.392780479749</v>
      </c>
      <c r="E8572">
        <v>58087138.675490662</v>
      </c>
      <c r="F8572">
        <v>2007.7524390407998</v>
      </c>
      <c r="G8572">
        <v>572405318.17026651</v>
      </c>
      <c r="H8572" s="6">
        <f>E8572-G8572-'Recalled prostheses cost'!$F$23</f>
        <v>-538070003.96166706</v>
      </c>
      <c r="I8572" s="112">
        <v>31922664.790319148</v>
      </c>
      <c r="J8572" s="112">
        <v>217514020.90470126</v>
      </c>
      <c r="K8572" s="112">
        <f>I8572-J8572-(0.38*'Recalled prostheses cost'!$F$23)</f>
        <v>-194617049.41180077</v>
      </c>
      <c r="L8572" s="11">
        <f t="shared" si="270"/>
        <v>1</v>
      </c>
    </row>
    <row r="8573" spans="1:12" x14ac:dyDescent="0.25">
      <c r="A8573">
        <f t="shared" si="271"/>
        <v>8568</v>
      </c>
      <c r="C8573">
        <v>49029.627320103573</v>
      </c>
      <c r="D8573">
        <v>50293.177240009056</v>
      </c>
      <c r="E8573">
        <v>62457243.949562579</v>
      </c>
      <c r="F8573">
        <v>1263.549919905483</v>
      </c>
      <c r="G8573">
        <v>476356113.89636624</v>
      </c>
      <c r="H8573" s="6">
        <f>E8573-G8573-'Recalled prostheses cost'!$F$23</f>
        <v>-437650694.41369486</v>
      </c>
      <c r="I8573" s="112">
        <v>34514006.65206562</v>
      </c>
      <c r="J8573" s="112">
        <v>181015323.28061917</v>
      </c>
      <c r="K8573" s="112">
        <f>I8573-J8573-(0.38*'Recalled prostheses cost'!$F$23)</f>
        <v>-155527009.92597222</v>
      </c>
      <c r="L8573" s="11">
        <f t="shared" si="270"/>
        <v>1</v>
      </c>
    </row>
    <row r="8574" spans="1:12" x14ac:dyDescent="0.25">
      <c r="A8574">
        <f t="shared" si="271"/>
        <v>8569</v>
      </c>
      <c r="C8574">
        <v>69125.087741494164</v>
      </c>
      <c r="D8574">
        <v>71976.058273181829</v>
      </c>
      <c r="E8574">
        <v>53485181.304701991</v>
      </c>
      <c r="F8574">
        <v>2850.9705316876643</v>
      </c>
      <c r="G8574">
        <v>427093907.39754456</v>
      </c>
      <c r="H8574" s="6">
        <f>E8574-G8574-'Recalled prostheses cost'!$F$23</f>
        <v>-397360550.55973375</v>
      </c>
      <c r="I8574" s="112">
        <v>29536358.546472922</v>
      </c>
      <c r="J8574" s="112">
        <v>162295684.81106693</v>
      </c>
      <c r="K8574" s="112">
        <f>I8574-J8574-(0.38*'Recalled prostheses cost'!$F$23)</f>
        <v>-141785019.56201264</v>
      </c>
      <c r="L8574" s="11">
        <f t="shared" si="270"/>
        <v>1</v>
      </c>
    </row>
    <row r="8575" spans="1:12" x14ac:dyDescent="0.25">
      <c r="A8575">
        <f t="shared" si="271"/>
        <v>8570</v>
      </c>
      <c r="C8575">
        <v>54971.414312890243</v>
      </c>
      <c r="D8575">
        <v>57140.715489851347</v>
      </c>
      <c r="E8575">
        <v>46975283.379045844</v>
      </c>
      <c r="F8575">
        <v>2169.3011769611039</v>
      </c>
      <c r="G8575">
        <v>527139625.80785573</v>
      </c>
      <c r="H8575" s="6">
        <f>E8575-G8575-'Recalled prostheses cost'!$F$23</f>
        <v>-503916166.89570105</v>
      </c>
      <c r="I8575" s="112">
        <v>25928542.965610553</v>
      </c>
      <c r="J8575" s="112">
        <v>200313057.80698517</v>
      </c>
      <c r="K8575" s="112">
        <f>I8575-J8575-(0.38*'Recalled prostheses cost'!$F$23)</f>
        <v>-183410208.13879326</v>
      </c>
      <c r="L8575" s="11">
        <f t="shared" si="270"/>
        <v>1</v>
      </c>
    </row>
    <row r="8576" spans="1:12" x14ac:dyDescent="0.25">
      <c r="A8576">
        <f t="shared" si="271"/>
        <v>8571</v>
      </c>
      <c r="C8576">
        <v>58376.075530883718</v>
      </c>
      <c r="D8576">
        <v>60125.010673319332</v>
      </c>
      <c r="E8576">
        <v>41467194.870448045</v>
      </c>
      <c r="F8576">
        <v>1748.9351424356137</v>
      </c>
      <c r="G8576">
        <v>248631857.12347245</v>
      </c>
      <c r="H8576" s="6">
        <f>E8576-G8576-'Recalled prostheses cost'!$F$23</f>
        <v>-230916486.71991557</v>
      </c>
      <c r="I8576" s="112">
        <v>22873802.08509681</v>
      </c>
      <c r="J8576" s="112">
        <v>94480105.706919506</v>
      </c>
      <c r="K8576" s="112">
        <f>I8576-J8576-(0.38*'Recalled prostheses cost'!$F$23)</f>
        <v>-80631996.919241339</v>
      </c>
      <c r="L8576" s="11">
        <f t="shared" si="270"/>
        <v>1</v>
      </c>
    </row>
    <row r="8577" spans="1:12" x14ac:dyDescent="0.25">
      <c r="A8577">
        <f t="shared" si="271"/>
        <v>8572</v>
      </c>
      <c r="C8577">
        <v>63302.001924845536</v>
      </c>
      <c r="D8577">
        <v>65115.58880885828</v>
      </c>
      <c r="E8577">
        <v>43938570.360640846</v>
      </c>
      <c r="F8577">
        <v>1813.5868840127441</v>
      </c>
      <c r="G8577">
        <v>258379240.36364132</v>
      </c>
      <c r="H8577" s="6">
        <f>E8577-G8577-'Recalled prostheses cost'!$F$23</f>
        <v>-238192494.46989164</v>
      </c>
      <c r="I8577" s="112">
        <v>24424009.085081473</v>
      </c>
      <c r="J8577" s="112">
        <v>98184111.338183731</v>
      </c>
      <c r="K8577" s="112">
        <f>I8577-J8577-(0.38*'Recalled prostheses cost'!$F$23)</f>
        <v>-82785795.550520897</v>
      </c>
      <c r="L8577" s="11">
        <f t="shared" si="270"/>
        <v>1</v>
      </c>
    </row>
    <row r="8578" spans="1:12" x14ac:dyDescent="0.25">
      <c r="A8578">
        <f t="shared" si="271"/>
        <v>8573</v>
      </c>
      <c r="C8578">
        <v>53001.827784921334</v>
      </c>
      <c r="D8578">
        <v>54441.006837991037</v>
      </c>
      <c r="E8578">
        <v>46712765.273667894</v>
      </c>
      <c r="F8578">
        <v>1439.1790530697035</v>
      </c>
      <c r="G8578">
        <v>342942570.91024923</v>
      </c>
      <c r="H8578" s="6">
        <f>E8578-G8578-'Recalled prostheses cost'!$F$23</f>
        <v>-319981630.10347253</v>
      </c>
      <c r="I8578" s="112">
        <v>25452667.418599345</v>
      </c>
      <c r="J8578" s="112">
        <v>130318176.94589473</v>
      </c>
      <c r="K8578" s="112">
        <f>I8578-J8578-(0.38*'Recalled prostheses cost'!$F$23)</f>
        <v>-113891202.82471403</v>
      </c>
      <c r="L8578" s="11">
        <f t="shared" si="270"/>
        <v>1</v>
      </c>
    </row>
    <row r="8579" spans="1:12" x14ac:dyDescent="0.25">
      <c r="A8579">
        <f t="shared" si="271"/>
        <v>8574</v>
      </c>
      <c r="C8579">
        <v>62236.857708914729</v>
      </c>
      <c r="D8579">
        <v>64409.513366163243</v>
      </c>
      <c r="E8579">
        <v>48190703.540785223</v>
      </c>
      <c r="F8579">
        <v>2172.6556572485133</v>
      </c>
      <c r="G8579">
        <v>361376758.6776678</v>
      </c>
      <c r="H8579" s="6">
        <f>E8579-G8579-'Recalled prostheses cost'!$F$23</f>
        <v>-336937879.60377371</v>
      </c>
      <c r="I8579" s="112">
        <v>26247130.647415806</v>
      </c>
      <c r="J8579" s="112">
        <v>137323168.29751375</v>
      </c>
      <c r="K8579" s="112">
        <f>I8579-J8579-(0.38*'Recalled prostheses cost'!$F$23)</f>
        <v>-120101730.94751659</v>
      </c>
      <c r="L8579" s="11">
        <f t="shared" si="270"/>
        <v>1</v>
      </c>
    </row>
    <row r="8580" spans="1:12" x14ac:dyDescent="0.25">
      <c r="A8580">
        <f t="shared" si="271"/>
        <v>8575</v>
      </c>
      <c r="C8580">
        <v>63955.573538871155</v>
      </c>
      <c r="D8580">
        <v>66353.848289704576</v>
      </c>
      <c r="E8580">
        <v>45746742.531207927</v>
      </c>
      <c r="F8580">
        <v>2398.2747508334214</v>
      </c>
      <c r="G8580">
        <v>380888081.60847288</v>
      </c>
      <c r="H8580" s="6">
        <f>E8580-G8580-'Recalled prostheses cost'!$F$23</f>
        <v>-358893163.54415613</v>
      </c>
      <c r="I8580" s="112">
        <v>25605803.617241032</v>
      </c>
      <c r="J8580" s="112">
        <v>144737471.01121974</v>
      </c>
      <c r="K8580" s="112">
        <f>I8580-J8580-(0.38*'Recalled prostheses cost'!$F$23)</f>
        <v>-128157360.69139737</v>
      </c>
      <c r="L8580" s="11">
        <f t="shared" si="270"/>
        <v>1</v>
      </c>
    </row>
    <row r="8581" spans="1:12" x14ac:dyDescent="0.25">
      <c r="A8581">
        <f t="shared" si="271"/>
        <v>8576</v>
      </c>
      <c r="C8581">
        <v>52403.787388326593</v>
      </c>
      <c r="D8581">
        <v>53813.427880181705</v>
      </c>
      <c r="E8581">
        <v>53188239.811472483</v>
      </c>
      <c r="F8581">
        <v>1409.6404918551125</v>
      </c>
      <c r="G8581">
        <v>374732741.51126164</v>
      </c>
      <c r="H8581" s="6">
        <f>E8581-G8581-'Recalled prostheses cost'!$F$23</f>
        <v>-345296326.16668034</v>
      </c>
      <c r="I8581" s="112">
        <v>29899427.231865339</v>
      </c>
      <c r="J8581" s="112">
        <v>142398441.77427948</v>
      </c>
      <c r="K8581" s="112">
        <f>I8581-J8581-(0.38*'Recalled prostheses cost'!$F$23)</f>
        <v>-121524707.83983278</v>
      </c>
      <c r="L8581" s="11">
        <f t="shared" si="270"/>
        <v>1</v>
      </c>
    </row>
    <row r="8582" spans="1:12" x14ac:dyDescent="0.25">
      <c r="A8582">
        <f t="shared" si="271"/>
        <v>8577</v>
      </c>
      <c r="C8582">
        <v>73816.414685121868</v>
      </c>
      <c r="D8582">
        <v>75220.021640653242</v>
      </c>
      <c r="E8582">
        <v>46962345.566065669</v>
      </c>
      <c r="F8582">
        <v>1403.6069555313734</v>
      </c>
      <c r="G8582">
        <v>198901833.72603291</v>
      </c>
      <c r="H8582" s="6">
        <f>E8582-G8582-'Recalled prostheses cost'!$F$23</f>
        <v>-175691312.62685841</v>
      </c>
      <c r="I8582" s="112">
        <v>25798940.519455925</v>
      </c>
      <c r="J8582" s="112">
        <v>75582696.815892518</v>
      </c>
      <c r="K8582" s="112">
        <f>I8582-J8582-(0.38*'Recalled prostheses cost'!$F$23)</f>
        <v>-58809449.593855239</v>
      </c>
      <c r="L8582" s="11">
        <f t="shared" ref="L8582:L8645" si="272">IF(H8582/$H$1&lt;=F8582,1,0)</f>
        <v>1</v>
      </c>
    </row>
    <row r="8583" spans="1:12" x14ac:dyDescent="0.25">
      <c r="A8583">
        <f t="shared" si="271"/>
        <v>8578</v>
      </c>
      <c r="C8583">
        <v>52972.351284366683</v>
      </c>
      <c r="D8583">
        <v>55023.142594127676</v>
      </c>
      <c r="E8583">
        <v>42455817.190176755</v>
      </c>
      <c r="F8583">
        <v>2050.7913097609926</v>
      </c>
      <c r="G8583">
        <v>459185541.22676033</v>
      </c>
      <c r="H8583" s="6">
        <f>E8583-G8583-'Recalled prostheses cost'!$F$23</f>
        <v>-440481548.50347471</v>
      </c>
      <c r="I8583" s="112">
        <v>23631751.827535193</v>
      </c>
      <c r="J8583" s="112">
        <v>174490505.66616896</v>
      </c>
      <c r="K8583" s="112">
        <f>I8583-J8583-(0.38*'Recalled prostheses cost'!$F$23)</f>
        <v>-159884447.13605243</v>
      </c>
      <c r="L8583" s="11">
        <f t="shared" si="272"/>
        <v>1</v>
      </c>
    </row>
    <row r="8584" spans="1:12" x14ac:dyDescent="0.25">
      <c r="A8584">
        <f t="shared" ref="A8584:A8647" si="273">1+A8583</f>
        <v>8579</v>
      </c>
      <c r="C8584">
        <v>54458.669387870672</v>
      </c>
      <c r="D8584">
        <v>55654.98265913799</v>
      </c>
      <c r="E8584">
        <v>44934394.504874513</v>
      </c>
      <c r="F8584">
        <v>1196.3132712673178</v>
      </c>
      <c r="G8584">
        <v>238958903.40481353</v>
      </c>
      <c r="H8584" s="6">
        <f>E8584-G8584-'Recalled prostheses cost'!$F$23</f>
        <v>-217776333.36683017</v>
      </c>
      <c r="I8584" s="112">
        <v>24750736.499019478</v>
      </c>
      <c r="J8584" s="112">
        <v>90804383.293829143</v>
      </c>
      <c r="K8584" s="112">
        <f>I8584-J8584-(0.38*'Recalled prostheses cost'!$F$23)</f>
        <v>-75079340.092228323</v>
      </c>
      <c r="L8584" s="11">
        <f t="shared" si="272"/>
        <v>1</v>
      </c>
    </row>
    <row r="8585" spans="1:12" x14ac:dyDescent="0.25">
      <c r="A8585">
        <f t="shared" si="273"/>
        <v>8580</v>
      </c>
      <c r="C8585">
        <v>73254.385698513666</v>
      </c>
      <c r="D8585">
        <v>75246.663632440948</v>
      </c>
      <c r="E8585">
        <v>63850289.844281927</v>
      </c>
      <c r="F8585">
        <v>1992.277933927282</v>
      </c>
      <c r="G8585">
        <v>386854182.56838131</v>
      </c>
      <c r="H8585" s="6">
        <f>E8585-G8585-'Recalled prostheses cost'!$F$23</f>
        <v>-346755717.19099057</v>
      </c>
      <c r="I8585" s="112">
        <v>35266804.164849892</v>
      </c>
      <c r="J8585" s="112">
        <v>147004589.37598491</v>
      </c>
      <c r="K8585" s="112">
        <f>I8585-J8585-(0.38*'Recalled prostheses cost'!$F$23)</f>
        <v>-120763478.50855365</v>
      </c>
      <c r="L8585" s="11">
        <f t="shared" si="272"/>
        <v>1</v>
      </c>
    </row>
    <row r="8586" spans="1:12" x14ac:dyDescent="0.25">
      <c r="A8586">
        <f t="shared" si="273"/>
        <v>8581</v>
      </c>
      <c r="C8586">
        <v>66479.87879944274</v>
      </c>
      <c r="D8586">
        <v>68085.537000533979</v>
      </c>
      <c r="E8586">
        <v>43175706.885133967</v>
      </c>
      <c r="F8586">
        <v>1605.6582010912389</v>
      </c>
      <c r="G8586">
        <v>219905677.51022547</v>
      </c>
      <c r="H8586" s="6">
        <f>E8586-G8586-'Recalled prostheses cost'!$F$23</f>
        <v>-200481795.09198266</v>
      </c>
      <c r="I8586" s="112">
        <v>23879683.321447901</v>
      </c>
      <c r="J8586" s="112">
        <v>83564157.45388566</v>
      </c>
      <c r="K8586" s="112">
        <f>I8586-J8586-(0.38*'Recalled prostheses cost'!$F$23)</f>
        <v>-68710167.429856405</v>
      </c>
      <c r="L8586" s="11">
        <f t="shared" si="272"/>
        <v>1</v>
      </c>
    </row>
    <row r="8587" spans="1:12" x14ac:dyDescent="0.25">
      <c r="A8587">
        <f t="shared" si="273"/>
        <v>8582</v>
      </c>
      <c r="C8587">
        <v>49300.243270529943</v>
      </c>
      <c r="D8587">
        <v>50661.105807576736</v>
      </c>
      <c r="E8587">
        <v>44000273.472148582</v>
      </c>
      <c r="F8587">
        <v>1360.8625370467926</v>
      </c>
      <c r="G8587">
        <v>271877268.85474867</v>
      </c>
      <c r="H8587" s="6">
        <f>E8587-G8587-'Recalled prostheses cost'!$F$23</f>
        <v>-251628819.84949124</v>
      </c>
      <c r="I8587" s="112">
        <v>24441387.745452773</v>
      </c>
      <c r="J8587" s="112">
        <v>103313362.16480449</v>
      </c>
      <c r="K8587" s="112">
        <f>I8587-J8587-(0.38*'Recalled prostheses cost'!$F$23)</f>
        <v>-87897667.716770351</v>
      </c>
      <c r="L8587" s="11">
        <f t="shared" si="272"/>
        <v>1</v>
      </c>
    </row>
    <row r="8588" spans="1:12" x14ac:dyDescent="0.25">
      <c r="A8588">
        <f t="shared" si="273"/>
        <v>8583</v>
      </c>
      <c r="C8588">
        <v>54970.943715747024</v>
      </c>
      <c r="D8588">
        <v>56494.628349760198</v>
      </c>
      <c r="E8588">
        <v>48046129.863852561</v>
      </c>
      <c r="F8588">
        <v>1523.6846340131742</v>
      </c>
      <c r="G8588">
        <v>290218988.1185323</v>
      </c>
      <c r="H8588" s="6">
        <f>E8588-G8588-'Recalled prostheses cost'!$F$23</f>
        <v>-265924682.72157091</v>
      </c>
      <c r="I8588" s="112">
        <v>26955711.70414694</v>
      </c>
      <c r="J8588" s="112">
        <v>110283215.48504227</v>
      </c>
      <c r="K8588" s="112">
        <f>I8588-J8588-(0.38*'Recalled prostheses cost'!$F$23)</f>
        <v>-92353197.078313977</v>
      </c>
      <c r="L8588" s="11">
        <f t="shared" si="272"/>
        <v>1</v>
      </c>
    </row>
    <row r="8589" spans="1:12" x14ac:dyDescent="0.25">
      <c r="A8589">
        <f t="shared" si="273"/>
        <v>8584</v>
      </c>
      <c r="C8589">
        <v>54053.062723531948</v>
      </c>
      <c r="D8589">
        <v>55971.694370567835</v>
      </c>
      <c r="E8589">
        <v>71505911.598159879</v>
      </c>
      <c r="F8589">
        <v>1918.631647035887</v>
      </c>
      <c r="G8589">
        <v>746305179.92581224</v>
      </c>
      <c r="H8589" s="6">
        <f>E8589-G8589-'Recalled prostheses cost'!$F$23</f>
        <v>-698551092.7945435</v>
      </c>
      <c r="I8589" s="112">
        <v>39430138.17630361</v>
      </c>
      <c r="J8589" s="112">
        <v>283595968.37180865</v>
      </c>
      <c r="K8589" s="112">
        <f>I8589-J8589-(0.38*'Recalled prostheses cost'!$F$23)</f>
        <v>-253191523.49292368</v>
      </c>
      <c r="L8589" s="11">
        <f t="shared" si="272"/>
        <v>1</v>
      </c>
    </row>
    <row r="8590" spans="1:12" x14ac:dyDescent="0.25">
      <c r="A8590">
        <f t="shared" si="273"/>
        <v>8585</v>
      </c>
      <c r="C8590">
        <v>47087.473363215642</v>
      </c>
      <c r="D8590">
        <v>48183.242999710812</v>
      </c>
      <c r="E8590">
        <v>42762303.465967789</v>
      </c>
      <c r="F8590">
        <v>1095.7696364951698</v>
      </c>
      <c r="G8590">
        <v>235456499.67210114</v>
      </c>
      <c r="H8590" s="6">
        <f>E8590-G8590-'Recalled prostheses cost'!$F$23</f>
        <v>-216446020.67302454</v>
      </c>
      <c r="I8590" s="112">
        <v>23662920.171732835</v>
      </c>
      <c r="J8590" s="112">
        <v>89473469.875398457</v>
      </c>
      <c r="K8590" s="112">
        <f>I8590-J8590-(0.38*'Recalled prostheses cost'!$F$23)</f>
        <v>-74836243.001084268</v>
      </c>
      <c r="L8590" s="11">
        <f t="shared" si="272"/>
        <v>1</v>
      </c>
    </row>
    <row r="8591" spans="1:12" x14ac:dyDescent="0.25">
      <c r="A8591">
        <f t="shared" si="273"/>
        <v>8586</v>
      </c>
      <c r="C8591">
        <v>53651.690731594601</v>
      </c>
      <c r="D8591">
        <v>55152.297334075069</v>
      </c>
      <c r="E8591">
        <v>40639958.739417508</v>
      </c>
      <c r="F8591">
        <v>1500.6066024804677</v>
      </c>
      <c r="G8591">
        <v>226660024.07767364</v>
      </c>
      <c r="H8591" s="6">
        <f>E8591-G8591-'Recalled prostheses cost'!$F$23</f>
        <v>-209771889.80514729</v>
      </c>
      <c r="I8591" s="112">
        <v>22581544.653102539</v>
      </c>
      <c r="J8591" s="112">
        <v>86130809.149516001</v>
      </c>
      <c r="K8591" s="112">
        <f>I8591-J8591-(0.38*'Recalled prostheses cost'!$F$23)</f>
        <v>-72574957.793832108</v>
      </c>
      <c r="L8591" s="11">
        <f t="shared" si="272"/>
        <v>1</v>
      </c>
    </row>
    <row r="8592" spans="1:12" x14ac:dyDescent="0.25">
      <c r="A8592">
        <f t="shared" si="273"/>
        <v>8587</v>
      </c>
      <c r="C8592">
        <v>52104.366364292946</v>
      </c>
      <c r="D8592">
        <v>53938.439810140371</v>
      </c>
      <c r="E8592">
        <v>46145855.972383417</v>
      </c>
      <c r="F8592">
        <v>1834.0734458474253</v>
      </c>
      <c r="G8592">
        <v>370980187.5365473</v>
      </c>
      <c r="H8592" s="6">
        <f>E8592-G8592-'Recalled prostheses cost'!$F$23</f>
        <v>-348586156.03105503</v>
      </c>
      <c r="I8592" s="112">
        <v>25993606.492339883</v>
      </c>
      <c r="J8592" s="112">
        <v>140972471.263888</v>
      </c>
      <c r="K8592" s="112">
        <f>I8592-J8592-(0.38*'Recalled prostheses cost'!$F$23)</f>
        <v>-124004558.06896678</v>
      </c>
      <c r="L8592" s="11">
        <f t="shared" si="272"/>
        <v>1</v>
      </c>
    </row>
    <row r="8593" spans="1:12" x14ac:dyDescent="0.25">
      <c r="A8593">
        <f t="shared" si="273"/>
        <v>8588</v>
      </c>
      <c r="C8593">
        <v>52296.393778018399</v>
      </c>
      <c r="D8593">
        <v>53960.592374912078</v>
      </c>
      <c r="E8593">
        <v>54766045.126532093</v>
      </c>
      <c r="F8593">
        <v>1664.1985968936788</v>
      </c>
      <c r="G8593">
        <v>410270616.4060052</v>
      </c>
      <c r="H8593" s="6">
        <f>E8593-G8593-'Recalled prostheses cost'!$F$23</f>
        <v>-379256395.7463643</v>
      </c>
      <c r="I8593" s="112">
        <v>30317665.462613784</v>
      </c>
      <c r="J8593" s="112">
        <v>155902834.23428196</v>
      </c>
      <c r="K8593" s="112">
        <f>I8593-J8593-(0.38*'Recalled prostheses cost'!$F$23)</f>
        <v>-134610862.06908682</v>
      </c>
      <c r="L8593" s="11">
        <f t="shared" si="272"/>
        <v>1</v>
      </c>
    </row>
    <row r="8594" spans="1:12" x14ac:dyDescent="0.25">
      <c r="A8594">
        <f t="shared" si="273"/>
        <v>8589</v>
      </c>
      <c r="C8594">
        <v>60133.12407993419</v>
      </c>
      <c r="D8594">
        <v>62815.646645274894</v>
      </c>
      <c r="E8594">
        <v>41664111.546825148</v>
      </c>
      <c r="F8594">
        <v>2682.5225653407033</v>
      </c>
      <c r="G8594">
        <v>408874367.77179897</v>
      </c>
      <c r="H8594" s="6">
        <f>E8594-G8594-'Recalled prostheses cost'!$F$23</f>
        <v>-390962080.69186497</v>
      </c>
      <c r="I8594" s="112">
        <v>23031655.959683035</v>
      </c>
      <c r="J8594" s="112">
        <v>155372259.75328362</v>
      </c>
      <c r="K8594" s="112">
        <f>I8594-J8594-(0.38*'Recalled prostheses cost'!$F$23)</f>
        <v>-141366297.09101924</v>
      </c>
      <c r="L8594" s="11">
        <f t="shared" si="272"/>
        <v>1</v>
      </c>
    </row>
    <row r="8595" spans="1:12" x14ac:dyDescent="0.25">
      <c r="A8595">
        <f t="shared" si="273"/>
        <v>8590</v>
      </c>
      <c r="C8595">
        <v>62506.12605691838</v>
      </c>
      <c r="D8595">
        <v>65087.651339934528</v>
      </c>
      <c r="E8595">
        <v>45148023.314358346</v>
      </c>
      <c r="F8595">
        <v>2581.525283016148</v>
      </c>
      <c r="G8595">
        <v>466146394.64380777</v>
      </c>
      <c r="H8595" s="6">
        <f>E8595-G8595-'Recalled prostheses cost'!$F$23</f>
        <v>-444750195.79634058</v>
      </c>
      <c r="I8595" s="112">
        <v>24768203.003401943</v>
      </c>
      <c r="J8595" s="112">
        <v>177135629.96464697</v>
      </c>
      <c r="K8595" s="112">
        <f>I8595-J8595-(0.38*'Recalled prostheses cost'!$F$23)</f>
        <v>-161393120.25866368</v>
      </c>
      <c r="L8595" s="11">
        <f t="shared" si="272"/>
        <v>1</v>
      </c>
    </row>
    <row r="8596" spans="1:12" x14ac:dyDescent="0.25">
      <c r="A8596">
        <f t="shared" si="273"/>
        <v>8591</v>
      </c>
      <c r="C8596">
        <v>56340.746221836132</v>
      </c>
      <c r="D8596">
        <v>58156.275956299833</v>
      </c>
      <c r="E8596">
        <v>48244001.196702883</v>
      </c>
      <c r="F8596">
        <v>1815.5297344637002</v>
      </c>
      <c r="G8596">
        <v>352518098.62718755</v>
      </c>
      <c r="H8596" s="6">
        <f>E8596-G8596-'Recalled prostheses cost'!$F$23</f>
        <v>-328025921.89737582</v>
      </c>
      <c r="I8596" s="112">
        <v>26612377.750596214</v>
      </c>
      <c r="J8596" s="112">
        <v>133956877.47833127</v>
      </c>
      <c r="K8596" s="112">
        <f>I8596-J8596-(0.38*'Recalled prostheses cost'!$F$23)</f>
        <v>-116370193.0251537</v>
      </c>
      <c r="L8596" s="11">
        <f t="shared" si="272"/>
        <v>1</v>
      </c>
    </row>
    <row r="8597" spans="1:12" x14ac:dyDescent="0.25">
      <c r="A8597">
        <f t="shared" si="273"/>
        <v>8592</v>
      </c>
      <c r="C8597">
        <v>67840.082693397577</v>
      </c>
      <c r="D8597">
        <v>69218.97641600667</v>
      </c>
      <c r="E8597">
        <v>39889479.100998014</v>
      </c>
      <c r="F8597">
        <v>1378.8937226090929</v>
      </c>
      <c r="G8597">
        <v>190179081.38974547</v>
      </c>
      <c r="H8597" s="6">
        <f>E8597-G8597-'Recalled prostheses cost'!$F$23</f>
        <v>-174041426.75563863</v>
      </c>
      <c r="I8597" s="112">
        <v>21613026.446465869</v>
      </c>
      <c r="J8597" s="112">
        <v>72268050.928103253</v>
      </c>
      <c r="K8597" s="112">
        <f>I8597-J8597-(0.38*'Recalled prostheses cost'!$F$23)</f>
        <v>-59680717.779056035</v>
      </c>
      <c r="L8597" s="11">
        <f t="shared" si="272"/>
        <v>1</v>
      </c>
    </row>
    <row r="8598" spans="1:12" x14ac:dyDescent="0.25">
      <c r="A8598">
        <f t="shared" si="273"/>
        <v>8593</v>
      </c>
      <c r="C8598">
        <v>50687.672399789968</v>
      </c>
      <c r="D8598">
        <v>52175.740652833541</v>
      </c>
      <c r="E8598">
        <v>54164831.251983784</v>
      </c>
      <c r="F8598">
        <v>1488.0682530435733</v>
      </c>
      <c r="G8598">
        <v>446121905.40776986</v>
      </c>
      <c r="H8598" s="6">
        <f>E8598-G8598-'Recalled prostheses cost'!$F$23</f>
        <v>-415708898.62267727</v>
      </c>
      <c r="I8598" s="112">
        <v>29859800.483519744</v>
      </c>
      <c r="J8598" s="112">
        <v>169526324.05495256</v>
      </c>
      <c r="K8598" s="112">
        <f>I8598-J8598-(0.38*'Recalled prostheses cost'!$F$23)</f>
        <v>-148692216.86885148</v>
      </c>
      <c r="L8598" s="11">
        <f t="shared" si="272"/>
        <v>1</v>
      </c>
    </row>
    <row r="8599" spans="1:12" x14ac:dyDescent="0.25">
      <c r="A8599">
        <f t="shared" si="273"/>
        <v>8594</v>
      </c>
      <c r="C8599">
        <v>73446.975033254057</v>
      </c>
      <c r="D8599">
        <v>76499.930373344745</v>
      </c>
      <c r="E8599">
        <v>54492067.985486232</v>
      </c>
      <c r="F8599">
        <v>3052.955340090688</v>
      </c>
      <c r="G8599">
        <v>552387942.25278592</v>
      </c>
      <c r="H8599" s="6">
        <f>E8599-G8599-'Recalled prostheses cost'!$F$23</f>
        <v>-521647698.73419088</v>
      </c>
      <c r="I8599" s="112">
        <v>30125606.405437075</v>
      </c>
      <c r="J8599" s="112">
        <v>209907418.05605868</v>
      </c>
      <c r="K8599" s="112">
        <f>I8599-J8599-(0.38*'Recalled prostheses cost'!$F$23)</f>
        <v>-188807504.94804025</v>
      </c>
      <c r="L8599" s="11">
        <f t="shared" si="272"/>
        <v>1</v>
      </c>
    </row>
    <row r="8600" spans="1:12" x14ac:dyDescent="0.25">
      <c r="A8600">
        <f t="shared" si="273"/>
        <v>8595</v>
      </c>
      <c r="C8600">
        <v>82969.594450924764</v>
      </c>
      <c r="D8600">
        <v>86012.531314969863</v>
      </c>
      <c r="E8600">
        <v>48823428.803002477</v>
      </c>
      <c r="F8600">
        <v>3042.9368640450994</v>
      </c>
      <c r="G8600">
        <v>352318285.33296078</v>
      </c>
      <c r="H8600" s="6">
        <f>E8600-G8600-'Recalled prostheses cost'!$F$23</f>
        <v>-327246680.99684948</v>
      </c>
      <c r="I8600" s="112">
        <v>27100708.104390033</v>
      </c>
      <c r="J8600" s="112">
        <v>133880948.42652513</v>
      </c>
      <c r="K8600" s="112">
        <f>I8600-J8600-(0.38*'Recalled prostheses cost'!$F$23)</f>
        <v>-115805933.61955374</v>
      </c>
      <c r="L8600" s="11">
        <f t="shared" si="272"/>
        <v>1</v>
      </c>
    </row>
    <row r="8601" spans="1:12" x14ac:dyDescent="0.25">
      <c r="A8601">
        <f t="shared" si="273"/>
        <v>8596</v>
      </c>
      <c r="C8601">
        <v>57175.530331235452</v>
      </c>
      <c r="D8601">
        <v>58636.009537591701</v>
      </c>
      <c r="E8601">
        <v>62898459.586133331</v>
      </c>
      <c r="F8601">
        <v>1460.4792063562491</v>
      </c>
      <c r="G8601">
        <v>414774974.93113506</v>
      </c>
      <c r="H8601" s="6">
        <f>E8601-G8601-'Recalled prostheses cost'!$F$23</f>
        <v>-375628339.81189287</v>
      </c>
      <c r="I8601" s="112">
        <v>34485299.609551467</v>
      </c>
      <c r="J8601" s="112">
        <v>157614490.47383133</v>
      </c>
      <c r="K8601" s="112">
        <f>I8601-J8601-(0.38*'Recalled prostheses cost'!$F$23)</f>
        <v>-132154884.16169852</v>
      </c>
      <c r="L8601" s="11">
        <f t="shared" si="272"/>
        <v>1</v>
      </c>
    </row>
    <row r="8602" spans="1:12" x14ac:dyDescent="0.25">
      <c r="A8602">
        <f t="shared" si="273"/>
        <v>8597</v>
      </c>
      <c r="C8602">
        <v>76198.316997116315</v>
      </c>
      <c r="D8602">
        <v>78376.218105104519</v>
      </c>
      <c r="E8602">
        <v>54984556.933692224</v>
      </c>
      <c r="F8602">
        <v>2177.9011079882039</v>
      </c>
      <c r="G8602">
        <v>330148393.16632485</v>
      </c>
      <c r="H8602" s="6">
        <f>E8602-G8602-'Recalled prostheses cost'!$F$23</f>
        <v>-298915660.69952381</v>
      </c>
      <c r="I8602" s="112">
        <v>30483249.541261803</v>
      </c>
      <c r="J8602" s="112">
        <v>125456389.40320346</v>
      </c>
      <c r="K8602" s="112">
        <f>I8602-J8602-(0.38*'Recalled prostheses cost'!$F$23)</f>
        <v>-103998833.15936029</v>
      </c>
      <c r="L8602" s="11">
        <f t="shared" si="272"/>
        <v>1</v>
      </c>
    </row>
    <row r="8603" spans="1:12" x14ac:dyDescent="0.25">
      <c r="A8603">
        <f t="shared" si="273"/>
        <v>8598</v>
      </c>
      <c r="C8603">
        <v>73569.494423193784</v>
      </c>
      <c r="D8603">
        <v>75657.507299337565</v>
      </c>
      <c r="E8603">
        <v>56476065.759330839</v>
      </c>
      <c r="F8603">
        <v>2088.0128761437809</v>
      </c>
      <c r="G8603">
        <v>403069212.3813594</v>
      </c>
      <c r="H8603" s="6">
        <f>E8603-G8603-'Recalled prostheses cost'!$F$23</f>
        <v>-370344971.08891976</v>
      </c>
      <c r="I8603" s="112">
        <v>31341385.593827058</v>
      </c>
      <c r="J8603" s="112">
        <v>153166300.7049166</v>
      </c>
      <c r="K8603" s="112">
        <f>I8603-J8603-(0.38*'Recalled prostheses cost'!$F$23)</f>
        <v>-130850608.40850818</v>
      </c>
      <c r="L8603" s="11">
        <f t="shared" si="272"/>
        <v>1</v>
      </c>
    </row>
    <row r="8604" spans="1:12" x14ac:dyDescent="0.25">
      <c r="A8604">
        <f t="shared" si="273"/>
        <v>8599</v>
      </c>
      <c r="C8604">
        <v>52259.796481988458</v>
      </c>
      <c r="D8604">
        <v>53553.632930602966</v>
      </c>
      <c r="E8604">
        <v>45227241.030257918</v>
      </c>
      <c r="F8604">
        <v>1293.8364486145074</v>
      </c>
      <c r="G8604">
        <v>267095393.47110182</v>
      </c>
      <c r="H8604" s="6">
        <f>E8604-G8604-'Recalled prostheses cost'!$F$23</f>
        <v>-245619976.90773508</v>
      </c>
      <c r="I8604" s="112">
        <v>25084803.412794359</v>
      </c>
      <c r="J8604" s="112">
        <v>101496249.51901871</v>
      </c>
      <c r="K8604" s="112">
        <f>I8604-J8604-(0.38*'Recalled prostheses cost'!$F$23)</f>
        <v>-85437139.403643012</v>
      </c>
      <c r="L8604" s="11">
        <f t="shared" si="272"/>
        <v>1</v>
      </c>
    </row>
    <row r="8605" spans="1:12" x14ac:dyDescent="0.25">
      <c r="A8605">
        <f t="shared" si="273"/>
        <v>8600</v>
      </c>
      <c r="C8605">
        <v>50403.093526840436</v>
      </c>
      <c r="D8605">
        <v>51130.428875527476</v>
      </c>
      <c r="E8605">
        <v>48379141.96619267</v>
      </c>
      <c r="F8605">
        <v>727.3353486870401</v>
      </c>
      <c r="G8605">
        <v>147109160.43678802</v>
      </c>
      <c r="H8605" s="6">
        <f>E8605-G8605-'Recalled prostheses cost'!$F$23</f>
        <v>-122481842.93748653</v>
      </c>
      <c r="I8605" s="112">
        <v>26931407.326037012</v>
      </c>
      <c r="J8605" s="112">
        <v>55901480.965979457</v>
      </c>
      <c r="K8605" s="112">
        <f>I8605-J8605-(0.38*'Recalled prostheses cost'!$F$23)</f>
        <v>-37995766.937361091</v>
      </c>
      <c r="L8605" s="11">
        <f t="shared" si="272"/>
        <v>1</v>
      </c>
    </row>
    <row r="8606" spans="1:12" x14ac:dyDescent="0.25">
      <c r="A8606">
        <f t="shared" si="273"/>
        <v>8601</v>
      </c>
      <c r="C8606">
        <v>57210.361131438971</v>
      </c>
      <c r="D8606">
        <v>58507.547368046835</v>
      </c>
      <c r="E8606">
        <v>46719103.474675789</v>
      </c>
      <c r="F8606">
        <v>1297.186236607864</v>
      </c>
      <c r="G8606">
        <v>235260684.06312484</v>
      </c>
      <c r="H8606" s="6">
        <f>E8606-G8606-'Recalled prostheses cost'!$F$23</f>
        <v>-212293405.05534023</v>
      </c>
      <c r="I8606" s="112">
        <v>25979264.027760804</v>
      </c>
      <c r="J8606" s="112">
        <v>89399059.943987444</v>
      </c>
      <c r="K8606" s="112">
        <f>I8606-J8606-(0.38*'Recalled prostheses cost'!$F$23)</f>
        <v>-72445489.213645279</v>
      </c>
      <c r="L8606" s="11">
        <f t="shared" si="272"/>
        <v>1</v>
      </c>
    </row>
    <row r="8607" spans="1:12" x14ac:dyDescent="0.25">
      <c r="A8607">
        <f t="shared" si="273"/>
        <v>8602</v>
      </c>
      <c r="C8607">
        <v>61238.065086940449</v>
      </c>
      <c r="D8607">
        <v>62875.161966646425</v>
      </c>
      <c r="E8607">
        <v>66074468.223169543</v>
      </c>
      <c r="F8607">
        <v>1637.0968797059759</v>
      </c>
      <c r="G8607">
        <v>402895097.71252096</v>
      </c>
      <c r="H8607" s="6">
        <f>E8607-G8607-'Recalled prostheses cost'!$F$23</f>
        <v>-360572453.95624256</v>
      </c>
      <c r="I8607" s="112">
        <v>36107370.392535597</v>
      </c>
      <c r="J8607" s="112">
        <v>153100137.13075793</v>
      </c>
      <c r="K8607" s="112">
        <f>I8607-J8607-(0.38*'Recalled prostheses cost'!$F$23)</f>
        <v>-126018460.03564098</v>
      </c>
      <c r="L8607" s="11">
        <f t="shared" si="272"/>
        <v>1</v>
      </c>
    </row>
    <row r="8608" spans="1:12" x14ac:dyDescent="0.25">
      <c r="A8608">
        <f t="shared" si="273"/>
        <v>8603</v>
      </c>
      <c r="C8608">
        <v>50300.002203005519</v>
      </c>
      <c r="D8608">
        <v>51971.292385752764</v>
      </c>
      <c r="E8608">
        <v>44870393.636351921</v>
      </c>
      <c r="F8608">
        <v>1671.2901827472451</v>
      </c>
      <c r="G8608">
        <v>402069429.82405269</v>
      </c>
      <c r="H8608" s="6">
        <f>E8608-G8608-'Recalled prostheses cost'!$F$23</f>
        <v>-380950860.65459192</v>
      </c>
      <c r="I8608" s="112">
        <v>24747576.228590064</v>
      </c>
      <c r="J8608" s="112">
        <v>152786383.33314008</v>
      </c>
      <c r="K8608" s="112">
        <f>I8608-J8608-(0.38*'Recalled prostheses cost'!$F$23)</f>
        <v>-137064500.40196866</v>
      </c>
      <c r="L8608" s="11">
        <f t="shared" si="272"/>
        <v>1</v>
      </c>
    </row>
    <row r="8609" spans="1:12" x14ac:dyDescent="0.25">
      <c r="A8609">
        <f t="shared" si="273"/>
        <v>8604</v>
      </c>
      <c r="C8609">
        <v>55054.260569026213</v>
      </c>
      <c r="D8609">
        <v>56273.009893657538</v>
      </c>
      <c r="E8609">
        <v>51396956.663219564</v>
      </c>
      <c r="F8609">
        <v>1218.7493246313243</v>
      </c>
      <c r="G8609">
        <v>259967072.28157908</v>
      </c>
      <c r="H8609" s="6">
        <f>E8609-G8609-'Recalled prostheses cost'!$F$23</f>
        <v>-232321940.08525068</v>
      </c>
      <c r="I8609" s="112">
        <v>28464633.652779169</v>
      </c>
      <c r="J8609" s="112">
        <v>98787487.467000052</v>
      </c>
      <c r="K8609" s="112">
        <f>I8609-J8609-(0.38*'Recalled prostheses cost'!$F$23)</f>
        <v>-79348547.111639529</v>
      </c>
      <c r="L8609" s="11">
        <f t="shared" si="272"/>
        <v>1</v>
      </c>
    </row>
    <row r="8610" spans="1:12" x14ac:dyDescent="0.25">
      <c r="A8610">
        <f t="shared" si="273"/>
        <v>8605</v>
      </c>
      <c r="C8610">
        <v>49900.846078524984</v>
      </c>
      <c r="D8610">
        <v>51452.55991707139</v>
      </c>
      <c r="E8610">
        <v>44072793.392054684</v>
      </c>
      <c r="F8610">
        <v>1551.7138385464059</v>
      </c>
      <c r="G8610">
        <v>294544633.94248456</v>
      </c>
      <c r="H8610" s="6">
        <f>E8610-G8610-'Recalled prostheses cost'!$F$23</f>
        <v>-274223665.01732105</v>
      </c>
      <c r="I8610" s="112">
        <v>24722393.748169623</v>
      </c>
      <c r="J8610" s="112">
        <v>111926960.89814416</v>
      </c>
      <c r="K8610" s="112">
        <f>I8610-J8610-(0.38*'Recalled prostheses cost'!$F$23)</f>
        <v>-96230260.447393179</v>
      </c>
      <c r="L8610" s="11">
        <f t="shared" si="272"/>
        <v>1</v>
      </c>
    </row>
    <row r="8611" spans="1:12" x14ac:dyDescent="0.25">
      <c r="A8611">
        <f t="shared" si="273"/>
        <v>8606</v>
      </c>
      <c r="C8611">
        <v>57167.164207960013</v>
      </c>
      <c r="D8611">
        <v>58270.036311502387</v>
      </c>
      <c r="E8611">
        <v>43583375.053876169</v>
      </c>
      <c r="F8611">
        <v>1102.8721035423732</v>
      </c>
      <c r="G8611">
        <v>184913846.06219655</v>
      </c>
      <c r="H8611" s="6">
        <f>E8611-G8611-'Recalled prostheses cost'!$F$23</f>
        <v>-165082295.47521156</v>
      </c>
      <c r="I8611" s="112">
        <v>24189356.924163569</v>
      </c>
      <c r="J8611" s="112">
        <v>70267261.503634691</v>
      </c>
      <c r="K8611" s="112">
        <f>I8611-J8611-(0.38*'Recalled prostheses cost'!$F$23)</f>
        <v>-55103597.876889773</v>
      </c>
      <c r="L8611" s="11">
        <f t="shared" si="272"/>
        <v>1</v>
      </c>
    </row>
    <row r="8612" spans="1:12" x14ac:dyDescent="0.25">
      <c r="A8612">
        <f t="shared" si="273"/>
        <v>8607</v>
      </c>
      <c r="C8612">
        <v>51560.650950931435</v>
      </c>
      <c r="D8612">
        <v>53059.210822628185</v>
      </c>
      <c r="E8612">
        <v>47893606.125573359</v>
      </c>
      <c r="F8612">
        <v>1498.5598716967506</v>
      </c>
      <c r="G8612">
        <v>345883373.7321043</v>
      </c>
      <c r="H8612" s="6">
        <f>E8612-G8612-'Recalled prostheses cost'!$F$23</f>
        <v>-321741592.07342213</v>
      </c>
      <c r="I8612" s="112">
        <v>26694777.103417937</v>
      </c>
      <c r="J8612" s="112">
        <v>131435682.01819964</v>
      </c>
      <c r="K8612" s="112">
        <f>I8612-J8612-(0.38*'Recalled prostheses cost'!$F$23)</f>
        <v>-113766598.21220034</v>
      </c>
      <c r="L8612" s="11">
        <f t="shared" si="272"/>
        <v>1</v>
      </c>
    </row>
    <row r="8613" spans="1:12" x14ac:dyDescent="0.25">
      <c r="A8613">
        <f t="shared" si="273"/>
        <v>8608</v>
      </c>
      <c r="C8613">
        <v>62946.815051337398</v>
      </c>
      <c r="D8613">
        <v>64823.422716521956</v>
      </c>
      <c r="E8613">
        <v>47459710.289249659</v>
      </c>
      <c r="F8613">
        <v>1876.6076651845578</v>
      </c>
      <c r="G8613">
        <v>323152307.76774287</v>
      </c>
      <c r="H8613" s="6">
        <f>E8613-G8613-'Recalled prostheses cost'!$F$23</f>
        <v>-299444421.94538438</v>
      </c>
      <c r="I8613" s="112">
        <v>26692137.267681461</v>
      </c>
      <c r="J8613" s="112">
        <v>122797876.95174232</v>
      </c>
      <c r="K8613" s="112">
        <f>I8613-J8613-(0.38*'Recalled prostheses cost'!$F$23)</f>
        <v>-105131432.9814795</v>
      </c>
      <c r="L8613" s="11">
        <f t="shared" si="272"/>
        <v>1</v>
      </c>
    </row>
    <row r="8614" spans="1:12" x14ac:dyDescent="0.25">
      <c r="A8614">
        <f t="shared" si="273"/>
        <v>8609</v>
      </c>
      <c r="C8614">
        <v>49240.674490133068</v>
      </c>
      <c r="D8614">
        <v>50526.156506189953</v>
      </c>
      <c r="E8614">
        <v>42315778.65147832</v>
      </c>
      <c r="F8614">
        <v>1285.4820160568852</v>
      </c>
      <c r="G8614">
        <v>213297748.27540436</v>
      </c>
      <c r="H8614" s="6">
        <f>E8614-G8614-'Recalled prostheses cost'!$F$23</f>
        <v>-194733794.09081721</v>
      </c>
      <c r="I8614" s="112">
        <v>23592864.384861469</v>
      </c>
      <c r="J8614" s="112">
        <v>81053144.344653666</v>
      </c>
      <c r="K8614" s="112">
        <f>I8614-J8614-(0.38*'Recalled prostheses cost'!$F$23)</f>
        <v>-66485973.257210843</v>
      </c>
      <c r="L8614" s="11">
        <f t="shared" si="272"/>
        <v>1</v>
      </c>
    </row>
    <row r="8615" spans="1:12" x14ac:dyDescent="0.25">
      <c r="A8615">
        <f t="shared" si="273"/>
        <v>8610</v>
      </c>
      <c r="C8615">
        <v>60924.237301329857</v>
      </c>
      <c r="D8615">
        <v>63769.398692057133</v>
      </c>
      <c r="E8615">
        <v>55922863.690018386</v>
      </c>
      <c r="F8615">
        <v>2845.1613907272767</v>
      </c>
      <c r="G8615">
        <v>683803215.74316478</v>
      </c>
      <c r="H8615" s="6">
        <f>E8615-G8615-'Recalled prostheses cost'!$F$23</f>
        <v>-651632176.52003753</v>
      </c>
      <c r="I8615" s="112">
        <v>30651251.740381036</v>
      </c>
      <c r="J8615" s="112">
        <v>259845221.98240262</v>
      </c>
      <c r="K8615" s="112">
        <f>I8615-J8615-(0.38*'Recalled prostheses cost'!$F$23)</f>
        <v>-238219663.53944024</v>
      </c>
      <c r="L8615" s="11">
        <f t="shared" si="272"/>
        <v>1</v>
      </c>
    </row>
    <row r="8616" spans="1:12" x14ac:dyDescent="0.25">
      <c r="A8616">
        <f t="shared" si="273"/>
        <v>8611</v>
      </c>
      <c r="C8616">
        <v>65479.228626143158</v>
      </c>
      <c r="D8616">
        <v>66978.338617704198</v>
      </c>
      <c r="E8616">
        <v>41812365.337436542</v>
      </c>
      <c r="F8616">
        <v>1499.1099915610394</v>
      </c>
      <c r="G8616">
        <v>184712185.25835118</v>
      </c>
      <c r="H8616" s="6">
        <f>E8616-G8616-'Recalled prostheses cost'!$F$23</f>
        <v>-166651644.38780582</v>
      </c>
      <c r="I8616" s="112">
        <v>23577684.074844152</v>
      </c>
      <c r="J8616" s="112">
        <v>70190630.398173451</v>
      </c>
      <c r="K8616" s="112">
        <f>I8616-J8616-(0.38*'Recalled prostheses cost'!$F$23)</f>
        <v>-55638639.620747946</v>
      </c>
      <c r="L8616" s="11">
        <f t="shared" si="272"/>
        <v>1</v>
      </c>
    </row>
    <row r="8617" spans="1:12" x14ac:dyDescent="0.25">
      <c r="A8617">
        <f t="shared" si="273"/>
        <v>8612</v>
      </c>
      <c r="C8617">
        <v>62656.731864753754</v>
      </c>
      <c r="D8617">
        <v>64611.963335027249</v>
      </c>
      <c r="E8617">
        <v>50994434.76215297</v>
      </c>
      <c r="F8617">
        <v>1955.2314702734948</v>
      </c>
      <c r="G8617">
        <v>309210248.59529382</v>
      </c>
      <c r="H8617" s="6">
        <f>E8617-G8617-'Recalled prostheses cost'!$F$23</f>
        <v>-281967638.30003202</v>
      </c>
      <c r="I8617" s="112">
        <v>28153898.537811346</v>
      </c>
      <c r="J8617" s="112">
        <v>117499894.46621162</v>
      </c>
      <c r="K8617" s="112">
        <f>I8617-J8617-(0.38*'Recalled prostheses cost'!$F$23)</f>
        <v>-98371689.225818932</v>
      </c>
      <c r="L8617" s="11">
        <f t="shared" si="272"/>
        <v>1</v>
      </c>
    </row>
    <row r="8618" spans="1:12" x14ac:dyDescent="0.25">
      <c r="A8618">
        <f t="shared" si="273"/>
        <v>8613</v>
      </c>
      <c r="C8618">
        <v>59302.846800359075</v>
      </c>
      <c r="D8618">
        <v>60862.175749021058</v>
      </c>
      <c r="E8618">
        <v>43922741.845073126</v>
      </c>
      <c r="F8618">
        <v>1559.3289486619833</v>
      </c>
      <c r="G8618">
        <v>272872161.18228096</v>
      </c>
      <c r="H8618" s="6">
        <f>E8618-G8618-'Recalled prostheses cost'!$F$23</f>
        <v>-252701243.80409899</v>
      </c>
      <c r="I8618" s="112">
        <v>24579387.581801035</v>
      </c>
      <c r="J8618" s="112">
        <v>103691421.24926676</v>
      </c>
      <c r="K8618" s="112">
        <f>I8618-J8618-(0.38*'Recalled prostheses cost'!$F$23)</f>
        <v>-88137726.964884371</v>
      </c>
      <c r="L8618" s="11">
        <f t="shared" si="272"/>
        <v>1</v>
      </c>
    </row>
    <row r="8619" spans="1:12" x14ac:dyDescent="0.25">
      <c r="A8619">
        <f t="shared" si="273"/>
        <v>8614</v>
      </c>
      <c r="C8619">
        <v>54650.673693549223</v>
      </c>
      <c r="D8619">
        <v>56355.243306106357</v>
      </c>
      <c r="E8619">
        <v>53377699.07485006</v>
      </c>
      <c r="F8619">
        <v>1704.569612557134</v>
      </c>
      <c r="G8619">
        <v>427036861.99593627</v>
      </c>
      <c r="H8619" s="6">
        <f>E8619-G8619-'Recalled prostheses cost'!$F$23</f>
        <v>-397410987.38797736</v>
      </c>
      <c r="I8619" s="112">
        <v>29672421.524952423</v>
      </c>
      <c r="J8619" s="112">
        <v>162274007.5584558</v>
      </c>
      <c r="K8619" s="112">
        <f>I8619-J8619-(0.38*'Recalled prostheses cost'!$F$23)</f>
        <v>-141627279.33092201</v>
      </c>
      <c r="L8619" s="11">
        <f t="shared" si="272"/>
        <v>1</v>
      </c>
    </row>
    <row r="8620" spans="1:12" x14ac:dyDescent="0.25">
      <c r="A8620">
        <f t="shared" si="273"/>
        <v>8615</v>
      </c>
      <c r="C8620">
        <v>69438.993952488439</v>
      </c>
      <c r="D8620">
        <v>70473.50030729975</v>
      </c>
      <c r="E8620">
        <v>41849851.317671247</v>
      </c>
      <c r="F8620">
        <v>1034.5063548113103</v>
      </c>
      <c r="G8620">
        <v>95926306.786109522</v>
      </c>
      <c r="H8620" s="6">
        <f>E8620-G8620-'Recalled prostheses cost'!$F$23</f>
        <v>-77828279.935329452</v>
      </c>
      <c r="I8620" s="112">
        <v>23287561.043704852</v>
      </c>
      <c r="J8620" s="112">
        <v>36451996.578721628</v>
      </c>
      <c r="K8620" s="112">
        <f>I8620-J8620-(0.38*'Recalled prostheses cost'!$F$23)</f>
        <v>-22190128.832435422</v>
      </c>
      <c r="L8620" s="11">
        <f t="shared" si="272"/>
        <v>1</v>
      </c>
    </row>
    <row r="8621" spans="1:12" x14ac:dyDescent="0.25">
      <c r="A8621">
        <f t="shared" si="273"/>
        <v>8616</v>
      </c>
      <c r="C8621">
        <v>79156.586677085739</v>
      </c>
      <c r="D8621">
        <v>81634.177159430561</v>
      </c>
      <c r="E8621">
        <v>40473041.20373679</v>
      </c>
      <c r="F8621">
        <v>2477.5904823448218</v>
      </c>
      <c r="G8621">
        <v>226470842.30989575</v>
      </c>
      <c r="H8621" s="6">
        <f>E8621-G8621-'Recalled prostheses cost'!$F$23</f>
        <v>-209749625.57305014</v>
      </c>
      <c r="I8621" s="112">
        <v>22187396.359391227</v>
      </c>
      <c r="J8621" s="112">
        <v>86058920.077760369</v>
      </c>
      <c r="K8621" s="112">
        <f>I8621-J8621-(0.38*'Recalled prostheses cost'!$F$23)</f>
        <v>-72897217.01578778</v>
      </c>
      <c r="L8621" s="11">
        <f t="shared" si="272"/>
        <v>1</v>
      </c>
    </row>
    <row r="8622" spans="1:12" x14ac:dyDescent="0.25">
      <c r="A8622">
        <f t="shared" si="273"/>
        <v>8617</v>
      </c>
      <c r="C8622">
        <v>53034.382798030587</v>
      </c>
      <c r="D8622">
        <v>54905.496026818117</v>
      </c>
      <c r="E8622">
        <v>45790091.239493363</v>
      </c>
      <c r="F8622">
        <v>1871.1132287875298</v>
      </c>
      <c r="G8622">
        <v>376100264.3830933</v>
      </c>
      <c r="H8622" s="6">
        <f>E8622-G8622-'Recalled prostheses cost'!$F$23</f>
        <v>-354061997.6104911</v>
      </c>
      <c r="I8622" s="112">
        <v>25390669.804056637</v>
      </c>
      <c r="J8622" s="112">
        <v>142918100.46557549</v>
      </c>
      <c r="K8622" s="112">
        <f>I8622-J8622-(0.38*'Recalled prostheses cost'!$F$23)</f>
        <v>-126553123.9589375</v>
      </c>
      <c r="L8622" s="11">
        <f t="shared" si="272"/>
        <v>1</v>
      </c>
    </row>
    <row r="8623" spans="1:12" x14ac:dyDescent="0.25">
      <c r="A8623">
        <f t="shared" si="273"/>
        <v>8618</v>
      </c>
      <c r="C8623">
        <v>63549.299231347373</v>
      </c>
      <c r="D8623">
        <v>65662.951768423387</v>
      </c>
      <c r="E8623">
        <v>44949210.668849573</v>
      </c>
      <c r="F8623">
        <v>2113.6525370760137</v>
      </c>
      <c r="G8623">
        <v>332732272.61427873</v>
      </c>
      <c r="H8623" s="6">
        <f>E8623-G8623-'Recalled prostheses cost'!$F$23</f>
        <v>-311534886.41232032</v>
      </c>
      <c r="I8623" s="112">
        <v>24687088.539937008</v>
      </c>
      <c r="J8623" s="112">
        <v>126438263.59342591</v>
      </c>
      <c r="K8623" s="112">
        <f>I8623-J8623-(0.38*'Recalled prostheses cost'!$F$23)</f>
        <v>-110776868.35090756</v>
      </c>
      <c r="L8623" s="11">
        <f t="shared" si="272"/>
        <v>1</v>
      </c>
    </row>
    <row r="8624" spans="1:12" x14ac:dyDescent="0.25">
      <c r="A8624">
        <f t="shared" si="273"/>
        <v>8619</v>
      </c>
      <c r="C8624">
        <v>55278.582471988528</v>
      </c>
      <c r="D8624">
        <v>56685.087113643815</v>
      </c>
      <c r="E8624">
        <v>46712601.096561119</v>
      </c>
      <c r="F8624">
        <v>1406.5046416552868</v>
      </c>
      <c r="G8624">
        <v>255547737.49834603</v>
      </c>
      <c r="H8624" s="6">
        <f>E8624-G8624-'Recalled prostheses cost'!$F$23</f>
        <v>-232586960.86867607</v>
      </c>
      <c r="I8624" s="112">
        <v>25761543.48842223</v>
      </c>
      <c r="J8624" s="112">
        <v>97108140.249371499</v>
      </c>
      <c r="K8624" s="112">
        <f>I8624-J8624-(0.38*'Recalled prostheses cost'!$F$23)</f>
        <v>-80372290.058367908</v>
      </c>
      <c r="L8624" s="11">
        <f t="shared" si="272"/>
        <v>1</v>
      </c>
    </row>
    <row r="8625" spans="1:12" x14ac:dyDescent="0.25">
      <c r="A8625">
        <f t="shared" si="273"/>
        <v>8620</v>
      </c>
      <c r="C8625">
        <v>51715.357313882945</v>
      </c>
      <c r="D8625">
        <v>52891.355006219906</v>
      </c>
      <c r="E8625">
        <v>63662741.258514017</v>
      </c>
      <c r="F8625">
        <v>1175.9976923369613</v>
      </c>
      <c r="G8625">
        <v>384464483.36647743</v>
      </c>
      <c r="H8625" s="6">
        <f>E8625-G8625-'Recalled prostheses cost'!$F$23</f>
        <v>-344553566.57485461</v>
      </c>
      <c r="I8625" s="112">
        <v>35845253.180158272</v>
      </c>
      <c r="J8625" s="112">
        <v>146096503.67926145</v>
      </c>
      <c r="K8625" s="112">
        <f>I8625-J8625-(0.38*'Recalled prostheses cost'!$F$23)</f>
        <v>-119276943.79652181</v>
      </c>
      <c r="L8625" s="11">
        <f t="shared" si="272"/>
        <v>1</v>
      </c>
    </row>
    <row r="8626" spans="1:12" x14ac:dyDescent="0.25">
      <c r="A8626">
        <f t="shared" si="273"/>
        <v>8621</v>
      </c>
      <c r="C8626">
        <v>52089.191646416999</v>
      </c>
      <c r="D8626">
        <v>53480.935756141131</v>
      </c>
      <c r="E8626">
        <v>40037797.427341394</v>
      </c>
      <c r="F8626">
        <v>1391.7441097241317</v>
      </c>
      <c r="G8626">
        <v>243623728.40533137</v>
      </c>
      <c r="H8626" s="6">
        <f>E8626-G8626-'Recalled prostheses cost'!$F$23</f>
        <v>-227337755.44488114</v>
      </c>
      <c r="I8626" s="112">
        <v>22670019.851625614</v>
      </c>
      <c r="J8626" s="112">
        <v>92577016.794025913</v>
      </c>
      <c r="K8626" s="112">
        <f>I8626-J8626-(0.38*'Recalled prostheses cost'!$F$23)</f>
        <v>-78932690.23981896</v>
      </c>
      <c r="L8626" s="11">
        <f t="shared" si="272"/>
        <v>1</v>
      </c>
    </row>
    <row r="8627" spans="1:12" x14ac:dyDescent="0.25">
      <c r="A8627">
        <f t="shared" si="273"/>
        <v>8622</v>
      </c>
      <c r="C8627">
        <v>75599.541405561788</v>
      </c>
      <c r="D8627">
        <v>77368.765266396615</v>
      </c>
      <c r="E8627">
        <v>40805379.929410689</v>
      </c>
      <c r="F8627">
        <v>1769.2238608348271</v>
      </c>
      <c r="G8627">
        <v>152221251.10780409</v>
      </c>
      <c r="H8627" s="6">
        <f>E8627-G8627-'Recalled prostheses cost'!$F$23</f>
        <v>-135167695.64528456</v>
      </c>
      <c r="I8627" s="112">
        <v>22754264.231070071</v>
      </c>
      <c r="J8627" s="112">
        <v>57844075.420965552</v>
      </c>
      <c r="K8627" s="112">
        <f>I8627-J8627-(0.38*'Recalled prostheses cost'!$F$23)</f>
        <v>-44115504.487314127</v>
      </c>
      <c r="L8627" s="11">
        <f t="shared" si="272"/>
        <v>1</v>
      </c>
    </row>
    <row r="8628" spans="1:12" x14ac:dyDescent="0.25">
      <c r="A8628">
        <f t="shared" si="273"/>
        <v>8623</v>
      </c>
      <c r="C8628">
        <v>75482.47973825912</v>
      </c>
      <c r="D8628">
        <v>78529.923465674961</v>
      </c>
      <c r="E8628">
        <v>56083324.50321845</v>
      </c>
      <c r="F8628">
        <v>3047.4437274158408</v>
      </c>
      <c r="G8628">
        <v>521093632.33034629</v>
      </c>
      <c r="H8628" s="6">
        <f>E8628-G8628-'Recalled prostheses cost'!$F$23</f>
        <v>-488762132.29401898</v>
      </c>
      <c r="I8628" s="112">
        <v>30985036.01736895</v>
      </c>
      <c r="J8628" s="112">
        <v>198015580.28553161</v>
      </c>
      <c r="K8628" s="112">
        <f>I8628-J8628-(0.38*'Recalled prostheses cost'!$F$23)</f>
        <v>-176056237.56558132</v>
      </c>
      <c r="L8628" s="11">
        <f t="shared" si="272"/>
        <v>1</v>
      </c>
    </row>
    <row r="8629" spans="1:12" x14ac:dyDescent="0.25">
      <c r="A8629">
        <f t="shared" si="273"/>
        <v>8624</v>
      </c>
      <c r="C8629">
        <v>75166.697909849434</v>
      </c>
      <c r="D8629">
        <v>77640.632255113669</v>
      </c>
      <c r="E8629">
        <v>39923336.269705579</v>
      </c>
      <c r="F8629">
        <v>2473.9343452642352</v>
      </c>
      <c r="G8629">
        <v>302222553.38607973</v>
      </c>
      <c r="H8629" s="6">
        <f>E8629-G8629-'Recalled prostheses cost'!$F$23</f>
        <v>-286051041.5832653</v>
      </c>
      <c r="I8629" s="112">
        <v>22615376.92227478</v>
      </c>
      <c r="J8629" s="112">
        <v>114844570.28671029</v>
      </c>
      <c r="K8629" s="112">
        <f>I8629-J8629-(0.38*'Recalled prostheses cost'!$F$23)</f>
        <v>-101254886.66185415</v>
      </c>
      <c r="L8629" s="11">
        <f t="shared" si="272"/>
        <v>1</v>
      </c>
    </row>
    <row r="8630" spans="1:12" x14ac:dyDescent="0.25">
      <c r="A8630">
        <f t="shared" si="273"/>
        <v>8625</v>
      </c>
      <c r="C8630">
        <v>59535.471954831504</v>
      </c>
      <c r="D8630">
        <v>61826.098746637574</v>
      </c>
      <c r="E8630">
        <v>40916712.198158942</v>
      </c>
      <c r="F8630">
        <v>2290.6267918060694</v>
      </c>
      <c r="G8630">
        <v>390401685.68660104</v>
      </c>
      <c r="H8630" s="6">
        <f>E8630-G8630-'Recalled prostheses cost'!$F$23</f>
        <v>-373236797.95533329</v>
      </c>
      <c r="I8630" s="112">
        <v>22631374.798275087</v>
      </c>
      <c r="J8630" s="112">
        <v>148352640.56090841</v>
      </c>
      <c r="K8630" s="112">
        <f>I8630-J8630-(0.38*'Recalled prostheses cost'!$F$23)</f>
        <v>-134746959.06005198</v>
      </c>
      <c r="L8630" s="11">
        <f t="shared" si="272"/>
        <v>1</v>
      </c>
    </row>
    <row r="8631" spans="1:12" x14ac:dyDescent="0.25">
      <c r="A8631">
        <f t="shared" si="273"/>
        <v>8626</v>
      </c>
      <c r="C8631">
        <v>57165.669305941818</v>
      </c>
      <c r="D8631">
        <v>59277.637132958378</v>
      </c>
      <c r="E8631">
        <v>38299704.331762344</v>
      </c>
      <c r="F8631">
        <v>2111.9678270165605</v>
      </c>
      <c r="G8631">
        <v>344340902.53948951</v>
      </c>
      <c r="H8631" s="6">
        <f>E8631-G8631-'Recalled prostheses cost'!$F$23</f>
        <v>-329793022.67461836</v>
      </c>
      <c r="I8631" s="112">
        <v>20964622.557577346</v>
      </c>
      <c r="J8631" s="112">
        <v>130849542.96500602</v>
      </c>
      <c r="K8631" s="112">
        <f>I8631-J8631-(0.38*'Recalled prostheses cost'!$F$23)</f>
        <v>-118910613.70484734</v>
      </c>
      <c r="L8631" s="11">
        <f t="shared" si="272"/>
        <v>1</v>
      </c>
    </row>
    <row r="8632" spans="1:12" x14ac:dyDescent="0.25">
      <c r="A8632">
        <f t="shared" si="273"/>
        <v>8627</v>
      </c>
      <c r="C8632">
        <v>64878.56019471831</v>
      </c>
      <c r="D8632">
        <v>67522.929467679816</v>
      </c>
      <c r="E8632">
        <v>56191983.865338519</v>
      </c>
      <c r="F8632">
        <v>2644.3692729615068</v>
      </c>
      <c r="G8632">
        <v>471120346.33177084</v>
      </c>
      <c r="H8632" s="6">
        <f>E8632-G8632-'Recalled prostheses cost'!$F$23</f>
        <v>-438680186.9333235</v>
      </c>
      <c r="I8632" s="112">
        <v>31363053.345291104</v>
      </c>
      <c r="J8632" s="112">
        <v>179025731.60607296</v>
      </c>
      <c r="K8632" s="112">
        <f>I8632-J8632-(0.38*'Recalled prostheses cost'!$F$23)</f>
        <v>-156688371.55820051</v>
      </c>
      <c r="L8632" s="11">
        <f t="shared" si="272"/>
        <v>1</v>
      </c>
    </row>
    <row r="8633" spans="1:12" x14ac:dyDescent="0.25">
      <c r="A8633">
        <f t="shared" si="273"/>
        <v>8628</v>
      </c>
      <c r="C8633">
        <v>50774.506624729707</v>
      </c>
      <c r="D8633">
        <v>51670.608856744642</v>
      </c>
      <c r="E8633">
        <v>40020504.419076525</v>
      </c>
      <c r="F8633">
        <v>896.102232014935</v>
      </c>
      <c r="G8633">
        <v>179603654.5840787</v>
      </c>
      <c r="H8633" s="6">
        <f>E8633-G8633-'Recalled prostheses cost'!$F$23</f>
        <v>-163334974.63189334</v>
      </c>
      <c r="I8633" s="112">
        <v>22280097.245765697</v>
      </c>
      <c r="J8633" s="112">
        <v>68249388.741949916</v>
      </c>
      <c r="K8633" s="112">
        <f>I8633-J8633-(0.38*'Recalled prostheses cost'!$F$23)</f>
        <v>-54994984.793602861</v>
      </c>
      <c r="L8633" s="11">
        <f t="shared" si="272"/>
        <v>1</v>
      </c>
    </row>
    <row r="8634" spans="1:12" x14ac:dyDescent="0.25">
      <c r="A8634">
        <f t="shared" si="273"/>
        <v>8629</v>
      </c>
      <c r="C8634">
        <v>51586.590804618776</v>
      </c>
      <c r="D8634">
        <v>52952.5764688458</v>
      </c>
      <c r="E8634">
        <v>47127479.410872951</v>
      </c>
      <c r="F8634">
        <v>1365.9856642270242</v>
      </c>
      <c r="G8634">
        <v>270635444.38528425</v>
      </c>
      <c r="H8634" s="6">
        <f>E8634-G8634-'Recalled prostheses cost'!$F$23</f>
        <v>-247259789.44130248</v>
      </c>
      <c r="I8634" s="112">
        <v>26259100.735422395</v>
      </c>
      <c r="J8634" s="112">
        <v>102841468.86640799</v>
      </c>
      <c r="K8634" s="112">
        <f>I8634-J8634-(0.38*'Recalled prostheses cost'!$F$23)</f>
        <v>-85608061.428404242</v>
      </c>
      <c r="L8634" s="11">
        <f t="shared" si="272"/>
        <v>1</v>
      </c>
    </row>
    <row r="8635" spans="1:12" x14ac:dyDescent="0.25">
      <c r="A8635">
        <f t="shared" si="273"/>
        <v>8630</v>
      </c>
      <c r="C8635">
        <v>54989.219753753954</v>
      </c>
      <c r="D8635">
        <v>56107.95461446001</v>
      </c>
      <c r="E8635">
        <v>53057325.163001247</v>
      </c>
      <c r="F8635">
        <v>1118.7348607060558</v>
      </c>
      <c r="G8635">
        <v>228406634.2026597</v>
      </c>
      <c r="H8635" s="6">
        <f>E8635-G8635-'Recalled prostheses cost'!$F$23</f>
        <v>-199101133.50654963</v>
      </c>
      <c r="I8635" s="112">
        <v>29441452.546004742</v>
      </c>
      <c r="J8635" s="112">
        <v>86794520.997010693</v>
      </c>
      <c r="K8635" s="112">
        <f>I8635-J8635-(0.38*'Recalled prostheses cost'!$F$23)</f>
        <v>-66378761.748424597</v>
      </c>
      <c r="L8635" s="11">
        <f t="shared" si="272"/>
        <v>1</v>
      </c>
    </row>
    <row r="8636" spans="1:12" x14ac:dyDescent="0.25">
      <c r="A8636">
        <f t="shared" si="273"/>
        <v>8631</v>
      </c>
      <c r="C8636">
        <v>70947.357675438951</v>
      </c>
      <c r="D8636">
        <v>73215.81052004431</v>
      </c>
      <c r="E8636">
        <v>58496052.988271095</v>
      </c>
      <c r="F8636">
        <v>2268.4528446053591</v>
      </c>
      <c r="G8636">
        <v>382517930.74679673</v>
      </c>
      <c r="H8636" s="6">
        <f>E8636-G8636-'Recalled prostheses cost'!$F$23</f>
        <v>-347773702.22541678</v>
      </c>
      <c r="I8636" s="112">
        <v>32666098.528039474</v>
      </c>
      <c r="J8636" s="112">
        <v>145356813.68378276</v>
      </c>
      <c r="K8636" s="112">
        <f>I8636-J8636-(0.38*'Recalled prostheses cost'!$F$23)</f>
        <v>-121716408.45316193</v>
      </c>
      <c r="L8636" s="11">
        <f t="shared" si="272"/>
        <v>1</v>
      </c>
    </row>
    <row r="8637" spans="1:12" x14ac:dyDescent="0.25">
      <c r="A8637">
        <f t="shared" si="273"/>
        <v>8632</v>
      </c>
      <c r="C8637">
        <v>57789.821444869413</v>
      </c>
      <c r="D8637">
        <v>59354.391981609035</v>
      </c>
      <c r="E8637">
        <v>41413132.74931179</v>
      </c>
      <c r="F8637">
        <v>1564.5705367396222</v>
      </c>
      <c r="G8637">
        <v>281285862.55806702</v>
      </c>
      <c r="H8637" s="6">
        <f>E8637-G8637-'Recalled prostheses cost'!$F$23</f>
        <v>-263624554.27564639</v>
      </c>
      <c r="I8637" s="112">
        <v>22514305.919657301</v>
      </c>
      <c r="J8637" s="112">
        <v>106888627.77206548</v>
      </c>
      <c r="K8637" s="112">
        <f>I8637-J8637-(0.38*'Recalled prostheses cost'!$F$23)</f>
        <v>-93400015.149826825</v>
      </c>
      <c r="L8637" s="11">
        <f t="shared" si="272"/>
        <v>1</v>
      </c>
    </row>
    <row r="8638" spans="1:12" x14ac:dyDescent="0.25">
      <c r="A8638">
        <f t="shared" si="273"/>
        <v>8633</v>
      </c>
      <c r="C8638">
        <v>60209.832375431193</v>
      </c>
      <c r="D8638">
        <v>62505.118979514606</v>
      </c>
      <c r="E8638">
        <v>42468284.751525141</v>
      </c>
      <c r="F8638">
        <v>2295.2866040834124</v>
      </c>
      <c r="G8638">
        <v>335051206.65378577</v>
      </c>
      <c r="H8638" s="6">
        <f>E8638-G8638-'Recalled prostheses cost'!$F$23</f>
        <v>-316334746.36915177</v>
      </c>
      <c r="I8638" s="112">
        <v>23492898.261941124</v>
      </c>
      <c r="J8638" s="112">
        <v>127319458.52843858</v>
      </c>
      <c r="K8638" s="112">
        <f>I8638-J8638-(0.38*'Recalled prostheses cost'!$F$23)</f>
        <v>-112852253.56391612</v>
      </c>
      <c r="L8638" s="11">
        <f t="shared" si="272"/>
        <v>1</v>
      </c>
    </row>
    <row r="8639" spans="1:12" x14ac:dyDescent="0.25">
      <c r="A8639">
        <f t="shared" si="273"/>
        <v>8634</v>
      </c>
      <c r="C8639">
        <v>83957.328040878027</v>
      </c>
      <c r="D8639">
        <v>87629.24569016142</v>
      </c>
      <c r="E8639">
        <v>41795843.931541473</v>
      </c>
      <c r="F8639">
        <v>3671.917649283394</v>
      </c>
      <c r="G8639">
        <v>339496222.11885917</v>
      </c>
      <c r="H8639" s="6">
        <f>E8639-G8639-'Recalled prostheses cost'!$F$23</f>
        <v>-321452202.6542089</v>
      </c>
      <c r="I8639" s="112">
        <v>23259211.861134473</v>
      </c>
      <c r="J8639" s="112">
        <v>129008564.40516651</v>
      </c>
      <c r="K8639" s="112">
        <f>I8639-J8639-(0.38*'Recalled prostheses cost'!$F$23)</f>
        <v>-114775045.84145069</v>
      </c>
      <c r="L8639" s="11">
        <f t="shared" si="272"/>
        <v>1</v>
      </c>
    </row>
    <row r="8640" spans="1:12" x14ac:dyDescent="0.25">
      <c r="A8640">
        <f t="shared" si="273"/>
        <v>8635</v>
      </c>
      <c r="C8640">
        <v>64505.340532644972</v>
      </c>
      <c r="D8640">
        <v>67488.947786613877</v>
      </c>
      <c r="E8640">
        <v>53609763.126606837</v>
      </c>
      <c r="F8640">
        <v>2983.6072539689048</v>
      </c>
      <c r="G8640">
        <v>570997846.95704532</v>
      </c>
      <c r="H8640" s="6">
        <f>E8640-G8640-'Recalled prostheses cost'!$F$23</f>
        <v>-541139908.29732966</v>
      </c>
      <c r="I8640" s="112">
        <v>29621401.744785912</v>
      </c>
      <c r="J8640" s="112">
        <v>216979181.84367722</v>
      </c>
      <c r="K8640" s="112">
        <f>I8640-J8640-(0.38*'Recalled prostheses cost'!$F$23)</f>
        <v>-196383473.39630997</v>
      </c>
      <c r="L8640" s="11">
        <f t="shared" si="272"/>
        <v>1</v>
      </c>
    </row>
    <row r="8641" spans="1:12" x14ac:dyDescent="0.25">
      <c r="A8641">
        <f t="shared" si="273"/>
        <v>8636</v>
      </c>
      <c r="C8641">
        <v>79453.950980340291</v>
      </c>
      <c r="D8641">
        <v>83662.167626869646</v>
      </c>
      <c r="E8641">
        <v>54268140.893218204</v>
      </c>
      <c r="F8641">
        <v>4208.2166465293558</v>
      </c>
      <c r="G8641">
        <v>529091392.76319033</v>
      </c>
      <c r="H8641" s="6">
        <f>E8641-G8641-'Recalled prostheses cost'!$F$23</f>
        <v>-498575076.33686328</v>
      </c>
      <c r="I8641" s="112">
        <v>29959006.490322266</v>
      </c>
      <c r="J8641" s="112">
        <v>201054729.25001237</v>
      </c>
      <c r="K8641" s="112">
        <f>I8641-J8641-(0.38*'Recalled prostheses cost'!$F$23)</f>
        <v>-180121416.05710876</v>
      </c>
      <c r="L8641" s="11">
        <f t="shared" si="272"/>
        <v>1</v>
      </c>
    </row>
    <row r="8642" spans="1:12" x14ac:dyDescent="0.25">
      <c r="A8642">
        <f t="shared" si="273"/>
        <v>8637</v>
      </c>
      <c r="C8642">
        <v>64178.214925000473</v>
      </c>
      <c r="D8642">
        <v>66367.879529687561</v>
      </c>
      <c r="E8642">
        <v>44368214.856046639</v>
      </c>
      <c r="F8642">
        <v>2189.6646046870883</v>
      </c>
      <c r="G8642">
        <v>339623330.0974704</v>
      </c>
      <c r="H8642" s="6">
        <f>E8642-G8642-'Recalled prostheses cost'!$F$23</f>
        <v>-319006939.70831496</v>
      </c>
      <c r="I8642" s="112">
        <v>24849051.572321776</v>
      </c>
      <c r="J8642" s="112">
        <v>129056865.43703875</v>
      </c>
      <c r="K8642" s="112">
        <f>I8642-J8642-(0.38*'Recalled prostheses cost'!$F$23)</f>
        <v>-113233507.16213563</v>
      </c>
      <c r="L8642" s="11">
        <f t="shared" si="272"/>
        <v>1</v>
      </c>
    </row>
    <row r="8643" spans="1:12" x14ac:dyDescent="0.25">
      <c r="A8643">
        <f t="shared" si="273"/>
        <v>8638</v>
      </c>
      <c r="C8643">
        <v>68408.897930203457</v>
      </c>
      <c r="D8643">
        <v>71366.228245743274</v>
      </c>
      <c r="E8643">
        <v>50217794.1035956</v>
      </c>
      <c r="F8643">
        <v>2957.3303155398171</v>
      </c>
      <c r="G8643">
        <v>449923577.43788415</v>
      </c>
      <c r="H8643" s="6">
        <f>E8643-G8643-'Recalled prostheses cost'!$F$23</f>
        <v>-423457607.80117971</v>
      </c>
      <c r="I8643" s="112">
        <v>27553209.322985969</v>
      </c>
      <c r="J8643" s="112">
        <v>170970959.42639595</v>
      </c>
      <c r="K8643" s="112">
        <f>I8643-J8643-(0.38*'Recalled prostheses cost'!$F$23)</f>
        <v>-152443443.40082863</v>
      </c>
      <c r="L8643" s="11">
        <f t="shared" si="272"/>
        <v>1</v>
      </c>
    </row>
    <row r="8644" spans="1:12" x14ac:dyDescent="0.25">
      <c r="A8644">
        <f t="shared" si="273"/>
        <v>8639</v>
      </c>
      <c r="C8644">
        <v>54326.047001574101</v>
      </c>
      <c r="D8644">
        <v>55628.14217833052</v>
      </c>
      <c r="E8644">
        <v>47640519.166051932</v>
      </c>
      <c r="F8644">
        <v>1302.0951767564184</v>
      </c>
      <c r="G8644">
        <v>279682211.564744</v>
      </c>
      <c r="H8644" s="6">
        <f>E8644-G8644-'Recalled prostheses cost'!$F$23</f>
        <v>-255793516.86558324</v>
      </c>
      <c r="I8644" s="112">
        <v>26639201.181184065</v>
      </c>
      <c r="J8644" s="112">
        <v>106279240.39460272</v>
      </c>
      <c r="K8644" s="112">
        <f>I8644-J8644-(0.38*'Recalled prostheses cost'!$F$23)</f>
        <v>-88665732.510837287</v>
      </c>
      <c r="L8644" s="11">
        <f t="shared" si="272"/>
        <v>1</v>
      </c>
    </row>
    <row r="8645" spans="1:12" x14ac:dyDescent="0.25">
      <c r="A8645">
        <f t="shared" si="273"/>
        <v>8640</v>
      </c>
      <c r="C8645">
        <v>61257.094584324055</v>
      </c>
      <c r="D8645">
        <v>63281.533883424541</v>
      </c>
      <c r="E8645">
        <v>70748080.227391213</v>
      </c>
      <c r="F8645">
        <v>2024.4392991004861</v>
      </c>
      <c r="G8645">
        <v>663500609.68749094</v>
      </c>
      <c r="H8645" s="6">
        <f>E8645-G8645-'Recalled prostheses cost'!$F$23</f>
        <v>-616504353.92699087</v>
      </c>
      <c r="I8645" s="112">
        <v>39474877.641590714</v>
      </c>
      <c r="J8645" s="112">
        <v>252130231.68124658</v>
      </c>
      <c r="K8645" s="112">
        <f>I8645-J8645-(0.38*'Recalled prostheses cost'!$F$23)</f>
        <v>-221681047.33707452</v>
      </c>
      <c r="L8645" s="11">
        <f t="shared" si="272"/>
        <v>1</v>
      </c>
    </row>
    <row r="8646" spans="1:12" x14ac:dyDescent="0.25">
      <c r="A8646">
        <f t="shared" si="273"/>
        <v>8641</v>
      </c>
      <c r="C8646">
        <v>84448.246038698824</v>
      </c>
      <c r="D8646">
        <v>86975.999681078465</v>
      </c>
      <c r="E8646">
        <v>60858236.153426006</v>
      </c>
      <c r="F8646">
        <v>2527.753642379641</v>
      </c>
      <c r="G8646">
        <v>437506835.37959439</v>
      </c>
      <c r="H8646" s="6">
        <f>E8646-G8646-'Recalled prostheses cost'!$F$23</f>
        <v>-400400423.69305956</v>
      </c>
      <c r="I8646" s="112">
        <v>33757221.790731929</v>
      </c>
      <c r="J8646" s="112">
        <v>166252597.44424587</v>
      </c>
      <c r="K8646" s="112">
        <f>I8646-J8646-(0.38*'Recalled prostheses cost'!$F$23)</f>
        <v>-141521068.95093259</v>
      </c>
      <c r="L8646" s="11">
        <f t="shared" ref="L8646:L8709" si="274">IF(H8646/$H$1&lt;=F8646,1,0)</f>
        <v>1</v>
      </c>
    </row>
    <row r="8647" spans="1:12" x14ac:dyDescent="0.25">
      <c r="A8647">
        <f t="shared" si="273"/>
        <v>8642</v>
      </c>
      <c r="C8647">
        <v>54546.07185999574</v>
      </c>
      <c r="D8647">
        <v>56011.062723253017</v>
      </c>
      <c r="E8647">
        <v>41025630.184546091</v>
      </c>
      <c r="F8647">
        <v>1464.9908632572769</v>
      </c>
      <c r="G8647">
        <v>244251188.15750685</v>
      </c>
      <c r="H8647" s="6">
        <f>E8647-G8647-'Recalled prostheses cost'!$F$23</f>
        <v>-226977382.43985194</v>
      </c>
      <c r="I8647" s="112">
        <v>22588086.569048852</v>
      </c>
      <c r="J8647" s="112">
        <v>92815451.499852598</v>
      </c>
      <c r="K8647" s="112">
        <f>I8647-J8647-(0.38*'Recalled prostheses cost'!$F$23)</f>
        <v>-79253058.2282224</v>
      </c>
      <c r="L8647" s="11">
        <f t="shared" si="274"/>
        <v>1</v>
      </c>
    </row>
    <row r="8648" spans="1:12" x14ac:dyDescent="0.25">
      <c r="A8648">
        <f t="shared" ref="A8648:A8711" si="275">1+A8647</f>
        <v>8643</v>
      </c>
      <c r="C8648">
        <v>61983.569363271068</v>
      </c>
      <c r="D8648">
        <v>63382.284692087087</v>
      </c>
      <c r="E8648">
        <v>54461410.26596085</v>
      </c>
      <c r="F8648">
        <v>1398.7153288160189</v>
      </c>
      <c r="G8648">
        <v>344363663.79204214</v>
      </c>
      <c r="H8648" s="6">
        <f>E8648-G8648-'Recalled prostheses cost'!$F$23</f>
        <v>-313654077.99297243</v>
      </c>
      <c r="I8648" s="112">
        <v>30009156.402170591</v>
      </c>
      <c r="J8648" s="112">
        <v>130858192.24097602</v>
      </c>
      <c r="K8648" s="112">
        <f>I8648-J8648-(0.38*'Recalled prostheses cost'!$F$23)</f>
        <v>-109874729.13622409</v>
      </c>
      <c r="L8648" s="11">
        <f t="shared" si="274"/>
        <v>1</v>
      </c>
    </row>
    <row r="8649" spans="1:12" x14ac:dyDescent="0.25">
      <c r="A8649">
        <f t="shared" si="275"/>
        <v>8644</v>
      </c>
      <c r="C8649">
        <v>52441.037916630303</v>
      </c>
      <c r="D8649">
        <v>54390.434105128952</v>
      </c>
      <c r="E8649">
        <v>52871233.707983114</v>
      </c>
      <c r="F8649">
        <v>1949.3961884986493</v>
      </c>
      <c r="G8649">
        <v>524688649.88375038</v>
      </c>
      <c r="H8649" s="6">
        <f>E8649-G8649-'Recalled prostheses cost'!$F$23</f>
        <v>-495569240.64265841</v>
      </c>
      <c r="I8649" s="112">
        <v>29447619.05716148</v>
      </c>
      <c r="J8649" s="112">
        <v>199381686.95582518</v>
      </c>
      <c r="K8649" s="112">
        <f>I8649-J8649-(0.38*'Recalled prostheses cost'!$F$23)</f>
        <v>-178959761.19608235</v>
      </c>
      <c r="L8649" s="11">
        <f t="shared" si="274"/>
        <v>1</v>
      </c>
    </row>
    <row r="8650" spans="1:12" x14ac:dyDescent="0.25">
      <c r="A8650">
        <f t="shared" si="275"/>
        <v>8645</v>
      </c>
      <c r="C8650">
        <v>60780.151097222959</v>
      </c>
      <c r="D8650">
        <v>62821.533379012639</v>
      </c>
      <c r="E8650">
        <v>44959067.11067047</v>
      </c>
      <c r="F8650">
        <v>2041.3822817896798</v>
      </c>
      <c r="G8650">
        <v>317348537.1649586</v>
      </c>
      <c r="H8650" s="6">
        <f>E8650-G8650-'Recalled prostheses cost'!$F$23</f>
        <v>-296141294.52117932</v>
      </c>
      <c r="I8650" s="112">
        <v>24663007.059447236</v>
      </c>
      <c r="J8650" s="112">
        <v>120592444.12268427</v>
      </c>
      <c r="K8650" s="112">
        <f>I8650-J8650-(0.38*'Recalled prostheses cost'!$F$23)</f>
        <v>-104955130.3606557</v>
      </c>
      <c r="L8650" s="11">
        <f t="shared" si="274"/>
        <v>1</v>
      </c>
    </row>
    <row r="8651" spans="1:12" x14ac:dyDescent="0.25">
      <c r="A8651">
        <f t="shared" si="275"/>
        <v>8646</v>
      </c>
      <c r="C8651">
        <v>71637.36498550429</v>
      </c>
      <c r="D8651">
        <v>73617.499177869424</v>
      </c>
      <c r="E8651">
        <v>42473328.214992516</v>
      </c>
      <c r="F8651">
        <v>1980.1341923651344</v>
      </c>
      <c r="G8651">
        <v>252125535.30480552</v>
      </c>
      <c r="H8651" s="6">
        <f>E8651-G8651-'Recalled prostheses cost'!$F$23</f>
        <v>-233404031.55670416</v>
      </c>
      <c r="I8651" s="112">
        <v>23889558.972073026</v>
      </c>
      <c r="J8651" s="112">
        <v>95807703.415826112</v>
      </c>
      <c r="K8651" s="112">
        <f>I8651-J8651-(0.38*'Recalled prostheses cost'!$F$23)</f>
        <v>-80943837.741171747</v>
      </c>
      <c r="L8651" s="11">
        <f t="shared" si="274"/>
        <v>1</v>
      </c>
    </row>
    <row r="8652" spans="1:12" x14ac:dyDescent="0.25">
      <c r="A8652">
        <f t="shared" si="275"/>
        <v>8647</v>
      </c>
      <c r="C8652">
        <v>53155.337418125629</v>
      </c>
      <c r="D8652">
        <v>54145.504215555768</v>
      </c>
      <c r="E8652">
        <v>46680077.057486072</v>
      </c>
      <c r="F8652">
        <v>990.1667974301381</v>
      </c>
      <c r="G8652">
        <v>194440389.90833119</v>
      </c>
      <c r="H8652" s="6">
        <f>E8652-G8652-'Recalled prostheses cost'!$F$23</f>
        <v>-171512137.31773627</v>
      </c>
      <c r="I8652" s="112">
        <v>26340991.815859862</v>
      </c>
      <c r="J8652" s="112">
        <v>73887348.165165827</v>
      </c>
      <c r="K8652" s="112">
        <f>I8652-J8652-(0.38*'Recalled prostheses cost'!$F$23)</f>
        <v>-56572049.646724612</v>
      </c>
      <c r="L8652" s="11">
        <f t="shared" si="274"/>
        <v>1</v>
      </c>
    </row>
    <row r="8653" spans="1:12" x14ac:dyDescent="0.25">
      <c r="A8653">
        <f t="shared" si="275"/>
        <v>8648</v>
      </c>
      <c r="C8653">
        <v>50315.485902850363</v>
      </c>
      <c r="D8653">
        <v>51531.272502832369</v>
      </c>
      <c r="E8653">
        <v>46131320.796328321</v>
      </c>
      <c r="F8653">
        <v>1215.786599982006</v>
      </c>
      <c r="G8653">
        <v>224156303.2522344</v>
      </c>
      <c r="H8653" s="6">
        <f>E8653-G8653-'Recalled prostheses cost'!$F$23</f>
        <v>-201776806.92279726</v>
      </c>
      <c r="I8653" s="112">
        <v>26101879.791587397</v>
      </c>
      <c r="J8653" s="112">
        <v>85179395.235849068</v>
      </c>
      <c r="K8653" s="112">
        <f>I8653-J8653-(0.38*'Recalled prostheses cost'!$F$23)</f>
        <v>-68103208.741680324</v>
      </c>
      <c r="L8653" s="11">
        <f t="shared" si="274"/>
        <v>1</v>
      </c>
    </row>
    <row r="8654" spans="1:12" x14ac:dyDescent="0.25">
      <c r="A8654">
        <f t="shared" si="275"/>
        <v>8649</v>
      </c>
      <c r="C8654">
        <v>54242.54196517048</v>
      </c>
      <c r="D8654">
        <v>56184.660483493484</v>
      </c>
      <c r="E8654">
        <v>42773020.552587539</v>
      </c>
      <c r="F8654">
        <v>1942.1185183230045</v>
      </c>
      <c r="G8654">
        <v>330040512.56874162</v>
      </c>
      <c r="H8654" s="6">
        <f>E8654-G8654-'Recalled prostheses cost'!$F$23</f>
        <v>-311019316.48304522</v>
      </c>
      <c r="I8654" s="112">
        <v>24022629.102541164</v>
      </c>
      <c r="J8654" s="112">
        <v>125415394.77612182</v>
      </c>
      <c r="K8654" s="112">
        <f>I8654-J8654-(0.38*'Recalled prostheses cost'!$F$23)</f>
        <v>-110418458.9709993</v>
      </c>
      <c r="L8654" s="11">
        <f t="shared" si="274"/>
        <v>1</v>
      </c>
    </row>
    <row r="8655" spans="1:12" x14ac:dyDescent="0.25">
      <c r="A8655">
        <f t="shared" si="275"/>
        <v>8650</v>
      </c>
      <c r="C8655">
        <v>75208.505315309463</v>
      </c>
      <c r="D8655">
        <v>78221.459266413614</v>
      </c>
      <c r="E8655">
        <v>40947304.97090143</v>
      </c>
      <c r="F8655">
        <v>3012.9539511041512</v>
      </c>
      <c r="G8655">
        <v>278420797.48081887</v>
      </c>
      <c r="H8655" s="6">
        <f>E8655-G8655-'Recalled prostheses cost'!$F$23</f>
        <v>-261225316.97680861</v>
      </c>
      <c r="I8655" s="112">
        <v>22571683.800610423</v>
      </c>
      <c r="J8655" s="112">
        <v>105799903.04271117</v>
      </c>
      <c r="K8655" s="112">
        <f>I8655-J8655-(0.38*'Recalled prostheses cost'!$F$23)</f>
        <v>-92253912.539519399</v>
      </c>
      <c r="L8655" s="11">
        <f t="shared" si="274"/>
        <v>1</v>
      </c>
    </row>
    <row r="8656" spans="1:12" x14ac:dyDescent="0.25">
      <c r="A8656">
        <f t="shared" si="275"/>
        <v>8651</v>
      </c>
      <c r="C8656">
        <v>63273.967613566194</v>
      </c>
      <c r="D8656">
        <v>64557.152147478817</v>
      </c>
      <c r="E8656">
        <v>53503148.104082771</v>
      </c>
      <c r="F8656">
        <v>1283.184533912623</v>
      </c>
      <c r="G8656">
        <v>249555345.845025</v>
      </c>
      <c r="H8656" s="6">
        <f>E8656-G8656-'Recalled prostheses cost'!$F$23</f>
        <v>-219804022.20783341</v>
      </c>
      <c r="I8656" s="112">
        <v>29549720.151150238</v>
      </c>
      <c r="J8656" s="112">
        <v>94831031.421109498</v>
      </c>
      <c r="K8656" s="112">
        <f>I8656-J8656-(0.38*'Recalled prostheses cost'!$F$23)</f>
        <v>-74307004.567377895</v>
      </c>
      <c r="L8656" s="11">
        <f t="shared" si="274"/>
        <v>1</v>
      </c>
    </row>
    <row r="8657" spans="1:12" x14ac:dyDescent="0.25">
      <c r="A8657">
        <f t="shared" si="275"/>
        <v>8652</v>
      </c>
      <c r="C8657">
        <v>54045.045439943569</v>
      </c>
      <c r="D8657">
        <v>55723.315551659114</v>
      </c>
      <c r="E8657">
        <v>48929428.788968131</v>
      </c>
      <c r="F8657">
        <v>1678.2701117155448</v>
      </c>
      <c r="G8657">
        <v>333482724.16804093</v>
      </c>
      <c r="H8657" s="6">
        <f>E8657-G8657-'Recalled prostheses cost'!$F$23</f>
        <v>-308305119.84596395</v>
      </c>
      <c r="I8657" s="112">
        <v>27124253.670289487</v>
      </c>
      <c r="J8657" s="112">
        <v>126723435.18385555</v>
      </c>
      <c r="K8657" s="112">
        <f>I8657-J8657-(0.38*'Recalled prostheses cost'!$F$23)</f>
        <v>-108624874.8109847</v>
      </c>
      <c r="L8657" s="11">
        <f t="shared" si="274"/>
        <v>1</v>
      </c>
    </row>
    <row r="8658" spans="1:12" x14ac:dyDescent="0.25">
      <c r="A8658">
        <f t="shared" si="275"/>
        <v>8653</v>
      </c>
      <c r="C8658">
        <v>53434.924886089932</v>
      </c>
      <c r="D8658">
        <v>54784.677918505047</v>
      </c>
      <c r="E8658">
        <v>49274271.891274497</v>
      </c>
      <c r="F8658">
        <v>1349.7530324151157</v>
      </c>
      <c r="G8658">
        <v>264188569.11190003</v>
      </c>
      <c r="H8658" s="6">
        <f>E8658-G8658-'Recalled prostheses cost'!$F$23</f>
        <v>-238666121.68751669</v>
      </c>
      <c r="I8658" s="112">
        <v>27272931.952533692</v>
      </c>
      <c r="J8658" s="112">
        <v>100391656.262522</v>
      </c>
      <c r="K8658" s="112">
        <f>I8658-J8658-(0.38*'Recalled prostheses cost'!$F$23)</f>
        <v>-82144417.607406944</v>
      </c>
      <c r="L8658" s="11">
        <f t="shared" si="274"/>
        <v>1</v>
      </c>
    </row>
    <row r="8659" spans="1:12" x14ac:dyDescent="0.25">
      <c r="A8659">
        <f t="shared" si="275"/>
        <v>8654</v>
      </c>
      <c r="C8659">
        <v>87913.688723980566</v>
      </c>
      <c r="D8659">
        <v>91479.088787212837</v>
      </c>
      <c r="E8659">
        <v>40658611.261617847</v>
      </c>
      <c r="F8659">
        <v>3565.4000632322713</v>
      </c>
      <c r="G8659">
        <v>299685520.68883318</v>
      </c>
      <c r="H8659" s="6">
        <f>E8659-G8659-'Recalled prostheses cost'!$F$23</f>
        <v>-282778733.89410651</v>
      </c>
      <c r="I8659" s="112">
        <v>22705513.808352496</v>
      </c>
      <c r="J8659" s="112">
        <v>113880497.86175661</v>
      </c>
      <c r="K8659" s="112">
        <f>I8659-J8659-(0.38*'Recalled prostheses cost'!$F$23)</f>
        <v>-100200677.35082275</v>
      </c>
      <c r="L8659" s="11">
        <f t="shared" si="274"/>
        <v>1</v>
      </c>
    </row>
    <row r="8660" spans="1:12" x14ac:dyDescent="0.25">
      <c r="A8660">
        <f t="shared" si="275"/>
        <v>8655</v>
      </c>
      <c r="C8660">
        <v>82154.124938331021</v>
      </c>
      <c r="D8660">
        <v>85116.102082066223</v>
      </c>
      <c r="E8660">
        <v>56044066.264717311</v>
      </c>
      <c r="F8660">
        <v>2961.9771437352028</v>
      </c>
      <c r="G8660">
        <v>504447727.46223098</v>
      </c>
      <c r="H8660" s="6">
        <f>E8660-G8660-'Recalled prostheses cost'!$F$23</f>
        <v>-472155485.66440487</v>
      </c>
      <c r="I8660" s="112">
        <v>30981895.446205448</v>
      </c>
      <c r="J8660" s="112">
        <v>191690136.43564776</v>
      </c>
      <c r="K8660" s="112">
        <f>I8660-J8660-(0.38*'Recalled prostheses cost'!$F$23)</f>
        <v>-169733934.28686097</v>
      </c>
      <c r="L8660" s="11">
        <f t="shared" si="274"/>
        <v>1</v>
      </c>
    </row>
    <row r="8661" spans="1:12" x14ac:dyDescent="0.25">
      <c r="A8661">
        <f t="shared" si="275"/>
        <v>8656</v>
      </c>
      <c r="C8661">
        <v>68689.248862645851</v>
      </c>
      <c r="D8661">
        <v>71523.9351164775</v>
      </c>
      <c r="E8661">
        <v>55680547.542666204</v>
      </c>
      <c r="F8661">
        <v>2834.6862538316491</v>
      </c>
      <c r="G8661">
        <v>513485097.20505047</v>
      </c>
      <c r="H8661" s="6">
        <f>E8661-G8661-'Recalled prostheses cost'!$F$23</f>
        <v>-481556374.12927544</v>
      </c>
      <c r="I8661" s="112">
        <v>30871064.976737153</v>
      </c>
      <c r="J8661" s="112">
        <v>195124336.93791914</v>
      </c>
      <c r="K8661" s="112">
        <f>I8661-J8661-(0.38*'Recalled prostheses cost'!$F$23)</f>
        <v>-173278965.25860065</v>
      </c>
      <c r="L8661" s="11">
        <f t="shared" si="274"/>
        <v>1</v>
      </c>
    </row>
    <row r="8662" spans="1:12" x14ac:dyDescent="0.25">
      <c r="A8662">
        <f t="shared" si="275"/>
        <v>8657</v>
      </c>
      <c r="C8662">
        <v>54143.200318316682</v>
      </c>
      <c r="D8662">
        <v>56394.13599802737</v>
      </c>
      <c r="E8662">
        <v>43387961.854906574</v>
      </c>
      <c r="F8662">
        <v>2250.9356797106884</v>
      </c>
      <c r="G8662">
        <v>426530268.35947311</v>
      </c>
      <c r="H8662" s="6">
        <f>E8662-G8662-'Recalled prostheses cost'!$F$23</f>
        <v>-406894130.97145772</v>
      </c>
      <c r="I8662" s="112">
        <v>24097974.750809047</v>
      </c>
      <c r="J8662" s="112">
        <v>162081501.97659981</v>
      </c>
      <c r="K8662" s="112">
        <f>I8662-J8662-(0.38*'Recalled prostheses cost'!$F$23)</f>
        <v>-147009220.52320942</v>
      </c>
      <c r="L8662" s="11">
        <f t="shared" si="274"/>
        <v>1</v>
      </c>
    </row>
    <row r="8663" spans="1:12" x14ac:dyDescent="0.25">
      <c r="A8663">
        <f t="shared" si="275"/>
        <v>8658</v>
      </c>
      <c r="C8663">
        <v>63836.308520914652</v>
      </c>
      <c r="D8663">
        <v>65628.145996872816</v>
      </c>
      <c r="E8663">
        <v>61141834.7526109</v>
      </c>
      <c r="F8663">
        <v>1791.8374759581639</v>
      </c>
      <c r="G8663">
        <v>434400959.86530626</v>
      </c>
      <c r="H8663" s="6">
        <f>E8663-G8663-'Recalled prostheses cost'!$F$23</f>
        <v>-397010949.57958651</v>
      </c>
      <c r="I8663" s="112">
        <v>33713001.469337821</v>
      </c>
      <c r="J8663" s="112">
        <v>165072364.74881637</v>
      </c>
      <c r="K8663" s="112">
        <f>I8663-J8663-(0.38*'Recalled prostheses cost'!$F$23)</f>
        <v>-140385056.5768972</v>
      </c>
      <c r="L8663" s="11">
        <f t="shared" si="274"/>
        <v>1</v>
      </c>
    </row>
    <row r="8664" spans="1:12" x14ac:dyDescent="0.25">
      <c r="A8664">
        <f t="shared" si="275"/>
        <v>8659</v>
      </c>
      <c r="C8664">
        <v>64982.058621387594</v>
      </c>
      <c r="D8664">
        <v>66707.820818830834</v>
      </c>
      <c r="E8664">
        <v>50909886.056645572</v>
      </c>
      <c r="F8664">
        <v>1725.7621974432404</v>
      </c>
      <c r="G8664">
        <v>268118991.31711006</v>
      </c>
      <c r="H8664" s="6">
        <f>E8664-G8664-'Recalled prostheses cost'!$F$23</f>
        <v>-240960929.72735566</v>
      </c>
      <c r="I8664" s="112">
        <v>28061809.990858287</v>
      </c>
      <c r="J8664" s="112">
        <v>101885216.70050183</v>
      </c>
      <c r="K8664" s="112">
        <f>I8664-J8664-(0.38*'Recalled prostheses cost'!$F$23)</f>
        <v>-82849100.007062197</v>
      </c>
      <c r="L8664" s="11">
        <f t="shared" si="274"/>
        <v>1</v>
      </c>
    </row>
    <row r="8665" spans="1:12" x14ac:dyDescent="0.25">
      <c r="A8665">
        <f t="shared" si="275"/>
        <v>8660</v>
      </c>
      <c r="C8665">
        <v>63818.010647744741</v>
      </c>
      <c r="D8665">
        <v>65595.15118266597</v>
      </c>
      <c r="E8665">
        <v>52546995.436648317</v>
      </c>
      <c r="F8665">
        <v>1777.1405349212291</v>
      </c>
      <c r="G8665">
        <v>386697498.30624986</v>
      </c>
      <c r="H8665" s="6">
        <f>E8665-G8665-'Recalled prostheses cost'!$F$23</f>
        <v>-357902327.33649272</v>
      </c>
      <c r="I8665" s="112">
        <v>28758018.97924101</v>
      </c>
      <c r="J8665" s="112">
        <v>146945049.35637492</v>
      </c>
      <c r="K8665" s="112">
        <f>I8665-J8665-(0.38*'Recalled prostheses cost'!$F$23)</f>
        <v>-127212723.67455256</v>
      </c>
      <c r="L8665" s="11">
        <f t="shared" si="274"/>
        <v>1</v>
      </c>
    </row>
    <row r="8666" spans="1:12" x14ac:dyDescent="0.25">
      <c r="A8666">
        <f t="shared" si="275"/>
        <v>8661</v>
      </c>
      <c r="C8666">
        <v>53300.189308167435</v>
      </c>
      <c r="D8666">
        <v>54648.399299117867</v>
      </c>
      <c r="E8666">
        <v>54957870.719964013</v>
      </c>
      <c r="F8666">
        <v>1348.2099909504323</v>
      </c>
      <c r="G8666">
        <v>327192337.32855999</v>
      </c>
      <c r="H8666" s="6">
        <f>E8666-G8666-'Recalled prostheses cost'!$F$23</f>
        <v>-295986291.07548714</v>
      </c>
      <c r="I8666" s="112">
        <v>30346324.413711172</v>
      </c>
      <c r="J8666" s="112">
        <v>124333088.18485279</v>
      </c>
      <c r="K8666" s="112">
        <f>I8666-J8666-(0.38*'Recalled prostheses cost'!$F$23)</f>
        <v>-103012457.06856027</v>
      </c>
      <c r="L8666" s="11">
        <f t="shared" si="274"/>
        <v>1</v>
      </c>
    </row>
    <row r="8667" spans="1:12" x14ac:dyDescent="0.25">
      <c r="A8667">
        <f t="shared" si="275"/>
        <v>8662</v>
      </c>
      <c r="C8667">
        <v>61974.210920433419</v>
      </c>
      <c r="D8667">
        <v>64374.469415009342</v>
      </c>
      <c r="E8667">
        <v>53550111.368015565</v>
      </c>
      <c r="F8667">
        <v>2400.2584945759227</v>
      </c>
      <c r="G8667">
        <v>503132648.83833945</v>
      </c>
      <c r="H8667" s="6">
        <f>E8667-G8667-'Recalled prostheses cost'!$F$23</f>
        <v>-473334361.93721503</v>
      </c>
      <c r="I8667" s="112">
        <v>29533977.911819123</v>
      </c>
      <c r="J8667" s="112">
        <v>191190406.55856901</v>
      </c>
      <c r="K8667" s="112">
        <f>I8667-J8667-(0.38*'Recalled prostheses cost'!$F$23)</f>
        <v>-170682121.94416854</v>
      </c>
      <c r="L8667" s="11">
        <f t="shared" si="274"/>
        <v>1</v>
      </c>
    </row>
    <row r="8668" spans="1:12" x14ac:dyDescent="0.25">
      <c r="A8668">
        <f t="shared" si="275"/>
        <v>8663</v>
      </c>
      <c r="C8668">
        <v>66462.76936814966</v>
      </c>
      <c r="D8668">
        <v>69109.285196452081</v>
      </c>
      <c r="E8668">
        <v>53888532.654702432</v>
      </c>
      <c r="F8668">
        <v>2646.5158283024211</v>
      </c>
      <c r="G8668">
        <v>511598695.93012851</v>
      </c>
      <c r="H8668" s="6">
        <f>E8668-G8668-'Recalled prostheses cost'!$F$23</f>
        <v>-481461987.74231726</v>
      </c>
      <c r="I8668" s="112">
        <v>30171920.447665233</v>
      </c>
      <c r="J8668" s="112">
        <v>194407504.4534488</v>
      </c>
      <c r="K8668" s="112">
        <f>I8668-J8668-(0.38*'Recalled prostheses cost'!$F$23)</f>
        <v>-173261277.30320221</v>
      </c>
      <c r="L8668" s="11">
        <f t="shared" si="274"/>
        <v>1</v>
      </c>
    </row>
    <row r="8669" spans="1:12" x14ac:dyDescent="0.25">
      <c r="A8669">
        <f t="shared" si="275"/>
        <v>8664</v>
      </c>
      <c r="C8669">
        <v>51731.237665466142</v>
      </c>
      <c r="D8669">
        <v>53770.035871337954</v>
      </c>
      <c r="E8669">
        <v>46034712.939414918</v>
      </c>
      <c r="F8669">
        <v>2038.7982058718117</v>
      </c>
      <c r="G8669">
        <v>336799416.04533339</v>
      </c>
      <c r="H8669" s="6">
        <f>E8669-G8669-'Recalled prostheses cost'!$F$23</f>
        <v>-314516527.57280964</v>
      </c>
      <c r="I8669" s="112">
        <v>25492197.275081258</v>
      </c>
      <c r="J8669" s="112">
        <v>127983778.09722669</v>
      </c>
      <c r="K8669" s="112">
        <f>I8669-J8669-(0.38*'Recalled prostheses cost'!$F$23)</f>
        <v>-111517274.11956409</v>
      </c>
      <c r="L8669" s="11">
        <f t="shared" si="274"/>
        <v>1</v>
      </c>
    </row>
    <row r="8670" spans="1:12" x14ac:dyDescent="0.25">
      <c r="A8670">
        <f t="shared" si="275"/>
        <v>8665</v>
      </c>
      <c r="C8670">
        <v>67898.550748369817</v>
      </c>
      <c r="D8670">
        <v>70021.694515207695</v>
      </c>
      <c r="E8670">
        <v>46865483.214050993</v>
      </c>
      <c r="F8670">
        <v>2123.1437668378785</v>
      </c>
      <c r="G8670">
        <v>288638648.86155903</v>
      </c>
      <c r="H8670" s="6">
        <f>E8670-G8670-'Recalled prostheses cost'!$F$23</f>
        <v>-265524990.11439919</v>
      </c>
      <c r="I8670" s="112">
        <v>25764273.521193244</v>
      </c>
      <c r="J8670" s="112">
        <v>109682686.56739242</v>
      </c>
      <c r="K8670" s="112">
        <f>I8670-J8670-(0.38*'Recalled prostheses cost'!$F$23)</f>
        <v>-92944106.343617827</v>
      </c>
      <c r="L8670" s="11">
        <f t="shared" si="274"/>
        <v>1</v>
      </c>
    </row>
    <row r="8671" spans="1:12" x14ac:dyDescent="0.25">
      <c r="A8671">
        <f t="shared" si="275"/>
        <v>8666</v>
      </c>
      <c r="C8671">
        <v>52092.443165315715</v>
      </c>
      <c r="D8671">
        <v>53456.697194338805</v>
      </c>
      <c r="E8671">
        <v>47902327.376343325</v>
      </c>
      <c r="F8671">
        <v>1364.25402902309</v>
      </c>
      <c r="G8671">
        <v>223976124.63885364</v>
      </c>
      <c r="H8671" s="6">
        <f>E8671-G8671-'Recalled prostheses cost'!$F$23</f>
        <v>-199825621.72940147</v>
      </c>
      <c r="I8671" s="112">
        <v>26747573.084868565</v>
      </c>
      <c r="J8671" s="112">
        <v>85110927.362764388</v>
      </c>
      <c r="K8671" s="112">
        <f>I8671-J8671-(0.38*'Recalled prostheses cost'!$F$23)</f>
        <v>-67389047.575314462</v>
      </c>
      <c r="L8671" s="11">
        <f t="shared" si="274"/>
        <v>1</v>
      </c>
    </row>
    <row r="8672" spans="1:12" x14ac:dyDescent="0.25">
      <c r="A8672">
        <f t="shared" si="275"/>
        <v>8667</v>
      </c>
      <c r="C8672">
        <v>53859.830872096878</v>
      </c>
      <c r="D8672">
        <v>55690.661648310284</v>
      </c>
      <c r="E8672">
        <v>42385853.35256166</v>
      </c>
      <c r="F8672">
        <v>1830.8307762134064</v>
      </c>
      <c r="G8672">
        <v>334529225.5204671</v>
      </c>
      <c r="H8672" s="6">
        <f>E8672-G8672-'Recalled prostheses cost'!$F$23</f>
        <v>-315895196.63479662</v>
      </c>
      <c r="I8672" s="112">
        <v>23755237.960592076</v>
      </c>
      <c r="J8672" s="112">
        <v>127121105.69777751</v>
      </c>
      <c r="K8672" s="112">
        <f>I8672-J8672-(0.38*'Recalled prostheses cost'!$F$23)</f>
        <v>-112391561.03460407</v>
      </c>
      <c r="L8672" s="11">
        <f t="shared" si="274"/>
        <v>1</v>
      </c>
    </row>
    <row r="8673" spans="1:12" x14ac:dyDescent="0.25">
      <c r="A8673">
        <f t="shared" si="275"/>
        <v>8668</v>
      </c>
      <c r="C8673">
        <v>53320.579126458601</v>
      </c>
      <c r="D8673">
        <v>54505.875606452049</v>
      </c>
      <c r="E8673">
        <v>41814128.297812395</v>
      </c>
      <c r="F8673">
        <v>1185.2964799934489</v>
      </c>
      <c r="G8673">
        <v>165909081.86506289</v>
      </c>
      <c r="H8673" s="6">
        <f>E8673-G8673-'Recalled prostheses cost'!$F$23</f>
        <v>-147846778.03414166</v>
      </c>
      <c r="I8673" s="112">
        <v>23406541.497479253</v>
      </c>
      <c r="J8673" s="112">
        <v>63045451.108723886</v>
      </c>
      <c r="K8673" s="112">
        <f>I8673-J8673-(0.38*'Recalled prostheses cost'!$F$23)</f>
        <v>-48664602.90866328</v>
      </c>
      <c r="L8673" s="11">
        <f t="shared" si="274"/>
        <v>1</v>
      </c>
    </row>
    <row r="8674" spans="1:12" x14ac:dyDescent="0.25">
      <c r="A8674">
        <f t="shared" si="275"/>
        <v>8669</v>
      </c>
      <c r="C8674">
        <v>67976.797990507635</v>
      </c>
      <c r="D8674">
        <v>70714.891792871334</v>
      </c>
      <c r="E8674">
        <v>42832675.966866896</v>
      </c>
      <c r="F8674">
        <v>2738.0938023636991</v>
      </c>
      <c r="G8674">
        <v>341498220.69266695</v>
      </c>
      <c r="H8674" s="6">
        <f>E8674-G8674-'Recalled prostheses cost'!$F$23</f>
        <v>-322417369.19269121</v>
      </c>
      <c r="I8674" s="112">
        <v>24064690.02508913</v>
      </c>
      <c r="J8674" s="112">
        <v>129769323.86321348</v>
      </c>
      <c r="K8674" s="112">
        <f>I8674-J8674-(0.38*'Recalled prostheses cost'!$F$23)</f>
        <v>-114730327.13554299</v>
      </c>
      <c r="L8674" s="11">
        <f t="shared" si="274"/>
        <v>1</v>
      </c>
    </row>
    <row r="8675" spans="1:12" x14ac:dyDescent="0.25">
      <c r="A8675">
        <f t="shared" si="275"/>
        <v>8670</v>
      </c>
      <c r="C8675">
        <v>82030.202161766952</v>
      </c>
      <c r="D8675">
        <v>85441.552430517899</v>
      </c>
      <c r="E8675">
        <v>39530578.027766161</v>
      </c>
      <c r="F8675">
        <v>3411.3502687509463</v>
      </c>
      <c r="G8675">
        <v>322512235.05147654</v>
      </c>
      <c r="H8675" s="6">
        <f>E8675-G8675-'Recalled prostheses cost'!$F$23</f>
        <v>-306733481.49060154</v>
      </c>
      <c r="I8675" s="112">
        <v>21751803.290469669</v>
      </c>
      <c r="J8675" s="112">
        <v>122554649.31956109</v>
      </c>
      <c r="K8675" s="112">
        <f>I8675-J8675-(0.38*'Recalled prostheses cost'!$F$23)</f>
        <v>-109828539.32651007</v>
      </c>
      <c r="L8675" s="11">
        <f t="shared" si="274"/>
        <v>1</v>
      </c>
    </row>
    <row r="8676" spans="1:12" x14ac:dyDescent="0.25">
      <c r="A8676">
        <f t="shared" si="275"/>
        <v>8671</v>
      </c>
      <c r="C8676">
        <v>56027.383556053304</v>
      </c>
      <c r="D8676">
        <v>57074.313873033119</v>
      </c>
      <c r="E8676">
        <v>49047529.921939343</v>
      </c>
      <c r="F8676">
        <v>1046.930316979815</v>
      </c>
      <c r="G8676">
        <v>198566485.68316445</v>
      </c>
      <c r="H8676" s="6">
        <f>E8676-G8676-'Recalled prostheses cost'!$F$23</f>
        <v>-173270780.22811627</v>
      </c>
      <c r="I8676" s="112">
        <v>26870749.080697309</v>
      </c>
      <c r="J8676" s="112">
        <v>75455264.559602499</v>
      </c>
      <c r="K8676" s="112">
        <f>I8676-J8676-(0.38*'Recalled prostheses cost'!$F$23)</f>
        <v>-57610208.776323833</v>
      </c>
      <c r="L8676" s="11">
        <f t="shared" si="274"/>
        <v>1</v>
      </c>
    </row>
    <row r="8677" spans="1:12" x14ac:dyDescent="0.25">
      <c r="A8677">
        <f t="shared" si="275"/>
        <v>8672</v>
      </c>
      <c r="C8677">
        <v>60630.372484287611</v>
      </c>
      <c r="D8677">
        <v>62868.024858250072</v>
      </c>
      <c r="E8677">
        <v>49366329.582476772</v>
      </c>
      <c r="F8677">
        <v>2237.6523739624608</v>
      </c>
      <c r="G8677">
        <v>476521028.681876</v>
      </c>
      <c r="H8677" s="6">
        <f>E8677-G8677-'Recalled prostheses cost'!$F$23</f>
        <v>-450906523.56629038</v>
      </c>
      <c r="I8677" s="112">
        <v>27255483.418702241</v>
      </c>
      <c r="J8677" s="112">
        <v>181077990.89911288</v>
      </c>
      <c r="K8677" s="112">
        <f>I8677-J8677-(0.38*'Recalled prostheses cost'!$F$23)</f>
        <v>-162848200.77782929</v>
      </c>
      <c r="L8677" s="11">
        <f t="shared" si="274"/>
        <v>1</v>
      </c>
    </row>
    <row r="8678" spans="1:12" x14ac:dyDescent="0.25">
      <c r="A8678">
        <f t="shared" si="275"/>
        <v>8673</v>
      </c>
      <c r="C8678">
        <v>77188.199289928307</v>
      </c>
      <c r="D8678">
        <v>79116.672766674703</v>
      </c>
      <c r="E8678">
        <v>42446437.751478605</v>
      </c>
      <c r="F8678">
        <v>1928.473476746396</v>
      </c>
      <c r="G8678">
        <v>172891837.72623372</v>
      </c>
      <c r="H8678" s="6">
        <f>E8678-G8678-'Recalled prostheses cost'!$F$23</f>
        <v>-154197224.44164628</v>
      </c>
      <c r="I8678" s="112">
        <v>23918473.333959885</v>
      </c>
      <c r="J8678" s="112">
        <v>65698898.335968815</v>
      </c>
      <c r="K8678" s="112">
        <f>I8678-J8678-(0.38*'Recalled prostheses cost'!$F$23)</f>
        <v>-50806118.299427576</v>
      </c>
      <c r="L8678" s="11">
        <f t="shared" si="274"/>
        <v>1</v>
      </c>
    </row>
    <row r="8679" spans="1:12" x14ac:dyDescent="0.25">
      <c r="A8679">
        <f t="shared" si="275"/>
        <v>8674</v>
      </c>
      <c r="C8679">
        <v>49040.695986894119</v>
      </c>
      <c r="D8679">
        <v>50243.479956172567</v>
      </c>
      <c r="E8679">
        <v>40064217.252454527</v>
      </c>
      <c r="F8679">
        <v>1202.7839692784473</v>
      </c>
      <c r="G8679">
        <v>244728186.36380357</v>
      </c>
      <c r="H8679" s="6">
        <f>E8679-G8679-'Recalled prostheses cost'!$F$23</f>
        <v>-228415793.57824022</v>
      </c>
      <c r="I8679" s="112">
        <v>22188202.399888717</v>
      </c>
      <c r="J8679" s="112">
        <v>92996710.818245366</v>
      </c>
      <c r="K8679" s="112">
        <f>I8679-J8679-(0.38*'Recalled prostheses cost'!$F$23)</f>
        <v>-79834201.715775311</v>
      </c>
      <c r="L8679" s="11">
        <f t="shared" si="274"/>
        <v>1</v>
      </c>
    </row>
    <row r="8680" spans="1:12" x14ac:dyDescent="0.25">
      <c r="A8680">
        <f t="shared" si="275"/>
        <v>8675</v>
      </c>
      <c r="C8680">
        <v>70533.932426050742</v>
      </c>
      <c r="D8680">
        <v>72761.976185784515</v>
      </c>
      <c r="E8680">
        <v>39272688.697629832</v>
      </c>
      <c r="F8680">
        <v>2228.0437597337732</v>
      </c>
      <c r="G8680">
        <v>244335752.95679465</v>
      </c>
      <c r="H8680" s="6">
        <f>E8680-G8680-'Recalled prostheses cost'!$F$23</f>
        <v>-228814888.72605598</v>
      </c>
      <c r="I8680" s="112">
        <v>21936818.570828676</v>
      </c>
      <c r="J8680" s="112">
        <v>92847586.123581961</v>
      </c>
      <c r="K8680" s="112">
        <f>I8680-J8680-(0.38*'Recalled prostheses cost'!$F$23)</f>
        <v>-79936460.850171924</v>
      </c>
      <c r="L8680" s="11">
        <f t="shared" si="274"/>
        <v>1</v>
      </c>
    </row>
    <row r="8681" spans="1:12" x14ac:dyDescent="0.25">
      <c r="A8681">
        <f t="shared" si="275"/>
        <v>8676</v>
      </c>
      <c r="C8681">
        <v>58292.500446803948</v>
      </c>
      <c r="D8681">
        <v>60195.951962406813</v>
      </c>
      <c r="E8681">
        <v>50926148.029272847</v>
      </c>
      <c r="F8681">
        <v>1903.4515156028647</v>
      </c>
      <c r="G8681">
        <v>383168889.41132438</v>
      </c>
      <c r="H8681" s="6">
        <f>E8681-G8681-'Recalled prostheses cost'!$F$23</f>
        <v>-355994565.8489427</v>
      </c>
      <c r="I8681" s="112">
        <v>28357267.828865815</v>
      </c>
      <c r="J8681" s="112">
        <v>145604177.97630328</v>
      </c>
      <c r="K8681" s="112">
        <f>I8681-J8681-(0.38*'Recalled prostheses cost'!$F$23)</f>
        <v>-126272603.44485611</v>
      </c>
      <c r="L8681" s="11">
        <f t="shared" si="274"/>
        <v>1</v>
      </c>
    </row>
    <row r="8682" spans="1:12" x14ac:dyDescent="0.25">
      <c r="A8682">
        <f t="shared" si="275"/>
        <v>8677</v>
      </c>
      <c r="C8682">
        <v>75679.028696997237</v>
      </c>
      <c r="D8682">
        <v>78600.039485727655</v>
      </c>
      <c r="E8682">
        <v>47895884.278213225</v>
      </c>
      <c r="F8682">
        <v>2921.0107887304184</v>
      </c>
      <c r="G8682">
        <v>370526088.90229648</v>
      </c>
      <c r="H8682" s="6">
        <f>E8682-G8682-'Recalled prostheses cost'!$F$23</f>
        <v>-346382029.09097445</v>
      </c>
      <c r="I8682" s="112">
        <v>26360629.111835189</v>
      </c>
      <c r="J8682" s="112">
        <v>140799913.78287265</v>
      </c>
      <c r="K8682" s="112">
        <f>I8682-J8682-(0.38*'Recalled prostheses cost'!$F$23)</f>
        <v>-123464977.96845612</v>
      </c>
      <c r="L8682" s="11">
        <f t="shared" si="274"/>
        <v>1</v>
      </c>
    </row>
    <row r="8683" spans="1:12" x14ac:dyDescent="0.25">
      <c r="A8683">
        <f t="shared" si="275"/>
        <v>8678</v>
      </c>
      <c r="C8683">
        <v>60235.072156365764</v>
      </c>
      <c r="D8683">
        <v>62079.311891299571</v>
      </c>
      <c r="E8683">
        <v>44721892.705137305</v>
      </c>
      <c r="F8683">
        <v>1844.2397349338062</v>
      </c>
      <c r="G8683">
        <v>304267827.5771094</v>
      </c>
      <c r="H8683" s="6">
        <f>E8683-G8683-'Recalled prostheses cost'!$F$23</f>
        <v>-283297759.33886325</v>
      </c>
      <c r="I8683" s="112">
        <v>25005489.485471733</v>
      </c>
      <c r="J8683" s="112">
        <v>115621774.47930157</v>
      </c>
      <c r="K8683" s="112">
        <f>I8683-J8683-(0.38*'Recalled prostheses cost'!$F$23)</f>
        <v>-99641978.2912485</v>
      </c>
      <c r="L8683" s="11">
        <f t="shared" si="274"/>
        <v>1</v>
      </c>
    </row>
    <row r="8684" spans="1:12" x14ac:dyDescent="0.25">
      <c r="A8684">
        <f t="shared" si="275"/>
        <v>8679</v>
      </c>
      <c r="C8684">
        <v>64992.915002303926</v>
      </c>
      <c r="D8684">
        <v>67171.357964645504</v>
      </c>
      <c r="E8684">
        <v>40996146.37149936</v>
      </c>
      <c r="F8684">
        <v>2178.4429623415781</v>
      </c>
      <c r="G8684">
        <v>299914122.43951523</v>
      </c>
      <c r="H8684" s="6">
        <f>E8684-G8684-'Recalled prostheses cost'!$F$23</f>
        <v>-282669800.53490704</v>
      </c>
      <c r="I8684" s="112">
        <v>22751916.643773865</v>
      </c>
      <c r="J8684" s="112">
        <v>113967366.52701578</v>
      </c>
      <c r="K8684" s="112">
        <f>I8684-J8684-(0.38*'Recalled prostheses cost'!$F$23)</f>
        <v>-100241143.18066055</v>
      </c>
      <c r="L8684" s="11">
        <f t="shared" si="274"/>
        <v>1</v>
      </c>
    </row>
    <row r="8685" spans="1:12" x14ac:dyDescent="0.25">
      <c r="A8685">
        <f t="shared" si="275"/>
        <v>8680</v>
      </c>
      <c r="C8685">
        <v>54339.667450254223</v>
      </c>
      <c r="D8685">
        <v>55678.896549577803</v>
      </c>
      <c r="E8685">
        <v>43877156.489080548</v>
      </c>
      <c r="F8685">
        <v>1339.2290993235802</v>
      </c>
      <c r="G8685">
        <v>249386751.6902087</v>
      </c>
      <c r="H8685" s="6">
        <f>E8685-G8685-'Recalled prostheses cost'!$F$23</f>
        <v>-229261419.66801932</v>
      </c>
      <c r="I8685" s="112">
        <v>24346300.704932224</v>
      </c>
      <c r="J8685" s="112">
        <v>94766965.642279312</v>
      </c>
      <c r="K8685" s="112">
        <f>I8685-J8685-(0.38*'Recalled prostheses cost'!$F$23)</f>
        <v>-79446358.234765738</v>
      </c>
      <c r="L8685" s="11">
        <f t="shared" si="274"/>
        <v>1</v>
      </c>
    </row>
    <row r="8686" spans="1:12" x14ac:dyDescent="0.25">
      <c r="A8686">
        <f t="shared" si="275"/>
        <v>8681</v>
      </c>
      <c r="C8686">
        <v>50768.033556275594</v>
      </c>
      <c r="D8686">
        <v>52358.882136948501</v>
      </c>
      <c r="E8686">
        <v>49728577.711038075</v>
      </c>
      <c r="F8686">
        <v>1590.8485806729077</v>
      </c>
      <c r="G8686">
        <v>411588791.33299208</v>
      </c>
      <c r="H8686" s="6">
        <f>E8686-G8686-'Recalled prostheses cost'!$F$23</f>
        <v>-385612038.08884519</v>
      </c>
      <c r="I8686" s="112">
        <v>28115983.851986874</v>
      </c>
      <c r="J8686" s="112">
        <v>156403740.70653698</v>
      </c>
      <c r="K8686" s="112">
        <f>I8686-J8686-(0.38*'Recalled prostheses cost'!$F$23)</f>
        <v>-137313450.15196875</v>
      </c>
      <c r="L8686" s="11">
        <f t="shared" si="274"/>
        <v>1</v>
      </c>
    </row>
    <row r="8687" spans="1:12" x14ac:dyDescent="0.25">
      <c r="A8687">
        <f t="shared" si="275"/>
        <v>8682</v>
      </c>
      <c r="C8687">
        <v>51034.997757139572</v>
      </c>
      <c r="D8687">
        <v>53024.151045191968</v>
      </c>
      <c r="E8687">
        <v>41922594.225825459</v>
      </c>
      <c r="F8687">
        <v>1989.1532880523955</v>
      </c>
      <c r="G8687">
        <v>409449353.79431671</v>
      </c>
      <c r="H8687" s="6">
        <f>E8687-G8687-'Recalled prostheses cost'!$F$23</f>
        <v>-391278584.03538239</v>
      </c>
      <c r="I8687" s="112">
        <v>23265964.290812384</v>
      </c>
      <c r="J8687" s="112">
        <v>155590754.44184038</v>
      </c>
      <c r="K8687" s="112">
        <f>I8687-J8687-(0.38*'Recalled prostheses cost'!$F$23)</f>
        <v>-141350483.44844663</v>
      </c>
      <c r="L8687" s="11">
        <f t="shared" si="274"/>
        <v>1</v>
      </c>
    </row>
    <row r="8688" spans="1:12" x14ac:dyDescent="0.25">
      <c r="A8688">
        <f t="shared" si="275"/>
        <v>8683</v>
      </c>
      <c r="C8688">
        <v>51338.755396949979</v>
      </c>
      <c r="D8688">
        <v>52465.88401392239</v>
      </c>
      <c r="E8688">
        <v>52480512.79581096</v>
      </c>
      <c r="F8688">
        <v>1127.1286169724117</v>
      </c>
      <c r="G8688">
        <v>271065695.8088721</v>
      </c>
      <c r="H8688" s="6">
        <f>E8688-G8688-'Recalled prostheses cost'!$F$23</f>
        <v>-242337007.47995231</v>
      </c>
      <c r="I8688" s="112">
        <v>28692172.122308251</v>
      </c>
      <c r="J8688" s="112">
        <v>103004964.40737137</v>
      </c>
      <c r="K8688" s="112">
        <f>I8688-J8688-(0.38*'Recalled prostheses cost'!$F$23)</f>
        <v>-83338485.582481772</v>
      </c>
      <c r="L8688" s="11">
        <f t="shared" si="274"/>
        <v>1</v>
      </c>
    </row>
    <row r="8689" spans="1:12" x14ac:dyDescent="0.25">
      <c r="A8689">
        <f t="shared" si="275"/>
        <v>8684</v>
      </c>
      <c r="C8689">
        <v>77086.559251177008</v>
      </c>
      <c r="D8689">
        <v>79726.80799734137</v>
      </c>
      <c r="E8689">
        <v>50764314.455920666</v>
      </c>
      <c r="F8689">
        <v>2640.2487461643614</v>
      </c>
      <c r="G8689">
        <v>364526201.40087193</v>
      </c>
      <c r="H8689" s="6">
        <f>E8689-G8689-'Recalled prostheses cost'!$F$23</f>
        <v>-337513711.41184247</v>
      </c>
      <c r="I8689" s="112">
        <v>27929959.337707348</v>
      </c>
      <c r="J8689" s="112">
        <v>138519956.53233135</v>
      </c>
      <c r="K8689" s="112">
        <f>I8689-J8689-(0.38*'Recalled prostheses cost'!$F$23)</f>
        <v>-119615690.49204266</v>
      </c>
      <c r="L8689" s="11">
        <f t="shared" si="274"/>
        <v>1</v>
      </c>
    </row>
    <row r="8690" spans="1:12" x14ac:dyDescent="0.25">
      <c r="A8690">
        <f t="shared" si="275"/>
        <v>8685</v>
      </c>
      <c r="C8690">
        <v>62818.01167860804</v>
      </c>
      <c r="D8690">
        <v>64854.533276807582</v>
      </c>
      <c r="E8690">
        <v>45178694.792194709</v>
      </c>
      <c r="F8690">
        <v>2036.5215981995425</v>
      </c>
      <c r="G8690">
        <v>283076207.31761354</v>
      </c>
      <c r="H8690" s="6">
        <f>E8690-G8690-'Recalled prostheses cost'!$F$23</f>
        <v>-261649336.99230999</v>
      </c>
      <c r="I8690" s="112">
        <v>25334144.602860693</v>
      </c>
      <c r="J8690" s="112">
        <v>107568958.78069313</v>
      </c>
      <c r="K8690" s="112">
        <f>I8690-J8690-(0.38*'Recalled prostheses cost'!$F$23)</f>
        <v>-91260507.475251079</v>
      </c>
      <c r="L8690" s="11">
        <f t="shared" si="274"/>
        <v>1</v>
      </c>
    </row>
    <row r="8691" spans="1:12" x14ac:dyDescent="0.25">
      <c r="A8691">
        <f t="shared" si="275"/>
        <v>8686</v>
      </c>
      <c r="C8691">
        <v>53044.645743111665</v>
      </c>
      <c r="D8691">
        <v>54869.741603028502</v>
      </c>
      <c r="E8691">
        <v>46320256.222797103</v>
      </c>
      <c r="F8691">
        <v>1825.0958599168371</v>
      </c>
      <c r="G8691">
        <v>351880061.78552347</v>
      </c>
      <c r="H8691" s="6">
        <f>E8691-G8691-'Recalled prostheses cost'!$F$23</f>
        <v>-329311630.02961755</v>
      </c>
      <c r="I8691" s="112">
        <v>25656607.508311018</v>
      </c>
      <c r="J8691" s="112">
        <v>133714423.47849891</v>
      </c>
      <c r="K8691" s="112">
        <f>I8691-J8691-(0.38*'Recalled prostheses cost'!$F$23)</f>
        <v>-117083509.26760653</v>
      </c>
      <c r="L8691" s="11">
        <f t="shared" si="274"/>
        <v>1</v>
      </c>
    </row>
    <row r="8692" spans="1:12" x14ac:dyDescent="0.25">
      <c r="A8692">
        <f t="shared" si="275"/>
        <v>8687</v>
      </c>
      <c r="C8692">
        <v>55294.004775835609</v>
      </c>
      <c r="D8692">
        <v>56447.022826169065</v>
      </c>
      <c r="E8692">
        <v>41740037.070937887</v>
      </c>
      <c r="F8692">
        <v>1153.0180503334559</v>
      </c>
      <c r="G8692">
        <v>163095031.03464529</v>
      </c>
      <c r="H8692" s="6">
        <f>E8692-G8692-'Recalled prostheses cost'!$F$23</f>
        <v>-145106818.43059859</v>
      </c>
      <c r="I8692" s="112">
        <v>23217862.765043039</v>
      </c>
      <c r="J8692" s="112">
        <v>61976111.793165207</v>
      </c>
      <c r="K8692" s="112">
        <f>I8692-J8692-(0.38*'Recalled prostheses cost'!$F$23)</f>
        <v>-47783942.325540818</v>
      </c>
      <c r="L8692" s="11">
        <f t="shared" si="274"/>
        <v>1</v>
      </c>
    </row>
    <row r="8693" spans="1:12" x14ac:dyDescent="0.25">
      <c r="A8693">
        <f t="shared" si="275"/>
        <v>8688</v>
      </c>
      <c r="C8693">
        <v>70715.154654039623</v>
      </c>
      <c r="D8693">
        <v>73103.573934805943</v>
      </c>
      <c r="E8693">
        <v>60057136.168242738</v>
      </c>
      <c r="F8693">
        <v>2388.4192807663203</v>
      </c>
      <c r="G8693">
        <v>295965138.59967977</v>
      </c>
      <c r="H8693" s="6">
        <f>E8693-G8693-'Recalled prostheses cost'!$F$23</f>
        <v>-259659826.89832819</v>
      </c>
      <c r="I8693" s="112">
        <v>33303196.970748432</v>
      </c>
      <c r="J8693" s="112">
        <v>112466752.66787829</v>
      </c>
      <c r="K8693" s="112">
        <f>I8693-J8693-(0.38*'Recalled prostheses cost'!$F$23)</f>
        <v>-88189248.9945485</v>
      </c>
      <c r="L8693" s="11">
        <f t="shared" si="274"/>
        <v>1</v>
      </c>
    </row>
    <row r="8694" spans="1:12" x14ac:dyDescent="0.25">
      <c r="A8694">
        <f t="shared" si="275"/>
        <v>8689</v>
      </c>
      <c r="C8694">
        <v>54696.728006739882</v>
      </c>
      <c r="D8694">
        <v>56911.952712283681</v>
      </c>
      <c r="E8694">
        <v>47015623.498132885</v>
      </c>
      <c r="F8694">
        <v>2215.2247055437983</v>
      </c>
      <c r="G8694">
        <v>471428576.992782</v>
      </c>
      <c r="H8694" s="6">
        <f>E8694-G8694-'Recalled prostheses cost'!$F$23</f>
        <v>-448164777.96154028</v>
      </c>
      <c r="I8694" s="112">
        <v>26283353.418956053</v>
      </c>
      <c r="J8694" s="112">
        <v>179142859.25725716</v>
      </c>
      <c r="K8694" s="112">
        <f>I8694-J8694-(0.38*'Recalled prostheses cost'!$F$23)</f>
        <v>-161885199.13571978</v>
      </c>
      <c r="L8694" s="11">
        <f t="shared" si="274"/>
        <v>1</v>
      </c>
    </row>
    <row r="8695" spans="1:12" x14ac:dyDescent="0.25">
      <c r="A8695">
        <f t="shared" si="275"/>
        <v>8690</v>
      </c>
      <c r="C8695">
        <v>63642.819740453459</v>
      </c>
      <c r="D8695">
        <v>66279.58578815189</v>
      </c>
      <c r="E8695">
        <v>50925956.494782463</v>
      </c>
      <c r="F8695">
        <v>2636.7660476984311</v>
      </c>
      <c r="G8695">
        <v>428107953.40033489</v>
      </c>
      <c r="H8695" s="6">
        <f>E8695-G8695-'Recalled prostheses cost'!$F$23</f>
        <v>-400933821.37244362</v>
      </c>
      <c r="I8695" s="112">
        <v>28128409.598142222</v>
      </c>
      <c r="J8695" s="112">
        <v>162681022.29212728</v>
      </c>
      <c r="K8695" s="112">
        <f>I8695-J8695-(0.38*'Recalled prostheses cost'!$F$23)</f>
        <v>-143578305.9914037</v>
      </c>
      <c r="L8695" s="11">
        <f t="shared" si="274"/>
        <v>1</v>
      </c>
    </row>
    <row r="8696" spans="1:12" x14ac:dyDescent="0.25">
      <c r="A8696">
        <f t="shared" si="275"/>
        <v>8691</v>
      </c>
      <c r="C8696">
        <v>49859.190391388227</v>
      </c>
      <c r="D8696">
        <v>50893.1497789106</v>
      </c>
      <c r="E8696">
        <v>49935125.332361333</v>
      </c>
      <c r="F8696">
        <v>1033.9593875223727</v>
      </c>
      <c r="G8696">
        <v>240270682.85787615</v>
      </c>
      <c r="H8696" s="6">
        <f>E8696-G8696-'Recalled prostheses cost'!$F$23</f>
        <v>-214087381.99240598</v>
      </c>
      <c r="I8696" s="112">
        <v>27982738.671049278</v>
      </c>
      <c r="J8696" s="112">
        <v>91302859.485992938</v>
      </c>
      <c r="K8696" s="112">
        <f>I8696-J8696-(0.38*'Recalled prostheses cost'!$F$23)</f>
        <v>-72345814.112362295</v>
      </c>
      <c r="L8696" s="11">
        <f t="shared" si="274"/>
        <v>1</v>
      </c>
    </row>
    <row r="8697" spans="1:12" x14ac:dyDescent="0.25">
      <c r="A8697">
        <f t="shared" si="275"/>
        <v>8692</v>
      </c>
      <c r="C8697">
        <v>89941.448617059403</v>
      </c>
      <c r="D8697">
        <v>93201.372267696483</v>
      </c>
      <c r="E8697">
        <v>41508898.464292526</v>
      </c>
      <c r="F8697">
        <v>3259.9236506370798</v>
      </c>
      <c r="G8697">
        <v>270080749.89848363</v>
      </c>
      <c r="H8697" s="6">
        <f>E8697-G8697-'Recalled prostheses cost'!$F$23</f>
        <v>-252323675.90108228</v>
      </c>
      <c r="I8697" s="112">
        <v>22964831.899773613</v>
      </c>
      <c r="J8697" s="112">
        <v>102630684.96142378</v>
      </c>
      <c r="K8697" s="112">
        <f>I8697-J8697-(0.38*'Recalled prostheses cost'!$F$23)</f>
        <v>-88691546.359068811</v>
      </c>
      <c r="L8697" s="11">
        <f t="shared" si="274"/>
        <v>1</v>
      </c>
    </row>
    <row r="8698" spans="1:12" x14ac:dyDescent="0.25">
      <c r="A8698">
        <f t="shared" si="275"/>
        <v>8693</v>
      </c>
      <c r="C8698">
        <v>58977.253320615077</v>
      </c>
      <c r="D8698">
        <v>60063.326748210944</v>
      </c>
      <c r="E8698">
        <v>55736164.708392031</v>
      </c>
      <c r="F8698">
        <v>1086.0734275958675</v>
      </c>
      <c r="G8698">
        <v>233317548.00124314</v>
      </c>
      <c r="H8698" s="6">
        <f>E8698-G8698-'Recalled prostheses cost'!$F$23</f>
        <v>-201333207.75974229</v>
      </c>
      <c r="I8698" s="112">
        <v>31331799.872736182</v>
      </c>
      <c r="J8698" s="112">
        <v>88660668.240472391</v>
      </c>
      <c r="K8698" s="112">
        <f>I8698-J8698-(0.38*'Recalled prostheses cost'!$F$23)</f>
        <v>-66354561.665154852</v>
      </c>
      <c r="L8698" s="11">
        <f t="shared" si="274"/>
        <v>1</v>
      </c>
    </row>
    <row r="8699" spans="1:12" x14ac:dyDescent="0.25">
      <c r="A8699">
        <f t="shared" si="275"/>
        <v>8694</v>
      </c>
      <c r="C8699">
        <v>70125.095769968684</v>
      </c>
      <c r="D8699">
        <v>72108.883693232026</v>
      </c>
      <c r="E8699">
        <v>60726954.01488521</v>
      </c>
      <c r="F8699">
        <v>1983.7879232633422</v>
      </c>
      <c r="G8699">
        <v>356217818.81170642</v>
      </c>
      <c r="H8699" s="6">
        <f>E8699-G8699-'Recalled prostheses cost'!$F$23</f>
        <v>-319242689.26371241</v>
      </c>
      <c r="I8699" s="112">
        <v>33315871.231086779</v>
      </c>
      <c r="J8699" s="112">
        <v>135362771.14844844</v>
      </c>
      <c r="K8699" s="112">
        <f>I8699-J8699-(0.38*'Recalled prostheses cost'!$F$23)</f>
        <v>-111072593.2147803</v>
      </c>
      <c r="L8699" s="11">
        <f t="shared" si="274"/>
        <v>1</v>
      </c>
    </row>
    <row r="8700" spans="1:12" x14ac:dyDescent="0.25">
      <c r="A8700">
        <f t="shared" si="275"/>
        <v>8695</v>
      </c>
      <c r="C8700">
        <v>62189.250697152696</v>
      </c>
      <c r="D8700">
        <v>64311.825551704271</v>
      </c>
      <c r="E8700">
        <v>40474419.268576384</v>
      </c>
      <c r="F8700">
        <v>2122.5748545515744</v>
      </c>
      <c r="G8700">
        <v>260160514.30276805</v>
      </c>
      <c r="H8700" s="6">
        <f>E8700-G8700-'Recalled prostheses cost'!$F$23</f>
        <v>-243437919.50108284</v>
      </c>
      <c r="I8700" s="112">
        <v>22322340.126206089</v>
      </c>
      <c r="J8700" s="112">
        <v>98860995.435051873</v>
      </c>
      <c r="K8700" s="112">
        <f>I8700-J8700-(0.38*'Recalled prostheses cost'!$F$23)</f>
        <v>-85564348.606264442</v>
      </c>
      <c r="L8700" s="11">
        <f t="shared" si="274"/>
        <v>1</v>
      </c>
    </row>
    <row r="8701" spans="1:12" x14ac:dyDescent="0.25">
      <c r="A8701">
        <f t="shared" si="275"/>
        <v>8696</v>
      </c>
      <c r="C8701">
        <v>73657.536132902853</v>
      </c>
      <c r="D8701">
        <v>76095.59042771293</v>
      </c>
      <c r="E8701">
        <v>49629285.588534728</v>
      </c>
      <c r="F8701">
        <v>2438.0542948100774</v>
      </c>
      <c r="G8701">
        <v>364135299.29293787</v>
      </c>
      <c r="H8701" s="6">
        <f>E8701-G8701-'Recalled prostheses cost'!$F$23</f>
        <v>-338257838.17129433</v>
      </c>
      <c r="I8701" s="112">
        <v>27270501.009179879</v>
      </c>
      <c r="J8701" s="112">
        <v>138371413.73131639</v>
      </c>
      <c r="K8701" s="112">
        <f>I8701-J8701-(0.38*'Recalled prostheses cost'!$F$23)</f>
        <v>-120126606.01955515</v>
      </c>
      <c r="L8701" s="11">
        <f t="shared" si="274"/>
        <v>1</v>
      </c>
    </row>
    <row r="8702" spans="1:12" x14ac:dyDescent="0.25">
      <c r="A8702">
        <f t="shared" si="275"/>
        <v>8697</v>
      </c>
      <c r="C8702">
        <v>60407.25436590358</v>
      </c>
      <c r="D8702">
        <v>62796.474868909543</v>
      </c>
      <c r="E8702">
        <v>41862855.795360103</v>
      </c>
      <c r="F8702">
        <v>2389.2205030059631</v>
      </c>
      <c r="G8702">
        <v>345874806.14993817</v>
      </c>
      <c r="H8702" s="6">
        <f>E8702-G8702-'Recalled prostheses cost'!$F$23</f>
        <v>-327763774.82146925</v>
      </c>
      <c r="I8702" s="112">
        <v>23231827.927195419</v>
      </c>
      <c r="J8702" s="112">
        <v>131432426.3369765</v>
      </c>
      <c r="K8702" s="112">
        <f>I8702-J8702-(0.38*'Recalled prostheses cost'!$F$23)</f>
        <v>-117226291.70719972</v>
      </c>
      <c r="L8702" s="11">
        <f t="shared" si="274"/>
        <v>1</v>
      </c>
    </row>
    <row r="8703" spans="1:12" x14ac:dyDescent="0.25">
      <c r="A8703">
        <f t="shared" si="275"/>
        <v>8698</v>
      </c>
      <c r="C8703">
        <v>55091.443244791575</v>
      </c>
      <c r="D8703">
        <v>57463.04854927511</v>
      </c>
      <c r="E8703">
        <v>45193051.232277848</v>
      </c>
      <c r="F8703">
        <v>2371.6053044835353</v>
      </c>
      <c r="G8703">
        <v>435680212.83800566</v>
      </c>
      <c r="H8703" s="6">
        <f>E8703-G8703-'Recalled prostheses cost'!$F$23</f>
        <v>-414238986.07261896</v>
      </c>
      <c r="I8703" s="112">
        <v>24967249.794482768</v>
      </c>
      <c r="J8703" s="112">
        <v>165558480.87844211</v>
      </c>
      <c r="K8703" s="112">
        <f>I8703-J8703-(0.38*'Recalled prostheses cost'!$F$23)</f>
        <v>-149616924.381378</v>
      </c>
      <c r="L8703" s="11">
        <f t="shared" si="274"/>
        <v>1</v>
      </c>
    </row>
    <row r="8704" spans="1:12" x14ac:dyDescent="0.25">
      <c r="A8704">
        <f t="shared" si="275"/>
        <v>8699</v>
      </c>
      <c r="C8704">
        <v>50508.799510766927</v>
      </c>
      <c r="D8704">
        <v>52153.931745979673</v>
      </c>
      <c r="E8704">
        <v>60917177.155838311</v>
      </c>
      <c r="F8704">
        <v>1645.1322352127463</v>
      </c>
      <c r="G8704">
        <v>501973186.42473668</v>
      </c>
      <c r="H8704" s="6">
        <f>E8704-G8704-'Recalled prostheses cost'!$F$23</f>
        <v>-464807833.73578954</v>
      </c>
      <c r="I8704" s="112">
        <v>33878080.66554758</v>
      </c>
      <c r="J8704" s="112">
        <v>190749810.84139991</v>
      </c>
      <c r="K8704" s="112">
        <f>I8704-J8704-(0.38*'Recalled prostheses cost'!$F$23)</f>
        <v>-165897423.47327098</v>
      </c>
      <c r="L8704" s="11">
        <f t="shared" si="274"/>
        <v>1</v>
      </c>
    </row>
    <row r="8705" spans="1:12" x14ac:dyDescent="0.25">
      <c r="A8705">
        <f t="shared" si="275"/>
        <v>8700</v>
      </c>
      <c r="C8705">
        <v>53919.27124372148</v>
      </c>
      <c r="D8705">
        <v>55916.961031996034</v>
      </c>
      <c r="E8705">
        <v>43422531.768903539</v>
      </c>
      <c r="F8705">
        <v>1997.6897882745543</v>
      </c>
      <c r="G8705">
        <v>355954689.99077564</v>
      </c>
      <c r="H8705" s="6">
        <f>E8705-G8705-'Recalled prostheses cost'!$F$23</f>
        <v>-336283982.68876326</v>
      </c>
      <c r="I8705" s="112">
        <v>24372739.457400758</v>
      </c>
      <c r="J8705" s="112">
        <v>135262782.19649476</v>
      </c>
      <c r="K8705" s="112">
        <f>I8705-J8705-(0.38*'Recalled prostheses cost'!$F$23)</f>
        <v>-119915736.03651264</v>
      </c>
      <c r="L8705" s="11">
        <f t="shared" si="274"/>
        <v>1</v>
      </c>
    </row>
    <row r="8706" spans="1:12" x14ac:dyDescent="0.25">
      <c r="A8706">
        <f t="shared" si="275"/>
        <v>8701</v>
      </c>
      <c r="C8706">
        <v>69425.985185695637</v>
      </c>
      <c r="D8706">
        <v>72574.432166223123</v>
      </c>
      <c r="E8706">
        <v>59296000.414465249</v>
      </c>
      <c r="F8706">
        <v>3148.4469805274857</v>
      </c>
      <c r="G8706">
        <v>671986463.14104903</v>
      </c>
      <c r="H8706" s="6">
        <f>E8706-G8706-'Recalled prostheses cost'!$F$23</f>
        <v>-636442287.19347489</v>
      </c>
      <c r="I8706" s="112">
        <v>32616645.790504403</v>
      </c>
      <c r="J8706" s="112">
        <v>255354855.9935987</v>
      </c>
      <c r="K8706" s="112">
        <f>I8706-J8706-(0.38*'Recalled prostheses cost'!$F$23)</f>
        <v>-231763903.50051296</v>
      </c>
      <c r="L8706" s="11">
        <f t="shared" si="274"/>
        <v>1</v>
      </c>
    </row>
    <row r="8707" spans="1:12" x14ac:dyDescent="0.25">
      <c r="A8707">
        <f t="shared" si="275"/>
        <v>8702</v>
      </c>
      <c r="C8707">
        <v>70535.426192905274</v>
      </c>
      <c r="D8707">
        <v>72982.856877716957</v>
      </c>
      <c r="E8707">
        <v>41211140.986451834</v>
      </c>
      <c r="F8707">
        <v>2447.430684811683</v>
      </c>
      <c r="G8707">
        <v>278867800.71720177</v>
      </c>
      <c r="H8707" s="6">
        <f>E8707-G8707-'Recalled prostheses cost'!$F$23</f>
        <v>-261408484.1976411</v>
      </c>
      <c r="I8707" s="112">
        <v>23035416.84595868</v>
      </c>
      <c r="J8707" s="112">
        <v>105969764.27253668</v>
      </c>
      <c r="K8707" s="112">
        <f>I8707-J8707-(0.38*'Recalled prostheses cost'!$F$23)</f>
        <v>-91960040.723996639</v>
      </c>
      <c r="L8707" s="11">
        <f t="shared" si="274"/>
        <v>1</v>
      </c>
    </row>
    <row r="8708" spans="1:12" x14ac:dyDescent="0.25">
      <c r="A8708">
        <f t="shared" si="275"/>
        <v>8703</v>
      </c>
      <c r="C8708">
        <v>57537.681655738335</v>
      </c>
      <c r="D8708">
        <v>59574.640022144871</v>
      </c>
      <c r="E8708">
        <v>48156215.602359265</v>
      </c>
      <c r="F8708">
        <v>2036.9583664065358</v>
      </c>
      <c r="G8708">
        <v>397555707.34550416</v>
      </c>
      <c r="H8708" s="6">
        <f>E8708-G8708-'Recalled prostheses cost'!$F$23</f>
        <v>-373151316.21003604</v>
      </c>
      <c r="I8708" s="112">
        <v>26703128.686481062</v>
      </c>
      <c r="J8708" s="112">
        <v>151071168.79129159</v>
      </c>
      <c r="K8708" s="112">
        <f>I8708-J8708-(0.38*'Recalled prostheses cost'!$F$23)</f>
        <v>-133393733.40222919</v>
      </c>
      <c r="L8708" s="11">
        <f t="shared" si="274"/>
        <v>1</v>
      </c>
    </row>
    <row r="8709" spans="1:12" x14ac:dyDescent="0.25">
      <c r="A8709">
        <f t="shared" si="275"/>
        <v>8704</v>
      </c>
      <c r="C8709">
        <v>77393.32085770971</v>
      </c>
      <c r="D8709">
        <v>79818.013337033102</v>
      </c>
      <c r="E8709">
        <v>47384534.339129575</v>
      </c>
      <c r="F8709">
        <v>2424.692479323392</v>
      </c>
      <c r="G8709">
        <v>335709057.14019483</v>
      </c>
      <c r="H8709" s="6">
        <f>E8709-G8709-'Recalled prostheses cost'!$F$23</f>
        <v>-312076347.26795644</v>
      </c>
      <c r="I8709" s="112">
        <v>26623281.587271944</v>
      </c>
      <c r="J8709" s="112">
        <v>127569441.71327405</v>
      </c>
      <c r="K8709" s="112">
        <f>I8709-J8709-(0.38*'Recalled prostheses cost'!$F$23)</f>
        <v>-109971853.42342076</v>
      </c>
      <c r="L8709" s="11">
        <f t="shared" si="274"/>
        <v>1</v>
      </c>
    </row>
    <row r="8710" spans="1:12" x14ac:dyDescent="0.25">
      <c r="A8710">
        <f t="shared" si="275"/>
        <v>8705</v>
      </c>
      <c r="C8710">
        <v>59533.382967485231</v>
      </c>
      <c r="D8710">
        <v>61153.911583473811</v>
      </c>
      <c r="E8710">
        <v>43714400.859885275</v>
      </c>
      <c r="F8710">
        <v>1620.52861598858</v>
      </c>
      <c r="G8710">
        <v>258157043.95916024</v>
      </c>
      <c r="H8710" s="6">
        <f>E8710-G8710-'Recalled prostheses cost'!$F$23</f>
        <v>-238194467.56616613</v>
      </c>
      <c r="I8710" s="112">
        <v>24480232.670265488</v>
      </c>
      <c r="J8710" s="112">
        <v>98099676.704480886</v>
      </c>
      <c r="K8710" s="112">
        <f>I8710-J8710-(0.38*'Recalled prostheses cost'!$F$23)</f>
        <v>-82645137.331634045</v>
      </c>
      <c r="L8710" s="11">
        <f t="shared" ref="L8710:L8773" si="276">IF(H8710/$H$1&lt;=F8710,1,0)</f>
        <v>1</v>
      </c>
    </row>
    <row r="8711" spans="1:12" x14ac:dyDescent="0.25">
      <c r="A8711">
        <f t="shared" si="275"/>
        <v>8706</v>
      </c>
      <c r="C8711">
        <v>59199.090786765846</v>
      </c>
      <c r="D8711">
        <v>61665.012590322774</v>
      </c>
      <c r="E8711">
        <v>66281899.714271165</v>
      </c>
      <c r="F8711">
        <v>2465.9218035569284</v>
      </c>
      <c r="G8711">
        <v>712653170.78164494</v>
      </c>
      <c r="H8711" s="6">
        <f>E8711-G8711-'Recalled prostheses cost'!$F$23</f>
        <v>-670123095.53426492</v>
      </c>
      <c r="I8711" s="112">
        <v>37004757.051382199</v>
      </c>
      <c r="J8711" s="112">
        <v>270808204.89702505</v>
      </c>
      <c r="K8711" s="112">
        <f>I8711-J8711-(0.38*'Recalled prostheses cost'!$F$23)</f>
        <v>-242829141.14306152</v>
      </c>
      <c r="L8711" s="11">
        <f t="shared" si="276"/>
        <v>1</v>
      </c>
    </row>
    <row r="8712" spans="1:12" x14ac:dyDescent="0.25">
      <c r="A8712">
        <f t="shared" ref="A8712:A8775" si="277">1+A8711</f>
        <v>8707</v>
      </c>
      <c r="C8712">
        <v>54570.519535966683</v>
      </c>
      <c r="D8712">
        <v>55518.236270246503</v>
      </c>
      <c r="E8712">
        <v>54701810.330255508</v>
      </c>
      <c r="F8712">
        <v>947.71673427982023</v>
      </c>
      <c r="G8712">
        <v>237269512.02967316</v>
      </c>
      <c r="H8712" s="6">
        <f>E8712-G8712-'Recalled prostheses cost'!$F$23</f>
        <v>-206319526.16630882</v>
      </c>
      <c r="I8712" s="112">
        <v>30145013.643113792</v>
      </c>
      <c r="J8712" s="112">
        <v>90162414.5712758</v>
      </c>
      <c r="K8712" s="112">
        <f>I8712-J8712-(0.38*'Recalled prostheses cost'!$F$23)</f>
        <v>-69043094.225580662</v>
      </c>
      <c r="L8712" s="11">
        <f t="shared" si="276"/>
        <v>1</v>
      </c>
    </row>
    <row r="8713" spans="1:12" x14ac:dyDescent="0.25">
      <c r="A8713">
        <f t="shared" si="277"/>
        <v>8708</v>
      </c>
      <c r="C8713">
        <v>53615.95851611915</v>
      </c>
      <c r="D8713">
        <v>54825.571735372541</v>
      </c>
      <c r="E8713">
        <v>59189749.029638186</v>
      </c>
      <c r="F8713">
        <v>1209.6132192533914</v>
      </c>
      <c r="G8713">
        <v>349375067.50292557</v>
      </c>
      <c r="H8713" s="6">
        <f>E8713-G8713-'Recalled prostheses cost'!$F$23</f>
        <v>-313937142.94017857</v>
      </c>
      <c r="I8713" s="112">
        <v>32970130.048634235</v>
      </c>
      <c r="J8713" s="112">
        <v>132762525.65111174</v>
      </c>
      <c r="K8713" s="112">
        <f>I8713-J8713-(0.38*'Recalled prostheses cost'!$F$23)</f>
        <v>-108818088.89989614</v>
      </c>
      <c r="L8713" s="11">
        <f t="shared" si="276"/>
        <v>1</v>
      </c>
    </row>
    <row r="8714" spans="1:12" x14ac:dyDescent="0.25">
      <c r="A8714">
        <f t="shared" si="277"/>
        <v>8709</v>
      </c>
      <c r="C8714">
        <v>54942.517790155893</v>
      </c>
      <c r="D8714">
        <v>57074.648167605897</v>
      </c>
      <c r="E8714">
        <v>65346897.058907196</v>
      </c>
      <c r="F8714">
        <v>2132.1303774500047</v>
      </c>
      <c r="G8714">
        <v>672080683.51338255</v>
      </c>
      <c r="H8714" s="6">
        <f>E8714-G8714-'Recalled prostheses cost'!$F$23</f>
        <v>-630485610.92136657</v>
      </c>
      <c r="I8714" s="112">
        <v>36062352.573962487</v>
      </c>
      <c r="J8714" s="112">
        <v>255390659.73508534</v>
      </c>
      <c r="K8714" s="112">
        <f>I8714-J8714-(0.38*'Recalled prostheses cost'!$F$23)</f>
        <v>-228354000.45854151</v>
      </c>
      <c r="L8714" s="11">
        <f t="shared" si="276"/>
        <v>1</v>
      </c>
    </row>
    <row r="8715" spans="1:12" x14ac:dyDescent="0.25">
      <c r="A8715">
        <f t="shared" si="277"/>
        <v>8710</v>
      </c>
      <c r="C8715">
        <v>65272.616975001663</v>
      </c>
      <c r="D8715">
        <v>66891.054279284523</v>
      </c>
      <c r="E8715">
        <v>41679478.617464714</v>
      </c>
      <c r="F8715">
        <v>1618.4373042828593</v>
      </c>
      <c r="G8715">
        <v>184136762.62317809</v>
      </c>
      <c r="H8715" s="6">
        <f>E8715-G8715-'Recalled prostheses cost'!$F$23</f>
        <v>-166209108.47260454</v>
      </c>
      <c r="I8715" s="112">
        <v>23437058.820007406</v>
      </c>
      <c r="J8715" s="112">
        <v>69971969.796807677</v>
      </c>
      <c r="K8715" s="112">
        <f>I8715-J8715-(0.38*'Recalled prostheses cost'!$F$23)</f>
        <v>-55560604.274218917</v>
      </c>
      <c r="L8715" s="11">
        <f t="shared" si="276"/>
        <v>1</v>
      </c>
    </row>
    <row r="8716" spans="1:12" x14ac:dyDescent="0.25">
      <c r="A8716">
        <f t="shared" si="277"/>
        <v>8711</v>
      </c>
      <c r="C8716">
        <v>49528.629133200186</v>
      </c>
      <c r="D8716">
        <v>50434.599306136653</v>
      </c>
      <c r="E8716">
        <v>48738190.709468231</v>
      </c>
      <c r="F8716">
        <v>905.97017293646786</v>
      </c>
      <c r="G8716">
        <v>220332213.20778546</v>
      </c>
      <c r="H8716" s="6">
        <f>E8716-G8716-'Recalled prostheses cost'!$F$23</f>
        <v>-195345846.96520841</v>
      </c>
      <c r="I8716" s="112">
        <v>26883980.55366087</v>
      </c>
      <c r="J8716" s="112">
        <v>83726241.018958479</v>
      </c>
      <c r="K8716" s="112">
        <f>I8716-J8716-(0.38*'Recalled prostheses cost'!$F$23)</f>
        <v>-65867953.762716256</v>
      </c>
      <c r="L8716" s="11">
        <f t="shared" si="276"/>
        <v>1</v>
      </c>
    </row>
    <row r="8717" spans="1:12" x14ac:dyDescent="0.25">
      <c r="A8717">
        <f t="shared" si="277"/>
        <v>8712</v>
      </c>
      <c r="C8717">
        <v>52095.901386269921</v>
      </c>
      <c r="D8717">
        <v>54078.343478759314</v>
      </c>
      <c r="E8717">
        <v>41907392.547784954</v>
      </c>
      <c r="F8717">
        <v>1982.442092489393</v>
      </c>
      <c r="G8717">
        <v>313858777.58062184</v>
      </c>
      <c r="H8717" s="6">
        <f>E8717-G8717-'Recalled prostheses cost'!$F$23</f>
        <v>-295703209.49972808</v>
      </c>
      <c r="I8717" s="112">
        <v>23263543.022466503</v>
      </c>
      <c r="J8717" s="112">
        <v>119266335.4806363</v>
      </c>
      <c r="K8717" s="112">
        <f>I8717-J8717-(0.38*'Recalled prostheses cost'!$F$23)</f>
        <v>-105028485.75558844</v>
      </c>
      <c r="L8717" s="11">
        <f t="shared" si="276"/>
        <v>1</v>
      </c>
    </row>
    <row r="8718" spans="1:12" x14ac:dyDescent="0.25">
      <c r="A8718">
        <f t="shared" si="277"/>
        <v>8713</v>
      </c>
      <c r="C8718">
        <v>57979.265000187275</v>
      </c>
      <c r="D8718">
        <v>60553.913942030515</v>
      </c>
      <c r="E8718">
        <v>50247170.683565073</v>
      </c>
      <c r="F8718">
        <v>2574.6489418432393</v>
      </c>
      <c r="G8718">
        <v>579302726.66391754</v>
      </c>
      <c r="H8718" s="6">
        <f>E8718-G8718-'Recalled prostheses cost'!$F$23</f>
        <v>-552807380.44724369</v>
      </c>
      <c r="I8718" s="112">
        <v>27762730.497279894</v>
      </c>
      <c r="J8718" s="112">
        <v>220135036.13228863</v>
      </c>
      <c r="K8718" s="112">
        <f>I8718-J8718-(0.38*'Recalled prostheses cost'!$F$23)</f>
        <v>-201397998.93242741</v>
      </c>
      <c r="L8718" s="11">
        <f t="shared" si="276"/>
        <v>1</v>
      </c>
    </row>
    <row r="8719" spans="1:12" x14ac:dyDescent="0.25">
      <c r="A8719">
        <f t="shared" si="277"/>
        <v>8714</v>
      </c>
      <c r="C8719">
        <v>56348.269358577076</v>
      </c>
      <c r="D8719">
        <v>58674.64500215782</v>
      </c>
      <c r="E8719">
        <v>52966156.193118528</v>
      </c>
      <c r="F8719">
        <v>2326.3756435807445</v>
      </c>
      <c r="G8719">
        <v>484777989.16960579</v>
      </c>
      <c r="H8719" s="6">
        <f>E8719-G8719-'Recalled prostheses cost'!$F$23</f>
        <v>-455563657.44337845</v>
      </c>
      <c r="I8719" s="112">
        <v>29846636.857333269</v>
      </c>
      <c r="J8719" s="112">
        <v>184215635.88445023</v>
      </c>
      <c r="K8719" s="112">
        <f>I8719-J8719-(0.38*'Recalled prostheses cost'!$F$23)</f>
        <v>-163394692.32453561</v>
      </c>
      <c r="L8719" s="11">
        <f t="shared" si="276"/>
        <v>1</v>
      </c>
    </row>
    <row r="8720" spans="1:12" x14ac:dyDescent="0.25">
      <c r="A8720">
        <f t="shared" si="277"/>
        <v>8715</v>
      </c>
      <c r="C8720">
        <v>64930.654295912878</v>
      </c>
      <c r="D8720">
        <v>66256.441479498157</v>
      </c>
      <c r="E8720">
        <v>58516823.27896525</v>
      </c>
      <c r="F8720">
        <v>1325.7871835852784</v>
      </c>
      <c r="G8720">
        <v>237061233.53718528</v>
      </c>
      <c r="H8720" s="6">
        <f>E8720-G8720-'Recalled prostheses cost'!$F$23</f>
        <v>-202296234.72511119</v>
      </c>
      <c r="I8720" s="112">
        <v>32547501.127040576</v>
      </c>
      <c r="J8720" s="112">
        <v>90083268.744130403</v>
      </c>
      <c r="K8720" s="112">
        <f>I8720-J8720-(0.38*'Recalled prostheses cost'!$F$23)</f>
        <v>-66561460.914508469</v>
      </c>
      <c r="L8720" s="11">
        <f t="shared" si="276"/>
        <v>1</v>
      </c>
    </row>
    <row r="8721" spans="1:12" x14ac:dyDescent="0.25">
      <c r="A8721">
        <f t="shared" si="277"/>
        <v>8716</v>
      </c>
      <c r="C8721">
        <v>49130.511013279363</v>
      </c>
      <c r="D8721">
        <v>50422.297041510625</v>
      </c>
      <c r="E8721">
        <v>48265184.281153269</v>
      </c>
      <c r="F8721">
        <v>1291.7860282312613</v>
      </c>
      <c r="G8721">
        <v>330653144.4654569</v>
      </c>
      <c r="H8721" s="6">
        <f>E8721-G8721-'Recalled prostheses cost'!$F$23</f>
        <v>-306139784.65119481</v>
      </c>
      <c r="I8721" s="112">
        <v>26558678.838417124</v>
      </c>
      <c r="J8721" s="112">
        <v>125648194.89687364</v>
      </c>
      <c r="K8721" s="112">
        <f>I8721-J8721-(0.38*'Recalled prostheses cost'!$F$23)</f>
        <v>-108115209.35587516</v>
      </c>
      <c r="L8721" s="11">
        <f t="shared" si="276"/>
        <v>1</v>
      </c>
    </row>
    <row r="8722" spans="1:12" x14ac:dyDescent="0.25">
      <c r="A8722">
        <f t="shared" si="277"/>
        <v>8717</v>
      </c>
      <c r="C8722">
        <v>69649.980670975841</v>
      </c>
      <c r="D8722">
        <v>71124.194548802814</v>
      </c>
      <c r="E8722">
        <v>57845295.406647615</v>
      </c>
      <c r="F8722">
        <v>1474.2138778269727</v>
      </c>
      <c r="G8722">
        <v>318520281.49823701</v>
      </c>
      <c r="H8722" s="6">
        <f>E8722-G8722-'Recalled prostheses cost'!$F$23</f>
        <v>-284426810.55848056</v>
      </c>
      <c r="I8722" s="112">
        <v>32201761.56945065</v>
      </c>
      <c r="J8722" s="112">
        <v>121037706.96933007</v>
      </c>
      <c r="K8722" s="112">
        <f>I8722-J8722-(0.38*'Recalled prostheses cost'!$F$23)</f>
        <v>-97861638.69729808</v>
      </c>
      <c r="L8722" s="11">
        <f t="shared" si="276"/>
        <v>1</v>
      </c>
    </row>
    <row r="8723" spans="1:12" x14ac:dyDescent="0.25">
      <c r="A8723">
        <f t="shared" si="277"/>
        <v>8718</v>
      </c>
      <c r="C8723">
        <v>72936.819792782655</v>
      </c>
      <c r="D8723">
        <v>75390.710170597697</v>
      </c>
      <c r="E8723">
        <v>45428525.65677508</v>
      </c>
      <c r="F8723">
        <v>2453.8903778150416</v>
      </c>
      <c r="G8723">
        <v>291275055.43617773</v>
      </c>
      <c r="H8723" s="6">
        <f>E8723-G8723-'Recalled prostheses cost'!$F$23</f>
        <v>-269598354.24629384</v>
      </c>
      <c r="I8723" s="112">
        <v>25307694.833845042</v>
      </c>
      <c r="J8723" s="112">
        <v>110684521.06574753</v>
      </c>
      <c r="K8723" s="112">
        <f>I8723-J8723-(0.38*'Recalled prostheses cost'!$F$23)</f>
        <v>-94402519.529321134</v>
      </c>
      <c r="L8723" s="11">
        <f t="shared" si="276"/>
        <v>1</v>
      </c>
    </row>
    <row r="8724" spans="1:12" x14ac:dyDescent="0.25">
      <c r="A8724">
        <f t="shared" si="277"/>
        <v>8719</v>
      </c>
      <c r="C8724">
        <v>56067.364403241176</v>
      </c>
      <c r="D8724">
        <v>57380.608233445106</v>
      </c>
      <c r="E8724">
        <v>47272239.83573582</v>
      </c>
      <c r="F8724">
        <v>1313.24383020393</v>
      </c>
      <c r="G8724">
        <v>225405821.47643015</v>
      </c>
      <c r="H8724" s="6">
        <f>E8724-G8724-'Recalled prostheses cost'!$F$23</f>
        <v>-201885406.10758549</v>
      </c>
      <c r="I8724" s="112">
        <v>26199371.637442622</v>
      </c>
      <c r="J8724" s="112">
        <v>85654212.16104345</v>
      </c>
      <c r="K8724" s="112">
        <f>I8724-J8724-(0.38*'Recalled prostheses cost'!$F$23)</f>
        <v>-68480533.821019471</v>
      </c>
      <c r="L8724" s="11">
        <f t="shared" si="276"/>
        <v>1</v>
      </c>
    </row>
    <row r="8725" spans="1:12" x14ac:dyDescent="0.25">
      <c r="A8725">
        <f t="shared" si="277"/>
        <v>8720</v>
      </c>
      <c r="C8725">
        <v>63005.74840619327</v>
      </c>
      <c r="D8725">
        <v>64765.578507745427</v>
      </c>
      <c r="E8725">
        <v>45304416.2123954</v>
      </c>
      <c r="F8725">
        <v>1759.8301015521574</v>
      </c>
      <c r="G8725">
        <v>336857396.47898221</v>
      </c>
      <c r="H8725" s="6">
        <f>E8725-G8725-'Recalled prostheses cost'!$F$23</f>
        <v>-315304804.73347795</v>
      </c>
      <c r="I8725" s="112">
        <v>25183342.307721414</v>
      </c>
      <c r="J8725" s="112">
        <v>128005810.66201325</v>
      </c>
      <c r="K8725" s="112">
        <f>I8725-J8725-(0.38*'Recalled prostheses cost'!$F$23)</f>
        <v>-111848161.65171048</v>
      </c>
      <c r="L8725" s="11">
        <f t="shared" si="276"/>
        <v>1</v>
      </c>
    </row>
    <row r="8726" spans="1:12" x14ac:dyDescent="0.25">
      <c r="A8726">
        <f t="shared" si="277"/>
        <v>8721</v>
      </c>
      <c r="C8726">
        <v>56555.49194703532</v>
      </c>
      <c r="D8726">
        <v>58056.978055077459</v>
      </c>
      <c r="E8726">
        <v>38949887.726877823</v>
      </c>
      <c r="F8726">
        <v>1501.4861080421397</v>
      </c>
      <c r="G8726">
        <v>226827558.68799266</v>
      </c>
      <c r="H8726" s="6">
        <f>E8726-G8726-'Recalled prostheses cost'!$F$23</f>
        <v>-211629495.42800599</v>
      </c>
      <c r="I8726" s="112">
        <v>21616292.373826951</v>
      </c>
      <c r="J8726" s="112">
        <v>86194472.301437199</v>
      </c>
      <c r="K8726" s="112">
        <f>I8726-J8726-(0.38*'Recalled prostheses cost'!$F$23)</f>
        <v>-73603873.225028902</v>
      </c>
      <c r="L8726" s="11">
        <f t="shared" si="276"/>
        <v>1</v>
      </c>
    </row>
    <row r="8727" spans="1:12" x14ac:dyDescent="0.25">
      <c r="A8727">
        <f t="shared" si="277"/>
        <v>8722</v>
      </c>
      <c r="C8727">
        <v>47357.911846935276</v>
      </c>
      <c r="D8727">
        <v>48565.298640848421</v>
      </c>
      <c r="E8727">
        <v>53110137.935930967</v>
      </c>
      <c r="F8727">
        <v>1207.3867939131451</v>
      </c>
      <c r="G8727">
        <v>394488844.72039545</v>
      </c>
      <c r="H8727" s="6">
        <f>E8727-G8727-'Recalled prostheses cost'!$F$23</f>
        <v>-365130531.25135565</v>
      </c>
      <c r="I8727" s="112">
        <v>29532055.07590495</v>
      </c>
      <c r="J8727" s="112">
        <v>149905760.99375027</v>
      </c>
      <c r="K8727" s="112">
        <f>I8727-J8727-(0.38*'Recalled prostheses cost'!$F$23)</f>
        <v>-129399399.21526396</v>
      </c>
      <c r="L8727" s="11">
        <f t="shared" si="276"/>
        <v>1</v>
      </c>
    </row>
    <row r="8728" spans="1:12" x14ac:dyDescent="0.25">
      <c r="A8728">
        <f t="shared" si="277"/>
        <v>8723</v>
      </c>
      <c r="C8728">
        <v>51849.605040832888</v>
      </c>
      <c r="D8728">
        <v>53252.165582626876</v>
      </c>
      <c r="E8728">
        <v>59816482.203801617</v>
      </c>
      <c r="F8728">
        <v>1402.5605417939878</v>
      </c>
      <c r="G8728">
        <v>404405266.60705274</v>
      </c>
      <c r="H8728" s="6">
        <f>E8728-G8728-'Recalled prostheses cost'!$F$23</f>
        <v>-368340608.87014228</v>
      </c>
      <c r="I8728" s="112">
        <v>32949022.151067935</v>
      </c>
      <c r="J8728" s="112">
        <v>153674001.31068003</v>
      </c>
      <c r="K8728" s="112">
        <f>I8728-J8728-(0.38*'Recalled prostheses cost'!$F$23)</f>
        <v>-129750672.45703074</v>
      </c>
      <c r="L8728" s="11">
        <f t="shared" si="276"/>
        <v>1</v>
      </c>
    </row>
    <row r="8729" spans="1:12" x14ac:dyDescent="0.25">
      <c r="A8729">
        <f t="shared" si="277"/>
        <v>8724</v>
      </c>
      <c r="C8729">
        <v>82980.260975421406</v>
      </c>
      <c r="D8729">
        <v>85439.773489308107</v>
      </c>
      <c r="E8729">
        <v>47852552.886804551</v>
      </c>
      <c r="F8729">
        <v>2459.5125138867006</v>
      </c>
      <c r="G8729">
        <v>300963344.04716462</v>
      </c>
      <c r="H8729" s="6">
        <f>E8729-G8729-'Recalled prostheses cost'!$F$23</f>
        <v>-276862615.62725127</v>
      </c>
      <c r="I8729" s="112">
        <v>26407445.972756822</v>
      </c>
      <c r="J8729" s="112">
        <v>114366070.73792253</v>
      </c>
      <c r="K8729" s="112">
        <f>I8729-J8729-(0.38*'Recalled prostheses cost'!$F$23)</f>
        <v>-96984318.06258437</v>
      </c>
      <c r="L8729" s="11">
        <f t="shared" si="276"/>
        <v>1</v>
      </c>
    </row>
    <row r="8730" spans="1:12" x14ac:dyDescent="0.25">
      <c r="A8730">
        <f t="shared" si="277"/>
        <v>8725</v>
      </c>
      <c r="C8730">
        <v>66044.535635417313</v>
      </c>
      <c r="D8730">
        <v>67939.262897003267</v>
      </c>
      <c r="E8730">
        <v>66434846.965641089</v>
      </c>
      <c r="F8730">
        <v>1894.7272615859547</v>
      </c>
      <c r="G8730">
        <v>447747643.89976591</v>
      </c>
      <c r="H8730" s="6">
        <f>E8730-G8730-'Recalled prostheses cost'!$F$23</f>
        <v>-405064621.401016</v>
      </c>
      <c r="I8730" s="112">
        <v>36939589.313032381</v>
      </c>
      <c r="J8730" s="112">
        <v>170144104.68191105</v>
      </c>
      <c r="K8730" s="112">
        <f>I8730-J8730-(0.38*'Recalled prostheses cost'!$F$23)</f>
        <v>-142230208.66629732</v>
      </c>
      <c r="L8730" s="11">
        <f t="shared" si="276"/>
        <v>1</v>
      </c>
    </row>
    <row r="8731" spans="1:12" x14ac:dyDescent="0.25">
      <c r="A8731">
        <f t="shared" si="277"/>
        <v>8726</v>
      </c>
      <c r="C8731">
        <v>68536.227509544449</v>
      </c>
      <c r="D8731">
        <v>70999.993974819052</v>
      </c>
      <c r="E8731">
        <v>46661435.583328784</v>
      </c>
      <c r="F8731">
        <v>2463.7664652746025</v>
      </c>
      <c r="G8731">
        <v>363779313.16009808</v>
      </c>
      <c r="H8731" s="6">
        <f>E8731-G8731-'Recalled prostheses cost'!$F$23</f>
        <v>-340869702.04366046</v>
      </c>
      <c r="I8731" s="112">
        <v>26054411.553303991</v>
      </c>
      <c r="J8731" s="112">
        <v>138236139.00083733</v>
      </c>
      <c r="K8731" s="112">
        <f>I8731-J8731-(0.38*'Recalled prostheses cost'!$F$23)</f>
        <v>-121207420.74495199</v>
      </c>
      <c r="L8731" s="11">
        <f t="shared" si="276"/>
        <v>1</v>
      </c>
    </row>
    <row r="8732" spans="1:12" x14ac:dyDescent="0.25">
      <c r="A8732">
        <f t="shared" si="277"/>
        <v>8727</v>
      </c>
      <c r="C8732">
        <v>80271.391146272086</v>
      </c>
      <c r="D8732">
        <v>83883.291557579374</v>
      </c>
      <c r="E8732">
        <v>46861769.507818766</v>
      </c>
      <c r="F8732">
        <v>3611.9004113072879</v>
      </c>
      <c r="G8732">
        <v>402577433.52505523</v>
      </c>
      <c r="H8732" s="6">
        <f>E8732-G8732-'Recalled prostheses cost'!$F$23</f>
        <v>-379467488.48412764</v>
      </c>
      <c r="I8732" s="112">
        <v>25635415.625499081</v>
      </c>
      <c r="J8732" s="112">
        <v>152979424.73952097</v>
      </c>
      <c r="K8732" s="112">
        <f>I8732-J8732-(0.38*'Recalled prostheses cost'!$F$23)</f>
        <v>-136369702.41144052</v>
      </c>
      <c r="L8732" s="11">
        <f t="shared" si="276"/>
        <v>1</v>
      </c>
    </row>
    <row r="8733" spans="1:12" x14ac:dyDescent="0.25">
      <c r="A8733">
        <f t="shared" si="277"/>
        <v>8728</v>
      </c>
      <c r="C8733">
        <v>60036.48624721032</v>
      </c>
      <c r="D8733">
        <v>62056.751165519003</v>
      </c>
      <c r="E8733">
        <v>45297754.704898849</v>
      </c>
      <c r="F8733">
        <v>2020.2649183086833</v>
      </c>
      <c r="G8733">
        <v>345681177.76640427</v>
      </c>
      <c r="H8733" s="6">
        <f>E8733-G8733-'Recalled prostheses cost'!$F$23</f>
        <v>-324135247.52839661</v>
      </c>
      <c r="I8733" s="112">
        <v>25195694.524573497</v>
      </c>
      <c r="J8733" s="112">
        <v>131358847.5512336</v>
      </c>
      <c r="K8733" s="112">
        <f>I8733-J8733-(0.38*'Recalled prostheses cost'!$F$23)</f>
        <v>-115188846.32407877</v>
      </c>
      <c r="L8733" s="11">
        <f t="shared" si="276"/>
        <v>1</v>
      </c>
    </row>
    <row r="8734" spans="1:12" x14ac:dyDescent="0.25">
      <c r="A8734">
        <f t="shared" si="277"/>
        <v>8729</v>
      </c>
      <c r="C8734">
        <v>64731.367650543587</v>
      </c>
      <c r="D8734">
        <v>67178.712522177026</v>
      </c>
      <c r="E8734">
        <v>42576318.857210055</v>
      </c>
      <c r="F8734">
        <v>2447.3448716334387</v>
      </c>
      <c r="G8734">
        <v>328587920.57637912</v>
      </c>
      <c r="H8734" s="6">
        <f>E8734-G8734-'Recalled prostheses cost'!$F$23</f>
        <v>-309763426.18606025</v>
      </c>
      <c r="I8734" s="112">
        <v>23426359.024763133</v>
      </c>
      <c r="J8734" s="112">
        <v>124863409.81902406</v>
      </c>
      <c r="K8734" s="112">
        <f>I8734-J8734-(0.38*'Recalled prostheses cost'!$F$23)</f>
        <v>-110462744.09167957</v>
      </c>
      <c r="L8734" s="11">
        <f t="shared" si="276"/>
        <v>1</v>
      </c>
    </row>
    <row r="8735" spans="1:12" x14ac:dyDescent="0.25">
      <c r="A8735">
        <f t="shared" si="277"/>
        <v>8730</v>
      </c>
      <c r="C8735">
        <v>51024.543483885085</v>
      </c>
      <c r="D8735">
        <v>52088.91640803605</v>
      </c>
      <c r="E8735">
        <v>43090081.372673795</v>
      </c>
      <c r="F8735">
        <v>1064.3729241509645</v>
      </c>
      <c r="G8735">
        <v>206361791.97820508</v>
      </c>
      <c r="H8735" s="6">
        <f>E8735-G8735-'Recalled prostheses cost'!$F$23</f>
        <v>-187023535.07242244</v>
      </c>
      <c r="I8735" s="112">
        <v>23980331.195605677</v>
      </c>
      <c r="J8735" s="112">
        <v>78417480.951717943</v>
      </c>
      <c r="K8735" s="112">
        <f>I8735-J8735-(0.38*'Recalled prostheses cost'!$F$23)</f>
        <v>-63462843.053530909</v>
      </c>
      <c r="L8735" s="11">
        <f t="shared" si="276"/>
        <v>1</v>
      </c>
    </row>
    <row r="8736" spans="1:12" x14ac:dyDescent="0.25">
      <c r="A8736">
        <f t="shared" si="277"/>
        <v>8731</v>
      </c>
      <c r="C8736">
        <v>50274.209582128962</v>
      </c>
      <c r="D8736">
        <v>52334.365720972753</v>
      </c>
      <c r="E8736">
        <v>45501067.59029372</v>
      </c>
      <c r="F8736">
        <v>2060.1561388437913</v>
      </c>
      <c r="G8736">
        <v>388020930.61390865</v>
      </c>
      <c r="H8736" s="6">
        <f>E8736-G8736-'Recalled prostheses cost'!$F$23</f>
        <v>-366271687.49050611</v>
      </c>
      <c r="I8736" s="112">
        <v>25147845.810464352</v>
      </c>
      <c r="J8736" s="112">
        <v>147447953.63328528</v>
      </c>
      <c r="K8736" s="112">
        <f>I8736-J8736-(0.38*'Recalled prostheses cost'!$F$23)</f>
        <v>-131325801.12023959</v>
      </c>
      <c r="L8736" s="11">
        <f t="shared" si="276"/>
        <v>1</v>
      </c>
    </row>
    <row r="8737" spans="1:12" x14ac:dyDescent="0.25">
      <c r="A8737">
        <f t="shared" si="277"/>
        <v>8732</v>
      </c>
      <c r="C8737">
        <v>54825.846741173482</v>
      </c>
      <c r="D8737">
        <v>56896.694857396898</v>
      </c>
      <c r="E8737">
        <v>51310491.861864269</v>
      </c>
      <c r="F8737">
        <v>2070.8481162234166</v>
      </c>
      <c r="G8737">
        <v>473774738.08174264</v>
      </c>
      <c r="H8737" s="6">
        <f>E8737-G8737-'Recalled prostheses cost'!$F$23</f>
        <v>-446216070.68676955</v>
      </c>
      <c r="I8737" s="112">
        <v>28624177.866951175</v>
      </c>
      <c r="J8737" s="112">
        <v>180034400.47106218</v>
      </c>
      <c r="K8737" s="112">
        <f>I8737-J8737-(0.38*'Recalled prostheses cost'!$F$23)</f>
        <v>-160435915.90152967</v>
      </c>
      <c r="L8737" s="11">
        <f t="shared" si="276"/>
        <v>1</v>
      </c>
    </row>
    <row r="8738" spans="1:12" x14ac:dyDescent="0.25">
      <c r="A8738">
        <f t="shared" si="277"/>
        <v>8733</v>
      </c>
      <c r="C8738">
        <v>55680.601682106884</v>
      </c>
      <c r="D8738">
        <v>57350.742902557526</v>
      </c>
      <c r="E8738">
        <v>54243539.60232956</v>
      </c>
      <c r="F8738">
        <v>1670.1412204506414</v>
      </c>
      <c r="G8738">
        <v>404669742.28413945</v>
      </c>
      <c r="H8738" s="6">
        <f>E8738-G8738-'Recalled prostheses cost'!$F$23</f>
        <v>-374178027.14870107</v>
      </c>
      <c r="I8738" s="112">
        <v>30203990.318012163</v>
      </c>
      <c r="J8738" s="112">
        <v>153774502.06797299</v>
      </c>
      <c r="K8738" s="112">
        <f>I8738-J8738-(0.38*'Recalled prostheses cost'!$F$23)</f>
        <v>-132596205.04737946</v>
      </c>
      <c r="L8738" s="11">
        <f t="shared" si="276"/>
        <v>1</v>
      </c>
    </row>
    <row r="8739" spans="1:12" x14ac:dyDescent="0.25">
      <c r="A8739">
        <f t="shared" si="277"/>
        <v>8734</v>
      </c>
      <c r="C8739">
        <v>63312.967449145945</v>
      </c>
      <c r="D8739">
        <v>64975.319468932328</v>
      </c>
      <c r="E8739">
        <v>45687025.09830825</v>
      </c>
      <c r="F8739">
        <v>1662.3520197863836</v>
      </c>
      <c r="G8739">
        <v>257490056.31880072</v>
      </c>
      <c r="H8739" s="6">
        <f>E8739-G8739-'Recalled prostheses cost'!$F$23</f>
        <v>-235554855.68738365</v>
      </c>
      <c r="I8739" s="112">
        <v>25168362.87402926</v>
      </c>
      <c r="J8739" s="112">
        <v>97846221.401144281</v>
      </c>
      <c r="K8739" s="112">
        <f>I8739-J8739-(0.38*'Recalled prostheses cost'!$F$23)</f>
        <v>-81703551.824533671</v>
      </c>
      <c r="L8739" s="11">
        <f t="shared" si="276"/>
        <v>1</v>
      </c>
    </row>
    <row r="8740" spans="1:12" x14ac:dyDescent="0.25">
      <c r="A8740">
        <f t="shared" si="277"/>
        <v>8735</v>
      </c>
      <c r="C8740">
        <v>51628.706374580084</v>
      </c>
      <c r="D8740">
        <v>53037.499349657264</v>
      </c>
      <c r="E8740">
        <v>46169957.935404211</v>
      </c>
      <c r="F8740">
        <v>1408.79297507718</v>
      </c>
      <c r="G8740">
        <v>312364051.30652267</v>
      </c>
      <c r="H8740" s="6">
        <f>E8740-G8740-'Recalled prostheses cost'!$F$23</f>
        <v>-289945917.83800966</v>
      </c>
      <c r="I8740" s="112">
        <v>26001983.40832324</v>
      </c>
      <c r="J8740" s="112">
        <v>118698339.49647862</v>
      </c>
      <c r="K8740" s="112">
        <f>I8740-J8740-(0.38*'Recalled prostheses cost'!$F$23)</f>
        <v>-101722049.38557401</v>
      </c>
      <c r="L8740" s="11">
        <f t="shared" si="276"/>
        <v>1</v>
      </c>
    </row>
    <row r="8741" spans="1:12" x14ac:dyDescent="0.25">
      <c r="A8741">
        <f t="shared" si="277"/>
        <v>8736</v>
      </c>
      <c r="C8741">
        <v>61876.090037885886</v>
      </c>
      <c r="D8741">
        <v>63911.78323769159</v>
      </c>
      <c r="E8741">
        <v>49390462.673249155</v>
      </c>
      <c r="F8741">
        <v>2035.6931998057044</v>
      </c>
      <c r="G8741">
        <v>318068321.8350814</v>
      </c>
      <c r="H8741" s="6">
        <f>E8741-G8741-'Recalled prostheses cost'!$F$23</f>
        <v>-292429683.62872338</v>
      </c>
      <c r="I8741" s="112">
        <v>27447430.710413516</v>
      </c>
      <c r="J8741" s="112">
        <v>120865962.29733092</v>
      </c>
      <c r="K8741" s="112">
        <f>I8741-J8741-(0.38*'Recalled prostheses cost'!$F$23)</f>
        <v>-102444224.88433605</v>
      </c>
      <c r="L8741" s="11">
        <f t="shared" si="276"/>
        <v>1</v>
      </c>
    </row>
    <row r="8742" spans="1:12" x14ac:dyDescent="0.25">
      <c r="A8742">
        <f t="shared" si="277"/>
        <v>8737</v>
      </c>
      <c r="C8742">
        <v>52970.524028256928</v>
      </c>
      <c r="D8742">
        <v>54497.858497234469</v>
      </c>
      <c r="E8742">
        <v>40912531.19664038</v>
      </c>
      <c r="F8742">
        <v>1527.3344689775404</v>
      </c>
      <c r="G8742">
        <v>273531283.61878628</v>
      </c>
      <c r="H8742" s="6">
        <f>E8742-G8742-'Recalled prostheses cost'!$F$23</f>
        <v>-256370576.88903707</v>
      </c>
      <c r="I8742" s="112">
        <v>22750944.023552593</v>
      </c>
      <c r="J8742" s="112">
        <v>103941887.77513881</v>
      </c>
      <c r="K8742" s="112">
        <f>I8742-J8742-(0.38*'Recalled prostheses cost'!$F$23)</f>
        <v>-90216637.049004853</v>
      </c>
      <c r="L8742" s="11">
        <f t="shared" si="276"/>
        <v>1</v>
      </c>
    </row>
    <row r="8743" spans="1:12" x14ac:dyDescent="0.25">
      <c r="A8743">
        <f t="shared" si="277"/>
        <v>8738</v>
      </c>
      <c r="C8743">
        <v>47292.726591631043</v>
      </c>
      <c r="D8743">
        <v>48525.072216583685</v>
      </c>
      <c r="E8743">
        <v>40203666.007795401</v>
      </c>
      <c r="F8743">
        <v>1232.3456249526425</v>
      </c>
      <c r="G8743">
        <v>192313985.15044802</v>
      </c>
      <c r="H8743" s="6">
        <f>E8743-G8743-'Recalled prostheses cost'!$F$23</f>
        <v>-175862143.6095438</v>
      </c>
      <c r="I8743" s="112">
        <v>22204035.104421049</v>
      </c>
      <c r="J8743" s="112">
        <v>73079314.357170254</v>
      </c>
      <c r="K8743" s="112">
        <f>I8743-J8743-(0.38*'Recalled prostheses cost'!$F$23)</f>
        <v>-59900972.550167851</v>
      </c>
      <c r="L8743" s="11">
        <f t="shared" si="276"/>
        <v>1</v>
      </c>
    </row>
    <row r="8744" spans="1:12" x14ac:dyDescent="0.25">
      <c r="A8744">
        <f t="shared" si="277"/>
        <v>8739</v>
      </c>
      <c r="C8744">
        <v>70835.08988262713</v>
      </c>
      <c r="D8744">
        <v>73054.994257491431</v>
      </c>
      <c r="E8744">
        <v>55579946.475496344</v>
      </c>
      <c r="F8744">
        <v>2219.9043748643016</v>
      </c>
      <c r="G8744">
        <v>396546059.91535652</v>
      </c>
      <c r="H8744" s="6">
        <f>E8744-G8744-'Recalled prostheses cost'!$F$23</f>
        <v>-364717937.90675133</v>
      </c>
      <c r="I8744" s="112">
        <v>30770438.864885285</v>
      </c>
      <c r="J8744" s="112">
        <v>150687502.7678355</v>
      </c>
      <c r="K8744" s="112">
        <f>I8744-J8744-(0.38*'Recalled prostheses cost'!$F$23)</f>
        <v>-128942757.20036885</v>
      </c>
      <c r="L8744" s="11">
        <f t="shared" si="276"/>
        <v>1</v>
      </c>
    </row>
    <row r="8745" spans="1:12" x14ac:dyDescent="0.25">
      <c r="A8745">
        <f t="shared" si="277"/>
        <v>8740</v>
      </c>
      <c r="C8745">
        <v>51880.207490257111</v>
      </c>
      <c r="D8745">
        <v>53707.949576293322</v>
      </c>
      <c r="E8745">
        <v>46001599.426672794</v>
      </c>
      <c r="F8745">
        <v>1827.7420860362108</v>
      </c>
      <c r="G8745">
        <v>346921677.2919293</v>
      </c>
      <c r="H8745" s="6">
        <f>E8745-G8745-'Recalled prostheses cost'!$F$23</f>
        <v>-324671902.33214766</v>
      </c>
      <c r="I8745" s="112">
        <v>25474339.659210633</v>
      </c>
      <c r="J8745" s="112">
        <v>131830237.37093312</v>
      </c>
      <c r="K8745" s="112">
        <f>I8745-J8745-(0.38*'Recalled prostheses cost'!$F$23)</f>
        <v>-115381591.00914112</v>
      </c>
      <c r="L8745" s="11">
        <f t="shared" si="276"/>
        <v>1</v>
      </c>
    </row>
    <row r="8746" spans="1:12" x14ac:dyDescent="0.25">
      <c r="A8746">
        <f t="shared" si="277"/>
        <v>8741</v>
      </c>
      <c r="C8746">
        <v>53810.347102944397</v>
      </c>
      <c r="D8746">
        <v>56008.800208868459</v>
      </c>
      <c r="E8746">
        <v>58827395.290753424</v>
      </c>
      <c r="F8746">
        <v>2198.4531059240617</v>
      </c>
      <c r="G8746">
        <v>720069308.12819433</v>
      </c>
      <c r="H8746" s="6">
        <f>E8746-G8746-'Recalled prostheses cost'!$F$23</f>
        <v>-684993737.30433214</v>
      </c>
      <c r="I8746" s="112">
        <v>32913002.719254773</v>
      </c>
      <c r="J8746" s="112">
        <v>273626337.08871382</v>
      </c>
      <c r="K8746" s="112">
        <f>I8746-J8746-(0.38*'Recalled prostheses cost'!$F$23)</f>
        <v>-249739027.66687772</v>
      </c>
      <c r="L8746" s="11">
        <f t="shared" si="276"/>
        <v>1</v>
      </c>
    </row>
    <row r="8747" spans="1:12" x14ac:dyDescent="0.25">
      <c r="A8747">
        <f t="shared" si="277"/>
        <v>8742</v>
      </c>
      <c r="C8747">
        <v>56435.31779573219</v>
      </c>
      <c r="D8747">
        <v>57682.121458018461</v>
      </c>
      <c r="E8747">
        <v>70475759.414033204</v>
      </c>
      <c r="F8747">
        <v>1246.803662286271</v>
      </c>
      <c r="G8747">
        <v>367310887.38546139</v>
      </c>
      <c r="H8747" s="6">
        <f>E8747-G8747-'Recalled prostheses cost'!$F$23</f>
        <v>-320586952.43831933</v>
      </c>
      <c r="I8747" s="112">
        <v>38654082.120764427</v>
      </c>
      <c r="J8747" s="112">
        <v>139578137.20647532</v>
      </c>
      <c r="K8747" s="112">
        <f>I8747-J8747-(0.38*'Recalled prostheses cost'!$F$23)</f>
        <v>-109949748.38312954</v>
      </c>
      <c r="L8747" s="11">
        <f t="shared" si="276"/>
        <v>1</v>
      </c>
    </row>
    <row r="8748" spans="1:12" x14ac:dyDescent="0.25">
      <c r="A8748">
        <f t="shared" si="277"/>
        <v>8743</v>
      </c>
      <c r="C8748">
        <v>58407.339645127715</v>
      </c>
      <c r="D8748">
        <v>60309.354826707269</v>
      </c>
      <c r="E8748">
        <v>45538148.349528335</v>
      </c>
      <c r="F8748">
        <v>1902.0151815795543</v>
      </c>
      <c r="G8748">
        <v>367748235.2206831</v>
      </c>
      <c r="H8748" s="6">
        <f>E8748-G8748-'Recalled prostheses cost'!$F$23</f>
        <v>-345961911.33804595</v>
      </c>
      <c r="I8748" s="112">
        <v>25375422.771477014</v>
      </c>
      <c r="J8748" s="112">
        <v>139744329.38385957</v>
      </c>
      <c r="K8748" s="112">
        <f>I8748-J8748-(0.38*'Recalled prostheses cost'!$F$23)</f>
        <v>-123394599.90980121</v>
      </c>
      <c r="L8748" s="11">
        <f t="shared" si="276"/>
        <v>1</v>
      </c>
    </row>
    <row r="8749" spans="1:12" x14ac:dyDescent="0.25">
      <c r="A8749">
        <f t="shared" si="277"/>
        <v>8744</v>
      </c>
      <c r="C8749">
        <v>63164.745017172048</v>
      </c>
      <c r="D8749">
        <v>64965.832310228514</v>
      </c>
      <c r="E8749">
        <v>56389606.095947728</v>
      </c>
      <c r="F8749">
        <v>1801.0872930564656</v>
      </c>
      <c r="G8749">
        <v>365162265.83445632</v>
      </c>
      <c r="H8749" s="6">
        <f>E8749-G8749-'Recalled prostheses cost'!$F$23</f>
        <v>-332524484.20539975</v>
      </c>
      <c r="I8749" s="112">
        <v>31318786.443439078</v>
      </c>
      <c r="J8749" s="112">
        <v>138761661.01709345</v>
      </c>
      <c r="K8749" s="112">
        <f>I8749-J8749-(0.38*'Recalled prostheses cost'!$F$23)</f>
        <v>-116468567.87107301</v>
      </c>
      <c r="L8749" s="11">
        <f t="shared" si="276"/>
        <v>1</v>
      </c>
    </row>
    <row r="8750" spans="1:12" x14ac:dyDescent="0.25">
      <c r="A8750">
        <f t="shared" si="277"/>
        <v>8745</v>
      </c>
      <c r="C8750">
        <v>67532.457162684921</v>
      </c>
      <c r="D8750">
        <v>70484.322090302157</v>
      </c>
      <c r="E8750">
        <v>51340569.060634412</v>
      </c>
      <c r="F8750">
        <v>2951.8649276172364</v>
      </c>
      <c r="G8750">
        <v>488234440.24708289</v>
      </c>
      <c r="H8750" s="6">
        <f>E8750-G8750-'Recalled prostheses cost'!$F$23</f>
        <v>-460645695.65333962</v>
      </c>
      <c r="I8750" s="112">
        <v>28680152.578891914</v>
      </c>
      <c r="J8750" s="112">
        <v>185529087.29389149</v>
      </c>
      <c r="K8750" s="112">
        <f>I8750-J8750-(0.38*'Recalled prostheses cost'!$F$23)</f>
        <v>-165874628.01241824</v>
      </c>
      <c r="L8750" s="11">
        <f t="shared" si="276"/>
        <v>1</v>
      </c>
    </row>
    <row r="8751" spans="1:12" x14ac:dyDescent="0.25">
      <c r="A8751">
        <f t="shared" si="277"/>
        <v>8746</v>
      </c>
      <c r="C8751">
        <v>67499.540329293101</v>
      </c>
      <c r="D8751">
        <v>69684.176465943034</v>
      </c>
      <c r="E8751">
        <v>57999681.673616298</v>
      </c>
      <c r="F8751">
        <v>2184.6361366499332</v>
      </c>
      <c r="G8751">
        <v>391206574.3305189</v>
      </c>
      <c r="H8751" s="6">
        <f>E8751-G8751-'Recalled prostheses cost'!$F$23</f>
        <v>-356958717.12379378</v>
      </c>
      <c r="I8751" s="112">
        <v>32462064.891391803</v>
      </c>
      <c r="J8751" s="112">
        <v>148658498.24559718</v>
      </c>
      <c r="K8751" s="112">
        <f>I8751-J8751-(0.38*'Recalled prostheses cost'!$F$23)</f>
        <v>-125222126.65162402</v>
      </c>
      <c r="L8751" s="11">
        <f t="shared" si="276"/>
        <v>1</v>
      </c>
    </row>
    <row r="8752" spans="1:12" x14ac:dyDescent="0.25">
      <c r="A8752">
        <f t="shared" si="277"/>
        <v>8747</v>
      </c>
      <c r="C8752">
        <v>73128.675117435283</v>
      </c>
      <c r="D8752">
        <v>75684.189753340979</v>
      </c>
      <c r="E8752">
        <v>57844169.875824533</v>
      </c>
      <c r="F8752">
        <v>2555.5146359056962</v>
      </c>
      <c r="G8752">
        <v>431833794.38834703</v>
      </c>
      <c r="H8752" s="6">
        <f>E8752-G8752-'Recalled prostheses cost'!$F$23</f>
        <v>-397741448.97941369</v>
      </c>
      <c r="I8752" s="112">
        <v>31973767.881292872</v>
      </c>
      <c r="J8752" s="112">
        <v>164096841.86757183</v>
      </c>
      <c r="K8752" s="112">
        <f>I8752-J8752-(0.38*'Recalled prostheses cost'!$F$23)</f>
        <v>-141148767.28369761</v>
      </c>
      <c r="L8752" s="11">
        <f t="shared" si="276"/>
        <v>1</v>
      </c>
    </row>
    <row r="8753" spans="1:12" x14ac:dyDescent="0.25">
      <c r="A8753">
        <f t="shared" si="277"/>
        <v>8748</v>
      </c>
      <c r="C8753">
        <v>58121.86485582171</v>
      </c>
      <c r="D8753">
        <v>60311.898101050167</v>
      </c>
      <c r="E8753">
        <v>52606777.191661283</v>
      </c>
      <c r="F8753">
        <v>2190.0332452284565</v>
      </c>
      <c r="G8753">
        <v>510258771.57890409</v>
      </c>
      <c r="H8753" s="6">
        <f>E8753-G8753-'Recalled prostheses cost'!$F$23</f>
        <v>-481403818.85413396</v>
      </c>
      <c r="I8753" s="112">
        <v>29117006.220731393</v>
      </c>
      <c r="J8753" s="112">
        <v>193898333.19998357</v>
      </c>
      <c r="K8753" s="112">
        <f>I8753-J8753-(0.38*'Recalled prostheses cost'!$F$23)</f>
        <v>-173807020.27667081</v>
      </c>
      <c r="L8753" s="11">
        <f t="shared" si="276"/>
        <v>1</v>
      </c>
    </row>
    <row r="8754" spans="1:12" x14ac:dyDescent="0.25">
      <c r="A8754">
        <f t="shared" si="277"/>
        <v>8749</v>
      </c>
      <c r="C8754">
        <v>55405.286627523361</v>
      </c>
      <c r="D8754">
        <v>56786.142965336418</v>
      </c>
      <c r="E8754">
        <v>43933884.20583865</v>
      </c>
      <c r="F8754">
        <v>1380.8563378130566</v>
      </c>
      <c r="G8754">
        <v>207995185.5626899</v>
      </c>
      <c r="H8754" s="6">
        <f>E8754-G8754-'Recalled prostheses cost'!$F$23</f>
        <v>-187813125.82374242</v>
      </c>
      <c r="I8754" s="112">
        <v>24182681.888179608</v>
      </c>
      <c r="J8754" s="112">
        <v>79038170.513822153</v>
      </c>
      <c r="K8754" s="112">
        <f>I8754-J8754-(0.38*'Recalled prostheses cost'!$F$23)</f>
        <v>-63881181.923061192</v>
      </c>
      <c r="L8754" s="11">
        <f t="shared" si="276"/>
        <v>1</v>
      </c>
    </row>
    <row r="8755" spans="1:12" x14ac:dyDescent="0.25">
      <c r="A8755">
        <f t="shared" si="277"/>
        <v>8750</v>
      </c>
      <c r="C8755">
        <v>56178.718822812494</v>
      </c>
      <c r="D8755">
        <v>57771.347212722576</v>
      </c>
      <c r="E8755">
        <v>53987537.967047483</v>
      </c>
      <c r="F8755">
        <v>1592.6283899100818</v>
      </c>
      <c r="G8755">
        <v>279480171.01173478</v>
      </c>
      <c r="H8755" s="6">
        <f>E8755-G8755-'Recalled prostheses cost'!$F$23</f>
        <v>-249244457.51157847</v>
      </c>
      <c r="I8755" s="112">
        <v>29675132.076306421</v>
      </c>
      <c r="J8755" s="112">
        <v>106202464.98445921</v>
      </c>
      <c r="K8755" s="112">
        <f>I8755-J8755-(0.38*'Recalled prostheses cost'!$F$23)</f>
        <v>-85553026.205571443</v>
      </c>
      <c r="L8755" s="11">
        <f t="shared" si="276"/>
        <v>1</v>
      </c>
    </row>
    <row r="8756" spans="1:12" x14ac:dyDescent="0.25">
      <c r="A8756">
        <f t="shared" si="277"/>
        <v>8751</v>
      </c>
      <c r="C8756">
        <v>51769.637922534872</v>
      </c>
      <c r="D8756">
        <v>53356.007086292237</v>
      </c>
      <c r="E8756">
        <v>46642573.094718359</v>
      </c>
      <c r="F8756">
        <v>1586.3691637573647</v>
      </c>
      <c r="G8756">
        <v>392021976.01624447</v>
      </c>
      <c r="H8756" s="6">
        <f>E8756-G8756-'Recalled prostheses cost'!$F$23</f>
        <v>-369131227.3884173</v>
      </c>
      <c r="I8756" s="112">
        <v>25721652.320567228</v>
      </c>
      <c r="J8756" s="112">
        <v>148968350.88617289</v>
      </c>
      <c r="K8756" s="112">
        <f>I8756-J8756-(0.38*'Recalled prostheses cost'!$F$23)</f>
        <v>-132272391.86302432</v>
      </c>
      <c r="L8756" s="11">
        <f t="shared" si="276"/>
        <v>1</v>
      </c>
    </row>
    <row r="8757" spans="1:12" x14ac:dyDescent="0.25">
      <c r="A8757">
        <f t="shared" si="277"/>
        <v>8752</v>
      </c>
      <c r="C8757">
        <v>71472.555297263869</v>
      </c>
      <c r="D8757">
        <v>74243.096158151486</v>
      </c>
      <c r="E8757">
        <v>48928296.557618409</v>
      </c>
      <c r="F8757">
        <v>2770.5408608876169</v>
      </c>
      <c r="G8757">
        <v>433042046.90431774</v>
      </c>
      <c r="H8757" s="6">
        <f>E8757-G8757-'Recalled prostheses cost'!$F$23</f>
        <v>-407865574.81359053</v>
      </c>
      <c r="I8757" s="112">
        <v>26852012.589858793</v>
      </c>
      <c r="J8757" s="112">
        <v>164555977.82364076</v>
      </c>
      <c r="K8757" s="112">
        <f>I8757-J8757-(0.38*'Recalled prostheses cost'!$F$23)</f>
        <v>-146729658.53120062</v>
      </c>
      <c r="L8757" s="11">
        <f t="shared" si="276"/>
        <v>1</v>
      </c>
    </row>
    <row r="8758" spans="1:12" x14ac:dyDescent="0.25">
      <c r="A8758">
        <f t="shared" si="277"/>
        <v>8753</v>
      </c>
      <c r="C8758">
        <v>68593.676930846457</v>
      </c>
      <c r="D8758">
        <v>71388.654959527921</v>
      </c>
      <c r="E8758">
        <v>48743702.94523634</v>
      </c>
      <c r="F8758">
        <v>2794.9780286814639</v>
      </c>
      <c r="G8758">
        <v>421291297.37780803</v>
      </c>
      <c r="H8758" s="6">
        <f>E8758-G8758-'Recalled prostheses cost'!$F$23</f>
        <v>-396299418.89946288</v>
      </c>
      <c r="I8758" s="112">
        <v>27074091.101074249</v>
      </c>
      <c r="J8758" s="112">
        <v>160090693.00356707</v>
      </c>
      <c r="K8758" s="112">
        <f>I8758-J8758-(0.38*'Recalled prostheses cost'!$F$23)</f>
        <v>-142042295.19991148</v>
      </c>
      <c r="L8758" s="11">
        <f t="shared" si="276"/>
        <v>1</v>
      </c>
    </row>
    <row r="8759" spans="1:12" x14ac:dyDescent="0.25">
      <c r="A8759">
        <f t="shared" si="277"/>
        <v>8754</v>
      </c>
      <c r="C8759">
        <v>49351.41114561203</v>
      </c>
      <c r="D8759">
        <v>50926.145858916003</v>
      </c>
      <c r="E8759">
        <v>39911189.750277154</v>
      </c>
      <c r="F8759">
        <v>1574.734713303973</v>
      </c>
      <c r="G8759">
        <v>265919568.85826886</v>
      </c>
      <c r="H8759" s="6">
        <f>E8759-G8759-'Recalled prostheses cost'!$F$23</f>
        <v>-249760203.57488286</v>
      </c>
      <c r="I8759" s="112">
        <v>21796743.719386928</v>
      </c>
      <c r="J8759" s="112">
        <v>101049436.16614218</v>
      </c>
      <c r="K8759" s="112">
        <f>I8759-J8759-(0.38*'Recalled prostheses cost'!$F$23)</f>
        <v>-88278385.744173914</v>
      </c>
      <c r="L8759" s="11">
        <f t="shared" si="276"/>
        <v>1</v>
      </c>
    </row>
    <row r="8760" spans="1:12" x14ac:dyDescent="0.25">
      <c r="A8760">
        <f t="shared" si="277"/>
        <v>8755</v>
      </c>
      <c r="C8760">
        <v>58968.177070449856</v>
      </c>
      <c r="D8760">
        <v>61257.642986949286</v>
      </c>
      <c r="E8760">
        <v>45129010.643360563</v>
      </c>
      <c r="F8760">
        <v>2289.46591649943</v>
      </c>
      <c r="G8760">
        <v>377509220.37880015</v>
      </c>
      <c r="H8760" s="6">
        <f>E8760-G8760-'Recalled prostheses cost'!$F$23</f>
        <v>-356132034.20233077</v>
      </c>
      <c r="I8760" s="112">
        <v>25290007.646035388</v>
      </c>
      <c r="J8760" s="112">
        <v>143453503.74394408</v>
      </c>
      <c r="K8760" s="112">
        <f>I8760-J8760-(0.38*'Recalled prostheses cost'!$F$23)</f>
        <v>-127189189.39532733</v>
      </c>
      <c r="L8760" s="11">
        <f t="shared" si="276"/>
        <v>1</v>
      </c>
    </row>
    <row r="8761" spans="1:12" x14ac:dyDescent="0.25">
      <c r="A8761">
        <f t="shared" si="277"/>
        <v>8756</v>
      </c>
      <c r="C8761">
        <v>53608.280823770227</v>
      </c>
      <c r="D8761">
        <v>55101.409588578608</v>
      </c>
      <c r="E8761">
        <v>54066191.50970874</v>
      </c>
      <c r="F8761">
        <v>1493.1287648083817</v>
      </c>
      <c r="G8761">
        <v>386243316.10533226</v>
      </c>
      <c r="H8761" s="6">
        <f>E8761-G8761-'Recalled prostheses cost'!$F$23</f>
        <v>-355928949.06251466</v>
      </c>
      <c r="I8761" s="112">
        <v>29413842.629102882</v>
      </c>
      <c r="J8761" s="112">
        <v>146772460.12002623</v>
      </c>
      <c r="K8761" s="112">
        <f>I8761-J8761-(0.38*'Recalled prostheses cost'!$F$23)</f>
        <v>-126384310.788342</v>
      </c>
      <c r="L8761" s="11">
        <f t="shared" si="276"/>
        <v>1</v>
      </c>
    </row>
    <row r="8762" spans="1:12" x14ac:dyDescent="0.25">
      <c r="A8762">
        <f t="shared" si="277"/>
        <v>8757</v>
      </c>
      <c r="C8762">
        <v>53531.5798319104</v>
      </c>
      <c r="D8762">
        <v>56099.391822780592</v>
      </c>
      <c r="E8762">
        <v>40124913.308659486</v>
      </c>
      <c r="F8762">
        <v>2567.8119908701919</v>
      </c>
      <c r="G8762">
        <v>536291096.4252128</v>
      </c>
      <c r="H8762" s="6">
        <f>E8762-G8762-'Recalled prostheses cost'!$F$23</f>
        <v>-519918007.58344448</v>
      </c>
      <c r="I8762" s="112">
        <v>22182283.529785398</v>
      </c>
      <c r="J8762" s="112">
        <v>203790616.64158088</v>
      </c>
      <c r="K8762" s="112">
        <f>I8762-J8762-(0.38*'Recalled prostheses cost'!$F$23)</f>
        <v>-190634026.40921414</v>
      </c>
      <c r="L8762" s="11">
        <f t="shared" si="276"/>
        <v>1</v>
      </c>
    </row>
    <row r="8763" spans="1:12" x14ac:dyDescent="0.25">
      <c r="A8763">
        <f t="shared" si="277"/>
        <v>8758</v>
      </c>
      <c r="C8763">
        <v>55082.026873611867</v>
      </c>
      <c r="D8763">
        <v>57476.005382352509</v>
      </c>
      <c r="E8763">
        <v>38745086.696532227</v>
      </c>
      <c r="F8763">
        <v>2393.9785087406417</v>
      </c>
      <c r="G8763">
        <v>317654225.17100602</v>
      </c>
      <c r="H8763" s="6">
        <f>E8763-G8763-'Recalled prostheses cost'!$F$23</f>
        <v>-302660962.94136494</v>
      </c>
      <c r="I8763" s="112">
        <v>21572220.732036054</v>
      </c>
      <c r="J8763" s="112">
        <v>120708605.56498228</v>
      </c>
      <c r="K8763" s="112">
        <f>I8763-J8763-(0.38*'Recalled prostheses cost'!$F$23)</f>
        <v>-108162078.13036487</v>
      </c>
      <c r="L8763" s="11">
        <f t="shared" si="276"/>
        <v>1</v>
      </c>
    </row>
    <row r="8764" spans="1:12" x14ac:dyDescent="0.25">
      <c r="A8764">
        <f t="shared" si="277"/>
        <v>8759</v>
      </c>
      <c r="C8764">
        <v>77929.340664919</v>
      </c>
      <c r="D8764">
        <v>80715.48450195622</v>
      </c>
      <c r="E8764">
        <v>49036196.752719641</v>
      </c>
      <c r="F8764">
        <v>2786.1438370372198</v>
      </c>
      <c r="G8764">
        <v>383113503.25246847</v>
      </c>
      <c r="H8764" s="6">
        <f>E8764-G8764-'Recalled prostheses cost'!$F$23</f>
        <v>-357829130.96664</v>
      </c>
      <c r="I8764" s="112">
        <v>26722736.400138296</v>
      </c>
      <c r="J8764" s="112">
        <v>145583131.23593801</v>
      </c>
      <c r="K8764" s="112">
        <f>I8764-J8764-(0.38*'Recalled prostheses cost'!$F$23)</f>
        <v>-127886088.13321838</v>
      </c>
      <c r="L8764" s="11">
        <f t="shared" si="276"/>
        <v>1</v>
      </c>
    </row>
    <row r="8765" spans="1:12" x14ac:dyDescent="0.25">
      <c r="A8765">
        <f t="shared" si="277"/>
        <v>8760</v>
      </c>
      <c r="C8765">
        <v>55893.074339126113</v>
      </c>
      <c r="D8765">
        <v>57428.716112269227</v>
      </c>
      <c r="E8765">
        <v>50746213.178370535</v>
      </c>
      <c r="F8765">
        <v>1535.6417731431138</v>
      </c>
      <c r="G8765">
        <v>291492766.82639968</v>
      </c>
      <c r="H8765" s="6">
        <f>E8765-G8765-'Recalled prostheses cost'!$F$23</f>
        <v>-264498378.11492032</v>
      </c>
      <c r="I8765" s="112">
        <v>27954132.627305161</v>
      </c>
      <c r="J8765" s="112">
        <v>110767251.39403188</v>
      </c>
      <c r="K8765" s="112">
        <f>I8765-J8765-(0.38*'Recalled prostheses cost'!$F$23)</f>
        <v>-91838812.064145356</v>
      </c>
      <c r="L8765" s="11">
        <f t="shared" si="276"/>
        <v>1</v>
      </c>
    </row>
    <row r="8766" spans="1:12" x14ac:dyDescent="0.25">
      <c r="A8766">
        <f t="shared" si="277"/>
        <v>8761</v>
      </c>
      <c r="C8766">
        <v>53092.957299720743</v>
      </c>
      <c r="D8766">
        <v>54128.562503190187</v>
      </c>
      <c r="E8766">
        <v>43845608.30411315</v>
      </c>
      <c r="F8766">
        <v>1035.6052034694439</v>
      </c>
      <c r="G8766">
        <v>187641977.75192812</v>
      </c>
      <c r="H8766" s="6">
        <f>E8766-G8766-'Recalled prostheses cost'!$F$23</f>
        <v>-167548193.91470614</v>
      </c>
      <c r="I8766" s="112">
        <v>24313154.590186514</v>
      </c>
      <c r="J8766" s="112">
        <v>71303951.545732692</v>
      </c>
      <c r="K8766" s="112">
        <f>I8766-J8766-(0.38*'Recalled prostheses cost'!$F$23)</f>
        <v>-56016490.252964824</v>
      </c>
      <c r="L8766" s="11">
        <f t="shared" si="276"/>
        <v>1</v>
      </c>
    </row>
    <row r="8767" spans="1:12" x14ac:dyDescent="0.25">
      <c r="A8767">
        <f t="shared" si="277"/>
        <v>8762</v>
      </c>
      <c r="C8767">
        <v>66759.854888049478</v>
      </c>
      <c r="D8767">
        <v>69341.745718550432</v>
      </c>
      <c r="E8767">
        <v>53567775.593078293</v>
      </c>
      <c r="F8767">
        <v>2581.8908305009536</v>
      </c>
      <c r="G8767">
        <v>507997681.02445048</v>
      </c>
      <c r="H8767" s="6">
        <f>E8767-G8767-'Recalled prostheses cost'!$F$23</f>
        <v>-478181729.89826334</v>
      </c>
      <c r="I8767" s="112">
        <v>29802273.265637934</v>
      </c>
      <c r="J8767" s="112">
        <v>193039118.78929114</v>
      </c>
      <c r="K8767" s="112">
        <f>I8767-J8767-(0.38*'Recalled prostheses cost'!$F$23)</f>
        <v>-172262538.82107186</v>
      </c>
      <c r="L8767" s="11">
        <f t="shared" si="276"/>
        <v>1</v>
      </c>
    </row>
    <row r="8768" spans="1:12" x14ac:dyDescent="0.25">
      <c r="A8768">
        <f t="shared" si="277"/>
        <v>8763</v>
      </c>
      <c r="C8768">
        <v>58199.030764731935</v>
      </c>
      <c r="D8768">
        <v>59906.965804358872</v>
      </c>
      <c r="E8768">
        <v>42070941.171677008</v>
      </c>
      <c r="F8768">
        <v>1707.9350396269365</v>
      </c>
      <c r="G8768">
        <v>263994311.15260884</v>
      </c>
      <c r="H8768" s="6">
        <f>E8768-G8768-'Recalled prostheses cost'!$F$23</f>
        <v>-245675194.44782299</v>
      </c>
      <c r="I8768" s="112">
        <v>23162860.537759725</v>
      </c>
      <c r="J8768" s="112">
        <v>100317838.23799136</v>
      </c>
      <c r="K8768" s="112">
        <f>I8768-J8768-(0.38*'Recalled prostheses cost'!$F$23)</f>
        <v>-86180670.997650295</v>
      </c>
      <c r="L8768" s="11">
        <f t="shared" si="276"/>
        <v>1</v>
      </c>
    </row>
    <row r="8769" spans="1:12" x14ac:dyDescent="0.25">
      <c r="A8769">
        <f t="shared" si="277"/>
        <v>8764</v>
      </c>
      <c r="C8769">
        <v>74016.002967683118</v>
      </c>
      <c r="D8769">
        <v>77146.358021975611</v>
      </c>
      <c r="E8769">
        <v>59674109.809985653</v>
      </c>
      <c r="F8769">
        <v>3130.3550542924932</v>
      </c>
      <c r="G8769">
        <v>787775415.10868454</v>
      </c>
      <c r="H8769" s="6">
        <f>E8769-G8769-'Recalled prostheses cost'!$F$23</f>
        <v>-751853129.76559007</v>
      </c>
      <c r="I8769" s="112">
        <v>33319549.488929752</v>
      </c>
      <c r="J8769" s="112">
        <v>299354657.74130011</v>
      </c>
      <c r="K8769" s="112">
        <f>I8769-J8769-(0.38*'Recalled prostheses cost'!$F$23)</f>
        <v>-275060801.54978901</v>
      </c>
      <c r="L8769" s="11">
        <f t="shared" si="276"/>
        <v>1</v>
      </c>
    </row>
    <row r="8770" spans="1:12" x14ac:dyDescent="0.25">
      <c r="A8770">
        <f t="shared" si="277"/>
        <v>8765</v>
      </c>
      <c r="C8770">
        <v>75662.807031350123</v>
      </c>
      <c r="D8770">
        <v>78712.06764912745</v>
      </c>
      <c r="E8770">
        <v>53826564.85849338</v>
      </c>
      <c r="F8770">
        <v>3049.2606177773268</v>
      </c>
      <c r="G8770">
        <v>480023604.93140668</v>
      </c>
      <c r="H8770" s="6">
        <f>E8770-G8770-'Recalled prostheses cost'!$F$23</f>
        <v>-449948864.53980446</v>
      </c>
      <c r="I8770" s="112">
        <v>29893084.255440678</v>
      </c>
      <c r="J8770" s="112">
        <v>182408969.87393454</v>
      </c>
      <c r="K8770" s="112">
        <f>I8770-J8770-(0.38*'Recalled prostheses cost'!$F$23)</f>
        <v>-161541578.91591251</v>
      </c>
      <c r="L8770" s="11">
        <f t="shared" si="276"/>
        <v>1</v>
      </c>
    </row>
    <row r="8771" spans="1:12" x14ac:dyDescent="0.25">
      <c r="A8771">
        <f t="shared" si="277"/>
        <v>8766</v>
      </c>
      <c r="C8771">
        <v>52716.890882368833</v>
      </c>
      <c r="D8771">
        <v>54023.815052761944</v>
      </c>
      <c r="E8771">
        <v>46913832.262935698</v>
      </c>
      <c r="F8771">
        <v>1306.9241703931111</v>
      </c>
      <c r="G8771">
        <v>262793611.57191017</v>
      </c>
      <c r="H8771" s="6">
        <f>E8771-G8771-'Recalled prostheses cost'!$F$23</f>
        <v>-239631603.77586564</v>
      </c>
      <c r="I8771" s="112">
        <v>25956696.793335609</v>
      </c>
      <c r="J8771" s="112">
        <v>99861572.397325888</v>
      </c>
      <c r="K8771" s="112">
        <f>I8771-J8771-(0.38*'Recalled prostheses cost'!$F$23)</f>
        <v>-82930568.901408941</v>
      </c>
      <c r="L8771" s="11">
        <f t="shared" si="276"/>
        <v>1</v>
      </c>
    </row>
    <row r="8772" spans="1:12" x14ac:dyDescent="0.25">
      <c r="A8772">
        <f t="shared" si="277"/>
        <v>8767</v>
      </c>
      <c r="C8772">
        <v>51518.380414936022</v>
      </c>
      <c r="D8772">
        <v>53170.267687551815</v>
      </c>
      <c r="E8772">
        <v>64961929.499168485</v>
      </c>
      <c r="F8772">
        <v>1651.8872726157933</v>
      </c>
      <c r="G8772">
        <v>461173007.77403772</v>
      </c>
      <c r="H8772" s="6">
        <f>E8772-G8772-'Recalled prostheses cost'!$F$23</f>
        <v>-419962902.74176037</v>
      </c>
      <c r="I8772" s="112">
        <v>36535319.061092675</v>
      </c>
      <c r="J8772" s="112">
        <v>175245742.95413435</v>
      </c>
      <c r="K8772" s="112">
        <f>I8772-J8772-(0.38*'Recalled prostheses cost'!$F$23)</f>
        <v>-147736117.19046032</v>
      </c>
      <c r="L8772" s="11">
        <f t="shared" si="276"/>
        <v>1</v>
      </c>
    </row>
    <row r="8773" spans="1:12" x14ac:dyDescent="0.25">
      <c r="A8773">
        <f t="shared" si="277"/>
        <v>8768</v>
      </c>
      <c r="C8773">
        <v>51917.417495964073</v>
      </c>
      <c r="D8773">
        <v>53362.07761544815</v>
      </c>
      <c r="E8773">
        <v>50806282.006537512</v>
      </c>
      <c r="F8773">
        <v>1444.6601194840769</v>
      </c>
      <c r="G8773">
        <v>348669848.42012691</v>
      </c>
      <c r="H8773" s="6">
        <f>E8773-G8773-'Recalled prostheses cost'!$F$23</f>
        <v>-321615390.88048059</v>
      </c>
      <c r="I8773" s="112">
        <v>27995929.068998706</v>
      </c>
      <c r="J8773" s="112">
        <v>132494542.39964822</v>
      </c>
      <c r="K8773" s="112">
        <f>I8773-J8773-(0.38*'Recalled prostheses cost'!$F$23)</f>
        <v>-113524306.62806815</v>
      </c>
      <c r="L8773" s="11">
        <f t="shared" si="276"/>
        <v>1</v>
      </c>
    </row>
    <row r="8774" spans="1:12" x14ac:dyDescent="0.25">
      <c r="A8774">
        <f t="shared" si="277"/>
        <v>8769</v>
      </c>
      <c r="C8774">
        <v>66227.615937002396</v>
      </c>
      <c r="D8774">
        <v>67362.34024955293</v>
      </c>
      <c r="E8774">
        <v>41929899.86714948</v>
      </c>
      <c r="F8774">
        <v>1134.7243125505338</v>
      </c>
      <c r="G8774">
        <v>132416300.44882832</v>
      </c>
      <c r="H8774" s="6">
        <f>E8774-G8774-'Recalled prostheses cost'!$F$23</f>
        <v>-114238225.04857001</v>
      </c>
      <c r="I8774" s="112">
        <v>23254470.274281781</v>
      </c>
      <c r="J8774" s="112">
        <v>50318194.170554765</v>
      </c>
      <c r="K8774" s="112">
        <f>I8774-J8774-(0.38*'Recalled prostheses cost'!$F$23)</f>
        <v>-36089417.193691626</v>
      </c>
      <c r="L8774" s="11">
        <f t="shared" ref="L8774:L8837" si="278">IF(H8774/$H$1&lt;=F8774,1,0)</f>
        <v>1</v>
      </c>
    </row>
    <row r="8775" spans="1:12" x14ac:dyDescent="0.25">
      <c r="A8775">
        <f t="shared" si="277"/>
        <v>8770</v>
      </c>
      <c r="C8775">
        <v>62573.217885721409</v>
      </c>
      <c r="D8775">
        <v>64863.11504977689</v>
      </c>
      <c r="E8775">
        <v>41138197.990198486</v>
      </c>
      <c r="F8775">
        <v>2289.897164055481</v>
      </c>
      <c r="G8775">
        <v>323636081.93079895</v>
      </c>
      <c r="H8775" s="6">
        <f>E8775-G8775-'Recalled prostheses cost'!$F$23</f>
        <v>-306249708.40749162</v>
      </c>
      <c r="I8775" s="112">
        <v>22756567.100541927</v>
      </c>
      <c r="J8775" s="112">
        <v>122981711.13370356</v>
      </c>
      <c r="K8775" s="112">
        <f>I8775-J8775-(0.38*'Recalled prostheses cost'!$F$23)</f>
        <v>-109250837.33058029</v>
      </c>
      <c r="L8775" s="11">
        <f t="shared" si="278"/>
        <v>1</v>
      </c>
    </row>
    <row r="8776" spans="1:12" x14ac:dyDescent="0.25">
      <c r="A8776">
        <f t="shared" ref="A8776:A8839" si="279">1+A8775</f>
        <v>8771</v>
      </c>
      <c r="C8776">
        <v>75690.518415425555</v>
      </c>
      <c r="D8776">
        <v>78206.244812018078</v>
      </c>
      <c r="E8776">
        <v>63974369.339226261</v>
      </c>
      <c r="F8776">
        <v>2515.7263965925231</v>
      </c>
      <c r="G8776">
        <v>399605816.92905509</v>
      </c>
      <c r="H8776" s="6">
        <f>E8776-G8776-'Recalled prostheses cost'!$F$23</f>
        <v>-359383272.05672002</v>
      </c>
      <c r="I8776" s="112">
        <v>35590572.006520621</v>
      </c>
      <c r="J8776" s="112">
        <v>151850210.43304092</v>
      </c>
      <c r="K8776" s="112">
        <f>I8776-J8776-(0.38*'Recalled prostheses cost'!$F$23)</f>
        <v>-125285331.72393894</v>
      </c>
      <c r="L8776" s="11">
        <f t="shared" si="278"/>
        <v>1</v>
      </c>
    </row>
    <row r="8777" spans="1:12" x14ac:dyDescent="0.25">
      <c r="A8777">
        <f t="shared" si="279"/>
        <v>8772</v>
      </c>
      <c r="C8777">
        <v>67235.72580040255</v>
      </c>
      <c r="D8777">
        <v>69798.157932959992</v>
      </c>
      <c r="E8777">
        <v>43660678.9838062</v>
      </c>
      <c r="F8777">
        <v>2562.4321325574419</v>
      </c>
      <c r="G8777">
        <v>301482188.72548074</v>
      </c>
      <c r="H8777" s="6">
        <f>E8777-G8777-'Recalled prostheses cost'!$F$23</f>
        <v>-281573334.20856571</v>
      </c>
      <c r="I8777" s="112">
        <v>24040926.953577504</v>
      </c>
      <c r="J8777" s="112">
        <v>114563231.71568266</v>
      </c>
      <c r="K8777" s="112">
        <f>I8777-J8777-(0.38*'Recalled prostheses cost'!$F$23)</f>
        <v>-99547998.059523791</v>
      </c>
      <c r="L8777" s="11">
        <f t="shared" si="278"/>
        <v>1</v>
      </c>
    </row>
    <row r="8778" spans="1:12" x14ac:dyDescent="0.25">
      <c r="A8778">
        <f t="shared" si="279"/>
        <v>8773</v>
      </c>
      <c r="C8778">
        <v>56986.306790989431</v>
      </c>
      <c r="D8778">
        <v>59037.101695604404</v>
      </c>
      <c r="E8778">
        <v>49980469.559377655</v>
      </c>
      <c r="F8778">
        <v>2050.7949046149733</v>
      </c>
      <c r="G8778">
        <v>454196677.55740196</v>
      </c>
      <c r="H8778" s="6">
        <f>E8778-G8778-'Recalled prostheses cost'!$F$23</f>
        <v>-427968032.46491545</v>
      </c>
      <c r="I8778" s="112">
        <v>27747624.152985677</v>
      </c>
      <c r="J8778" s="112">
        <v>172594737.47181278</v>
      </c>
      <c r="K8778" s="112">
        <f>I8778-J8778-(0.38*'Recalled prostheses cost'!$F$23)</f>
        <v>-153872806.61624575</v>
      </c>
      <c r="L8778" s="11">
        <f t="shared" si="278"/>
        <v>1</v>
      </c>
    </row>
    <row r="8779" spans="1:12" x14ac:dyDescent="0.25">
      <c r="A8779">
        <f t="shared" si="279"/>
        <v>8774</v>
      </c>
      <c r="C8779">
        <v>69260.720503630146</v>
      </c>
      <c r="D8779">
        <v>70835.496276733043</v>
      </c>
      <c r="E8779">
        <v>43508387.425681397</v>
      </c>
      <c r="F8779">
        <v>1574.7757731028978</v>
      </c>
      <c r="G8779">
        <v>173650705.32378826</v>
      </c>
      <c r="H8779" s="6">
        <f>E8779-G8779-'Recalled prostheses cost'!$F$23</f>
        <v>-153894142.36499804</v>
      </c>
      <c r="I8779" s="112">
        <v>24220731.288281053</v>
      </c>
      <c r="J8779" s="112">
        <v>65987268.023039542</v>
      </c>
      <c r="K8779" s="112">
        <f>I8779-J8779-(0.38*'Recalled prostheses cost'!$F$23)</f>
        <v>-50792230.032177135</v>
      </c>
      <c r="L8779" s="11">
        <f t="shared" si="278"/>
        <v>1</v>
      </c>
    </row>
    <row r="8780" spans="1:12" x14ac:dyDescent="0.25">
      <c r="A8780">
        <f t="shared" si="279"/>
        <v>8775</v>
      </c>
      <c r="C8780">
        <v>68948.924477309512</v>
      </c>
      <c r="D8780">
        <v>70892.206174816209</v>
      </c>
      <c r="E8780">
        <v>61366258.433760025</v>
      </c>
      <c r="F8780">
        <v>1943.2816975066962</v>
      </c>
      <c r="G8780">
        <v>403331274.27952653</v>
      </c>
      <c r="H8780" s="6">
        <f>E8780-G8780-'Recalled prostheses cost'!$F$23</f>
        <v>-365716840.31265765</v>
      </c>
      <c r="I8780" s="112">
        <v>34230704.761307836</v>
      </c>
      <c r="J8780" s="112">
        <v>153265884.2262201</v>
      </c>
      <c r="K8780" s="112">
        <f>I8780-J8780-(0.38*'Recalled prostheses cost'!$F$23)</f>
        <v>-128060872.76233092</v>
      </c>
      <c r="L8780" s="11">
        <f t="shared" si="278"/>
        <v>1</v>
      </c>
    </row>
    <row r="8781" spans="1:12" x14ac:dyDescent="0.25">
      <c r="A8781">
        <f t="shared" si="279"/>
        <v>8776</v>
      </c>
      <c r="C8781">
        <v>50115.472098826787</v>
      </c>
      <c r="D8781">
        <v>51029.851181609585</v>
      </c>
      <c r="E8781">
        <v>47365091.984019905</v>
      </c>
      <c r="F8781">
        <v>914.37908278279792</v>
      </c>
      <c r="G8781">
        <v>228159709.53928518</v>
      </c>
      <c r="H8781" s="6">
        <f>E8781-G8781-'Recalled prostheses cost'!$F$23</f>
        <v>-204546442.02215645</v>
      </c>
      <c r="I8781" s="112">
        <v>26221365.507793326</v>
      </c>
      <c r="J8781" s="112">
        <v>86700689.624928355</v>
      </c>
      <c r="K8781" s="112">
        <f>I8781-J8781-(0.38*'Recalled prostheses cost'!$F$23)</f>
        <v>-69505017.414553672</v>
      </c>
      <c r="L8781" s="11">
        <f t="shared" si="278"/>
        <v>1</v>
      </c>
    </row>
    <row r="8782" spans="1:12" x14ac:dyDescent="0.25">
      <c r="A8782">
        <f t="shared" si="279"/>
        <v>8777</v>
      </c>
      <c r="C8782">
        <v>57941.90246020029</v>
      </c>
      <c r="D8782">
        <v>59421.253368568454</v>
      </c>
      <c r="E8782">
        <v>48410654.767307214</v>
      </c>
      <c r="F8782">
        <v>1479.3509083681638</v>
      </c>
      <c r="G8782">
        <v>314550225.2000379</v>
      </c>
      <c r="H8782" s="6">
        <f>E8782-G8782-'Recalled prostheses cost'!$F$23</f>
        <v>-289891394.89962184</v>
      </c>
      <c r="I8782" s="112">
        <v>26954225.54183232</v>
      </c>
      <c r="J8782" s="112">
        <v>119529085.57601441</v>
      </c>
      <c r="K8782" s="112">
        <f>I8782-J8782-(0.38*'Recalled prostheses cost'!$F$23)</f>
        <v>-101600553.33160076</v>
      </c>
      <c r="L8782" s="11">
        <f t="shared" si="278"/>
        <v>1</v>
      </c>
    </row>
    <row r="8783" spans="1:12" x14ac:dyDescent="0.25">
      <c r="A8783">
        <f t="shared" si="279"/>
        <v>8778</v>
      </c>
      <c r="C8783">
        <v>54345.67884270761</v>
      </c>
      <c r="D8783">
        <v>55589.954303758248</v>
      </c>
      <c r="E8783">
        <v>60682043.026260093</v>
      </c>
      <c r="F8783">
        <v>1244.2754610506381</v>
      </c>
      <c r="G8783">
        <v>408623692.55504251</v>
      </c>
      <c r="H8783" s="6">
        <f>E8783-G8783-'Recalled prostheses cost'!$F$23</f>
        <v>-371693473.9956736</v>
      </c>
      <c r="I8783" s="112">
        <v>33351967.518307056</v>
      </c>
      <c r="J8783" s="112">
        <v>155277003.17091614</v>
      </c>
      <c r="K8783" s="112">
        <f>I8783-J8783-(0.38*'Recalled prostheses cost'!$F$23)</f>
        <v>-130950728.95002773</v>
      </c>
      <c r="L8783" s="11">
        <f t="shared" si="278"/>
        <v>1</v>
      </c>
    </row>
    <row r="8784" spans="1:12" x14ac:dyDescent="0.25">
      <c r="A8784">
        <f t="shared" si="279"/>
        <v>8779</v>
      </c>
      <c r="C8784">
        <v>65038.523589216362</v>
      </c>
      <c r="D8784">
        <v>66860.93811729351</v>
      </c>
      <c r="E8784">
        <v>52132504.509121448</v>
      </c>
      <c r="F8784">
        <v>1822.4145280771481</v>
      </c>
      <c r="G8784">
        <v>316675562.06210238</v>
      </c>
      <c r="H8784" s="6">
        <f>E8784-G8784-'Recalled prostheses cost'!$F$23</f>
        <v>-288294882.01987213</v>
      </c>
      <c r="I8784" s="112">
        <v>28745316.355556395</v>
      </c>
      <c r="J8784" s="112">
        <v>120336713.58359888</v>
      </c>
      <c r="K8784" s="112">
        <f>I8784-J8784-(0.38*'Recalled prostheses cost'!$F$23)</f>
        <v>-100617090.52546114</v>
      </c>
      <c r="L8784" s="11">
        <f t="shared" si="278"/>
        <v>1</v>
      </c>
    </row>
    <row r="8785" spans="1:12" x14ac:dyDescent="0.25">
      <c r="A8785">
        <f t="shared" si="279"/>
        <v>8780</v>
      </c>
      <c r="C8785">
        <v>83388.540335286001</v>
      </c>
      <c r="D8785">
        <v>86069.744361602367</v>
      </c>
      <c r="E8785">
        <v>47477660.464323506</v>
      </c>
      <c r="F8785">
        <v>2681.2040263163653</v>
      </c>
      <c r="G8785">
        <v>265242463.05867895</v>
      </c>
      <c r="H8785" s="6">
        <f>E8785-G8785-'Recalled prostheses cost'!$F$23</f>
        <v>-241516627.06124663</v>
      </c>
      <c r="I8785" s="112">
        <v>26765003.524898123</v>
      </c>
      <c r="J8785" s="112">
        <v>100792135.96229799</v>
      </c>
      <c r="K8785" s="112">
        <f>I8785-J8785-(0.38*'Recalled prostheses cost'!$F$23)</f>
        <v>-83052825.734818518</v>
      </c>
      <c r="L8785" s="11">
        <f t="shared" si="278"/>
        <v>1</v>
      </c>
    </row>
    <row r="8786" spans="1:12" x14ac:dyDescent="0.25">
      <c r="A8786">
        <f t="shared" si="279"/>
        <v>8781</v>
      </c>
      <c r="C8786">
        <v>52965.128511455245</v>
      </c>
      <c r="D8786">
        <v>54476.211629635138</v>
      </c>
      <c r="E8786">
        <v>46096381.133820802</v>
      </c>
      <c r="F8786">
        <v>1511.0831181798931</v>
      </c>
      <c r="G8786">
        <v>346695824.13069767</v>
      </c>
      <c r="H8786" s="6">
        <f>E8786-G8786-'Recalled prostheses cost'!$F$23</f>
        <v>-324351267.46376801</v>
      </c>
      <c r="I8786" s="112">
        <v>25709908.020072449</v>
      </c>
      <c r="J8786" s="112">
        <v>131744413.16966511</v>
      </c>
      <c r="K8786" s="112">
        <f>I8786-J8786-(0.38*'Recalled prostheses cost'!$F$23)</f>
        <v>-115060198.44701132</v>
      </c>
      <c r="L8786" s="11">
        <f t="shared" si="278"/>
        <v>1</v>
      </c>
    </row>
    <row r="8787" spans="1:12" x14ac:dyDescent="0.25">
      <c r="A8787">
        <f t="shared" si="279"/>
        <v>8782</v>
      </c>
      <c r="C8787">
        <v>60370.429803061896</v>
      </c>
      <c r="D8787">
        <v>61993.41352860129</v>
      </c>
      <c r="E8787">
        <v>56151844.577403054</v>
      </c>
      <c r="F8787">
        <v>1622.9837255393941</v>
      </c>
      <c r="G8787">
        <v>386891800.88299698</v>
      </c>
      <c r="H8787" s="6">
        <f>E8787-G8787-'Recalled prostheses cost'!$F$23</f>
        <v>-354491780.77248508</v>
      </c>
      <c r="I8787" s="112">
        <v>31219010.938424435</v>
      </c>
      <c r="J8787" s="112">
        <v>147018884.33553886</v>
      </c>
      <c r="K8787" s="112">
        <f>I8787-J8787-(0.38*'Recalled prostheses cost'!$F$23)</f>
        <v>-124825566.69453308</v>
      </c>
      <c r="L8787" s="11">
        <f t="shared" si="278"/>
        <v>1</v>
      </c>
    </row>
    <row r="8788" spans="1:12" x14ac:dyDescent="0.25">
      <c r="A8788">
        <f t="shared" si="279"/>
        <v>8783</v>
      </c>
      <c r="C8788">
        <v>53485.852727834077</v>
      </c>
      <c r="D8788">
        <v>54950.073880021569</v>
      </c>
      <c r="E8788">
        <v>50545925.149716698</v>
      </c>
      <c r="F8788">
        <v>1464.2211521874924</v>
      </c>
      <c r="G8788">
        <v>333622897.49435556</v>
      </c>
      <c r="H8788" s="6">
        <f>E8788-G8788-'Recalled prostheses cost'!$F$23</f>
        <v>-306828796.81153005</v>
      </c>
      <c r="I8788" s="112">
        <v>27770235.955939043</v>
      </c>
      <c r="J8788" s="112">
        <v>126776701.04785512</v>
      </c>
      <c r="K8788" s="112">
        <f>I8788-J8788-(0.38*'Recalled prostheses cost'!$F$23)</f>
        <v>-108032158.38933474</v>
      </c>
      <c r="L8788" s="11">
        <f t="shared" si="278"/>
        <v>1</v>
      </c>
    </row>
    <row r="8789" spans="1:12" x14ac:dyDescent="0.25">
      <c r="A8789">
        <f t="shared" si="279"/>
        <v>8784</v>
      </c>
      <c r="C8789">
        <v>63373.626982348098</v>
      </c>
      <c r="D8789">
        <v>64964.866198804324</v>
      </c>
      <c r="E8789">
        <v>43470800.171025306</v>
      </c>
      <c r="F8789">
        <v>1591.2392164562261</v>
      </c>
      <c r="G8789">
        <v>235496428.1898033</v>
      </c>
      <c r="H8789" s="6">
        <f>E8789-G8789-'Recalled prostheses cost'!$F$23</f>
        <v>-215777452.48566917</v>
      </c>
      <c r="I8789" s="112">
        <v>24067246.861138742</v>
      </c>
      <c r="J8789" s="112">
        <v>89488642.712125257</v>
      </c>
      <c r="K8789" s="112">
        <f>I8789-J8789-(0.38*'Recalled prostheses cost'!$F$23)</f>
        <v>-74447089.148405164</v>
      </c>
      <c r="L8789" s="11">
        <f t="shared" si="278"/>
        <v>1</v>
      </c>
    </row>
    <row r="8790" spans="1:12" x14ac:dyDescent="0.25">
      <c r="A8790">
        <f t="shared" si="279"/>
        <v>8785</v>
      </c>
      <c r="C8790">
        <v>61703.654460861355</v>
      </c>
      <c r="D8790">
        <v>64101.237067889277</v>
      </c>
      <c r="E8790">
        <v>56043289.930239998</v>
      </c>
      <c r="F8790">
        <v>2397.5826070279218</v>
      </c>
      <c r="G8790">
        <v>507500773.55636221</v>
      </c>
      <c r="H8790" s="6">
        <f>E8790-G8790-'Recalled prostheses cost'!$F$23</f>
        <v>-475209308.09301341</v>
      </c>
      <c r="I8790" s="112">
        <v>31306011.900829136</v>
      </c>
      <c r="J8790" s="112">
        <v>192850293.95141765</v>
      </c>
      <c r="K8790" s="112">
        <f>I8790-J8790-(0.38*'Recalled prostheses cost'!$F$23)</f>
        <v>-170569975.34800717</v>
      </c>
      <c r="L8790" s="11">
        <f t="shared" si="278"/>
        <v>1</v>
      </c>
    </row>
    <row r="8791" spans="1:12" x14ac:dyDescent="0.25">
      <c r="A8791">
        <f t="shared" si="279"/>
        <v>8786</v>
      </c>
      <c r="C8791">
        <v>57307.860543693037</v>
      </c>
      <c r="D8791">
        <v>59356.551945467632</v>
      </c>
      <c r="E8791">
        <v>58342078.900878549</v>
      </c>
      <c r="F8791">
        <v>2048.6914017745949</v>
      </c>
      <c r="G8791">
        <v>551609825.25392342</v>
      </c>
      <c r="H8791" s="6">
        <f>E8791-G8791-'Recalled prostheses cost'!$F$23</f>
        <v>-517019570.81993604</v>
      </c>
      <c r="I8791" s="112">
        <v>32229435.99558349</v>
      </c>
      <c r="J8791" s="112">
        <v>209611733.59649092</v>
      </c>
      <c r="K8791" s="112">
        <f>I8791-J8791-(0.38*'Recalled prostheses cost'!$F$23)</f>
        <v>-186407990.8983261</v>
      </c>
      <c r="L8791" s="11">
        <f t="shared" si="278"/>
        <v>1</v>
      </c>
    </row>
    <row r="8792" spans="1:12" x14ac:dyDescent="0.25">
      <c r="A8792">
        <f t="shared" si="279"/>
        <v>8787</v>
      </c>
      <c r="C8792">
        <v>54416.068084149432</v>
      </c>
      <c r="D8792">
        <v>55478.714689721019</v>
      </c>
      <c r="E8792">
        <v>56601182.494247943</v>
      </c>
      <c r="F8792">
        <v>1062.6466055715864</v>
      </c>
      <c r="G8792">
        <v>241898761.441439</v>
      </c>
      <c r="H8792" s="6">
        <f>E8792-G8792-'Recalled prostheses cost'!$F$23</f>
        <v>-209049403.41408223</v>
      </c>
      <c r="I8792" s="112">
        <v>31584605.777882058</v>
      </c>
      <c r="J8792" s="112">
        <v>91921529.347746819</v>
      </c>
      <c r="K8792" s="112">
        <f>I8792-J8792-(0.38*'Recalled prostheses cost'!$F$23)</f>
        <v>-69362616.867283404</v>
      </c>
      <c r="L8792" s="11">
        <f t="shared" si="278"/>
        <v>1</v>
      </c>
    </row>
    <row r="8793" spans="1:12" x14ac:dyDescent="0.25">
      <c r="A8793">
        <f t="shared" si="279"/>
        <v>8788</v>
      </c>
      <c r="C8793">
        <v>52283.364343639485</v>
      </c>
      <c r="D8793">
        <v>54119.154713942167</v>
      </c>
      <c r="E8793">
        <v>47458857.425733291</v>
      </c>
      <c r="F8793">
        <v>1835.7903703026823</v>
      </c>
      <c r="G8793">
        <v>384216888.30160767</v>
      </c>
      <c r="H8793" s="6">
        <f>E8793-G8793-'Recalled prostheses cost'!$F$23</f>
        <v>-360509855.34276557</v>
      </c>
      <c r="I8793" s="112">
        <v>26099374.385975819</v>
      </c>
      <c r="J8793" s="112">
        <v>146002417.55461091</v>
      </c>
      <c r="K8793" s="112">
        <f>I8793-J8793-(0.38*'Recalled prostheses cost'!$F$23)</f>
        <v>-128928736.46605372</v>
      </c>
      <c r="L8793" s="11">
        <f t="shared" si="278"/>
        <v>1</v>
      </c>
    </row>
    <row r="8794" spans="1:12" x14ac:dyDescent="0.25">
      <c r="A8794">
        <f t="shared" si="279"/>
        <v>8789</v>
      </c>
      <c r="C8794">
        <v>50960.586052395869</v>
      </c>
      <c r="D8794">
        <v>52082.068136251321</v>
      </c>
      <c r="E8794">
        <v>41226902.926743552</v>
      </c>
      <c r="F8794">
        <v>1121.4820838554515</v>
      </c>
      <c r="G8794">
        <v>212466899.08002925</v>
      </c>
      <c r="H8794" s="6">
        <f>E8794-G8794-'Recalled prostheses cost'!$F$23</f>
        <v>-194991820.62017685</v>
      </c>
      <c r="I8794" s="112">
        <v>22781716.338982183</v>
      </c>
      <c r="J8794" s="112">
        <v>80737421.650411114</v>
      </c>
      <c r="K8794" s="112">
        <f>I8794-J8794-(0.38*'Recalled prostheses cost'!$F$23)</f>
        <v>-66981398.608847581</v>
      </c>
      <c r="L8794" s="11">
        <f t="shared" si="278"/>
        <v>1</v>
      </c>
    </row>
    <row r="8795" spans="1:12" x14ac:dyDescent="0.25">
      <c r="A8795">
        <f t="shared" si="279"/>
        <v>8790</v>
      </c>
      <c r="C8795">
        <v>52032.319632975858</v>
      </c>
      <c r="D8795">
        <v>53244.626302445802</v>
      </c>
      <c r="E8795">
        <v>50105708.489251971</v>
      </c>
      <c r="F8795">
        <v>1212.3066694699446</v>
      </c>
      <c r="G8795">
        <v>248374287.33826444</v>
      </c>
      <c r="H8795" s="6">
        <f>E8795-G8795-'Recalled prostheses cost'!$F$23</f>
        <v>-222020403.31590363</v>
      </c>
      <c r="I8795" s="112">
        <v>28055125.660065625</v>
      </c>
      <c r="J8795" s="112">
        <v>94382229.188540518</v>
      </c>
      <c r="K8795" s="112">
        <f>I8795-J8795-(0.38*'Recalled prostheses cost'!$F$23)</f>
        <v>-75352796.825893551</v>
      </c>
      <c r="L8795" s="11">
        <f t="shared" si="278"/>
        <v>1</v>
      </c>
    </row>
    <row r="8796" spans="1:12" x14ac:dyDescent="0.25">
      <c r="A8796">
        <f t="shared" si="279"/>
        <v>8791</v>
      </c>
      <c r="C8796">
        <v>56148.797481864094</v>
      </c>
      <c r="D8796">
        <v>58790.435814392462</v>
      </c>
      <c r="E8796">
        <v>52322689.972225457</v>
      </c>
      <c r="F8796">
        <v>2641.6383325283678</v>
      </c>
      <c r="G8796">
        <v>647546478.72273433</v>
      </c>
      <c r="H8796" s="6">
        <f>E8796-G8796-'Recalled prostheses cost'!$F$23</f>
        <v>-618975613.21740007</v>
      </c>
      <c r="I8796" s="112">
        <v>29127636.303509563</v>
      </c>
      <c r="J8796" s="112">
        <v>246067661.91463903</v>
      </c>
      <c r="K8796" s="112">
        <f>I8796-J8796-(0.38*'Recalled prostheses cost'!$F$23)</f>
        <v>-225965718.90854812</v>
      </c>
      <c r="L8796" s="11">
        <f t="shared" si="278"/>
        <v>1</v>
      </c>
    </row>
    <row r="8797" spans="1:12" x14ac:dyDescent="0.25">
      <c r="A8797">
        <f t="shared" si="279"/>
        <v>8792</v>
      </c>
      <c r="C8797">
        <v>68604.124044572076</v>
      </c>
      <c r="D8797">
        <v>70388.135556280555</v>
      </c>
      <c r="E8797">
        <v>58625500.722577736</v>
      </c>
      <c r="F8797">
        <v>1784.0115117084788</v>
      </c>
      <c r="G8797">
        <v>351330640.73196131</v>
      </c>
      <c r="H8797" s="6">
        <f>E8797-G8797-'Recalled prostheses cost'!$F$23</f>
        <v>-316456964.47627473</v>
      </c>
      <c r="I8797" s="112">
        <v>32103036.760207549</v>
      </c>
      <c r="J8797" s="112">
        <v>133505643.4781453</v>
      </c>
      <c r="K8797" s="112">
        <f>I8797-J8797-(0.38*'Recalled prostheses cost'!$F$23)</f>
        <v>-110428300.01535639</v>
      </c>
      <c r="L8797" s="11">
        <f t="shared" si="278"/>
        <v>1</v>
      </c>
    </row>
    <row r="8798" spans="1:12" x14ac:dyDescent="0.25">
      <c r="A8798">
        <f t="shared" si="279"/>
        <v>8793</v>
      </c>
      <c r="C8798">
        <v>51131.696349813385</v>
      </c>
      <c r="D8798">
        <v>52195.310043869948</v>
      </c>
      <c r="E8798">
        <v>44871077.038360268</v>
      </c>
      <c r="F8798">
        <v>1063.613694056563</v>
      </c>
      <c r="G8798">
        <v>198165149.59835377</v>
      </c>
      <c r="H8798" s="6">
        <f>E8798-G8798-'Recalled prostheses cost'!$F$23</f>
        <v>-177045897.02688468</v>
      </c>
      <c r="I8798" s="112">
        <v>24936578.526543554</v>
      </c>
      <c r="J8798" s="112">
        <v>75302756.847374424</v>
      </c>
      <c r="K8798" s="112">
        <f>I8798-J8798-(0.38*'Recalled prostheses cost'!$F$23)</f>
        <v>-59391871.618249513</v>
      </c>
      <c r="L8798" s="11">
        <f t="shared" si="278"/>
        <v>1</v>
      </c>
    </row>
    <row r="8799" spans="1:12" x14ac:dyDescent="0.25">
      <c r="A8799">
        <f t="shared" si="279"/>
        <v>8794</v>
      </c>
      <c r="C8799">
        <v>52095.931437563195</v>
      </c>
      <c r="D8799">
        <v>54033.768304532816</v>
      </c>
      <c r="E8799">
        <v>66450351.818338536</v>
      </c>
      <c r="F8799">
        <v>1937.836866969621</v>
      </c>
      <c r="G8799">
        <v>754864872.4731648</v>
      </c>
      <c r="H8799" s="6">
        <f>E8799-G8799-'Recalled prostheses cost'!$F$23</f>
        <v>-712166345.12171745</v>
      </c>
      <c r="I8799" s="112">
        <v>36907191.659775779</v>
      </c>
      <c r="J8799" s="112">
        <v>286848651.53980267</v>
      </c>
      <c r="K8799" s="112">
        <f>I8799-J8799-(0.38*'Recalled prostheses cost'!$F$23)</f>
        <v>-258967153.17744553</v>
      </c>
      <c r="L8799" s="11">
        <f t="shared" si="278"/>
        <v>1</v>
      </c>
    </row>
    <row r="8800" spans="1:12" x14ac:dyDescent="0.25">
      <c r="A8800">
        <f t="shared" si="279"/>
        <v>8795</v>
      </c>
      <c r="C8800">
        <v>66502.897894962385</v>
      </c>
      <c r="D8800">
        <v>68952.473471419115</v>
      </c>
      <c r="E8800">
        <v>43839437.791867293</v>
      </c>
      <c r="F8800">
        <v>2449.5755764567293</v>
      </c>
      <c r="G8800">
        <v>327291136.08175236</v>
      </c>
      <c r="H8800" s="6">
        <f>E8800-G8800-'Recalled prostheses cost'!$F$23</f>
        <v>-307203522.75677621</v>
      </c>
      <c r="I8800" s="112">
        <v>24326753.7234766</v>
      </c>
      <c r="J8800" s="112">
        <v>124370631.71106589</v>
      </c>
      <c r="K8800" s="112">
        <f>I8800-J8800-(0.38*'Recalled prostheses cost'!$F$23)</f>
        <v>-109069571.28500792</v>
      </c>
      <c r="L8800" s="11">
        <f t="shared" si="278"/>
        <v>1</v>
      </c>
    </row>
    <row r="8801" spans="1:12" x14ac:dyDescent="0.25">
      <c r="A8801">
        <f t="shared" si="279"/>
        <v>8796</v>
      </c>
      <c r="C8801">
        <v>54707.952245587512</v>
      </c>
      <c r="D8801">
        <v>56868.117737228735</v>
      </c>
      <c r="E8801">
        <v>68542173.515102267</v>
      </c>
      <c r="F8801">
        <v>2160.1654916412226</v>
      </c>
      <c r="G8801">
        <v>814105526.65211332</v>
      </c>
      <c r="H8801" s="6">
        <f>E8801-G8801-'Recalled prostheses cost'!$F$23</f>
        <v>-769315177.60390222</v>
      </c>
      <c r="I8801" s="112">
        <v>37502905.915488183</v>
      </c>
      <c r="J8801" s="112">
        <v>309360100.12780309</v>
      </c>
      <c r="K8801" s="112">
        <f>I8801-J8801-(0.38*'Recalled prostheses cost'!$F$23)</f>
        <v>-280882887.50973356</v>
      </c>
      <c r="L8801" s="11">
        <f t="shared" si="278"/>
        <v>1</v>
      </c>
    </row>
    <row r="8802" spans="1:12" x14ac:dyDescent="0.25">
      <c r="A8802">
        <f t="shared" si="279"/>
        <v>8797</v>
      </c>
      <c r="C8802">
        <v>52045.634037247561</v>
      </c>
      <c r="D8802">
        <v>54052.61031608042</v>
      </c>
      <c r="E8802">
        <v>46987277.742416881</v>
      </c>
      <c r="F8802">
        <v>2006.976278832859</v>
      </c>
      <c r="G8802">
        <v>418820443.12735599</v>
      </c>
      <c r="H8802" s="6">
        <f>E8802-G8802-'Recalled prostheses cost'!$F$23</f>
        <v>-395584989.8518303</v>
      </c>
      <c r="I8802" s="112">
        <v>26068792.875685036</v>
      </c>
      <c r="J8802" s="112">
        <v>159151768.38839528</v>
      </c>
      <c r="K8802" s="112">
        <f>I8802-J8802-(0.38*'Recalled prostheses cost'!$F$23)</f>
        <v>-142108668.8101289</v>
      </c>
      <c r="L8802" s="11">
        <f t="shared" si="278"/>
        <v>1</v>
      </c>
    </row>
    <row r="8803" spans="1:12" x14ac:dyDescent="0.25">
      <c r="A8803">
        <f t="shared" si="279"/>
        <v>8798</v>
      </c>
      <c r="C8803">
        <v>52064.698259975157</v>
      </c>
      <c r="D8803">
        <v>53717.318483970732</v>
      </c>
      <c r="E8803">
        <v>44608035.768072598</v>
      </c>
      <c r="F8803">
        <v>1652.6202239955746</v>
      </c>
      <c r="G8803">
        <v>379952441.20217514</v>
      </c>
      <c r="H8803" s="6">
        <f>E8803-G8803-'Recalled prostheses cost'!$F$23</f>
        <v>-359096229.9009937</v>
      </c>
      <c r="I8803" s="112">
        <v>24927217.264697522</v>
      </c>
      <c r="J8803" s="112">
        <v>144381927.6568265</v>
      </c>
      <c r="K8803" s="112">
        <f>I8803-J8803-(0.38*'Recalled prostheses cost'!$F$23)</f>
        <v>-128480403.68954763</v>
      </c>
      <c r="L8803" s="11">
        <f t="shared" si="278"/>
        <v>1</v>
      </c>
    </row>
    <row r="8804" spans="1:12" x14ac:dyDescent="0.25">
      <c r="A8804">
        <f t="shared" si="279"/>
        <v>8799</v>
      </c>
      <c r="C8804">
        <v>75127.209375977269</v>
      </c>
      <c r="D8804">
        <v>78284.400242317482</v>
      </c>
      <c r="E8804">
        <v>39868361.337917924</v>
      </c>
      <c r="F8804">
        <v>3157.1908663402137</v>
      </c>
      <c r="G8804">
        <v>329227114.44419599</v>
      </c>
      <c r="H8804" s="6">
        <f>E8804-G8804-'Recalled prostheses cost'!$F$23</f>
        <v>-313110577.57316923</v>
      </c>
      <c r="I8804" s="112">
        <v>22597250.18960138</v>
      </c>
      <c r="J8804" s="112">
        <v>125106303.48879449</v>
      </c>
      <c r="K8804" s="112">
        <f>I8804-J8804-(0.38*'Recalled prostheses cost'!$F$23)</f>
        <v>-111534746.59661177</v>
      </c>
      <c r="L8804" s="11">
        <f t="shared" si="278"/>
        <v>1</v>
      </c>
    </row>
    <row r="8805" spans="1:12" x14ac:dyDescent="0.25">
      <c r="A8805">
        <f t="shared" si="279"/>
        <v>8800</v>
      </c>
      <c r="C8805">
        <v>53428.547068460037</v>
      </c>
      <c r="D8805">
        <v>55866.443457171903</v>
      </c>
      <c r="E8805">
        <v>43580697.392215185</v>
      </c>
      <c r="F8805">
        <v>2437.8963887118662</v>
      </c>
      <c r="G8805">
        <v>472270672.02524757</v>
      </c>
      <c r="H8805" s="6">
        <f>E8805-G8805-'Recalled prostheses cost'!$F$23</f>
        <v>-452441799.09992355</v>
      </c>
      <c r="I8805" s="112">
        <v>24429280.985954009</v>
      </c>
      <c r="J8805" s="112">
        <v>179462855.3695941</v>
      </c>
      <c r="K8805" s="112">
        <f>I8805-J8805-(0.38*'Recalled prostheses cost'!$F$23)</f>
        <v>-164059267.68105873</v>
      </c>
      <c r="L8805" s="11">
        <f t="shared" si="278"/>
        <v>1</v>
      </c>
    </row>
    <row r="8806" spans="1:12" x14ac:dyDescent="0.25">
      <c r="A8806">
        <f t="shared" si="279"/>
        <v>8801</v>
      </c>
      <c r="C8806">
        <v>56662.563062037654</v>
      </c>
      <c r="D8806">
        <v>57901.316882869149</v>
      </c>
      <c r="E8806">
        <v>42091008.305188157</v>
      </c>
      <c r="F8806">
        <v>1238.7538208314945</v>
      </c>
      <c r="G8806">
        <v>203726925.82433468</v>
      </c>
      <c r="H8806" s="6">
        <f>E8806-G8806-'Recalled prostheses cost'!$F$23</f>
        <v>-185387741.9860377</v>
      </c>
      <c r="I8806" s="112">
        <v>23081342.244035918</v>
      </c>
      <c r="J8806" s="112">
        <v>77416231.813247159</v>
      </c>
      <c r="K8806" s="112">
        <f>I8806-J8806-(0.38*'Recalled prostheses cost'!$F$23)</f>
        <v>-63360582.866629891</v>
      </c>
      <c r="L8806" s="11">
        <f t="shared" si="278"/>
        <v>1</v>
      </c>
    </row>
    <row r="8807" spans="1:12" x14ac:dyDescent="0.25">
      <c r="A8807">
        <f t="shared" si="279"/>
        <v>8802</v>
      </c>
      <c r="C8807">
        <v>66689.869376482631</v>
      </c>
      <c r="D8807">
        <v>68106.05715462791</v>
      </c>
      <c r="E8807">
        <v>48940439.907768168</v>
      </c>
      <c r="F8807">
        <v>1416.1877781452786</v>
      </c>
      <c r="G8807">
        <v>200258139.31765693</v>
      </c>
      <c r="H8807" s="6">
        <f>E8807-G8807-'Recalled prostheses cost'!$F$23</f>
        <v>-175069523.87677994</v>
      </c>
      <c r="I8807" s="112">
        <v>27125698.583621435</v>
      </c>
      <c r="J8807" s="112">
        <v>76098092.940709636</v>
      </c>
      <c r="K8807" s="112">
        <f>I8807-J8807-(0.38*'Recalled prostheses cost'!$F$23)</f>
        <v>-57998087.654506847</v>
      </c>
      <c r="L8807" s="11">
        <f t="shared" si="278"/>
        <v>1</v>
      </c>
    </row>
    <row r="8808" spans="1:12" x14ac:dyDescent="0.25">
      <c r="A8808">
        <f t="shared" si="279"/>
        <v>8803</v>
      </c>
      <c r="C8808">
        <v>61459.54608411494</v>
      </c>
      <c r="D8808">
        <v>64321.461625544434</v>
      </c>
      <c r="E8808">
        <v>38301155.59155488</v>
      </c>
      <c r="F8808">
        <v>2861.9155414294946</v>
      </c>
      <c r="G8808">
        <v>349055262.79032069</v>
      </c>
      <c r="H8808" s="6">
        <f>E8808-G8808-'Recalled prostheses cost'!$F$23</f>
        <v>-334505931.66565698</v>
      </c>
      <c r="I8808" s="112">
        <v>21153729.180493128</v>
      </c>
      <c r="J8808" s="112">
        <v>132640999.86032185</v>
      </c>
      <c r="K8808" s="112">
        <f>I8808-J8808-(0.38*'Recalled prostheses cost'!$F$23)</f>
        <v>-120512963.97724736</v>
      </c>
      <c r="L8808" s="11">
        <f t="shared" si="278"/>
        <v>1</v>
      </c>
    </row>
    <row r="8809" spans="1:12" x14ac:dyDescent="0.25">
      <c r="A8809">
        <f t="shared" si="279"/>
        <v>8804</v>
      </c>
      <c r="C8809">
        <v>54738.292093627133</v>
      </c>
      <c r="D8809">
        <v>56238.852027226472</v>
      </c>
      <c r="E8809">
        <v>41834408.676847212</v>
      </c>
      <c r="F8809">
        <v>1500.5599335993393</v>
      </c>
      <c r="G8809">
        <v>247584223.76794055</v>
      </c>
      <c r="H8809" s="6">
        <f>E8809-G8809-'Recalled prostheses cost'!$F$23</f>
        <v>-229501639.5579845</v>
      </c>
      <c r="I8809" s="112">
        <v>23607179.604855791</v>
      </c>
      <c r="J8809" s="112">
        <v>94082005.031817406</v>
      </c>
      <c r="K8809" s="112">
        <f>I8809-J8809-(0.38*'Recalled prostheses cost'!$F$23)</f>
        <v>-79500518.724380255</v>
      </c>
      <c r="L8809" s="11">
        <f t="shared" si="278"/>
        <v>1</v>
      </c>
    </row>
    <row r="8810" spans="1:12" x14ac:dyDescent="0.25">
      <c r="A8810">
        <f t="shared" si="279"/>
        <v>8805</v>
      </c>
      <c r="C8810">
        <v>77907.476996013676</v>
      </c>
      <c r="D8810">
        <v>80137.899453950085</v>
      </c>
      <c r="E8810">
        <v>54735019.663356252</v>
      </c>
      <c r="F8810">
        <v>2230.422457936409</v>
      </c>
      <c r="G8810">
        <v>360984248.03070492</v>
      </c>
      <c r="H8810" s="6">
        <f>E8810-G8810-'Recalled prostheses cost'!$F$23</f>
        <v>-330001052.83423984</v>
      </c>
      <c r="I8810" s="112">
        <v>29975630.532664556</v>
      </c>
      <c r="J8810" s="112">
        <v>137174014.25166786</v>
      </c>
      <c r="K8810" s="112">
        <f>I8810-J8810-(0.38*'Recalled prostheses cost'!$F$23)</f>
        <v>-116224077.01642194</v>
      </c>
      <c r="L8810" s="11">
        <f t="shared" si="278"/>
        <v>1</v>
      </c>
    </row>
    <row r="8811" spans="1:12" x14ac:dyDescent="0.25">
      <c r="A8811">
        <f t="shared" si="279"/>
        <v>8806</v>
      </c>
      <c r="C8811">
        <v>52481.92178935789</v>
      </c>
      <c r="D8811">
        <v>53890.146015409104</v>
      </c>
      <c r="E8811">
        <v>50366847.728958316</v>
      </c>
      <c r="F8811">
        <v>1408.2242260512139</v>
      </c>
      <c r="G8811">
        <v>323534061.42258</v>
      </c>
      <c r="H8811" s="6">
        <f>E8811-G8811-'Recalled prostheses cost'!$F$23</f>
        <v>-296919038.16051286</v>
      </c>
      <c r="I8811" s="112">
        <v>27761169.176284604</v>
      </c>
      <c r="J8811" s="112">
        <v>122942943.34058042</v>
      </c>
      <c r="K8811" s="112">
        <f>I8811-J8811-(0.38*'Recalled prostheses cost'!$F$23)</f>
        <v>-104207467.46171448</v>
      </c>
      <c r="L8811" s="11">
        <f t="shared" si="278"/>
        <v>1</v>
      </c>
    </row>
    <row r="8812" spans="1:12" x14ac:dyDescent="0.25">
      <c r="A8812">
        <f t="shared" si="279"/>
        <v>8807</v>
      </c>
      <c r="C8812">
        <v>63479.167174500231</v>
      </c>
      <c r="D8812">
        <v>65934.535017895483</v>
      </c>
      <c r="E8812">
        <v>57021161.4794598</v>
      </c>
      <c r="F8812">
        <v>2455.3678433952518</v>
      </c>
      <c r="G8812">
        <v>479073084.64541006</v>
      </c>
      <c r="H8812" s="6">
        <f>E8812-G8812-'Recalled prostheses cost'!$F$23</f>
        <v>-445803747.63284141</v>
      </c>
      <c r="I8812" s="112">
        <v>31312983.067162372</v>
      </c>
      <c r="J8812" s="112">
        <v>182047772.16525584</v>
      </c>
      <c r="K8812" s="112">
        <f>I8812-J8812-(0.38*'Recalled prostheses cost'!$F$23)</f>
        <v>-159760482.39551213</v>
      </c>
      <c r="L8812" s="11">
        <f t="shared" si="278"/>
        <v>1</v>
      </c>
    </row>
    <row r="8813" spans="1:12" x14ac:dyDescent="0.25">
      <c r="A8813">
        <f t="shared" si="279"/>
        <v>8808</v>
      </c>
      <c r="C8813">
        <v>62559.817191505354</v>
      </c>
      <c r="D8813">
        <v>64673.231459838469</v>
      </c>
      <c r="E8813">
        <v>58265052.873704284</v>
      </c>
      <c r="F8813">
        <v>2113.4142683331156</v>
      </c>
      <c r="G8813">
        <v>436647742.99994409</v>
      </c>
      <c r="H8813" s="6">
        <f>E8813-G8813-'Recalled prostheses cost'!$F$23</f>
        <v>-402134514.59313095</v>
      </c>
      <c r="I8813" s="112">
        <v>32535111.375230238</v>
      </c>
      <c r="J8813" s="112">
        <v>165926142.33997875</v>
      </c>
      <c r="K8813" s="112">
        <f>I8813-J8813-(0.38*'Recalled prostheses cost'!$F$23)</f>
        <v>-142416724.26216716</v>
      </c>
      <c r="L8813" s="11">
        <f t="shared" si="278"/>
        <v>1</v>
      </c>
    </row>
    <row r="8814" spans="1:12" x14ac:dyDescent="0.25">
      <c r="A8814">
        <f t="shared" si="279"/>
        <v>8809</v>
      </c>
      <c r="C8814">
        <v>57049.155536275721</v>
      </c>
      <c r="D8814">
        <v>59253.820919261256</v>
      </c>
      <c r="E8814">
        <v>48086733.407822937</v>
      </c>
      <c r="F8814">
        <v>2204.665382985535</v>
      </c>
      <c r="G8814">
        <v>416807546.80124229</v>
      </c>
      <c r="H8814" s="6">
        <f>E8814-G8814-'Recalled prostheses cost'!$F$23</f>
        <v>-392472637.86031055</v>
      </c>
      <c r="I8814" s="112">
        <v>26670432.391424164</v>
      </c>
      <c r="J8814" s="112">
        <v>158386867.78447208</v>
      </c>
      <c r="K8814" s="112">
        <f>I8814-J8814-(0.38*'Recalled prostheses cost'!$F$23)</f>
        <v>-140742128.69046655</v>
      </c>
      <c r="L8814" s="11">
        <f t="shared" si="278"/>
        <v>1</v>
      </c>
    </row>
    <row r="8815" spans="1:12" x14ac:dyDescent="0.25">
      <c r="A8815">
        <f t="shared" si="279"/>
        <v>8810</v>
      </c>
      <c r="C8815">
        <v>51574.962490754224</v>
      </c>
      <c r="D8815">
        <v>53060.707855995162</v>
      </c>
      <c r="E8815">
        <v>49704118.537566684</v>
      </c>
      <c r="F8815">
        <v>1485.7453652409386</v>
      </c>
      <c r="G8815">
        <v>359547138.69616663</v>
      </c>
      <c r="H8815" s="6">
        <f>E8815-G8815-'Recalled prostheses cost'!$F$23</f>
        <v>-333594844.62549114</v>
      </c>
      <c r="I8815" s="112">
        <v>26872632.177917294</v>
      </c>
      <c r="J8815" s="112">
        <v>136627912.70454329</v>
      </c>
      <c r="K8815" s="112">
        <f>I8815-J8815-(0.38*'Recalled prostheses cost'!$F$23)</f>
        <v>-118780973.82404464</v>
      </c>
      <c r="L8815" s="11">
        <f t="shared" si="278"/>
        <v>1</v>
      </c>
    </row>
    <row r="8816" spans="1:12" x14ac:dyDescent="0.25">
      <c r="A8816">
        <f t="shared" si="279"/>
        <v>8811</v>
      </c>
      <c r="C8816">
        <v>72534.188512770212</v>
      </c>
      <c r="D8816">
        <v>74948.361251175942</v>
      </c>
      <c r="E8816">
        <v>47523461.816459857</v>
      </c>
      <c r="F8816">
        <v>2414.1727384057303</v>
      </c>
      <c r="G8816">
        <v>327796487.40070802</v>
      </c>
      <c r="H8816" s="6">
        <f>E8816-G8816-'Recalled prostheses cost'!$F$23</f>
        <v>-304024850.05113935</v>
      </c>
      <c r="I8816" s="112">
        <v>26481528.767287828</v>
      </c>
      <c r="J8816" s="112">
        <v>124562665.21226907</v>
      </c>
      <c r="K8816" s="112">
        <f>I8816-J8816-(0.38*'Recalled prostheses cost'!$F$23)</f>
        <v>-107106829.7423999</v>
      </c>
      <c r="L8816" s="11">
        <f t="shared" si="278"/>
        <v>1</v>
      </c>
    </row>
    <row r="8817" spans="1:12" x14ac:dyDescent="0.25">
      <c r="A8817">
        <f t="shared" si="279"/>
        <v>8812</v>
      </c>
      <c r="C8817">
        <v>55717.559677809273</v>
      </c>
      <c r="D8817">
        <v>56984.393562840232</v>
      </c>
      <c r="E8817">
        <v>41390801.040628567</v>
      </c>
      <c r="F8817">
        <v>1266.8338850309592</v>
      </c>
      <c r="G8817">
        <v>232485835.52171236</v>
      </c>
      <c r="H8817" s="6">
        <f>E8817-G8817-'Recalled prostheses cost'!$F$23</f>
        <v>-214846858.94797498</v>
      </c>
      <c r="I8817" s="112">
        <v>23202817.555255931</v>
      </c>
      <c r="J8817" s="112">
        <v>88344617.498250723</v>
      </c>
      <c r="K8817" s="112">
        <f>I8817-J8817-(0.38*'Recalled prostheses cost'!$F$23)</f>
        <v>-74167493.240413427</v>
      </c>
      <c r="L8817" s="11">
        <f t="shared" si="278"/>
        <v>1</v>
      </c>
    </row>
    <row r="8818" spans="1:12" x14ac:dyDescent="0.25">
      <c r="A8818">
        <f t="shared" si="279"/>
        <v>8813</v>
      </c>
      <c r="C8818">
        <v>58452.452604132261</v>
      </c>
      <c r="D8818">
        <v>60671.244653119851</v>
      </c>
      <c r="E8818">
        <v>42047684.860850103</v>
      </c>
      <c r="F8818">
        <v>2218.7920489875905</v>
      </c>
      <c r="G8818">
        <v>316988395.31548256</v>
      </c>
      <c r="H8818" s="6">
        <f>E8818-G8818-'Recalled prostheses cost'!$F$23</f>
        <v>-298692534.92152363</v>
      </c>
      <c r="I8818" s="112">
        <v>23063618.6464861</v>
      </c>
      <c r="J8818" s="112">
        <v>120455590.21988337</v>
      </c>
      <c r="K8818" s="112">
        <f>I8818-J8818-(0.38*'Recalled prostheses cost'!$F$23)</f>
        <v>-106417664.8708159</v>
      </c>
      <c r="L8818" s="11">
        <f t="shared" si="278"/>
        <v>1</v>
      </c>
    </row>
    <row r="8819" spans="1:12" x14ac:dyDescent="0.25">
      <c r="A8819">
        <f t="shared" si="279"/>
        <v>8814</v>
      </c>
      <c r="C8819">
        <v>57427.932810421364</v>
      </c>
      <c r="D8819">
        <v>59099.872838618583</v>
      </c>
      <c r="E8819">
        <v>45402406.258506812</v>
      </c>
      <c r="F8819">
        <v>1671.9400281972194</v>
      </c>
      <c r="G8819">
        <v>288738284.0832985</v>
      </c>
      <c r="H8819" s="6">
        <f>E8819-G8819-'Recalled prostheses cost'!$F$23</f>
        <v>-267087702.29168287</v>
      </c>
      <c r="I8819" s="112">
        <v>25038836.830828965</v>
      </c>
      <c r="J8819" s="112">
        <v>109720547.95165342</v>
      </c>
      <c r="K8819" s="112">
        <f>I8819-J8819-(0.38*'Recalled prostheses cost'!$F$23)</f>
        <v>-93707404.41824311</v>
      </c>
      <c r="L8819" s="11">
        <f t="shared" si="278"/>
        <v>1</v>
      </c>
    </row>
    <row r="8820" spans="1:12" x14ac:dyDescent="0.25">
      <c r="A8820">
        <f t="shared" si="279"/>
        <v>8815</v>
      </c>
      <c r="C8820">
        <v>81514.984495547265</v>
      </c>
      <c r="D8820">
        <v>84012.531445275003</v>
      </c>
      <c r="E8820">
        <v>52525161.182569191</v>
      </c>
      <c r="F8820">
        <v>2497.5469497277372</v>
      </c>
      <c r="G8820">
        <v>334191613.7553854</v>
      </c>
      <c r="H8820" s="6">
        <f>E8820-G8820-'Recalled prostheses cost'!$F$23</f>
        <v>-305418277.03970736</v>
      </c>
      <c r="I8820" s="112">
        <v>28785876.856453896</v>
      </c>
      <c r="J8820" s="112">
        <v>126992813.22704646</v>
      </c>
      <c r="K8820" s="112">
        <f>I8820-J8820-(0.38*'Recalled prostheses cost'!$F$23)</f>
        <v>-107232629.66801122</v>
      </c>
      <c r="L8820" s="11">
        <f t="shared" si="278"/>
        <v>1</v>
      </c>
    </row>
    <row r="8821" spans="1:12" x14ac:dyDescent="0.25">
      <c r="A8821">
        <f t="shared" si="279"/>
        <v>8816</v>
      </c>
      <c r="C8821">
        <v>67773.664202118031</v>
      </c>
      <c r="D8821">
        <v>70182.2637722379</v>
      </c>
      <c r="E8821">
        <v>44026708.185931996</v>
      </c>
      <c r="F8821">
        <v>2408.5995701198699</v>
      </c>
      <c r="G8821">
        <v>313347361.1816231</v>
      </c>
      <c r="H8821" s="6">
        <f>E8821-G8821-'Recalled prostheses cost'!$F$23</f>
        <v>-293072477.46258229</v>
      </c>
      <c r="I8821" s="112">
        <v>24281686.145058878</v>
      </c>
      <c r="J8821" s="112">
        <v>119071997.24901679</v>
      </c>
      <c r="K8821" s="112">
        <f>I8821-J8821-(0.38*'Recalled prostheses cost'!$F$23)</f>
        <v>-103816004.40137658</v>
      </c>
      <c r="L8821" s="11">
        <f t="shared" si="278"/>
        <v>1</v>
      </c>
    </row>
    <row r="8822" spans="1:12" x14ac:dyDescent="0.25">
      <c r="A8822">
        <f t="shared" si="279"/>
        <v>8817</v>
      </c>
      <c r="C8822">
        <v>51563.516899394141</v>
      </c>
      <c r="D8822">
        <v>52632.673622112852</v>
      </c>
      <c r="E8822">
        <v>50867394.827802226</v>
      </c>
      <c r="F8822">
        <v>1069.1567227187115</v>
      </c>
      <c r="G8822">
        <v>288032892.71921188</v>
      </c>
      <c r="H8822" s="6">
        <f>E8822-G8822-'Recalled prostheses cost'!$F$23</f>
        <v>-260917322.35830081</v>
      </c>
      <c r="I8822" s="112">
        <v>28132983.699796379</v>
      </c>
      <c r="J8822" s="112">
        <v>109452499.23330051</v>
      </c>
      <c r="K8822" s="112">
        <f>I8822-J8822-(0.38*'Recalled prostheses cost'!$F$23)</f>
        <v>-90345208.830922782</v>
      </c>
      <c r="L8822" s="11">
        <f t="shared" si="278"/>
        <v>1</v>
      </c>
    </row>
    <row r="8823" spans="1:12" x14ac:dyDescent="0.25">
      <c r="A8823">
        <f t="shared" si="279"/>
        <v>8818</v>
      </c>
      <c r="C8823">
        <v>85026.981681634963</v>
      </c>
      <c r="D8823">
        <v>87568.511700401941</v>
      </c>
      <c r="E8823">
        <v>50389256.550551504</v>
      </c>
      <c r="F8823">
        <v>2541.5300187669782</v>
      </c>
      <c r="G8823">
        <v>337459156.68277234</v>
      </c>
      <c r="H8823" s="6">
        <f>E8823-G8823-'Recalled prostheses cost'!$F$23</f>
        <v>-310821724.59911203</v>
      </c>
      <c r="I8823" s="112">
        <v>27924483.344038222</v>
      </c>
      <c r="J8823" s="112">
        <v>128234479.53945352</v>
      </c>
      <c r="K8823" s="112">
        <f>I8823-J8823-(0.38*'Recalled prostheses cost'!$F$23)</f>
        <v>-109335689.49283394</v>
      </c>
      <c r="L8823" s="11">
        <f t="shared" si="278"/>
        <v>1</v>
      </c>
    </row>
    <row r="8824" spans="1:12" x14ac:dyDescent="0.25">
      <c r="A8824">
        <f t="shared" si="279"/>
        <v>8819</v>
      </c>
      <c r="C8824">
        <v>63531.195925641012</v>
      </c>
      <c r="D8824">
        <v>65315.395531707014</v>
      </c>
      <c r="E8824">
        <v>42811894.102943361</v>
      </c>
      <c r="F8824">
        <v>1784.1996060660022</v>
      </c>
      <c r="G8824">
        <v>238659449.74761763</v>
      </c>
      <c r="H8824" s="6">
        <f>E8824-G8824-'Recalled prostheses cost'!$F$23</f>
        <v>-219599380.11156544</v>
      </c>
      <c r="I8824" s="112">
        <v>24318035.096417591</v>
      </c>
      <c r="J8824" s="112">
        <v>90690590.904094681</v>
      </c>
      <c r="K8824" s="112">
        <f>I8824-J8824-(0.38*'Recalled prostheses cost'!$F$23)</f>
        <v>-75398249.105095744</v>
      </c>
      <c r="L8824" s="11">
        <f t="shared" si="278"/>
        <v>1</v>
      </c>
    </row>
    <row r="8825" spans="1:12" x14ac:dyDescent="0.25">
      <c r="A8825">
        <f t="shared" si="279"/>
        <v>8820</v>
      </c>
      <c r="C8825">
        <v>52383.4810782231</v>
      </c>
      <c r="D8825">
        <v>54821.881604413662</v>
      </c>
      <c r="E8825">
        <v>51871971.996244729</v>
      </c>
      <c r="F8825">
        <v>2438.4005261905622</v>
      </c>
      <c r="G8825">
        <v>606140440.41653407</v>
      </c>
      <c r="H8825" s="6">
        <f>E8825-G8825-'Recalled prostheses cost'!$F$23</f>
        <v>-578020292.88718045</v>
      </c>
      <c r="I8825" s="112">
        <v>29195873.186439529</v>
      </c>
      <c r="J8825" s="112">
        <v>230333367.35828295</v>
      </c>
      <c r="K8825" s="112">
        <f>I8825-J8825-(0.38*'Recalled prostheses cost'!$F$23)</f>
        <v>-210163187.46926206</v>
      </c>
      <c r="L8825" s="11">
        <f t="shared" si="278"/>
        <v>1</v>
      </c>
    </row>
    <row r="8826" spans="1:12" x14ac:dyDescent="0.25">
      <c r="A8826">
        <f t="shared" si="279"/>
        <v>8821</v>
      </c>
      <c r="C8826">
        <v>65399.149560748476</v>
      </c>
      <c r="D8826">
        <v>66620.344874582574</v>
      </c>
      <c r="E8826">
        <v>49389370.032284535</v>
      </c>
      <c r="F8826">
        <v>1221.1953138340978</v>
      </c>
      <c r="G8826">
        <v>214294825.73010978</v>
      </c>
      <c r="H8826" s="6">
        <f>E8826-G8826-'Recalled prostheses cost'!$F$23</f>
        <v>-188657280.16471642</v>
      </c>
      <c r="I8826" s="112">
        <v>27082281.64823667</v>
      </c>
      <c r="J8826" s="112">
        <v>81432033.777441725</v>
      </c>
      <c r="K8826" s="112">
        <f>I8826-J8826-(0.38*'Recalled prostheses cost'!$F$23)</f>
        <v>-63375445.426623702</v>
      </c>
      <c r="L8826" s="11">
        <f t="shared" si="278"/>
        <v>1</v>
      </c>
    </row>
    <row r="8827" spans="1:12" x14ac:dyDescent="0.25">
      <c r="A8827">
        <f t="shared" si="279"/>
        <v>8822</v>
      </c>
      <c r="C8827">
        <v>81642.708788757693</v>
      </c>
      <c r="D8827">
        <v>84116.580273510452</v>
      </c>
      <c r="E8827">
        <v>45401684.103907034</v>
      </c>
      <c r="F8827">
        <v>2473.871484752759</v>
      </c>
      <c r="G8827">
        <v>287391349.08233571</v>
      </c>
      <c r="H8827" s="6">
        <f>E8827-G8827-'Recalled prostheses cost'!$F$23</f>
        <v>-265741489.44531983</v>
      </c>
      <c r="I8827" s="112">
        <v>25162924.988379978</v>
      </c>
      <c r="J8827" s="112">
        <v>109208712.65128759</v>
      </c>
      <c r="K8827" s="112">
        <f>I8827-J8827-(0.38*'Recalled prostheses cost'!$F$23)</f>
        <v>-93071480.960326254</v>
      </c>
      <c r="L8827" s="11">
        <f t="shared" si="278"/>
        <v>1</v>
      </c>
    </row>
    <row r="8828" spans="1:12" x14ac:dyDescent="0.25">
      <c r="A8828">
        <f t="shared" si="279"/>
        <v>8823</v>
      </c>
      <c r="C8828">
        <v>60673.595243293152</v>
      </c>
      <c r="D8828">
        <v>61629.328104591339</v>
      </c>
      <c r="E8828">
        <v>41827121.73242382</v>
      </c>
      <c r="F8828">
        <v>955.73286129818734</v>
      </c>
      <c r="G8828">
        <v>127568726.27974559</v>
      </c>
      <c r="H8828" s="6">
        <f>E8828-G8828-'Recalled prostheses cost'!$F$23</f>
        <v>-109493429.01421294</v>
      </c>
      <c r="I8828" s="112">
        <v>23259530.634849951</v>
      </c>
      <c r="J8828" s="112">
        <v>48476115.986303329</v>
      </c>
      <c r="K8828" s="112">
        <f>I8828-J8828-(0.38*'Recalled prostheses cost'!$F$23)</f>
        <v>-34242278.648872025</v>
      </c>
      <c r="L8828" s="11">
        <f t="shared" si="278"/>
        <v>1</v>
      </c>
    </row>
    <row r="8829" spans="1:12" x14ac:dyDescent="0.25">
      <c r="A8829">
        <f t="shared" si="279"/>
        <v>8824</v>
      </c>
      <c r="C8829">
        <v>62550.080515367787</v>
      </c>
      <c r="D8829">
        <v>64820.357664558469</v>
      </c>
      <c r="E8829">
        <v>42711581.441443227</v>
      </c>
      <c r="F8829">
        <v>2270.2771491906824</v>
      </c>
      <c r="G8829">
        <v>334481358.08532691</v>
      </c>
      <c r="H8829" s="6">
        <f>E8829-G8829-'Recalled prostheses cost'!$F$23</f>
        <v>-315521601.11077487</v>
      </c>
      <c r="I8829" s="112">
        <v>23758479.541395485</v>
      </c>
      <c r="J8829" s="112">
        <v>127102916.0724242</v>
      </c>
      <c r="K8829" s="112">
        <f>I8829-J8829-(0.38*'Recalled prostheses cost'!$F$23)</f>
        <v>-112370129.82844737</v>
      </c>
      <c r="L8829" s="11">
        <f t="shared" si="278"/>
        <v>1</v>
      </c>
    </row>
    <row r="8830" spans="1:12" x14ac:dyDescent="0.25">
      <c r="A8830">
        <f t="shared" si="279"/>
        <v>8825</v>
      </c>
      <c r="C8830">
        <v>54874.436182162477</v>
      </c>
      <c r="D8830">
        <v>56501.244674840673</v>
      </c>
      <c r="E8830">
        <v>47274314.386725254</v>
      </c>
      <c r="F8830">
        <v>1626.8084926781958</v>
      </c>
      <c r="G8830">
        <v>305656019.74678075</v>
      </c>
      <c r="H8830" s="6">
        <f>E8830-G8830-'Recalled prostheses cost'!$F$23</f>
        <v>-282133529.82694668</v>
      </c>
      <c r="I8830" s="112">
        <v>26135309.937928759</v>
      </c>
      <c r="J8830" s="112">
        <v>116149287.50377668</v>
      </c>
      <c r="K8830" s="112">
        <f>I8830-J8830-(0.38*'Recalled prostheses cost'!$F$23)</f>
        <v>-99039670.863266587</v>
      </c>
      <c r="L8830" s="11">
        <f t="shared" si="278"/>
        <v>1</v>
      </c>
    </row>
    <row r="8831" spans="1:12" x14ac:dyDescent="0.25">
      <c r="A8831">
        <f t="shared" si="279"/>
        <v>8826</v>
      </c>
      <c r="C8831">
        <v>58497.919797586961</v>
      </c>
      <c r="D8831">
        <v>61055.128752904369</v>
      </c>
      <c r="E8831">
        <v>55278678.753288701</v>
      </c>
      <c r="F8831">
        <v>2557.2089553174083</v>
      </c>
      <c r="G8831">
        <v>646369976.13436019</v>
      </c>
      <c r="H8831" s="6">
        <f>E8831-G8831-'Recalled prostheses cost'!$F$23</f>
        <v>-614843121.84796262</v>
      </c>
      <c r="I8831" s="112">
        <v>30851852.401232827</v>
      </c>
      <c r="J8831" s="112">
        <v>245620590.93105686</v>
      </c>
      <c r="K8831" s="112">
        <f>I8831-J8831-(0.38*'Recalled prostheses cost'!$F$23)</f>
        <v>-223794431.82724267</v>
      </c>
      <c r="L8831" s="11">
        <f t="shared" si="278"/>
        <v>1</v>
      </c>
    </row>
    <row r="8832" spans="1:12" x14ac:dyDescent="0.25">
      <c r="A8832">
        <f t="shared" si="279"/>
        <v>8827</v>
      </c>
      <c r="C8832">
        <v>72979.539619495787</v>
      </c>
      <c r="D8832">
        <v>76147.087031298957</v>
      </c>
      <c r="E8832">
        <v>46824190.124443337</v>
      </c>
      <c r="F8832">
        <v>3167.5474118031707</v>
      </c>
      <c r="G8832">
        <v>417024769.86818951</v>
      </c>
      <c r="H8832" s="6">
        <f>E8832-G8832-'Recalled prostheses cost'!$F$23</f>
        <v>-393952404.21063733</v>
      </c>
      <c r="I8832" s="112">
        <v>25571001.957992714</v>
      </c>
      <c r="J8832" s="112">
        <v>158469412.54991201</v>
      </c>
      <c r="K8832" s="112">
        <f>I8832-J8832-(0.38*'Recalled prostheses cost'!$F$23)</f>
        <v>-141924103.88933793</v>
      </c>
      <c r="L8832" s="11">
        <f t="shared" si="278"/>
        <v>1</v>
      </c>
    </row>
    <row r="8833" spans="1:12" x14ac:dyDescent="0.25">
      <c r="A8833">
        <f t="shared" si="279"/>
        <v>8828</v>
      </c>
      <c r="C8833">
        <v>58523.21370268568</v>
      </c>
      <c r="D8833">
        <v>59768.70038950981</v>
      </c>
      <c r="E8833">
        <v>69101198.721500456</v>
      </c>
      <c r="F8833">
        <v>1245.4866868241297</v>
      </c>
      <c r="G8833">
        <v>387054936.47840416</v>
      </c>
      <c r="H8833" s="6">
        <f>E8833-G8833-'Recalled prostheses cost'!$F$23</f>
        <v>-341705562.22379488</v>
      </c>
      <c r="I8833" s="112">
        <v>38100915.488893256</v>
      </c>
      <c r="J8833" s="112">
        <v>147080875.86179355</v>
      </c>
      <c r="K8833" s="112">
        <f>I8833-J8833-(0.38*'Recalled prostheses cost'!$F$23)</f>
        <v>-118005653.67031893</v>
      </c>
      <c r="L8833" s="11">
        <f t="shared" si="278"/>
        <v>1</v>
      </c>
    </row>
    <row r="8834" spans="1:12" x14ac:dyDescent="0.25">
      <c r="A8834">
        <f t="shared" si="279"/>
        <v>8829</v>
      </c>
      <c r="C8834">
        <v>73389.480053722116</v>
      </c>
      <c r="D8834">
        <v>75200.250538946537</v>
      </c>
      <c r="E8834">
        <v>43776903.050898857</v>
      </c>
      <c r="F8834">
        <v>1810.7704852244206</v>
      </c>
      <c r="G8834">
        <v>258402306.02024791</v>
      </c>
      <c r="H8834" s="6">
        <f>E8834-G8834-'Recalled prostheses cost'!$F$23</f>
        <v>-238377227.43624023</v>
      </c>
      <c r="I8834" s="112">
        <v>24280640.764149845</v>
      </c>
      <c r="J8834" s="112">
        <v>98192876.287694201</v>
      </c>
      <c r="K8834" s="112">
        <f>I8834-J8834-(0.38*'Recalled prostheses cost'!$F$23)</f>
        <v>-82937928.820962995</v>
      </c>
      <c r="L8834" s="11">
        <f t="shared" si="278"/>
        <v>1</v>
      </c>
    </row>
    <row r="8835" spans="1:12" x14ac:dyDescent="0.25">
      <c r="A8835">
        <f t="shared" si="279"/>
        <v>8830</v>
      </c>
      <c r="C8835">
        <v>62979.486359907401</v>
      </c>
      <c r="D8835">
        <v>64831.069474908043</v>
      </c>
      <c r="E8835">
        <v>55485209.464092396</v>
      </c>
      <c r="F8835">
        <v>1851.5831150006416</v>
      </c>
      <c r="G8835">
        <v>457897286.52056015</v>
      </c>
      <c r="H8835" s="6">
        <f>E8835-G8835-'Recalled prostheses cost'!$F$23</f>
        <v>-426163901.52335894</v>
      </c>
      <c r="I8835" s="112">
        <v>30327154.232564174</v>
      </c>
      <c r="J8835" s="112">
        <v>174000968.87781283</v>
      </c>
      <c r="K8835" s="112">
        <f>I8835-J8835-(0.38*'Recalled prostheses cost'!$F$23)</f>
        <v>-152699507.94266731</v>
      </c>
      <c r="L8835" s="11">
        <f t="shared" si="278"/>
        <v>1</v>
      </c>
    </row>
    <row r="8836" spans="1:12" x14ac:dyDescent="0.25">
      <c r="A8836">
        <f t="shared" si="279"/>
        <v>8831</v>
      </c>
      <c r="C8836">
        <v>50384.204905347287</v>
      </c>
      <c r="D8836">
        <v>51818.104095986841</v>
      </c>
      <c r="E8836">
        <v>51984551.07097479</v>
      </c>
      <c r="F8836">
        <v>1433.8991906395531</v>
      </c>
      <c r="G8836">
        <v>345302404.21004593</v>
      </c>
      <c r="H8836" s="6">
        <f>E8836-G8836-'Recalled prostheses cost'!$F$23</f>
        <v>-317069677.60596234</v>
      </c>
      <c r="I8836" s="112">
        <v>28883263.969155204</v>
      </c>
      <c r="J8836" s="112">
        <v>131214913.59981745</v>
      </c>
      <c r="K8836" s="112">
        <f>I8836-J8836-(0.38*'Recalled prostheses cost'!$F$23)</f>
        <v>-111357342.92808089</v>
      </c>
      <c r="L8836" s="11">
        <f t="shared" si="278"/>
        <v>1</v>
      </c>
    </row>
    <row r="8837" spans="1:12" x14ac:dyDescent="0.25">
      <c r="A8837">
        <f t="shared" si="279"/>
        <v>8832</v>
      </c>
      <c r="C8837">
        <v>51778.081919428798</v>
      </c>
      <c r="D8837">
        <v>53109.622069270314</v>
      </c>
      <c r="E8837">
        <v>44256636.022405915</v>
      </c>
      <c r="F8837">
        <v>1331.5401498415158</v>
      </c>
      <c r="G8837">
        <v>308268852.71598995</v>
      </c>
      <c r="H8837" s="6">
        <f>E8837-G8837-'Recalled prostheses cost'!$F$23</f>
        <v>-287764041.16047519</v>
      </c>
      <c r="I8837" s="112">
        <v>24656425.418383397</v>
      </c>
      <c r="J8837" s="112">
        <v>117142164.03207618</v>
      </c>
      <c r="K8837" s="112">
        <f>I8837-J8837-(0.38*'Recalled prostheses cost'!$F$23)</f>
        <v>-101511431.91111144</v>
      </c>
      <c r="L8837" s="11">
        <f t="shared" si="278"/>
        <v>1</v>
      </c>
    </row>
    <row r="8838" spans="1:12" x14ac:dyDescent="0.25">
      <c r="A8838">
        <f t="shared" si="279"/>
        <v>8833</v>
      </c>
      <c r="C8838">
        <v>68581.281471906448</v>
      </c>
      <c r="D8838">
        <v>70498.98305658219</v>
      </c>
      <c r="E8838">
        <v>48618640.567287698</v>
      </c>
      <c r="F8838">
        <v>1917.7015846757422</v>
      </c>
      <c r="G8838">
        <v>271106006.50267839</v>
      </c>
      <c r="H8838" s="6">
        <f>E8838-G8838-'Recalled prostheses cost'!$F$23</f>
        <v>-246239190.40228188</v>
      </c>
      <c r="I8838" s="112">
        <v>26903621.764454938</v>
      </c>
      <c r="J8838" s="112">
        <v>103020282.47101778</v>
      </c>
      <c r="K8838" s="112">
        <f>I8838-J8838-(0.38*'Recalled prostheses cost'!$F$23)</f>
        <v>-85142354.003981501</v>
      </c>
      <c r="L8838" s="11">
        <f t="shared" ref="L8838:L8901" si="280">IF(H8838/$H$1&lt;=F8838,1,0)</f>
        <v>1</v>
      </c>
    </row>
    <row r="8839" spans="1:12" x14ac:dyDescent="0.25">
      <c r="A8839">
        <f t="shared" si="279"/>
        <v>8834</v>
      </c>
      <c r="C8839">
        <v>56628.56676677832</v>
      </c>
      <c r="D8839">
        <v>58064.800965717834</v>
      </c>
      <c r="E8839">
        <v>53226001.323708735</v>
      </c>
      <c r="F8839">
        <v>1436.2341989395136</v>
      </c>
      <c r="G8839">
        <v>352444276.52586895</v>
      </c>
      <c r="H8839" s="6">
        <f>E8839-G8839-'Recalled prostheses cost'!$F$23</f>
        <v>-322970099.66905141</v>
      </c>
      <c r="I8839" s="112">
        <v>29258370.198126331</v>
      </c>
      <c r="J8839" s="112">
        <v>133928825.0798302</v>
      </c>
      <c r="K8839" s="112">
        <f>I8839-J8839-(0.38*'Recalled prostheses cost'!$F$23)</f>
        <v>-113696148.17912251</v>
      </c>
      <c r="L8839" s="11">
        <f t="shared" si="280"/>
        <v>1</v>
      </c>
    </row>
    <row r="8840" spans="1:12" x14ac:dyDescent="0.25">
      <c r="A8840">
        <f t="shared" ref="A8840:A8903" si="281">1+A8839</f>
        <v>8835</v>
      </c>
      <c r="C8840">
        <v>59607.567066012758</v>
      </c>
      <c r="D8840">
        <v>61585.636189064579</v>
      </c>
      <c r="E8840">
        <v>65567767.868912503</v>
      </c>
      <c r="F8840">
        <v>1978.0691230518205</v>
      </c>
      <c r="G8840">
        <v>550409596.14541125</v>
      </c>
      <c r="H8840" s="6">
        <f>E8840-G8840-'Recalled prostheses cost'!$F$23</f>
        <v>-508593652.7433899</v>
      </c>
      <c r="I8840" s="112">
        <v>36156620.030667871</v>
      </c>
      <c r="J8840" s="112">
        <v>209155646.53525627</v>
      </c>
      <c r="K8840" s="112">
        <f>I8840-J8840-(0.38*'Recalled prostheses cost'!$F$23)</f>
        <v>-182024719.80200705</v>
      </c>
      <c r="L8840" s="11">
        <f t="shared" si="280"/>
        <v>1</v>
      </c>
    </row>
    <row r="8841" spans="1:12" x14ac:dyDescent="0.25">
      <c r="A8841">
        <f t="shared" si="281"/>
        <v>8836</v>
      </c>
      <c r="C8841">
        <v>53544.478306522789</v>
      </c>
      <c r="D8841">
        <v>54904.453586782074</v>
      </c>
      <c r="E8841">
        <v>52238187.100833558</v>
      </c>
      <c r="F8841">
        <v>1359.9752802592848</v>
      </c>
      <c r="G8841">
        <v>260221056.16235721</v>
      </c>
      <c r="H8841" s="6">
        <f>E8841-G8841-'Recalled prostheses cost'!$F$23</f>
        <v>-231734693.52841482</v>
      </c>
      <c r="I8841" s="112">
        <v>29301309.508829907</v>
      </c>
      <c r="J8841" s="112">
        <v>98884001.341695771</v>
      </c>
      <c r="K8841" s="112">
        <f>I8841-J8841-(0.38*'Recalled prostheses cost'!$F$23)</f>
        <v>-78608385.130284518</v>
      </c>
      <c r="L8841" s="11">
        <f t="shared" si="280"/>
        <v>1</v>
      </c>
    </row>
    <row r="8842" spans="1:12" x14ac:dyDescent="0.25">
      <c r="A8842">
        <f t="shared" si="281"/>
        <v>8837</v>
      </c>
      <c r="C8842">
        <v>77542.579560776765</v>
      </c>
      <c r="D8842">
        <v>80797.18184795526</v>
      </c>
      <c r="E8842">
        <v>41860952.57843297</v>
      </c>
      <c r="F8842">
        <v>3254.6022871784953</v>
      </c>
      <c r="G8842">
        <v>293470144.18164939</v>
      </c>
      <c r="H8842" s="6">
        <f>E8842-G8842-'Recalled prostheses cost'!$F$23</f>
        <v>-275361016.07010758</v>
      </c>
      <c r="I8842" s="112">
        <v>23504652.613679171</v>
      </c>
      <c r="J8842" s="112">
        <v>111518654.78902677</v>
      </c>
      <c r="K8842" s="112">
        <f>I8842-J8842-(0.38*'Recalled prostheses cost'!$F$23)</f>
        <v>-97039695.47276625</v>
      </c>
      <c r="L8842" s="11">
        <f t="shared" si="280"/>
        <v>1</v>
      </c>
    </row>
    <row r="8843" spans="1:12" x14ac:dyDescent="0.25">
      <c r="A8843">
        <f t="shared" si="281"/>
        <v>8838</v>
      </c>
      <c r="C8843">
        <v>59983.77323258447</v>
      </c>
      <c r="D8843">
        <v>61830.992258043727</v>
      </c>
      <c r="E8843">
        <v>72654451.841130301</v>
      </c>
      <c r="F8843">
        <v>1847.219025459257</v>
      </c>
      <c r="G8843">
        <v>637905144.02141082</v>
      </c>
      <c r="H8843" s="6">
        <f>E8843-G8843-'Recalled prostheses cost'!$F$23</f>
        <v>-589002516.64717174</v>
      </c>
      <c r="I8843" s="112">
        <v>39731664.54945676</v>
      </c>
      <c r="J8843" s="112">
        <v>242403954.72813612</v>
      </c>
      <c r="K8843" s="112">
        <f>I8843-J8843-(0.38*'Recalled prostheses cost'!$F$23)</f>
        <v>-211697983.476098</v>
      </c>
      <c r="L8843" s="11">
        <f t="shared" si="280"/>
        <v>1</v>
      </c>
    </row>
    <row r="8844" spans="1:12" x14ac:dyDescent="0.25">
      <c r="A8844">
        <f t="shared" si="281"/>
        <v>8839</v>
      </c>
      <c r="C8844">
        <v>54262.123125323415</v>
      </c>
      <c r="D8844">
        <v>55864.550994465135</v>
      </c>
      <c r="E8844">
        <v>44511155.32695765</v>
      </c>
      <c r="F8844">
        <v>1602.4278691417203</v>
      </c>
      <c r="G8844">
        <v>284406750.17615676</v>
      </c>
      <c r="H8844" s="6">
        <f>E8844-G8844-'Recalled prostheses cost'!$F$23</f>
        <v>-263647419.31609029</v>
      </c>
      <c r="I8844" s="112">
        <v>25039790.541709535</v>
      </c>
      <c r="J8844" s="112">
        <v>108074565.06693956</v>
      </c>
      <c r="K8844" s="112">
        <f>I8844-J8844-(0.38*'Recalled prostheses cost'!$F$23)</f>
        <v>-92060467.822648674</v>
      </c>
      <c r="L8844" s="11">
        <f t="shared" si="280"/>
        <v>1</v>
      </c>
    </row>
    <row r="8845" spans="1:12" x14ac:dyDescent="0.25">
      <c r="A8845">
        <f t="shared" si="281"/>
        <v>8840</v>
      </c>
      <c r="C8845">
        <v>52931.854839328502</v>
      </c>
      <c r="D8845">
        <v>54551.228171455281</v>
      </c>
      <c r="E8845">
        <v>45087640.919602208</v>
      </c>
      <c r="F8845">
        <v>1619.3733321267791</v>
      </c>
      <c r="G8845">
        <v>384223105.32352781</v>
      </c>
      <c r="H8845" s="6">
        <f>E8845-G8845-'Recalled prostheses cost'!$F$23</f>
        <v>-362887288.87081677</v>
      </c>
      <c r="I8845" s="112">
        <v>25315135.621749654</v>
      </c>
      <c r="J8845" s="112">
        <v>146004780.02294058</v>
      </c>
      <c r="K8845" s="112">
        <f>I8845-J8845-(0.38*'Recalled prostheses cost'!$F$23)</f>
        <v>-129715337.69860956</v>
      </c>
      <c r="L8845" s="11">
        <f t="shared" si="280"/>
        <v>1</v>
      </c>
    </row>
    <row r="8846" spans="1:12" x14ac:dyDescent="0.25">
      <c r="A8846">
        <f t="shared" si="281"/>
        <v>8841</v>
      </c>
      <c r="C8846">
        <v>55580.894657350342</v>
      </c>
      <c r="D8846">
        <v>57050.64990912949</v>
      </c>
      <c r="E8846">
        <v>47136070.33727444</v>
      </c>
      <c r="F8846">
        <v>1469.7552517791482</v>
      </c>
      <c r="G8846">
        <v>296484207.4013027</v>
      </c>
      <c r="H8846" s="6">
        <f>E8846-G8846-'Recalled prostheses cost'!$F$23</f>
        <v>-273099961.53091943</v>
      </c>
      <c r="I8846" s="112">
        <v>25917763.655636244</v>
      </c>
      <c r="J8846" s="112">
        <v>112663998.81249502</v>
      </c>
      <c r="K8846" s="112">
        <f>I8846-J8846-(0.38*'Recalled prostheses cost'!$F$23)</f>
        <v>-95771928.454277426</v>
      </c>
      <c r="L8846" s="11">
        <f t="shared" si="280"/>
        <v>1</v>
      </c>
    </row>
    <row r="8847" spans="1:12" x14ac:dyDescent="0.25">
      <c r="A8847">
        <f t="shared" si="281"/>
        <v>8842</v>
      </c>
      <c r="C8847">
        <v>48398.565311433311</v>
      </c>
      <c r="D8847">
        <v>49645.23196496426</v>
      </c>
      <c r="E8847">
        <v>45025542.028074741</v>
      </c>
      <c r="F8847">
        <v>1246.6666535309487</v>
      </c>
      <c r="G8847">
        <v>239762505.80449605</v>
      </c>
      <c r="H8847" s="6">
        <f>E8847-G8847-'Recalled prostheses cost'!$F$23</f>
        <v>-218488788.24331248</v>
      </c>
      <c r="I8847" s="112">
        <v>24861170.600500844</v>
      </c>
      <c r="J8847" s="112">
        <v>91109752.205708474</v>
      </c>
      <c r="K8847" s="112">
        <f>I8847-J8847-(0.38*'Recalled prostheses cost'!$F$23)</f>
        <v>-75274274.902626276</v>
      </c>
      <c r="L8847" s="11">
        <f t="shared" si="280"/>
        <v>1</v>
      </c>
    </row>
    <row r="8848" spans="1:12" x14ac:dyDescent="0.25">
      <c r="A8848">
        <f t="shared" si="281"/>
        <v>8843</v>
      </c>
      <c r="C8848">
        <v>53583.796638915046</v>
      </c>
      <c r="D8848">
        <v>55015.232123178292</v>
      </c>
      <c r="E8848">
        <v>61786528.559421688</v>
      </c>
      <c r="F8848">
        <v>1431.4354842632456</v>
      </c>
      <c r="G8848">
        <v>400066965.5048939</v>
      </c>
      <c r="H8848" s="6">
        <f>E8848-G8848-'Recalled prostheses cost'!$F$23</f>
        <v>-362032261.41236341</v>
      </c>
      <c r="I8848" s="112">
        <v>34430005.863906883</v>
      </c>
      <c r="J8848" s="112">
        <v>152025446.89185968</v>
      </c>
      <c r="K8848" s="112">
        <f>I8848-J8848-(0.38*'Recalled prostheses cost'!$F$23)</f>
        <v>-126621134.32537144</v>
      </c>
      <c r="L8848" s="11">
        <f t="shared" si="280"/>
        <v>1</v>
      </c>
    </row>
    <row r="8849" spans="1:12" x14ac:dyDescent="0.25">
      <c r="A8849">
        <f t="shared" si="281"/>
        <v>8844</v>
      </c>
      <c r="C8849">
        <v>51127.873225917108</v>
      </c>
      <c r="D8849">
        <v>52603.199043104716</v>
      </c>
      <c r="E8849">
        <v>63483010.24298048</v>
      </c>
      <c r="F8849">
        <v>1475.3258171876078</v>
      </c>
      <c r="G8849">
        <v>464306020.24249679</v>
      </c>
      <c r="H8849" s="6">
        <f>E8849-G8849-'Recalled prostheses cost'!$F$23</f>
        <v>-424574834.46640748</v>
      </c>
      <c r="I8849" s="112">
        <v>35363219.74866613</v>
      </c>
      <c r="J8849" s="112">
        <v>176436287.6921488</v>
      </c>
      <c r="K8849" s="112">
        <f>I8849-J8849-(0.38*'Recalled prostheses cost'!$F$23)</f>
        <v>-150098761.24090132</v>
      </c>
      <c r="L8849" s="11">
        <f t="shared" si="280"/>
        <v>1</v>
      </c>
    </row>
    <row r="8850" spans="1:12" x14ac:dyDescent="0.25">
      <c r="A8850">
        <f t="shared" si="281"/>
        <v>8845</v>
      </c>
      <c r="C8850">
        <v>57025.437957207323</v>
      </c>
      <c r="D8850">
        <v>58393.99417217978</v>
      </c>
      <c r="E8850">
        <v>44350343.515948616</v>
      </c>
      <c r="F8850">
        <v>1368.5562149724574</v>
      </c>
      <c r="G8850">
        <v>268316414.40795448</v>
      </c>
      <c r="H8850" s="6">
        <f>E8850-G8850-'Recalled prostheses cost'!$F$23</f>
        <v>-247717895.35889703</v>
      </c>
      <c r="I8850" s="112">
        <v>24852274.177544061</v>
      </c>
      <c r="J8850" s="112">
        <v>101960237.4750227</v>
      </c>
      <c r="K8850" s="112">
        <f>I8850-J8850-(0.38*'Recalled prostheses cost'!$F$23)</f>
        <v>-86133656.5948973</v>
      </c>
      <c r="L8850" s="11">
        <f t="shared" si="280"/>
        <v>1</v>
      </c>
    </row>
    <row r="8851" spans="1:12" x14ac:dyDescent="0.25">
      <c r="A8851">
        <f t="shared" si="281"/>
        <v>8846</v>
      </c>
      <c r="C8851">
        <v>50570.778531647877</v>
      </c>
      <c r="D8851">
        <v>51883.441630734247</v>
      </c>
      <c r="E8851">
        <v>45992487.197558209</v>
      </c>
      <c r="F8851">
        <v>1312.6630990863705</v>
      </c>
      <c r="G8851">
        <v>275181307.78617525</v>
      </c>
      <c r="H8851" s="6">
        <f>E8851-G8851-'Recalled prostheses cost'!$F$23</f>
        <v>-252940645.0555082</v>
      </c>
      <c r="I8851" s="112">
        <v>25632537.473053776</v>
      </c>
      <c r="J8851" s="112">
        <v>104568896.95874658</v>
      </c>
      <c r="K8851" s="112">
        <f>I8851-J8851-(0.38*'Recalled prostheses cost'!$F$23)</f>
        <v>-87962052.783111453</v>
      </c>
      <c r="L8851" s="11">
        <f t="shared" si="280"/>
        <v>1</v>
      </c>
    </row>
    <row r="8852" spans="1:12" x14ac:dyDescent="0.25">
      <c r="A8852">
        <f t="shared" si="281"/>
        <v>8847</v>
      </c>
      <c r="C8852">
        <v>61570.802823196878</v>
      </c>
      <c r="D8852">
        <v>63697.153840478299</v>
      </c>
      <c r="E8852">
        <v>49975676.12242496</v>
      </c>
      <c r="F8852">
        <v>2126.3510172814204</v>
      </c>
      <c r="G8852">
        <v>318471829.14179134</v>
      </c>
      <c r="H8852" s="6">
        <f>E8852-G8852-'Recalled prostheses cost'!$F$23</f>
        <v>-292247977.48625755</v>
      </c>
      <c r="I8852" s="112">
        <v>27753182.806865823</v>
      </c>
      <c r="J8852" s="112">
        <v>121019295.0738807</v>
      </c>
      <c r="K8852" s="112">
        <f>I8852-J8852-(0.38*'Recalled prostheses cost'!$F$23)</f>
        <v>-102291805.56443352</v>
      </c>
      <c r="L8852" s="11">
        <f t="shared" si="280"/>
        <v>1</v>
      </c>
    </row>
    <row r="8853" spans="1:12" x14ac:dyDescent="0.25">
      <c r="A8853">
        <f t="shared" si="281"/>
        <v>8848</v>
      </c>
      <c r="C8853">
        <v>67336.718278109052</v>
      </c>
      <c r="D8853">
        <v>69853.64606157603</v>
      </c>
      <c r="E8853">
        <v>47275803.237788685</v>
      </c>
      <c r="F8853">
        <v>2516.9277834669774</v>
      </c>
      <c r="G8853">
        <v>442789521.84301287</v>
      </c>
      <c r="H8853" s="6">
        <f>E8853-G8853-'Recalled prostheses cost'!$F$23</f>
        <v>-419265543.07211536</v>
      </c>
      <c r="I8853" s="112">
        <v>26315522.163754687</v>
      </c>
      <c r="J8853" s="112">
        <v>168260018.30034491</v>
      </c>
      <c r="K8853" s="112">
        <f>I8853-J8853-(0.38*'Recalled prostheses cost'!$F$23)</f>
        <v>-150970189.4340089</v>
      </c>
      <c r="L8853" s="11">
        <f t="shared" si="280"/>
        <v>1</v>
      </c>
    </row>
    <row r="8854" spans="1:12" x14ac:dyDescent="0.25">
      <c r="A8854">
        <f t="shared" si="281"/>
        <v>8849</v>
      </c>
      <c r="C8854">
        <v>53772.375143223449</v>
      </c>
      <c r="D8854">
        <v>55047.077446825133</v>
      </c>
      <c r="E8854">
        <v>61610275.466234781</v>
      </c>
      <c r="F8854">
        <v>1274.7023036016835</v>
      </c>
      <c r="G8854">
        <v>351846126.45394886</v>
      </c>
      <c r="H8854" s="6">
        <f>E8854-G8854-'Recalled prostheses cost'!$F$23</f>
        <v>-313987675.45460522</v>
      </c>
      <c r="I8854" s="112">
        <v>34131314.526909351</v>
      </c>
      <c r="J8854" s="112">
        <v>133701528.05250055</v>
      </c>
      <c r="K8854" s="112">
        <f>I8854-J8854-(0.38*'Recalled prostheses cost'!$F$23)</f>
        <v>-108595906.82300985</v>
      </c>
      <c r="L8854" s="11">
        <f t="shared" si="280"/>
        <v>1</v>
      </c>
    </row>
    <row r="8855" spans="1:12" x14ac:dyDescent="0.25">
      <c r="A8855">
        <f t="shared" si="281"/>
        <v>8850</v>
      </c>
      <c r="C8855">
        <v>51007.975003745676</v>
      </c>
      <c r="D8855">
        <v>52199.080307776108</v>
      </c>
      <c r="E8855">
        <v>45256359.513639323</v>
      </c>
      <c r="F8855">
        <v>1191.1053040304323</v>
      </c>
      <c r="G8855">
        <v>229692593.14776319</v>
      </c>
      <c r="H8855" s="6">
        <f>E8855-G8855-'Recalled prostheses cost'!$F$23</f>
        <v>-208188058.10101503</v>
      </c>
      <c r="I8855" s="112">
        <v>25271970.610640556</v>
      </c>
      <c r="J8855" s="112">
        <v>87283185.396150008</v>
      </c>
      <c r="K8855" s="112">
        <f>I8855-J8855-(0.38*'Recalled prostheses cost'!$F$23)</f>
        <v>-71036908.082928091</v>
      </c>
      <c r="L8855" s="11">
        <f t="shared" si="280"/>
        <v>1</v>
      </c>
    </row>
    <row r="8856" spans="1:12" x14ac:dyDescent="0.25">
      <c r="A8856">
        <f t="shared" si="281"/>
        <v>8851</v>
      </c>
      <c r="C8856">
        <v>50461.526526740177</v>
      </c>
      <c r="D8856">
        <v>51887.996062391285</v>
      </c>
      <c r="E8856">
        <v>58558080.119422182</v>
      </c>
      <c r="F8856">
        <v>1426.4695356511074</v>
      </c>
      <c r="G8856">
        <v>444655229.48085117</v>
      </c>
      <c r="H8856" s="6">
        <f>E8856-G8856-'Recalled prostheses cost'!$F$23</f>
        <v>-409848973.82832015</v>
      </c>
      <c r="I8856" s="112">
        <v>32947206.327598292</v>
      </c>
      <c r="J8856" s="112">
        <v>168968987.20272347</v>
      </c>
      <c r="K8856" s="112">
        <f>I8856-J8856-(0.38*'Recalled prostheses cost'!$F$23)</f>
        <v>-145047474.17254382</v>
      </c>
      <c r="L8856" s="11">
        <f t="shared" si="280"/>
        <v>1</v>
      </c>
    </row>
    <row r="8857" spans="1:12" x14ac:dyDescent="0.25">
      <c r="A8857">
        <f t="shared" si="281"/>
        <v>8852</v>
      </c>
      <c r="C8857">
        <v>60874.16968584725</v>
      </c>
      <c r="D8857">
        <v>62707.718362462503</v>
      </c>
      <c r="E8857">
        <v>44912466.287720047</v>
      </c>
      <c r="F8857">
        <v>1833.5486766152535</v>
      </c>
      <c r="G8857">
        <v>287173119.15641314</v>
      </c>
      <c r="H8857" s="6">
        <f>E8857-G8857-'Recalled prostheses cost'!$F$23</f>
        <v>-266012477.33558425</v>
      </c>
      <c r="I8857" s="112">
        <v>24964544.487147585</v>
      </c>
      <c r="J8857" s="112">
        <v>109125785.27943699</v>
      </c>
      <c r="K8857" s="112">
        <f>I8857-J8857-(0.38*'Recalled prostheses cost'!$F$23)</f>
        <v>-93186934.08970806</v>
      </c>
      <c r="L8857" s="11">
        <f t="shared" si="280"/>
        <v>1</v>
      </c>
    </row>
    <row r="8858" spans="1:12" x14ac:dyDescent="0.25">
      <c r="A8858">
        <f t="shared" si="281"/>
        <v>8853</v>
      </c>
      <c r="C8858">
        <v>76698.783642378345</v>
      </c>
      <c r="D8858">
        <v>79441.412293294314</v>
      </c>
      <c r="E8858">
        <v>40767518.842134133</v>
      </c>
      <c r="F8858">
        <v>2742.628650915969</v>
      </c>
      <c r="G8858">
        <v>324107976.07739013</v>
      </c>
      <c r="H8858" s="6">
        <f>E8858-G8858-'Recalled prostheses cost'!$F$23</f>
        <v>-307092281.70214719</v>
      </c>
      <c r="I8858" s="112">
        <v>22650425.449675255</v>
      </c>
      <c r="J8858" s="112">
        <v>123161030.90940826</v>
      </c>
      <c r="K8858" s="112">
        <f>I8858-J8858-(0.38*'Recalled prostheses cost'!$F$23)</f>
        <v>-109536298.75715166</v>
      </c>
      <c r="L8858" s="11">
        <f t="shared" si="280"/>
        <v>1</v>
      </c>
    </row>
    <row r="8859" spans="1:12" x14ac:dyDescent="0.25">
      <c r="A8859">
        <f t="shared" si="281"/>
        <v>8854</v>
      </c>
      <c r="C8859">
        <v>55513.343530117665</v>
      </c>
      <c r="D8859">
        <v>57159.667035744569</v>
      </c>
      <c r="E8859">
        <v>47447880.813012607</v>
      </c>
      <c r="F8859">
        <v>1646.3235056269041</v>
      </c>
      <c r="G8859">
        <v>358200043.74052429</v>
      </c>
      <c r="H8859" s="6">
        <f>E8859-G8859-'Recalled prostheses cost'!$F$23</f>
        <v>-334503987.39440286</v>
      </c>
      <c r="I8859" s="112">
        <v>26333584.260781307</v>
      </c>
      <c r="J8859" s="112">
        <v>136116016.62139922</v>
      </c>
      <c r="K8859" s="112">
        <f>I8859-J8859-(0.38*'Recalled prostheses cost'!$F$23)</f>
        <v>-118808125.65803656</v>
      </c>
      <c r="L8859" s="11">
        <f t="shared" si="280"/>
        <v>1</v>
      </c>
    </row>
    <row r="8860" spans="1:12" x14ac:dyDescent="0.25">
      <c r="A8860">
        <f t="shared" si="281"/>
        <v>8855</v>
      </c>
      <c r="C8860">
        <v>70009.476206224019</v>
      </c>
      <c r="D8860">
        <v>71775.834673056277</v>
      </c>
      <c r="E8860">
        <v>39054248.508643292</v>
      </c>
      <c r="F8860">
        <v>1766.3584668322583</v>
      </c>
      <c r="G8860">
        <v>169500988.51909488</v>
      </c>
      <c r="H8860" s="6">
        <f>E8860-G8860-'Recalled prostheses cost'!$F$23</f>
        <v>-154198564.47734275</v>
      </c>
      <c r="I8860" s="112">
        <v>21660965.837626275</v>
      </c>
      <c r="J8860" s="112">
        <v>64410375.637256064</v>
      </c>
      <c r="K8860" s="112">
        <f>I8860-J8860-(0.38*'Recalled prostheses cost'!$F$23)</f>
        <v>-51775103.097048439</v>
      </c>
      <c r="L8860" s="11">
        <f t="shared" si="280"/>
        <v>1</v>
      </c>
    </row>
    <row r="8861" spans="1:12" x14ac:dyDescent="0.25">
      <c r="A8861">
        <f t="shared" si="281"/>
        <v>8856</v>
      </c>
      <c r="C8861">
        <v>82944.070013904333</v>
      </c>
      <c r="D8861">
        <v>85301.689390094165</v>
      </c>
      <c r="E8861">
        <v>42583685.303439423</v>
      </c>
      <c r="F8861">
        <v>2357.6193761898321</v>
      </c>
      <c r="G8861">
        <v>221293550.77941072</v>
      </c>
      <c r="H8861" s="6">
        <f>E8861-G8861-'Recalled prostheses cost'!$F$23</f>
        <v>-202461689.94286245</v>
      </c>
      <c r="I8861" s="112">
        <v>23835917.597376946</v>
      </c>
      <c r="J8861" s="112">
        <v>84091549.296176061</v>
      </c>
      <c r="K8861" s="112">
        <f>I8861-J8861-(0.38*'Recalled prostheses cost'!$F$23)</f>
        <v>-69281324.996217757</v>
      </c>
      <c r="L8861" s="11">
        <f t="shared" si="280"/>
        <v>1</v>
      </c>
    </row>
    <row r="8862" spans="1:12" x14ac:dyDescent="0.25">
      <c r="A8862">
        <f t="shared" si="281"/>
        <v>8857</v>
      </c>
      <c r="C8862">
        <v>71879.56591375875</v>
      </c>
      <c r="D8862">
        <v>73997.651889066095</v>
      </c>
      <c r="E8862">
        <v>46828156.257297866</v>
      </c>
      <c r="F8862">
        <v>2118.0859753073455</v>
      </c>
      <c r="G8862">
        <v>277347743.76919597</v>
      </c>
      <c r="H8862" s="6">
        <f>E8862-G8862-'Recalled prostheses cost'!$F$23</f>
        <v>-254271411.97878927</v>
      </c>
      <c r="I8862" s="112">
        <v>25448785.106010772</v>
      </c>
      <c r="J8862" s="112">
        <v>105392142.63229448</v>
      </c>
      <c r="K8862" s="112">
        <f>I8862-J8862-(0.38*'Recalled prostheses cost'!$F$23)</f>
        <v>-88969050.823702365</v>
      </c>
      <c r="L8862" s="11">
        <f t="shared" si="280"/>
        <v>1</v>
      </c>
    </row>
    <row r="8863" spans="1:12" x14ac:dyDescent="0.25">
      <c r="A8863">
        <f t="shared" si="281"/>
        <v>8858</v>
      </c>
      <c r="C8863">
        <v>81644.506853019775</v>
      </c>
      <c r="D8863">
        <v>85027.446671800004</v>
      </c>
      <c r="E8863">
        <v>47437370.568548262</v>
      </c>
      <c r="F8863">
        <v>3382.939818780229</v>
      </c>
      <c r="G8863">
        <v>399253064.20029521</v>
      </c>
      <c r="H8863" s="6">
        <f>E8863-G8863-'Recalled prostheses cost'!$F$23</f>
        <v>-375567518.09863812</v>
      </c>
      <c r="I8863" s="112">
        <v>26626785.991601631</v>
      </c>
      <c r="J8863" s="112">
        <v>151716164.39611217</v>
      </c>
      <c r="K8863" s="112">
        <f>I8863-J8863-(0.38*'Recalled prostheses cost'!$F$23)</f>
        <v>-134115071.70192918</v>
      </c>
      <c r="L8863" s="11">
        <f t="shared" si="280"/>
        <v>1</v>
      </c>
    </row>
    <row r="8864" spans="1:12" x14ac:dyDescent="0.25">
      <c r="A8864">
        <f t="shared" si="281"/>
        <v>8859</v>
      </c>
      <c r="C8864">
        <v>76448.592246202898</v>
      </c>
      <c r="D8864">
        <v>78391.898243746589</v>
      </c>
      <c r="E8864">
        <v>64658274.161972977</v>
      </c>
      <c r="F8864">
        <v>1943.3059975436918</v>
      </c>
      <c r="G8864">
        <v>337589327.07160991</v>
      </c>
      <c r="H8864" s="6">
        <f>E8864-G8864-'Recalled prostheses cost'!$F$23</f>
        <v>-296682877.37652808</v>
      </c>
      <c r="I8864" s="112">
        <v>35942936.598346636</v>
      </c>
      <c r="J8864" s="112">
        <v>128283944.28721179</v>
      </c>
      <c r="K8864" s="112">
        <f>I8864-J8864-(0.38*'Recalled prostheses cost'!$F$23)</f>
        <v>-101366700.98628381</v>
      </c>
      <c r="L8864" s="11">
        <f t="shared" si="280"/>
        <v>1</v>
      </c>
    </row>
    <row r="8865" spans="1:12" x14ac:dyDescent="0.25">
      <c r="A8865">
        <f t="shared" si="281"/>
        <v>8860</v>
      </c>
      <c r="C8865">
        <v>67812.881279190842</v>
      </c>
      <c r="D8865">
        <v>70273.068656971445</v>
      </c>
      <c r="E8865">
        <v>52522338.079588048</v>
      </c>
      <c r="F8865">
        <v>2460.1873777806031</v>
      </c>
      <c r="G8865">
        <v>466652672.15260631</v>
      </c>
      <c r="H8865" s="6">
        <f>E8865-G8865-'Recalled prostheses cost'!$F$23</f>
        <v>-437882158.53990942</v>
      </c>
      <c r="I8865" s="112">
        <v>29145652.267029531</v>
      </c>
      <c r="J8865" s="112">
        <v>177328015.41799042</v>
      </c>
      <c r="K8865" s="112">
        <f>I8865-J8865-(0.38*'Recalled prostheses cost'!$F$23)</f>
        <v>-157208056.44837955</v>
      </c>
      <c r="L8865" s="11">
        <f t="shared" si="280"/>
        <v>1</v>
      </c>
    </row>
    <row r="8866" spans="1:12" x14ac:dyDescent="0.25">
      <c r="A8866">
        <f t="shared" si="281"/>
        <v>8861</v>
      </c>
      <c r="C8866">
        <v>67416.691169698053</v>
      </c>
      <c r="D8866">
        <v>70206.176854109654</v>
      </c>
      <c r="E8866">
        <v>41384932.096905485</v>
      </c>
      <c r="F8866">
        <v>2789.4856844116002</v>
      </c>
      <c r="G8866">
        <v>364919000.32315862</v>
      </c>
      <c r="H8866" s="6">
        <f>E8866-G8866-'Recalled prostheses cost'!$F$23</f>
        <v>-347285892.69314432</v>
      </c>
      <c r="I8866" s="112">
        <v>22910308.716830138</v>
      </c>
      <c r="J8866" s="112">
        <v>138669220.12280026</v>
      </c>
      <c r="K8866" s="112">
        <f>I8866-J8866-(0.38*'Recalled prostheses cost'!$F$23)</f>
        <v>-124784604.70338878</v>
      </c>
      <c r="L8866" s="11">
        <f t="shared" si="280"/>
        <v>1</v>
      </c>
    </row>
    <row r="8867" spans="1:12" x14ac:dyDescent="0.25">
      <c r="A8867">
        <f t="shared" si="281"/>
        <v>8862</v>
      </c>
      <c r="C8867">
        <v>57413.009628007341</v>
      </c>
      <c r="D8867">
        <v>58644.392601274529</v>
      </c>
      <c r="E8867">
        <v>51493865.116046198</v>
      </c>
      <c r="F8867">
        <v>1231.3829732671875</v>
      </c>
      <c r="G8867">
        <v>230177931.86066782</v>
      </c>
      <c r="H8867" s="6">
        <f>E8867-G8867-'Recalled prostheses cost'!$F$23</f>
        <v>-202435891.2115128</v>
      </c>
      <c r="I8867" s="112">
        <v>28582822.4534184</v>
      </c>
      <c r="J8867" s="112">
        <v>87467614.107053757</v>
      </c>
      <c r="K8867" s="112">
        <f>I8867-J8867-(0.38*'Recalled prostheses cost'!$F$23)</f>
        <v>-67910484.951054007</v>
      </c>
      <c r="L8867" s="11">
        <f t="shared" si="280"/>
        <v>1</v>
      </c>
    </row>
    <row r="8868" spans="1:12" x14ac:dyDescent="0.25">
      <c r="A8868">
        <f t="shared" si="281"/>
        <v>8863</v>
      </c>
      <c r="C8868">
        <v>71166.577714433326</v>
      </c>
      <c r="D8868">
        <v>72802.356173123873</v>
      </c>
      <c r="E8868">
        <v>40872060.188623078</v>
      </c>
      <c r="F8868">
        <v>1635.7784586905473</v>
      </c>
      <c r="G8868">
        <v>157263357.02159968</v>
      </c>
      <c r="H8868" s="6">
        <f>E8868-G8868-'Recalled prostheses cost'!$F$23</f>
        <v>-140143121.29986778</v>
      </c>
      <c r="I8868" s="112">
        <v>22588134.345821194</v>
      </c>
      <c r="J8868" s="112">
        <v>59760075.668207884</v>
      </c>
      <c r="K8868" s="112">
        <f>I8868-J8868-(0.38*'Recalled prostheses cost'!$F$23)</f>
        <v>-46197634.619805336</v>
      </c>
      <c r="L8868" s="11">
        <f t="shared" si="280"/>
        <v>1</v>
      </c>
    </row>
    <row r="8869" spans="1:12" x14ac:dyDescent="0.25">
      <c r="A8869">
        <f t="shared" si="281"/>
        <v>8864</v>
      </c>
      <c r="C8869">
        <v>49129.088928192497</v>
      </c>
      <c r="D8869">
        <v>50910.206596691081</v>
      </c>
      <c r="E8869">
        <v>56296180.926665649</v>
      </c>
      <c r="F8869">
        <v>1781.117668498584</v>
      </c>
      <c r="G8869">
        <v>516279026.89261162</v>
      </c>
      <c r="H8869" s="6">
        <f>E8869-G8869-'Recalled prostheses cost'!$F$23</f>
        <v>-483734670.43283713</v>
      </c>
      <c r="I8869" s="112">
        <v>31241118.253545243</v>
      </c>
      <c r="J8869" s="112">
        <v>196186030.21919242</v>
      </c>
      <c r="K8869" s="112">
        <f>I8869-J8869-(0.38*'Recalled prostheses cost'!$F$23)</f>
        <v>-173970605.26306581</v>
      </c>
      <c r="L8869" s="11">
        <f t="shared" si="280"/>
        <v>1</v>
      </c>
    </row>
    <row r="8870" spans="1:12" x14ac:dyDescent="0.25">
      <c r="A8870">
        <f t="shared" si="281"/>
        <v>8865</v>
      </c>
      <c r="C8870">
        <v>49559.495076553809</v>
      </c>
      <c r="D8870">
        <v>51192.367043469167</v>
      </c>
      <c r="E8870">
        <v>46848302.307928108</v>
      </c>
      <c r="F8870">
        <v>1632.8719669153579</v>
      </c>
      <c r="G8870">
        <v>379405048.20648336</v>
      </c>
      <c r="H8870" s="6">
        <f>E8870-G8870-'Recalled prostheses cost'!$F$23</f>
        <v>-356308570.36544645</v>
      </c>
      <c r="I8870" s="112">
        <v>25940216.105384987</v>
      </c>
      <c r="J8870" s="112">
        <v>144173918.31846368</v>
      </c>
      <c r="K8870" s="112">
        <f>I8870-J8870-(0.38*'Recalled prostheses cost'!$F$23)</f>
        <v>-127259395.51049733</v>
      </c>
      <c r="L8870" s="11">
        <f t="shared" si="280"/>
        <v>1</v>
      </c>
    </row>
    <row r="8871" spans="1:12" x14ac:dyDescent="0.25">
      <c r="A8871">
        <f t="shared" si="281"/>
        <v>8866</v>
      </c>
      <c r="C8871">
        <v>64504.639495881413</v>
      </c>
      <c r="D8871">
        <v>67413.759816687772</v>
      </c>
      <c r="E8871">
        <v>38854942.856577121</v>
      </c>
      <c r="F8871">
        <v>2909.1203208063598</v>
      </c>
      <c r="G8871">
        <v>361854768.80540305</v>
      </c>
      <c r="H8871" s="6">
        <f>E8871-G8871-'Recalled prostheses cost'!$F$23</f>
        <v>-346751650.41571712</v>
      </c>
      <c r="I8871" s="112">
        <v>21419395.343479045</v>
      </c>
      <c r="J8871" s="112">
        <v>137504812.14605319</v>
      </c>
      <c r="K8871" s="112">
        <f>I8871-J8871-(0.38*'Recalled prostheses cost'!$F$23)</f>
        <v>-125111110.09999281</v>
      </c>
      <c r="L8871" s="11">
        <f t="shared" si="280"/>
        <v>1</v>
      </c>
    </row>
    <row r="8872" spans="1:12" x14ac:dyDescent="0.25">
      <c r="A8872">
        <f t="shared" si="281"/>
        <v>8867</v>
      </c>
      <c r="C8872">
        <v>71542.047739931659</v>
      </c>
      <c r="D8872">
        <v>73721.403694918146</v>
      </c>
      <c r="E8872">
        <v>40345424.281396396</v>
      </c>
      <c r="F8872">
        <v>2179.3559549864876</v>
      </c>
      <c r="G8872">
        <v>292657797.91102463</v>
      </c>
      <c r="H8872" s="6">
        <f>E8872-G8872-'Recalled prostheses cost'!$F$23</f>
        <v>-276064198.09651941</v>
      </c>
      <c r="I8872" s="112">
        <v>22527373.882031824</v>
      </c>
      <c r="J8872" s="112">
        <v>111209963.20618933</v>
      </c>
      <c r="K8872" s="112">
        <f>I8872-J8872-(0.38*'Recalled prostheses cost'!$F$23)</f>
        <v>-97708282.62157616</v>
      </c>
      <c r="L8872" s="11">
        <f t="shared" si="280"/>
        <v>1</v>
      </c>
    </row>
    <row r="8873" spans="1:12" x14ac:dyDescent="0.25">
      <c r="A8873">
        <f t="shared" si="281"/>
        <v>8868</v>
      </c>
      <c r="C8873">
        <v>60458.184831957355</v>
      </c>
      <c r="D8873">
        <v>62485.172397274386</v>
      </c>
      <c r="E8873">
        <v>47999287.578642912</v>
      </c>
      <c r="F8873">
        <v>2026.9875653170311</v>
      </c>
      <c r="G8873">
        <v>331264179.87032491</v>
      </c>
      <c r="H8873" s="6">
        <f>E8873-G8873-'Recalled prostheses cost'!$F$23</f>
        <v>-307016716.75857317</v>
      </c>
      <c r="I8873" s="112">
        <v>26648664.659253437</v>
      </c>
      <c r="J8873" s="112">
        <v>125880388.35072348</v>
      </c>
      <c r="K8873" s="112">
        <f>I8873-J8873-(0.38*'Recalled prostheses cost'!$F$23)</f>
        <v>-108257416.98888868</v>
      </c>
      <c r="L8873" s="11">
        <f t="shared" si="280"/>
        <v>1</v>
      </c>
    </row>
    <row r="8874" spans="1:12" x14ac:dyDescent="0.25">
      <c r="A8874">
        <f t="shared" si="281"/>
        <v>8869</v>
      </c>
      <c r="C8874">
        <v>58134.427338540379</v>
      </c>
      <c r="D8874">
        <v>60126.376658551992</v>
      </c>
      <c r="E8874">
        <v>66549600.449579179</v>
      </c>
      <c r="F8874">
        <v>1991.9493200116121</v>
      </c>
      <c r="G8874">
        <v>608209738.12981904</v>
      </c>
      <c r="H8874" s="6">
        <f>E8874-G8874-'Recalled prostheses cost'!$F$23</f>
        <v>-565411962.14713109</v>
      </c>
      <c r="I8874" s="112">
        <v>36948280.581057988</v>
      </c>
      <c r="J8874" s="112">
        <v>231119700.48933113</v>
      </c>
      <c r="K8874" s="112">
        <f>I8874-J8874-(0.38*'Recalled prostheses cost'!$F$23)</f>
        <v>-203197113.20569178</v>
      </c>
      <c r="L8874" s="11">
        <f t="shared" si="280"/>
        <v>1</v>
      </c>
    </row>
    <row r="8875" spans="1:12" x14ac:dyDescent="0.25">
      <c r="A8875">
        <f t="shared" si="281"/>
        <v>8870</v>
      </c>
      <c r="C8875">
        <v>59966.544089733667</v>
      </c>
      <c r="D8875">
        <v>62158.031660602181</v>
      </c>
      <c r="E8875">
        <v>44023128.07484182</v>
      </c>
      <c r="F8875">
        <v>2191.487570868514</v>
      </c>
      <c r="G8875">
        <v>381701032.19905704</v>
      </c>
      <c r="H8875" s="6">
        <f>E8875-G8875-'Recalled prostheses cost'!$F$23</f>
        <v>-361429728.59110641</v>
      </c>
      <c r="I8875" s="112">
        <v>24872860.676899999</v>
      </c>
      <c r="J8875" s="112">
        <v>145046392.23564169</v>
      </c>
      <c r="K8875" s="112">
        <f>I8875-J8875-(0.38*'Recalled prostheses cost'!$F$23)</f>
        <v>-129199224.85616034</v>
      </c>
      <c r="L8875" s="11">
        <f t="shared" si="280"/>
        <v>1</v>
      </c>
    </row>
    <row r="8876" spans="1:12" x14ac:dyDescent="0.25">
      <c r="A8876">
        <f t="shared" si="281"/>
        <v>8871</v>
      </c>
      <c r="C8876">
        <v>52608.146234326698</v>
      </c>
      <c r="D8876">
        <v>54790.854516148836</v>
      </c>
      <c r="E8876">
        <v>44393217.857940264</v>
      </c>
      <c r="F8876">
        <v>2182.7082818221388</v>
      </c>
      <c r="G8876">
        <v>579648993.11929226</v>
      </c>
      <c r="H8876" s="6">
        <f>E8876-G8876-'Recalled prostheses cost'!$F$23</f>
        <v>-559007599.72824323</v>
      </c>
      <c r="I8876" s="112">
        <v>24529583.554144647</v>
      </c>
      <c r="J8876" s="112">
        <v>220266617.385331</v>
      </c>
      <c r="K8876" s="112">
        <f>I8876-J8876-(0.38*'Recalled prostheses cost'!$F$23)</f>
        <v>-204762727.12860501</v>
      </c>
      <c r="L8876" s="11">
        <f t="shared" si="280"/>
        <v>1</v>
      </c>
    </row>
    <row r="8877" spans="1:12" x14ac:dyDescent="0.25">
      <c r="A8877">
        <f t="shared" si="281"/>
        <v>8872</v>
      </c>
      <c r="C8877">
        <v>52305.370921128284</v>
      </c>
      <c r="D8877">
        <v>53139.651437073589</v>
      </c>
      <c r="E8877">
        <v>44816997.808761731</v>
      </c>
      <c r="F8877">
        <v>834.28051594530552</v>
      </c>
      <c r="G8877">
        <v>149547938.27101538</v>
      </c>
      <c r="H8877" s="6">
        <f>E8877-G8877-'Recalled prostheses cost'!$F$23</f>
        <v>-128482764.92914481</v>
      </c>
      <c r="I8877" s="112">
        <v>25266001.808471903</v>
      </c>
      <c r="J8877" s="112">
        <v>56828216.542985834</v>
      </c>
      <c r="K8877" s="112">
        <f>I8877-J8877-(0.38*'Recalled prostheses cost'!$F$23)</f>
        <v>-40587908.031932577</v>
      </c>
      <c r="L8877" s="11">
        <f t="shared" si="280"/>
        <v>1</v>
      </c>
    </row>
    <row r="8878" spans="1:12" x14ac:dyDescent="0.25">
      <c r="A8878">
        <f t="shared" si="281"/>
        <v>8873</v>
      </c>
      <c r="C8878">
        <v>77494.456909281638</v>
      </c>
      <c r="D8878">
        <v>79960.544130479364</v>
      </c>
      <c r="E8878">
        <v>46874448.710172109</v>
      </c>
      <c r="F8878">
        <v>2466.0872211977257</v>
      </c>
      <c r="G8878">
        <v>297605509.11881596</v>
      </c>
      <c r="H8878" s="6">
        <f>E8878-G8878-'Recalled prostheses cost'!$F$23</f>
        <v>-274482884.87553501</v>
      </c>
      <c r="I8878" s="112">
        <v>25970447.97138042</v>
      </c>
      <c r="J8878" s="112">
        <v>113090093.46515009</v>
      </c>
      <c r="K8878" s="112">
        <f>I8878-J8878-(0.38*'Recalled prostheses cost'!$F$23)</f>
        <v>-96145338.791188329</v>
      </c>
      <c r="L8878" s="11">
        <f t="shared" si="280"/>
        <v>1</v>
      </c>
    </row>
    <row r="8879" spans="1:12" x14ac:dyDescent="0.25">
      <c r="A8879">
        <f t="shared" si="281"/>
        <v>8874</v>
      </c>
      <c r="C8879">
        <v>49311.004491998028</v>
      </c>
      <c r="D8879">
        <v>50599.140264615919</v>
      </c>
      <c r="E8879">
        <v>55493415.291589461</v>
      </c>
      <c r="F8879">
        <v>1288.1357726178903</v>
      </c>
      <c r="G8879">
        <v>355635902.61679268</v>
      </c>
      <c r="H8879" s="6">
        <f>E8879-G8879-'Recalled prostheses cost'!$F$23</f>
        <v>-323894311.79209441</v>
      </c>
      <c r="I8879" s="112">
        <v>31127804.6679422</v>
      </c>
      <c r="J8879" s="112">
        <v>135141642.99438122</v>
      </c>
      <c r="K8879" s="112">
        <f>I8879-J8879-(0.38*'Recalled prostheses cost'!$F$23)</f>
        <v>-113039531.62385768</v>
      </c>
      <c r="L8879" s="11">
        <f t="shared" si="280"/>
        <v>1</v>
      </c>
    </row>
    <row r="8880" spans="1:12" x14ac:dyDescent="0.25">
      <c r="A8880">
        <f t="shared" si="281"/>
        <v>8875</v>
      </c>
      <c r="C8880">
        <v>88015.750490503968</v>
      </c>
      <c r="D8880">
        <v>91309.954449973753</v>
      </c>
      <c r="E8880">
        <v>62396981.549668714</v>
      </c>
      <c r="F8880">
        <v>3294.2039594697853</v>
      </c>
      <c r="G8880">
        <v>549231243.85771418</v>
      </c>
      <c r="H8880" s="6">
        <f>E8880-G8880-'Recalled prostheses cost'!$F$23</f>
        <v>-510586086.77493662</v>
      </c>
      <c r="I8880" s="112">
        <v>34501058.340801589</v>
      </c>
      <c r="J8880" s="112">
        <v>208707872.66593137</v>
      </c>
      <c r="K8880" s="112">
        <f>I8880-J8880-(0.38*'Recalled prostheses cost'!$F$23)</f>
        <v>-183232507.62254843</v>
      </c>
      <c r="L8880" s="11">
        <f t="shared" si="280"/>
        <v>1</v>
      </c>
    </row>
    <row r="8881" spans="1:12" x14ac:dyDescent="0.25">
      <c r="A8881">
        <f t="shared" si="281"/>
        <v>8876</v>
      </c>
      <c r="C8881">
        <v>58072.716766072626</v>
      </c>
      <c r="D8881">
        <v>59849.15948736087</v>
      </c>
      <c r="E8881">
        <v>57825742.312982403</v>
      </c>
      <c r="F8881">
        <v>1776.4427212882438</v>
      </c>
      <c r="G8881">
        <v>425124162.09982067</v>
      </c>
      <c r="H8881" s="6">
        <f>E8881-G8881-'Recalled prostheses cost'!$F$23</f>
        <v>-391050244.25372946</v>
      </c>
      <c r="I8881" s="112">
        <v>32026219.403529588</v>
      </c>
      <c r="J8881" s="112">
        <v>161547181.59793186</v>
      </c>
      <c r="K8881" s="112">
        <f>I8881-J8881-(0.38*'Recalled prostheses cost'!$F$23)</f>
        <v>-138546655.49182093</v>
      </c>
      <c r="L8881" s="11">
        <f t="shared" si="280"/>
        <v>1</v>
      </c>
    </row>
    <row r="8882" spans="1:12" x14ac:dyDescent="0.25">
      <c r="A8882">
        <f t="shared" si="281"/>
        <v>8877</v>
      </c>
      <c r="C8882">
        <v>54097.837727662169</v>
      </c>
      <c r="D8882">
        <v>55752.417763922313</v>
      </c>
      <c r="E8882">
        <v>44990517.907876119</v>
      </c>
      <c r="F8882">
        <v>1654.580036260144</v>
      </c>
      <c r="G8882">
        <v>328789683.60682434</v>
      </c>
      <c r="H8882" s="6">
        <f>E8882-G8882-'Recalled prostheses cost'!$F$23</f>
        <v>-307550990.16583937</v>
      </c>
      <c r="I8882" s="112">
        <v>25023809.208653271</v>
      </c>
      <c r="J8882" s="112">
        <v>124940079.77059326</v>
      </c>
      <c r="K8882" s="112">
        <f>I8882-J8882-(0.38*'Recalled prostheses cost'!$F$23)</f>
        <v>-108941963.85935864</v>
      </c>
      <c r="L8882" s="11">
        <f t="shared" si="280"/>
        <v>1</v>
      </c>
    </row>
    <row r="8883" spans="1:12" x14ac:dyDescent="0.25">
      <c r="A8883">
        <f t="shared" si="281"/>
        <v>8878</v>
      </c>
      <c r="C8883">
        <v>51350.683898424235</v>
      </c>
      <c r="D8883">
        <v>52873.918991573548</v>
      </c>
      <c r="E8883">
        <v>39251590.361001857</v>
      </c>
      <c r="F8883">
        <v>1523.2350931493129</v>
      </c>
      <c r="G8883">
        <v>259794916.40046161</v>
      </c>
      <c r="H8883" s="6">
        <f>E8883-G8883-'Recalled prostheses cost'!$F$23</f>
        <v>-244295150.50635093</v>
      </c>
      <c r="I8883" s="112">
        <v>21483673.987583864</v>
      </c>
      <c r="J8883" s="112">
        <v>98722068.23217541</v>
      </c>
      <c r="K8883" s="112">
        <f>I8883-J8883-(0.38*'Recalled prostheses cost'!$F$23)</f>
        <v>-86264087.542010188</v>
      </c>
      <c r="L8883" s="11">
        <f t="shared" si="280"/>
        <v>1</v>
      </c>
    </row>
    <row r="8884" spans="1:12" x14ac:dyDescent="0.25">
      <c r="A8884">
        <f t="shared" si="281"/>
        <v>8879</v>
      </c>
      <c r="C8884">
        <v>54333.804191992211</v>
      </c>
      <c r="D8884">
        <v>55971.410568246887</v>
      </c>
      <c r="E8884">
        <v>41727202.395942062</v>
      </c>
      <c r="F8884">
        <v>1637.6063762546764</v>
      </c>
      <c r="G8884">
        <v>283812295.01283669</v>
      </c>
      <c r="H8884" s="6">
        <f>E8884-G8884-'Recalled prostheses cost'!$F$23</f>
        <v>-265836917.0837858</v>
      </c>
      <c r="I8884" s="112">
        <v>22810535.162939299</v>
      </c>
      <c r="J8884" s="112">
        <v>107848672.10487795</v>
      </c>
      <c r="K8884" s="112">
        <f>I8884-J8884-(0.38*'Recalled prostheses cost'!$F$23)</f>
        <v>-94063830.239357293</v>
      </c>
      <c r="L8884" s="11">
        <f t="shared" si="280"/>
        <v>1</v>
      </c>
    </row>
    <row r="8885" spans="1:12" x14ac:dyDescent="0.25">
      <c r="A8885">
        <f t="shared" si="281"/>
        <v>8880</v>
      </c>
      <c r="C8885">
        <v>58436.547212281199</v>
      </c>
      <c r="D8885">
        <v>60148.203572100574</v>
      </c>
      <c r="E8885">
        <v>47405882.258605972</v>
      </c>
      <c r="F8885">
        <v>1711.6563598193752</v>
      </c>
      <c r="G8885">
        <v>310665992.42173856</v>
      </c>
      <c r="H8885" s="6">
        <f>E8885-G8885-'Recalled prostheses cost'!$F$23</f>
        <v>-287011934.63002378</v>
      </c>
      <c r="I8885" s="112">
        <v>26366412.292047039</v>
      </c>
      <c r="J8885" s="112">
        <v>118053077.12026064</v>
      </c>
      <c r="K8885" s="112">
        <f>I8885-J8885-(0.38*'Recalled prostheses cost'!$F$23)</f>
        <v>-100712358.12563226</v>
      </c>
      <c r="L8885" s="11">
        <f t="shared" si="280"/>
        <v>1</v>
      </c>
    </row>
    <row r="8886" spans="1:12" x14ac:dyDescent="0.25">
      <c r="A8886">
        <f t="shared" si="281"/>
        <v>8881</v>
      </c>
      <c r="C8886">
        <v>53477.552377798958</v>
      </c>
      <c r="D8886">
        <v>55168.164527447094</v>
      </c>
      <c r="E8886">
        <v>49808673.74993851</v>
      </c>
      <c r="F8886">
        <v>1690.6121496481355</v>
      </c>
      <c r="G8886">
        <v>387823905.80260217</v>
      </c>
      <c r="H8886" s="6">
        <f>E8886-G8886-'Recalled prostheses cost'!$F$23</f>
        <v>-361767056.51955485</v>
      </c>
      <c r="I8886" s="112">
        <v>27175688.575496133</v>
      </c>
      <c r="J8886" s="112">
        <v>147373084.20498884</v>
      </c>
      <c r="K8886" s="112">
        <f>I8886-J8886-(0.38*'Recalled prostheses cost'!$F$23)</f>
        <v>-129223088.92691135</v>
      </c>
      <c r="L8886" s="11">
        <f t="shared" si="280"/>
        <v>1</v>
      </c>
    </row>
    <row r="8887" spans="1:12" x14ac:dyDescent="0.25">
      <c r="A8887">
        <f t="shared" si="281"/>
        <v>8882</v>
      </c>
      <c r="C8887">
        <v>64234.311316395455</v>
      </c>
      <c r="D8887">
        <v>66692.5025145502</v>
      </c>
      <c r="E8887">
        <v>61376398.905428067</v>
      </c>
      <c r="F8887">
        <v>2458.1911981547455</v>
      </c>
      <c r="G8887">
        <v>518596154.79552102</v>
      </c>
      <c r="H8887" s="6">
        <f>E8887-G8887-'Recalled prostheses cost'!$F$23</f>
        <v>-480971580.35698414</v>
      </c>
      <c r="I8887" s="112">
        <v>34175545.8782195</v>
      </c>
      <c r="J8887" s="112">
        <v>197066538.82229796</v>
      </c>
      <c r="K8887" s="112">
        <f>I8887-J8887-(0.38*'Recalled prostheses cost'!$F$23)</f>
        <v>-171916686.2414971</v>
      </c>
      <c r="L8887" s="11">
        <f t="shared" si="280"/>
        <v>1</v>
      </c>
    </row>
    <row r="8888" spans="1:12" x14ac:dyDescent="0.25">
      <c r="A8888">
        <f t="shared" si="281"/>
        <v>8883</v>
      </c>
      <c r="C8888">
        <v>69798.282300095438</v>
      </c>
      <c r="D8888">
        <v>72567.420222270957</v>
      </c>
      <c r="E8888">
        <v>56414210.679488353</v>
      </c>
      <c r="F8888">
        <v>2769.1379221755196</v>
      </c>
      <c r="G8888">
        <v>500125665.77116853</v>
      </c>
      <c r="H8888" s="6">
        <f>E8888-G8888-'Recalled prostheses cost'!$F$23</f>
        <v>-467463279.55857134</v>
      </c>
      <c r="I8888" s="112">
        <v>31156943.86972956</v>
      </c>
      <c r="J8888" s="112">
        <v>190047752.99304408</v>
      </c>
      <c r="K8888" s="112">
        <f>I8888-J8888-(0.38*'Recalled prostheses cost'!$F$23)</f>
        <v>-167916502.42073318</v>
      </c>
      <c r="L8888" s="11">
        <f t="shared" si="280"/>
        <v>1</v>
      </c>
    </row>
    <row r="8889" spans="1:12" x14ac:dyDescent="0.25">
      <c r="A8889">
        <f t="shared" si="281"/>
        <v>8884</v>
      </c>
      <c r="C8889">
        <v>71948.540721928119</v>
      </c>
      <c r="D8889">
        <v>74042.39926544459</v>
      </c>
      <c r="E8889">
        <v>69234658.870259583</v>
      </c>
      <c r="F8889">
        <v>2093.8585435164714</v>
      </c>
      <c r="G8889">
        <v>483223971.03245151</v>
      </c>
      <c r="H8889" s="6">
        <f>E8889-G8889-'Recalled prostheses cost'!$F$23</f>
        <v>-437741136.6290831</v>
      </c>
      <c r="I8889" s="112">
        <v>38386165.695400171</v>
      </c>
      <c r="J8889" s="112">
        <v>183625108.99233159</v>
      </c>
      <c r="K8889" s="112">
        <f>I8889-J8889-(0.38*'Recalled prostheses cost'!$F$23)</f>
        <v>-154264636.59435007</v>
      </c>
      <c r="L8889" s="11">
        <f t="shared" si="280"/>
        <v>1</v>
      </c>
    </row>
    <row r="8890" spans="1:12" x14ac:dyDescent="0.25">
      <c r="A8890">
        <f t="shared" si="281"/>
        <v>8885</v>
      </c>
      <c r="C8890">
        <v>52167.344480224674</v>
      </c>
      <c r="D8890">
        <v>54405.440467083863</v>
      </c>
      <c r="E8890">
        <v>42419096.560945861</v>
      </c>
      <c r="F8890">
        <v>2238.095986859189</v>
      </c>
      <c r="G8890">
        <v>392349157.56405121</v>
      </c>
      <c r="H8890" s="6">
        <f>E8890-G8890-'Recalled prostheses cost'!$F$23</f>
        <v>-373681885.46999651</v>
      </c>
      <c r="I8890" s="112">
        <v>23870002.87441171</v>
      </c>
      <c r="J8890" s="112">
        <v>149092679.87433949</v>
      </c>
      <c r="K8890" s="112">
        <f>I8890-J8890-(0.38*'Recalled prostheses cost'!$F$23)</f>
        <v>-134248370.29734644</v>
      </c>
      <c r="L8890" s="11">
        <f t="shared" si="280"/>
        <v>1</v>
      </c>
    </row>
    <row r="8891" spans="1:12" x14ac:dyDescent="0.25">
      <c r="A8891">
        <f t="shared" si="281"/>
        <v>8886</v>
      </c>
      <c r="C8891">
        <v>56797.369193401522</v>
      </c>
      <c r="D8891">
        <v>58850.736827167479</v>
      </c>
      <c r="E8891">
        <v>61768554.968166232</v>
      </c>
      <c r="F8891">
        <v>2053.3676337659563</v>
      </c>
      <c r="G8891">
        <v>524454021.06738287</v>
      </c>
      <c r="H8891" s="6">
        <f>E8891-G8891-'Recalled prostheses cost'!$F$23</f>
        <v>-486437290.56610781</v>
      </c>
      <c r="I8891" s="112">
        <v>34239383.360311262</v>
      </c>
      <c r="J8891" s="112">
        <v>199292528.00560546</v>
      </c>
      <c r="K8891" s="112">
        <f>I8891-J8891-(0.38*'Recalled prostheses cost'!$F$23)</f>
        <v>-174078837.94271284</v>
      </c>
      <c r="L8891" s="11">
        <f t="shared" si="280"/>
        <v>1</v>
      </c>
    </row>
    <row r="8892" spans="1:12" x14ac:dyDescent="0.25">
      <c r="A8892">
        <f t="shared" si="281"/>
        <v>8887</v>
      </c>
      <c r="C8892">
        <v>53906.128194414167</v>
      </c>
      <c r="D8892">
        <v>55492.789992389247</v>
      </c>
      <c r="E8892">
        <v>45624656.0462979</v>
      </c>
      <c r="F8892">
        <v>1586.6617979750808</v>
      </c>
      <c r="G8892">
        <v>316954459.5187512</v>
      </c>
      <c r="H8892" s="6">
        <f>E8892-G8892-'Recalled prostheses cost'!$F$23</f>
        <v>-295081627.93934447</v>
      </c>
      <c r="I8892" s="112">
        <v>25766357.865314078</v>
      </c>
      <c r="J8892" s="112">
        <v>120442694.6171255</v>
      </c>
      <c r="K8892" s="112">
        <f>I8892-J8892-(0.38*'Recalled prostheses cost'!$F$23)</f>
        <v>-103702030.04923007</v>
      </c>
      <c r="L8892" s="11">
        <f t="shared" si="280"/>
        <v>1</v>
      </c>
    </row>
    <row r="8893" spans="1:12" x14ac:dyDescent="0.25">
      <c r="A8893">
        <f t="shared" si="281"/>
        <v>8888</v>
      </c>
      <c r="C8893">
        <v>50255.698563802187</v>
      </c>
      <c r="D8893">
        <v>51507.761036649004</v>
      </c>
      <c r="E8893">
        <v>56707782.3139994</v>
      </c>
      <c r="F8893">
        <v>1252.0624728468174</v>
      </c>
      <c r="G8893">
        <v>358730571.11361098</v>
      </c>
      <c r="H8893" s="6">
        <f>E8893-G8893-'Recalled prostheses cost'!$F$23</f>
        <v>-325774613.26650274</v>
      </c>
      <c r="I8893" s="112">
        <v>31573077.220126681</v>
      </c>
      <c r="J8893" s="112">
        <v>136317617.02317214</v>
      </c>
      <c r="K8893" s="112">
        <f>I8893-J8893-(0.38*'Recalled prostheses cost'!$F$23)</f>
        <v>-113770233.10046411</v>
      </c>
      <c r="L8893" s="11">
        <f t="shared" si="280"/>
        <v>1</v>
      </c>
    </row>
    <row r="8894" spans="1:12" x14ac:dyDescent="0.25">
      <c r="A8894">
        <f t="shared" si="281"/>
        <v>8889</v>
      </c>
      <c r="C8894">
        <v>81082.823221214014</v>
      </c>
      <c r="D8894">
        <v>83610.720138632867</v>
      </c>
      <c r="E8894">
        <v>42687025.495708488</v>
      </c>
      <c r="F8894">
        <v>2527.8969174188533</v>
      </c>
      <c r="G8894">
        <v>214810286.05696842</v>
      </c>
      <c r="H8894" s="6">
        <f>E8894-G8894-'Recalled prostheses cost'!$F$23</f>
        <v>-195875085.02815109</v>
      </c>
      <c r="I8894" s="112">
        <v>23327060.040664956</v>
      </c>
      <c r="J8894" s="112">
        <v>81627908.701647997</v>
      </c>
      <c r="K8894" s="112">
        <f>I8894-J8894-(0.38*'Recalled prostheses cost'!$F$23)</f>
        <v>-67326541.95840168</v>
      </c>
      <c r="L8894" s="11">
        <f t="shared" si="280"/>
        <v>1</v>
      </c>
    </row>
    <row r="8895" spans="1:12" x14ac:dyDescent="0.25">
      <c r="A8895">
        <f t="shared" si="281"/>
        <v>8890</v>
      </c>
      <c r="C8895">
        <v>82552.330300103407</v>
      </c>
      <c r="D8895">
        <v>85447.7599772627</v>
      </c>
      <c r="E8895">
        <v>61884266.74783811</v>
      </c>
      <c r="F8895">
        <v>2895.4296771592926</v>
      </c>
      <c r="G8895">
        <v>513201277.74288887</v>
      </c>
      <c r="H8895" s="6">
        <f>E8895-G8895-'Recalled prostheses cost'!$F$23</f>
        <v>-475068835.46194196</v>
      </c>
      <c r="I8895" s="112">
        <v>34206344.007772744</v>
      </c>
      <c r="J8895" s="112">
        <v>195016485.54229775</v>
      </c>
      <c r="K8895" s="112">
        <f>I8895-J8895-(0.38*'Recalled prostheses cost'!$F$23)</f>
        <v>-169835834.83194366</v>
      </c>
      <c r="L8895" s="11">
        <f t="shared" si="280"/>
        <v>1</v>
      </c>
    </row>
    <row r="8896" spans="1:12" x14ac:dyDescent="0.25">
      <c r="A8896">
        <f t="shared" si="281"/>
        <v>8891</v>
      </c>
      <c r="C8896">
        <v>57598.531602082679</v>
      </c>
      <c r="D8896">
        <v>59803.550137496473</v>
      </c>
      <c r="E8896">
        <v>46254797.157258131</v>
      </c>
      <c r="F8896">
        <v>2205.0185354137939</v>
      </c>
      <c r="G8896">
        <v>374443460.9761976</v>
      </c>
      <c r="H8896" s="6">
        <f>E8896-G8896-'Recalled prostheses cost'!$F$23</f>
        <v>-351940488.28583062</v>
      </c>
      <c r="I8896" s="112">
        <v>25860339.370539542</v>
      </c>
      <c r="J8896" s="112">
        <v>142288515.17095512</v>
      </c>
      <c r="K8896" s="112">
        <f>I8896-J8896-(0.38*'Recalled prostheses cost'!$F$23)</f>
        <v>-125453869.09783423</v>
      </c>
      <c r="L8896" s="11">
        <f t="shared" si="280"/>
        <v>1</v>
      </c>
    </row>
    <row r="8897" spans="1:12" x14ac:dyDescent="0.25">
      <c r="A8897">
        <f t="shared" si="281"/>
        <v>8892</v>
      </c>
      <c r="C8897">
        <v>57261.45378970923</v>
      </c>
      <c r="D8897">
        <v>58330.422016464297</v>
      </c>
      <c r="E8897">
        <v>67952165.176820412</v>
      </c>
      <c r="F8897">
        <v>1068.968226755067</v>
      </c>
      <c r="G8897">
        <v>320426917.28339499</v>
      </c>
      <c r="H8897" s="6">
        <f>E8897-G8897-'Recalled prostheses cost'!$F$23</f>
        <v>-276226576.57346576</v>
      </c>
      <c r="I8897" s="112">
        <v>37991192.509087726</v>
      </c>
      <c r="J8897" s="112">
        <v>121762228.5676901</v>
      </c>
      <c r="K8897" s="112">
        <f>I8897-J8897-(0.38*'Recalled prostheses cost'!$F$23)</f>
        <v>-92796729.356021017</v>
      </c>
      <c r="L8897" s="11">
        <f t="shared" si="280"/>
        <v>1</v>
      </c>
    </row>
    <row r="8898" spans="1:12" x14ac:dyDescent="0.25">
      <c r="A8898">
        <f t="shared" si="281"/>
        <v>8893</v>
      </c>
      <c r="C8898">
        <v>57405.187108493184</v>
      </c>
      <c r="D8898">
        <v>59682.352655329807</v>
      </c>
      <c r="E8898">
        <v>42554532.959386468</v>
      </c>
      <c r="F8898">
        <v>2277.1655468366225</v>
      </c>
      <c r="G8898">
        <v>368351505.88247746</v>
      </c>
      <c r="H8898" s="6">
        <f>E8898-G8898-'Recalled prostheses cost'!$F$23</f>
        <v>-349548797.38998216</v>
      </c>
      <c r="I8898" s="112">
        <v>23301020.59698838</v>
      </c>
      <c r="J8898" s="112">
        <v>139973572.23534146</v>
      </c>
      <c r="K8898" s="112">
        <f>I8898-J8898-(0.38*'Recalled prostheses cost'!$F$23)</f>
        <v>-125698244.93577173</v>
      </c>
      <c r="L8898" s="11">
        <f t="shared" si="280"/>
        <v>1</v>
      </c>
    </row>
    <row r="8899" spans="1:12" x14ac:dyDescent="0.25">
      <c r="A8899">
        <f t="shared" si="281"/>
        <v>8894</v>
      </c>
      <c r="C8899">
        <v>82047.777268221238</v>
      </c>
      <c r="D8899">
        <v>84198.637590410217</v>
      </c>
      <c r="E8899">
        <v>46204571.700419135</v>
      </c>
      <c r="F8899">
        <v>2150.8603221889789</v>
      </c>
      <c r="G8899">
        <v>208934936.58815566</v>
      </c>
      <c r="H8899" s="6">
        <f>E8899-G8899-'Recalled prostheses cost'!$F$23</f>
        <v>-186482189.3546277</v>
      </c>
      <c r="I8899" s="112">
        <v>25897132.784087066</v>
      </c>
      <c r="J8899" s="112">
        <v>79395275.903499156</v>
      </c>
      <c r="K8899" s="112">
        <f>I8899-J8899-(0.38*'Recalled prostheses cost'!$F$23)</f>
        <v>-62523836.416830741</v>
      </c>
      <c r="L8899" s="11">
        <f t="shared" si="280"/>
        <v>1</v>
      </c>
    </row>
    <row r="8900" spans="1:12" x14ac:dyDescent="0.25">
      <c r="A8900">
        <f t="shared" si="281"/>
        <v>8895</v>
      </c>
      <c r="C8900">
        <v>61232.054641117422</v>
      </c>
      <c r="D8900">
        <v>63462.838426069808</v>
      </c>
      <c r="E8900">
        <v>44596448.018740952</v>
      </c>
      <c r="F8900">
        <v>2230.7837849523858</v>
      </c>
      <c r="G8900">
        <v>313912587.08769041</v>
      </c>
      <c r="H8900" s="6">
        <f>E8900-G8900-'Recalled prostheses cost'!$F$23</f>
        <v>-293067963.53584063</v>
      </c>
      <c r="I8900" s="112">
        <v>24492808.05983156</v>
      </c>
      <c r="J8900" s="112">
        <v>119286783.09332234</v>
      </c>
      <c r="K8900" s="112">
        <f>I8900-J8900-(0.38*'Recalled prostheses cost'!$F$23)</f>
        <v>-103819668.33090943</v>
      </c>
      <c r="L8900" s="11">
        <f t="shared" si="280"/>
        <v>1</v>
      </c>
    </row>
    <row r="8901" spans="1:12" x14ac:dyDescent="0.25">
      <c r="A8901">
        <f t="shared" si="281"/>
        <v>8896</v>
      </c>
      <c r="C8901">
        <v>60727.65382390235</v>
      </c>
      <c r="D8901">
        <v>62975.765920750004</v>
      </c>
      <c r="E8901">
        <v>51564108.332787342</v>
      </c>
      <c r="F8901">
        <v>2248.1120968476534</v>
      </c>
      <c r="G8901">
        <v>465843693.50714332</v>
      </c>
      <c r="H8901" s="6">
        <f>E8901-G8901-'Recalled prostheses cost'!$F$23</f>
        <v>-438031409.64124715</v>
      </c>
      <c r="I8901" s="112">
        <v>28694325.862780917</v>
      </c>
      <c r="J8901" s="112">
        <v>177020603.53271446</v>
      </c>
      <c r="K8901" s="112">
        <f>I8901-J8901-(0.38*'Recalled prostheses cost'!$F$23)</f>
        <v>-157351970.96735218</v>
      </c>
      <c r="L8901" s="11">
        <f t="shared" si="280"/>
        <v>1</v>
      </c>
    </row>
    <row r="8902" spans="1:12" x14ac:dyDescent="0.25">
      <c r="A8902">
        <f t="shared" si="281"/>
        <v>8897</v>
      </c>
      <c r="C8902">
        <v>61423.458287018715</v>
      </c>
      <c r="D8902">
        <v>63242.248121449134</v>
      </c>
      <c r="E8902">
        <v>46306734.362138711</v>
      </c>
      <c r="F8902">
        <v>1818.7898344304194</v>
      </c>
      <c r="G8902">
        <v>345099125.79091954</v>
      </c>
      <c r="H8902" s="6">
        <f>E8902-G8902-'Recalled prostheses cost'!$F$23</f>
        <v>-322544215.89567202</v>
      </c>
      <c r="I8902" s="112">
        <v>25724445.913383286</v>
      </c>
      <c r="J8902" s="112">
        <v>131137667.80054945</v>
      </c>
      <c r="K8902" s="112">
        <f>I8902-J8902-(0.38*'Recalled prostheses cost'!$F$23)</f>
        <v>-114438915.1845848</v>
      </c>
      <c r="L8902" s="11">
        <f t="shared" ref="L8902:L8965" si="282">IF(H8902/$H$1&lt;=F8902,1,0)</f>
        <v>1</v>
      </c>
    </row>
    <row r="8903" spans="1:12" x14ac:dyDescent="0.25">
      <c r="A8903">
        <f t="shared" si="281"/>
        <v>8898</v>
      </c>
      <c r="C8903">
        <v>52675.594464418253</v>
      </c>
      <c r="D8903">
        <v>54403.605546616593</v>
      </c>
      <c r="E8903">
        <v>40915330.363237701</v>
      </c>
      <c r="F8903">
        <v>1728.0110821983399</v>
      </c>
      <c r="G8903">
        <v>325125012.87784189</v>
      </c>
      <c r="H8903" s="6">
        <f>E8903-G8903-'Recalled prostheses cost'!$F$23</f>
        <v>-307961506.98149538</v>
      </c>
      <c r="I8903" s="112">
        <v>22437137.14086207</v>
      </c>
      <c r="J8903" s="112">
        <v>123547504.89357994</v>
      </c>
      <c r="K8903" s="112">
        <f>I8903-J8903-(0.38*'Recalled prostheses cost'!$F$23)</f>
        <v>-110136061.05013654</v>
      </c>
      <c r="L8903" s="11">
        <f t="shared" si="282"/>
        <v>1</v>
      </c>
    </row>
    <row r="8904" spans="1:12" x14ac:dyDescent="0.25">
      <c r="A8904">
        <f t="shared" ref="A8904:A8967" si="283">1+A8903</f>
        <v>8899</v>
      </c>
      <c r="C8904">
        <v>62748.353476147058</v>
      </c>
      <c r="D8904">
        <v>64579.25261063419</v>
      </c>
      <c r="E8904">
        <v>52888086.092243947</v>
      </c>
      <c r="F8904">
        <v>1830.899134487132</v>
      </c>
      <c r="G8904">
        <v>386680613.94385374</v>
      </c>
      <c r="H8904" s="6">
        <f>E8904-G8904-'Recalled prostheses cost'!$F$23</f>
        <v>-357544352.31850094</v>
      </c>
      <c r="I8904" s="112">
        <v>29412388.010432579</v>
      </c>
      <c r="J8904" s="112">
        <v>146938633.29866442</v>
      </c>
      <c r="K8904" s="112">
        <f>I8904-J8904-(0.38*'Recalled prostheses cost'!$F$23)</f>
        <v>-126551938.5856505</v>
      </c>
      <c r="L8904" s="11">
        <f t="shared" si="282"/>
        <v>1</v>
      </c>
    </row>
    <row r="8905" spans="1:12" x14ac:dyDescent="0.25">
      <c r="A8905">
        <f t="shared" si="283"/>
        <v>8900</v>
      </c>
      <c r="C8905">
        <v>78301.69152040311</v>
      </c>
      <c r="D8905">
        <v>80644.025121658662</v>
      </c>
      <c r="E8905">
        <v>55868396.285106681</v>
      </c>
      <c r="F8905">
        <v>2342.3336012555519</v>
      </c>
      <c r="G8905">
        <v>380921877.18859828</v>
      </c>
      <c r="H8905" s="6">
        <f>E8905-G8905-'Recalled prostheses cost'!$F$23</f>
        <v>-348805305.37038279</v>
      </c>
      <c r="I8905" s="112">
        <v>30739474.36401872</v>
      </c>
      <c r="J8905" s="112">
        <v>144750313.33166733</v>
      </c>
      <c r="K8905" s="112">
        <f>I8905-J8905-(0.38*'Recalled prostheses cost'!$F$23)</f>
        <v>-123036532.26506725</v>
      </c>
      <c r="L8905" s="11">
        <f t="shared" si="282"/>
        <v>1</v>
      </c>
    </row>
    <row r="8906" spans="1:12" x14ac:dyDescent="0.25">
      <c r="A8906">
        <f t="shared" si="283"/>
        <v>8901</v>
      </c>
      <c r="C8906">
        <v>64266.70225472271</v>
      </c>
      <c r="D8906">
        <v>66242.060653780107</v>
      </c>
      <c r="E8906">
        <v>52696713.177034296</v>
      </c>
      <c r="F8906">
        <v>1975.358399057397</v>
      </c>
      <c r="G8906">
        <v>347837920.00889653</v>
      </c>
      <c r="H8906" s="6">
        <f>E8906-G8906-'Recalled prostheses cost'!$F$23</f>
        <v>-318893031.29875338</v>
      </c>
      <c r="I8906" s="112">
        <v>29316972.560591344</v>
      </c>
      <c r="J8906" s="112">
        <v>132178409.60338068</v>
      </c>
      <c r="K8906" s="112">
        <f>I8906-J8906-(0.38*'Recalled prostheses cost'!$F$23)</f>
        <v>-111887130.34020799</v>
      </c>
      <c r="L8906" s="11">
        <f t="shared" si="282"/>
        <v>1</v>
      </c>
    </row>
    <row r="8907" spans="1:12" x14ac:dyDescent="0.25">
      <c r="A8907">
        <f t="shared" si="283"/>
        <v>8902</v>
      </c>
      <c r="C8907">
        <v>49137.103671616213</v>
      </c>
      <c r="D8907">
        <v>50566.905188742967</v>
      </c>
      <c r="E8907">
        <v>56779965.571566284</v>
      </c>
      <c r="F8907">
        <v>1429.8015171267543</v>
      </c>
      <c r="G8907">
        <v>438850883.69455832</v>
      </c>
      <c r="H8907" s="6">
        <f>E8907-G8907-'Recalled prostheses cost'!$F$23</f>
        <v>-405822742.58988321</v>
      </c>
      <c r="I8907" s="112">
        <v>31656544.475549199</v>
      </c>
      <c r="J8907" s="112">
        <v>166763335.80393213</v>
      </c>
      <c r="K8907" s="112">
        <f>I8907-J8907-(0.38*'Recalled prostheses cost'!$F$23)</f>
        <v>-144132484.62580159</v>
      </c>
      <c r="L8907" s="11">
        <f t="shared" si="282"/>
        <v>1</v>
      </c>
    </row>
    <row r="8908" spans="1:12" x14ac:dyDescent="0.25">
      <c r="A8908">
        <f t="shared" si="283"/>
        <v>8903</v>
      </c>
      <c r="C8908">
        <v>59512.980022524367</v>
      </c>
      <c r="D8908">
        <v>61993.371799170891</v>
      </c>
      <c r="E8908">
        <v>61087766.399039939</v>
      </c>
      <c r="F8908">
        <v>2480.3917766465238</v>
      </c>
      <c r="G8908">
        <v>669042612.39253378</v>
      </c>
      <c r="H8908" s="6">
        <f>E8908-G8908-'Recalled prostheses cost'!$F$23</f>
        <v>-631706670.46038496</v>
      </c>
      <c r="I8908" s="112">
        <v>33712309.727505006</v>
      </c>
      <c r="J8908" s="112">
        <v>254236192.70916286</v>
      </c>
      <c r="K8908" s="112">
        <f>I8908-J8908-(0.38*'Recalled prostheses cost'!$F$23)</f>
        <v>-229549576.27907652</v>
      </c>
      <c r="L8908" s="11">
        <f t="shared" si="282"/>
        <v>1</v>
      </c>
    </row>
    <row r="8909" spans="1:12" x14ac:dyDescent="0.25">
      <c r="A8909">
        <f t="shared" si="283"/>
        <v>8904</v>
      </c>
      <c r="C8909">
        <v>53855.757018004522</v>
      </c>
      <c r="D8909">
        <v>54935.687798705199</v>
      </c>
      <c r="E8909">
        <v>68433800.028536364</v>
      </c>
      <c r="F8909">
        <v>1079.9307807006771</v>
      </c>
      <c r="G8909">
        <v>371707746.04568428</v>
      </c>
      <c r="H8909" s="6">
        <f>E8909-G8909-'Recalled prostheses cost'!$F$23</f>
        <v>-327025770.48403907</v>
      </c>
      <c r="I8909" s="112">
        <v>38064133.144968957</v>
      </c>
      <c r="J8909" s="112">
        <v>141248943.49735999</v>
      </c>
      <c r="K8909" s="112">
        <f>I8909-J8909-(0.38*'Recalled prostheses cost'!$F$23)</f>
        <v>-112210503.64980969</v>
      </c>
      <c r="L8909" s="11">
        <f t="shared" si="282"/>
        <v>1</v>
      </c>
    </row>
    <row r="8910" spans="1:12" x14ac:dyDescent="0.25">
      <c r="A8910">
        <f t="shared" si="283"/>
        <v>8905</v>
      </c>
      <c r="C8910">
        <v>79631.914973107036</v>
      </c>
      <c r="D8910">
        <v>82847.451595972394</v>
      </c>
      <c r="E8910">
        <v>48683932.360132396</v>
      </c>
      <c r="F8910">
        <v>3215.5366228653584</v>
      </c>
      <c r="G8910">
        <v>437142646.56681651</v>
      </c>
      <c r="H8910" s="6">
        <f>E8910-G8910-'Recalled prostheses cost'!$F$23</f>
        <v>-412210538.67357528</v>
      </c>
      <c r="I8910" s="112">
        <v>27266168.396832649</v>
      </c>
      <c r="J8910" s="112">
        <v>166114205.69539025</v>
      </c>
      <c r="K8910" s="112">
        <f>I8910-J8910-(0.38*'Recalled prostheses cost'!$F$23)</f>
        <v>-147873730.59597626</v>
      </c>
      <c r="L8910" s="11">
        <f t="shared" si="282"/>
        <v>1</v>
      </c>
    </row>
    <row r="8911" spans="1:12" x14ac:dyDescent="0.25">
      <c r="A8911">
        <f t="shared" si="283"/>
        <v>8906</v>
      </c>
      <c r="C8911">
        <v>57053.464447020626</v>
      </c>
      <c r="D8911">
        <v>59216.470651692463</v>
      </c>
      <c r="E8911">
        <v>47054231.089183703</v>
      </c>
      <c r="F8911">
        <v>2163.0062046718376</v>
      </c>
      <c r="G8911">
        <v>371952475.26295865</v>
      </c>
      <c r="H8911" s="6">
        <f>E8911-G8911-'Recalled prostheses cost'!$F$23</f>
        <v>-348650068.64066613</v>
      </c>
      <c r="I8911" s="112">
        <v>25776113.779101826</v>
      </c>
      <c r="J8911" s="112">
        <v>141341940.59992427</v>
      </c>
      <c r="K8911" s="112">
        <f>I8911-J8911-(0.38*'Recalled prostheses cost'!$F$23)</f>
        <v>-124591520.1182411</v>
      </c>
      <c r="L8911" s="11">
        <f t="shared" si="282"/>
        <v>1</v>
      </c>
    </row>
    <row r="8912" spans="1:12" x14ac:dyDescent="0.25">
      <c r="A8912">
        <f t="shared" si="283"/>
        <v>8907</v>
      </c>
      <c r="C8912">
        <v>87915.75836717253</v>
      </c>
      <c r="D8912">
        <v>90409.592202511136</v>
      </c>
      <c r="E8912">
        <v>58284061.543907017</v>
      </c>
      <c r="F8912">
        <v>2493.8338353386061</v>
      </c>
      <c r="G8912">
        <v>332499968.12114131</v>
      </c>
      <c r="H8912" s="6">
        <f>E8912-G8912-'Recalled prostheses cost'!$F$23</f>
        <v>-297967731.04412544</v>
      </c>
      <c r="I8912" s="112">
        <v>32563387.988038268</v>
      </c>
      <c r="J8912" s="112">
        <v>126349987.88603368</v>
      </c>
      <c r="K8912" s="112">
        <f>I8912-J8912-(0.38*'Recalled prostheses cost'!$F$23)</f>
        <v>-102812293.19541407</v>
      </c>
      <c r="L8912" s="11">
        <f t="shared" si="282"/>
        <v>1</v>
      </c>
    </row>
    <row r="8913" spans="1:12" x14ac:dyDescent="0.25">
      <c r="A8913">
        <f t="shared" si="283"/>
        <v>8908</v>
      </c>
      <c r="C8913">
        <v>71978.407393901332</v>
      </c>
      <c r="D8913">
        <v>75087.165594254024</v>
      </c>
      <c r="E8913">
        <v>45643090.868984461</v>
      </c>
      <c r="F8913">
        <v>3108.7582003526913</v>
      </c>
      <c r="G8913">
        <v>448486334.04455167</v>
      </c>
      <c r="H8913" s="6">
        <f>E8913-G8913-'Recalled prostheses cost'!$F$23</f>
        <v>-426595067.64245838</v>
      </c>
      <c r="I8913" s="112">
        <v>25404982.727817822</v>
      </c>
      <c r="J8913" s="112">
        <v>170424806.93692964</v>
      </c>
      <c r="K8913" s="112">
        <f>I8913-J8913-(0.38*'Recalled prostheses cost'!$F$23)</f>
        <v>-154045517.50653046</v>
      </c>
      <c r="L8913" s="11">
        <f t="shared" si="282"/>
        <v>1</v>
      </c>
    </row>
    <row r="8914" spans="1:12" x14ac:dyDescent="0.25">
      <c r="A8914">
        <f t="shared" si="283"/>
        <v>8909</v>
      </c>
      <c r="C8914">
        <v>81009.922707088845</v>
      </c>
      <c r="D8914">
        <v>84167.610119062971</v>
      </c>
      <c r="E8914">
        <v>47669400.900275178</v>
      </c>
      <c r="F8914">
        <v>3157.687411974126</v>
      </c>
      <c r="G8914">
        <v>369725331.5489735</v>
      </c>
      <c r="H8914" s="6">
        <f>E8914-G8914-'Recalled prostheses cost'!$F$23</f>
        <v>-345807755.1155895</v>
      </c>
      <c r="I8914" s="112">
        <v>26618414.189406324</v>
      </c>
      <c r="J8914" s="112">
        <v>140495625.98860994</v>
      </c>
      <c r="K8914" s="112">
        <f>I8914-J8914-(0.38*'Recalled prostheses cost'!$F$23)</f>
        <v>-122902905.09662226</v>
      </c>
      <c r="L8914" s="11">
        <f t="shared" si="282"/>
        <v>1</v>
      </c>
    </row>
    <row r="8915" spans="1:12" x14ac:dyDescent="0.25">
      <c r="A8915">
        <f t="shared" si="283"/>
        <v>8910</v>
      </c>
      <c r="C8915">
        <v>52891.554959772671</v>
      </c>
      <c r="D8915">
        <v>54401.831639208132</v>
      </c>
      <c r="E8915">
        <v>55512967.15464434</v>
      </c>
      <c r="F8915">
        <v>1510.2766794354611</v>
      </c>
      <c r="G8915">
        <v>336759407.80483907</v>
      </c>
      <c r="H8915" s="6">
        <f>E8915-G8915-'Recalled prostheses cost'!$F$23</f>
        <v>-304998265.11708593</v>
      </c>
      <c r="I8915" s="112">
        <v>30774830.04667452</v>
      </c>
      <c r="J8915" s="112">
        <v>127968574.96583885</v>
      </c>
      <c r="K8915" s="112">
        <f>I8915-J8915-(0.38*'Recalled prostheses cost'!$F$23)</f>
        <v>-106219438.21658298</v>
      </c>
      <c r="L8915" s="11">
        <f t="shared" si="282"/>
        <v>1</v>
      </c>
    </row>
    <row r="8916" spans="1:12" x14ac:dyDescent="0.25">
      <c r="A8916">
        <f t="shared" si="283"/>
        <v>8911</v>
      </c>
      <c r="C8916">
        <v>58502.781310237624</v>
      </c>
      <c r="D8916">
        <v>61314.586175279866</v>
      </c>
      <c r="E8916">
        <v>54335343.508914165</v>
      </c>
      <c r="F8916">
        <v>2811.8048650422425</v>
      </c>
      <c r="G8916">
        <v>631174024.83279896</v>
      </c>
      <c r="H8916" s="6">
        <f>E8916-G8916-'Recalled prostheses cost'!$F$23</f>
        <v>-600590505.79077601</v>
      </c>
      <c r="I8916" s="112">
        <v>30242959.577342194</v>
      </c>
      <c r="J8916" s="112">
        <v>239846129.43646359</v>
      </c>
      <c r="K8916" s="112">
        <f>I8916-J8916-(0.38*'Recalled prostheses cost'!$F$23)</f>
        <v>-218628863.15654007</v>
      </c>
      <c r="L8916" s="11">
        <f t="shared" si="282"/>
        <v>1</v>
      </c>
    </row>
    <row r="8917" spans="1:12" x14ac:dyDescent="0.25">
      <c r="A8917">
        <f t="shared" si="283"/>
        <v>8912</v>
      </c>
      <c r="C8917">
        <v>54786.1142000646</v>
      </c>
      <c r="D8917">
        <v>55889.296818441835</v>
      </c>
      <c r="E8917">
        <v>48171437.626865715</v>
      </c>
      <c r="F8917">
        <v>1103.1826183772355</v>
      </c>
      <c r="G8917">
        <v>247232446.43546483</v>
      </c>
      <c r="H8917" s="6">
        <f>E8917-G8917-'Recalled prostheses cost'!$F$23</f>
        <v>-222812833.27549028</v>
      </c>
      <c r="I8917" s="112">
        <v>26618545.11610176</v>
      </c>
      <c r="J8917" s="112">
        <v>93948329.645476639</v>
      </c>
      <c r="K8917" s="112">
        <f>I8917-J8917-(0.38*'Recalled prostheses cost'!$F$23)</f>
        <v>-76355477.826793522</v>
      </c>
      <c r="L8917" s="11">
        <f t="shared" si="282"/>
        <v>1</v>
      </c>
    </row>
    <row r="8918" spans="1:12" x14ac:dyDescent="0.25">
      <c r="A8918">
        <f t="shared" si="283"/>
        <v>8913</v>
      </c>
      <c r="C8918">
        <v>60194.965782054234</v>
      </c>
      <c r="D8918">
        <v>62392.292836858142</v>
      </c>
      <c r="E8918">
        <v>54828492.905993767</v>
      </c>
      <c r="F8918">
        <v>2197.3270548039072</v>
      </c>
      <c r="G8918">
        <v>407367980.30042481</v>
      </c>
      <c r="H8918" s="6">
        <f>E8918-G8918-'Recalled prostheses cost'!$F$23</f>
        <v>-376291311.86132222</v>
      </c>
      <c r="I8918" s="112">
        <v>30398382.481337149</v>
      </c>
      <c r="J8918" s="112">
        <v>154799832.51416138</v>
      </c>
      <c r="K8918" s="112">
        <f>I8918-J8918-(0.38*'Recalled prostheses cost'!$F$23)</f>
        <v>-133427143.33024287</v>
      </c>
      <c r="L8918" s="11">
        <f t="shared" si="282"/>
        <v>1</v>
      </c>
    </row>
    <row r="8919" spans="1:12" x14ac:dyDescent="0.25">
      <c r="A8919">
        <f t="shared" si="283"/>
        <v>8914</v>
      </c>
      <c r="C8919">
        <v>79977.618518045041</v>
      </c>
      <c r="D8919">
        <v>80858.166189169729</v>
      </c>
      <c r="E8919">
        <v>57767662.833197713</v>
      </c>
      <c r="F8919">
        <v>880.54767112468835</v>
      </c>
      <c r="G8919">
        <v>127993419.87693965</v>
      </c>
      <c r="H8919" s="6">
        <f>E8919-G8919-'Recalled prostheses cost'!$F$23</f>
        <v>-93977581.510633111</v>
      </c>
      <c r="I8919" s="112">
        <v>32108690.599751815</v>
      </c>
      <c r="J8919" s="112">
        <v>48637499.553237073</v>
      </c>
      <c r="K8919" s="112">
        <f>I8919-J8919-(0.38*'Recalled prostheses cost'!$F$23)</f>
        <v>-25554502.250903904</v>
      </c>
      <c r="L8919" s="11">
        <f t="shared" si="282"/>
        <v>1</v>
      </c>
    </row>
    <row r="8920" spans="1:12" x14ac:dyDescent="0.25">
      <c r="A8920">
        <f t="shared" si="283"/>
        <v>8915</v>
      </c>
      <c r="C8920">
        <v>58956.972556704575</v>
      </c>
      <c r="D8920">
        <v>61698.6055506505</v>
      </c>
      <c r="E8920">
        <v>43707677.841094419</v>
      </c>
      <c r="F8920">
        <v>2741.6329939459247</v>
      </c>
      <c r="G8920">
        <v>525610995.17987216</v>
      </c>
      <c r="H8920" s="6">
        <f>E8920-G8920-'Recalled prostheses cost'!$F$23</f>
        <v>-505655141.80566889</v>
      </c>
      <c r="I8920" s="112">
        <v>24061538.547679447</v>
      </c>
      <c r="J8920" s="112">
        <v>199732178.16835141</v>
      </c>
      <c r="K8920" s="112">
        <f>I8920-J8920-(0.38*'Recalled prostheses cost'!$F$23)</f>
        <v>-184696332.91809061</v>
      </c>
      <c r="L8920" s="11">
        <f t="shared" si="282"/>
        <v>1</v>
      </c>
    </row>
    <row r="8921" spans="1:12" x14ac:dyDescent="0.25">
      <c r="A8921">
        <f t="shared" si="283"/>
        <v>8916</v>
      </c>
      <c r="C8921">
        <v>60170.385534005909</v>
      </c>
      <c r="D8921">
        <v>62857.356102799793</v>
      </c>
      <c r="E8921">
        <v>40972909.03051988</v>
      </c>
      <c r="F8921">
        <v>2686.970568793884</v>
      </c>
      <c r="G8921">
        <v>368295561.04820073</v>
      </c>
      <c r="H8921" s="6">
        <f>E8921-G8921-'Recalled prostheses cost'!$F$23</f>
        <v>-351074476.48457199</v>
      </c>
      <c r="I8921" s="112">
        <v>22917754.656942416</v>
      </c>
      <c r="J8921" s="112">
        <v>139952313.19831631</v>
      </c>
      <c r="K8921" s="112">
        <f>I8921-J8921-(0.38*'Recalled prostheses cost'!$F$23)</f>
        <v>-126060251.83879253</v>
      </c>
      <c r="L8921" s="11">
        <f t="shared" si="282"/>
        <v>1</v>
      </c>
    </row>
    <row r="8922" spans="1:12" x14ac:dyDescent="0.25">
      <c r="A8922">
        <f t="shared" si="283"/>
        <v>8917</v>
      </c>
      <c r="C8922">
        <v>73565.144864965623</v>
      </c>
      <c r="D8922">
        <v>76760.146655758828</v>
      </c>
      <c r="E8922">
        <v>47525570.291553915</v>
      </c>
      <c r="F8922">
        <v>3195.0017907932051</v>
      </c>
      <c r="G8922">
        <v>446008026.38031274</v>
      </c>
      <c r="H8922" s="6">
        <f>E8922-G8922-'Recalled prostheses cost'!$F$23</f>
        <v>-422234280.55565</v>
      </c>
      <c r="I8922" s="112">
        <v>26524942.542290002</v>
      </c>
      <c r="J8922" s="112">
        <v>169483050.02451882</v>
      </c>
      <c r="K8922" s="112">
        <f>I8922-J8922-(0.38*'Recalled prostheses cost'!$F$23)</f>
        <v>-151983800.77964747</v>
      </c>
      <c r="L8922" s="11">
        <f t="shared" si="282"/>
        <v>1</v>
      </c>
    </row>
    <row r="8923" spans="1:12" x14ac:dyDescent="0.25">
      <c r="A8923">
        <f t="shared" si="283"/>
        <v>8918</v>
      </c>
      <c r="C8923">
        <v>76796.460478076682</v>
      </c>
      <c r="D8923">
        <v>80564.554880405311</v>
      </c>
      <c r="E8923">
        <v>58800258.09628839</v>
      </c>
      <c r="F8923">
        <v>3768.0944023286283</v>
      </c>
      <c r="G8923">
        <v>678901147.84270346</v>
      </c>
      <c r="H8923" s="6">
        <f>E8923-G8923-'Recalled prostheses cost'!$F$23</f>
        <v>-643852714.21330619</v>
      </c>
      <c r="I8923" s="112">
        <v>32907386.830410004</v>
      </c>
      <c r="J8923" s="112">
        <v>257982436.18022737</v>
      </c>
      <c r="K8923" s="112">
        <f>I8923-J8923-(0.38*'Recalled prostheses cost'!$F$23)</f>
        <v>-234100742.64723602</v>
      </c>
      <c r="L8923" s="11">
        <f t="shared" si="282"/>
        <v>1</v>
      </c>
    </row>
    <row r="8924" spans="1:12" x14ac:dyDescent="0.25">
      <c r="A8924">
        <f t="shared" si="283"/>
        <v>8919</v>
      </c>
      <c r="C8924">
        <v>70951.487786680445</v>
      </c>
      <c r="D8924">
        <v>72873.769473854249</v>
      </c>
      <c r="E8924">
        <v>47137575.09864746</v>
      </c>
      <c r="F8924">
        <v>1922.2816871738032</v>
      </c>
      <c r="G8924">
        <v>238338118.794195</v>
      </c>
      <c r="H8924" s="6">
        <f>E8924-G8924-'Recalled prostheses cost'!$F$23</f>
        <v>-214952368.16243869</v>
      </c>
      <c r="I8924" s="112">
        <v>26159839.308688164</v>
      </c>
      <c r="J8924" s="112">
        <v>90568485.1417941</v>
      </c>
      <c r="K8924" s="112">
        <f>I8924-J8924-(0.38*'Recalled prostheses cost'!$F$23)</f>
        <v>-73434339.130524576</v>
      </c>
      <c r="L8924" s="11">
        <f t="shared" si="282"/>
        <v>1</v>
      </c>
    </row>
    <row r="8925" spans="1:12" x14ac:dyDescent="0.25">
      <c r="A8925">
        <f t="shared" si="283"/>
        <v>8920</v>
      </c>
      <c r="C8925">
        <v>65217.222373613993</v>
      </c>
      <c r="D8925">
        <v>67616.850255347701</v>
      </c>
      <c r="E8925">
        <v>45834087.070432864</v>
      </c>
      <c r="F8925">
        <v>2399.6278817337079</v>
      </c>
      <c r="G8925">
        <v>372941893.12739611</v>
      </c>
      <c r="H8925" s="6">
        <f>E8925-G8925-'Recalled prostheses cost'!$F$23</f>
        <v>-350859630.52385443</v>
      </c>
      <c r="I8925" s="112">
        <v>25512601.239576329</v>
      </c>
      <c r="J8925" s="112">
        <v>141717919.38841051</v>
      </c>
      <c r="K8925" s="112">
        <f>I8925-J8925-(0.38*'Recalled prostheses cost'!$F$23)</f>
        <v>-125231011.44625282</v>
      </c>
      <c r="L8925" s="11">
        <f t="shared" si="282"/>
        <v>1</v>
      </c>
    </row>
    <row r="8926" spans="1:12" x14ac:dyDescent="0.25">
      <c r="A8926">
        <f t="shared" si="283"/>
        <v>8921</v>
      </c>
      <c r="C8926">
        <v>63863.51996576177</v>
      </c>
      <c r="D8926">
        <v>66660.682112073235</v>
      </c>
      <c r="E8926">
        <v>61411297.136373639</v>
      </c>
      <c r="F8926">
        <v>2797.1621463114643</v>
      </c>
      <c r="G8926">
        <v>627671041.98566508</v>
      </c>
      <c r="H8926" s="6">
        <f>E8926-G8926-'Recalled prostheses cost'!$F$23</f>
        <v>-590011569.31618261</v>
      </c>
      <c r="I8926" s="112">
        <v>33813256.311307006</v>
      </c>
      <c r="J8926" s="112">
        <v>238514995.95455268</v>
      </c>
      <c r="K8926" s="112">
        <f>I8926-J8926-(0.38*'Recalled prostheses cost'!$F$23)</f>
        <v>-213727432.94066432</v>
      </c>
      <c r="L8926" s="11">
        <f t="shared" si="282"/>
        <v>1</v>
      </c>
    </row>
    <row r="8927" spans="1:12" x14ac:dyDescent="0.25">
      <c r="A8927">
        <f t="shared" si="283"/>
        <v>8922</v>
      </c>
      <c r="C8927">
        <v>55296.544229518244</v>
      </c>
      <c r="D8927">
        <v>57123.929572018431</v>
      </c>
      <c r="E8927">
        <v>40617576.381254442</v>
      </c>
      <c r="F8927">
        <v>1827.3853425001871</v>
      </c>
      <c r="G8927">
        <v>291302603.414868</v>
      </c>
      <c r="H8927" s="6">
        <f>E8927-G8927-'Recalled prostheses cost'!$F$23</f>
        <v>-274436851.50050473</v>
      </c>
      <c r="I8927" s="112">
        <v>22764136.526930407</v>
      </c>
      <c r="J8927" s="112">
        <v>110694989.29764983</v>
      </c>
      <c r="K8927" s="112">
        <f>I8927-J8927-(0.38*'Recalled prostheses cost'!$F$23)</f>
        <v>-96956546.068138063</v>
      </c>
      <c r="L8927" s="11">
        <f t="shared" si="282"/>
        <v>1</v>
      </c>
    </row>
    <row r="8928" spans="1:12" x14ac:dyDescent="0.25">
      <c r="A8928">
        <f t="shared" si="283"/>
        <v>8923</v>
      </c>
      <c r="C8928">
        <v>66189.351006718323</v>
      </c>
      <c r="D8928">
        <v>67778.432078657512</v>
      </c>
      <c r="E8928">
        <v>40074294.753834799</v>
      </c>
      <c r="F8928">
        <v>1589.0810719391884</v>
      </c>
      <c r="G8928">
        <v>175096538.36085325</v>
      </c>
      <c r="H8928" s="6">
        <f>E8928-G8928-'Recalled prostheses cost'!$F$23</f>
        <v>-158774068.07390964</v>
      </c>
      <c r="I8928" s="112">
        <v>21905768.745033491</v>
      </c>
      <c r="J8928" s="112">
        <v>66536684.577124245</v>
      </c>
      <c r="K8928" s="112">
        <f>I8928-J8928-(0.38*'Recalled prostheses cost'!$F$23)</f>
        <v>-53656609.129509397</v>
      </c>
      <c r="L8928" s="11">
        <f t="shared" si="282"/>
        <v>1</v>
      </c>
    </row>
    <row r="8929" spans="1:12" x14ac:dyDescent="0.25">
      <c r="A8929">
        <f t="shared" si="283"/>
        <v>8924</v>
      </c>
      <c r="C8929">
        <v>75350.456767478274</v>
      </c>
      <c r="D8929">
        <v>77220.35685443379</v>
      </c>
      <c r="E8929">
        <v>58101863.086677566</v>
      </c>
      <c r="F8929">
        <v>1869.9000869555166</v>
      </c>
      <c r="G8929">
        <v>335190300.09648305</v>
      </c>
      <c r="H8929" s="6">
        <f>E8929-G8929-'Recalled prostheses cost'!$F$23</f>
        <v>-300840261.47669667</v>
      </c>
      <c r="I8929" s="112">
        <v>31558550.378447685</v>
      </c>
      <c r="J8929" s="112">
        <v>127372314.03666353</v>
      </c>
      <c r="K8929" s="112">
        <f>I8929-J8929-(0.38*'Recalled prostheses cost'!$F$23)</f>
        <v>-104839456.9556345</v>
      </c>
      <c r="L8929" s="11">
        <f t="shared" si="282"/>
        <v>1</v>
      </c>
    </row>
    <row r="8930" spans="1:12" x14ac:dyDescent="0.25">
      <c r="A8930">
        <f t="shared" si="283"/>
        <v>8925</v>
      </c>
      <c r="C8930">
        <v>49634.497326727818</v>
      </c>
      <c r="D8930">
        <v>50478.243444766194</v>
      </c>
      <c r="E8930">
        <v>45004216.617995486</v>
      </c>
      <c r="F8930">
        <v>843.74611803837615</v>
      </c>
      <c r="G8930">
        <v>185696938.16293597</v>
      </c>
      <c r="H8930" s="6">
        <f>E8930-G8930-'Recalled prostheses cost'!$F$23</f>
        <v>-164444546.01183164</v>
      </c>
      <c r="I8930" s="112">
        <v>25161655.11636259</v>
      </c>
      <c r="J8930" s="112">
        <v>70564836.501915663</v>
      </c>
      <c r="K8930" s="112">
        <f>I8930-J8930-(0.38*'Recalled prostheses cost'!$F$23)</f>
        <v>-54428874.682971723</v>
      </c>
      <c r="L8930" s="11">
        <f t="shared" si="282"/>
        <v>1</v>
      </c>
    </row>
    <row r="8931" spans="1:12" x14ac:dyDescent="0.25">
      <c r="A8931">
        <f t="shared" si="283"/>
        <v>8926</v>
      </c>
      <c r="C8931">
        <v>65668.937379468814</v>
      </c>
      <c r="D8931">
        <v>69324.37035590173</v>
      </c>
      <c r="E8931">
        <v>53615485.192157522</v>
      </c>
      <c r="F8931">
        <v>3655.4329764329159</v>
      </c>
      <c r="G8931">
        <v>849530009.89255309</v>
      </c>
      <c r="H8931" s="6">
        <f>E8931-G8931-'Recalled prostheses cost'!$F$23</f>
        <v>-819666349.16728675</v>
      </c>
      <c r="I8931" s="112">
        <v>30058167.887991574</v>
      </c>
      <c r="J8931" s="112">
        <v>322821403.75917017</v>
      </c>
      <c r="K8931" s="112">
        <f>I8931-J8931-(0.38*'Recalled prostheses cost'!$F$23)</f>
        <v>-301788929.16859728</v>
      </c>
      <c r="L8931" s="11">
        <f t="shared" si="282"/>
        <v>1</v>
      </c>
    </row>
    <row r="8932" spans="1:12" x14ac:dyDescent="0.25">
      <c r="A8932">
        <f t="shared" si="283"/>
        <v>8927</v>
      </c>
      <c r="C8932">
        <v>66233.821678598324</v>
      </c>
      <c r="D8932">
        <v>68642.822982937025</v>
      </c>
      <c r="E8932">
        <v>68930273.0716068</v>
      </c>
      <c r="F8932">
        <v>2409.0013043387007</v>
      </c>
      <c r="G8932">
        <v>610471935.44620574</v>
      </c>
      <c r="H8932" s="6">
        <f>E8932-G8932-'Recalled prostheses cost'!$F$23</f>
        <v>-565293486.84149015</v>
      </c>
      <c r="I8932" s="112">
        <v>38282893.581544228</v>
      </c>
      <c r="J8932" s="112">
        <v>231979335.46955818</v>
      </c>
      <c r="K8932" s="112">
        <f>I8932-J8932-(0.38*'Recalled prostheses cost'!$F$23)</f>
        <v>-202722135.18543261</v>
      </c>
      <c r="L8932" s="11">
        <f t="shared" si="282"/>
        <v>1</v>
      </c>
    </row>
    <row r="8933" spans="1:12" x14ac:dyDescent="0.25">
      <c r="A8933">
        <f t="shared" si="283"/>
        <v>8928</v>
      </c>
      <c r="C8933">
        <v>52947.162303662299</v>
      </c>
      <c r="D8933">
        <v>54776.442252421839</v>
      </c>
      <c r="E8933">
        <v>42137066.611105651</v>
      </c>
      <c r="F8933">
        <v>1829.2799487595403</v>
      </c>
      <c r="G8933">
        <v>346947896.42569512</v>
      </c>
      <c r="H8933" s="6">
        <f>E8933-G8933-'Recalled prostheses cost'!$F$23</f>
        <v>-328562654.28148067</v>
      </c>
      <c r="I8933" s="112">
        <v>23458755.845402621</v>
      </c>
      <c r="J8933" s="112">
        <v>131840200.64176415</v>
      </c>
      <c r="K8933" s="112">
        <f>I8933-J8933-(0.38*'Recalled prostheses cost'!$F$23)</f>
        <v>-117407138.09378019</v>
      </c>
      <c r="L8933" s="11">
        <f t="shared" si="282"/>
        <v>1</v>
      </c>
    </row>
    <row r="8934" spans="1:12" x14ac:dyDescent="0.25">
      <c r="A8934">
        <f t="shared" si="283"/>
        <v>8929</v>
      </c>
      <c r="C8934">
        <v>77383.559079971659</v>
      </c>
      <c r="D8934">
        <v>79830.583968855761</v>
      </c>
      <c r="E8934">
        <v>69760516.113577902</v>
      </c>
      <c r="F8934">
        <v>2447.0248888841015</v>
      </c>
      <c r="G8934">
        <v>519008546.40751183</v>
      </c>
      <c r="H8934" s="6">
        <f>E8934-G8934-'Recalled prostheses cost'!$F$23</f>
        <v>-472999854.7608251</v>
      </c>
      <c r="I8934" s="112">
        <v>38733481.281430341</v>
      </c>
      <c r="J8934" s="112">
        <v>197223247.63485456</v>
      </c>
      <c r="K8934" s="112">
        <f>I8934-J8934-(0.38*'Recalled prostheses cost'!$F$23)</f>
        <v>-167515459.65084288</v>
      </c>
      <c r="L8934" s="11">
        <f t="shared" si="282"/>
        <v>1</v>
      </c>
    </row>
    <row r="8935" spans="1:12" x14ac:dyDescent="0.25">
      <c r="A8935">
        <f t="shared" si="283"/>
        <v>8930</v>
      </c>
      <c r="C8935">
        <v>52864.507977805755</v>
      </c>
      <c r="D8935">
        <v>54419.369442120485</v>
      </c>
      <c r="E8935">
        <v>49104971.613568589</v>
      </c>
      <c r="F8935">
        <v>1554.8614643147303</v>
      </c>
      <c r="G8935">
        <v>356327067.96064115</v>
      </c>
      <c r="H8935" s="6">
        <f>E8935-G8935-'Recalled prostheses cost'!$F$23</f>
        <v>-330973920.81396371</v>
      </c>
      <c r="I8935" s="112">
        <v>27168103.152298402</v>
      </c>
      <c r="J8935" s="112">
        <v>135404285.82504362</v>
      </c>
      <c r="K8935" s="112">
        <f>I8935-J8935-(0.38*'Recalled prostheses cost'!$F$23)</f>
        <v>-117261875.97016385</v>
      </c>
      <c r="L8935" s="11">
        <f t="shared" si="282"/>
        <v>1</v>
      </c>
    </row>
    <row r="8936" spans="1:12" x14ac:dyDescent="0.25">
      <c r="A8936">
        <f t="shared" si="283"/>
        <v>8931</v>
      </c>
      <c r="C8936">
        <v>50969.522102465337</v>
      </c>
      <c r="D8936">
        <v>52096.805888328396</v>
      </c>
      <c r="E8936">
        <v>64441715.854122862</v>
      </c>
      <c r="F8936">
        <v>1127.2837858630592</v>
      </c>
      <c r="G8936">
        <v>345513161.69847089</v>
      </c>
      <c r="H8936" s="6">
        <f>E8936-G8936-'Recalled prostheses cost'!$F$23</f>
        <v>-304823270.31123918</v>
      </c>
      <c r="I8936" s="112">
        <v>35566095.870640121</v>
      </c>
      <c r="J8936" s="112">
        <v>131295001.44541891</v>
      </c>
      <c r="K8936" s="112">
        <f>I8936-J8936-(0.38*'Recalled prostheses cost'!$F$23)</f>
        <v>-104754598.87219745</v>
      </c>
      <c r="L8936" s="11">
        <f t="shared" si="282"/>
        <v>1</v>
      </c>
    </row>
    <row r="8937" spans="1:12" x14ac:dyDescent="0.25">
      <c r="A8937">
        <f t="shared" si="283"/>
        <v>8932</v>
      </c>
      <c r="C8937">
        <v>66720.143558861557</v>
      </c>
      <c r="D8937">
        <v>69258.408111682424</v>
      </c>
      <c r="E8937">
        <v>51387447.796008639</v>
      </c>
      <c r="F8937">
        <v>2538.2645528208668</v>
      </c>
      <c r="G8937">
        <v>418186917.83168668</v>
      </c>
      <c r="H8937" s="6">
        <f>E8937-G8937-'Recalled prostheses cost'!$F$23</f>
        <v>-390551294.5025692</v>
      </c>
      <c r="I8937" s="112">
        <v>28297954.78009354</v>
      </c>
      <c r="J8937" s="112">
        <v>158911028.77604088</v>
      </c>
      <c r="K8937" s="112">
        <f>I8937-J8937-(0.38*'Recalled prostheses cost'!$F$23)</f>
        <v>-139638767.29336599</v>
      </c>
      <c r="L8937" s="11">
        <f t="shared" si="282"/>
        <v>1</v>
      </c>
    </row>
    <row r="8938" spans="1:12" x14ac:dyDescent="0.25">
      <c r="A8938">
        <f t="shared" si="283"/>
        <v>8933</v>
      </c>
      <c r="C8938">
        <v>70212.186311141035</v>
      </c>
      <c r="D8938">
        <v>72073.916320886739</v>
      </c>
      <c r="E8938">
        <v>39202226.663114309</v>
      </c>
      <c r="F8938">
        <v>1861.7300097457046</v>
      </c>
      <c r="G8938">
        <v>215740454.5198907</v>
      </c>
      <c r="H8938" s="6">
        <f>E8938-G8938-'Recalled prostheses cost'!$F$23</f>
        <v>-200290052.32366756</v>
      </c>
      <c r="I8938" s="112">
        <v>21628933.781438075</v>
      </c>
      <c r="J8938" s="112">
        <v>81981372.717558473</v>
      </c>
      <c r="K8938" s="112">
        <f>I8938-J8938-(0.38*'Recalled prostheses cost'!$F$23)</f>
        <v>-69378132.233539045</v>
      </c>
      <c r="L8938" s="11">
        <f t="shared" si="282"/>
        <v>1</v>
      </c>
    </row>
    <row r="8939" spans="1:12" x14ac:dyDescent="0.25">
      <c r="A8939">
        <f t="shared" si="283"/>
        <v>8934</v>
      </c>
      <c r="C8939">
        <v>59952.290023086753</v>
      </c>
      <c r="D8939">
        <v>61177.061690296476</v>
      </c>
      <c r="E8939">
        <v>39590321.652201049</v>
      </c>
      <c r="F8939">
        <v>1224.7716672097231</v>
      </c>
      <c r="G8939">
        <v>178466557.2366955</v>
      </c>
      <c r="H8939" s="6">
        <f>E8939-G8939-'Recalled prostheses cost'!$F$23</f>
        <v>-162628060.05138561</v>
      </c>
      <c r="I8939" s="112">
        <v>21866385.668481473</v>
      </c>
      <c r="J8939" s="112">
        <v>67817291.749944299</v>
      </c>
      <c r="K8939" s="112">
        <f>I8939-J8939-(0.38*'Recalled prostheses cost'!$F$23)</f>
        <v>-54976599.378881477</v>
      </c>
      <c r="L8939" s="11">
        <f t="shared" si="282"/>
        <v>1</v>
      </c>
    </row>
    <row r="8940" spans="1:12" x14ac:dyDescent="0.25">
      <c r="A8940">
        <f t="shared" si="283"/>
        <v>8935</v>
      </c>
      <c r="C8940">
        <v>64178.382451667203</v>
      </c>
      <c r="D8940">
        <v>66678.95868753636</v>
      </c>
      <c r="E8940">
        <v>46597618.136940673</v>
      </c>
      <c r="F8940">
        <v>2500.5762358691572</v>
      </c>
      <c r="G8940">
        <v>352982461.75515288</v>
      </c>
      <c r="H8940" s="6">
        <f>E8940-G8940-'Recalled prostheses cost'!$F$23</f>
        <v>-330136668.08510339</v>
      </c>
      <c r="I8940" s="112">
        <v>25845028.118871365</v>
      </c>
      <c r="J8940" s="112">
        <v>134133335.46695809</v>
      </c>
      <c r="K8940" s="112">
        <f>I8940-J8940-(0.38*'Recalled prostheses cost'!$F$23)</f>
        <v>-117314000.64550537</v>
      </c>
      <c r="L8940" s="11">
        <f t="shared" si="282"/>
        <v>1</v>
      </c>
    </row>
    <row r="8941" spans="1:12" x14ac:dyDescent="0.25">
      <c r="A8941">
        <f t="shared" si="283"/>
        <v>8936</v>
      </c>
      <c r="C8941">
        <v>55115.449213203377</v>
      </c>
      <c r="D8941">
        <v>56749.516376647603</v>
      </c>
      <c r="E8941">
        <v>39814007.418734103</v>
      </c>
      <c r="F8941">
        <v>1634.067163444226</v>
      </c>
      <c r="G8941">
        <v>240835485.57749987</v>
      </c>
      <c r="H8941" s="6">
        <f>E8941-G8941-'Recalled prostheses cost'!$F$23</f>
        <v>-224773302.62565693</v>
      </c>
      <c r="I8941" s="112">
        <v>22011821.447587017</v>
      </c>
      <c r="J8941" s="112">
        <v>91517484.519449934</v>
      </c>
      <c r="K8941" s="112">
        <f>I8941-J8941-(0.38*'Recalled prostheses cost'!$F$23)</f>
        <v>-78531356.36928156</v>
      </c>
      <c r="L8941" s="11">
        <f t="shared" si="282"/>
        <v>1</v>
      </c>
    </row>
    <row r="8942" spans="1:12" x14ac:dyDescent="0.25">
      <c r="A8942">
        <f t="shared" si="283"/>
        <v>8937</v>
      </c>
      <c r="C8942">
        <v>59745.958030365073</v>
      </c>
      <c r="D8942">
        <v>62883.711407703355</v>
      </c>
      <c r="E8942">
        <v>45465121.883608326</v>
      </c>
      <c r="F8942">
        <v>3137.753377338282</v>
      </c>
      <c r="G8942">
        <v>670245298.48664248</v>
      </c>
      <c r="H8942" s="6">
        <f>E8942-G8942-'Recalled prostheses cost'!$F$23</f>
        <v>-648532001.06992531</v>
      </c>
      <c r="I8942" s="112">
        <v>25214021.376585111</v>
      </c>
      <c r="J8942" s="112">
        <v>254693213.42492414</v>
      </c>
      <c r="K8942" s="112">
        <f>I8942-J8942-(0.38*'Recalled prostheses cost'!$F$23)</f>
        <v>-238504885.34575766</v>
      </c>
      <c r="L8942" s="11">
        <f t="shared" si="282"/>
        <v>1</v>
      </c>
    </row>
    <row r="8943" spans="1:12" x14ac:dyDescent="0.25">
      <c r="A8943">
        <f t="shared" si="283"/>
        <v>8938</v>
      </c>
      <c r="C8943">
        <v>63347.048157998041</v>
      </c>
      <c r="D8943">
        <v>64903.426866835187</v>
      </c>
      <c r="E8943">
        <v>43445255.651715472</v>
      </c>
      <c r="F8943">
        <v>1556.3787088371464</v>
      </c>
      <c r="G8943">
        <v>249779513.89961505</v>
      </c>
      <c r="H8943" s="6">
        <f>E8943-G8943-'Recalled prostheses cost'!$F$23</f>
        <v>-230086082.71479076</v>
      </c>
      <c r="I8943" s="112">
        <v>24124528.914622203</v>
      </c>
      <c r="J8943" s="112">
        <v>94916215.281853735</v>
      </c>
      <c r="K8943" s="112">
        <f>I8943-J8943-(0.38*'Recalled prostheses cost'!$F$23)</f>
        <v>-79817379.664650172</v>
      </c>
      <c r="L8943" s="11">
        <f t="shared" si="282"/>
        <v>1</v>
      </c>
    </row>
    <row r="8944" spans="1:12" x14ac:dyDescent="0.25">
      <c r="A8944">
        <f t="shared" si="283"/>
        <v>8939</v>
      </c>
      <c r="C8944">
        <v>53835.952853454241</v>
      </c>
      <c r="D8944">
        <v>55702.24636575421</v>
      </c>
      <c r="E8944">
        <v>46205505.308807679</v>
      </c>
      <c r="F8944">
        <v>1866.2935122999697</v>
      </c>
      <c r="G8944">
        <v>435468649.22958267</v>
      </c>
      <c r="H8944" s="6">
        <f>E8944-G8944-'Recalled prostheses cost'!$F$23</f>
        <v>-413014968.38766617</v>
      </c>
      <c r="I8944" s="112">
        <v>25446137.755084772</v>
      </c>
      <c r="J8944" s="112">
        <v>165478086.70724142</v>
      </c>
      <c r="K8944" s="112">
        <f>I8944-J8944-(0.38*'Recalled prostheses cost'!$F$23)</f>
        <v>-149057642.24957529</v>
      </c>
      <c r="L8944" s="11">
        <f t="shared" si="282"/>
        <v>1</v>
      </c>
    </row>
    <row r="8945" spans="1:12" x14ac:dyDescent="0.25">
      <c r="A8945">
        <f t="shared" si="283"/>
        <v>8940</v>
      </c>
      <c r="C8945">
        <v>52307.259401448238</v>
      </c>
      <c r="D8945">
        <v>54061.11093291876</v>
      </c>
      <c r="E8945">
        <v>41880990.430558458</v>
      </c>
      <c r="F8945">
        <v>1753.8515314705219</v>
      </c>
      <c r="G8945">
        <v>370029176.44152987</v>
      </c>
      <c r="H8945" s="6">
        <f>E8945-G8945-'Recalled prostheses cost'!$F$23</f>
        <v>-351900010.4778626</v>
      </c>
      <c r="I8945" s="112">
        <v>23227057.436455015</v>
      </c>
      <c r="J8945" s="112">
        <v>140611087.04778132</v>
      </c>
      <c r="K8945" s="112">
        <f>I8945-J8945-(0.38*'Recalled prostheses cost'!$F$23)</f>
        <v>-126409722.90874496</v>
      </c>
      <c r="L8945" s="11">
        <f t="shared" si="282"/>
        <v>1</v>
      </c>
    </row>
    <row r="8946" spans="1:12" x14ac:dyDescent="0.25">
      <c r="A8946">
        <f t="shared" si="283"/>
        <v>8941</v>
      </c>
      <c r="C8946">
        <v>55093.881773192341</v>
      </c>
      <c r="D8946">
        <v>56568.669913597827</v>
      </c>
      <c r="E8946">
        <v>47766602.441973656</v>
      </c>
      <c r="F8946">
        <v>1474.788140405486</v>
      </c>
      <c r="G8946">
        <v>283956780.90778238</v>
      </c>
      <c r="H8946" s="6">
        <f>E8946-G8946-'Recalled prostheses cost'!$F$23</f>
        <v>-259942002.93269989</v>
      </c>
      <c r="I8946" s="112">
        <v>26250655.532165602</v>
      </c>
      <c r="J8946" s="112">
        <v>107903576.74495731</v>
      </c>
      <c r="K8946" s="112">
        <f>I8946-J8946-(0.38*'Recalled prostheses cost'!$F$23)</f>
        <v>-90678614.510210365</v>
      </c>
      <c r="L8946" s="11">
        <f t="shared" si="282"/>
        <v>1</v>
      </c>
    </row>
    <row r="8947" spans="1:12" x14ac:dyDescent="0.25">
      <c r="A8947">
        <f t="shared" si="283"/>
        <v>8942</v>
      </c>
      <c r="C8947">
        <v>67696.523653920944</v>
      </c>
      <c r="D8947">
        <v>69606.399943528464</v>
      </c>
      <c r="E8947">
        <v>47529894.908125348</v>
      </c>
      <c r="F8947">
        <v>1909.8762896075204</v>
      </c>
      <c r="G8947">
        <v>271393493.76591277</v>
      </c>
      <c r="H8947" s="6">
        <f>E8947-G8947-'Recalled prostheses cost'!$F$23</f>
        <v>-247615423.3246786</v>
      </c>
      <c r="I8947" s="112">
        <v>26672284.433990721</v>
      </c>
      <c r="J8947" s="112">
        <v>103129527.63104686</v>
      </c>
      <c r="K8947" s="112">
        <f>I8947-J8947-(0.38*'Recalled prostheses cost'!$F$23)</f>
        <v>-85482936.494474798</v>
      </c>
      <c r="L8947" s="11">
        <f t="shared" si="282"/>
        <v>1</v>
      </c>
    </row>
    <row r="8948" spans="1:12" x14ac:dyDescent="0.25">
      <c r="A8948">
        <f t="shared" si="283"/>
        <v>8943</v>
      </c>
      <c r="C8948">
        <v>73112.973277200523</v>
      </c>
      <c r="D8948">
        <v>75980.929702420122</v>
      </c>
      <c r="E8948">
        <v>48641900.063699014</v>
      </c>
      <c r="F8948">
        <v>2867.9564252195996</v>
      </c>
      <c r="G8948">
        <v>386364495.43901634</v>
      </c>
      <c r="H8948" s="6">
        <f>E8948-G8948-'Recalled prostheses cost'!$F$23</f>
        <v>-361474419.8422085</v>
      </c>
      <c r="I8948" s="112">
        <v>27042700.085514389</v>
      </c>
      <c r="J8948" s="112">
        <v>146818508.26682624</v>
      </c>
      <c r="K8948" s="112">
        <f>I8948-J8948-(0.38*'Recalled prostheses cost'!$F$23)</f>
        <v>-128801501.4787305</v>
      </c>
      <c r="L8948" s="11">
        <f t="shared" si="282"/>
        <v>1</v>
      </c>
    </row>
    <row r="8949" spans="1:12" x14ac:dyDescent="0.25">
      <c r="A8949">
        <f t="shared" si="283"/>
        <v>8944</v>
      </c>
      <c r="C8949">
        <v>65157.289087505007</v>
      </c>
      <c r="D8949">
        <v>66962.328954409444</v>
      </c>
      <c r="E8949">
        <v>49474247.794817269</v>
      </c>
      <c r="F8949">
        <v>1805.0398669044371</v>
      </c>
      <c r="G8949">
        <v>293792505.70309991</v>
      </c>
      <c r="H8949" s="6">
        <f>E8949-G8949-'Recalled prostheses cost'!$F$23</f>
        <v>-268070082.37517381</v>
      </c>
      <c r="I8949" s="112">
        <v>27387275.339610428</v>
      </c>
      <c r="J8949" s="112">
        <v>111641152.16717799</v>
      </c>
      <c r="K8949" s="112">
        <f>I8949-J8949-(0.38*'Recalled prostheses cost'!$F$23)</f>
        <v>-93279570.124986202</v>
      </c>
      <c r="L8949" s="11">
        <f t="shared" si="282"/>
        <v>1</v>
      </c>
    </row>
    <row r="8950" spans="1:12" x14ac:dyDescent="0.25">
      <c r="A8950">
        <f t="shared" si="283"/>
        <v>8945</v>
      </c>
      <c r="C8950">
        <v>70485.338752362208</v>
      </c>
      <c r="D8950">
        <v>72699.927355651831</v>
      </c>
      <c r="E8950">
        <v>63125962.972961597</v>
      </c>
      <c r="F8950">
        <v>2214.5886032896233</v>
      </c>
      <c r="G8950">
        <v>514541016.86824465</v>
      </c>
      <c r="H8950" s="6">
        <f>E8950-G8950-'Recalled prostheses cost'!$F$23</f>
        <v>-475166878.36217421</v>
      </c>
      <c r="I8950" s="112">
        <v>34993230.167279892</v>
      </c>
      <c r="J8950" s="112">
        <v>195525586.40993294</v>
      </c>
      <c r="K8950" s="112">
        <f>I8950-J8950-(0.38*'Recalled prostheses cost'!$F$23)</f>
        <v>-169558049.5400717</v>
      </c>
      <c r="L8950" s="11">
        <f t="shared" si="282"/>
        <v>1</v>
      </c>
    </row>
    <row r="8951" spans="1:12" x14ac:dyDescent="0.25">
      <c r="A8951">
        <f t="shared" si="283"/>
        <v>8946</v>
      </c>
      <c r="C8951">
        <v>55923.725896475094</v>
      </c>
      <c r="D8951">
        <v>56933.660212438976</v>
      </c>
      <c r="E8951">
        <v>57276152.003854156</v>
      </c>
      <c r="F8951">
        <v>1009.9343159638811</v>
      </c>
      <c r="G8951">
        <v>246150316.9883559</v>
      </c>
      <c r="H8951" s="6">
        <f>E8951-G8951-'Recalled prostheses cost'!$F$23</f>
        <v>-212625989.45139292</v>
      </c>
      <c r="I8951" s="112">
        <v>31730933.936081361</v>
      </c>
      <c r="J8951" s="112">
        <v>93537120.455575228</v>
      </c>
      <c r="K8951" s="112">
        <f>I8951-J8951-(0.38*'Recalled prostheses cost'!$F$23)</f>
        <v>-70831879.816912502</v>
      </c>
      <c r="L8951" s="11">
        <f t="shared" si="282"/>
        <v>1</v>
      </c>
    </row>
    <row r="8952" spans="1:12" x14ac:dyDescent="0.25">
      <c r="A8952">
        <f t="shared" si="283"/>
        <v>8947</v>
      </c>
      <c r="C8952">
        <v>64336.571005268815</v>
      </c>
      <c r="D8952">
        <v>66579.776248620998</v>
      </c>
      <c r="E8952">
        <v>50100027.1131519</v>
      </c>
      <c r="F8952">
        <v>2243.2052433521822</v>
      </c>
      <c r="G8952">
        <v>363349729.91241801</v>
      </c>
      <c r="H8952" s="6">
        <f>E8952-G8952-'Recalled prostheses cost'!$F$23</f>
        <v>-337001527.26615727</v>
      </c>
      <c r="I8952" s="112">
        <v>27804403.804617453</v>
      </c>
      <c r="J8952" s="112">
        <v>138072897.36671883</v>
      </c>
      <c r="K8952" s="112">
        <f>I8952-J8952-(0.38*'Recalled prostheses cost'!$F$23)</f>
        <v>-119294186.85952002</v>
      </c>
      <c r="L8952" s="11">
        <f t="shared" si="282"/>
        <v>1</v>
      </c>
    </row>
    <row r="8953" spans="1:12" x14ac:dyDescent="0.25">
      <c r="A8953">
        <f t="shared" si="283"/>
        <v>8948</v>
      </c>
      <c r="C8953">
        <v>52898.89406089214</v>
      </c>
      <c r="D8953">
        <v>54382.965713592355</v>
      </c>
      <c r="E8953">
        <v>48853581.943477698</v>
      </c>
      <c r="F8953">
        <v>1484.0716527002151</v>
      </c>
      <c r="G8953">
        <v>290130329.45003527</v>
      </c>
      <c r="H8953" s="6">
        <f>E8953-G8953-'Recalled prostheses cost'!$F$23</f>
        <v>-265028571.97344875</v>
      </c>
      <c r="I8953" s="112">
        <v>27106708.114794116</v>
      </c>
      <c r="J8953" s="112">
        <v>110249525.1910134</v>
      </c>
      <c r="K8953" s="112">
        <f>I8953-J8953-(0.38*'Recalled prostheses cost'!$F$23)</f>
        <v>-92168510.373637915</v>
      </c>
      <c r="L8953" s="11">
        <f t="shared" si="282"/>
        <v>1</v>
      </c>
    </row>
    <row r="8954" spans="1:12" x14ac:dyDescent="0.25">
      <c r="A8954">
        <f t="shared" si="283"/>
        <v>8949</v>
      </c>
      <c r="C8954">
        <v>53498.988219957457</v>
      </c>
      <c r="D8954">
        <v>54693.645505704153</v>
      </c>
      <c r="E8954">
        <v>58795152.460939281</v>
      </c>
      <c r="F8954">
        <v>1194.6572857466963</v>
      </c>
      <c r="G8954">
        <v>346977861.7956388</v>
      </c>
      <c r="H8954" s="6">
        <f>E8954-G8954-'Recalled prostheses cost'!$F$23</f>
        <v>-311934533.80159068</v>
      </c>
      <c r="I8954" s="112">
        <v>32626129.03263912</v>
      </c>
      <c r="J8954" s="112">
        <v>131851587.48234272</v>
      </c>
      <c r="K8954" s="112">
        <f>I8954-J8954-(0.38*'Recalled prostheses cost'!$F$23)</f>
        <v>-108251151.74712226</v>
      </c>
      <c r="L8954" s="11">
        <f t="shared" si="282"/>
        <v>1</v>
      </c>
    </row>
    <row r="8955" spans="1:12" x14ac:dyDescent="0.25">
      <c r="A8955">
        <f t="shared" si="283"/>
        <v>8950</v>
      </c>
      <c r="C8955">
        <v>53591.005858426099</v>
      </c>
      <c r="D8955">
        <v>55393.326674506228</v>
      </c>
      <c r="E8955">
        <v>43262778.262761869</v>
      </c>
      <c r="F8955">
        <v>1802.3208160801296</v>
      </c>
      <c r="G8955">
        <v>335705265.9269284</v>
      </c>
      <c r="H8955" s="6">
        <f>E8955-G8955-'Recalled prostheses cost'!$F$23</f>
        <v>-316194312.13105768</v>
      </c>
      <c r="I8955" s="112">
        <v>23865302.077524729</v>
      </c>
      <c r="J8955" s="112">
        <v>127568001.0522328</v>
      </c>
      <c r="K8955" s="112">
        <f>I8955-J8955-(0.38*'Recalled prostheses cost'!$F$23)</f>
        <v>-112728392.27212673</v>
      </c>
      <c r="L8955" s="11">
        <f t="shared" si="282"/>
        <v>1</v>
      </c>
    </row>
    <row r="8956" spans="1:12" x14ac:dyDescent="0.25">
      <c r="A8956">
        <f t="shared" si="283"/>
        <v>8951</v>
      </c>
      <c r="C8956">
        <v>49369.945763633354</v>
      </c>
      <c r="D8956">
        <v>50634.895987395917</v>
      </c>
      <c r="E8956">
        <v>56037812.630666725</v>
      </c>
      <c r="F8956">
        <v>1264.9502237625638</v>
      </c>
      <c r="G8956">
        <v>324473192.01642507</v>
      </c>
      <c r="H8956" s="6">
        <f>E8956-G8956-'Recalled prostheses cost'!$F$23</f>
        <v>-292187203.85264951</v>
      </c>
      <c r="I8956" s="112">
        <v>31441013.620682012</v>
      </c>
      <c r="J8956" s="112">
        <v>123299812.96624151</v>
      </c>
      <c r="K8956" s="112">
        <f>I8956-J8956-(0.38*'Recalled prostheses cost'!$F$23)</f>
        <v>-100884492.64297813</v>
      </c>
      <c r="L8956" s="11">
        <f t="shared" si="282"/>
        <v>1</v>
      </c>
    </row>
    <row r="8957" spans="1:12" x14ac:dyDescent="0.25">
      <c r="A8957">
        <f t="shared" si="283"/>
        <v>8952</v>
      </c>
      <c r="C8957">
        <v>55417.916446409712</v>
      </c>
      <c r="D8957">
        <v>57186.888708473663</v>
      </c>
      <c r="E8957">
        <v>60373110.926239334</v>
      </c>
      <c r="F8957">
        <v>1768.9722620639513</v>
      </c>
      <c r="G8957">
        <v>491488993.41809285</v>
      </c>
      <c r="H8957" s="6">
        <f>E8957-G8957-'Recalled prostheses cost'!$F$23</f>
        <v>-454867706.9587447</v>
      </c>
      <c r="I8957" s="112">
        <v>33723121.656495191</v>
      </c>
      <c r="J8957" s="112">
        <v>186765817.49887526</v>
      </c>
      <c r="K8957" s="112">
        <f>I8957-J8957-(0.38*'Recalled prostheses cost'!$F$23)</f>
        <v>-162068389.13979873</v>
      </c>
      <c r="L8957" s="11">
        <f t="shared" si="282"/>
        <v>1</v>
      </c>
    </row>
    <row r="8958" spans="1:12" x14ac:dyDescent="0.25">
      <c r="A8958">
        <f t="shared" si="283"/>
        <v>8953</v>
      </c>
      <c r="C8958">
        <v>50811.191699629577</v>
      </c>
      <c r="D8958">
        <v>52047.074660072838</v>
      </c>
      <c r="E8958">
        <v>43840166.100343786</v>
      </c>
      <c r="F8958">
        <v>1235.8829604432613</v>
      </c>
      <c r="G8958">
        <v>223017392.14784533</v>
      </c>
      <c r="H8958" s="6">
        <f>E8958-G8958-'Recalled prostheses cost'!$F$23</f>
        <v>-202929050.5143927</v>
      </c>
      <c r="I8958" s="112">
        <v>24284548.260885585</v>
      </c>
      <c r="J8958" s="112">
        <v>84746609.016181231</v>
      </c>
      <c r="K8958" s="112">
        <f>I8958-J8958-(0.38*'Recalled prostheses cost'!$F$23)</f>
        <v>-69487754.052714288</v>
      </c>
      <c r="L8958" s="11">
        <f t="shared" si="282"/>
        <v>1</v>
      </c>
    </row>
    <row r="8959" spans="1:12" x14ac:dyDescent="0.25">
      <c r="A8959">
        <f t="shared" si="283"/>
        <v>8954</v>
      </c>
      <c r="C8959">
        <v>52482.373348712586</v>
      </c>
      <c r="D8959">
        <v>54210.942567566388</v>
      </c>
      <c r="E8959">
        <v>49618603.14151594</v>
      </c>
      <c r="F8959">
        <v>1728.5692188538014</v>
      </c>
      <c r="G8959">
        <v>407499268.07172126</v>
      </c>
      <c r="H8959" s="6">
        <f>E8959-G8959-'Recalled prostheses cost'!$F$23</f>
        <v>-381632489.39709651</v>
      </c>
      <c r="I8959" s="112">
        <v>27453549.276211884</v>
      </c>
      <c r="J8959" s="112">
        <v>154849721.86725414</v>
      </c>
      <c r="K8959" s="112">
        <f>I8959-J8959-(0.38*'Recalled prostheses cost'!$F$23)</f>
        <v>-136421865.8884609</v>
      </c>
      <c r="L8959" s="11">
        <f t="shared" si="282"/>
        <v>1</v>
      </c>
    </row>
    <row r="8960" spans="1:12" x14ac:dyDescent="0.25">
      <c r="A8960">
        <f t="shared" si="283"/>
        <v>8955</v>
      </c>
      <c r="C8960">
        <v>53818.104318397891</v>
      </c>
      <c r="D8960">
        <v>55309.460810486707</v>
      </c>
      <c r="E8960">
        <v>46061421.158344604</v>
      </c>
      <c r="F8960">
        <v>1491.3564920888166</v>
      </c>
      <c r="G8960">
        <v>273342150.6089558</v>
      </c>
      <c r="H8960" s="6">
        <f>E8960-G8960-'Recalled prostheses cost'!$F$23</f>
        <v>-251032553.91750237</v>
      </c>
      <c r="I8960" s="112">
        <v>25471810.572125964</v>
      </c>
      <c r="J8960" s="112">
        <v>103870017.23140325</v>
      </c>
      <c r="K8960" s="112">
        <f>I8960-J8960-(0.38*'Recalled prostheses cost'!$F$23)</f>
        <v>-87423899.956695944</v>
      </c>
      <c r="L8960" s="11">
        <f t="shared" si="282"/>
        <v>1</v>
      </c>
    </row>
    <row r="8961" spans="1:12" x14ac:dyDescent="0.25">
      <c r="A8961">
        <f t="shared" si="283"/>
        <v>8956</v>
      </c>
      <c r="C8961">
        <v>51556.815074756501</v>
      </c>
      <c r="D8961">
        <v>53850.416300428951</v>
      </c>
      <c r="E8961">
        <v>43901374.718517303</v>
      </c>
      <c r="F8961">
        <v>2293.6012256724498</v>
      </c>
      <c r="G8961">
        <v>498615928.17688429</v>
      </c>
      <c r="H8961" s="6">
        <f>E8961-G8961-'Recalled prostheses cost'!$F$23</f>
        <v>-478466377.92525816</v>
      </c>
      <c r="I8961" s="112">
        <v>24330906.333075095</v>
      </c>
      <c r="J8961" s="112">
        <v>189474052.70721605</v>
      </c>
      <c r="K8961" s="112">
        <f>I8961-J8961-(0.38*'Recalled prostheses cost'!$F$23)</f>
        <v>-174168839.6715596</v>
      </c>
      <c r="L8961" s="11">
        <f t="shared" si="282"/>
        <v>1</v>
      </c>
    </row>
    <row r="8962" spans="1:12" x14ac:dyDescent="0.25">
      <c r="A8962">
        <f t="shared" si="283"/>
        <v>8957</v>
      </c>
      <c r="C8962">
        <v>53669.785919930284</v>
      </c>
      <c r="D8962">
        <v>55100.658992472323</v>
      </c>
      <c r="E8962">
        <v>44316794.184024423</v>
      </c>
      <c r="F8962">
        <v>1430.8730725420392</v>
      </c>
      <c r="G8962">
        <v>236255664.71179458</v>
      </c>
      <c r="H8962" s="6">
        <f>E8962-G8962-'Recalled prostheses cost'!$F$23</f>
        <v>-215690694.99466133</v>
      </c>
      <c r="I8962" s="112">
        <v>24413270.170528695</v>
      </c>
      <c r="J8962" s="112">
        <v>89777152.590481952</v>
      </c>
      <c r="K8962" s="112">
        <f>I8962-J8962-(0.38*'Recalled prostheses cost'!$F$23)</f>
        <v>-74389575.717371911</v>
      </c>
      <c r="L8962" s="11">
        <f t="shared" si="282"/>
        <v>1</v>
      </c>
    </row>
    <row r="8963" spans="1:12" x14ac:dyDescent="0.25">
      <c r="A8963">
        <f t="shared" si="283"/>
        <v>8958</v>
      </c>
      <c r="C8963">
        <v>60375.371354310701</v>
      </c>
      <c r="D8963">
        <v>62577.399672421132</v>
      </c>
      <c r="E8963">
        <v>40266708.95189023</v>
      </c>
      <c r="F8963">
        <v>2202.0283181104314</v>
      </c>
      <c r="G8963">
        <v>290363015.67406237</v>
      </c>
      <c r="H8963" s="6">
        <f>E8963-G8963-'Recalled prostheses cost'!$F$23</f>
        <v>-273848131.18906331</v>
      </c>
      <c r="I8963" s="112">
        <v>22112236.064508736</v>
      </c>
      <c r="J8963" s="112">
        <v>110337945.95614371</v>
      </c>
      <c r="K8963" s="112">
        <f>I8963-J8963-(0.38*'Recalled prostheses cost'!$F$23)</f>
        <v>-97251403.189053625</v>
      </c>
      <c r="L8963" s="11">
        <f t="shared" si="282"/>
        <v>1</v>
      </c>
    </row>
    <row r="8964" spans="1:12" x14ac:dyDescent="0.25">
      <c r="A8964">
        <f t="shared" si="283"/>
        <v>8959</v>
      </c>
      <c r="C8964">
        <v>63835.99084507308</v>
      </c>
      <c r="D8964">
        <v>65990.672928867411</v>
      </c>
      <c r="E8964">
        <v>43769949.467026897</v>
      </c>
      <c r="F8964">
        <v>2154.6820837943305</v>
      </c>
      <c r="G8964">
        <v>346701912.11460578</v>
      </c>
      <c r="H8964" s="6">
        <f>E8964-G8964-'Recalled prostheses cost'!$F$23</f>
        <v>-326683787.11447006</v>
      </c>
      <c r="I8964" s="112">
        <v>24127345.282743458</v>
      </c>
      <c r="J8964" s="112">
        <v>131746726.60355021</v>
      </c>
      <c r="K8964" s="112">
        <f>I8964-J8964-(0.38*'Recalled prostheses cost'!$F$23)</f>
        <v>-116645074.6182254</v>
      </c>
      <c r="L8964" s="11">
        <f t="shared" si="282"/>
        <v>1</v>
      </c>
    </row>
    <row r="8965" spans="1:12" x14ac:dyDescent="0.25">
      <c r="A8965">
        <f t="shared" si="283"/>
        <v>8960</v>
      </c>
      <c r="C8965">
        <v>53617.648320798049</v>
      </c>
      <c r="D8965">
        <v>55438.362358894323</v>
      </c>
      <c r="E8965">
        <v>44819939.587443233</v>
      </c>
      <c r="F8965">
        <v>1820.7140380962737</v>
      </c>
      <c r="G8965">
        <v>386587380.98532671</v>
      </c>
      <c r="H8965" s="6">
        <f>E8965-G8965-'Recalled prostheses cost'!$F$23</f>
        <v>-365519265.86477464</v>
      </c>
      <c r="I8965" s="112">
        <v>24911718.382012453</v>
      </c>
      <c r="J8965" s="112">
        <v>146903204.77442414</v>
      </c>
      <c r="K8965" s="112">
        <f>I8965-J8965-(0.38*'Recalled prostheses cost'!$F$23)</f>
        <v>-131017179.68983033</v>
      </c>
      <c r="L8965" s="11">
        <f t="shared" si="282"/>
        <v>1</v>
      </c>
    </row>
    <row r="8966" spans="1:12" x14ac:dyDescent="0.25">
      <c r="A8966">
        <f t="shared" si="283"/>
        <v>8961</v>
      </c>
      <c r="C8966">
        <v>53875.808385884993</v>
      </c>
      <c r="D8966">
        <v>55485.471178831445</v>
      </c>
      <c r="E8966">
        <v>41129880.299634948</v>
      </c>
      <c r="F8966">
        <v>1609.6627929464521</v>
      </c>
      <c r="G8966">
        <v>191915136.09403062</v>
      </c>
      <c r="H8966" s="6">
        <f>E8966-G8966-'Recalled prostheses cost'!$F$23</f>
        <v>-174537080.26128685</v>
      </c>
      <c r="I8966" s="112">
        <v>23059941.359498084</v>
      </c>
      <c r="J8966" s="112">
        <v>72927751.715731621</v>
      </c>
      <c r="K8966" s="112">
        <f>I8966-J8966-(0.38*'Recalled prostheses cost'!$F$23)</f>
        <v>-58893503.653652184</v>
      </c>
      <c r="L8966" s="11">
        <f t="shared" ref="L8966:L9029" si="284">IF(H8966/$H$1&lt;=F8966,1,0)</f>
        <v>1</v>
      </c>
    </row>
    <row r="8967" spans="1:12" x14ac:dyDescent="0.25">
      <c r="A8967">
        <f t="shared" si="283"/>
        <v>8962</v>
      </c>
      <c r="C8967">
        <v>50248.301141346397</v>
      </c>
      <c r="D8967">
        <v>51937.469387238169</v>
      </c>
      <c r="E8967">
        <v>44960933.986251265</v>
      </c>
      <c r="F8967">
        <v>1689.1682458917712</v>
      </c>
      <c r="G8967">
        <v>327265100.48361987</v>
      </c>
      <c r="H8967" s="6">
        <f>E8967-G8967-'Recalled prostheses cost'!$F$23</f>
        <v>-306055990.96425974</v>
      </c>
      <c r="I8967" s="112">
        <v>25154981.186022948</v>
      </c>
      <c r="J8967" s="112">
        <v>124360738.18377557</v>
      </c>
      <c r="K8967" s="112">
        <f>I8967-J8967-(0.38*'Recalled prostheses cost'!$F$23)</f>
        <v>-108231450.29517126</v>
      </c>
      <c r="L8967" s="11">
        <f t="shared" si="284"/>
        <v>1</v>
      </c>
    </row>
    <row r="8968" spans="1:12" x14ac:dyDescent="0.25">
      <c r="A8968">
        <f t="shared" ref="A8968:A9031" si="285">1+A8967</f>
        <v>8963</v>
      </c>
      <c r="C8968">
        <v>63630.984358096095</v>
      </c>
      <c r="D8968">
        <v>65416.803493758824</v>
      </c>
      <c r="E8968">
        <v>45883073.229792073</v>
      </c>
      <c r="F8968">
        <v>1785.8191356627285</v>
      </c>
      <c r="G8968">
        <v>232839203.39653927</v>
      </c>
      <c r="H8968" s="6">
        <f>E8968-G8968-'Recalled prostheses cost'!$F$23</f>
        <v>-210707954.63363838</v>
      </c>
      <c r="I8968" s="112">
        <v>25770020.462866716</v>
      </c>
      <c r="J8968" s="112">
        <v>88478897.290684924</v>
      </c>
      <c r="K8968" s="112">
        <f>I8968-J8968-(0.38*'Recalled prostheses cost'!$F$23)</f>
        <v>-71734570.125236854</v>
      </c>
      <c r="L8968" s="11">
        <f t="shared" si="284"/>
        <v>1</v>
      </c>
    </row>
    <row r="8969" spans="1:12" x14ac:dyDescent="0.25">
      <c r="A8969">
        <f t="shared" si="285"/>
        <v>8964</v>
      </c>
      <c r="C8969">
        <v>88246.754504712648</v>
      </c>
      <c r="D8969">
        <v>92320.429643301686</v>
      </c>
      <c r="E8969">
        <v>41029706.657467842</v>
      </c>
      <c r="F8969">
        <v>4073.6751385890384</v>
      </c>
      <c r="G8969">
        <v>357217587.21278703</v>
      </c>
      <c r="H8969" s="6">
        <f>E8969-G8969-'Recalled prostheses cost'!$F$23</f>
        <v>-339939705.02221036</v>
      </c>
      <c r="I8969" s="112">
        <v>22698367.100683179</v>
      </c>
      <c r="J8969" s="112">
        <v>135742683.1408591</v>
      </c>
      <c r="K8969" s="112">
        <f>I8969-J8969-(0.38*'Recalled prostheses cost'!$F$23)</f>
        <v>-122070009.33759457</v>
      </c>
      <c r="L8969" s="11">
        <f t="shared" si="284"/>
        <v>1</v>
      </c>
    </row>
    <row r="8970" spans="1:12" x14ac:dyDescent="0.25">
      <c r="A8970">
        <f t="shared" si="285"/>
        <v>8965</v>
      </c>
      <c r="C8970">
        <v>49538.240674608751</v>
      </c>
      <c r="D8970">
        <v>50774.212592742668</v>
      </c>
      <c r="E8970">
        <v>43257665.293312721</v>
      </c>
      <c r="F8970">
        <v>1235.9719181339169</v>
      </c>
      <c r="G8970">
        <v>188938506.14089185</v>
      </c>
      <c r="H8970" s="6">
        <f>E8970-G8970-'Recalled prostheses cost'!$F$23</f>
        <v>-169432665.31447029</v>
      </c>
      <c r="I8970" s="112">
        <v>24115090.698150106</v>
      </c>
      <c r="J8970" s="112">
        <v>71796632.33353889</v>
      </c>
      <c r="K8970" s="112">
        <f>I8970-J8970-(0.38*'Recalled prostheses cost'!$F$23)</f>
        <v>-56707234.932807431</v>
      </c>
      <c r="L8970" s="11">
        <f t="shared" si="284"/>
        <v>1</v>
      </c>
    </row>
    <row r="8971" spans="1:12" x14ac:dyDescent="0.25">
      <c r="A8971">
        <f t="shared" si="285"/>
        <v>8966</v>
      </c>
      <c r="C8971">
        <v>60617.831296703996</v>
      </c>
      <c r="D8971">
        <v>62948.100914920949</v>
      </c>
      <c r="E8971">
        <v>42563061.957836799</v>
      </c>
      <c r="F8971">
        <v>2330.2696182169529</v>
      </c>
      <c r="G8971">
        <v>393742684.50002509</v>
      </c>
      <c r="H8971" s="6">
        <f>E8971-G8971-'Recalled prostheses cost'!$F$23</f>
        <v>-374931447.00907946</v>
      </c>
      <c r="I8971" s="112">
        <v>23918516.391395997</v>
      </c>
      <c r="J8971" s="112">
        <v>149622220.11000958</v>
      </c>
      <c r="K8971" s="112">
        <f>I8971-J8971-(0.38*'Recalled prostheses cost'!$F$23)</f>
        <v>-134729397.01603222</v>
      </c>
      <c r="L8971" s="11">
        <f t="shared" si="284"/>
        <v>1</v>
      </c>
    </row>
    <row r="8972" spans="1:12" x14ac:dyDescent="0.25">
      <c r="A8972">
        <f t="shared" si="285"/>
        <v>8967</v>
      </c>
      <c r="C8972">
        <v>57464.951202597062</v>
      </c>
      <c r="D8972">
        <v>59500.020504703236</v>
      </c>
      <c r="E8972">
        <v>44865789.124796897</v>
      </c>
      <c r="F8972">
        <v>2035.0693021061743</v>
      </c>
      <c r="G8972">
        <v>354244783.15364003</v>
      </c>
      <c r="H8972" s="6">
        <f>E8972-G8972-'Recalled prostheses cost'!$F$23</f>
        <v>-333130818.49573433</v>
      </c>
      <c r="I8972" s="112">
        <v>25090666.21277421</v>
      </c>
      <c r="J8972" s="112">
        <v>134613017.59838319</v>
      </c>
      <c r="K8972" s="112">
        <f>I8972-J8972-(0.38*'Recalled prostheses cost'!$F$23)</f>
        <v>-118548044.68302763</v>
      </c>
      <c r="L8972" s="11">
        <f t="shared" si="284"/>
        <v>1</v>
      </c>
    </row>
    <row r="8973" spans="1:12" x14ac:dyDescent="0.25">
      <c r="A8973">
        <f t="shared" si="285"/>
        <v>8968</v>
      </c>
      <c r="C8973">
        <v>78293.596740327557</v>
      </c>
      <c r="D8973">
        <v>80676.298175831034</v>
      </c>
      <c r="E8973">
        <v>47844215.196608081</v>
      </c>
      <c r="F8973">
        <v>2382.7014355034771</v>
      </c>
      <c r="G8973">
        <v>389423175.9706555</v>
      </c>
      <c r="H8973" s="6">
        <f>E8973-G8973-'Recalled prostheses cost'!$F$23</f>
        <v>-365330785.2409386</v>
      </c>
      <c r="I8973" s="112">
        <v>26618559.847123209</v>
      </c>
      <c r="J8973" s="112">
        <v>147980806.86884913</v>
      </c>
      <c r="K8973" s="112">
        <f>I8973-J8973-(0.38*'Recalled prostheses cost'!$F$23)</f>
        <v>-130387940.31914458</v>
      </c>
      <c r="L8973" s="11">
        <f t="shared" si="284"/>
        <v>1</v>
      </c>
    </row>
    <row r="8974" spans="1:12" x14ac:dyDescent="0.25">
      <c r="A8974">
        <f t="shared" si="285"/>
        <v>8969</v>
      </c>
      <c r="C8974">
        <v>58700.712900748287</v>
      </c>
      <c r="D8974">
        <v>60672.299634693751</v>
      </c>
      <c r="E8974">
        <v>59591146.967444882</v>
      </c>
      <c r="F8974">
        <v>1971.5867339454635</v>
      </c>
      <c r="G8974">
        <v>503859952.44984484</v>
      </c>
      <c r="H8974" s="6">
        <f>E8974-G8974-'Recalled prostheses cost'!$F$23</f>
        <v>-468020629.94929111</v>
      </c>
      <c r="I8974" s="112">
        <v>32887263.175384872</v>
      </c>
      <c r="J8974" s="112">
        <v>191466781.93094099</v>
      </c>
      <c r="K8974" s="112">
        <f>I8974-J8974-(0.38*'Recalled prostheses cost'!$F$23)</f>
        <v>-167605212.05297476</v>
      </c>
      <c r="L8974" s="11">
        <f t="shared" si="284"/>
        <v>1</v>
      </c>
    </row>
    <row r="8975" spans="1:12" x14ac:dyDescent="0.25">
      <c r="A8975">
        <f t="shared" si="285"/>
        <v>8970</v>
      </c>
      <c r="C8975">
        <v>70754.915561967224</v>
      </c>
      <c r="D8975">
        <v>72848.679179829938</v>
      </c>
      <c r="E8975">
        <v>55943629.049695268</v>
      </c>
      <c r="F8975">
        <v>2093.7636178627145</v>
      </c>
      <c r="G8975">
        <v>406136586.53406525</v>
      </c>
      <c r="H8975" s="6">
        <f>E8975-G8975-'Recalled prostheses cost'!$F$23</f>
        <v>-373944781.95126116</v>
      </c>
      <c r="I8975" s="112">
        <v>30829812.116937794</v>
      </c>
      <c r="J8975" s="112">
        <v>154331902.88294482</v>
      </c>
      <c r="K8975" s="112">
        <f>I8975-J8975-(0.38*'Recalled prostheses cost'!$F$23)</f>
        <v>-132527784.06342569</v>
      </c>
      <c r="L8975" s="11">
        <f t="shared" si="284"/>
        <v>1</v>
      </c>
    </row>
    <row r="8976" spans="1:12" x14ac:dyDescent="0.25">
      <c r="A8976">
        <f t="shared" si="285"/>
        <v>8971</v>
      </c>
      <c r="C8976">
        <v>59731.94070556041</v>
      </c>
      <c r="D8976">
        <v>61036.355263496385</v>
      </c>
      <c r="E8976">
        <v>56288615.375928409</v>
      </c>
      <c r="F8976">
        <v>1304.4145579359756</v>
      </c>
      <c r="G8976">
        <v>317034285.37371874</v>
      </c>
      <c r="H8976" s="6">
        <f>E8976-G8976-'Recalled prostheses cost'!$F$23</f>
        <v>-284497494.46468151</v>
      </c>
      <c r="I8976" s="112">
        <v>30816181.899275355</v>
      </c>
      <c r="J8976" s="112">
        <v>120473028.44201311</v>
      </c>
      <c r="K8976" s="112">
        <f>I8976-J8976-(0.38*'Recalled prostheses cost'!$F$23)</f>
        <v>-98682539.840156406</v>
      </c>
      <c r="L8976" s="11">
        <f t="shared" si="284"/>
        <v>1</v>
      </c>
    </row>
    <row r="8977" spans="1:12" x14ac:dyDescent="0.25">
      <c r="A8977">
        <f t="shared" si="285"/>
        <v>8972</v>
      </c>
      <c r="C8977">
        <v>61054.014616047585</v>
      </c>
      <c r="D8977">
        <v>63244.723234653997</v>
      </c>
      <c r="E8977">
        <v>66571104.989425071</v>
      </c>
      <c r="F8977">
        <v>2190.7086186064116</v>
      </c>
      <c r="G8977">
        <v>605720901.42149115</v>
      </c>
      <c r="H8977" s="6">
        <f>E8977-G8977-'Recalled prostheses cost'!$F$23</f>
        <v>-562901620.89895725</v>
      </c>
      <c r="I8977" s="112">
        <v>36803996.073394947</v>
      </c>
      <c r="J8977" s="112">
        <v>230173942.54016668</v>
      </c>
      <c r="K8977" s="112">
        <f>I8977-J8977-(0.38*'Recalled prostheses cost'!$F$23)</f>
        <v>-202395639.76419038</v>
      </c>
      <c r="L8977" s="11">
        <f t="shared" si="284"/>
        <v>1</v>
      </c>
    </row>
    <row r="8978" spans="1:12" x14ac:dyDescent="0.25">
      <c r="A8978">
        <f t="shared" si="285"/>
        <v>8973</v>
      </c>
      <c r="C8978">
        <v>55029.945847980322</v>
      </c>
      <c r="D8978">
        <v>57118.573723106892</v>
      </c>
      <c r="E8978">
        <v>66267953.109237529</v>
      </c>
      <c r="F8978">
        <v>2088.6278751265709</v>
      </c>
      <c r="G8978">
        <v>707018674.95816183</v>
      </c>
      <c r="H8978" s="6">
        <f>E8978-G8978-'Recalled prostheses cost'!$F$23</f>
        <v>-664502546.31581545</v>
      </c>
      <c r="I8978" s="112">
        <v>36554549.411281526</v>
      </c>
      <c r="J8978" s="112">
        <v>268667096.48410147</v>
      </c>
      <c r="K8978" s="112">
        <f>I8978-J8978-(0.38*'Recalled prostheses cost'!$F$23)</f>
        <v>-241138240.3702386</v>
      </c>
      <c r="L8978" s="11">
        <f t="shared" si="284"/>
        <v>1</v>
      </c>
    </row>
    <row r="8979" spans="1:12" x14ac:dyDescent="0.25">
      <c r="A8979">
        <f t="shared" si="285"/>
        <v>8974</v>
      </c>
      <c r="C8979">
        <v>50695.100671787033</v>
      </c>
      <c r="D8979">
        <v>52311.14185346711</v>
      </c>
      <c r="E8979">
        <v>53615625.007313609</v>
      </c>
      <c r="F8979">
        <v>1616.041181680077</v>
      </c>
      <c r="G8979">
        <v>363906639.42694688</v>
      </c>
      <c r="H8979" s="6">
        <f>E8979-G8979-'Recalled prostheses cost'!$F$23</f>
        <v>-334042838.88652444</v>
      </c>
      <c r="I8979" s="112">
        <v>29648979.520226348</v>
      </c>
      <c r="J8979" s="112">
        <v>138284522.98223984</v>
      </c>
      <c r="K8979" s="112">
        <f>I8979-J8979-(0.38*'Recalled prostheses cost'!$F$23)</f>
        <v>-117661236.75943214</v>
      </c>
      <c r="L8979" s="11">
        <f t="shared" si="284"/>
        <v>1</v>
      </c>
    </row>
    <row r="8980" spans="1:12" x14ac:dyDescent="0.25">
      <c r="A8980">
        <f t="shared" si="285"/>
        <v>8975</v>
      </c>
      <c r="C8980">
        <v>55706.744387257218</v>
      </c>
      <c r="D8980">
        <v>57471.777206660896</v>
      </c>
      <c r="E8980">
        <v>50948602.711625867</v>
      </c>
      <c r="F8980">
        <v>1765.0328194036774</v>
      </c>
      <c r="G8980">
        <v>393892138.02727592</v>
      </c>
      <c r="H8980" s="6">
        <f>E8980-G8980-'Recalled prostheses cost'!$F$23</f>
        <v>-366695359.78254122</v>
      </c>
      <c r="I8980" s="112">
        <v>28272762.892085865</v>
      </c>
      <c r="J8980" s="112">
        <v>149679012.45036486</v>
      </c>
      <c r="K8980" s="112">
        <f>I8980-J8980-(0.38*'Recalled prostheses cost'!$F$23)</f>
        <v>-130431942.85569763</v>
      </c>
      <c r="L8980" s="11">
        <f t="shared" si="284"/>
        <v>1</v>
      </c>
    </row>
    <row r="8981" spans="1:12" x14ac:dyDescent="0.25">
      <c r="A8981">
        <f t="shared" si="285"/>
        <v>8976</v>
      </c>
      <c r="C8981">
        <v>63863.471988949947</v>
      </c>
      <c r="D8981">
        <v>65836.074054152545</v>
      </c>
      <c r="E8981">
        <v>51353993.594977178</v>
      </c>
      <c r="F8981">
        <v>1972.6020652025982</v>
      </c>
      <c r="G8981">
        <v>347038865.96238953</v>
      </c>
      <c r="H8981" s="6">
        <f>E8981-G8981-'Recalled prostheses cost'!$F$23</f>
        <v>-319436696.8343035</v>
      </c>
      <c r="I8981" s="112">
        <v>28208838.817712016</v>
      </c>
      <c r="J8981" s="112">
        <v>131874769.06570801</v>
      </c>
      <c r="K8981" s="112">
        <f>I8981-J8981-(0.38*'Recalled prostheses cost'!$F$23)</f>
        <v>-112691623.54541466</v>
      </c>
      <c r="L8981" s="11">
        <f t="shared" si="284"/>
        <v>1</v>
      </c>
    </row>
    <row r="8982" spans="1:12" x14ac:dyDescent="0.25">
      <c r="A8982">
        <f t="shared" si="285"/>
        <v>8977</v>
      </c>
      <c r="C8982">
        <v>52972.31123952561</v>
      </c>
      <c r="D8982">
        <v>54650.802717192622</v>
      </c>
      <c r="E8982">
        <v>53752682.659873441</v>
      </c>
      <c r="F8982">
        <v>1678.4914776670121</v>
      </c>
      <c r="G8982">
        <v>458854781.59361625</v>
      </c>
      <c r="H8982" s="6">
        <f>E8982-G8982-'Recalled prostheses cost'!$F$23</f>
        <v>-428853923.40063399</v>
      </c>
      <c r="I8982" s="112">
        <v>30134129.93331781</v>
      </c>
      <c r="J8982" s="112">
        <v>174364817.00557417</v>
      </c>
      <c r="K8982" s="112">
        <f>I8982-J8982-(0.38*'Recalled prostheses cost'!$F$23)</f>
        <v>-153256380.36967501</v>
      </c>
      <c r="L8982" s="11">
        <f t="shared" si="284"/>
        <v>1</v>
      </c>
    </row>
    <row r="8983" spans="1:12" x14ac:dyDescent="0.25">
      <c r="A8983">
        <f t="shared" si="285"/>
        <v>8978</v>
      </c>
      <c r="C8983">
        <v>78754.392435078757</v>
      </c>
      <c r="D8983">
        <v>81514.958182881499</v>
      </c>
      <c r="E8983">
        <v>51854631.430445589</v>
      </c>
      <c r="F8983">
        <v>2760.5657478027424</v>
      </c>
      <c r="G8983">
        <v>378559723.76562464</v>
      </c>
      <c r="H8983" s="6">
        <f>E8983-G8983-'Recalled prostheses cost'!$F$23</f>
        <v>-350456916.8020702</v>
      </c>
      <c r="I8983" s="112">
        <v>28678161.215971615</v>
      </c>
      <c r="J8983" s="112">
        <v>143852695.0309374</v>
      </c>
      <c r="K8983" s="112">
        <f>I8983-J8983-(0.38*'Recalled prostheses cost'!$F$23)</f>
        <v>-124200227.11238444</v>
      </c>
      <c r="L8983" s="11">
        <f t="shared" si="284"/>
        <v>1</v>
      </c>
    </row>
    <row r="8984" spans="1:12" x14ac:dyDescent="0.25">
      <c r="A8984">
        <f t="shared" si="285"/>
        <v>8979</v>
      </c>
      <c r="C8984">
        <v>57090.743552469699</v>
      </c>
      <c r="D8984">
        <v>58638.443795973501</v>
      </c>
      <c r="E8984">
        <v>50278741.300156452</v>
      </c>
      <c r="F8984">
        <v>1547.7002435038012</v>
      </c>
      <c r="G8984">
        <v>314708832.05701834</v>
      </c>
      <c r="H8984" s="6">
        <f>E8984-G8984-'Recalled prostheses cost'!$F$23</f>
        <v>-288181915.22375309</v>
      </c>
      <c r="I8984" s="112">
        <v>27776005.162748579</v>
      </c>
      <c r="J8984" s="112">
        <v>119589356.18166697</v>
      </c>
      <c r="K8984" s="112">
        <f>I8984-J8984-(0.38*'Recalled prostheses cost'!$F$23)</f>
        <v>-100839044.31633705</v>
      </c>
      <c r="L8984" s="11">
        <f t="shared" si="284"/>
        <v>1</v>
      </c>
    </row>
    <row r="8985" spans="1:12" x14ac:dyDescent="0.25">
      <c r="A8985">
        <f t="shared" si="285"/>
        <v>8980</v>
      </c>
      <c r="C8985">
        <v>61328.006198720534</v>
      </c>
      <c r="D8985">
        <v>63783.551356114185</v>
      </c>
      <c r="E8985">
        <v>40300542.148425505</v>
      </c>
      <c r="F8985">
        <v>2455.5451573936516</v>
      </c>
      <c r="G8985">
        <v>354332752.73441207</v>
      </c>
      <c r="H8985" s="6">
        <f>E8985-G8985-'Recalled prostheses cost'!$F$23</f>
        <v>-337784035.05287772</v>
      </c>
      <c r="I8985" s="112">
        <v>22527209.455137655</v>
      </c>
      <c r="J8985" s="112">
        <v>134646446.0390766</v>
      </c>
      <c r="K8985" s="112">
        <f>I8985-J8985-(0.38*'Recalled prostheses cost'!$F$23)</f>
        <v>-121144929.88135758</v>
      </c>
      <c r="L8985" s="11">
        <f t="shared" si="284"/>
        <v>1</v>
      </c>
    </row>
    <row r="8986" spans="1:12" x14ac:dyDescent="0.25">
      <c r="A8986">
        <f t="shared" si="285"/>
        <v>8981</v>
      </c>
      <c r="C8986">
        <v>68700.609377654138</v>
      </c>
      <c r="D8986">
        <v>70461.821782858489</v>
      </c>
      <c r="E8986">
        <v>50720713.919326335</v>
      </c>
      <c r="F8986">
        <v>1761.2124052043509</v>
      </c>
      <c r="G8986">
        <v>259460727.87427744</v>
      </c>
      <c r="H8986" s="6">
        <f>E8986-G8986-'Recalled prostheses cost'!$F$23</f>
        <v>-232491838.42184228</v>
      </c>
      <c r="I8986" s="112">
        <v>28375596.310837191</v>
      </c>
      <c r="J8986" s="112">
        <v>98595076.592225432</v>
      </c>
      <c r="K8986" s="112">
        <f>I8986-J8986-(0.38*'Recalled prostheses cost'!$F$23)</f>
        <v>-79245173.578806877</v>
      </c>
      <c r="L8986" s="11">
        <f t="shared" si="284"/>
        <v>1</v>
      </c>
    </row>
    <row r="8987" spans="1:12" x14ac:dyDescent="0.25">
      <c r="A8987">
        <f t="shared" si="285"/>
        <v>8982</v>
      </c>
      <c r="C8987">
        <v>50026.205466113948</v>
      </c>
      <c r="D8987">
        <v>51453.656406814604</v>
      </c>
      <c r="E8987">
        <v>55695765.427311897</v>
      </c>
      <c r="F8987">
        <v>1427.4509407006553</v>
      </c>
      <c r="G8987">
        <v>470911119.41438413</v>
      </c>
      <c r="H8987" s="6">
        <f>E8987-G8987-'Recalled prostheses cost'!$F$23</f>
        <v>-438967178.4539634</v>
      </c>
      <c r="I8987" s="112">
        <v>30914132.07752765</v>
      </c>
      <c r="J8987" s="112">
        <v>178946225.37746599</v>
      </c>
      <c r="K8987" s="112">
        <f>I8987-J8987-(0.38*'Recalled prostheses cost'!$F$23)</f>
        <v>-157057786.597357</v>
      </c>
      <c r="L8987" s="11">
        <f t="shared" si="284"/>
        <v>1</v>
      </c>
    </row>
    <row r="8988" spans="1:12" x14ac:dyDescent="0.25">
      <c r="A8988">
        <f t="shared" si="285"/>
        <v>8983</v>
      </c>
      <c r="C8988">
        <v>50813.952436721884</v>
      </c>
      <c r="D8988">
        <v>51703.390521592504</v>
      </c>
      <c r="E8988">
        <v>43168107.404062681</v>
      </c>
      <c r="F8988">
        <v>889.43808487062051</v>
      </c>
      <c r="G8988">
        <v>160767994.59112716</v>
      </c>
      <c r="H8988" s="6">
        <f>E8988-G8988-'Recalled prostheses cost'!$F$23</f>
        <v>-141351711.65395564</v>
      </c>
      <c r="I8988" s="112">
        <v>24132759.505418304</v>
      </c>
      <c r="J8988" s="112">
        <v>61091837.944628313</v>
      </c>
      <c r="K8988" s="112">
        <f>I8988-J8988-(0.38*'Recalled prostheses cost'!$F$23)</f>
        <v>-45984771.736628659</v>
      </c>
      <c r="L8988" s="11">
        <f t="shared" si="284"/>
        <v>1</v>
      </c>
    </row>
    <row r="8989" spans="1:12" x14ac:dyDescent="0.25">
      <c r="A8989">
        <f t="shared" si="285"/>
        <v>8984</v>
      </c>
      <c r="C8989">
        <v>55228.88213222273</v>
      </c>
      <c r="D8989">
        <v>56986.199651422918</v>
      </c>
      <c r="E8989">
        <v>52446140.084549762</v>
      </c>
      <c r="F8989">
        <v>1757.3175192001872</v>
      </c>
      <c r="G8989">
        <v>427915720.9306531</v>
      </c>
      <c r="H8989" s="6">
        <f>E8989-G8989-'Recalled prostheses cost'!$F$23</f>
        <v>-399221405.31299448</v>
      </c>
      <c r="I8989" s="112">
        <v>29380710.952000253</v>
      </c>
      <c r="J8989" s="112">
        <v>162607973.95364815</v>
      </c>
      <c r="K8989" s="112">
        <f>I8989-J8989-(0.38*'Recalled prostheses cost'!$F$23)</f>
        <v>-142252956.29906654</v>
      </c>
      <c r="L8989" s="11">
        <f t="shared" si="284"/>
        <v>1</v>
      </c>
    </row>
    <row r="8990" spans="1:12" x14ac:dyDescent="0.25">
      <c r="A8990">
        <f t="shared" si="285"/>
        <v>8985</v>
      </c>
      <c r="C8990">
        <v>64260.503127712494</v>
      </c>
      <c r="D8990">
        <v>66897.053592468568</v>
      </c>
      <c r="E8990">
        <v>39179816.307820387</v>
      </c>
      <c r="F8990">
        <v>2636.5504647560738</v>
      </c>
      <c r="G8990">
        <v>323482495.2335766</v>
      </c>
      <c r="H8990" s="6">
        <f>E8990-G8990-'Recalled prostheses cost'!$F$23</f>
        <v>-308054503.39264739</v>
      </c>
      <c r="I8990" s="112">
        <v>21800490.094511732</v>
      </c>
      <c r="J8990" s="112">
        <v>122923348.18875912</v>
      </c>
      <c r="K8990" s="112">
        <f>I8990-J8990-(0.38*'Recalled prostheses cost'!$F$23)</f>
        <v>-110148551.39166602</v>
      </c>
      <c r="L8990" s="11">
        <f t="shared" si="284"/>
        <v>1</v>
      </c>
    </row>
    <row r="8991" spans="1:12" x14ac:dyDescent="0.25">
      <c r="A8991">
        <f t="shared" si="285"/>
        <v>8986</v>
      </c>
      <c r="C8991">
        <v>52078.44649414294</v>
      </c>
      <c r="D8991">
        <v>53796.686281990485</v>
      </c>
      <c r="E8991">
        <v>45565773.110250913</v>
      </c>
      <c r="F8991">
        <v>1718.2397878475458</v>
      </c>
      <c r="G8991">
        <v>364274654.68429548</v>
      </c>
      <c r="H8991" s="6">
        <f>E8991-G8991-'Recalled prostheses cost'!$F$23</f>
        <v>-342460706.04093575</v>
      </c>
      <c r="I8991" s="112">
        <v>25265829.029297169</v>
      </c>
      <c r="J8991" s="112">
        <v>138424368.78003231</v>
      </c>
      <c r="K8991" s="112">
        <f>I8991-J8991-(0.38*'Recalled prostheses cost'!$F$23)</f>
        <v>-122184233.04815379</v>
      </c>
      <c r="L8991" s="11">
        <f t="shared" si="284"/>
        <v>1</v>
      </c>
    </row>
    <row r="8992" spans="1:12" x14ac:dyDescent="0.25">
      <c r="A8992">
        <f t="shared" si="285"/>
        <v>8987</v>
      </c>
      <c r="C8992">
        <v>78740.772849762987</v>
      </c>
      <c r="D8992">
        <v>81121.478838575335</v>
      </c>
      <c r="E8992">
        <v>63673031.022544675</v>
      </c>
      <c r="F8992">
        <v>2380.7059888123476</v>
      </c>
      <c r="G8992">
        <v>403824897.13995367</v>
      </c>
      <c r="H8992" s="6">
        <f>E8992-G8992-'Recalled prostheses cost'!$F$23</f>
        <v>-363903690.58430016</v>
      </c>
      <c r="I8992" s="112">
        <v>35185835.756290115</v>
      </c>
      <c r="J8992" s="112">
        <v>153453460.91318241</v>
      </c>
      <c r="K8992" s="112">
        <f>I8992-J8992-(0.38*'Recalled prostheses cost'!$F$23)</f>
        <v>-127293318.45431095</v>
      </c>
      <c r="L8992" s="11">
        <f t="shared" si="284"/>
        <v>1</v>
      </c>
    </row>
    <row r="8993" spans="1:12" x14ac:dyDescent="0.25">
      <c r="A8993">
        <f t="shared" si="285"/>
        <v>8988</v>
      </c>
      <c r="C8993">
        <v>59732.369295802673</v>
      </c>
      <c r="D8993">
        <v>62463.208795441868</v>
      </c>
      <c r="E8993">
        <v>53890633.576707378</v>
      </c>
      <c r="F8993">
        <v>2730.8394996391944</v>
      </c>
      <c r="G8993">
        <v>716076179.15299273</v>
      </c>
      <c r="H8993" s="6">
        <f>E8993-G8993-'Recalled prostheses cost'!$F$23</f>
        <v>-685937370.04317653</v>
      </c>
      <c r="I8993" s="112">
        <v>29789440.295289759</v>
      </c>
      <c r="J8993" s="112">
        <v>272108948.07813728</v>
      </c>
      <c r="K8993" s="112">
        <f>I8993-J8993-(0.38*'Recalled prostheses cost'!$F$23)</f>
        <v>-251345201.08026618</v>
      </c>
      <c r="L8993" s="11">
        <f t="shared" si="284"/>
        <v>1</v>
      </c>
    </row>
    <row r="8994" spans="1:12" x14ac:dyDescent="0.25">
      <c r="A8994">
        <f t="shared" si="285"/>
        <v>8989</v>
      </c>
      <c r="C8994">
        <v>63656.059540225877</v>
      </c>
      <c r="D8994">
        <v>65449.831466841548</v>
      </c>
      <c r="E8994">
        <v>53891385.715568371</v>
      </c>
      <c r="F8994">
        <v>1793.771926615671</v>
      </c>
      <c r="G8994">
        <v>328501629.87884164</v>
      </c>
      <c r="H8994" s="6">
        <f>E8994-G8994-'Recalled prostheses cost'!$F$23</f>
        <v>-298362068.63016444</v>
      </c>
      <c r="I8994" s="112">
        <v>29998354.106299154</v>
      </c>
      <c r="J8994" s="112">
        <v>124830619.35395986</v>
      </c>
      <c r="K8994" s="112">
        <f>I8994-J8994-(0.38*'Recalled prostheses cost'!$F$23)</f>
        <v>-103857958.54507935</v>
      </c>
      <c r="L8994" s="11">
        <f t="shared" si="284"/>
        <v>1</v>
      </c>
    </row>
    <row r="8995" spans="1:12" x14ac:dyDescent="0.25">
      <c r="A8995">
        <f t="shared" si="285"/>
        <v>8990</v>
      </c>
      <c r="C8995">
        <v>73271.086163116852</v>
      </c>
      <c r="D8995">
        <v>75154.096878563316</v>
      </c>
      <c r="E8995">
        <v>39091454.25238394</v>
      </c>
      <c r="F8995">
        <v>1883.010715446464</v>
      </c>
      <c r="G8995">
        <v>217673560.73783463</v>
      </c>
      <c r="H8995" s="6">
        <f>E8995-G8995-'Recalled prostheses cost'!$F$23</f>
        <v>-202333930.95234185</v>
      </c>
      <c r="I8995" s="112">
        <v>21486389.41167305</v>
      </c>
      <c r="J8995" s="112">
        <v>82715953.080377147</v>
      </c>
      <c r="K8995" s="112">
        <f>I8995-J8995-(0.38*'Recalled prostheses cost'!$F$23)</f>
        <v>-70255256.966122746</v>
      </c>
      <c r="L8995" s="11">
        <f t="shared" si="284"/>
        <v>1</v>
      </c>
    </row>
    <row r="8996" spans="1:12" x14ac:dyDescent="0.25">
      <c r="A8996">
        <f t="shared" si="285"/>
        <v>8991</v>
      </c>
      <c r="C8996">
        <v>74608.657566036039</v>
      </c>
      <c r="D8996">
        <v>77300.210417821421</v>
      </c>
      <c r="E8996">
        <v>58863872.966342717</v>
      </c>
      <c r="F8996">
        <v>2691.5528517853818</v>
      </c>
      <c r="G8996">
        <v>535172363.66113287</v>
      </c>
      <c r="H8996" s="6">
        <f>E8996-G8996-'Recalled prostheses cost'!$F$23</f>
        <v>-500060315.16168129</v>
      </c>
      <c r="I8996" s="112">
        <v>32557137.862646837</v>
      </c>
      <c r="J8996" s="112">
        <v>203365498.19123054</v>
      </c>
      <c r="K8996" s="112">
        <f>I8996-J8996-(0.38*'Recalled prostheses cost'!$F$23)</f>
        <v>-179834053.62600234</v>
      </c>
      <c r="L8996" s="11">
        <f t="shared" si="284"/>
        <v>1</v>
      </c>
    </row>
    <row r="8997" spans="1:12" x14ac:dyDescent="0.25">
      <c r="A8997">
        <f t="shared" si="285"/>
        <v>8992</v>
      </c>
      <c r="C8997">
        <v>53878.948370165279</v>
      </c>
      <c r="D8997">
        <v>55196.434274929998</v>
      </c>
      <c r="E8997">
        <v>55241355.414667651</v>
      </c>
      <c r="F8997">
        <v>1317.4859047647187</v>
      </c>
      <c r="G8997">
        <v>302345910.7689963</v>
      </c>
      <c r="H8997" s="6">
        <f>E8997-G8997-'Recalled prostheses cost'!$F$23</f>
        <v>-270856379.8212198</v>
      </c>
      <c r="I8997" s="112">
        <v>30699434.85819459</v>
      </c>
      <c r="J8997" s="112">
        <v>114891446.09221861</v>
      </c>
      <c r="K8997" s="112">
        <f>I8997-J8997-(0.38*'Recalled prostheses cost'!$F$23)</f>
        <v>-93217704.531442672</v>
      </c>
      <c r="L8997" s="11">
        <f t="shared" si="284"/>
        <v>1</v>
      </c>
    </row>
    <row r="8998" spans="1:12" x14ac:dyDescent="0.25">
      <c r="A8998">
        <f t="shared" si="285"/>
        <v>8993</v>
      </c>
      <c r="C8998">
        <v>59730.665336031481</v>
      </c>
      <c r="D8998">
        <v>61838.668274816097</v>
      </c>
      <c r="E8998">
        <v>60727675.659130774</v>
      </c>
      <c r="F8998">
        <v>2108.0029387846153</v>
      </c>
      <c r="G8998">
        <v>496232655.99865633</v>
      </c>
      <c r="H8998" s="6">
        <f>E8998-G8998-'Recalled prostheses cost'!$F$23</f>
        <v>-459256804.80641675</v>
      </c>
      <c r="I8998" s="112">
        <v>34080556.030905761</v>
      </c>
      <c r="J8998" s="112">
        <v>188568409.27948943</v>
      </c>
      <c r="K8998" s="112">
        <f>I8998-J8998-(0.38*'Recalled prostheses cost'!$F$23)</f>
        <v>-163513546.54600233</v>
      </c>
      <c r="L8998" s="11">
        <f t="shared" si="284"/>
        <v>1</v>
      </c>
    </row>
    <row r="8999" spans="1:12" x14ac:dyDescent="0.25">
      <c r="A8999">
        <f t="shared" si="285"/>
        <v>8994</v>
      </c>
      <c r="C8999">
        <v>78143.501520721824</v>
      </c>
      <c r="D8999">
        <v>80222.526171892707</v>
      </c>
      <c r="E8999">
        <v>41397998.763123125</v>
      </c>
      <c r="F8999">
        <v>2079.0246511708829</v>
      </c>
      <c r="G8999">
        <v>221136791.82155544</v>
      </c>
      <c r="H8999" s="6">
        <f>E8999-G8999-'Recalled prostheses cost'!$F$23</f>
        <v>-203490617.52532348</v>
      </c>
      <c r="I8999" s="112">
        <v>23029520.9970553</v>
      </c>
      <c r="J8999" s="112">
        <v>84031980.892191067</v>
      </c>
      <c r="K8999" s="112">
        <f>I8999-J8999-(0.38*'Recalled prostheses cost'!$F$23)</f>
        <v>-70028153.192554414</v>
      </c>
      <c r="L8999" s="11">
        <f t="shared" si="284"/>
        <v>1</v>
      </c>
    </row>
    <row r="9000" spans="1:12" x14ac:dyDescent="0.25">
      <c r="A9000">
        <f t="shared" si="285"/>
        <v>8995</v>
      </c>
      <c r="C9000">
        <v>74627.615852796444</v>
      </c>
      <c r="D9000">
        <v>77167.046660417705</v>
      </c>
      <c r="E9000">
        <v>54243693.588948593</v>
      </c>
      <c r="F9000">
        <v>2539.4308076212619</v>
      </c>
      <c r="G9000">
        <v>432084317.20748168</v>
      </c>
      <c r="H9000" s="6">
        <f>E9000-G9000-'Recalled prostheses cost'!$F$23</f>
        <v>-401592448.08542424</v>
      </c>
      <c r="I9000" s="112">
        <v>30098066.966627061</v>
      </c>
      <c r="J9000" s="112">
        <v>164192040.53884304</v>
      </c>
      <c r="K9000" s="112">
        <f>I9000-J9000-(0.38*'Recalled prostheses cost'!$F$23)</f>
        <v>-143119666.86963463</v>
      </c>
      <c r="L9000" s="11">
        <f t="shared" si="284"/>
        <v>1</v>
      </c>
    </row>
    <row r="9001" spans="1:12" x14ac:dyDescent="0.25">
      <c r="A9001">
        <f t="shared" si="285"/>
        <v>8996</v>
      </c>
      <c r="C9001">
        <v>62634.443135321373</v>
      </c>
      <c r="D9001">
        <v>64951.234893413799</v>
      </c>
      <c r="E9001">
        <v>62939811.769688629</v>
      </c>
      <c r="F9001">
        <v>2316.7917580924259</v>
      </c>
      <c r="G9001">
        <v>609394410.80645907</v>
      </c>
      <c r="H9001" s="6">
        <f>E9001-G9001-'Recalled prostheses cost'!$F$23</f>
        <v>-570206423.50366163</v>
      </c>
      <c r="I9001" s="112">
        <v>34837676.190901056</v>
      </c>
      <c r="J9001" s="112">
        <v>231569876.10645449</v>
      </c>
      <c r="K9001" s="112">
        <f>I9001-J9001-(0.38*'Recalled prostheses cost'!$F$23)</f>
        <v>-205757893.2129721</v>
      </c>
      <c r="L9001" s="11">
        <f t="shared" si="284"/>
        <v>1</v>
      </c>
    </row>
    <row r="9002" spans="1:12" x14ac:dyDescent="0.25">
      <c r="A9002">
        <f t="shared" si="285"/>
        <v>8997</v>
      </c>
      <c r="C9002">
        <v>58022.610967058208</v>
      </c>
      <c r="D9002">
        <v>59163.587740669202</v>
      </c>
      <c r="E9002">
        <v>46821994.314348891</v>
      </c>
      <c r="F9002">
        <v>1140.9767736109934</v>
      </c>
      <c r="G9002">
        <v>218307761.15911707</v>
      </c>
      <c r="H9002" s="6">
        <f>E9002-G9002-'Recalled prostheses cost'!$F$23</f>
        <v>-195237591.31165934</v>
      </c>
      <c r="I9002" s="112">
        <v>26219429.493951231</v>
      </c>
      <c r="J9002" s="112">
        <v>82956949.240464494</v>
      </c>
      <c r="K9002" s="112">
        <f>I9002-J9002-(0.38*'Recalled prostheses cost'!$F$23)</f>
        <v>-65763213.043931909</v>
      </c>
      <c r="L9002" s="11">
        <f t="shared" si="284"/>
        <v>1</v>
      </c>
    </row>
    <row r="9003" spans="1:12" x14ac:dyDescent="0.25">
      <c r="A9003">
        <f t="shared" si="285"/>
        <v>8998</v>
      </c>
      <c r="C9003">
        <v>61191.661725903657</v>
      </c>
      <c r="D9003">
        <v>63880.041137023887</v>
      </c>
      <c r="E9003">
        <v>48569031.226111703</v>
      </c>
      <c r="F9003">
        <v>2688.3794111202296</v>
      </c>
      <c r="G9003">
        <v>470559346.03568876</v>
      </c>
      <c r="H9003" s="6">
        <f>E9003-G9003-'Recalled prostheses cost'!$F$23</f>
        <v>-445742139.27646822</v>
      </c>
      <c r="I9003" s="112">
        <v>27037718.55356358</v>
      </c>
      <c r="J9003" s="112">
        <v>178812551.49356171</v>
      </c>
      <c r="K9003" s="112">
        <f>I9003-J9003-(0.38*'Recalled prostheses cost'!$F$23)</f>
        <v>-160800526.2374168</v>
      </c>
      <c r="L9003" s="11">
        <f t="shared" si="284"/>
        <v>1</v>
      </c>
    </row>
    <row r="9004" spans="1:12" x14ac:dyDescent="0.25">
      <c r="A9004">
        <f t="shared" si="285"/>
        <v>8999</v>
      </c>
      <c r="C9004">
        <v>55528.285947635304</v>
      </c>
      <c r="D9004">
        <v>57292.456901056903</v>
      </c>
      <c r="E9004">
        <v>43512783.174301855</v>
      </c>
      <c r="F9004">
        <v>1764.1709534215988</v>
      </c>
      <c r="G9004">
        <v>289889574.48871827</v>
      </c>
      <c r="H9004" s="6">
        <f>E9004-G9004-'Recalled prostheses cost'!$F$23</f>
        <v>-270128615.78130758</v>
      </c>
      <c r="I9004" s="112">
        <v>24051873.248289648</v>
      </c>
      <c r="J9004" s="112">
        <v>110158038.30571294</v>
      </c>
      <c r="K9004" s="112">
        <f>I9004-J9004-(0.38*'Recalled prostheses cost'!$F$23)</f>
        <v>-95131858.354841948</v>
      </c>
      <c r="L9004" s="11">
        <f t="shared" si="284"/>
        <v>1</v>
      </c>
    </row>
    <row r="9005" spans="1:12" x14ac:dyDescent="0.25">
      <c r="A9005">
        <f t="shared" si="285"/>
        <v>9000</v>
      </c>
      <c r="C9005">
        <v>50194.513936943767</v>
      </c>
      <c r="D9005">
        <v>51218.253973166065</v>
      </c>
      <c r="E9005">
        <v>62843120.958589524</v>
      </c>
      <c r="F9005">
        <v>1023.7400362222979</v>
      </c>
      <c r="G9005">
        <v>322305111.7699374</v>
      </c>
      <c r="H9005" s="6">
        <f>E9005-G9005-'Recalled prostheses cost'!$F$23</f>
        <v>-283213815.27823907</v>
      </c>
      <c r="I9005" s="112">
        <v>34779522.412638962</v>
      </c>
      <c r="J9005" s="112">
        <v>122475942.47257623</v>
      </c>
      <c r="K9005" s="112">
        <f>I9005-J9005-(0.38*'Recalled prostheses cost'!$F$23)</f>
        <v>-96722113.357355922</v>
      </c>
      <c r="L9005" s="11">
        <f t="shared" si="284"/>
        <v>1</v>
      </c>
    </row>
    <row r="9006" spans="1:12" x14ac:dyDescent="0.25">
      <c r="A9006">
        <f t="shared" si="285"/>
        <v>9001</v>
      </c>
      <c r="C9006">
        <v>64783.616206333696</v>
      </c>
      <c r="D9006">
        <v>67387.858945821848</v>
      </c>
      <c r="E9006">
        <v>48263055.792565338</v>
      </c>
      <c r="F9006">
        <v>2604.2427394881524</v>
      </c>
      <c r="G9006">
        <v>474950705.52222973</v>
      </c>
      <c r="H9006" s="6">
        <f>E9006-G9006-'Recalled prostheses cost'!$F$23</f>
        <v>-450439474.19655555</v>
      </c>
      <c r="I9006" s="112">
        <v>26827299.904884152</v>
      </c>
      <c r="J9006" s="112">
        <v>180481268.09844729</v>
      </c>
      <c r="K9006" s="112">
        <f>I9006-J9006-(0.38*'Recalled prostheses cost'!$F$23)</f>
        <v>-162679661.49098179</v>
      </c>
      <c r="L9006" s="11">
        <f t="shared" si="284"/>
        <v>1</v>
      </c>
    </row>
    <row r="9007" spans="1:12" x14ac:dyDescent="0.25">
      <c r="A9007">
        <f t="shared" si="285"/>
        <v>9002</v>
      </c>
      <c r="C9007">
        <v>53659.782289101749</v>
      </c>
      <c r="D9007">
        <v>55141.358893847748</v>
      </c>
      <c r="E9007">
        <v>40068621.545006692</v>
      </c>
      <c r="F9007">
        <v>1481.5766047459983</v>
      </c>
      <c r="G9007">
        <v>237819989.95917511</v>
      </c>
      <c r="H9007" s="6">
        <f>E9007-G9007-'Recalled prostheses cost'!$F$23</f>
        <v>-221503192.88105959</v>
      </c>
      <c r="I9007" s="112">
        <v>22181198.7548257</v>
      </c>
      <c r="J9007" s="112">
        <v>90371596.184486553</v>
      </c>
      <c r="K9007" s="112">
        <f>I9007-J9007-(0.38*'Recalled prostheses cost'!$F$23)</f>
        <v>-77216090.727079511</v>
      </c>
      <c r="L9007" s="11">
        <f t="shared" si="284"/>
        <v>1</v>
      </c>
    </row>
    <row r="9008" spans="1:12" x14ac:dyDescent="0.25">
      <c r="A9008">
        <f t="shared" si="285"/>
        <v>9003</v>
      </c>
      <c r="C9008">
        <v>51726.313771215078</v>
      </c>
      <c r="D9008">
        <v>52859.15642623022</v>
      </c>
      <c r="E9008">
        <v>61171898.706716247</v>
      </c>
      <c r="F9008">
        <v>1132.8426550151416</v>
      </c>
      <c r="G9008">
        <v>346065112.19679791</v>
      </c>
      <c r="H9008" s="6">
        <f>E9008-G9008-'Recalled prostheses cost'!$F$23</f>
        <v>-308645037.95697284</v>
      </c>
      <c r="I9008" s="112">
        <v>34095564.486407362</v>
      </c>
      <c r="J9008" s="112">
        <v>131504742.63478322</v>
      </c>
      <c r="K9008" s="112">
        <f>I9008-J9008-(0.38*'Recalled prostheses cost'!$F$23)</f>
        <v>-106434871.44579452</v>
      </c>
      <c r="L9008" s="11">
        <f t="shared" si="284"/>
        <v>1</v>
      </c>
    </row>
    <row r="9009" spans="1:12" x14ac:dyDescent="0.25">
      <c r="A9009">
        <f t="shared" si="285"/>
        <v>9004</v>
      </c>
      <c r="C9009">
        <v>59433.187562229468</v>
      </c>
      <c r="D9009">
        <v>61233.388817053448</v>
      </c>
      <c r="E9009">
        <v>42898260.516979396</v>
      </c>
      <c r="F9009">
        <v>1800.20125482398</v>
      </c>
      <c r="G9009">
        <v>282287587.2638883</v>
      </c>
      <c r="H9009" s="6">
        <f>E9009-G9009-'Recalled prostheses cost'!$F$23</f>
        <v>-263141151.21380007</v>
      </c>
      <c r="I9009" s="112">
        <v>23531904.18551112</v>
      </c>
      <c r="J9009" s="112">
        <v>107269283.16027755</v>
      </c>
      <c r="K9009" s="112">
        <f>I9009-J9009-(0.38*'Recalled prostheses cost'!$F$23)</f>
        <v>-92763072.272185087</v>
      </c>
      <c r="L9009" s="11">
        <f t="shared" si="284"/>
        <v>1</v>
      </c>
    </row>
    <row r="9010" spans="1:12" x14ac:dyDescent="0.25">
      <c r="A9010">
        <f t="shared" si="285"/>
        <v>9005</v>
      </c>
      <c r="C9010">
        <v>56171.887238256204</v>
      </c>
      <c r="D9010">
        <v>57901.225010563809</v>
      </c>
      <c r="E9010">
        <v>39871816.383612335</v>
      </c>
      <c r="F9010">
        <v>1729.3377723076046</v>
      </c>
      <c r="G9010">
        <v>287487814.72136873</v>
      </c>
      <c r="H9010" s="6">
        <f>E9010-G9010-'Recalled prostheses cost'!$F$23</f>
        <v>-271367822.80464756</v>
      </c>
      <c r="I9010" s="112">
        <v>22342742.511364855</v>
      </c>
      <c r="J9010" s="112">
        <v>109245369.59412012</v>
      </c>
      <c r="K9010" s="112">
        <f>I9010-J9010-(0.38*'Recalled prostheses cost'!$F$23)</f>
        <v>-95928320.380173922</v>
      </c>
      <c r="L9010" s="11">
        <f t="shared" si="284"/>
        <v>1</v>
      </c>
    </row>
    <row r="9011" spans="1:12" x14ac:dyDescent="0.25">
      <c r="A9011">
        <f t="shared" si="285"/>
        <v>9006</v>
      </c>
      <c r="C9011">
        <v>59211.629667882618</v>
      </c>
      <c r="D9011">
        <v>60555.712941828737</v>
      </c>
      <c r="E9011">
        <v>62333880.024200909</v>
      </c>
      <c r="F9011">
        <v>1344.0832739461184</v>
      </c>
      <c r="G9011">
        <v>341759292.05894428</v>
      </c>
      <c r="H9011" s="6">
        <f>E9011-G9011-'Recalled prostheses cost'!$F$23</f>
        <v>-303177236.50163454</v>
      </c>
      <c r="I9011" s="112">
        <v>34448505.229425944</v>
      </c>
      <c r="J9011" s="112">
        <v>129868530.98239884</v>
      </c>
      <c r="K9011" s="112">
        <f>I9011-J9011-(0.38*'Recalled prostheses cost'!$F$23)</f>
        <v>-104445719.05039155</v>
      </c>
      <c r="L9011" s="11">
        <f t="shared" si="284"/>
        <v>1</v>
      </c>
    </row>
    <row r="9012" spans="1:12" x14ac:dyDescent="0.25">
      <c r="A9012">
        <f t="shared" si="285"/>
        <v>9007</v>
      </c>
      <c r="C9012">
        <v>65373.467074468826</v>
      </c>
      <c r="D9012">
        <v>67176.319771688723</v>
      </c>
      <c r="E9012">
        <v>61939908.551816545</v>
      </c>
      <c r="F9012">
        <v>1802.8526972198961</v>
      </c>
      <c r="G9012">
        <v>388373099.75830781</v>
      </c>
      <c r="H9012" s="6">
        <f>E9012-G9012-'Recalled prostheses cost'!$F$23</f>
        <v>-350185015.67338246</v>
      </c>
      <c r="I9012" s="112">
        <v>34212331.258758403</v>
      </c>
      <c r="J9012" s="112">
        <v>147581777.90815696</v>
      </c>
      <c r="K9012" s="112">
        <f>I9012-J9012-(0.38*'Recalled prostheses cost'!$F$23)</f>
        <v>-122395139.94681722</v>
      </c>
      <c r="L9012" s="11">
        <f t="shared" si="284"/>
        <v>1</v>
      </c>
    </row>
    <row r="9013" spans="1:12" x14ac:dyDescent="0.25">
      <c r="A9013">
        <f t="shared" si="285"/>
        <v>9008</v>
      </c>
      <c r="C9013">
        <v>52188.898988417423</v>
      </c>
      <c r="D9013">
        <v>53889.148475411414</v>
      </c>
      <c r="E9013">
        <v>39940491.991018482</v>
      </c>
      <c r="F9013">
        <v>1700.249486993991</v>
      </c>
      <c r="G9013">
        <v>350393079.51509583</v>
      </c>
      <c r="H9013" s="6">
        <f>E9013-G9013-'Recalled prostheses cost'!$F$23</f>
        <v>-334204411.99096853</v>
      </c>
      <c r="I9013" s="112">
        <v>21826327.523851592</v>
      </c>
      <c r="J9013" s="112">
        <v>133149370.21573642</v>
      </c>
      <c r="K9013" s="112">
        <f>I9013-J9013-(0.38*'Recalled prostheses cost'!$F$23)</f>
        <v>-120348735.98930347</v>
      </c>
      <c r="L9013" s="11">
        <f t="shared" si="284"/>
        <v>1</v>
      </c>
    </row>
    <row r="9014" spans="1:12" x14ac:dyDescent="0.25">
      <c r="A9014">
        <f t="shared" si="285"/>
        <v>9009</v>
      </c>
      <c r="C9014">
        <v>50016.966690307396</v>
      </c>
      <c r="D9014">
        <v>50829.160167610396</v>
      </c>
      <c r="E9014">
        <v>41893536.88806463</v>
      </c>
      <c r="F9014">
        <v>812.19347730300069</v>
      </c>
      <c r="G9014">
        <v>148762180.67301324</v>
      </c>
      <c r="H9014" s="6">
        <f>E9014-G9014-'Recalled prostheses cost'!$F$23</f>
        <v>-130620468.25183979</v>
      </c>
      <c r="I9014" s="112">
        <v>23076617.562823426</v>
      </c>
      <c r="J9014" s="112">
        <v>56529628.655745029</v>
      </c>
      <c r="K9014" s="112">
        <f>I9014-J9014-(0.38*'Recalled prostheses cost'!$F$23)</f>
        <v>-42478704.390340254</v>
      </c>
      <c r="L9014" s="11">
        <f t="shared" si="284"/>
        <v>1</v>
      </c>
    </row>
    <row r="9015" spans="1:12" x14ac:dyDescent="0.25">
      <c r="A9015">
        <f t="shared" si="285"/>
        <v>9010</v>
      </c>
      <c r="C9015">
        <v>62598.740334426147</v>
      </c>
      <c r="D9015">
        <v>64920.952287645319</v>
      </c>
      <c r="E9015">
        <v>54809447.632850647</v>
      </c>
      <c r="F9015">
        <v>2322.2119532191718</v>
      </c>
      <c r="G9015">
        <v>494945066.21572995</v>
      </c>
      <c r="H9015" s="6">
        <f>E9015-G9015-'Recalled prostheses cost'!$F$23</f>
        <v>-463887443.04977047</v>
      </c>
      <c r="I9015" s="112">
        <v>30321187.853419799</v>
      </c>
      <c r="J9015" s="112">
        <v>188079125.16197735</v>
      </c>
      <c r="K9015" s="112">
        <f>I9015-J9015-(0.38*'Recalled prostheses cost'!$F$23)</f>
        <v>-166783630.60597619</v>
      </c>
      <c r="L9015" s="11">
        <f t="shared" si="284"/>
        <v>1</v>
      </c>
    </row>
    <row r="9016" spans="1:12" x14ac:dyDescent="0.25">
      <c r="A9016">
        <f t="shared" si="285"/>
        <v>9011</v>
      </c>
      <c r="C9016">
        <v>67038.803223575742</v>
      </c>
      <c r="D9016">
        <v>69281.038810989383</v>
      </c>
      <c r="E9016">
        <v>46165958.445713937</v>
      </c>
      <c r="F9016">
        <v>2242.235587413641</v>
      </c>
      <c r="G9016">
        <v>392182674.34633642</v>
      </c>
      <c r="H9016" s="6">
        <f>E9016-G9016-'Recalled prostheses cost'!$F$23</f>
        <v>-369768540.36751366</v>
      </c>
      <c r="I9016" s="112">
        <v>25635330.3055709</v>
      </c>
      <c r="J9016" s="112">
        <v>149029416.25160787</v>
      </c>
      <c r="K9016" s="112">
        <f>I9016-J9016-(0.38*'Recalled prostheses cost'!$F$23)</f>
        <v>-132419779.24345562</v>
      </c>
      <c r="L9016" s="11">
        <f t="shared" si="284"/>
        <v>1</v>
      </c>
    </row>
    <row r="9017" spans="1:12" x14ac:dyDescent="0.25">
      <c r="A9017">
        <f t="shared" si="285"/>
        <v>9012</v>
      </c>
      <c r="C9017">
        <v>65601.879018267529</v>
      </c>
      <c r="D9017">
        <v>68187.7549889566</v>
      </c>
      <c r="E9017">
        <v>41940051.926875539</v>
      </c>
      <c r="F9017">
        <v>2585.8759706890705</v>
      </c>
      <c r="G9017">
        <v>319785273.84043926</v>
      </c>
      <c r="H9017" s="6">
        <f>E9017-G9017-'Recalled prostheses cost'!$F$23</f>
        <v>-301597046.3804549</v>
      </c>
      <c r="I9017" s="112">
        <v>23149291.800211549</v>
      </c>
      <c r="J9017" s="112">
        <v>121518404.0593669</v>
      </c>
      <c r="K9017" s="112">
        <f>I9017-J9017-(0.38*'Recalled prostheses cost'!$F$23)</f>
        <v>-107394805.55657399</v>
      </c>
      <c r="L9017" s="11">
        <f t="shared" si="284"/>
        <v>1</v>
      </c>
    </row>
    <row r="9018" spans="1:12" x14ac:dyDescent="0.25">
      <c r="A9018">
        <f t="shared" si="285"/>
        <v>9013</v>
      </c>
      <c r="C9018">
        <v>59519.18834757257</v>
      </c>
      <c r="D9018">
        <v>61795.432796644513</v>
      </c>
      <c r="E9018">
        <v>46534849.344080724</v>
      </c>
      <c r="F9018">
        <v>2276.2444490719427</v>
      </c>
      <c r="G9018">
        <v>316937656.47657853</v>
      </c>
      <c r="H9018" s="6">
        <f>E9018-G9018-'Recalled prostheses cost'!$F$23</f>
        <v>-294154631.59938896</v>
      </c>
      <c r="I9018" s="112">
        <v>25554271.662700333</v>
      </c>
      <c r="J9018" s="112">
        <v>120436309.4610998</v>
      </c>
      <c r="K9018" s="112">
        <f>I9018-J9018-(0.38*'Recalled prostheses cost'!$F$23)</f>
        <v>-103907731.09581813</v>
      </c>
      <c r="L9018" s="11">
        <f t="shared" si="284"/>
        <v>1</v>
      </c>
    </row>
    <row r="9019" spans="1:12" x14ac:dyDescent="0.25">
      <c r="A9019">
        <f t="shared" si="285"/>
        <v>9014</v>
      </c>
      <c r="C9019">
        <v>58278.021090965092</v>
      </c>
      <c r="D9019">
        <v>59414.555841028428</v>
      </c>
      <c r="E9019">
        <v>66102924.375990383</v>
      </c>
      <c r="F9019">
        <v>1136.5347500633361</v>
      </c>
      <c r="G9019">
        <v>293363119.00959152</v>
      </c>
      <c r="H9019" s="6">
        <f>E9019-G9019-'Recalled prostheses cost'!$F$23</f>
        <v>-251012019.1004923</v>
      </c>
      <c r="I9019" s="112">
        <v>36530321.145830475</v>
      </c>
      <c r="J9019" s="112">
        <v>111477985.22364478</v>
      </c>
      <c r="K9019" s="112">
        <f>I9019-J9019-(0.38*'Recalled prostheses cost'!$F$23)</f>
        <v>-83973357.375232965</v>
      </c>
      <c r="L9019" s="11">
        <f t="shared" si="284"/>
        <v>1</v>
      </c>
    </row>
    <row r="9020" spans="1:12" x14ac:dyDescent="0.25">
      <c r="A9020">
        <f t="shared" si="285"/>
        <v>9015</v>
      </c>
      <c r="C9020">
        <v>60753.734014846705</v>
      </c>
      <c r="D9020">
        <v>62715.827914569185</v>
      </c>
      <c r="E9020">
        <v>51527992.050714791</v>
      </c>
      <c r="F9020">
        <v>1962.0938997224803</v>
      </c>
      <c r="G9020">
        <v>394513311.92196697</v>
      </c>
      <c r="H9020" s="6">
        <f>E9020-G9020-'Recalled prostheses cost'!$F$23</f>
        <v>-366737144.33814335</v>
      </c>
      <c r="I9020" s="112">
        <v>28513150.001710646</v>
      </c>
      <c r="J9020" s="112">
        <v>149915058.53034744</v>
      </c>
      <c r="K9020" s="112">
        <f>I9020-J9020-(0.38*'Recalled prostheses cost'!$F$23)</f>
        <v>-130427601.82605544</v>
      </c>
      <c r="L9020" s="11">
        <f t="shared" si="284"/>
        <v>1</v>
      </c>
    </row>
    <row r="9021" spans="1:12" x14ac:dyDescent="0.25">
      <c r="A9021">
        <f t="shared" si="285"/>
        <v>9016</v>
      </c>
      <c r="C9021">
        <v>55449.830765678904</v>
      </c>
      <c r="D9021">
        <v>56940.993802757694</v>
      </c>
      <c r="E9021">
        <v>49683142.532571077</v>
      </c>
      <c r="F9021">
        <v>1491.1630370787898</v>
      </c>
      <c r="G9021">
        <v>298810043.443923</v>
      </c>
      <c r="H9021" s="6">
        <f>E9021-G9021-'Recalled prostheses cost'!$F$23</f>
        <v>-272878725.37824309</v>
      </c>
      <c r="I9021" s="112">
        <v>27553827.293321416</v>
      </c>
      <c r="J9021" s="112">
        <v>113547816.50869074</v>
      </c>
      <c r="K9021" s="112">
        <f>I9021-J9021-(0.38*'Recalled prostheses cost'!$F$23)</f>
        <v>-95019682.512787968</v>
      </c>
      <c r="L9021" s="11">
        <f t="shared" si="284"/>
        <v>1</v>
      </c>
    </row>
    <row r="9022" spans="1:12" x14ac:dyDescent="0.25">
      <c r="A9022">
        <f t="shared" si="285"/>
        <v>9017</v>
      </c>
      <c r="C9022">
        <v>75357.509810569099</v>
      </c>
      <c r="D9022">
        <v>78053.193835199141</v>
      </c>
      <c r="E9022">
        <v>65611808.266920075</v>
      </c>
      <c r="F9022">
        <v>2695.6840246300417</v>
      </c>
      <c r="G9022">
        <v>480353467.12310451</v>
      </c>
      <c r="H9022" s="6">
        <f>E9022-G9022-'Recalled prostheses cost'!$F$23</f>
        <v>-438493483.32307559</v>
      </c>
      <c r="I9022" s="112">
        <v>36273234.792407639</v>
      </c>
      <c r="J9022" s="112">
        <v>182534317.50677973</v>
      </c>
      <c r="K9022" s="112">
        <f>I9022-J9022-(0.38*'Recalled prostheses cost'!$F$23)</f>
        <v>-155286776.01179075</v>
      </c>
      <c r="L9022" s="11">
        <f t="shared" si="284"/>
        <v>1</v>
      </c>
    </row>
    <row r="9023" spans="1:12" x14ac:dyDescent="0.25">
      <c r="A9023">
        <f t="shared" si="285"/>
        <v>9018</v>
      </c>
      <c r="C9023">
        <v>53794.324285217175</v>
      </c>
      <c r="D9023">
        <v>55678.533262413119</v>
      </c>
      <c r="E9023">
        <v>49215751.451532014</v>
      </c>
      <c r="F9023">
        <v>1884.2089771959436</v>
      </c>
      <c r="G9023">
        <v>414976855.81899732</v>
      </c>
      <c r="H9023" s="6">
        <f>E9023-G9023-'Recalled prostheses cost'!$F$23</f>
        <v>-389512928.83435649</v>
      </c>
      <c r="I9023" s="112">
        <v>27213421.150193103</v>
      </c>
      <c r="J9023" s="112">
        <v>157691205.21121901</v>
      </c>
      <c r="K9023" s="112">
        <f>I9023-J9023-(0.38*'Recalled prostheses cost'!$F$23)</f>
        <v>-139503477.35844457</v>
      </c>
      <c r="L9023" s="11">
        <f t="shared" si="284"/>
        <v>1</v>
      </c>
    </row>
    <row r="9024" spans="1:12" x14ac:dyDescent="0.25">
      <c r="A9024">
        <f t="shared" si="285"/>
        <v>9019</v>
      </c>
      <c r="C9024">
        <v>50360.689340996214</v>
      </c>
      <c r="D9024">
        <v>51624.619067236774</v>
      </c>
      <c r="E9024">
        <v>51803494.927303433</v>
      </c>
      <c r="F9024">
        <v>1263.9297262405598</v>
      </c>
      <c r="G9024">
        <v>323687762.17487806</v>
      </c>
      <c r="H9024" s="6">
        <f>E9024-G9024-'Recalled prostheses cost'!$F$23</f>
        <v>-295636091.7144658</v>
      </c>
      <c r="I9024" s="112">
        <v>28807663.400343519</v>
      </c>
      <c r="J9024" s="112">
        <v>123001349.62645365</v>
      </c>
      <c r="K9024" s="112">
        <f>I9024-J9024-(0.38*'Recalled prostheses cost'!$F$23)</f>
        <v>-103219379.52352878</v>
      </c>
      <c r="L9024" s="11">
        <f t="shared" si="284"/>
        <v>1</v>
      </c>
    </row>
    <row r="9025" spans="1:12" x14ac:dyDescent="0.25">
      <c r="A9025">
        <f t="shared" si="285"/>
        <v>9020</v>
      </c>
      <c r="C9025">
        <v>66318.901467154268</v>
      </c>
      <c r="D9025">
        <v>68657.056291310902</v>
      </c>
      <c r="E9025">
        <v>59233193.109301023</v>
      </c>
      <c r="F9025">
        <v>2338.1548241566343</v>
      </c>
      <c r="G9025">
        <v>483243724.51375711</v>
      </c>
      <c r="H9025" s="6">
        <f>E9025-G9025-'Recalled prostheses cost'!$F$23</f>
        <v>-447762355.87134725</v>
      </c>
      <c r="I9025" s="112">
        <v>32602515.468548592</v>
      </c>
      <c r="J9025" s="112">
        <v>183632615.31522769</v>
      </c>
      <c r="K9025" s="112">
        <f>I9025-J9025-(0.38*'Recalled prostheses cost'!$F$23)</f>
        <v>-160055793.14409775</v>
      </c>
      <c r="L9025" s="11">
        <f t="shared" si="284"/>
        <v>1</v>
      </c>
    </row>
    <row r="9026" spans="1:12" x14ac:dyDescent="0.25">
      <c r="A9026">
        <f t="shared" si="285"/>
        <v>9021</v>
      </c>
      <c r="C9026">
        <v>53644.843731480047</v>
      </c>
      <c r="D9026">
        <v>55450.34911430678</v>
      </c>
      <c r="E9026">
        <v>49128300.788301311</v>
      </c>
      <c r="F9026">
        <v>1805.5053828267337</v>
      </c>
      <c r="G9026">
        <v>377611820.57990938</v>
      </c>
      <c r="H9026" s="6">
        <f>E9026-G9026-'Recalled prostheses cost'!$F$23</f>
        <v>-352235344.25849926</v>
      </c>
      <c r="I9026" s="112">
        <v>27564904.732144304</v>
      </c>
      <c r="J9026" s="112">
        <v>143492491.82036555</v>
      </c>
      <c r="K9026" s="112">
        <f>I9026-J9026-(0.38*'Recalled prostheses cost'!$F$23)</f>
        <v>-124953280.38563991</v>
      </c>
      <c r="L9026" s="11">
        <f t="shared" si="284"/>
        <v>1</v>
      </c>
    </row>
    <row r="9027" spans="1:12" x14ac:dyDescent="0.25">
      <c r="A9027">
        <f t="shared" si="285"/>
        <v>9022</v>
      </c>
      <c r="C9027">
        <v>71857.443769231424</v>
      </c>
      <c r="D9027">
        <v>74341.848554083364</v>
      </c>
      <c r="E9027">
        <v>42476426.04973188</v>
      </c>
      <c r="F9027">
        <v>2484.4047848519403</v>
      </c>
      <c r="G9027">
        <v>298865990.26227093</v>
      </c>
      <c r="H9027" s="6">
        <f>E9027-G9027-'Recalled prostheses cost'!$F$23</f>
        <v>-280141388.67943025</v>
      </c>
      <c r="I9027" s="112">
        <v>23609193.512195766</v>
      </c>
      <c r="J9027" s="112">
        <v>113569076.29966293</v>
      </c>
      <c r="K9027" s="112">
        <f>I9027-J9027-(0.38*'Recalled prostheses cost'!$F$23)</f>
        <v>-98985576.084885806</v>
      </c>
      <c r="L9027" s="11">
        <f t="shared" si="284"/>
        <v>1</v>
      </c>
    </row>
    <row r="9028" spans="1:12" x14ac:dyDescent="0.25">
      <c r="A9028">
        <f t="shared" si="285"/>
        <v>9023</v>
      </c>
      <c r="C9028">
        <v>54121.936395485529</v>
      </c>
      <c r="D9028">
        <v>56040.922240141583</v>
      </c>
      <c r="E9028">
        <v>41422352.652454562</v>
      </c>
      <c r="F9028">
        <v>1918.9858446560538</v>
      </c>
      <c r="G9028">
        <v>320833516.41164619</v>
      </c>
      <c r="H9028" s="6">
        <f>E9028-G9028-'Recalled prostheses cost'!$F$23</f>
        <v>-303162988.2260828</v>
      </c>
      <c r="I9028" s="112">
        <v>23093626.575407401</v>
      </c>
      <c r="J9028" s="112">
        <v>121916736.23642555</v>
      </c>
      <c r="K9028" s="112">
        <f>I9028-J9028-(0.38*'Recalled prostheses cost'!$F$23)</f>
        <v>-107848802.95843679</v>
      </c>
      <c r="L9028" s="11">
        <f t="shared" si="284"/>
        <v>1</v>
      </c>
    </row>
    <row r="9029" spans="1:12" x14ac:dyDescent="0.25">
      <c r="A9029">
        <f t="shared" si="285"/>
        <v>9024</v>
      </c>
      <c r="C9029">
        <v>73871.718097706471</v>
      </c>
      <c r="D9029">
        <v>75868.211875661102</v>
      </c>
      <c r="E9029">
        <v>41222687.536692649</v>
      </c>
      <c r="F9029">
        <v>1996.4937779546308</v>
      </c>
      <c r="G9029">
        <v>218991281.19459844</v>
      </c>
      <c r="H9029" s="6">
        <f>E9029-G9029-'Recalled prostheses cost'!$F$23</f>
        <v>-201520418.12479696</v>
      </c>
      <c r="I9029" s="112">
        <v>23059643.238437779</v>
      </c>
      <c r="J9029" s="112">
        <v>83216686.853947416</v>
      </c>
      <c r="K9029" s="112">
        <f>I9029-J9029-(0.38*'Recalled prostheses cost'!$F$23)</f>
        <v>-69182736.912928283</v>
      </c>
      <c r="L9029" s="11">
        <f t="shared" si="284"/>
        <v>1</v>
      </c>
    </row>
    <row r="9030" spans="1:12" x14ac:dyDescent="0.25">
      <c r="A9030">
        <f t="shared" si="285"/>
        <v>9025</v>
      </c>
      <c r="C9030">
        <v>59541.674563810855</v>
      </c>
      <c r="D9030">
        <v>61613.642161962387</v>
      </c>
      <c r="E9030">
        <v>43015887.965020388</v>
      </c>
      <c r="F9030">
        <v>2071.967598151532</v>
      </c>
      <c r="G9030">
        <v>288010553.59153712</v>
      </c>
      <c r="H9030" s="6">
        <f>E9030-G9030-'Recalled prostheses cost'!$F$23</f>
        <v>-268746490.09340793</v>
      </c>
      <c r="I9030" s="112">
        <v>24056511.353106234</v>
      </c>
      <c r="J9030" s="112">
        <v>109444010.36478411</v>
      </c>
      <c r="K9030" s="112">
        <f>I9030-J9030-(0.38*'Recalled prostheses cost'!$F$23)</f>
        <v>-94413192.309096515</v>
      </c>
      <c r="L9030" s="11">
        <f t="shared" ref="L9030:L9093" si="286">IF(H9030/$H$1&lt;=F9030,1,0)</f>
        <v>1</v>
      </c>
    </row>
    <row r="9031" spans="1:12" x14ac:dyDescent="0.25">
      <c r="A9031">
        <f t="shared" si="285"/>
        <v>9026</v>
      </c>
      <c r="C9031">
        <v>63459.192639814304</v>
      </c>
      <c r="D9031">
        <v>65896.107678819899</v>
      </c>
      <c r="E9031">
        <v>57664080.096228108</v>
      </c>
      <c r="F9031">
        <v>2436.9150390055947</v>
      </c>
      <c r="G9031">
        <v>523657638.02225769</v>
      </c>
      <c r="H9031" s="6">
        <f>E9031-G9031-'Recalled prostheses cost'!$F$23</f>
        <v>-489745382.39292073</v>
      </c>
      <c r="I9031" s="112">
        <v>31975608.708495352</v>
      </c>
      <c r="J9031" s="112">
        <v>198989902.44845793</v>
      </c>
      <c r="K9031" s="112">
        <f>I9031-J9031-(0.38*'Recalled prostheses cost'!$F$23)</f>
        <v>-176039987.03738123</v>
      </c>
      <c r="L9031" s="11">
        <f t="shared" si="286"/>
        <v>1</v>
      </c>
    </row>
    <row r="9032" spans="1:12" x14ac:dyDescent="0.25">
      <c r="A9032">
        <f t="shared" ref="A9032:A9095" si="287">1+A9031</f>
        <v>9027</v>
      </c>
      <c r="C9032">
        <v>84963.72692770767</v>
      </c>
      <c r="D9032">
        <v>87797.051628326313</v>
      </c>
      <c r="E9032">
        <v>44074851.910982914</v>
      </c>
      <c r="F9032">
        <v>2833.324700618643</v>
      </c>
      <c r="G9032">
        <v>304478073.33819264</v>
      </c>
      <c r="H9032" s="6">
        <f>E9032-G9032-'Recalled prostheses cost'!$F$23</f>
        <v>-284155045.8941009</v>
      </c>
      <c r="I9032" s="112">
        <v>23975161.548924774</v>
      </c>
      <c r="J9032" s="112">
        <v>115701667.8685132</v>
      </c>
      <c r="K9032" s="112">
        <f>I9032-J9032-(0.38*'Recalled prostheses cost'!$F$23)</f>
        <v>-100752199.61700708</v>
      </c>
      <c r="L9032" s="11">
        <f t="shared" si="286"/>
        <v>1</v>
      </c>
    </row>
    <row r="9033" spans="1:12" x14ac:dyDescent="0.25">
      <c r="A9033">
        <f t="shared" si="287"/>
        <v>9028</v>
      </c>
      <c r="C9033">
        <v>55081.078135540753</v>
      </c>
      <c r="D9033">
        <v>56643.799337886099</v>
      </c>
      <c r="E9033">
        <v>38743893.447128475</v>
      </c>
      <c r="F9033">
        <v>1562.7212023453467</v>
      </c>
      <c r="G9033">
        <v>252466814.02385941</v>
      </c>
      <c r="H9033" s="6">
        <f>E9033-G9033-'Recalled prostheses cost'!$F$23</f>
        <v>-237474745.04362211</v>
      </c>
      <c r="I9033" s="112">
        <v>21354772.939871185</v>
      </c>
      <c r="J9033" s="112">
        <v>95937389.329066589</v>
      </c>
      <c r="K9033" s="112">
        <f>I9033-J9033-(0.38*'Recalled prostheses cost'!$F$23)</f>
        <v>-83608309.686614066</v>
      </c>
      <c r="L9033" s="11">
        <f t="shared" si="286"/>
        <v>1</v>
      </c>
    </row>
    <row r="9034" spans="1:12" x14ac:dyDescent="0.25">
      <c r="A9034">
        <f t="shared" si="287"/>
        <v>9029</v>
      </c>
      <c r="C9034">
        <v>53943.941889176458</v>
      </c>
      <c r="D9034">
        <v>55910.114600205248</v>
      </c>
      <c r="E9034">
        <v>51084079.839881927</v>
      </c>
      <c r="F9034">
        <v>1966.1727110287902</v>
      </c>
      <c r="G9034">
        <v>478456489.20529026</v>
      </c>
      <c r="H9034" s="6">
        <f>E9034-G9034-'Recalled prostheses cost'!$F$23</f>
        <v>-451124233.83229947</v>
      </c>
      <c r="I9034" s="112">
        <v>28371855.338796053</v>
      </c>
      <c r="J9034" s="112">
        <v>181813465.89801031</v>
      </c>
      <c r="K9034" s="112">
        <f>I9034-J9034-(0.38*'Recalled prostheses cost'!$F$23)</f>
        <v>-162467303.85663292</v>
      </c>
      <c r="L9034" s="11">
        <f t="shared" si="286"/>
        <v>1</v>
      </c>
    </row>
    <row r="9035" spans="1:12" x14ac:dyDescent="0.25">
      <c r="A9035">
        <f t="shared" si="287"/>
        <v>9030</v>
      </c>
      <c r="C9035">
        <v>69183.33390739224</v>
      </c>
      <c r="D9035">
        <v>72018.244887844397</v>
      </c>
      <c r="E9035">
        <v>54782699.387597755</v>
      </c>
      <c r="F9035">
        <v>2834.9109804521577</v>
      </c>
      <c r="G9035">
        <v>536939243.450822</v>
      </c>
      <c r="H9035" s="6">
        <f>E9035-G9035-'Recalled prostheses cost'!$F$23</f>
        <v>-505908368.53011543</v>
      </c>
      <c r="I9035" s="112">
        <v>30228087.973956548</v>
      </c>
      <c r="J9035" s="112">
        <v>204036912.51131237</v>
      </c>
      <c r="K9035" s="112">
        <f>I9035-J9035-(0.38*'Recalled prostheses cost'!$F$23)</f>
        <v>-182834517.83477446</v>
      </c>
      <c r="L9035" s="11">
        <f t="shared" si="286"/>
        <v>1</v>
      </c>
    </row>
    <row r="9036" spans="1:12" x14ac:dyDescent="0.25">
      <c r="A9036">
        <f t="shared" si="287"/>
        <v>9031</v>
      </c>
      <c r="C9036">
        <v>80159.969328462117</v>
      </c>
      <c r="D9036">
        <v>82928.292156345022</v>
      </c>
      <c r="E9036">
        <v>63074792.915282816</v>
      </c>
      <c r="F9036">
        <v>2768.3228278829047</v>
      </c>
      <c r="G9036">
        <v>501957097.06352788</v>
      </c>
      <c r="H9036" s="6">
        <f>E9036-G9036-'Recalled prostheses cost'!$F$23</f>
        <v>-462634128.61513627</v>
      </c>
      <c r="I9036" s="112">
        <v>35085883.481599726</v>
      </c>
      <c r="J9036" s="112">
        <v>190743696.88414055</v>
      </c>
      <c r="K9036" s="112">
        <f>I9036-J9036-(0.38*'Recalled prostheses cost'!$F$23)</f>
        <v>-164683506.69995949</v>
      </c>
      <c r="L9036" s="11">
        <f t="shared" si="286"/>
        <v>1</v>
      </c>
    </row>
    <row r="9037" spans="1:12" x14ac:dyDescent="0.25">
      <c r="A9037">
        <f t="shared" si="287"/>
        <v>9032</v>
      </c>
      <c r="C9037">
        <v>74866.070351560018</v>
      </c>
      <c r="D9037">
        <v>77498.34471361553</v>
      </c>
      <c r="E9037">
        <v>73387666.634306282</v>
      </c>
      <c r="F9037">
        <v>2632.274362055512</v>
      </c>
      <c r="G9037">
        <v>655242260.84819031</v>
      </c>
      <c r="H9037" s="6">
        <f>E9037-G9037-'Recalled prostheses cost'!$F$23</f>
        <v>-605606418.68077517</v>
      </c>
      <c r="I9037" s="112">
        <v>40375985.585498996</v>
      </c>
      <c r="J9037" s="112">
        <v>248992059.12231228</v>
      </c>
      <c r="K9037" s="112">
        <f>I9037-J9037-(0.38*'Recalled prostheses cost'!$F$23)</f>
        <v>-217641766.83423194</v>
      </c>
      <c r="L9037" s="11">
        <f t="shared" si="286"/>
        <v>1</v>
      </c>
    </row>
    <row r="9038" spans="1:12" x14ac:dyDescent="0.25">
      <c r="A9038">
        <f t="shared" si="287"/>
        <v>9033</v>
      </c>
      <c r="C9038">
        <v>57352.382665155579</v>
      </c>
      <c r="D9038">
        <v>59655.783088681383</v>
      </c>
      <c r="E9038">
        <v>51349165.943757921</v>
      </c>
      <c r="F9038">
        <v>2303.4004235258035</v>
      </c>
      <c r="G9038">
        <v>555053720.94022846</v>
      </c>
      <c r="H9038" s="6">
        <f>E9038-G9038-'Recalled prostheses cost'!$F$23</f>
        <v>-527456379.46336174</v>
      </c>
      <c r="I9038" s="112">
        <v>27963879.826887261</v>
      </c>
      <c r="J9038" s="112">
        <v>210920413.9572868</v>
      </c>
      <c r="K9038" s="112">
        <f>I9038-J9038-(0.38*'Recalled prostheses cost'!$F$23)</f>
        <v>-191982227.42781821</v>
      </c>
      <c r="L9038" s="11">
        <f t="shared" si="286"/>
        <v>1</v>
      </c>
    </row>
    <row r="9039" spans="1:12" x14ac:dyDescent="0.25">
      <c r="A9039">
        <f t="shared" si="287"/>
        <v>9034</v>
      </c>
      <c r="C9039">
        <v>52630.063717932135</v>
      </c>
      <c r="D9039">
        <v>54288.654191814247</v>
      </c>
      <c r="E9039">
        <v>47989049.557982042</v>
      </c>
      <c r="F9039">
        <v>1658.5904738821118</v>
      </c>
      <c r="G9039">
        <v>441052901.60291934</v>
      </c>
      <c r="H9039" s="6">
        <f>E9039-G9039-'Recalled prostheses cost'!$F$23</f>
        <v>-416815676.51182848</v>
      </c>
      <c r="I9039" s="112">
        <v>26724114.633488853</v>
      </c>
      <c r="J9039" s="112">
        <v>167600102.60910937</v>
      </c>
      <c r="K9039" s="112">
        <f>I9039-J9039-(0.38*'Recalled prostheses cost'!$F$23)</f>
        <v>-149901681.27303916</v>
      </c>
      <c r="L9039" s="11">
        <f t="shared" si="286"/>
        <v>1</v>
      </c>
    </row>
    <row r="9040" spans="1:12" x14ac:dyDescent="0.25">
      <c r="A9040">
        <f t="shared" si="287"/>
        <v>9035</v>
      </c>
      <c r="C9040">
        <v>50077.989781482516</v>
      </c>
      <c r="D9040">
        <v>51158.095431365924</v>
      </c>
      <c r="E9040">
        <v>39344479.401025802</v>
      </c>
      <c r="F9040">
        <v>1080.1056498834078</v>
      </c>
      <c r="G9040">
        <v>175782705.77325124</v>
      </c>
      <c r="H9040" s="6">
        <f>E9040-G9040-'Recalled prostheses cost'!$F$23</f>
        <v>-160190050.8391166</v>
      </c>
      <c r="I9040" s="112">
        <v>21744108.115100931</v>
      </c>
      <c r="J9040" s="112">
        <v>66797428.193835482</v>
      </c>
      <c r="K9040" s="112">
        <f>I9040-J9040-(0.38*'Recalled prostheses cost'!$F$23)</f>
        <v>-54079013.376153193</v>
      </c>
      <c r="L9040" s="11">
        <f t="shared" si="286"/>
        <v>1</v>
      </c>
    </row>
    <row r="9041" spans="1:12" x14ac:dyDescent="0.25">
      <c r="A9041">
        <f t="shared" si="287"/>
        <v>9036</v>
      </c>
      <c r="C9041">
        <v>58633.344960105984</v>
      </c>
      <c r="D9041">
        <v>60919.308414474945</v>
      </c>
      <c r="E9041">
        <v>43332027.407186769</v>
      </c>
      <c r="F9041">
        <v>2285.9634543689608</v>
      </c>
      <c r="G9041">
        <v>389143586.16304499</v>
      </c>
      <c r="H9041" s="6">
        <f>E9041-G9041-'Recalled prostheses cost'!$F$23</f>
        <v>-369563383.22274941</v>
      </c>
      <c r="I9041" s="112">
        <v>23903691.564647753</v>
      </c>
      <c r="J9041" s="112">
        <v>147874562.7419571</v>
      </c>
      <c r="K9041" s="112">
        <f>I9041-J9041-(0.38*'Recalled prostheses cost'!$F$23)</f>
        <v>-132996564.47472799</v>
      </c>
      <c r="L9041" s="11">
        <f t="shared" si="286"/>
        <v>1</v>
      </c>
    </row>
    <row r="9042" spans="1:12" x14ac:dyDescent="0.25">
      <c r="A9042">
        <f t="shared" si="287"/>
        <v>9037</v>
      </c>
      <c r="C9042">
        <v>81104.184602354144</v>
      </c>
      <c r="D9042">
        <v>83570.669919209817</v>
      </c>
      <c r="E9042">
        <v>46762817.831663281</v>
      </c>
      <c r="F9042">
        <v>2466.4853168556729</v>
      </c>
      <c r="G9042">
        <v>288756311.81816989</v>
      </c>
      <c r="H9042" s="6">
        <f>E9042-G9042-'Recalled prostheses cost'!$F$23</f>
        <v>-265745318.45339778</v>
      </c>
      <c r="I9042" s="112">
        <v>25891460.808940861</v>
      </c>
      <c r="J9042" s="112">
        <v>109727398.49090454</v>
      </c>
      <c r="K9042" s="112">
        <f>I9042-J9042-(0.38*'Recalled prostheses cost'!$F$23)</f>
        <v>-92861630.979382336</v>
      </c>
      <c r="L9042" s="11">
        <f t="shared" si="286"/>
        <v>1</v>
      </c>
    </row>
    <row r="9043" spans="1:12" x14ac:dyDescent="0.25">
      <c r="A9043">
        <f t="shared" si="287"/>
        <v>9038</v>
      </c>
      <c r="C9043">
        <v>79221.312770442921</v>
      </c>
      <c r="D9043">
        <v>82042.118288342404</v>
      </c>
      <c r="E9043">
        <v>42708150.569161505</v>
      </c>
      <c r="F9043">
        <v>2820.8055178994837</v>
      </c>
      <c r="G9043">
        <v>295194364.73667681</v>
      </c>
      <c r="H9043" s="6">
        <f>E9043-G9043-'Recalled prostheses cost'!$F$23</f>
        <v>-276238038.63440651</v>
      </c>
      <c r="I9043" s="112">
        <v>24041158.563287456</v>
      </c>
      <c r="J9043" s="112">
        <v>112173858.59993719</v>
      </c>
      <c r="K9043" s="112">
        <f>I9043-J9043-(0.38*'Recalled prostheses cost'!$F$23)</f>
        <v>-97158393.334068388</v>
      </c>
      <c r="L9043" s="11">
        <f t="shared" si="286"/>
        <v>1</v>
      </c>
    </row>
    <row r="9044" spans="1:12" x14ac:dyDescent="0.25">
      <c r="A9044">
        <f t="shared" si="287"/>
        <v>9039</v>
      </c>
      <c r="C9044">
        <v>54340.624843399193</v>
      </c>
      <c r="D9044">
        <v>56160.207078571395</v>
      </c>
      <c r="E9044">
        <v>66136182.616834454</v>
      </c>
      <c r="F9044">
        <v>1819.5822351722018</v>
      </c>
      <c r="G9044">
        <v>633829220.68616331</v>
      </c>
      <c r="H9044" s="6">
        <f>E9044-G9044-'Recalled prostheses cost'!$F$23</f>
        <v>-591444862.53622007</v>
      </c>
      <c r="I9044" s="112">
        <v>36638606.232415855</v>
      </c>
      <c r="J9044" s="112">
        <v>240855103.86074206</v>
      </c>
      <c r="K9044" s="112">
        <f>I9044-J9044-(0.38*'Recalled prostheses cost'!$F$23)</f>
        <v>-213242190.92574486</v>
      </c>
      <c r="L9044" s="11">
        <f t="shared" si="286"/>
        <v>1</v>
      </c>
    </row>
    <row r="9045" spans="1:12" x14ac:dyDescent="0.25">
      <c r="A9045">
        <f t="shared" si="287"/>
        <v>9040</v>
      </c>
      <c r="C9045">
        <v>51405.333747154422</v>
      </c>
      <c r="D9045">
        <v>53029.658355930151</v>
      </c>
      <c r="E9045">
        <v>54506803.348238841</v>
      </c>
      <c r="F9045">
        <v>1624.3246087757288</v>
      </c>
      <c r="G9045">
        <v>397473222.57330585</v>
      </c>
      <c r="H9045" s="6">
        <f>E9045-G9045-'Recalled prostheses cost'!$F$23</f>
        <v>-366718243.69195819</v>
      </c>
      <c r="I9045" s="112">
        <v>30777978.47521992</v>
      </c>
      <c r="J9045" s="112">
        <v>151039824.57785624</v>
      </c>
      <c r="K9045" s="112">
        <f>I9045-J9045-(0.38*'Recalled prostheses cost'!$F$23)</f>
        <v>-129287539.40005496</v>
      </c>
      <c r="L9045" s="11">
        <f t="shared" si="286"/>
        <v>1</v>
      </c>
    </row>
    <row r="9046" spans="1:12" x14ac:dyDescent="0.25">
      <c r="A9046">
        <f t="shared" si="287"/>
        <v>9041</v>
      </c>
      <c r="C9046">
        <v>81365.53886900963</v>
      </c>
      <c r="D9046">
        <v>83736.523014587641</v>
      </c>
      <c r="E9046">
        <v>44193385.351522923</v>
      </c>
      <c r="F9046">
        <v>2370.9841455780115</v>
      </c>
      <c r="G9046">
        <v>226387434.91038376</v>
      </c>
      <c r="H9046" s="6">
        <f>E9046-G9046-'Recalled prostheses cost'!$F$23</f>
        <v>-205945874.02575201</v>
      </c>
      <c r="I9046" s="112">
        <v>24496818.961131159</v>
      </c>
      <c r="J9046" s="112">
        <v>86027225.265945852</v>
      </c>
      <c r="K9046" s="112">
        <f>I9046-J9046-(0.38*'Recalled prostheses cost'!$F$23)</f>
        <v>-70556099.60223335</v>
      </c>
      <c r="L9046" s="11">
        <f t="shared" si="286"/>
        <v>1</v>
      </c>
    </row>
    <row r="9047" spans="1:12" x14ac:dyDescent="0.25">
      <c r="A9047">
        <f t="shared" si="287"/>
        <v>9042</v>
      </c>
      <c r="C9047">
        <v>62273.374602780459</v>
      </c>
      <c r="D9047">
        <v>64591.967623572113</v>
      </c>
      <c r="E9047">
        <v>41110641.691456705</v>
      </c>
      <c r="F9047">
        <v>2318.5930207916535</v>
      </c>
      <c r="G9047">
        <v>329415621.37593096</v>
      </c>
      <c r="H9047" s="6">
        <f>E9047-G9047-'Recalled prostheses cost'!$F$23</f>
        <v>-312056804.1513654</v>
      </c>
      <c r="I9047" s="112">
        <v>23027792.517822478</v>
      </c>
      <c r="J9047" s="112">
        <v>125177936.12285374</v>
      </c>
      <c r="K9047" s="112">
        <f>I9047-J9047-(0.38*'Recalled prostheses cost'!$F$23)</f>
        <v>-111175836.90244991</v>
      </c>
      <c r="L9047" s="11">
        <f t="shared" si="286"/>
        <v>1</v>
      </c>
    </row>
    <row r="9048" spans="1:12" x14ac:dyDescent="0.25">
      <c r="A9048">
        <f t="shared" si="287"/>
        <v>9043</v>
      </c>
      <c r="C9048">
        <v>55374.150964812186</v>
      </c>
      <c r="D9048">
        <v>57245.344633658577</v>
      </c>
      <c r="E9048">
        <v>43388710.533104092</v>
      </c>
      <c r="F9048">
        <v>1871.1936688463902</v>
      </c>
      <c r="G9048">
        <v>372867306.44163191</v>
      </c>
      <c r="H9048" s="6">
        <f>E9048-G9048-'Recalled prostheses cost'!$F$23</f>
        <v>-353230420.37541902</v>
      </c>
      <c r="I9048" s="112">
        <v>23945277.212190151</v>
      </c>
      <c r="J9048" s="112">
        <v>141689576.44782016</v>
      </c>
      <c r="K9048" s="112">
        <f>I9048-J9048-(0.38*'Recalled prostheses cost'!$F$23)</f>
        <v>-126769992.53304866</v>
      </c>
      <c r="L9048" s="11">
        <f t="shared" si="286"/>
        <v>1</v>
      </c>
    </row>
    <row r="9049" spans="1:12" x14ac:dyDescent="0.25">
      <c r="A9049">
        <f t="shared" si="287"/>
        <v>9044</v>
      </c>
      <c r="C9049">
        <v>62518.282604086649</v>
      </c>
      <c r="D9049">
        <v>65244.419678818005</v>
      </c>
      <c r="E9049">
        <v>68321641.494389057</v>
      </c>
      <c r="F9049">
        <v>2726.1370747313558</v>
      </c>
      <c r="G9049">
        <v>892769256.49946034</v>
      </c>
      <c r="H9049" s="6">
        <f>E9049-G9049-'Recalled prostheses cost'!$F$23</f>
        <v>-848199439.47196245</v>
      </c>
      <c r="I9049" s="112">
        <v>37714855.217902467</v>
      </c>
      <c r="J9049" s="112">
        <v>339252317.46979493</v>
      </c>
      <c r="K9049" s="112">
        <f>I9049-J9049-(0.38*'Recalled prostheses cost'!$F$23)</f>
        <v>-310563155.5493111</v>
      </c>
      <c r="L9049" s="11">
        <f t="shared" si="286"/>
        <v>1</v>
      </c>
    </row>
    <row r="9050" spans="1:12" x14ac:dyDescent="0.25">
      <c r="A9050">
        <f t="shared" si="287"/>
        <v>9045</v>
      </c>
      <c r="C9050">
        <v>71530.106536764608</v>
      </c>
      <c r="D9050">
        <v>73906.054017202259</v>
      </c>
      <c r="E9050">
        <v>45631729.905860029</v>
      </c>
      <c r="F9050">
        <v>2375.9474804376514</v>
      </c>
      <c r="G9050">
        <v>317092760.6054827</v>
      </c>
      <c r="H9050" s="6">
        <f>E9050-G9050-'Recalled prostheses cost'!$F$23</f>
        <v>-295212855.16651386</v>
      </c>
      <c r="I9050" s="112">
        <v>25253140.190588124</v>
      </c>
      <c r="J9050" s="112">
        <v>120495249.03008342</v>
      </c>
      <c r="K9050" s="112">
        <f>I9050-J9050-(0.38*'Recalled prostheses cost'!$F$23)</f>
        <v>-104267802.13691396</v>
      </c>
      <c r="L9050" s="11">
        <f t="shared" si="286"/>
        <v>1</v>
      </c>
    </row>
    <row r="9051" spans="1:12" x14ac:dyDescent="0.25">
      <c r="A9051">
        <f t="shared" si="287"/>
        <v>9046</v>
      </c>
      <c r="C9051">
        <v>57617.009512022109</v>
      </c>
      <c r="D9051">
        <v>59553.581480827037</v>
      </c>
      <c r="E9051">
        <v>46787314.429568104</v>
      </c>
      <c r="F9051">
        <v>1936.5719688049285</v>
      </c>
      <c r="G9051">
        <v>330572328.14727145</v>
      </c>
      <c r="H9051" s="6">
        <f>E9051-G9051-'Recalled prostheses cost'!$F$23</f>
        <v>-307536838.18459451</v>
      </c>
      <c r="I9051" s="112">
        <v>25862716.71753132</v>
      </c>
      <c r="J9051" s="112">
        <v>125617484.69596313</v>
      </c>
      <c r="K9051" s="112">
        <f>I9051-J9051-(0.38*'Recalled prostheses cost'!$F$23)</f>
        <v>-108780461.27585045</v>
      </c>
      <c r="L9051" s="11">
        <f t="shared" si="286"/>
        <v>1</v>
      </c>
    </row>
    <row r="9052" spans="1:12" x14ac:dyDescent="0.25">
      <c r="A9052">
        <f t="shared" si="287"/>
        <v>9047</v>
      </c>
      <c r="C9052">
        <v>57360.29900823444</v>
      </c>
      <c r="D9052">
        <v>58610.966383463805</v>
      </c>
      <c r="E9052">
        <v>38610367.42714075</v>
      </c>
      <c r="F9052">
        <v>1250.6673752293646</v>
      </c>
      <c r="G9052">
        <v>163728499.34133422</v>
      </c>
      <c r="H9052" s="6">
        <f>E9052-G9052-'Recalled prostheses cost'!$F$23</f>
        <v>-148869956.38108465</v>
      </c>
      <c r="I9052" s="112">
        <v>21053151.061135728</v>
      </c>
      <c r="J9052" s="112">
        <v>62216829.749707006</v>
      </c>
      <c r="K9052" s="112">
        <f>I9052-J9052-(0.38*'Recalled prostheses cost'!$F$23)</f>
        <v>-50189371.985989921</v>
      </c>
      <c r="L9052" s="11">
        <f t="shared" si="286"/>
        <v>1</v>
      </c>
    </row>
    <row r="9053" spans="1:12" x14ac:dyDescent="0.25">
      <c r="A9053">
        <f t="shared" si="287"/>
        <v>9048</v>
      </c>
      <c r="C9053">
        <v>59986.438227623003</v>
      </c>
      <c r="D9053">
        <v>62169.795571811293</v>
      </c>
      <c r="E9053">
        <v>59615921.075099438</v>
      </c>
      <c r="F9053">
        <v>2183.3573441882909</v>
      </c>
      <c r="G9053">
        <v>532068276.93150729</v>
      </c>
      <c r="H9053" s="6">
        <f>E9053-G9053-'Recalled prostheses cost'!$F$23</f>
        <v>-496204180.32329905</v>
      </c>
      <c r="I9053" s="112">
        <v>33628546.152967833</v>
      </c>
      <c r="J9053" s="112">
        <v>202185945.23397276</v>
      </c>
      <c r="K9053" s="112">
        <f>I9053-J9053-(0.38*'Recalled prostheses cost'!$F$23)</f>
        <v>-177583092.37842357</v>
      </c>
      <c r="L9053" s="11">
        <f t="shared" si="286"/>
        <v>1</v>
      </c>
    </row>
    <row r="9054" spans="1:12" x14ac:dyDescent="0.25">
      <c r="A9054">
        <f t="shared" si="287"/>
        <v>9049</v>
      </c>
      <c r="C9054">
        <v>51994.806962941926</v>
      </c>
      <c r="D9054">
        <v>53052.344825571105</v>
      </c>
      <c r="E9054">
        <v>45097639.072726414</v>
      </c>
      <c r="F9054">
        <v>1057.5378626291786</v>
      </c>
      <c r="G9054">
        <v>211887683.00667998</v>
      </c>
      <c r="H9054" s="6">
        <f>E9054-G9054-'Recalled prostheses cost'!$F$23</f>
        <v>-190541868.40084475</v>
      </c>
      <c r="I9054" s="112">
        <v>24856810.917755775</v>
      </c>
      <c r="J9054" s="112">
        <v>80517319.542538375</v>
      </c>
      <c r="K9054" s="112">
        <f>I9054-J9054-(0.38*'Recalled prostheses cost'!$F$23)</f>
        <v>-64686201.922201246</v>
      </c>
      <c r="L9054" s="11">
        <f t="shared" si="286"/>
        <v>1</v>
      </c>
    </row>
    <row r="9055" spans="1:12" x14ac:dyDescent="0.25">
      <c r="A9055">
        <f t="shared" si="287"/>
        <v>9050</v>
      </c>
      <c r="C9055">
        <v>50533.183436212683</v>
      </c>
      <c r="D9055">
        <v>51815.451040155545</v>
      </c>
      <c r="E9055">
        <v>61563197.712359436</v>
      </c>
      <c r="F9055">
        <v>1282.2676039428625</v>
      </c>
      <c r="G9055">
        <v>396479768.27887416</v>
      </c>
      <c r="H9055" s="6">
        <f>E9055-G9055-'Recalled prostheses cost'!$F$23</f>
        <v>-358668395.0334059</v>
      </c>
      <c r="I9055" s="112">
        <v>33819314.285800278</v>
      </c>
      <c r="J9055" s="112">
        <v>150662311.94597214</v>
      </c>
      <c r="K9055" s="112">
        <f>I9055-J9055-(0.38*'Recalled prostheses cost'!$F$23)</f>
        <v>-125868690.95759052</v>
      </c>
      <c r="L9055" s="11">
        <f t="shared" si="286"/>
        <v>1</v>
      </c>
    </row>
    <row r="9056" spans="1:12" x14ac:dyDescent="0.25">
      <c r="A9056">
        <f t="shared" si="287"/>
        <v>9051</v>
      </c>
      <c r="C9056">
        <v>81767.472913934791</v>
      </c>
      <c r="D9056">
        <v>85045.523590392157</v>
      </c>
      <c r="E9056">
        <v>52273393.991571061</v>
      </c>
      <c r="F9056">
        <v>3278.0506764573656</v>
      </c>
      <c r="G9056">
        <v>377432723.2948907</v>
      </c>
      <c r="H9056" s="6">
        <f>E9056-G9056-'Recalled prostheses cost'!$F$23</f>
        <v>-348911153.7702108</v>
      </c>
      <c r="I9056" s="112">
        <v>29320613.862527989</v>
      </c>
      <c r="J9056" s="112">
        <v>143424434.85205844</v>
      </c>
      <c r="K9056" s="112">
        <f>I9056-J9056-(0.38*'Recalled prostheses cost'!$F$23)</f>
        <v>-123129514.2869491</v>
      </c>
      <c r="L9056" s="11">
        <f t="shared" si="286"/>
        <v>1</v>
      </c>
    </row>
    <row r="9057" spans="1:12" x14ac:dyDescent="0.25">
      <c r="A9057">
        <f t="shared" si="287"/>
        <v>9052</v>
      </c>
      <c r="C9057">
        <v>63258.820667936554</v>
      </c>
      <c r="D9057">
        <v>65580.223607951179</v>
      </c>
      <c r="E9057">
        <v>62840283.212408885</v>
      </c>
      <c r="F9057">
        <v>2321.4029400146246</v>
      </c>
      <c r="G9057">
        <v>606563232.00192177</v>
      </c>
      <c r="H9057" s="6">
        <f>E9057-G9057-'Recalled prostheses cost'!$F$23</f>
        <v>-567474773.25640404</v>
      </c>
      <c r="I9057" s="112">
        <v>34845289.779429711</v>
      </c>
      <c r="J9057" s="112">
        <v>230494028.16073027</v>
      </c>
      <c r="K9057" s="112">
        <f>I9057-J9057-(0.38*'Recalled prostheses cost'!$F$23)</f>
        <v>-204674431.67871922</v>
      </c>
      <c r="L9057" s="11">
        <f t="shared" si="286"/>
        <v>1</v>
      </c>
    </row>
    <row r="9058" spans="1:12" x14ac:dyDescent="0.25">
      <c r="A9058">
        <f t="shared" si="287"/>
        <v>9053</v>
      </c>
      <c r="C9058">
        <v>55025.891709619435</v>
      </c>
      <c r="D9058">
        <v>56365.087785485353</v>
      </c>
      <c r="E9058">
        <v>50493611.501396567</v>
      </c>
      <c r="F9058">
        <v>1339.1960758659188</v>
      </c>
      <c r="G9058">
        <v>230225467.67777133</v>
      </c>
      <c r="H9058" s="6">
        <f>E9058-G9058-'Recalled prostheses cost'!$F$23</f>
        <v>-203483680.64326593</v>
      </c>
      <c r="I9058" s="112">
        <v>28044831.052678306</v>
      </c>
      <c r="J9058" s="112">
        <v>87485677.717553094</v>
      </c>
      <c r="K9058" s="112">
        <f>I9058-J9058-(0.38*'Recalled prostheses cost'!$F$23)</f>
        <v>-68466539.962293446</v>
      </c>
      <c r="L9058" s="11">
        <f t="shared" si="286"/>
        <v>1</v>
      </c>
    </row>
    <row r="9059" spans="1:12" x14ac:dyDescent="0.25">
      <c r="A9059">
        <f t="shared" si="287"/>
        <v>9054</v>
      </c>
      <c r="C9059">
        <v>56439.379697064003</v>
      </c>
      <c r="D9059">
        <v>57058.610474391862</v>
      </c>
      <c r="E9059">
        <v>46075875.382980324</v>
      </c>
      <c r="F9059">
        <v>619.23077732785896</v>
      </c>
      <c r="G9059">
        <v>90213094.192570165</v>
      </c>
      <c r="H9059" s="6">
        <f>E9059-G9059-'Recalled prostheses cost'!$F$23</f>
        <v>-67889043.276481017</v>
      </c>
      <c r="I9059" s="112">
        <v>25321201.032799676</v>
      </c>
      <c r="J9059" s="112">
        <v>34280975.793176666</v>
      </c>
      <c r="K9059" s="112">
        <f>I9059-J9059-(0.38*'Recalled prostheses cost'!$F$23)</f>
        <v>-17985468.057795636</v>
      </c>
      <c r="L9059" s="11">
        <f t="shared" si="286"/>
        <v>1</v>
      </c>
    </row>
    <row r="9060" spans="1:12" x14ac:dyDescent="0.25">
      <c r="A9060">
        <f t="shared" si="287"/>
        <v>9055</v>
      </c>
      <c r="C9060">
        <v>50926.520265507541</v>
      </c>
      <c r="D9060">
        <v>51733.728678204869</v>
      </c>
      <c r="E9060">
        <v>49623508.696577556</v>
      </c>
      <c r="F9060">
        <v>807.20841269732773</v>
      </c>
      <c r="G9060">
        <v>231583128.76502031</v>
      </c>
      <c r="H9060" s="6">
        <f>E9060-G9060-'Recalled prostheses cost'!$F$23</f>
        <v>-205711444.53533393</v>
      </c>
      <c r="I9060" s="112">
        <v>27545979.141079184</v>
      </c>
      <c r="J9060" s="112">
        <v>88001588.930707693</v>
      </c>
      <c r="K9060" s="112">
        <f>I9060-J9060-(0.38*'Recalled prostheses cost'!$F$23)</f>
        <v>-69481303.08704716</v>
      </c>
      <c r="L9060" s="11">
        <f t="shared" si="286"/>
        <v>1</v>
      </c>
    </row>
    <row r="9061" spans="1:12" x14ac:dyDescent="0.25">
      <c r="A9061">
        <f t="shared" si="287"/>
        <v>9056</v>
      </c>
      <c r="C9061">
        <v>83339.342712211946</v>
      </c>
      <c r="D9061">
        <v>86215.491768634907</v>
      </c>
      <c r="E9061">
        <v>67045210.212207802</v>
      </c>
      <c r="F9061">
        <v>2876.1490564229607</v>
      </c>
      <c r="G9061">
        <v>533816530.62247038</v>
      </c>
      <c r="H9061" s="6">
        <f>E9061-G9061-'Recalled prostheses cost'!$F$23</f>
        <v>-490523144.87715375</v>
      </c>
      <c r="I9061" s="112">
        <v>37782423.906504087</v>
      </c>
      <c r="J9061" s="112">
        <v>202850281.63653874</v>
      </c>
      <c r="K9061" s="112">
        <f>I9061-J9061-(0.38*'Recalled prostheses cost'!$F$23)</f>
        <v>-174093551.0274533</v>
      </c>
      <c r="L9061" s="11">
        <f t="shared" si="286"/>
        <v>1</v>
      </c>
    </row>
    <row r="9062" spans="1:12" x14ac:dyDescent="0.25">
      <c r="A9062">
        <f t="shared" si="287"/>
        <v>9057</v>
      </c>
      <c r="C9062">
        <v>57635.107972812126</v>
      </c>
      <c r="D9062">
        <v>59022.363648625033</v>
      </c>
      <c r="E9062">
        <v>54723581.44612328</v>
      </c>
      <c r="F9062">
        <v>1387.2556758129067</v>
      </c>
      <c r="G9062">
        <v>287673362.98040748</v>
      </c>
      <c r="H9062" s="6">
        <f>E9062-G9062-'Recalled prostheses cost'!$F$23</f>
        <v>-256701606.00117537</v>
      </c>
      <c r="I9062" s="112">
        <v>30494674.752179023</v>
      </c>
      <c r="J9062" s="112">
        <v>109315877.93255489</v>
      </c>
      <c r="K9062" s="112">
        <f>I9062-J9062-(0.38*'Recalled prostheses cost'!$F$23)</f>
        <v>-87846896.477794498</v>
      </c>
      <c r="L9062" s="11">
        <f t="shared" si="286"/>
        <v>1</v>
      </c>
    </row>
    <row r="9063" spans="1:12" x14ac:dyDescent="0.25">
      <c r="A9063">
        <f t="shared" si="287"/>
        <v>9058</v>
      </c>
      <c r="C9063">
        <v>60700.87346468855</v>
      </c>
      <c r="D9063">
        <v>62421.228719164777</v>
      </c>
      <c r="E9063">
        <v>49957575.65594358</v>
      </c>
      <c r="F9063">
        <v>1720.3552544762279</v>
      </c>
      <c r="G9063">
        <v>330790896.56202674</v>
      </c>
      <c r="H9063" s="6">
        <f>E9063-G9063-'Recalled prostheses cost'!$F$23</f>
        <v>-304585145.37297434</v>
      </c>
      <c r="I9063" s="112">
        <v>27725058.630774338</v>
      </c>
      <c r="J9063" s="112">
        <v>125700540.6935702</v>
      </c>
      <c r="K9063" s="112">
        <f>I9063-J9063-(0.38*'Recalled prostheses cost'!$F$23)</f>
        <v>-107001175.3602145</v>
      </c>
      <c r="L9063" s="11">
        <f t="shared" si="286"/>
        <v>1</v>
      </c>
    </row>
    <row r="9064" spans="1:12" x14ac:dyDescent="0.25">
      <c r="A9064">
        <f t="shared" si="287"/>
        <v>9059</v>
      </c>
      <c r="C9064">
        <v>71315.529120266539</v>
      </c>
      <c r="D9064">
        <v>73701.652311075493</v>
      </c>
      <c r="E9064">
        <v>47990732.900624983</v>
      </c>
      <c r="F9064">
        <v>2386.123190808954</v>
      </c>
      <c r="G9064">
        <v>308620369.33403867</v>
      </c>
      <c r="H9064" s="6">
        <f>E9064-G9064-'Recalled prostheses cost'!$F$23</f>
        <v>-284381460.90030485</v>
      </c>
      <c r="I9064" s="112">
        <v>26712689.112795528</v>
      </c>
      <c r="J9064" s="112">
        <v>117275740.34693472</v>
      </c>
      <c r="K9064" s="112">
        <f>I9064-J9064-(0.38*'Recalled prostheses cost'!$F$23)</f>
        <v>-99588744.531557828</v>
      </c>
      <c r="L9064" s="11">
        <f t="shared" si="286"/>
        <v>1</v>
      </c>
    </row>
    <row r="9065" spans="1:12" x14ac:dyDescent="0.25">
      <c r="A9065">
        <f t="shared" si="287"/>
        <v>9060</v>
      </c>
      <c r="C9065">
        <v>55845.739792462693</v>
      </c>
      <c r="D9065">
        <v>56944.831364371523</v>
      </c>
      <c r="E9065">
        <v>41698572.646243595</v>
      </c>
      <c r="F9065">
        <v>1099.0915719088298</v>
      </c>
      <c r="G9065">
        <v>212683581.29008144</v>
      </c>
      <c r="H9065" s="6">
        <f>E9065-G9065-'Recalled prostheses cost'!$F$23</f>
        <v>-194736833.11072901</v>
      </c>
      <c r="I9065" s="112">
        <v>23070197.780763809</v>
      </c>
      <c r="J9065" s="112">
        <v>80819760.890230969</v>
      </c>
      <c r="K9065" s="112">
        <f>I9065-J9065-(0.38*'Recalled prostheses cost'!$F$23)</f>
        <v>-66775256.40688581</v>
      </c>
      <c r="L9065" s="11">
        <f t="shared" si="286"/>
        <v>1</v>
      </c>
    </row>
    <row r="9066" spans="1:12" x14ac:dyDescent="0.25">
      <c r="A9066">
        <f t="shared" si="287"/>
        <v>9061</v>
      </c>
      <c r="C9066">
        <v>63752.827863587052</v>
      </c>
      <c r="D9066">
        <v>65450.89701831917</v>
      </c>
      <c r="E9066">
        <v>44785985.727573931</v>
      </c>
      <c r="F9066">
        <v>1698.0691547321185</v>
      </c>
      <c r="G9066">
        <v>240380169.76922283</v>
      </c>
      <c r="H9066" s="6">
        <f>E9066-G9066-'Recalled prostheses cost'!$F$23</f>
        <v>-219346008.50854006</v>
      </c>
      <c r="I9066" s="112">
        <v>24820792.482622199</v>
      </c>
      <c r="J9066" s="112">
        <v>91344464.512304664</v>
      </c>
      <c r="K9066" s="112">
        <f>I9066-J9066-(0.38*'Recalled prostheses cost'!$F$23)</f>
        <v>-75549365.327101111</v>
      </c>
      <c r="L9066" s="11">
        <f t="shared" si="286"/>
        <v>1</v>
      </c>
    </row>
    <row r="9067" spans="1:12" x14ac:dyDescent="0.25">
      <c r="A9067">
        <f t="shared" si="287"/>
        <v>9062</v>
      </c>
      <c r="C9067">
        <v>50818.613874862211</v>
      </c>
      <c r="D9067">
        <v>52280.911205455406</v>
      </c>
      <c r="E9067">
        <v>48302878.027980529</v>
      </c>
      <c r="F9067">
        <v>1462.2973305931955</v>
      </c>
      <c r="G9067">
        <v>282077168.75667733</v>
      </c>
      <c r="H9067" s="6">
        <f>E9067-G9067-'Recalled prostheses cost'!$F$23</f>
        <v>-257526115.19558796</v>
      </c>
      <c r="I9067" s="112">
        <v>27061175.98678961</v>
      </c>
      <c r="J9067" s="112">
        <v>107189324.12753737</v>
      </c>
      <c r="K9067" s="112">
        <f>I9067-J9067-(0.38*'Recalled prostheses cost'!$F$23)</f>
        <v>-89153841.43816641</v>
      </c>
      <c r="L9067" s="11">
        <f t="shared" si="286"/>
        <v>1</v>
      </c>
    </row>
    <row r="9068" spans="1:12" x14ac:dyDescent="0.25">
      <c r="A9068">
        <f t="shared" si="287"/>
        <v>9063</v>
      </c>
      <c r="C9068">
        <v>65411.036800900525</v>
      </c>
      <c r="D9068">
        <v>68470.734424441078</v>
      </c>
      <c r="E9068">
        <v>56600621.794651896</v>
      </c>
      <c r="F9068">
        <v>3059.6976235405527</v>
      </c>
      <c r="G9068">
        <v>670202991.45256293</v>
      </c>
      <c r="H9068" s="6">
        <f>E9068-G9068-'Recalled prostheses cost'!$F$23</f>
        <v>-637354194.12480223</v>
      </c>
      <c r="I9068" s="112">
        <v>31078277.789776336</v>
      </c>
      <c r="J9068" s="112">
        <v>254677136.7519739</v>
      </c>
      <c r="K9068" s="112">
        <f>I9068-J9068-(0.38*'Recalled prostheses cost'!$F$23)</f>
        <v>-232624552.25961623</v>
      </c>
      <c r="L9068" s="11">
        <f t="shared" si="286"/>
        <v>1</v>
      </c>
    </row>
    <row r="9069" spans="1:12" x14ac:dyDescent="0.25">
      <c r="A9069">
        <f t="shared" si="287"/>
        <v>9064</v>
      </c>
      <c r="C9069">
        <v>55317.199810192891</v>
      </c>
      <c r="D9069">
        <v>57354.234182555709</v>
      </c>
      <c r="E9069">
        <v>43234710.504908465</v>
      </c>
      <c r="F9069">
        <v>2037.0343723628175</v>
      </c>
      <c r="G9069">
        <v>381254466.98799145</v>
      </c>
      <c r="H9069" s="6">
        <f>E9069-G9069-'Recalled prostheses cost'!$F$23</f>
        <v>-361771580.94997418</v>
      </c>
      <c r="I9069" s="112">
        <v>24316701.128101293</v>
      </c>
      <c r="J9069" s="112">
        <v>144876697.45543671</v>
      </c>
      <c r="K9069" s="112">
        <f>I9069-J9069-(0.38*'Recalled prostheses cost'!$F$23)</f>
        <v>-129585689.62475407</v>
      </c>
      <c r="L9069" s="11">
        <f t="shared" si="286"/>
        <v>1</v>
      </c>
    </row>
    <row r="9070" spans="1:12" x14ac:dyDescent="0.25">
      <c r="A9070">
        <f t="shared" si="287"/>
        <v>9065</v>
      </c>
      <c r="C9070">
        <v>67821.768513784642</v>
      </c>
      <c r="D9070">
        <v>69782.489963413711</v>
      </c>
      <c r="E9070">
        <v>63392747.432539634</v>
      </c>
      <c r="F9070">
        <v>1960.721449629069</v>
      </c>
      <c r="G9070">
        <v>415762807.87580705</v>
      </c>
      <c r="H9070" s="6">
        <f>E9070-G9070-'Recalled prostheses cost'!$F$23</f>
        <v>-376121884.91015857</v>
      </c>
      <c r="I9070" s="112">
        <v>34995708.142627932</v>
      </c>
      <c r="J9070" s="112">
        <v>157989866.99280667</v>
      </c>
      <c r="K9070" s="112">
        <f>I9070-J9070-(0.38*'Recalled prostheses cost'!$F$23)</f>
        <v>-132019852.1475974</v>
      </c>
      <c r="L9070" s="11">
        <f t="shared" si="286"/>
        <v>1</v>
      </c>
    </row>
    <row r="9071" spans="1:12" x14ac:dyDescent="0.25">
      <c r="A9071">
        <f t="shared" si="287"/>
        <v>9066</v>
      </c>
      <c r="C9071">
        <v>77460.740346288541</v>
      </c>
      <c r="D9071">
        <v>79412.712648466913</v>
      </c>
      <c r="E9071">
        <v>50626978.700965121</v>
      </c>
      <c r="F9071">
        <v>1951.972302178372</v>
      </c>
      <c r="G9071">
        <v>273682531.99327666</v>
      </c>
      <c r="H9071" s="6">
        <f>E9071-G9071-'Recalled prostheses cost'!$F$23</f>
        <v>-246807377.75920272</v>
      </c>
      <c r="I9071" s="112">
        <v>28094756.551766191</v>
      </c>
      <c r="J9071" s="112">
        <v>103999362.15744512</v>
      </c>
      <c r="K9071" s="112">
        <f>I9071-J9071-(0.38*'Recalled prostheses cost'!$F$23)</f>
        <v>-84930298.90309757</v>
      </c>
      <c r="L9071" s="11">
        <f t="shared" si="286"/>
        <v>1</v>
      </c>
    </row>
    <row r="9072" spans="1:12" x14ac:dyDescent="0.25">
      <c r="A9072">
        <f t="shared" si="287"/>
        <v>9067</v>
      </c>
      <c r="C9072">
        <v>60077.958370220367</v>
      </c>
      <c r="D9072">
        <v>61005.07671139689</v>
      </c>
      <c r="E9072">
        <v>47816950.27419702</v>
      </c>
      <c r="F9072">
        <v>927.11834117652324</v>
      </c>
      <c r="G9072">
        <v>143311090.50610283</v>
      </c>
      <c r="H9072" s="6">
        <f>E9072-G9072-'Recalled prostheses cost'!$F$23</f>
        <v>-119245964.69879699</v>
      </c>
      <c r="I9072" s="112">
        <v>26752134.519529466</v>
      </c>
      <c r="J9072" s="112">
        <v>54458214.392319076</v>
      </c>
      <c r="K9072" s="112">
        <f>I9072-J9072-(0.38*'Recalled prostheses cost'!$F$23)</f>
        <v>-36731773.17020826</v>
      </c>
      <c r="L9072" s="11">
        <f t="shared" si="286"/>
        <v>1</v>
      </c>
    </row>
    <row r="9073" spans="1:12" x14ac:dyDescent="0.25">
      <c r="A9073">
        <f t="shared" si="287"/>
        <v>9068</v>
      </c>
      <c r="C9073">
        <v>54864.534301037573</v>
      </c>
      <c r="D9073">
        <v>56839.935584732695</v>
      </c>
      <c r="E9073">
        <v>48322432.048095688</v>
      </c>
      <c r="F9073">
        <v>1975.4012836951224</v>
      </c>
      <c r="G9073">
        <v>363565000.51212829</v>
      </c>
      <c r="H9073" s="6">
        <f>E9073-G9073-'Recalled prostheses cost'!$F$23</f>
        <v>-338994392.93092376</v>
      </c>
      <c r="I9073" s="112">
        <v>27425520.999082331</v>
      </c>
      <c r="J9073" s="112">
        <v>138154700.19460878</v>
      </c>
      <c r="K9073" s="112">
        <f>I9073-J9073-(0.38*'Recalled prostheses cost'!$F$23)</f>
        <v>-119754872.4929451</v>
      </c>
      <c r="L9073" s="11">
        <f t="shared" si="286"/>
        <v>1</v>
      </c>
    </row>
    <row r="9074" spans="1:12" x14ac:dyDescent="0.25">
      <c r="A9074">
        <f t="shared" si="287"/>
        <v>9069</v>
      </c>
      <c r="C9074">
        <v>69172.61310584977</v>
      </c>
      <c r="D9074">
        <v>71139.925289676117</v>
      </c>
      <c r="E9074">
        <v>43699061.920330204</v>
      </c>
      <c r="F9074">
        <v>1967.3121838263469</v>
      </c>
      <c r="G9074">
        <v>253515499.12826782</v>
      </c>
      <c r="H9074" s="6">
        <f>E9074-G9074-'Recalled prostheses cost'!$F$23</f>
        <v>-233568261.6748288</v>
      </c>
      <c r="I9074" s="112">
        <v>24226515.3606252</v>
      </c>
      <c r="J9074" s="112">
        <v>96335889.668741778</v>
      </c>
      <c r="K9074" s="112">
        <f>I9074-J9074-(0.38*'Recalled prostheses cost'!$F$23)</f>
        <v>-81135067.605535239</v>
      </c>
      <c r="L9074" s="11">
        <f t="shared" si="286"/>
        <v>1</v>
      </c>
    </row>
    <row r="9075" spans="1:12" x14ac:dyDescent="0.25">
      <c r="A9075">
        <f t="shared" si="287"/>
        <v>9070</v>
      </c>
      <c r="C9075">
        <v>54380.840931611769</v>
      </c>
      <c r="D9075">
        <v>56162.997275791269</v>
      </c>
      <c r="E9075">
        <v>40284910.101146206</v>
      </c>
      <c r="F9075">
        <v>1782.1563441795006</v>
      </c>
      <c r="G9075">
        <v>278811933.36661106</v>
      </c>
      <c r="H9075" s="6">
        <f>E9075-G9075-'Recalled prostheses cost'!$F$23</f>
        <v>-262278847.73235601</v>
      </c>
      <c r="I9075" s="112">
        <v>22246114.536116183</v>
      </c>
      <c r="J9075" s="112">
        <v>105948534.67931221</v>
      </c>
      <c r="K9075" s="112">
        <f>I9075-J9075-(0.38*'Recalled prostheses cost'!$F$23)</f>
        <v>-92728113.440614671</v>
      </c>
      <c r="L9075" s="11">
        <f t="shared" si="286"/>
        <v>1</v>
      </c>
    </row>
    <row r="9076" spans="1:12" x14ac:dyDescent="0.25">
      <c r="A9076">
        <f t="shared" si="287"/>
        <v>9071</v>
      </c>
      <c r="C9076">
        <v>69606.945649471949</v>
      </c>
      <c r="D9076">
        <v>71133.720369310409</v>
      </c>
      <c r="E9076">
        <v>41712355.651241198</v>
      </c>
      <c r="F9076">
        <v>1526.7747198384604</v>
      </c>
      <c r="G9076">
        <v>175337523.20220727</v>
      </c>
      <c r="H9076" s="6">
        <f>E9076-G9076-'Recalled prostheses cost'!$F$23</f>
        <v>-157376992.01785725</v>
      </c>
      <c r="I9076" s="112">
        <v>23191533.33044051</v>
      </c>
      <c r="J9076" s="112">
        <v>66628258.816838764</v>
      </c>
      <c r="K9076" s="112">
        <f>I9076-J9076-(0.38*'Recalled prostheses cost'!$F$23)</f>
        <v>-52462418.783816896</v>
      </c>
      <c r="L9076" s="11">
        <f t="shared" si="286"/>
        <v>1</v>
      </c>
    </row>
    <row r="9077" spans="1:12" x14ac:dyDescent="0.25">
      <c r="A9077">
        <f t="shared" si="287"/>
        <v>9072</v>
      </c>
      <c r="C9077">
        <v>61722.680867313364</v>
      </c>
      <c r="D9077">
        <v>63709.343037319799</v>
      </c>
      <c r="E9077">
        <v>54758745.413853824</v>
      </c>
      <c r="F9077">
        <v>1986.6621700064352</v>
      </c>
      <c r="G9077">
        <v>367238246.71118599</v>
      </c>
      <c r="H9077" s="6">
        <f>E9077-G9077-'Recalled prostheses cost'!$F$23</f>
        <v>-336231325.76422334</v>
      </c>
      <c r="I9077" s="112">
        <v>30161156.305772755</v>
      </c>
      <c r="J9077" s="112">
        <v>139550533.75025073</v>
      </c>
      <c r="K9077" s="112">
        <f>I9077-J9077-(0.38*'Recalled prostheses cost'!$F$23)</f>
        <v>-118415070.74189663</v>
      </c>
      <c r="L9077" s="11">
        <f t="shared" si="286"/>
        <v>1</v>
      </c>
    </row>
    <row r="9078" spans="1:12" x14ac:dyDescent="0.25">
      <c r="A9078">
        <f t="shared" si="287"/>
        <v>9073</v>
      </c>
      <c r="C9078">
        <v>54349.810506505346</v>
      </c>
      <c r="D9078">
        <v>57158.434459961085</v>
      </c>
      <c r="E9078">
        <v>69305181.87682268</v>
      </c>
      <c r="F9078">
        <v>2808.623953455739</v>
      </c>
      <c r="G9078">
        <v>935348750.92631781</v>
      </c>
      <c r="H9078" s="6">
        <f>E9078-G9078-'Recalled prostheses cost'!$F$23</f>
        <v>-889795393.51638627</v>
      </c>
      <c r="I9078" s="112">
        <v>38944254.913367338</v>
      </c>
      <c r="J9078" s="112">
        <v>355432525.35200077</v>
      </c>
      <c r="K9078" s="112">
        <f>I9078-J9078-(0.38*'Recalled prostheses cost'!$F$23)</f>
        <v>-325513963.7360521</v>
      </c>
      <c r="L9078" s="11">
        <f t="shared" si="286"/>
        <v>1</v>
      </c>
    </row>
    <row r="9079" spans="1:12" x14ac:dyDescent="0.25">
      <c r="A9079">
        <f t="shared" si="287"/>
        <v>9074</v>
      </c>
      <c r="C9079">
        <v>71311.394963539467</v>
      </c>
      <c r="D9079">
        <v>74321.222926699949</v>
      </c>
      <c r="E9079">
        <v>44062537.891765438</v>
      </c>
      <c r="F9079">
        <v>3009.8279631604819</v>
      </c>
      <c r="G9079">
        <v>458511507.72825032</v>
      </c>
      <c r="H9079" s="6">
        <f>E9079-G9079-'Recalled prostheses cost'!$F$23</f>
        <v>-438200794.30337608</v>
      </c>
      <c r="I9079" s="112">
        <v>24426463.217198443</v>
      </c>
      <c r="J9079" s="112">
        <v>174234372.93673509</v>
      </c>
      <c r="K9079" s="112">
        <f>I9079-J9079-(0.38*'Recalled prostheses cost'!$F$23)</f>
        <v>-158833603.01695532</v>
      </c>
      <c r="L9079" s="11">
        <f t="shared" si="286"/>
        <v>1</v>
      </c>
    </row>
    <row r="9080" spans="1:12" x14ac:dyDescent="0.25">
      <c r="A9080">
        <f t="shared" si="287"/>
        <v>9075</v>
      </c>
      <c r="C9080">
        <v>69558.589313448334</v>
      </c>
      <c r="D9080">
        <v>72199.310820952625</v>
      </c>
      <c r="E9080">
        <v>45351902.392682515</v>
      </c>
      <c r="F9080">
        <v>2640.7215075042914</v>
      </c>
      <c r="G9080">
        <v>324879173.22962701</v>
      </c>
      <c r="H9080" s="6">
        <f>E9080-G9080-'Recalled prostheses cost'!$F$23</f>
        <v>-303279095.30383569</v>
      </c>
      <c r="I9080" s="112">
        <v>25030783.368875492</v>
      </c>
      <c r="J9080" s="112">
        <v>123454085.82725826</v>
      </c>
      <c r="K9080" s="112">
        <f>I9080-J9080-(0.38*'Recalled prostheses cost'!$F$23)</f>
        <v>-107448995.75580141</v>
      </c>
      <c r="L9080" s="11">
        <f t="shared" si="286"/>
        <v>1</v>
      </c>
    </row>
    <row r="9081" spans="1:12" x14ac:dyDescent="0.25">
      <c r="A9081">
        <f t="shared" si="287"/>
        <v>9076</v>
      </c>
      <c r="C9081">
        <v>59298.341025055721</v>
      </c>
      <c r="D9081">
        <v>60255.521590541743</v>
      </c>
      <c r="E9081">
        <v>54511123.904237732</v>
      </c>
      <c r="F9081">
        <v>957.18056548602181</v>
      </c>
      <c r="G9081">
        <v>233682828.50785398</v>
      </c>
      <c r="H9081" s="6">
        <f>E9081-G9081-'Recalled prostheses cost'!$F$23</f>
        <v>-202923529.07050741</v>
      </c>
      <c r="I9081" s="112">
        <v>30462847.925619859</v>
      </c>
      <c r="J9081" s="112">
        <v>88799474.832984522</v>
      </c>
      <c r="K9081" s="112">
        <f>I9081-J9081-(0.38*'Recalled prostheses cost'!$F$23)</f>
        <v>-67362320.20478332</v>
      </c>
      <c r="L9081" s="11">
        <f t="shared" si="286"/>
        <v>1</v>
      </c>
    </row>
    <row r="9082" spans="1:12" x14ac:dyDescent="0.25">
      <c r="A9082">
        <f t="shared" si="287"/>
        <v>9077</v>
      </c>
      <c r="C9082">
        <v>78602.063125199391</v>
      </c>
      <c r="D9082">
        <v>81331.203971791023</v>
      </c>
      <c r="E9082">
        <v>65786111.171244919</v>
      </c>
      <c r="F9082">
        <v>2729.140846591632</v>
      </c>
      <c r="G9082">
        <v>522485466.65483755</v>
      </c>
      <c r="H9082" s="6">
        <f>E9082-G9082-'Recalled prostheses cost'!$F$23</f>
        <v>-480451179.9504838</v>
      </c>
      <c r="I9082" s="112">
        <v>36932509.897211283</v>
      </c>
      <c r="J9082" s="112">
        <v>198544477.32883826</v>
      </c>
      <c r="K9082" s="112">
        <f>I9082-J9082-(0.38*'Recalled prostheses cost'!$F$23)</f>
        <v>-170637660.72904563</v>
      </c>
      <c r="L9082" s="11">
        <f t="shared" si="286"/>
        <v>1</v>
      </c>
    </row>
    <row r="9083" spans="1:12" x14ac:dyDescent="0.25">
      <c r="A9083">
        <f t="shared" si="287"/>
        <v>9078</v>
      </c>
      <c r="C9083">
        <v>53342.135476139971</v>
      </c>
      <c r="D9083">
        <v>54735.08699196278</v>
      </c>
      <c r="E9083">
        <v>46017251.559149496</v>
      </c>
      <c r="F9083">
        <v>1392.9515158228096</v>
      </c>
      <c r="G9083">
        <v>245702658.97935203</v>
      </c>
      <c r="H9083" s="6">
        <f>E9083-G9083-'Recalled prostheses cost'!$F$23</f>
        <v>-223437231.88709369</v>
      </c>
      <c r="I9083" s="112">
        <v>25306322.153911076</v>
      </c>
      <c r="J9083" s="112">
        <v>93367010.412153766</v>
      </c>
      <c r="K9083" s="112">
        <f>I9083-J9083-(0.38*'Recalled prostheses cost'!$F$23)</f>
        <v>-77086381.55566135</v>
      </c>
      <c r="L9083" s="11">
        <f t="shared" si="286"/>
        <v>1</v>
      </c>
    </row>
    <row r="9084" spans="1:12" x14ac:dyDescent="0.25">
      <c r="A9084">
        <f t="shared" si="287"/>
        <v>9079</v>
      </c>
      <c r="C9084">
        <v>58656.941106068938</v>
      </c>
      <c r="D9084">
        <v>60601.112029366457</v>
      </c>
      <c r="E9084">
        <v>55598913.823330194</v>
      </c>
      <c r="F9084">
        <v>1944.170923297519</v>
      </c>
      <c r="G9084">
        <v>489111088.88305342</v>
      </c>
      <c r="H9084" s="6">
        <f>E9084-G9084-'Recalled prostheses cost'!$F$23</f>
        <v>-457263999.52661443</v>
      </c>
      <c r="I9084" s="112">
        <v>31291147.522882476</v>
      </c>
      <c r="J9084" s="112">
        <v>185862213.77556035</v>
      </c>
      <c r="K9084" s="112">
        <f>I9084-J9084-(0.38*'Recalled prostheses cost'!$F$23)</f>
        <v>-163596759.55009651</v>
      </c>
      <c r="L9084" s="11">
        <f t="shared" si="286"/>
        <v>1</v>
      </c>
    </row>
    <row r="9085" spans="1:12" x14ac:dyDescent="0.25">
      <c r="A9085">
        <f t="shared" si="287"/>
        <v>9080</v>
      </c>
      <c r="C9085">
        <v>50649.28248954055</v>
      </c>
      <c r="D9085">
        <v>52230.661218973211</v>
      </c>
      <c r="E9085">
        <v>41000415.389647759</v>
      </c>
      <c r="F9085">
        <v>1581.3787294326612</v>
      </c>
      <c r="G9085">
        <v>379500306.03358471</v>
      </c>
      <c r="H9085" s="6">
        <f>E9085-G9085-'Recalled prostheses cost'!$F$23</f>
        <v>-362251715.1108281</v>
      </c>
      <c r="I9085" s="112">
        <v>22516533.930986688</v>
      </c>
      <c r="J9085" s="112">
        <v>144210116.29276216</v>
      </c>
      <c r="K9085" s="112">
        <f>I9085-J9085-(0.38*'Recalled prostheses cost'!$F$23)</f>
        <v>-130719275.65919411</v>
      </c>
      <c r="L9085" s="11">
        <f t="shared" si="286"/>
        <v>1</v>
      </c>
    </row>
    <row r="9086" spans="1:12" x14ac:dyDescent="0.25">
      <c r="A9086">
        <f t="shared" si="287"/>
        <v>9081</v>
      </c>
      <c r="C9086">
        <v>69737.94704171372</v>
      </c>
      <c r="D9086">
        <v>72285.509300906953</v>
      </c>
      <c r="E9086">
        <v>67897041.434097856</v>
      </c>
      <c r="F9086">
        <v>2547.5622591932333</v>
      </c>
      <c r="G9086">
        <v>641279176.85143518</v>
      </c>
      <c r="H9086" s="6">
        <f>E9086-G9086-'Recalled prostheses cost'!$F$23</f>
        <v>-597133959.88422847</v>
      </c>
      <c r="I9086" s="112">
        <v>37236360.007341802</v>
      </c>
      <c r="J9086" s="112">
        <v>243686087.2035453</v>
      </c>
      <c r="K9086" s="112">
        <f>I9086-J9086-(0.38*'Recalled prostheses cost'!$F$23)</f>
        <v>-215475420.49362215</v>
      </c>
      <c r="L9086" s="11">
        <f t="shared" si="286"/>
        <v>1</v>
      </c>
    </row>
    <row r="9087" spans="1:12" x14ac:dyDescent="0.25">
      <c r="A9087">
        <f t="shared" si="287"/>
        <v>9082</v>
      </c>
      <c r="C9087">
        <v>65635.760766096733</v>
      </c>
      <c r="D9087">
        <v>68188.553008895557</v>
      </c>
      <c r="E9087">
        <v>53909484.675298013</v>
      </c>
      <c r="F9087">
        <v>2552.7922427988233</v>
      </c>
      <c r="G9087">
        <v>394832925.98796678</v>
      </c>
      <c r="H9087" s="6">
        <f>E9087-G9087-'Recalled prostheses cost'!$F$23</f>
        <v>-364675265.77955991</v>
      </c>
      <c r="I9087" s="112">
        <v>29573959.119703934</v>
      </c>
      <c r="J9087" s="112">
        <v>150036511.8754274</v>
      </c>
      <c r="K9087" s="112">
        <f>I9087-J9087-(0.38*'Recalled prostheses cost'!$F$23)</f>
        <v>-129488246.0531421</v>
      </c>
      <c r="L9087" s="11">
        <f t="shared" si="286"/>
        <v>1</v>
      </c>
    </row>
    <row r="9088" spans="1:12" x14ac:dyDescent="0.25">
      <c r="A9088">
        <f t="shared" si="287"/>
        <v>9083</v>
      </c>
      <c r="C9088">
        <v>56063.374461175634</v>
      </c>
      <c r="D9088">
        <v>57677.274219179351</v>
      </c>
      <c r="E9088">
        <v>40645205.858131707</v>
      </c>
      <c r="F9088">
        <v>1613.8997580037176</v>
      </c>
      <c r="G9088">
        <v>234266751.4095225</v>
      </c>
      <c r="H9088" s="6">
        <f>E9088-G9088-'Recalled prostheses cost'!$F$23</f>
        <v>-217373370.01828197</v>
      </c>
      <c r="I9088" s="112">
        <v>22372073.56251397</v>
      </c>
      <c r="J9088" s="112">
        <v>89021365.535618529</v>
      </c>
      <c r="K9088" s="112">
        <f>I9088-J9088-(0.38*'Recalled prostheses cost'!$F$23)</f>
        <v>-75674985.270523205</v>
      </c>
      <c r="L9088" s="11">
        <f t="shared" si="286"/>
        <v>1</v>
      </c>
    </row>
    <row r="9089" spans="1:12" x14ac:dyDescent="0.25">
      <c r="A9089">
        <f t="shared" si="287"/>
        <v>9084</v>
      </c>
      <c r="C9089">
        <v>56499.937687285099</v>
      </c>
      <c r="D9089">
        <v>58860.161399378441</v>
      </c>
      <c r="E9089">
        <v>59349273.951233625</v>
      </c>
      <c r="F9089">
        <v>2360.2237120933423</v>
      </c>
      <c r="G9089">
        <v>583049570.33731389</v>
      </c>
      <c r="H9089" s="6">
        <f>E9089-G9089-'Recalled prostheses cost'!$F$23</f>
        <v>-547452120.85297143</v>
      </c>
      <c r="I9089" s="112">
        <v>33361812.036730304</v>
      </c>
      <c r="J9089" s="112">
        <v>221558836.72817928</v>
      </c>
      <c r="K9089" s="112">
        <f>I9089-J9089-(0.38*'Recalled prostheses cost'!$F$23)</f>
        <v>-197222717.98886764</v>
      </c>
      <c r="L9089" s="11">
        <f t="shared" si="286"/>
        <v>1</v>
      </c>
    </row>
    <row r="9090" spans="1:12" x14ac:dyDescent="0.25">
      <c r="A9090">
        <f t="shared" si="287"/>
        <v>9085</v>
      </c>
      <c r="C9090">
        <v>53938.627134027913</v>
      </c>
      <c r="D9090">
        <v>55185.276452377322</v>
      </c>
      <c r="E9090">
        <v>46712915.601802751</v>
      </c>
      <c r="F9090">
        <v>1246.6493183494094</v>
      </c>
      <c r="G9090">
        <v>224029929.21809131</v>
      </c>
      <c r="H9090" s="6">
        <f>E9090-G9090-'Recalled prostheses cost'!$F$23</f>
        <v>-201068838.08317971</v>
      </c>
      <c r="I9090" s="112">
        <v>26389525.473938659</v>
      </c>
      <c r="J9090" s="112">
        <v>85131373.102874711</v>
      </c>
      <c r="K9090" s="112">
        <f>I9090-J9090-(0.38*'Recalled prostheses cost'!$F$23)</f>
        <v>-67767540.926354706</v>
      </c>
      <c r="L9090" s="11">
        <f t="shared" si="286"/>
        <v>1</v>
      </c>
    </row>
    <row r="9091" spans="1:12" x14ac:dyDescent="0.25">
      <c r="A9091">
        <f t="shared" si="287"/>
        <v>9086</v>
      </c>
      <c r="C9091">
        <v>51253.69286091339</v>
      </c>
      <c r="D9091">
        <v>52782.946636048619</v>
      </c>
      <c r="E9091">
        <v>41756546.12404459</v>
      </c>
      <c r="F9091">
        <v>1529.2537751352284</v>
      </c>
      <c r="G9091">
        <v>317332910.02956563</v>
      </c>
      <c r="H9091" s="6">
        <f>E9091-G9091-'Recalled prostheses cost'!$F$23</f>
        <v>-299328188.3724122</v>
      </c>
      <c r="I9091" s="112">
        <v>22782212.305196442</v>
      </c>
      <c r="J9091" s="112">
        <v>120586505.81123494</v>
      </c>
      <c r="K9091" s="112">
        <f>I9091-J9091-(0.38*'Recalled prostheses cost'!$F$23)</f>
        <v>-106829986.80345714</v>
      </c>
      <c r="L9091" s="11">
        <f t="shared" si="286"/>
        <v>1</v>
      </c>
    </row>
    <row r="9092" spans="1:12" x14ac:dyDescent="0.25">
      <c r="A9092">
        <f t="shared" si="287"/>
        <v>9087</v>
      </c>
      <c r="C9092">
        <v>58445.198129645731</v>
      </c>
      <c r="D9092">
        <v>60729.499481765291</v>
      </c>
      <c r="E9092">
        <v>56668557.724728763</v>
      </c>
      <c r="F9092">
        <v>2284.3013521195608</v>
      </c>
      <c r="G9092">
        <v>539368739.66988969</v>
      </c>
      <c r="H9092" s="6">
        <f>E9092-G9092-'Recalled prostheses cost'!$F$23</f>
        <v>-506452006.41205209</v>
      </c>
      <c r="I9092" s="112">
        <v>31178924.460617173</v>
      </c>
      <c r="J9092" s="112">
        <v>204960121.07455808</v>
      </c>
      <c r="K9092" s="112">
        <f>I9092-J9092-(0.38*'Recalled prostheses cost'!$F$23)</f>
        <v>-182806889.91135955</v>
      </c>
      <c r="L9092" s="11">
        <f t="shared" si="286"/>
        <v>1</v>
      </c>
    </row>
    <row r="9093" spans="1:12" x14ac:dyDescent="0.25">
      <c r="A9093">
        <f t="shared" si="287"/>
        <v>9088</v>
      </c>
      <c r="C9093">
        <v>62392.14060624296</v>
      </c>
      <c r="D9093">
        <v>64275.804718489904</v>
      </c>
      <c r="E9093">
        <v>69252343.387901366</v>
      </c>
      <c r="F9093">
        <v>1883.6641122469446</v>
      </c>
      <c r="G9093">
        <v>498014605.02356195</v>
      </c>
      <c r="H9093" s="6">
        <f>E9093-G9093-'Recalled prostheses cost'!$F$23</f>
        <v>-452514086.10255176</v>
      </c>
      <c r="I9093" s="112">
        <v>38163848.964023866</v>
      </c>
      <c r="J9093" s="112">
        <v>189245549.90895358</v>
      </c>
      <c r="K9093" s="112">
        <f>I9093-J9093-(0.38*'Recalled prostheses cost'!$F$23)</f>
        <v>-160107394.24234837</v>
      </c>
      <c r="L9093" s="11">
        <f t="shared" si="286"/>
        <v>1</v>
      </c>
    </row>
    <row r="9094" spans="1:12" x14ac:dyDescent="0.25">
      <c r="A9094">
        <f t="shared" si="287"/>
        <v>9089</v>
      </c>
      <c r="C9094">
        <v>57610.601444988686</v>
      </c>
      <c r="D9094">
        <v>58534.977753854211</v>
      </c>
      <c r="E9094">
        <v>44581446.124099381</v>
      </c>
      <c r="F9094">
        <v>924.37630886552506</v>
      </c>
      <c r="G9094">
        <v>144234804.4508715</v>
      </c>
      <c r="H9094" s="6">
        <f>E9094-G9094-'Recalled prostheses cost'!$F$23</f>
        <v>-123405182.79366329</v>
      </c>
      <c r="I9094" s="112">
        <v>24720402.918591041</v>
      </c>
      <c r="J9094" s="112">
        <v>54809225.69133117</v>
      </c>
      <c r="K9094" s="112">
        <f>I9094-J9094-(0.38*'Recalled prostheses cost'!$F$23)</f>
        <v>-39114516.07015878</v>
      </c>
      <c r="L9094" s="11">
        <f t="shared" ref="L9094:L9157" si="288">IF(H9094/$H$1&lt;=F9094,1,0)</f>
        <v>1</v>
      </c>
    </row>
    <row r="9095" spans="1:12" x14ac:dyDescent="0.25">
      <c r="A9095">
        <f t="shared" si="287"/>
        <v>9090</v>
      </c>
      <c r="C9095">
        <v>48896.070593321325</v>
      </c>
      <c r="D9095">
        <v>50246.405880743252</v>
      </c>
      <c r="E9095">
        <v>50676363.761342429</v>
      </c>
      <c r="F9095">
        <v>1350.3352874219272</v>
      </c>
      <c r="G9095">
        <v>326106392.007218</v>
      </c>
      <c r="H9095" s="6">
        <f>E9095-G9095-'Recalled prostheses cost'!$F$23</f>
        <v>-299181852.71276677</v>
      </c>
      <c r="I9095" s="112">
        <v>28504270.806727488</v>
      </c>
      <c r="J9095" s="112">
        <v>123920428.96274284</v>
      </c>
      <c r="K9095" s="112">
        <f>I9095-J9095-(0.38*'Recalled prostheses cost'!$F$23)</f>
        <v>-104441851.45343399</v>
      </c>
      <c r="L9095" s="11">
        <f t="shared" si="288"/>
        <v>1</v>
      </c>
    </row>
    <row r="9096" spans="1:12" x14ac:dyDescent="0.25">
      <c r="A9096">
        <f t="shared" ref="A9096:A9159" si="289">1+A9095</f>
        <v>9091</v>
      </c>
      <c r="C9096">
        <v>58607.981871698023</v>
      </c>
      <c r="D9096">
        <v>60656.085810650911</v>
      </c>
      <c r="E9096">
        <v>47176914.63109684</v>
      </c>
      <c r="F9096">
        <v>2048.1039389528887</v>
      </c>
      <c r="G9096">
        <v>483619824.20959824</v>
      </c>
      <c r="H9096" s="6">
        <f>E9096-G9096-'Recalled prostheses cost'!$F$23</f>
        <v>-460194734.04539257</v>
      </c>
      <c r="I9096" s="112">
        <v>26451071.703551743</v>
      </c>
      <c r="J9096" s="112">
        <v>183775533.19964731</v>
      </c>
      <c r="K9096" s="112">
        <f>I9096-J9096-(0.38*'Recalled prostheses cost'!$F$23)</f>
        <v>-166350154.79351422</v>
      </c>
      <c r="L9096" s="11">
        <f t="shared" si="288"/>
        <v>1</v>
      </c>
    </row>
    <row r="9097" spans="1:12" x14ac:dyDescent="0.25">
      <c r="A9097">
        <f t="shared" si="289"/>
        <v>9092</v>
      </c>
      <c r="C9097">
        <v>68138.481940515951</v>
      </c>
      <c r="D9097">
        <v>70858.579461881454</v>
      </c>
      <c r="E9097">
        <v>71169122.187324673</v>
      </c>
      <c r="F9097">
        <v>2720.0975213655038</v>
      </c>
      <c r="G9097">
        <v>658939191.92511737</v>
      </c>
      <c r="H9097" s="6">
        <f>E9097-G9097-'Recalled prostheses cost'!$F$23</f>
        <v>-611521894.2046839</v>
      </c>
      <c r="I9097" s="112">
        <v>39355761.05496031</v>
      </c>
      <c r="J9097" s="112">
        <v>250396892.9315446</v>
      </c>
      <c r="K9097" s="112">
        <f>I9097-J9097-(0.38*'Recalled prostheses cost'!$F$23)</f>
        <v>-220066825.17400295</v>
      </c>
      <c r="L9097" s="11">
        <f t="shared" si="288"/>
        <v>1</v>
      </c>
    </row>
    <row r="9098" spans="1:12" x14ac:dyDescent="0.25">
      <c r="A9098">
        <f t="shared" si="289"/>
        <v>9093</v>
      </c>
      <c r="C9098">
        <v>64927.876873430774</v>
      </c>
      <c r="D9098">
        <v>66617.288802060677</v>
      </c>
      <c r="E9098">
        <v>40629258.565878101</v>
      </c>
      <c r="F9098">
        <v>1689.4119286299028</v>
      </c>
      <c r="G9098">
        <v>233462112.60649684</v>
      </c>
      <c r="H9098" s="6">
        <f>E9098-G9098-'Recalled prostheses cost'!$F$23</f>
        <v>-216584678.50750992</v>
      </c>
      <c r="I9098" s="112">
        <v>22486375.972481351</v>
      </c>
      <c r="J9098" s="112">
        <v>88715602.790468812</v>
      </c>
      <c r="K9098" s="112">
        <f>I9098-J9098-(0.38*'Recalled prostheses cost'!$F$23)</f>
        <v>-75254920.115406096</v>
      </c>
      <c r="L9098" s="11">
        <f t="shared" si="288"/>
        <v>1</v>
      </c>
    </row>
    <row r="9099" spans="1:12" x14ac:dyDescent="0.25">
      <c r="A9099">
        <f t="shared" si="289"/>
        <v>9094</v>
      </c>
      <c r="C9099">
        <v>66469.812217301849</v>
      </c>
      <c r="D9099">
        <v>68819.948189965173</v>
      </c>
      <c r="E9099">
        <v>71433439.608043879</v>
      </c>
      <c r="F9099">
        <v>2350.1359726633236</v>
      </c>
      <c r="G9099">
        <v>625055432.41233504</v>
      </c>
      <c r="H9099" s="6">
        <f>E9099-G9099-'Recalled prostheses cost'!$F$23</f>
        <v>-577373817.2711823</v>
      </c>
      <c r="I9099" s="112">
        <v>40235429.43847201</v>
      </c>
      <c r="J9099" s="112">
        <v>237521064.31668726</v>
      </c>
      <c r="K9099" s="112">
        <f>I9099-J9099-(0.38*'Recalled prostheses cost'!$F$23)</f>
        <v>-206311328.17563391</v>
      </c>
      <c r="L9099" s="11">
        <f t="shared" si="288"/>
        <v>1</v>
      </c>
    </row>
    <row r="9100" spans="1:12" x14ac:dyDescent="0.25">
      <c r="A9100">
        <f t="shared" si="289"/>
        <v>9095</v>
      </c>
      <c r="C9100">
        <v>57851.276471184792</v>
      </c>
      <c r="D9100">
        <v>59446.782782622977</v>
      </c>
      <c r="E9100">
        <v>62937252.025433831</v>
      </c>
      <c r="F9100">
        <v>1595.5063114381846</v>
      </c>
      <c r="G9100">
        <v>430831877.37779897</v>
      </c>
      <c r="H9100" s="6">
        <f>E9100-G9100-'Recalled prostheses cost'!$F$23</f>
        <v>-391646449.81925631</v>
      </c>
      <c r="I9100" s="112">
        <v>34493341.459737621</v>
      </c>
      <c r="J9100" s="112">
        <v>163716113.40356365</v>
      </c>
      <c r="K9100" s="112">
        <f>I9100-J9100-(0.38*'Recalled prostheses cost'!$F$23)</f>
        <v>-138248465.24124467</v>
      </c>
      <c r="L9100" s="11">
        <f t="shared" si="288"/>
        <v>1</v>
      </c>
    </row>
    <row r="9101" spans="1:12" x14ac:dyDescent="0.25">
      <c r="A9101">
        <f t="shared" si="289"/>
        <v>9096</v>
      </c>
      <c r="C9101">
        <v>52481.004387447902</v>
      </c>
      <c r="D9101">
        <v>54460.972686565743</v>
      </c>
      <c r="E9101">
        <v>50297821.292459771</v>
      </c>
      <c r="F9101">
        <v>1979.9682991178415</v>
      </c>
      <c r="G9101">
        <v>408452081.11825687</v>
      </c>
      <c r="H9101" s="6">
        <f>E9101-G9101-'Recalled prostheses cost'!$F$23</f>
        <v>-381906084.29268825</v>
      </c>
      <c r="I9101" s="112">
        <v>28263373.892869845</v>
      </c>
      <c r="J9101" s="112">
        <v>155211790.82493761</v>
      </c>
      <c r="K9101" s="112">
        <f>I9101-J9101-(0.38*'Recalled prostheses cost'!$F$23)</f>
        <v>-135974110.22948641</v>
      </c>
      <c r="L9101" s="11">
        <f t="shared" si="288"/>
        <v>1</v>
      </c>
    </row>
    <row r="9102" spans="1:12" x14ac:dyDescent="0.25">
      <c r="A9102">
        <f t="shared" si="289"/>
        <v>9097</v>
      </c>
      <c r="C9102">
        <v>54115.26002707424</v>
      </c>
      <c r="D9102">
        <v>55392.843753694528</v>
      </c>
      <c r="E9102">
        <v>64361827.08377289</v>
      </c>
      <c r="F9102">
        <v>1277.5837266202871</v>
      </c>
      <c r="G9102">
        <v>353012319.24790049</v>
      </c>
      <c r="H9102" s="6">
        <f>E9102-G9102-'Recalled prostheses cost'!$F$23</f>
        <v>-312402316.63101876</v>
      </c>
      <c r="I9102" s="112">
        <v>35562485.962438844</v>
      </c>
      <c r="J9102" s="112">
        <v>134144681.31420217</v>
      </c>
      <c r="K9102" s="112">
        <f>I9102-J9102-(0.38*'Recalled prostheses cost'!$F$23)</f>
        <v>-107607888.64918199</v>
      </c>
      <c r="L9102" s="11">
        <f t="shared" si="288"/>
        <v>1</v>
      </c>
    </row>
    <row r="9103" spans="1:12" x14ac:dyDescent="0.25">
      <c r="A9103">
        <f t="shared" si="289"/>
        <v>9098</v>
      </c>
      <c r="C9103">
        <v>63566.367421280098</v>
      </c>
      <c r="D9103">
        <v>65484.62227722181</v>
      </c>
      <c r="E9103">
        <v>43708962.639835708</v>
      </c>
      <c r="F9103">
        <v>1918.2548559417119</v>
      </c>
      <c r="G9103">
        <v>284792750.02490014</v>
      </c>
      <c r="H9103" s="6">
        <f>E9103-G9103-'Recalled prostheses cost'!$F$23</f>
        <v>-264835611.85195559</v>
      </c>
      <c r="I9103" s="112">
        <v>24240641.22107356</v>
      </c>
      <c r="J9103" s="112">
        <v>108221245.00946203</v>
      </c>
      <c r="K9103" s="112">
        <f>I9103-J9103-(0.38*'Recalled prostheses cost'!$F$23)</f>
        <v>-93006297.085807115</v>
      </c>
      <c r="L9103" s="11">
        <f t="shared" si="288"/>
        <v>1</v>
      </c>
    </row>
    <row r="9104" spans="1:12" x14ac:dyDescent="0.25">
      <c r="A9104">
        <f t="shared" si="289"/>
        <v>9099</v>
      </c>
      <c r="C9104">
        <v>87854.060507664661</v>
      </c>
      <c r="D9104">
        <v>91731.026104426783</v>
      </c>
      <c r="E9104">
        <v>42664608.205856599</v>
      </c>
      <c r="F9104">
        <v>3876.965596762122</v>
      </c>
      <c r="G9104">
        <v>352477083.21575344</v>
      </c>
      <c r="H9104" s="6">
        <f>E9104-G9104-'Recalled prostheses cost'!$F$23</f>
        <v>-333564299.47678798</v>
      </c>
      <c r="I9104" s="112">
        <v>23689643.241189558</v>
      </c>
      <c r="J9104" s="112">
        <v>133941291.62198628</v>
      </c>
      <c r="K9104" s="112">
        <f>I9104-J9104-(0.38*'Recalled prostheses cost'!$F$23)</f>
        <v>-119277341.67821538</v>
      </c>
      <c r="L9104" s="11">
        <f t="shared" si="288"/>
        <v>1</v>
      </c>
    </row>
    <row r="9105" spans="1:12" x14ac:dyDescent="0.25">
      <c r="A9105">
        <f t="shared" si="289"/>
        <v>9100</v>
      </c>
      <c r="C9105">
        <v>60162.09353188298</v>
      </c>
      <c r="D9105">
        <v>62398.764790200796</v>
      </c>
      <c r="E9105">
        <v>41039766.974657536</v>
      </c>
      <c r="F9105">
        <v>2236.671258317816</v>
      </c>
      <c r="G9105">
        <v>386210975.27974558</v>
      </c>
      <c r="H9105" s="6">
        <f>E9105-G9105-'Recalled prostheses cost'!$F$23</f>
        <v>-368923032.77197921</v>
      </c>
      <c r="I9105" s="112">
        <v>23020717.029727161</v>
      </c>
      <c r="J9105" s="112">
        <v>146760170.6063033</v>
      </c>
      <c r="K9105" s="112">
        <f>I9105-J9105-(0.38*'Recalled prostheses cost'!$F$23)</f>
        <v>-132765146.8739948</v>
      </c>
      <c r="L9105" s="11">
        <f t="shared" si="288"/>
        <v>1</v>
      </c>
    </row>
    <row r="9106" spans="1:12" x14ac:dyDescent="0.25">
      <c r="A9106">
        <f t="shared" si="289"/>
        <v>9101</v>
      </c>
      <c r="C9106">
        <v>53579.807605808928</v>
      </c>
      <c r="D9106">
        <v>54803.190265404999</v>
      </c>
      <c r="E9106">
        <v>45065004.766577601</v>
      </c>
      <c r="F9106">
        <v>1223.3826595960709</v>
      </c>
      <c r="G9106">
        <v>231182930.07364893</v>
      </c>
      <c r="H9106" s="6">
        <f>E9106-G9106-'Recalled prostheses cost'!$F$23</f>
        <v>-209869749.7739625</v>
      </c>
      <c r="I9106" s="112">
        <v>25273007.657538623</v>
      </c>
      <c r="J9106" s="112">
        <v>87849513.427986592</v>
      </c>
      <c r="K9106" s="112">
        <f>I9106-J9106-(0.38*'Recalled prostheses cost'!$F$23)</f>
        <v>-71602199.067866623</v>
      </c>
      <c r="L9106" s="11">
        <f t="shared" si="288"/>
        <v>1</v>
      </c>
    </row>
    <row r="9107" spans="1:12" x14ac:dyDescent="0.25">
      <c r="A9107">
        <f t="shared" si="289"/>
        <v>9102</v>
      </c>
      <c r="C9107">
        <v>50239.156595496388</v>
      </c>
      <c r="D9107">
        <v>51897.972427815403</v>
      </c>
      <c r="E9107">
        <v>43794272.845162727</v>
      </c>
      <c r="F9107">
        <v>1658.8158323190146</v>
      </c>
      <c r="G9107">
        <v>333860775.28384042</v>
      </c>
      <c r="H9107" s="6">
        <f>E9107-G9107-'Recalled prostheses cost'!$F$23</f>
        <v>-313818326.90556884</v>
      </c>
      <c r="I9107" s="112">
        <v>23948350.33430814</v>
      </c>
      <c r="J9107" s="112">
        <v>126867094.60785939</v>
      </c>
      <c r="K9107" s="112">
        <f>I9107-J9107-(0.38*'Recalled prostheses cost'!$F$23)</f>
        <v>-111944437.57096991</v>
      </c>
      <c r="L9107" s="11">
        <f t="shared" si="288"/>
        <v>1</v>
      </c>
    </row>
    <row r="9108" spans="1:12" x14ac:dyDescent="0.25">
      <c r="A9108">
        <f t="shared" si="289"/>
        <v>9103</v>
      </c>
      <c r="C9108">
        <v>80980.91561917025</v>
      </c>
      <c r="D9108">
        <v>84769.483112963542</v>
      </c>
      <c r="E9108">
        <v>42120579.640162535</v>
      </c>
      <c r="F9108">
        <v>3788.5674937932927</v>
      </c>
      <c r="G9108">
        <v>417580848.06541276</v>
      </c>
      <c r="H9108" s="6">
        <f>E9108-G9108-'Recalled prostheses cost'!$F$23</f>
        <v>-399212092.8921414</v>
      </c>
      <c r="I9108" s="112">
        <v>23484972.443114668</v>
      </c>
      <c r="J9108" s="112">
        <v>158680722.26485685</v>
      </c>
      <c r="K9108" s="112">
        <f>I9108-J9108-(0.38*'Recalled prostheses cost'!$F$23)</f>
        <v>-144221443.11916083</v>
      </c>
      <c r="L9108" s="11">
        <f t="shared" si="288"/>
        <v>1</v>
      </c>
    </row>
    <row r="9109" spans="1:12" x14ac:dyDescent="0.25">
      <c r="A9109">
        <f t="shared" si="289"/>
        <v>9104</v>
      </c>
      <c r="C9109">
        <v>50356.538129926106</v>
      </c>
      <c r="D9109">
        <v>51362.095022870395</v>
      </c>
      <c r="E9109">
        <v>40530286.309298813</v>
      </c>
      <c r="F9109">
        <v>1005.5568929442888</v>
      </c>
      <c r="G9109">
        <v>189518669.75227889</v>
      </c>
      <c r="H9109" s="6">
        <f>E9109-G9109-'Recalled prostheses cost'!$F$23</f>
        <v>-172740207.90987125</v>
      </c>
      <c r="I9109" s="112">
        <v>22376999.745246559</v>
      </c>
      <c r="J9109" s="112">
        <v>72017094.505865976</v>
      </c>
      <c r="K9109" s="112">
        <f>I9109-J9109-(0.38*'Recalled prostheses cost'!$F$23)</f>
        <v>-58665788.058038063</v>
      </c>
      <c r="L9109" s="11">
        <f t="shared" si="288"/>
        <v>1</v>
      </c>
    </row>
    <row r="9110" spans="1:12" x14ac:dyDescent="0.25">
      <c r="A9110">
        <f t="shared" si="289"/>
        <v>9105</v>
      </c>
      <c r="C9110">
        <v>47972.490675068169</v>
      </c>
      <c r="D9110">
        <v>49318.986734420032</v>
      </c>
      <c r="E9110">
        <v>45770992.600333326</v>
      </c>
      <c r="F9110">
        <v>1346.4960593518626</v>
      </c>
      <c r="G9110">
        <v>284700936.2985099</v>
      </c>
      <c r="H9110" s="6">
        <f>E9110-G9110-'Recalled prostheses cost'!$F$23</f>
        <v>-262681768.16506773</v>
      </c>
      <c r="I9110" s="112">
        <v>25752169.958343465</v>
      </c>
      <c r="J9110" s="112">
        <v>108186355.79343376</v>
      </c>
      <c r="K9110" s="112">
        <f>I9110-J9110-(0.38*'Recalled prostheses cost'!$F$23)</f>
        <v>-91459879.132508934</v>
      </c>
      <c r="L9110" s="11">
        <f t="shared" si="288"/>
        <v>1</v>
      </c>
    </row>
    <row r="9111" spans="1:12" x14ac:dyDescent="0.25">
      <c r="A9111">
        <f t="shared" si="289"/>
        <v>9106</v>
      </c>
      <c r="C9111">
        <v>66819.969085575896</v>
      </c>
      <c r="D9111">
        <v>68335.297246022761</v>
      </c>
      <c r="E9111">
        <v>58153788.808140695</v>
      </c>
      <c r="F9111">
        <v>1515.3281604468648</v>
      </c>
      <c r="G9111">
        <v>312032726.47758138</v>
      </c>
      <c r="H9111" s="6">
        <f>E9111-G9111-'Recalled prostheses cost'!$F$23</f>
        <v>-277630762.13633186</v>
      </c>
      <c r="I9111" s="112">
        <v>32193464.941388521</v>
      </c>
      <c r="J9111" s="112">
        <v>118572436.06148094</v>
      </c>
      <c r="K9111" s="112">
        <f>I9111-J9111-(0.38*'Recalled prostheses cost'!$F$23)</f>
        <v>-95404664.417511076</v>
      </c>
      <c r="L9111" s="11">
        <f t="shared" si="288"/>
        <v>1</v>
      </c>
    </row>
    <row r="9112" spans="1:12" x14ac:dyDescent="0.25">
      <c r="A9112">
        <f t="shared" si="289"/>
        <v>9107</v>
      </c>
      <c r="C9112">
        <v>54531.429725406982</v>
      </c>
      <c r="D9112">
        <v>56285.075778328741</v>
      </c>
      <c r="E9112">
        <v>57649400.731148385</v>
      </c>
      <c r="F9112">
        <v>1753.6460529217584</v>
      </c>
      <c r="G9112">
        <v>475061598.78159988</v>
      </c>
      <c r="H9112" s="6">
        <f>E9112-G9112-'Recalled prostheses cost'!$F$23</f>
        <v>-441164022.51734269</v>
      </c>
      <c r="I9112" s="112">
        <v>32056158.738691844</v>
      </c>
      <c r="J9112" s="112">
        <v>180523407.53700799</v>
      </c>
      <c r="K9112" s="112">
        <f>I9112-J9112-(0.38*'Recalled prostheses cost'!$F$23)</f>
        <v>-157492942.0957348</v>
      </c>
      <c r="L9112" s="11">
        <f t="shared" si="288"/>
        <v>1</v>
      </c>
    </row>
    <row r="9113" spans="1:12" x14ac:dyDescent="0.25">
      <c r="A9113">
        <f t="shared" si="289"/>
        <v>9108</v>
      </c>
      <c r="C9113">
        <v>52436.202486521419</v>
      </c>
      <c r="D9113">
        <v>54155.77508088902</v>
      </c>
      <c r="E9113">
        <v>44319781.877411909</v>
      </c>
      <c r="F9113">
        <v>1719.5725943676007</v>
      </c>
      <c r="G9113">
        <v>356115440.02392697</v>
      </c>
      <c r="H9113" s="6">
        <f>E9113-G9113-'Recalled prostheses cost'!$F$23</f>
        <v>-335547482.61340624</v>
      </c>
      <c r="I9113" s="112">
        <v>25065361.633310996</v>
      </c>
      <c r="J9113" s="112">
        <v>135323867.20909226</v>
      </c>
      <c r="K9113" s="112">
        <f>I9113-J9113-(0.38*'Recalled prostheses cost'!$F$23)</f>
        <v>-119284198.87319991</v>
      </c>
      <c r="L9113" s="11">
        <f t="shared" si="288"/>
        <v>1</v>
      </c>
    </row>
    <row r="9114" spans="1:12" x14ac:dyDescent="0.25">
      <c r="A9114">
        <f t="shared" si="289"/>
        <v>9109</v>
      </c>
      <c r="C9114">
        <v>62789.603009703853</v>
      </c>
      <c r="D9114">
        <v>64051.230641250229</v>
      </c>
      <c r="E9114">
        <v>45232459.195759468</v>
      </c>
      <c r="F9114">
        <v>1261.6276315463765</v>
      </c>
      <c r="G9114">
        <v>173877261.70608163</v>
      </c>
      <c r="H9114" s="6">
        <f>E9114-G9114-'Recalled prostheses cost'!$F$23</f>
        <v>-152396626.97721332</v>
      </c>
      <c r="I9114" s="112">
        <v>24920190.627457689</v>
      </c>
      <c r="J9114" s="112">
        <v>66073359.448311023</v>
      </c>
      <c r="K9114" s="112">
        <f>I9114-J9114-(0.38*'Recalled prostheses cost'!$F$23)</f>
        <v>-50178862.118271984</v>
      </c>
      <c r="L9114" s="11">
        <f t="shared" si="288"/>
        <v>1</v>
      </c>
    </row>
    <row r="9115" spans="1:12" x14ac:dyDescent="0.25">
      <c r="A9115">
        <f t="shared" si="289"/>
        <v>9110</v>
      </c>
      <c r="C9115">
        <v>65750.006812120031</v>
      </c>
      <c r="D9115">
        <v>67866.021766942154</v>
      </c>
      <c r="E9115">
        <v>42232234.629308008</v>
      </c>
      <c r="F9115">
        <v>2116.0149548221234</v>
      </c>
      <c r="G9115">
        <v>292449959.82796526</v>
      </c>
      <c r="H9115" s="6">
        <f>E9115-G9115-'Recalled prostheses cost'!$F$23</f>
        <v>-273969549.66554844</v>
      </c>
      <c r="I9115" s="112">
        <v>23280996.613529287</v>
      </c>
      <c r="J9115" s="112">
        <v>111130984.7346268</v>
      </c>
      <c r="K9115" s="112">
        <f>I9115-J9115-(0.38*'Recalled prostheses cost'!$F$23)</f>
        <v>-96875681.418516159</v>
      </c>
      <c r="L9115" s="11">
        <f t="shared" si="288"/>
        <v>1</v>
      </c>
    </row>
    <row r="9116" spans="1:12" x14ac:dyDescent="0.25">
      <c r="A9116">
        <f t="shared" si="289"/>
        <v>9111</v>
      </c>
      <c r="C9116">
        <v>53001.504797078778</v>
      </c>
      <c r="D9116">
        <v>54896.916560020043</v>
      </c>
      <c r="E9116">
        <v>42533828.258916244</v>
      </c>
      <c r="F9116">
        <v>1895.4117629412649</v>
      </c>
      <c r="G9116">
        <v>274910717.60012299</v>
      </c>
      <c r="H9116" s="6">
        <f>E9116-G9116-'Recalled prostheses cost'!$F$23</f>
        <v>-256128713.8080979</v>
      </c>
      <c r="I9116" s="112">
        <v>23718576.243108757</v>
      </c>
      <c r="J9116" s="112">
        <v>104466072.68804675</v>
      </c>
      <c r="K9116" s="112">
        <f>I9116-J9116-(0.38*'Recalled prostheses cost'!$F$23)</f>
        <v>-89773189.742356658</v>
      </c>
      <c r="L9116" s="11">
        <f t="shared" si="288"/>
        <v>1</v>
      </c>
    </row>
    <row r="9117" spans="1:12" x14ac:dyDescent="0.25">
      <c r="A9117">
        <f t="shared" si="289"/>
        <v>9112</v>
      </c>
      <c r="C9117">
        <v>61250.335452584928</v>
      </c>
      <c r="D9117">
        <v>63103.947803966068</v>
      </c>
      <c r="E9117">
        <v>55598359.929490253</v>
      </c>
      <c r="F9117">
        <v>1853.6123513811399</v>
      </c>
      <c r="G9117">
        <v>313137153.74924445</v>
      </c>
      <c r="H9117" s="6">
        <f>E9117-G9117-'Recalled prostheses cost'!$F$23</f>
        <v>-281290618.28664535</v>
      </c>
      <c r="I9117" s="112">
        <v>31013976.001457125</v>
      </c>
      <c r="J9117" s="112">
        <v>118992118.42471288</v>
      </c>
      <c r="K9117" s="112">
        <f>I9117-J9117-(0.38*'Recalled prostheses cost'!$F$23)</f>
        <v>-97003835.720674396</v>
      </c>
      <c r="L9117" s="11">
        <f t="shared" si="288"/>
        <v>1</v>
      </c>
    </row>
    <row r="9118" spans="1:12" x14ac:dyDescent="0.25">
      <c r="A9118">
        <f t="shared" si="289"/>
        <v>9113</v>
      </c>
      <c r="C9118">
        <v>61620.441100296062</v>
      </c>
      <c r="D9118">
        <v>63208.577920649106</v>
      </c>
      <c r="E9118">
        <v>53249941.794021808</v>
      </c>
      <c r="F9118">
        <v>1588.1368203530437</v>
      </c>
      <c r="G9118">
        <v>331634024.74603111</v>
      </c>
      <c r="H9118" s="6">
        <f>E9118-G9118-'Recalled prostheses cost'!$F$23</f>
        <v>-302135907.41890049</v>
      </c>
      <c r="I9118" s="112">
        <v>29729083.322456766</v>
      </c>
      <c r="J9118" s="112">
        <v>126020929.40349184</v>
      </c>
      <c r="K9118" s="112">
        <f>I9118-J9118-(0.38*'Recalled prostheses cost'!$F$23)</f>
        <v>-105317539.37845373</v>
      </c>
      <c r="L9118" s="11">
        <f t="shared" si="288"/>
        <v>1</v>
      </c>
    </row>
    <row r="9119" spans="1:12" x14ac:dyDescent="0.25">
      <c r="A9119">
        <f t="shared" si="289"/>
        <v>9114</v>
      </c>
      <c r="C9119">
        <v>66068.697475959591</v>
      </c>
      <c r="D9119">
        <v>67652.367284490596</v>
      </c>
      <c r="E9119">
        <v>59924745.012252897</v>
      </c>
      <c r="F9119">
        <v>1583.6698085310054</v>
      </c>
      <c r="G9119">
        <v>317685122.79006904</v>
      </c>
      <c r="H9119" s="6">
        <f>E9119-G9119-'Recalled prostheses cost'!$F$23</f>
        <v>-281512202.24470735</v>
      </c>
      <c r="I9119" s="112">
        <v>33506374.981697738</v>
      </c>
      <c r="J9119" s="112">
        <v>120720346.66022626</v>
      </c>
      <c r="K9119" s="112">
        <f>I9119-J9119-(0.38*'Recalled prostheses cost'!$F$23)</f>
        <v>-96239664.975947171</v>
      </c>
      <c r="L9119" s="11">
        <f t="shared" si="288"/>
        <v>1</v>
      </c>
    </row>
    <row r="9120" spans="1:12" x14ac:dyDescent="0.25">
      <c r="A9120">
        <f t="shared" si="289"/>
        <v>9115</v>
      </c>
      <c r="C9120">
        <v>62861.94541761357</v>
      </c>
      <c r="D9120">
        <v>65626.383234526773</v>
      </c>
      <c r="E9120">
        <v>43318491.815368846</v>
      </c>
      <c r="F9120">
        <v>2764.4378169132033</v>
      </c>
      <c r="G9120">
        <v>452299039.37680054</v>
      </c>
      <c r="H9120" s="6">
        <f>E9120-G9120-'Recalled prostheses cost'!$F$23</f>
        <v>-432732372.02832288</v>
      </c>
      <c r="I9120" s="112">
        <v>23981830.286745675</v>
      </c>
      <c r="J9120" s="112">
        <v>171873634.96318421</v>
      </c>
      <c r="K9120" s="112">
        <f>I9120-J9120-(0.38*'Recalled prostheses cost'!$F$23)</f>
        <v>-156917497.97385719</v>
      </c>
      <c r="L9120" s="11">
        <f t="shared" si="288"/>
        <v>1</v>
      </c>
    </row>
    <row r="9121" spans="1:12" x14ac:dyDescent="0.25">
      <c r="A9121">
        <f t="shared" si="289"/>
        <v>9116</v>
      </c>
      <c r="C9121">
        <v>54444.228869993574</v>
      </c>
      <c r="D9121">
        <v>56166.440684671528</v>
      </c>
      <c r="E9121">
        <v>59242794.1243622</v>
      </c>
      <c r="F9121">
        <v>1722.211814677954</v>
      </c>
      <c r="G9121">
        <v>446165266.22153616</v>
      </c>
      <c r="H9121" s="6">
        <f>E9121-G9121-'Recalled prostheses cost'!$F$23</f>
        <v>-410674296.5640651</v>
      </c>
      <c r="I9121" s="112">
        <v>32771418.887650542</v>
      </c>
      <c r="J9121" s="112">
        <v>169542801.16418374</v>
      </c>
      <c r="K9121" s="112">
        <f>I9121-J9121-(0.38*'Recalled prostheses cost'!$F$23)</f>
        <v>-145797075.57395184</v>
      </c>
      <c r="L9121" s="11">
        <f t="shared" si="288"/>
        <v>1</v>
      </c>
    </row>
    <row r="9122" spans="1:12" x14ac:dyDescent="0.25">
      <c r="A9122">
        <f t="shared" si="289"/>
        <v>9117</v>
      </c>
      <c r="C9122">
        <v>56957.694081786583</v>
      </c>
      <c r="D9122">
        <v>58046.580334262137</v>
      </c>
      <c r="E9122">
        <v>51529097.378157943</v>
      </c>
      <c r="F9122">
        <v>1088.8862524755532</v>
      </c>
      <c r="G9122">
        <v>191393725.03975883</v>
      </c>
      <c r="H9122" s="6">
        <f>E9122-G9122-'Recalled prostheses cost'!$F$23</f>
        <v>-163616452.12849206</v>
      </c>
      <c r="I9122" s="112">
        <v>28326627.75409209</v>
      </c>
      <c r="J9122" s="112">
        <v>72729615.515108347</v>
      </c>
      <c r="K9122" s="112">
        <f>I9122-J9122-(0.38*'Recalled prostheses cost'!$F$23)</f>
        <v>-53428681.058434904</v>
      </c>
      <c r="L9122" s="11">
        <f t="shared" si="288"/>
        <v>1</v>
      </c>
    </row>
    <row r="9123" spans="1:12" x14ac:dyDescent="0.25">
      <c r="A9123">
        <f t="shared" si="289"/>
        <v>9118</v>
      </c>
      <c r="C9123">
        <v>54653.603638955145</v>
      </c>
      <c r="D9123">
        <v>56971.191459002563</v>
      </c>
      <c r="E9123">
        <v>46933638.503234483</v>
      </c>
      <c r="F9123">
        <v>2317.5878200474181</v>
      </c>
      <c r="G9123">
        <v>433842617.41674501</v>
      </c>
      <c r="H9123" s="6">
        <f>E9123-G9123-'Recalled prostheses cost'!$F$23</f>
        <v>-410660803.38040167</v>
      </c>
      <c r="I9123" s="112">
        <v>25729529.157407459</v>
      </c>
      <c r="J9123" s="112">
        <v>164860194.61836311</v>
      </c>
      <c r="K9123" s="112">
        <f>I9123-J9123-(0.38*'Recalled prostheses cost'!$F$23)</f>
        <v>-148156358.7583743</v>
      </c>
      <c r="L9123" s="11">
        <f t="shared" si="288"/>
        <v>1</v>
      </c>
    </row>
    <row r="9124" spans="1:12" x14ac:dyDescent="0.25">
      <c r="A9124">
        <f t="shared" si="289"/>
        <v>9119</v>
      </c>
      <c r="C9124">
        <v>52924.01197617656</v>
      </c>
      <c r="D9124">
        <v>54602.540372038085</v>
      </c>
      <c r="E9124">
        <v>47957746.235395104</v>
      </c>
      <c r="F9124">
        <v>1678.5283958615255</v>
      </c>
      <c r="G9124">
        <v>316742624.1606127</v>
      </c>
      <c r="H9124" s="6">
        <f>E9124-G9124-'Recalled prostheses cost'!$F$23</f>
        <v>-292536702.3921088</v>
      </c>
      <c r="I9124" s="112">
        <v>26412938.148869816</v>
      </c>
      <c r="J9124" s="112">
        <v>120362197.18103285</v>
      </c>
      <c r="K9124" s="112">
        <f>I9124-J9124-(0.38*'Recalled prostheses cost'!$F$23)</f>
        <v>-102974952.32958168</v>
      </c>
      <c r="L9124" s="11">
        <f t="shared" si="288"/>
        <v>1</v>
      </c>
    </row>
    <row r="9125" spans="1:12" x14ac:dyDescent="0.25">
      <c r="A9125">
        <f t="shared" si="289"/>
        <v>9120</v>
      </c>
      <c r="C9125">
        <v>67489.947644263593</v>
      </c>
      <c r="D9125">
        <v>69655.700639955816</v>
      </c>
      <c r="E9125">
        <v>61722650.042790361</v>
      </c>
      <c r="F9125">
        <v>2165.7529956922226</v>
      </c>
      <c r="G9125">
        <v>463302223.69088185</v>
      </c>
      <c r="H9125" s="6">
        <f>E9125-G9125-'Recalled prostheses cost'!$F$23</f>
        <v>-425331398.11498266</v>
      </c>
      <c r="I9125" s="112">
        <v>33867098.92980548</v>
      </c>
      <c r="J9125" s="112">
        <v>176054845.0025351</v>
      </c>
      <c r="K9125" s="112">
        <f>I9125-J9125-(0.38*'Recalled prostheses cost'!$F$23)</f>
        <v>-151213439.37014827</v>
      </c>
      <c r="L9125" s="11">
        <f t="shared" si="288"/>
        <v>1</v>
      </c>
    </row>
    <row r="9126" spans="1:12" x14ac:dyDescent="0.25">
      <c r="A9126">
        <f t="shared" si="289"/>
        <v>9121</v>
      </c>
      <c r="C9126">
        <v>60358.40606128543</v>
      </c>
      <c r="D9126">
        <v>62163.110887667419</v>
      </c>
      <c r="E9126">
        <v>44615712.789291285</v>
      </c>
      <c r="F9126">
        <v>1804.7048263819888</v>
      </c>
      <c r="G9126">
        <v>296563773.98458475</v>
      </c>
      <c r="H9126" s="6">
        <f>E9126-G9126-'Recalled prostheses cost'!$F$23</f>
        <v>-275699885.66218466</v>
      </c>
      <c r="I9126" s="112">
        <v>24438949.134407301</v>
      </c>
      <c r="J9126" s="112">
        <v>112694234.11414222</v>
      </c>
      <c r="K9126" s="112">
        <f>I9126-J9126-(0.38*'Recalled prostheses cost'!$F$23)</f>
        <v>-97280978.277153581</v>
      </c>
      <c r="L9126" s="11">
        <f t="shared" si="288"/>
        <v>1</v>
      </c>
    </row>
    <row r="9127" spans="1:12" x14ac:dyDescent="0.25">
      <c r="A9127">
        <f t="shared" si="289"/>
        <v>9122</v>
      </c>
      <c r="C9127">
        <v>51135.18606181231</v>
      </c>
      <c r="D9127">
        <v>52575.382207794275</v>
      </c>
      <c r="E9127">
        <v>41269533.823490985</v>
      </c>
      <c r="F9127">
        <v>1440.1961459819649</v>
      </c>
      <c r="G9127">
        <v>263307134.06330082</v>
      </c>
      <c r="H9127" s="6">
        <f>E9127-G9127-'Recalled prostheses cost'!$F$23</f>
        <v>-245789424.70670101</v>
      </c>
      <c r="I9127" s="112">
        <v>22789032.572434071</v>
      </c>
      <c r="J9127" s="112">
        <v>100056710.94405431</v>
      </c>
      <c r="K9127" s="112">
        <f>I9127-J9127-(0.38*'Recalled prostheses cost'!$F$23)</f>
        <v>-86293371.669038892</v>
      </c>
      <c r="L9127" s="11">
        <f t="shared" si="288"/>
        <v>1</v>
      </c>
    </row>
    <row r="9128" spans="1:12" x14ac:dyDescent="0.25">
      <c r="A9128">
        <f t="shared" si="289"/>
        <v>9123</v>
      </c>
      <c r="C9128">
        <v>51438.190983848152</v>
      </c>
      <c r="D9128">
        <v>52717.692882917414</v>
      </c>
      <c r="E9128">
        <v>46954543.720703058</v>
      </c>
      <c r="F9128">
        <v>1279.5018990692624</v>
      </c>
      <c r="G9128">
        <v>244672391.53936836</v>
      </c>
      <c r="H9128" s="6">
        <f>E9128-G9128-'Recalled prostheses cost'!$F$23</f>
        <v>-221469672.28555647</v>
      </c>
      <c r="I9128" s="112">
        <v>26091423.722864289</v>
      </c>
      <c r="J9128" s="112">
        <v>92975508.784959987</v>
      </c>
      <c r="K9128" s="112">
        <f>I9128-J9128-(0.38*'Recalled prostheses cost'!$F$23)</f>
        <v>-75909778.359514356</v>
      </c>
      <c r="L9128" s="11">
        <f t="shared" si="288"/>
        <v>1</v>
      </c>
    </row>
    <row r="9129" spans="1:12" x14ac:dyDescent="0.25">
      <c r="A9129">
        <f t="shared" si="289"/>
        <v>9124</v>
      </c>
      <c r="C9129">
        <v>57775.707918714361</v>
      </c>
      <c r="D9129">
        <v>59558.75495024892</v>
      </c>
      <c r="E9129">
        <v>54466355.569124177</v>
      </c>
      <c r="F9129">
        <v>1783.0470315345592</v>
      </c>
      <c r="G9129">
        <v>351133560.11429161</v>
      </c>
      <c r="H9129" s="6">
        <f>E9129-G9129-'Recalled prostheses cost'!$F$23</f>
        <v>-320419029.01205862</v>
      </c>
      <c r="I9129" s="112">
        <v>29902160.894016065</v>
      </c>
      <c r="J9129" s="112">
        <v>133430752.84343083</v>
      </c>
      <c r="K9129" s="112">
        <f>I9129-J9129-(0.38*'Recalled prostheses cost'!$F$23)</f>
        <v>-112554285.24683341</v>
      </c>
      <c r="L9129" s="11">
        <f t="shared" si="288"/>
        <v>1</v>
      </c>
    </row>
    <row r="9130" spans="1:12" x14ac:dyDescent="0.25">
      <c r="A9130">
        <f t="shared" si="289"/>
        <v>9125</v>
      </c>
      <c r="C9130">
        <v>62453.650337685038</v>
      </c>
      <c r="D9130">
        <v>64499.401652257875</v>
      </c>
      <c r="E9130">
        <v>64725811.937785402</v>
      </c>
      <c r="F9130">
        <v>2045.7513145728371</v>
      </c>
      <c r="G9130">
        <v>450728337.35226107</v>
      </c>
      <c r="H9130" s="6">
        <f>E9130-G9130-'Recalled prostheses cost'!$F$23</f>
        <v>-409754349.88136685</v>
      </c>
      <c r="I9130" s="112">
        <v>36324077.327656522</v>
      </c>
      <c r="J9130" s="112">
        <v>171276768.19385919</v>
      </c>
      <c r="K9130" s="112">
        <f>I9130-J9130-(0.38*'Recalled prostheses cost'!$F$23)</f>
        <v>-143978384.16362131</v>
      </c>
      <c r="L9130" s="11">
        <f t="shared" si="288"/>
        <v>1</v>
      </c>
    </row>
    <row r="9131" spans="1:12" x14ac:dyDescent="0.25">
      <c r="A9131">
        <f t="shared" si="289"/>
        <v>9126</v>
      </c>
      <c r="C9131">
        <v>50943.155469871715</v>
      </c>
      <c r="D9131">
        <v>52406.519388038061</v>
      </c>
      <c r="E9131">
        <v>45154369.788224369</v>
      </c>
      <c r="F9131">
        <v>1463.3639181663457</v>
      </c>
      <c r="G9131">
        <v>286957999.71407247</v>
      </c>
      <c r="H9131" s="6">
        <f>E9131-G9131-'Recalled prostheses cost'!$F$23</f>
        <v>-265555454.39273927</v>
      </c>
      <c r="I9131" s="112">
        <v>25081462.109383103</v>
      </c>
      <c r="J9131" s="112">
        <v>109044039.89134754</v>
      </c>
      <c r="K9131" s="112">
        <f>I9131-J9131-(0.38*'Recalled prostheses cost'!$F$23)</f>
        <v>-92988271.079383075</v>
      </c>
      <c r="L9131" s="11">
        <f t="shared" si="288"/>
        <v>1</v>
      </c>
    </row>
    <row r="9132" spans="1:12" x14ac:dyDescent="0.25">
      <c r="A9132">
        <f t="shared" si="289"/>
        <v>9127</v>
      </c>
      <c r="C9132">
        <v>50738.597655453013</v>
      </c>
      <c r="D9132">
        <v>52309.936230394662</v>
      </c>
      <c r="E9132">
        <v>42792232.748319589</v>
      </c>
      <c r="F9132">
        <v>1571.3385749416484</v>
      </c>
      <c r="G9132">
        <v>293170521.62869942</v>
      </c>
      <c r="H9132" s="6">
        <f>E9132-G9132-'Recalled prostheses cost'!$F$23</f>
        <v>-274130113.34727103</v>
      </c>
      <c r="I9132" s="112">
        <v>23536114.687899422</v>
      </c>
      <c r="J9132" s="112">
        <v>111404798.21890575</v>
      </c>
      <c r="K9132" s="112">
        <f>I9132-J9132-(0.38*'Recalled prostheses cost'!$F$23)</f>
        <v>-96894376.82842496</v>
      </c>
      <c r="L9132" s="11">
        <f t="shared" si="288"/>
        <v>1</v>
      </c>
    </row>
    <row r="9133" spans="1:12" x14ac:dyDescent="0.25">
      <c r="A9133">
        <f t="shared" si="289"/>
        <v>9128</v>
      </c>
      <c r="C9133">
        <v>58532.179001466764</v>
      </c>
      <c r="D9133">
        <v>60368.941720826719</v>
      </c>
      <c r="E9133">
        <v>57201278.32924556</v>
      </c>
      <c r="F9133">
        <v>1836.7627193599546</v>
      </c>
      <c r="G9133">
        <v>420063934.31078833</v>
      </c>
      <c r="H9133" s="6">
        <f>E9133-G9133-'Recalled prostheses cost'!$F$23</f>
        <v>-386614480.44843394</v>
      </c>
      <c r="I9133" s="112">
        <v>31798778.650040071</v>
      </c>
      <c r="J9133" s="112">
        <v>159624295.03809956</v>
      </c>
      <c r="K9133" s="112">
        <f>I9133-J9133-(0.38*'Recalled prostheses cost'!$F$23)</f>
        <v>-136851209.68547812</v>
      </c>
      <c r="L9133" s="11">
        <f t="shared" si="288"/>
        <v>1</v>
      </c>
    </row>
    <row r="9134" spans="1:12" x14ac:dyDescent="0.25">
      <c r="A9134">
        <f t="shared" si="289"/>
        <v>9129</v>
      </c>
      <c r="C9134">
        <v>67656.342328687169</v>
      </c>
      <c r="D9134">
        <v>70164.292024951821</v>
      </c>
      <c r="E9134">
        <v>41847840.858918123</v>
      </c>
      <c r="F9134">
        <v>2507.9496962646517</v>
      </c>
      <c r="G9134">
        <v>294881703.34338033</v>
      </c>
      <c r="H9134" s="6">
        <f>E9134-G9134-'Recalled prostheses cost'!$F$23</f>
        <v>-276785686.95135337</v>
      </c>
      <c r="I9134" s="112">
        <v>22979853.850121271</v>
      </c>
      <c r="J9134" s="112">
        <v>112055047.27048452</v>
      </c>
      <c r="K9134" s="112">
        <f>I9134-J9134-(0.38*'Recalled prostheses cost'!$F$23)</f>
        <v>-98100886.717781901</v>
      </c>
      <c r="L9134" s="11">
        <f t="shared" si="288"/>
        <v>1</v>
      </c>
    </row>
    <row r="9135" spans="1:12" x14ac:dyDescent="0.25">
      <c r="A9135">
        <f t="shared" si="289"/>
        <v>9130</v>
      </c>
      <c r="C9135">
        <v>60376.484735857703</v>
      </c>
      <c r="D9135">
        <v>62639.853518610347</v>
      </c>
      <c r="E9135">
        <v>51108755.601241261</v>
      </c>
      <c r="F9135">
        <v>2263.3687827526446</v>
      </c>
      <c r="G9135">
        <v>446306338.51643431</v>
      </c>
      <c r="H9135" s="6">
        <f>E9135-G9135-'Recalled prostheses cost'!$F$23</f>
        <v>-418949407.38208425</v>
      </c>
      <c r="I9135" s="112">
        <v>28064014.242162593</v>
      </c>
      <c r="J9135" s="112">
        <v>169596408.63624504</v>
      </c>
      <c r="K9135" s="112">
        <f>I9135-J9135-(0.38*'Recalled prostheses cost'!$F$23)</f>
        <v>-150558087.69150111</v>
      </c>
      <c r="L9135" s="11">
        <f t="shared" si="288"/>
        <v>1</v>
      </c>
    </row>
    <row r="9136" spans="1:12" x14ac:dyDescent="0.25">
      <c r="A9136">
        <f t="shared" si="289"/>
        <v>9131</v>
      </c>
      <c r="C9136">
        <v>50282.682583451555</v>
      </c>
      <c r="D9136">
        <v>51775.986421358692</v>
      </c>
      <c r="E9136">
        <v>41292824.42788548</v>
      </c>
      <c r="F9136">
        <v>1493.3038379071368</v>
      </c>
      <c r="G9136">
        <v>311242660.59124053</v>
      </c>
      <c r="H9136" s="6">
        <f>E9136-G9136-'Recalled prostheses cost'!$F$23</f>
        <v>-293701660.63024622</v>
      </c>
      <c r="I9136" s="112">
        <v>22635145.937765781</v>
      </c>
      <c r="J9136" s="112">
        <v>118272211.02467139</v>
      </c>
      <c r="K9136" s="112">
        <f>I9136-J9136-(0.38*'Recalled prostheses cost'!$F$23)</f>
        <v>-104662758.38432425</v>
      </c>
      <c r="L9136" s="11">
        <f t="shared" si="288"/>
        <v>1</v>
      </c>
    </row>
    <row r="9137" spans="1:12" x14ac:dyDescent="0.25">
      <c r="A9137">
        <f t="shared" si="289"/>
        <v>9132</v>
      </c>
      <c r="C9137">
        <v>64815.15199675133</v>
      </c>
      <c r="D9137">
        <v>67425.602102340781</v>
      </c>
      <c r="E9137">
        <v>67724995.16176641</v>
      </c>
      <c r="F9137">
        <v>2610.4501055894507</v>
      </c>
      <c r="G9137">
        <v>675933556.81137717</v>
      </c>
      <c r="H9137" s="6">
        <f>E9137-G9137-'Recalled prostheses cost'!$F$23</f>
        <v>-631960386.11650193</v>
      </c>
      <c r="I9137" s="112">
        <v>37220723.787796572</v>
      </c>
      <c r="J9137" s="112">
        <v>256854751.58832338</v>
      </c>
      <c r="K9137" s="112">
        <f>I9137-J9137-(0.38*'Recalled prostheses cost'!$F$23)</f>
        <v>-228659721.09794545</v>
      </c>
      <c r="L9137" s="11">
        <f t="shared" si="288"/>
        <v>1</v>
      </c>
    </row>
    <row r="9138" spans="1:12" x14ac:dyDescent="0.25">
      <c r="A9138">
        <f t="shared" si="289"/>
        <v>9133</v>
      </c>
      <c r="C9138">
        <v>50822.424504076254</v>
      </c>
      <c r="D9138">
        <v>52322.394107051208</v>
      </c>
      <c r="E9138">
        <v>45893647.914586708</v>
      </c>
      <c r="F9138">
        <v>1499.9696029749539</v>
      </c>
      <c r="G9138">
        <v>302230833.38390082</v>
      </c>
      <c r="H9138" s="6">
        <f>E9138-G9138-'Recalled prostheses cost'!$F$23</f>
        <v>-280089009.93620527</v>
      </c>
      <c r="I9138" s="112">
        <v>25854832.347032346</v>
      </c>
      <c r="J9138" s="112">
        <v>114847716.68588232</v>
      </c>
      <c r="K9138" s="112">
        <f>I9138-J9138-(0.38*'Recalled prostheses cost'!$F$23)</f>
        <v>-98018577.636268616</v>
      </c>
      <c r="L9138" s="11">
        <f t="shared" si="288"/>
        <v>1</v>
      </c>
    </row>
    <row r="9139" spans="1:12" x14ac:dyDescent="0.25">
      <c r="A9139">
        <f t="shared" si="289"/>
        <v>9134</v>
      </c>
      <c r="C9139">
        <v>64201.327499789862</v>
      </c>
      <c r="D9139">
        <v>66310.453388328766</v>
      </c>
      <c r="E9139">
        <v>39571099.149924003</v>
      </c>
      <c r="F9139">
        <v>2109.1258885389034</v>
      </c>
      <c r="G9139">
        <v>309433350.70272815</v>
      </c>
      <c r="H9139" s="6">
        <f>E9139-G9139-'Recalled prostheses cost'!$F$23</f>
        <v>-293614076.01969534</v>
      </c>
      <c r="I9139" s="112">
        <v>21814426.298918627</v>
      </c>
      <c r="J9139" s="112">
        <v>117584673.26703671</v>
      </c>
      <c r="K9139" s="112">
        <f>I9139-J9139-(0.38*'Recalled prostheses cost'!$F$23)</f>
        <v>-104795940.26553673</v>
      </c>
      <c r="L9139" s="11">
        <f t="shared" si="288"/>
        <v>1</v>
      </c>
    </row>
    <row r="9140" spans="1:12" x14ac:dyDescent="0.25">
      <c r="A9140">
        <f t="shared" si="289"/>
        <v>9135</v>
      </c>
      <c r="C9140">
        <v>50487.187782760768</v>
      </c>
      <c r="D9140">
        <v>51595.315181711638</v>
      </c>
      <c r="E9140">
        <v>52828302.656470314</v>
      </c>
      <c r="F9140">
        <v>1108.12739895087</v>
      </c>
      <c r="G9140">
        <v>294564018.02501804</v>
      </c>
      <c r="H9140" s="6">
        <f>E9140-G9140-'Recalled prostheses cost'!$F$23</f>
        <v>-265487539.83543891</v>
      </c>
      <c r="I9140" s="112">
        <v>29103687.698049925</v>
      </c>
      <c r="J9140" s="112">
        <v>111934326.84950686</v>
      </c>
      <c r="K9140" s="112">
        <f>I9140-J9140-(0.38*'Recalled prostheses cost'!$F$23)</f>
        <v>-91856332.448875576</v>
      </c>
      <c r="L9140" s="11">
        <f t="shared" si="288"/>
        <v>1</v>
      </c>
    </row>
    <row r="9141" spans="1:12" x14ac:dyDescent="0.25">
      <c r="A9141">
        <f t="shared" si="289"/>
        <v>9136</v>
      </c>
      <c r="C9141">
        <v>55545.505060994576</v>
      </c>
      <c r="D9141">
        <v>57883.744288042937</v>
      </c>
      <c r="E9141">
        <v>60611058.111855134</v>
      </c>
      <c r="F9141">
        <v>2338.2392270483615</v>
      </c>
      <c r="G9141">
        <v>572309062.05662692</v>
      </c>
      <c r="H9141" s="6">
        <f>E9141-G9141-'Recalled prostheses cost'!$F$23</f>
        <v>-535449828.41166294</v>
      </c>
      <c r="I9141" s="112">
        <v>33582120.139436319</v>
      </c>
      <c r="J9141" s="112">
        <v>217477443.58151826</v>
      </c>
      <c r="K9141" s="112">
        <f>I9141-J9141-(0.38*'Recalled prostheses cost'!$F$23)</f>
        <v>-192921016.73950058</v>
      </c>
      <c r="L9141" s="11">
        <f t="shared" si="288"/>
        <v>1</v>
      </c>
    </row>
    <row r="9142" spans="1:12" x14ac:dyDescent="0.25">
      <c r="A9142">
        <f t="shared" si="289"/>
        <v>9137</v>
      </c>
      <c r="C9142">
        <v>53904.879678939782</v>
      </c>
      <c r="D9142">
        <v>56261.612276485153</v>
      </c>
      <c r="E9142">
        <v>53864382.866001725</v>
      </c>
      <c r="F9142">
        <v>2356.7325975453714</v>
      </c>
      <c r="G9142">
        <v>587171299.36803293</v>
      </c>
      <c r="H9142" s="6">
        <f>E9142-G9142-'Recalled prostheses cost'!$F$23</f>
        <v>-557058740.96892238</v>
      </c>
      <c r="I9142" s="112">
        <v>29963150.200424813</v>
      </c>
      <c r="J9142" s="112">
        <v>223125093.7598525</v>
      </c>
      <c r="K9142" s="112">
        <f>I9142-J9142-(0.38*'Recalled prostheses cost'!$F$23)</f>
        <v>-202187636.85684633</v>
      </c>
      <c r="L9142" s="11">
        <f t="shared" si="288"/>
        <v>1</v>
      </c>
    </row>
    <row r="9143" spans="1:12" x14ac:dyDescent="0.25">
      <c r="A9143">
        <f t="shared" si="289"/>
        <v>9138</v>
      </c>
      <c r="C9143">
        <v>81707.962389154098</v>
      </c>
      <c r="D9143">
        <v>84889.930297344661</v>
      </c>
      <c r="E9143">
        <v>43383318.797456644</v>
      </c>
      <c r="F9143">
        <v>3181.9679081905633</v>
      </c>
      <c r="G9143">
        <v>420460109.26584285</v>
      </c>
      <c r="H9143" s="6">
        <f>E9143-G9143-'Recalled prostheses cost'!$F$23</f>
        <v>-400828614.9352774</v>
      </c>
      <c r="I9143" s="112">
        <v>23816367.33873339</v>
      </c>
      <c r="J9143" s="112">
        <v>159774841.52102029</v>
      </c>
      <c r="K9143" s="112">
        <f>I9143-J9143-(0.38*'Recalled prostheses cost'!$F$23)</f>
        <v>-144984167.47970557</v>
      </c>
      <c r="L9143" s="11">
        <f t="shared" si="288"/>
        <v>1</v>
      </c>
    </row>
    <row r="9144" spans="1:12" x14ac:dyDescent="0.25">
      <c r="A9144">
        <f t="shared" si="289"/>
        <v>9139</v>
      </c>
      <c r="C9144">
        <v>67887.62461629571</v>
      </c>
      <c r="D9144">
        <v>70335.1374779451</v>
      </c>
      <c r="E9144">
        <v>40121292.677979589</v>
      </c>
      <c r="F9144">
        <v>2447.5128616493894</v>
      </c>
      <c r="G9144">
        <v>278009213.08423787</v>
      </c>
      <c r="H9144" s="6">
        <f>E9144-G9144-'Recalled prostheses cost'!$F$23</f>
        <v>-261639744.87314945</v>
      </c>
      <c r="I9144" s="112">
        <v>22276244.191683229</v>
      </c>
      <c r="J9144" s="112">
        <v>105643500.97201039</v>
      </c>
      <c r="K9144" s="112">
        <f>I9144-J9144-(0.38*'Recalled prostheses cost'!$F$23)</f>
        <v>-92392950.077745795</v>
      </c>
      <c r="L9144" s="11">
        <f t="shared" si="288"/>
        <v>1</v>
      </c>
    </row>
    <row r="9145" spans="1:12" x14ac:dyDescent="0.25">
      <c r="A9145">
        <f t="shared" si="289"/>
        <v>9140</v>
      </c>
      <c r="C9145">
        <v>60952.903138643873</v>
      </c>
      <c r="D9145">
        <v>62842.629338134</v>
      </c>
      <c r="E9145">
        <v>62395072.034671776</v>
      </c>
      <c r="F9145">
        <v>1889.7261994901273</v>
      </c>
      <c r="G9145">
        <v>485462801.00866568</v>
      </c>
      <c r="H9145" s="6">
        <f>E9145-G9145-'Recalled prostheses cost'!$F$23</f>
        <v>-446819553.44088507</v>
      </c>
      <c r="I9145" s="112">
        <v>34620346.299988061</v>
      </c>
      <c r="J9145" s="112">
        <v>184475864.38329297</v>
      </c>
      <c r="K9145" s="112">
        <f>I9145-J9145-(0.38*'Recalled prostheses cost'!$F$23)</f>
        <v>-158881211.38072357</v>
      </c>
      <c r="L9145" s="11">
        <f t="shared" si="288"/>
        <v>1</v>
      </c>
    </row>
    <row r="9146" spans="1:12" x14ac:dyDescent="0.25">
      <c r="A9146">
        <f t="shared" si="289"/>
        <v>9141</v>
      </c>
      <c r="C9146">
        <v>72562.695490576036</v>
      </c>
      <c r="D9146">
        <v>74798.350175719344</v>
      </c>
      <c r="E9146">
        <v>55282854.853794307</v>
      </c>
      <c r="F9146">
        <v>2235.6546851433086</v>
      </c>
      <c r="G9146">
        <v>357309441.25393939</v>
      </c>
      <c r="H9146" s="6">
        <f>E9146-G9146-'Recalled prostheses cost'!$F$23</f>
        <v>-325778410.86703622</v>
      </c>
      <c r="I9146" s="112">
        <v>30705304.09551404</v>
      </c>
      <c r="J9146" s="112">
        <v>135777587.67649698</v>
      </c>
      <c r="K9146" s="112">
        <f>I9146-J9146-(0.38*'Recalled prostheses cost'!$F$23)</f>
        <v>-114097976.87840158</v>
      </c>
      <c r="L9146" s="11">
        <f t="shared" si="288"/>
        <v>1</v>
      </c>
    </row>
    <row r="9147" spans="1:12" x14ac:dyDescent="0.25">
      <c r="A9147">
        <f t="shared" si="289"/>
        <v>9142</v>
      </c>
      <c r="C9147">
        <v>50843.590090832833</v>
      </c>
      <c r="D9147">
        <v>52627.243328723052</v>
      </c>
      <c r="E9147">
        <v>63651049.089443184</v>
      </c>
      <c r="F9147">
        <v>1783.6532378902193</v>
      </c>
      <c r="G9147">
        <v>557421566.33369911</v>
      </c>
      <c r="H9147" s="6">
        <f>E9147-G9147-'Recalled prostheses cost'!$F$23</f>
        <v>-517522341.71114707</v>
      </c>
      <c r="I9147" s="112">
        <v>35600796.659185566</v>
      </c>
      <c r="J9147" s="112">
        <v>211820195.20680565</v>
      </c>
      <c r="K9147" s="112">
        <f>I9147-J9147-(0.38*'Recalled prostheses cost'!$F$23)</f>
        <v>-185245091.84503874</v>
      </c>
      <c r="L9147" s="11">
        <f t="shared" si="288"/>
        <v>1</v>
      </c>
    </row>
    <row r="9148" spans="1:12" x14ac:dyDescent="0.25">
      <c r="A9148">
        <f t="shared" si="289"/>
        <v>9143</v>
      </c>
      <c r="C9148">
        <v>55921.48627454407</v>
      </c>
      <c r="D9148">
        <v>58014.815539059411</v>
      </c>
      <c r="E9148">
        <v>44411407.427091748</v>
      </c>
      <c r="F9148">
        <v>2093.3292645153415</v>
      </c>
      <c r="G9148">
        <v>330944748.19723904</v>
      </c>
      <c r="H9148" s="6">
        <f>E9148-G9148-'Recalled prostheses cost'!$F$23</f>
        <v>-310285165.23703849</v>
      </c>
      <c r="I9148" s="112">
        <v>24830469.143275931</v>
      </c>
      <c r="J9148" s="112">
        <v>125759004.31495082</v>
      </c>
      <c r="K9148" s="112">
        <f>I9148-J9148-(0.38*'Recalled prostheses cost'!$F$23)</f>
        <v>-109954228.46909353</v>
      </c>
      <c r="L9148" s="11">
        <f t="shared" si="288"/>
        <v>1</v>
      </c>
    </row>
    <row r="9149" spans="1:12" x14ac:dyDescent="0.25">
      <c r="A9149">
        <f t="shared" si="289"/>
        <v>9144</v>
      </c>
      <c r="C9149">
        <v>73511.141067066055</v>
      </c>
      <c r="D9149">
        <v>75540.980044891126</v>
      </c>
      <c r="E9149">
        <v>53841524.783075102</v>
      </c>
      <c r="F9149">
        <v>2029.8389778250712</v>
      </c>
      <c r="G9149">
        <v>308469720.74951798</v>
      </c>
      <c r="H9149" s="6">
        <f>E9149-G9149-'Recalled prostheses cost'!$F$23</f>
        <v>-278380020.43333405</v>
      </c>
      <c r="I9149" s="112">
        <v>29883430.398734689</v>
      </c>
      <c r="J9149" s="112">
        <v>117218493.88481684</v>
      </c>
      <c r="K9149" s="112">
        <f>I9149-J9149-(0.38*'Recalled prostheses cost'!$F$23)</f>
        <v>-96360756.783500791</v>
      </c>
      <c r="L9149" s="11">
        <f t="shared" si="288"/>
        <v>1</v>
      </c>
    </row>
    <row r="9150" spans="1:12" x14ac:dyDescent="0.25">
      <c r="A9150">
        <f t="shared" si="289"/>
        <v>9145</v>
      </c>
      <c r="C9150">
        <v>57355.909701505836</v>
      </c>
      <c r="D9150">
        <v>58931.439486233074</v>
      </c>
      <c r="E9150">
        <v>47275352.522517763</v>
      </c>
      <c r="F9150">
        <v>1575.5297847272377</v>
      </c>
      <c r="G9150">
        <v>295694217.04099172</v>
      </c>
      <c r="H9150" s="6">
        <f>E9150-G9150-'Recalled prostheses cost'!$F$23</f>
        <v>-272170688.98536515</v>
      </c>
      <c r="I9150" s="112">
        <v>26290476.865755431</v>
      </c>
      <c r="J9150" s="112">
        <v>112363802.47557686</v>
      </c>
      <c r="K9150" s="112">
        <f>I9150-J9150-(0.38*'Recalled prostheses cost'!$F$23)</f>
        <v>-95099018.907240093</v>
      </c>
      <c r="L9150" s="11">
        <f t="shared" si="288"/>
        <v>1</v>
      </c>
    </row>
    <row r="9151" spans="1:12" x14ac:dyDescent="0.25">
      <c r="A9151">
        <f t="shared" si="289"/>
        <v>9146</v>
      </c>
      <c r="C9151">
        <v>83704.209437078287</v>
      </c>
      <c r="D9151">
        <v>88553.552918488233</v>
      </c>
      <c r="E9151">
        <v>53795716.384360567</v>
      </c>
      <c r="F9151">
        <v>4849.3434814099455</v>
      </c>
      <c r="G9151">
        <v>684477648.06871343</v>
      </c>
      <c r="H9151" s="6">
        <f>E9151-G9151-'Recalled prostheses cost'!$F$23</f>
        <v>-654433756.15124404</v>
      </c>
      <c r="I9151" s="112">
        <v>29465162.505567923</v>
      </c>
      <c r="J9151" s="112">
        <v>260101506.26611108</v>
      </c>
      <c r="K9151" s="112">
        <f>I9151-J9151-(0.38*'Recalled prostheses cost'!$F$23)</f>
        <v>-239662037.05796182</v>
      </c>
      <c r="L9151" s="11">
        <f t="shared" si="288"/>
        <v>1</v>
      </c>
    </row>
    <row r="9152" spans="1:12" x14ac:dyDescent="0.25">
      <c r="A9152">
        <f t="shared" si="289"/>
        <v>9147</v>
      </c>
      <c r="C9152">
        <v>50795.970776389746</v>
      </c>
      <c r="D9152">
        <v>52173.470365068155</v>
      </c>
      <c r="E9152">
        <v>50500354.738658078</v>
      </c>
      <c r="F9152">
        <v>1377.4995886784091</v>
      </c>
      <c r="G9152">
        <v>324600777.64421123</v>
      </c>
      <c r="H9152" s="6">
        <f>E9152-G9152-'Recalled prostheses cost'!$F$23</f>
        <v>-297852247.37244433</v>
      </c>
      <c r="I9152" s="112">
        <v>28000149.811632503</v>
      </c>
      <c r="J9152" s="112">
        <v>123348295.50480027</v>
      </c>
      <c r="K9152" s="112">
        <f>I9152-J9152-(0.38*'Recalled prostheses cost'!$F$23)</f>
        <v>-104373838.99058643</v>
      </c>
      <c r="L9152" s="11">
        <f t="shared" si="288"/>
        <v>1</v>
      </c>
    </row>
    <row r="9153" spans="1:12" x14ac:dyDescent="0.25">
      <c r="A9153">
        <f t="shared" si="289"/>
        <v>9148</v>
      </c>
      <c r="C9153">
        <v>57287.858908942115</v>
      </c>
      <c r="D9153">
        <v>59792.996530809767</v>
      </c>
      <c r="E9153">
        <v>48262692.13108436</v>
      </c>
      <c r="F9153">
        <v>2505.1376218676523</v>
      </c>
      <c r="G9153">
        <v>498148331.04651022</v>
      </c>
      <c r="H9153" s="6">
        <f>E9153-G9153-'Recalled prostheses cost'!$F$23</f>
        <v>-473637463.38231701</v>
      </c>
      <c r="I9153" s="112">
        <v>26687413.09629862</v>
      </c>
      <c r="J9153" s="112">
        <v>189296365.79767388</v>
      </c>
      <c r="K9153" s="112">
        <f>I9153-J9153-(0.38*'Recalled prostheses cost'!$F$23)</f>
        <v>-171634645.9987939</v>
      </c>
      <c r="L9153" s="11">
        <f t="shared" si="288"/>
        <v>1</v>
      </c>
    </row>
    <row r="9154" spans="1:12" x14ac:dyDescent="0.25">
      <c r="A9154">
        <f t="shared" si="289"/>
        <v>9149</v>
      </c>
      <c r="C9154">
        <v>62168.012638526583</v>
      </c>
      <c r="D9154">
        <v>64235.666430167243</v>
      </c>
      <c r="E9154">
        <v>46417734.734874174</v>
      </c>
      <c r="F9154">
        <v>2067.6537916406596</v>
      </c>
      <c r="G9154">
        <v>371762374.89238453</v>
      </c>
      <c r="H9154" s="6">
        <f>E9154-G9154-'Recalled prostheses cost'!$F$23</f>
        <v>-349096464.62440151</v>
      </c>
      <c r="I9154" s="112">
        <v>25818146.958872326</v>
      </c>
      <c r="J9154" s="112">
        <v>141269702.45910612</v>
      </c>
      <c r="K9154" s="112">
        <f>I9154-J9154-(0.38*'Recalled prostheses cost'!$F$23)</f>
        <v>-124477248.79765245</v>
      </c>
      <c r="L9154" s="11">
        <f t="shared" si="288"/>
        <v>1</v>
      </c>
    </row>
    <row r="9155" spans="1:12" x14ac:dyDescent="0.25">
      <c r="A9155">
        <f t="shared" si="289"/>
        <v>9150</v>
      </c>
      <c r="C9155">
        <v>71068.940827555707</v>
      </c>
      <c r="D9155">
        <v>73842.633500986514</v>
      </c>
      <c r="E9155">
        <v>64703102.168963</v>
      </c>
      <c r="F9155">
        <v>2773.6926734308072</v>
      </c>
      <c r="G9155">
        <v>615220049.76208603</v>
      </c>
      <c r="H9155" s="6">
        <f>E9155-G9155-'Recalled prostheses cost'!$F$23</f>
        <v>-574268772.06001425</v>
      </c>
      <c r="I9155" s="112">
        <v>35481188.614302352</v>
      </c>
      <c r="J9155" s="112">
        <v>233783618.90959275</v>
      </c>
      <c r="K9155" s="112">
        <f>I9155-J9155-(0.38*'Recalled prostheses cost'!$F$23)</f>
        <v>-207328123.59270906</v>
      </c>
      <c r="L9155" s="11">
        <f t="shared" si="288"/>
        <v>1</v>
      </c>
    </row>
    <row r="9156" spans="1:12" x14ac:dyDescent="0.25">
      <c r="A9156">
        <f t="shared" si="289"/>
        <v>9151</v>
      </c>
      <c r="C9156">
        <v>55052.535485170622</v>
      </c>
      <c r="D9156">
        <v>56251.686100753119</v>
      </c>
      <c r="E9156">
        <v>40002344.050306</v>
      </c>
      <c r="F9156">
        <v>1199.1506155824973</v>
      </c>
      <c r="G9156">
        <v>215859589.61123019</v>
      </c>
      <c r="H9156" s="6">
        <f>E9156-G9156-'Recalled prostheses cost'!$F$23</f>
        <v>-199609070.02781537</v>
      </c>
      <c r="I9156" s="112">
        <v>22188670.059634458</v>
      </c>
      <c r="J9156" s="112">
        <v>82026644.052267477</v>
      </c>
      <c r="K9156" s="112">
        <f>I9156-J9156-(0.38*'Recalled prostheses cost'!$F$23)</f>
        <v>-68863667.290051669</v>
      </c>
      <c r="L9156" s="11">
        <f t="shared" si="288"/>
        <v>1</v>
      </c>
    </row>
    <row r="9157" spans="1:12" x14ac:dyDescent="0.25">
      <c r="A9157">
        <f t="shared" si="289"/>
        <v>9152</v>
      </c>
      <c r="C9157">
        <v>55836.714421734214</v>
      </c>
      <c r="D9157">
        <v>57051.722778149917</v>
      </c>
      <c r="E9157">
        <v>43004705.35679327</v>
      </c>
      <c r="F9157">
        <v>1215.008356415703</v>
      </c>
      <c r="G9157">
        <v>213331088.18406814</v>
      </c>
      <c r="H9157" s="6">
        <f>E9157-G9157-'Recalled prostheses cost'!$F$23</f>
        <v>-194078207.29416603</v>
      </c>
      <c r="I9157" s="112">
        <v>23615254.133756496</v>
      </c>
      <c r="J9157" s="112">
        <v>81065813.509945884</v>
      </c>
      <c r="K9157" s="112">
        <f>I9157-J9157-(0.38*'Recalled prostheses cost'!$F$23)</f>
        <v>-66476252.673608035</v>
      </c>
      <c r="L9157" s="11">
        <f t="shared" si="288"/>
        <v>1</v>
      </c>
    </row>
    <row r="9158" spans="1:12" x14ac:dyDescent="0.25">
      <c r="A9158">
        <f t="shared" si="289"/>
        <v>9153</v>
      </c>
      <c r="C9158">
        <v>56536.212009264884</v>
      </c>
      <c r="D9158">
        <v>57624.387956302649</v>
      </c>
      <c r="E9158">
        <v>47027271.965550691</v>
      </c>
      <c r="F9158">
        <v>1088.1759470377656</v>
      </c>
      <c r="G9158">
        <v>208250537.14134744</v>
      </c>
      <c r="H9158" s="6">
        <f>E9158-G9158-'Recalled prostheses cost'!$F$23</f>
        <v>-184975089.64268792</v>
      </c>
      <c r="I9158" s="112">
        <v>26439669.691131771</v>
      </c>
      <c r="J9158" s="112">
        <v>79135204.113712028</v>
      </c>
      <c r="K9158" s="112">
        <f>I9158-J9158-(0.38*'Recalled prostheses cost'!$F$23)</f>
        <v>-61721227.719998904</v>
      </c>
      <c r="L9158" s="11">
        <f t="shared" ref="L9158:L9221" si="290">IF(H9158/$H$1&lt;=F9158,1,0)</f>
        <v>1</v>
      </c>
    </row>
    <row r="9159" spans="1:12" x14ac:dyDescent="0.25">
      <c r="A9159">
        <f t="shared" si="289"/>
        <v>9154</v>
      </c>
      <c r="C9159">
        <v>68926.167540175666</v>
      </c>
      <c r="D9159">
        <v>70794.782612339855</v>
      </c>
      <c r="E9159">
        <v>51029897.055862889</v>
      </c>
      <c r="F9159">
        <v>1868.6150721641898</v>
      </c>
      <c r="G9159">
        <v>309862592.54382282</v>
      </c>
      <c r="H9159" s="6">
        <f>E9159-G9159-'Recalled prostheses cost'!$F$23</f>
        <v>-282584519.95485109</v>
      </c>
      <c r="I9159" s="112">
        <v>27921965.9663863</v>
      </c>
      <c r="J9159" s="112">
        <v>117747785.16665269</v>
      </c>
      <c r="K9159" s="112">
        <f>I9159-J9159-(0.38*'Recalled prostheses cost'!$F$23)</f>
        <v>-98851512.497685045</v>
      </c>
      <c r="L9159" s="11">
        <f t="shared" si="290"/>
        <v>1</v>
      </c>
    </row>
    <row r="9160" spans="1:12" x14ac:dyDescent="0.25">
      <c r="A9160">
        <f t="shared" ref="A9160:A9223" si="291">1+A9159</f>
        <v>9155</v>
      </c>
      <c r="C9160">
        <v>50428.03544947561</v>
      </c>
      <c r="D9160">
        <v>52036.622757935264</v>
      </c>
      <c r="E9160">
        <v>67513453.199860826</v>
      </c>
      <c r="F9160">
        <v>1608.5873084596533</v>
      </c>
      <c r="G9160">
        <v>512584052.3400923</v>
      </c>
      <c r="H9160" s="6">
        <f>E9160-G9160-'Recalled prostheses cost'!$F$23</f>
        <v>-468822423.60712266</v>
      </c>
      <c r="I9160" s="112">
        <v>37317982.133956745</v>
      </c>
      <c r="J9160" s="112">
        <v>194781939.88923505</v>
      </c>
      <c r="K9160" s="112">
        <f>I9160-J9160-(0.38*'Recalled prostheses cost'!$F$23)</f>
        <v>-166489651.05269694</v>
      </c>
      <c r="L9160" s="11">
        <f t="shared" si="290"/>
        <v>1</v>
      </c>
    </row>
    <row r="9161" spans="1:12" x14ac:dyDescent="0.25">
      <c r="A9161">
        <f t="shared" si="291"/>
        <v>9156</v>
      </c>
      <c r="C9161">
        <v>49200.499316147288</v>
      </c>
      <c r="D9161">
        <v>50398.769088779074</v>
      </c>
      <c r="E9161">
        <v>46209585.037337258</v>
      </c>
      <c r="F9161">
        <v>1198.2697726317856</v>
      </c>
      <c r="G9161">
        <v>292954332.41733414</v>
      </c>
      <c r="H9161" s="6">
        <f>E9161-G9161-'Recalled prostheses cost'!$F$23</f>
        <v>-270496571.84688807</v>
      </c>
      <c r="I9161" s="112">
        <v>25598643.2985401</v>
      </c>
      <c r="J9161" s="112">
        <v>111322646.31858696</v>
      </c>
      <c r="K9161" s="112">
        <f>I9161-J9161-(0.38*'Recalled prostheses cost'!$F$23)</f>
        <v>-94749696.317465514</v>
      </c>
      <c r="L9161" s="11">
        <f t="shared" si="290"/>
        <v>1</v>
      </c>
    </row>
    <row r="9162" spans="1:12" x14ac:dyDescent="0.25">
      <c r="A9162">
        <f t="shared" si="291"/>
        <v>9157</v>
      </c>
      <c r="C9162">
        <v>51421.980505440712</v>
      </c>
      <c r="D9162">
        <v>53467.888494943145</v>
      </c>
      <c r="E9162">
        <v>40386541.550068341</v>
      </c>
      <c r="F9162">
        <v>2045.9079895024333</v>
      </c>
      <c r="G9162">
        <v>371503644.83398688</v>
      </c>
      <c r="H9162" s="6">
        <f>E9162-G9162-'Recalled prostheses cost'!$F$23</f>
        <v>-354868927.75080973</v>
      </c>
      <c r="I9162" s="112">
        <v>22589538.480036661</v>
      </c>
      <c r="J9162" s="112">
        <v>141171385.036915</v>
      </c>
      <c r="K9162" s="112">
        <f>I9162-J9162-(0.38*'Recalled prostheses cost'!$F$23)</f>
        <v>-127607539.85429698</v>
      </c>
      <c r="L9162" s="11">
        <f t="shared" si="290"/>
        <v>1</v>
      </c>
    </row>
    <row r="9163" spans="1:12" x14ac:dyDescent="0.25">
      <c r="A9163">
        <f t="shared" si="291"/>
        <v>9158</v>
      </c>
      <c r="C9163">
        <v>68735.00317461355</v>
      </c>
      <c r="D9163">
        <v>71499.099717983627</v>
      </c>
      <c r="E9163">
        <v>47096688.358004466</v>
      </c>
      <c r="F9163">
        <v>2764.0965433700767</v>
      </c>
      <c r="G9163">
        <v>398620569.82015288</v>
      </c>
      <c r="H9163" s="6">
        <f>E9163-G9163-'Recalled prostheses cost'!$F$23</f>
        <v>-375275705.9290396</v>
      </c>
      <c r="I9163" s="112">
        <v>26232975.944469847</v>
      </c>
      <c r="J9163" s="112">
        <v>151475816.53165808</v>
      </c>
      <c r="K9163" s="112">
        <f>I9163-J9163-(0.38*'Recalled prostheses cost'!$F$23)</f>
        <v>-134268533.8846069</v>
      </c>
      <c r="L9163" s="11">
        <f t="shared" si="290"/>
        <v>1</v>
      </c>
    </row>
    <row r="9164" spans="1:12" x14ac:dyDescent="0.25">
      <c r="A9164">
        <f t="shared" si="291"/>
        <v>9159</v>
      </c>
      <c r="C9164">
        <v>83380.122888874597</v>
      </c>
      <c r="D9164">
        <v>87563.097007286065</v>
      </c>
      <c r="E9164">
        <v>50902125.25533472</v>
      </c>
      <c r="F9164">
        <v>4182.9741184114682</v>
      </c>
      <c r="G9164">
        <v>556433358.7494297</v>
      </c>
      <c r="H9164" s="6">
        <f>E9164-G9164-'Recalled prostheses cost'!$F$23</f>
        <v>-529283057.96098614</v>
      </c>
      <c r="I9164" s="112">
        <v>28436774.854497224</v>
      </c>
      <c r="J9164" s="112">
        <v>211444676.32478333</v>
      </c>
      <c r="K9164" s="112">
        <f>I9164-J9164-(0.38*'Recalled prostheses cost'!$F$23)</f>
        <v>-192033594.76770476</v>
      </c>
      <c r="L9164" s="11">
        <f t="shared" si="290"/>
        <v>1</v>
      </c>
    </row>
    <row r="9165" spans="1:12" x14ac:dyDescent="0.25">
      <c r="A9165">
        <f t="shared" si="291"/>
        <v>9160</v>
      </c>
      <c r="C9165">
        <v>57880.536581117165</v>
      </c>
      <c r="D9165">
        <v>59541.379986215878</v>
      </c>
      <c r="E9165">
        <v>66666835.52472569</v>
      </c>
      <c r="F9165">
        <v>1660.8434050987125</v>
      </c>
      <c r="G9165">
        <v>521766365.92933911</v>
      </c>
      <c r="H9165" s="6">
        <f>E9165-G9165-'Recalled prostheses cost'!$F$23</f>
        <v>-478851354.8715046</v>
      </c>
      <c r="I9165" s="112">
        <v>37027915.77607023</v>
      </c>
      <c r="J9165" s="112">
        <v>198271219.05314884</v>
      </c>
      <c r="K9165" s="112">
        <f>I9165-J9165-(0.38*'Recalled prostheses cost'!$F$23)</f>
        <v>-170268996.57449725</v>
      </c>
      <c r="L9165" s="11">
        <f t="shared" si="290"/>
        <v>1</v>
      </c>
    </row>
    <row r="9166" spans="1:12" x14ac:dyDescent="0.25">
      <c r="A9166">
        <f t="shared" si="291"/>
        <v>9161</v>
      </c>
      <c r="C9166">
        <v>59814.785041904528</v>
      </c>
      <c r="D9166">
        <v>61524.741896419509</v>
      </c>
      <c r="E9166">
        <v>64391817.251721323</v>
      </c>
      <c r="F9166">
        <v>1709.9568545149814</v>
      </c>
      <c r="G9166">
        <v>361680736.36992037</v>
      </c>
      <c r="H9166" s="6">
        <f>E9166-G9166-'Recalled prostheses cost'!$F$23</f>
        <v>-321040743.58509022</v>
      </c>
      <c r="I9166" s="112">
        <v>35331571.660861783</v>
      </c>
      <c r="J9166" s="112">
        <v>137438679.82056975</v>
      </c>
      <c r="K9166" s="112">
        <f>I9166-J9166-(0.38*'Recalled prostheses cost'!$F$23)</f>
        <v>-111132801.45712662</v>
      </c>
      <c r="L9166" s="11">
        <f t="shared" si="290"/>
        <v>1</v>
      </c>
    </row>
    <row r="9167" spans="1:12" x14ac:dyDescent="0.25">
      <c r="A9167">
        <f t="shared" si="291"/>
        <v>9162</v>
      </c>
      <c r="C9167">
        <v>71548.809453296475</v>
      </c>
      <c r="D9167">
        <v>74286.129168211046</v>
      </c>
      <c r="E9167">
        <v>55075258.265448384</v>
      </c>
      <c r="F9167">
        <v>2737.3197149145708</v>
      </c>
      <c r="G9167">
        <v>510622685.44220829</v>
      </c>
      <c r="H9167" s="6">
        <f>E9167-G9167-'Recalled prostheses cost'!$F$23</f>
        <v>-479299251.64365107</v>
      </c>
      <c r="I9167" s="112">
        <v>30341778.755543314</v>
      </c>
      <c r="J9167" s="112">
        <v>194036620.46803913</v>
      </c>
      <c r="K9167" s="112">
        <f>I9167-J9167-(0.38*'Recalled prostheses cost'!$F$23)</f>
        <v>-172720535.00991446</v>
      </c>
      <c r="L9167" s="11">
        <f t="shared" si="290"/>
        <v>1</v>
      </c>
    </row>
    <row r="9168" spans="1:12" x14ac:dyDescent="0.25">
      <c r="A9168">
        <f t="shared" si="291"/>
        <v>9163</v>
      </c>
      <c r="C9168">
        <v>65100.326186170169</v>
      </c>
      <c r="D9168">
        <v>67298.967054138848</v>
      </c>
      <c r="E9168">
        <v>47292750.096508555</v>
      </c>
      <c r="F9168">
        <v>2198.6408679686792</v>
      </c>
      <c r="G9168">
        <v>427183883.67800128</v>
      </c>
      <c r="H9168" s="6">
        <f>E9168-G9168-'Recalled prostheses cost'!$F$23</f>
        <v>-403642958.04838389</v>
      </c>
      <c r="I9168" s="112">
        <v>26008823.757513531</v>
      </c>
      <c r="J9168" s="112">
        <v>162329875.79764047</v>
      </c>
      <c r="K9168" s="112">
        <f>I9168-J9168-(0.38*'Recalled prostheses cost'!$F$23)</f>
        <v>-145346745.3375456</v>
      </c>
      <c r="L9168" s="11">
        <f t="shared" si="290"/>
        <v>1</v>
      </c>
    </row>
    <row r="9169" spans="1:12" x14ac:dyDescent="0.25">
      <c r="A9169">
        <f t="shared" si="291"/>
        <v>9164</v>
      </c>
      <c r="C9169">
        <v>54744.209387876988</v>
      </c>
      <c r="D9169">
        <v>57436.77423766123</v>
      </c>
      <c r="E9169">
        <v>44422764.14496775</v>
      </c>
      <c r="F9169">
        <v>2692.5648497842412</v>
      </c>
      <c r="G9169">
        <v>584845794.47074497</v>
      </c>
      <c r="H9169" s="6">
        <f>E9169-G9169-'Recalled prostheses cost'!$F$23</f>
        <v>-564174854.79266834</v>
      </c>
      <c r="I9169" s="112">
        <v>24276777.712502539</v>
      </c>
      <c r="J9169" s="112">
        <v>222241401.8988831</v>
      </c>
      <c r="K9169" s="112">
        <f>I9169-J9169-(0.38*'Recalled prostheses cost'!$F$23)</f>
        <v>-206990317.48379922</v>
      </c>
      <c r="L9169" s="11">
        <f t="shared" si="290"/>
        <v>1</v>
      </c>
    </row>
    <row r="9170" spans="1:12" x14ac:dyDescent="0.25">
      <c r="A9170">
        <f t="shared" si="291"/>
        <v>9165</v>
      </c>
      <c r="C9170">
        <v>67306.11785648267</v>
      </c>
      <c r="D9170">
        <v>69103.024296467149</v>
      </c>
      <c r="E9170">
        <v>57473164.825811476</v>
      </c>
      <c r="F9170">
        <v>1796.9064399844792</v>
      </c>
      <c r="G9170">
        <v>336253580.99178904</v>
      </c>
      <c r="H9170" s="6">
        <f>E9170-G9170-'Recalled prostheses cost'!$F$23</f>
        <v>-302532240.63286877</v>
      </c>
      <c r="I9170" s="112">
        <v>31907313.547807693</v>
      </c>
      <c r="J9170" s="112">
        <v>127776360.77687983</v>
      </c>
      <c r="K9170" s="112">
        <f>I9170-J9170-(0.38*'Recalled prostheses cost'!$F$23)</f>
        <v>-104894740.52649078</v>
      </c>
      <c r="L9170" s="11">
        <f t="shared" si="290"/>
        <v>1</v>
      </c>
    </row>
    <row r="9171" spans="1:12" x14ac:dyDescent="0.25">
      <c r="A9171">
        <f t="shared" si="291"/>
        <v>9166</v>
      </c>
      <c r="C9171">
        <v>64327.108597891463</v>
      </c>
      <c r="D9171">
        <v>65884.052095551117</v>
      </c>
      <c r="E9171">
        <v>43522013.804758623</v>
      </c>
      <c r="F9171">
        <v>1556.9434976596531</v>
      </c>
      <c r="G9171">
        <v>212731971.87828714</v>
      </c>
      <c r="H9171" s="6">
        <f>E9171-G9171-'Recalled prostheses cost'!$F$23</f>
        <v>-192961782.5404197</v>
      </c>
      <c r="I9171" s="112">
        <v>24313226.909128893</v>
      </c>
      <c r="J9171" s="112">
        <v>80838149.313749135</v>
      </c>
      <c r="K9171" s="112">
        <f>I9171-J9171-(0.38*'Recalled prostheses cost'!$F$23)</f>
        <v>-65550615.702038892</v>
      </c>
      <c r="L9171" s="11">
        <f t="shared" si="290"/>
        <v>1</v>
      </c>
    </row>
    <row r="9172" spans="1:12" x14ac:dyDescent="0.25">
      <c r="A9172">
        <f t="shared" si="291"/>
        <v>9167</v>
      </c>
      <c r="C9172">
        <v>53738.3558528586</v>
      </c>
      <c r="D9172">
        <v>55840.805149564811</v>
      </c>
      <c r="E9172">
        <v>41556988.18659649</v>
      </c>
      <c r="F9172">
        <v>2102.4492967062106</v>
      </c>
      <c r="G9172">
        <v>390650551.33041054</v>
      </c>
      <c r="H9172" s="6">
        <f>E9172-G9172-'Recalled prostheses cost'!$F$23</f>
        <v>-372845387.6107052</v>
      </c>
      <c r="I9172" s="112">
        <v>22952176.095410205</v>
      </c>
      <c r="J9172" s="112">
        <v>148447209.50555602</v>
      </c>
      <c r="K9172" s="112">
        <f>I9172-J9172-(0.38*'Recalled prostheses cost'!$F$23)</f>
        <v>-134520726.70756447</v>
      </c>
      <c r="L9172" s="11">
        <f t="shared" si="290"/>
        <v>1</v>
      </c>
    </row>
    <row r="9173" spans="1:12" x14ac:dyDescent="0.25">
      <c r="A9173">
        <f t="shared" si="291"/>
        <v>9168</v>
      </c>
      <c r="C9173">
        <v>63081.681190818541</v>
      </c>
      <c r="D9173">
        <v>64034.859646536068</v>
      </c>
      <c r="E9173">
        <v>56408763.943262763</v>
      </c>
      <c r="F9173">
        <v>953.17845571752696</v>
      </c>
      <c r="G9173">
        <v>177789897.41577289</v>
      </c>
      <c r="H9173" s="6">
        <f>E9173-G9173-'Recalled prostheses cost'!$F$23</f>
        <v>-145132957.9394013</v>
      </c>
      <c r="I9173" s="112">
        <v>31339203.470593672</v>
      </c>
      <c r="J9173" s="112">
        <v>67560161.017993689</v>
      </c>
      <c r="K9173" s="112">
        <f>I9173-J9173-(0.38*'Recalled prostheses cost'!$F$23)</f>
        <v>-45246650.844818659</v>
      </c>
      <c r="L9173" s="11">
        <f t="shared" si="290"/>
        <v>1</v>
      </c>
    </row>
    <row r="9174" spans="1:12" x14ac:dyDescent="0.25">
      <c r="A9174">
        <f t="shared" si="291"/>
        <v>9169</v>
      </c>
      <c r="C9174">
        <v>78378.016060990107</v>
      </c>
      <c r="D9174">
        <v>80478.078449147477</v>
      </c>
      <c r="E9174">
        <v>44699992.639322512</v>
      </c>
      <c r="F9174">
        <v>2100.0623881573702</v>
      </c>
      <c r="G9174">
        <v>249255689.64350644</v>
      </c>
      <c r="H9174" s="6">
        <f>E9174-G9174-'Recalled prostheses cost'!$F$23</f>
        <v>-228307521.47107509</v>
      </c>
      <c r="I9174" s="112">
        <v>24804711.524250098</v>
      </c>
      <c r="J9174" s="112">
        <v>94717162.064532459</v>
      </c>
      <c r="K9174" s="112">
        <f>I9174-J9174-(0.38*'Recalled prostheses cost'!$F$23)</f>
        <v>-78938143.837701023</v>
      </c>
      <c r="L9174" s="11">
        <f t="shared" si="290"/>
        <v>1</v>
      </c>
    </row>
    <row r="9175" spans="1:12" x14ac:dyDescent="0.25">
      <c r="A9175">
        <f t="shared" si="291"/>
        <v>9170</v>
      </c>
      <c r="C9175">
        <v>66094.077497886945</v>
      </c>
      <c r="D9175">
        <v>68516.745663001115</v>
      </c>
      <c r="E9175">
        <v>67724765.359690875</v>
      </c>
      <c r="F9175">
        <v>2422.6681651141698</v>
      </c>
      <c r="G9175">
        <v>557482047.91679418</v>
      </c>
      <c r="H9175" s="6">
        <f>E9175-G9175-'Recalled prostheses cost'!$F$23</f>
        <v>-513509107.02399445</v>
      </c>
      <c r="I9175" s="112">
        <v>37441184.920025557</v>
      </c>
      <c r="J9175" s="112">
        <v>211843178.20838177</v>
      </c>
      <c r="K9175" s="112">
        <f>I9175-J9175-(0.38*'Recalled prostheses cost'!$F$23)</f>
        <v>-183427686.58577487</v>
      </c>
      <c r="L9175" s="11">
        <f t="shared" si="290"/>
        <v>1</v>
      </c>
    </row>
    <row r="9176" spans="1:12" x14ac:dyDescent="0.25">
      <c r="A9176">
        <f t="shared" si="291"/>
        <v>9171</v>
      </c>
      <c r="C9176">
        <v>69123.740532580036</v>
      </c>
      <c r="D9176">
        <v>72337.066331239272</v>
      </c>
      <c r="E9176">
        <v>38483712.603330433</v>
      </c>
      <c r="F9176">
        <v>3213.3257986592362</v>
      </c>
      <c r="G9176">
        <v>406430605.33407503</v>
      </c>
      <c r="H9176" s="6">
        <f>E9176-G9176-'Recalled prostheses cost'!$F$23</f>
        <v>-391698717.19763577</v>
      </c>
      <c r="I9176" s="112">
        <v>21133817.22788626</v>
      </c>
      <c r="J9176" s="112">
        <v>154443630.02694851</v>
      </c>
      <c r="K9176" s="112">
        <f>I9176-J9176-(0.38*'Recalled prostheses cost'!$F$23)</f>
        <v>-142335506.09648091</v>
      </c>
      <c r="L9176" s="11">
        <f t="shared" si="290"/>
        <v>1</v>
      </c>
    </row>
    <row r="9177" spans="1:12" x14ac:dyDescent="0.25">
      <c r="A9177">
        <f t="shared" si="291"/>
        <v>9172</v>
      </c>
      <c r="C9177">
        <v>52958.385928584896</v>
      </c>
      <c r="D9177">
        <v>55017.717233468058</v>
      </c>
      <c r="E9177">
        <v>52132499.123743847</v>
      </c>
      <c r="F9177">
        <v>2059.3313048831624</v>
      </c>
      <c r="G9177">
        <v>539816745.58985698</v>
      </c>
      <c r="H9177" s="6">
        <f>E9177-G9177-'Recalled prostheses cost'!$F$23</f>
        <v>-511436070.93300432</v>
      </c>
      <c r="I9177" s="112">
        <v>28808853.788309325</v>
      </c>
      <c r="J9177" s="112">
        <v>205130363.32414562</v>
      </c>
      <c r="K9177" s="112">
        <f>I9177-J9177-(0.38*'Recalled prostheses cost'!$F$23)</f>
        <v>-185347202.83325493</v>
      </c>
      <c r="L9177" s="11">
        <f t="shared" si="290"/>
        <v>1</v>
      </c>
    </row>
    <row r="9178" spans="1:12" x14ac:dyDescent="0.25">
      <c r="A9178">
        <f t="shared" si="291"/>
        <v>9173</v>
      </c>
      <c r="C9178">
        <v>56127.24347546012</v>
      </c>
      <c r="D9178">
        <v>58103.762018473746</v>
      </c>
      <c r="E9178">
        <v>53726492.293601952</v>
      </c>
      <c r="F9178">
        <v>1976.5185430136262</v>
      </c>
      <c r="G9178">
        <v>488495275.50452453</v>
      </c>
      <c r="H9178" s="6">
        <f>E9178-G9178-'Recalled prostheses cost'!$F$23</f>
        <v>-458520607.67781377</v>
      </c>
      <c r="I9178" s="112">
        <v>29936268.00733377</v>
      </c>
      <c r="J9178" s="112">
        <v>185628204.69171932</v>
      </c>
      <c r="K9178" s="112">
        <f>I9178-J9178-(0.38*'Recalled prostheses cost'!$F$23)</f>
        <v>-164717629.98180419</v>
      </c>
      <c r="L9178" s="11">
        <f t="shared" si="290"/>
        <v>1</v>
      </c>
    </row>
    <row r="9179" spans="1:12" x14ac:dyDescent="0.25">
      <c r="A9179">
        <f t="shared" si="291"/>
        <v>9174</v>
      </c>
      <c r="C9179">
        <v>58164.289626084654</v>
      </c>
      <c r="D9179">
        <v>59422.184034910097</v>
      </c>
      <c r="E9179">
        <v>48393036.624559909</v>
      </c>
      <c r="F9179">
        <v>1257.894408825443</v>
      </c>
      <c r="G9179">
        <v>260299305.16111195</v>
      </c>
      <c r="H9179" s="6">
        <f>E9179-G9179-'Recalled prostheses cost'!$F$23</f>
        <v>-235658093.00344321</v>
      </c>
      <c r="I9179" s="112">
        <v>26526054.305902719</v>
      </c>
      <c r="J9179" s="112">
        <v>98913735.961222544</v>
      </c>
      <c r="K9179" s="112">
        <f>I9179-J9179-(0.38*'Recalled prostheses cost'!$F$23)</f>
        <v>-81413374.952738464</v>
      </c>
      <c r="L9179" s="11">
        <f t="shared" si="290"/>
        <v>1</v>
      </c>
    </row>
    <row r="9180" spans="1:12" x14ac:dyDescent="0.25">
      <c r="A9180">
        <f t="shared" si="291"/>
        <v>9175</v>
      </c>
      <c r="C9180">
        <v>57970.958971370797</v>
      </c>
      <c r="D9180">
        <v>60069.031286367703</v>
      </c>
      <c r="E9180">
        <v>52682914.932876118</v>
      </c>
      <c r="F9180">
        <v>2098.0723149969053</v>
      </c>
      <c r="G9180">
        <v>459319633.53957134</v>
      </c>
      <c r="H9180" s="6">
        <f>E9180-G9180-'Recalled prostheses cost'!$F$23</f>
        <v>-430388543.0735864</v>
      </c>
      <c r="I9180" s="112">
        <v>29155986.263429061</v>
      </c>
      <c r="J9180" s="112">
        <v>174541460.74503711</v>
      </c>
      <c r="K9180" s="112">
        <f>I9180-J9180-(0.38*'Recalled prostheses cost'!$F$23)</f>
        <v>-154411167.77902669</v>
      </c>
      <c r="L9180" s="11">
        <f t="shared" si="290"/>
        <v>1</v>
      </c>
    </row>
    <row r="9181" spans="1:12" x14ac:dyDescent="0.25">
      <c r="A9181">
        <f t="shared" si="291"/>
        <v>9176</v>
      </c>
      <c r="C9181">
        <v>71176.282346974331</v>
      </c>
      <c r="D9181">
        <v>73895.39643289418</v>
      </c>
      <c r="E9181">
        <v>54510416.251569502</v>
      </c>
      <c r="F9181">
        <v>2719.1140859198495</v>
      </c>
      <c r="G9181">
        <v>472051610.11101943</v>
      </c>
      <c r="H9181" s="6">
        <f>E9181-G9181-'Recalled prostheses cost'!$F$23</f>
        <v>-441293018.32634109</v>
      </c>
      <c r="I9181" s="112">
        <v>29791626.022666942</v>
      </c>
      <c r="J9181" s="112">
        <v>179379611.84218737</v>
      </c>
      <c r="K9181" s="112">
        <f>I9181-J9181-(0.38*'Recalled prostheses cost'!$F$23)</f>
        <v>-158613679.1169391</v>
      </c>
      <c r="L9181" s="11">
        <f t="shared" si="290"/>
        <v>1</v>
      </c>
    </row>
    <row r="9182" spans="1:12" x14ac:dyDescent="0.25">
      <c r="A9182">
        <f t="shared" si="291"/>
        <v>9177</v>
      </c>
      <c r="C9182">
        <v>50365.555533433704</v>
      </c>
      <c r="D9182">
        <v>51924.53786775106</v>
      </c>
      <c r="E9182">
        <v>51202373.350092739</v>
      </c>
      <c r="F9182">
        <v>1558.9823343173557</v>
      </c>
      <c r="G9182">
        <v>372207813.49823707</v>
      </c>
      <c r="H9182" s="6">
        <f>E9182-G9182-'Recalled prostheses cost'!$F$23</f>
        <v>-344757264.61503553</v>
      </c>
      <c r="I9182" s="112">
        <v>28455559.517347854</v>
      </c>
      <c r="J9182" s="112">
        <v>141438969.12933007</v>
      </c>
      <c r="K9182" s="112">
        <f>I9182-J9182-(0.38*'Recalled prostheses cost'!$F$23)</f>
        <v>-122009102.90940085</v>
      </c>
      <c r="L9182" s="11">
        <f t="shared" si="290"/>
        <v>1</v>
      </c>
    </row>
    <row r="9183" spans="1:12" x14ac:dyDescent="0.25">
      <c r="A9183">
        <f t="shared" si="291"/>
        <v>9178</v>
      </c>
      <c r="C9183">
        <v>54941.29565286226</v>
      </c>
      <c r="D9183">
        <v>56245.561292490907</v>
      </c>
      <c r="E9183">
        <v>50843996.97544542</v>
      </c>
      <c r="F9183">
        <v>1304.2656396286475</v>
      </c>
      <c r="G9183">
        <v>307979637.83537692</v>
      </c>
      <c r="H9183" s="6">
        <f>E9183-G9183-'Recalled prostheses cost'!$F$23</f>
        <v>-280887465.3268227</v>
      </c>
      <c r="I9183" s="112">
        <v>27905603.429259863</v>
      </c>
      <c r="J9183" s="112">
        <v>117032262.37744322</v>
      </c>
      <c r="K9183" s="112">
        <f>I9183-J9183-(0.38*'Recalled prostheses cost'!$F$23)</f>
        <v>-98152352.245602012</v>
      </c>
      <c r="L9183" s="11">
        <f t="shared" si="290"/>
        <v>1</v>
      </c>
    </row>
    <row r="9184" spans="1:12" x14ac:dyDescent="0.25">
      <c r="A9184">
        <f t="shared" si="291"/>
        <v>9179</v>
      </c>
      <c r="C9184">
        <v>55842.576580425288</v>
      </c>
      <c r="D9184">
        <v>57276.7666319048</v>
      </c>
      <c r="E9184">
        <v>46375321.404246062</v>
      </c>
      <c r="F9184">
        <v>1434.1900514795125</v>
      </c>
      <c r="G9184">
        <v>243552942.72499943</v>
      </c>
      <c r="H9184" s="6">
        <f>E9184-G9184-'Recalled prostheses cost'!$F$23</f>
        <v>-220929445.78764454</v>
      </c>
      <c r="I9184" s="112">
        <v>25744512.581248403</v>
      </c>
      <c r="J9184" s="112">
        <v>92550118.235499784</v>
      </c>
      <c r="K9184" s="112">
        <f>I9184-J9184-(0.38*'Recalled prostheses cost'!$F$23)</f>
        <v>-75831298.951670021</v>
      </c>
      <c r="L9184" s="11">
        <f t="shared" si="290"/>
        <v>1</v>
      </c>
    </row>
    <row r="9185" spans="1:12" x14ac:dyDescent="0.25">
      <c r="A9185">
        <f t="shared" si="291"/>
        <v>9180</v>
      </c>
      <c r="C9185">
        <v>54426.056216535086</v>
      </c>
      <c r="D9185">
        <v>55949.828099553946</v>
      </c>
      <c r="E9185">
        <v>47949168.477599584</v>
      </c>
      <c r="F9185">
        <v>1523.7718830188605</v>
      </c>
      <c r="G9185">
        <v>264478841.28423768</v>
      </c>
      <c r="H9185" s="6">
        <f>E9185-G9185-'Recalled prostheses cost'!$F$23</f>
        <v>-240281497.27352926</v>
      </c>
      <c r="I9185" s="112">
        <v>26785098.835949436</v>
      </c>
      <c r="J9185" s="112">
        <v>100501959.68801032</v>
      </c>
      <c r="K9185" s="112">
        <f>I9185-J9185-(0.38*'Recalled prostheses cost'!$F$23)</f>
        <v>-82742554.149479538</v>
      </c>
      <c r="L9185" s="11">
        <f t="shared" si="290"/>
        <v>1</v>
      </c>
    </row>
    <row r="9186" spans="1:12" x14ac:dyDescent="0.25">
      <c r="A9186">
        <f t="shared" si="291"/>
        <v>9181</v>
      </c>
      <c r="C9186">
        <v>52317.475650704058</v>
      </c>
      <c r="D9186">
        <v>53803.368856837813</v>
      </c>
      <c r="E9186">
        <v>48754859.053142548</v>
      </c>
      <c r="F9186">
        <v>1485.8932061337546</v>
      </c>
      <c r="G9186">
        <v>281955931.54774702</v>
      </c>
      <c r="H9186" s="6">
        <f>E9186-G9186-'Recalled prostheses cost'!$F$23</f>
        <v>-256952896.96149564</v>
      </c>
      <c r="I9186" s="112">
        <v>27453261.29989529</v>
      </c>
      <c r="J9186" s="112">
        <v>107143253.98814386</v>
      </c>
      <c r="K9186" s="112">
        <f>I9186-J9186-(0.38*'Recalled prostheses cost'!$F$23)</f>
        <v>-88715685.985667229</v>
      </c>
      <c r="L9186" s="11">
        <f t="shared" si="290"/>
        <v>1</v>
      </c>
    </row>
    <row r="9187" spans="1:12" x14ac:dyDescent="0.25">
      <c r="A9187">
        <f t="shared" si="291"/>
        <v>9182</v>
      </c>
      <c r="C9187">
        <v>69231.387957114319</v>
      </c>
      <c r="D9187">
        <v>70401.772029775282</v>
      </c>
      <c r="E9187">
        <v>41722762.715787254</v>
      </c>
      <c r="F9187">
        <v>1170.3840726609633</v>
      </c>
      <c r="G9187">
        <v>151599793.74228635</v>
      </c>
      <c r="H9187" s="6">
        <f>E9187-G9187-'Recalled prostheses cost'!$F$23</f>
        <v>-133628855.49339026</v>
      </c>
      <c r="I9187" s="112">
        <v>23214377.114497051</v>
      </c>
      <c r="J9187" s="112">
        <v>57607921.62206883</v>
      </c>
      <c r="K9187" s="112">
        <f>I9187-J9187-(0.38*'Recalled prostheses cost'!$F$23)</f>
        <v>-43419237.804990426</v>
      </c>
      <c r="L9187" s="11">
        <f t="shared" si="290"/>
        <v>1</v>
      </c>
    </row>
    <row r="9188" spans="1:12" x14ac:dyDescent="0.25">
      <c r="A9188">
        <f t="shared" si="291"/>
        <v>9183</v>
      </c>
      <c r="C9188">
        <v>79113.471760861546</v>
      </c>
      <c r="D9188">
        <v>81444.634412868356</v>
      </c>
      <c r="E9188">
        <v>44368746.533466876</v>
      </c>
      <c r="F9188">
        <v>2331.1626520068094</v>
      </c>
      <c r="G9188">
        <v>227150232.3257601</v>
      </c>
      <c r="H9188" s="6">
        <f>E9188-G9188-'Recalled prostheses cost'!$F$23</f>
        <v>-206533310.25918439</v>
      </c>
      <c r="I9188" s="112">
        <v>24556218.240566287</v>
      </c>
      <c r="J9188" s="112">
        <v>86317088.283788845</v>
      </c>
      <c r="K9188" s="112">
        <f>I9188-J9188-(0.38*'Recalled prostheses cost'!$F$23)</f>
        <v>-70786563.340641201</v>
      </c>
      <c r="L9188" s="11">
        <f t="shared" si="290"/>
        <v>1</v>
      </c>
    </row>
    <row r="9189" spans="1:12" x14ac:dyDescent="0.25">
      <c r="A9189">
        <f t="shared" si="291"/>
        <v>9184</v>
      </c>
      <c r="C9189">
        <v>60020.471127617369</v>
      </c>
      <c r="D9189">
        <v>62016.853380502085</v>
      </c>
      <c r="E9189">
        <v>44233572.145921335</v>
      </c>
      <c r="F9189">
        <v>1996.3822528847159</v>
      </c>
      <c r="G9189">
        <v>388037551.8216573</v>
      </c>
      <c r="H9189" s="6">
        <f>E9189-G9189-'Recalled prostheses cost'!$F$23</f>
        <v>-367555804.14262712</v>
      </c>
      <c r="I9189" s="112">
        <v>24466963.13467335</v>
      </c>
      <c r="J9189" s="112">
        <v>147454269.69222975</v>
      </c>
      <c r="K9189" s="112">
        <f>I9189-J9189-(0.38*'Recalled prostheses cost'!$F$23)</f>
        <v>-132012999.85497504</v>
      </c>
      <c r="L9189" s="11">
        <f t="shared" si="290"/>
        <v>1</v>
      </c>
    </row>
    <row r="9190" spans="1:12" x14ac:dyDescent="0.25">
      <c r="A9190">
        <f t="shared" si="291"/>
        <v>9185</v>
      </c>
      <c r="C9190">
        <v>59147.826731042514</v>
      </c>
      <c r="D9190">
        <v>61602.002497612972</v>
      </c>
      <c r="E9190">
        <v>60035908.675608084</v>
      </c>
      <c r="F9190">
        <v>2454.1757665704572</v>
      </c>
      <c r="G9190">
        <v>550051847.44196773</v>
      </c>
      <c r="H9190" s="6">
        <f>E9190-G9190-'Recalled prostheses cost'!$F$23</f>
        <v>-513767763.2332508</v>
      </c>
      <c r="I9190" s="112">
        <v>33649669.737284504</v>
      </c>
      <c r="J9190" s="112">
        <v>209019702.02794775</v>
      </c>
      <c r="K9190" s="112">
        <f>I9190-J9190-(0.38*'Recalled prostheses cost'!$F$23)</f>
        <v>-184395725.5880819</v>
      </c>
      <c r="L9190" s="11">
        <f t="shared" si="290"/>
        <v>1</v>
      </c>
    </row>
    <row r="9191" spans="1:12" x14ac:dyDescent="0.25">
      <c r="A9191">
        <f t="shared" si="291"/>
        <v>9186</v>
      </c>
      <c r="C9191">
        <v>62115.665853868697</v>
      </c>
      <c r="D9191">
        <v>64811.453814710228</v>
      </c>
      <c r="E9191">
        <v>40381171.172362708</v>
      </c>
      <c r="F9191">
        <v>2695.7879608415315</v>
      </c>
      <c r="G9191">
        <v>369399043.52693224</v>
      </c>
      <c r="H9191" s="6">
        <f>E9191-G9191-'Recalled prostheses cost'!$F$23</f>
        <v>-352769696.82146072</v>
      </c>
      <c r="I9191" s="112">
        <v>21984553.468705785</v>
      </c>
      <c r="J9191" s="112">
        <v>140371636.54023424</v>
      </c>
      <c r="K9191" s="112">
        <f>I9191-J9191-(0.38*'Recalled prostheses cost'!$F$23)</f>
        <v>-127412776.36894709</v>
      </c>
      <c r="L9191" s="11">
        <f t="shared" si="290"/>
        <v>1</v>
      </c>
    </row>
    <row r="9192" spans="1:12" x14ac:dyDescent="0.25">
      <c r="A9192">
        <f t="shared" si="291"/>
        <v>9187</v>
      </c>
      <c r="C9192">
        <v>47363.571148905707</v>
      </c>
      <c r="D9192">
        <v>48170.427028448328</v>
      </c>
      <c r="E9192">
        <v>44480981.54587651</v>
      </c>
      <c r="F9192">
        <v>806.85587954262155</v>
      </c>
      <c r="G9192">
        <v>168503045.55038133</v>
      </c>
      <c r="H9192" s="6">
        <f>E9192-G9192-'Recalled prostheses cost'!$F$23</f>
        <v>-147773888.471396</v>
      </c>
      <c r="I9192" s="112">
        <v>24726482.416117951</v>
      </c>
      <c r="J9192" s="112">
        <v>64031157.309144899</v>
      </c>
      <c r="K9192" s="112">
        <f>I9192-J9192-(0.38*'Recalled prostheses cost'!$F$23)</f>
        <v>-48330368.190445594</v>
      </c>
      <c r="L9192" s="11">
        <f t="shared" si="290"/>
        <v>1</v>
      </c>
    </row>
    <row r="9193" spans="1:12" x14ac:dyDescent="0.25">
      <c r="A9193">
        <f t="shared" si="291"/>
        <v>9188</v>
      </c>
      <c r="C9193">
        <v>51465.313665939735</v>
      </c>
      <c r="D9193">
        <v>53115.459288598322</v>
      </c>
      <c r="E9193">
        <v>49534205.689206779</v>
      </c>
      <c r="F9193">
        <v>1650.1456226585869</v>
      </c>
      <c r="G9193">
        <v>364101823.67776799</v>
      </c>
      <c r="H9193" s="6">
        <f>E9193-G9193-'Recalled prostheses cost'!$F$23</f>
        <v>-338319442.45545238</v>
      </c>
      <c r="I9193" s="112">
        <v>27493160.687278681</v>
      </c>
      <c r="J9193" s="112">
        <v>138358692.99755183</v>
      </c>
      <c r="K9193" s="112">
        <f>I9193-J9193-(0.38*'Recalled prostheses cost'!$F$23)</f>
        <v>-119891225.60769179</v>
      </c>
      <c r="L9193" s="11">
        <f t="shared" si="290"/>
        <v>1</v>
      </c>
    </row>
    <row r="9194" spans="1:12" x14ac:dyDescent="0.25">
      <c r="A9194">
        <f t="shared" si="291"/>
        <v>9189</v>
      </c>
      <c r="C9194">
        <v>56671.968328914445</v>
      </c>
      <c r="D9194">
        <v>57989.093268919416</v>
      </c>
      <c r="E9194">
        <v>43550379.274889633</v>
      </c>
      <c r="F9194">
        <v>1317.124940004971</v>
      </c>
      <c r="G9194">
        <v>235009612.76739335</v>
      </c>
      <c r="H9194" s="6">
        <f>E9194-G9194-'Recalled prostheses cost'!$F$23</f>
        <v>-215211057.95939487</v>
      </c>
      <c r="I9194" s="112">
        <v>23851059.774847407</v>
      </c>
      <c r="J9194" s="112">
        <v>89303652.851609468</v>
      </c>
      <c r="K9194" s="112">
        <f>I9194-J9194-(0.38*'Recalled prostheses cost'!$F$23)</f>
        <v>-74478286.374180704</v>
      </c>
      <c r="L9194" s="11">
        <f t="shared" si="290"/>
        <v>1</v>
      </c>
    </row>
    <row r="9195" spans="1:12" x14ac:dyDescent="0.25">
      <c r="A9195">
        <f t="shared" si="291"/>
        <v>9190</v>
      </c>
      <c r="C9195">
        <v>54137.865738216096</v>
      </c>
      <c r="D9195">
        <v>55898.672315311596</v>
      </c>
      <c r="E9195">
        <v>57915078.486456633</v>
      </c>
      <c r="F9195">
        <v>1760.8065770955</v>
      </c>
      <c r="G9195">
        <v>460793686.17706054</v>
      </c>
      <c r="H9195" s="6">
        <f>E9195-G9195-'Recalled prostheses cost'!$F$23</f>
        <v>-426630432.15749508</v>
      </c>
      <c r="I9195" s="112">
        <v>32316668.853165355</v>
      </c>
      <c r="J9195" s="112">
        <v>175101600.74728298</v>
      </c>
      <c r="K9195" s="112">
        <f>I9195-J9195-(0.38*'Recalled prostheses cost'!$F$23)</f>
        <v>-151810625.19153628</v>
      </c>
      <c r="L9195" s="11">
        <f t="shared" si="290"/>
        <v>1</v>
      </c>
    </row>
    <row r="9196" spans="1:12" x14ac:dyDescent="0.25">
      <c r="A9196">
        <f t="shared" si="291"/>
        <v>9191</v>
      </c>
      <c r="C9196">
        <v>80822.737851396727</v>
      </c>
      <c r="D9196">
        <v>83234.730452189877</v>
      </c>
      <c r="E9196">
        <v>46949577.379885465</v>
      </c>
      <c r="F9196">
        <v>2411.9926007931499</v>
      </c>
      <c r="G9196">
        <v>271342860.34415269</v>
      </c>
      <c r="H9196" s="6">
        <f>E9196-G9196-'Recalled prostheses cost'!$F$23</f>
        <v>-248145107.43115839</v>
      </c>
      <c r="I9196" s="112">
        <v>26338848.75625753</v>
      </c>
      <c r="J9196" s="112">
        <v>103110286.93077801</v>
      </c>
      <c r="K9196" s="112">
        <f>I9196-J9196-(0.38*'Recalled prostheses cost'!$F$23)</f>
        <v>-85797131.471939117</v>
      </c>
      <c r="L9196" s="11">
        <f t="shared" si="290"/>
        <v>1</v>
      </c>
    </row>
    <row r="9197" spans="1:12" x14ac:dyDescent="0.25">
      <c r="A9197">
        <f t="shared" si="291"/>
        <v>9192</v>
      </c>
      <c r="C9197">
        <v>54087.316921426769</v>
      </c>
      <c r="D9197">
        <v>55301.150649168601</v>
      </c>
      <c r="E9197">
        <v>46039017.469237067</v>
      </c>
      <c r="F9197">
        <v>1213.8337277418323</v>
      </c>
      <c r="G9197">
        <v>266409006.46525219</v>
      </c>
      <c r="H9197" s="6">
        <f>E9197-G9197-'Recalled prostheses cost'!$F$23</f>
        <v>-244121813.4629063</v>
      </c>
      <c r="I9197" s="112">
        <v>25428543.002226241</v>
      </c>
      <c r="J9197" s="112">
        <v>101235422.45679583</v>
      </c>
      <c r="K9197" s="112">
        <f>I9197-J9197-(0.38*'Recalled prostheses cost'!$F$23)</f>
        <v>-84832572.751988232</v>
      </c>
      <c r="L9197" s="11">
        <f t="shared" si="290"/>
        <v>1</v>
      </c>
    </row>
    <row r="9198" spans="1:12" x14ac:dyDescent="0.25">
      <c r="A9198">
        <f t="shared" si="291"/>
        <v>9193</v>
      </c>
      <c r="C9198">
        <v>61135.589577074592</v>
      </c>
      <c r="D9198">
        <v>62480.369057721327</v>
      </c>
      <c r="E9198">
        <v>48787756.299634874</v>
      </c>
      <c r="F9198">
        <v>1344.7794806467355</v>
      </c>
      <c r="G9198">
        <v>258758900.70285454</v>
      </c>
      <c r="H9198" s="6">
        <f>E9198-G9198-'Recalled prostheses cost'!$F$23</f>
        <v>-233722968.87011084</v>
      </c>
      <c r="I9198" s="112">
        <v>26701942.008315701</v>
      </c>
      <c r="J9198" s="112">
        <v>98328382.267084718</v>
      </c>
      <c r="K9198" s="112">
        <f>I9198-J9198-(0.38*'Recalled prostheses cost'!$F$23)</f>
        <v>-80652133.55618766</v>
      </c>
      <c r="L9198" s="11">
        <f t="shared" si="290"/>
        <v>1</v>
      </c>
    </row>
    <row r="9199" spans="1:12" x14ac:dyDescent="0.25">
      <c r="A9199">
        <f t="shared" si="291"/>
        <v>9194</v>
      </c>
      <c r="C9199">
        <v>52568.655159198184</v>
      </c>
      <c r="D9199">
        <v>54748.577849130663</v>
      </c>
      <c r="E9199">
        <v>46187486.607944399</v>
      </c>
      <c r="F9199">
        <v>2179.9226899324785</v>
      </c>
      <c r="G9199">
        <v>468318634.12358022</v>
      </c>
      <c r="H9199" s="6">
        <f>E9199-G9199-'Recalled prostheses cost'!$F$23</f>
        <v>-445882971.98252702</v>
      </c>
      <c r="I9199" s="112">
        <v>25857877.132307518</v>
      </c>
      <c r="J9199" s="112">
        <v>177961080.96696052</v>
      </c>
      <c r="K9199" s="112">
        <f>I9199-J9199-(0.38*'Recalled prostheses cost'!$F$23)</f>
        <v>-161128897.13207164</v>
      </c>
      <c r="L9199" s="11">
        <f t="shared" si="290"/>
        <v>1</v>
      </c>
    </row>
    <row r="9200" spans="1:12" x14ac:dyDescent="0.25">
      <c r="A9200">
        <f t="shared" si="291"/>
        <v>9195</v>
      </c>
      <c r="C9200">
        <v>67985.251681317226</v>
      </c>
      <c r="D9200">
        <v>69807.892867337432</v>
      </c>
      <c r="E9200">
        <v>42300773.92743025</v>
      </c>
      <c r="F9200">
        <v>1822.6411860202061</v>
      </c>
      <c r="G9200">
        <v>201780659.60232359</v>
      </c>
      <c r="H9200" s="6">
        <f>E9200-G9200-'Recalled prostheses cost'!$F$23</f>
        <v>-183231710.14178452</v>
      </c>
      <c r="I9200" s="112">
        <v>23568809.924053572</v>
      </c>
      <c r="J9200" s="112">
        <v>76676650.648882985</v>
      </c>
      <c r="K9200" s="112">
        <f>I9200-J9200-(0.38*'Recalled prostheses cost'!$F$23)</f>
        <v>-62133534.02224806</v>
      </c>
      <c r="L9200" s="11">
        <f t="shared" si="290"/>
        <v>1</v>
      </c>
    </row>
    <row r="9201" spans="1:12" x14ac:dyDescent="0.25">
      <c r="A9201">
        <f t="shared" si="291"/>
        <v>9196</v>
      </c>
      <c r="C9201">
        <v>77220.494016157405</v>
      </c>
      <c r="D9201">
        <v>81270.226947864692</v>
      </c>
      <c r="E9201">
        <v>65373079.053383924</v>
      </c>
      <c r="F9201">
        <v>4049.7329317072872</v>
      </c>
      <c r="G9201">
        <v>741841740.36089194</v>
      </c>
      <c r="H9201" s="6">
        <f>E9201-G9201-'Recalled prostheses cost'!$F$23</f>
        <v>-700220485.77439916</v>
      </c>
      <c r="I9201" s="112">
        <v>36156987.334375113</v>
      </c>
      <c r="J9201" s="112">
        <v>281899861.33713895</v>
      </c>
      <c r="K9201" s="112">
        <f>I9201-J9201-(0.38*'Recalled prostheses cost'!$F$23)</f>
        <v>-254768567.30018249</v>
      </c>
      <c r="L9201" s="11">
        <f t="shared" si="290"/>
        <v>1</v>
      </c>
    </row>
    <row r="9202" spans="1:12" x14ac:dyDescent="0.25">
      <c r="A9202">
        <f t="shared" si="291"/>
        <v>9197</v>
      </c>
      <c r="C9202">
        <v>62815.61182103616</v>
      </c>
      <c r="D9202">
        <v>65003.737759439602</v>
      </c>
      <c r="E9202">
        <v>43561276.85854695</v>
      </c>
      <c r="F9202">
        <v>2188.125938403442</v>
      </c>
      <c r="G9202">
        <v>349705982.96996099</v>
      </c>
      <c r="H9202" s="6">
        <f>E9202-G9202-'Recalled prostheses cost'!$F$23</f>
        <v>-329896530.57830518</v>
      </c>
      <c r="I9202" s="112">
        <v>23654397.38123228</v>
      </c>
      <c r="J9202" s="112">
        <v>132888273.52858517</v>
      </c>
      <c r="K9202" s="112">
        <f>I9202-J9202-(0.38*'Recalled prostheses cost'!$F$23)</f>
        <v>-118259569.44477153</v>
      </c>
      <c r="L9202" s="11">
        <f t="shared" si="290"/>
        <v>1</v>
      </c>
    </row>
    <row r="9203" spans="1:12" x14ac:dyDescent="0.25">
      <c r="A9203">
        <f t="shared" si="291"/>
        <v>9198</v>
      </c>
      <c r="C9203">
        <v>50718.368922821115</v>
      </c>
      <c r="D9203">
        <v>51953.104016160862</v>
      </c>
      <c r="E9203">
        <v>40586663.785229482</v>
      </c>
      <c r="F9203">
        <v>1234.7350933397465</v>
      </c>
      <c r="G9203">
        <v>216479115.99068829</v>
      </c>
      <c r="H9203" s="6">
        <f>E9203-G9203-'Recalled prostheses cost'!$F$23</f>
        <v>-199644276.67234999</v>
      </c>
      <c r="I9203" s="112">
        <v>22313872.314078875</v>
      </c>
      <c r="J9203" s="112">
        <v>82262064.076461554</v>
      </c>
      <c r="K9203" s="112">
        <f>I9203-J9203-(0.38*'Recalled prostheses cost'!$F$23)</f>
        <v>-68973885.059801325</v>
      </c>
      <c r="L9203" s="11">
        <f t="shared" si="290"/>
        <v>1</v>
      </c>
    </row>
    <row r="9204" spans="1:12" x14ac:dyDescent="0.25">
      <c r="A9204">
        <f t="shared" si="291"/>
        <v>9199</v>
      </c>
      <c r="C9204">
        <v>53258.611353563312</v>
      </c>
      <c r="D9204">
        <v>54603.245978208477</v>
      </c>
      <c r="E9204">
        <v>44690090.439371392</v>
      </c>
      <c r="F9204">
        <v>1344.6346246451649</v>
      </c>
      <c r="G9204">
        <v>259232015.24988866</v>
      </c>
      <c r="H9204" s="6">
        <f>E9204-G9204-'Recalled prostheses cost'!$F$23</f>
        <v>-238293749.27740842</v>
      </c>
      <c r="I9204" s="112">
        <v>24846311.913352128</v>
      </c>
      <c r="J9204" s="112">
        <v>98508165.794957682</v>
      </c>
      <c r="K9204" s="112">
        <f>I9204-J9204-(0.38*'Recalled prostheses cost'!$F$23)</f>
        <v>-82687547.17902419</v>
      </c>
      <c r="L9204" s="11">
        <f t="shared" si="290"/>
        <v>1</v>
      </c>
    </row>
    <row r="9205" spans="1:12" x14ac:dyDescent="0.25">
      <c r="A9205">
        <f t="shared" si="291"/>
        <v>9200</v>
      </c>
      <c r="C9205">
        <v>72459.665524972384</v>
      </c>
      <c r="D9205">
        <v>74479.138842086861</v>
      </c>
      <c r="E9205">
        <v>43254029.187742949</v>
      </c>
      <c r="F9205">
        <v>2019.4733171144762</v>
      </c>
      <c r="G9205">
        <v>217269480.70107183</v>
      </c>
      <c r="H9205" s="6">
        <f>E9205-G9205-'Recalled prostheses cost'!$F$23</f>
        <v>-197767275.98022005</v>
      </c>
      <c r="I9205" s="112">
        <v>24129401.259204887</v>
      </c>
      <c r="J9205" s="112">
        <v>82562402.666407287</v>
      </c>
      <c r="K9205" s="112">
        <f>I9205-J9205-(0.38*'Recalled prostheses cost'!$F$23)</f>
        <v>-67458694.704621047</v>
      </c>
      <c r="L9205" s="11">
        <f t="shared" si="290"/>
        <v>1</v>
      </c>
    </row>
    <row r="9206" spans="1:12" x14ac:dyDescent="0.25">
      <c r="A9206">
        <f t="shared" si="291"/>
        <v>9201</v>
      </c>
      <c r="C9206">
        <v>51756.321542518286</v>
      </c>
      <c r="D9206">
        <v>53071.052603656775</v>
      </c>
      <c r="E9206">
        <v>42772942.461927176</v>
      </c>
      <c r="F9206">
        <v>1314.7310611384892</v>
      </c>
      <c r="G9206">
        <v>231925403.29616439</v>
      </c>
      <c r="H9206" s="6">
        <f>E9206-G9206-'Recalled prostheses cost'!$F$23</f>
        <v>-212904285.30112839</v>
      </c>
      <c r="I9206" s="112">
        <v>24299591.536227141</v>
      </c>
      <c r="J9206" s="112">
        <v>88131653.252542451</v>
      </c>
      <c r="K9206" s="112">
        <f>I9206-J9206-(0.38*'Recalled prostheses cost'!$F$23)</f>
        <v>-72857755.013733953</v>
      </c>
      <c r="L9206" s="11">
        <f t="shared" si="290"/>
        <v>1</v>
      </c>
    </row>
    <row r="9207" spans="1:12" x14ac:dyDescent="0.25">
      <c r="A9207">
        <f t="shared" si="291"/>
        <v>9202</v>
      </c>
      <c r="C9207">
        <v>54168.491634548838</v>
      </c>
      <c r="D9207">
        <v>55590.665171281558</v>
      </c>
      <c r="E9207">
        <v>54403660.249019288</v>
      </c>
      <c r="F9207">
        <v>1422.1735367327201</v>
      </c>
      <c r="G9207">
        <v>323366762.77039266</v>
      </c>
      <c r="H9207" s="6">
        <f>E9207-G9207-'Recalled prostheses cost'!$F$23</f>
        <v>-292714926.98826456</v>
      </c>
      <c r="I9207" s="112">
        <v>29841761.961241089</v>
      </c>
      <c r="J9207" s="112">
        <v>122879369.85274921</v>
      </c>
      <c r="K9207" s="112">
        <f>I9207-J9207-(0.38*'Recalled prostheses cost'!$F$23)</f>
        <v>-102063301.18892679</v>
      </c>
      <c r="L9207" s="11">
        <f t="shared" si="290"/>
        <v>1</v>
      </c>
    </row>
    <row r="9208" spans="1:12" x14ac:dyDescent="0.25">
      <c r="A9208">
        <f t="shared" si="291"/>
        <v>9203</v>
      </c>
      <c r="C9208">
        <v>52057.009435731801</v>
      </c>
      <c r="D9208">
        <v>54569.15274170231</v>
      </c>
      <c r="E9208">
        <v>52321329.098779544</v>
      </c>
      <c r="F9208">
        <v>2512.1433059705087</v>
      </c>
      <c r="G9208">
        <v>725085668.55571175</v>
      </c>
      <c r="H9208" s="6">
        <f>E9208-G9208-'Recalled prostheses cost'!$F$23</f>
        <v>-696516163.92382336</v>
      </c>
      <c r="I9208" s="112">
        <v>28869165.218819622</v>
      </c>
      <c r="J9208" s="112">
        <v>275532554.05117053</v>
      </c>
      <c r="K9208" s="112">
        <f>I9208-J9208-(0.38*'Recalled prostheses cost'!$F$23)</f>
        <v>-255689082.12976956</v>
      </c>
      <c r="L9208" s="11">
        <f t="shared" si="290"/>
        <v>1</v>
      </c>
    </row>
    <row r="9209" spans="1:12" x14ac:dyDescent="0.25">
      <c r="A9209">
        <f t="shared" si="291"/>
        <v>9204</v>
      </c>
      <c r="C9209">
        <v>55596.410191400333</v>
      </c>
      <c r="D9209">
        <v>57536.621766756165</v>
      </c>
      <c r="E9209">
        <v>41160401.538015209</v>
      </c>
      <c r="F9209">
        <v>1940.2115753558319</v>
      </c>
      <c r="G9209">
        <v>304057361.93236691</v>
      </c>
      <c r="H9209" s="6">
        <f>E9209-G9209-'Recalled prostheses cost'!$F$23</f>
        <v>-286648784.86124289</v>
      </c>
      <c r="I9209" s="112">
        <v>22906864.799355492</v>
      </c>
      <c r="J9209" s="112">
        <v>115541797.5342994</v>
      </c>
      <c r="K9209" s="112">
        <f>I9209-J9209-(0.38*'Recalled prostheses cost'!$F$23)</f>
        <v>-101660626.03236255</v>
      </c>
      <c r="L9209" s="11">
        <f t="shared" si="290"/>
        <v>1</v>
      </c>
    </row>
    <row r="9210" spans="1:12" x14ac:dyDescent="0.25">
      <c r="A9210">
        <f t="shared" si="291"/>
        <v>9205</v>
      </c>
      <c r="C9210">
        <v>49307.447876886908</v>
      </c>
      <c r="D9210">
        <v>50899.491421933344</v>
      </c>
      <c r="E9210">
        <v>48908927.699937373</v>
      </c>
      <c r="F9210">
        <v>1592.0435450464356</v>
      </c>
      <c r="G9210">
        <v>368937961.75237739</v>
      </c>
      <c r="H9210" s="6">
        <f>E9210-G9210-'Recalled prostheses cost'!$F$23</f>
        <v>-343780858.51933122</v>
      </c>
      <c r="I9210" s="112">
        <v>26855062.154455293</v>
      </c>
      <c r="J9210" s="112">
        <v>140196425.46590343</v>
      </c>
      <c r="K9210" s="112">
        <f>I9210-J9210-(0.38*'Recalled prostheses cost'!$F$23)</f>
        <v>-122367056.60886678</v>
      </c>
      <c r="L9210" s="11">
        <f t="shared" si="290"/>
        <v>1</v>
      </c>
    </row>
    <row r="9211" spans="1:12" x14ac:dyDescent="0.25">
      <c r="A9211">
        <f t="shared" si="291"/>
        <v>9206</v>
      </c>
      <c r="C9211">
        <v>62444.380565904852</v>
      </c>
      <c r="D9211">
        <v>64133.785572609777</v>
      </c>
      <c r="E9211">
        <v>63408318.864039794</v>
      </c>
      <c r="F9211">
        <v>1689.4050067049247</v>
      </c>
      <c r="G9211">
        <v>348498389.67182398</v>
      </c>
      <c r="H9211" s="6">
        <f>E9211-G9211-'Recalled prostheses cost'!$F$23</f>
        <v>-308841895.27467537</v>
      </c>
      <c r="I9211" s="112">
        <v>35678646.758429475</v>
      </c>
      <c r="J9211" s="112">
        <v>132429388.07529309</v>
      </c>
      <c r="K9211" s="112">
        <f>I9211-J9211-(0.38*'Recalled prostheses cost'!$F$23)</f>
        <v>-105776434.61428228</v>
      </c>
      <c r="L9211" s="11">
        <f t="shared" si="290"/>
        <v>1</v>
      </c>
    </row>
    <row r="9212" spans="1:12" x14ac:dyDescent="0.25">
      <c r="A9212">
        <f t="shared" si="291"/>
        <v>9207</v>
      </c>
      <c r="C9212">
        <v>55909.562798272957</v>
      </c>
      <c r="D9212">
        <v>57048.61533627566</v>
      </c>
      <c r="E9212">
        <v>41825619.780693546</v>
      </c>
      <c r="F9212">
        <v>1139.0525380027029</v>
      </c>
      <c r="G9212">
        <v>186763232.25930804</v>
      </c>
      <c r="H9212" s="6">
        <f>E9212-G9212-'Recalled prostheses cost'!$F$23</f>
        <v>-168689436.94550568</v>
      </c>
      <c r="I9212" s="112">
        <v>23186037.885844413</v>
      </c>
      <c r="J9212" s="112">
        <v>70970028.258537054</v>
      </c>
      <c r="K9212" s="112">
        <f>I9212-J9212-(0.38*'Recalled prostheses cost'!$F$23)</f>
        <v>-56809683.670111291</v>
      </c>
      <c r="L9212" s="11">
        <f t="shared" si="290"/>
        <v>1</v>
      </c>
    </row>
    <row r="9213" spans="1:12" x14ac:dyDescent="0.25">
      <c r="A9213">
        <f t="shared" si="291"/>
        <v>9208</v>
      </c>
      <c r="C9213">
        <v>83074.548100986533</v>
      </c>
      <c r="D9213">
        <v>86589.653499717679</v>
      </c>
      <c r="E9213">
        <v>49913807.457503423</v>
      </c>
      <c r="F9213">
        <v>3515.1053987311461</v>
      </c>
      <c r="G9213">
        <v>583254333.52551353</v>
      </c>
      <c r="H9213" s="6">
        <f>E9213-G9213-'Recalled prostheses cost'!$F$23</f>
        <v>-557092350.53490126</v>
      </c>
      <c r="I9213" s="112">
        <v>27601313.570532676</v>
      </c>
      <c r="J9213" s="112">
        <v>221636646.73969513</v>
      </c>
      <c r="K9213" s="112">
        <f>I9213-J9213-(0.38*'Recalled prostheses cost'!$F$23)</f>
        <v>-203061026.46658111</v>
      </c>
      <c r="L9213" s="11">
        <f t="shared" si="290"/>
        <v>1</v>
      </c>
    </row>
    <row r="9214" spans="1:12" x14ac:dyDescent="0.25">
      <c r="A9214">
        <f t="shared" si="291"/>
        <v>9209</v>
      </c>
      <c r="C9214">
        <v>71388.546155239936</v>
      </c>
      <c r="D9214">
        <v>73974.999077330169</v>
      </c>
      <c r="E9214">
        <v>51600079.313741751</v>
      </c>
      <c r="F9214">
        <v>2586.4529220902332</v>
      </c>
      <c r="G9214">
        <v>416517821.33033168</v>
      </c>
      <c r="H9214" s="6">
        <f>E9214-G9214-'Recalled prostheses cost'!$F$23</f>
        <v>-388669566.48348111</v>
      </c>
      <c r="I9214" s="112">
        <v>28747151.181639358</v>
      </c>
      <c r="J9214" s="112">
        <v>158276772.10552609</v>
      </c>
      <c r="K9214" s="112">
        <f>I9214-J9214-(0.38*'Recalled prostheses cost'!$F$23)</f>
        <v>-138555314.22130537</v>
      </c>
      <c r="L9214" s="11">
        <f t="shared" si="290"/>
        <v>1</v>
      </c>
    </row>
    <row r="9215" spans="1:12" x14ac:dyDescent="0.25">
      <c r="A9215">
        <f t="shared" si="291"/>
        <v>9210</v>
      </c>
      <c r="C9215">
        <v>78232.153002353356</v>
      </c>
      <c r="D9215">
        <v>81397.174420935757</v>
      </c>
      <c r="E9215">
        <v>42180287.6138952</v>
      </c>
      <c r="F9215">
        <v>3165.0214185824007</v>
      </c>
      <c r="G9215">
        <v>373127516.38658655</v>
      </c>
      <c r="H9215" s="6">
        <f>E9215-G9215-'Recalled prostheses cost'!$F$23</f>
        <v>-354699053.23958254</v>
      </c>
      <c r="I9215" s="112">
        <v>23426822.720354576</v>
      </c>
      <c r="J9215" s="112">
        <v>141788456.2269029</v>
      </c>
      <c r="K9215" s="112">
        <f>I9215-J9215-(0.38*'Recalled prostheses cost'!$F$23)</f>
        <v>-127387326.80396697</v>
      </c>
      <c r="L9215" s="11">
        <f t="shared" si="290"/>
        <v>1</v>
      </c>
    </row>
    <row r="9216" spans="1:12" x14ac:dyDescent="0.25">
      <c r="A9216">
        <f t="shared" si="291"/>
        <v>9211</v>
      </c>
      <c r="C9216">
        <v>69683.686999368772</v>
      </c>
      <c r="D9216">
        <v>72496.031172851959</v>
      </c>
      <c r="E9216">
        <v>39007000.501779266</v>
      </c>
      <c r="F9216">
        <v>2812.3441734831868</v>
      </c>
      <c r="G9216">
        <v>371306621.82140702</v>
      </c>
      <c r="H9216" s="6">
        <f>E9216-G9216-'Recalled prostheses cost'!$F$23</f>
        <v>-356051445.78651893</v>
      </c>
      <c r="I9216" s="112">
        <v>21771101.591105986</v>
      </c>
      <c r="J9216" s="112">
        <v>141096516.29213467</v>
      </c>
      <c r="K9216" s="112">
        <f>I9216-J9216-(0.38*'Recalled prostheses cost'!$F$23)</f>
        <v>-128351107.99844733</v>
      </c>
      <c r="L9216" s="11">
        <f t="shared" si="290"/>
        <v>1</v>
      </c>
    </row>
    <row r="9217" spans="1:12" x14ac:dyDescent="0.25">
      <c r="A9217">
        <f t="shared" si="291"/>
        <v>9212</v>
      </c>
      <c r="C9217">
        <v>83339.401756893945</v>
      </c>
      <c r="D9217">
        <v>87593.931452672812</v>
      </c>
      <c r="E9217">
        <v>64504803.88070672</v>
      </c>
      <c r="F9217">
        <v>4254.5296957788669</v>
      </c>
      <c r="G9217">
        <v>862146818.25348878</v>
      </c>
      <c r="H9217" s="6">
        <f>E9217-G9217-'Recalled prostheses cost'!$F$23</f>
        <v>-821393838.83967328</v>
      </c>
      <c r="I9217" s="112">
        <v>35802875.691653743</v>
      </c>
      <c r="J9217" s="112">
        <v>327615790.93632567</v>
      </c>
      <c r="K9217" s="112">
        <f>I9217-J9217-(0.38*'Recalled prostheses cost'!$F$23)</f>
        <v>-300838608.54209059</v>
      </c>
      <c r="L9217" s="11">
        <f t="shared" si="290"/>
        <v>1</v>
      </c>
    </row>
    <row r="9218" spans="1:12" x14ac:dyDescent="0.25">
      <c r="A9218">
        <f t="shared" si="291"/>
        <v>9213</v>
      </c>
      <c r="C9218">
        <v>57471.317267199483</v>
      </c>
      <c r="D9218">
        <v>58978.632562293948</v>
      </c>
      <c r="E9218">
        <v>68314751.774352983</v>
      </c>
      <c r="F9218">
        <v>1507.3152950944641</v>
      </c>
      <c r="G9218">
        <v>437083208.19591445</v>
      </c>
      <c r="H9218" s="6">
        <f>E9218-G9218-'Recalled prostheses cost'!$F$23</f>
        <v>-392520280.88845265</v>
      </c>
      <c r="I9218" s="112">
        <v>38380191.101666242</v>
      </c>
      <c r="J9218" s="112">
        <v>166091619.1144475</v>
      </c>
      <c r="K9218" s="112">
        <f>I9218-J9218-(0.38*'Recalled prostheses cost'!$F$23)</f>
        <v>-136737121.31019992</v>
      </c>
      <c r="L9218" s="11">
        <f t="shared" si="290"/>
        <v>1</v>
      </c>
    </row>
    <row r="9219" spans="1:12" x14ac:dyDescent="0.25">
      <c r="A9219">
        <f t="shared" si="291"/>
        <v>9214</v>
      </c>
      <c r="C9219">
        <v>67874.229841218199</v>
      </c>
      <c r="D9219">
        <v>69761.225391626125</v>
      </c>
      <c r="E9219">
        <v>45518059.389769047</v>
      </c>
      <c r="F9219">
        <v>1886.9955504079262</v>
      </c>
      <c r="G9219">
        <v>267511553.44530189</v>
      </c>
      <c r="H9219" s="6">
        <f>E9219-G9219-'Recalled prostheses cost'!$F$23</f>
        <v>-245745318.52242401</v>
      </c>
      <c r="I9219" s="112">
        <v>25268873.278096531</v>
      </c>
      <c r="J9219" s="112">
        <v>101654390.3092147</v>
      </c>
      <c r="K9219" s="112">
        <f>I9219-J9219-(0.38*'Recalled prostheses cost'!$F$23)</f>
        <v>-85411210.328536808</v>
      </c>
      <c r="L9219" s="11">
        <f t="shared" si="290"/>
        <v>1</v>
      </c>
    </row>
    <row r="9220" spans="1:12" x14ac:dyDescent="0.25">
      <c r="A9220">
        <f t="shared" si="291"/>
        <v>9215</v>
      </c>
      <c r="C9220">
        <v>55568.701336159458</v>
      </c>
      <c r="D9220">
        <v>57485.456100782852</v>
      </c>
      <c r="E9220">
        <v>44903333.791463748</v>
      </c>
      <c r="F9220">
        <v>1916.7547646233943</v>
      </c>
      <c r="G9220">
        <v>335599324.01628643</v>
      </c>
      <c r="H9220" s="6">
        <f>E9220-G9220-'Recalled prostheses cost'!$F$23</f>
        <v>-314447814.69171387</v>
      </c>
      <c r="I9220" s="112">
        <v>25294183.251508772</v>
      </c>
      <c r="J9220" s="112">
        <v>127527743.12618883</v>
      </c>
      <c r="K9220" s="112">
        <f>I9220-J9220-(0.38*'Recalled prostheses cost'!$F$23)</f>
        <v>-111259253.1720987</v>
      </c>
      <c r="L9220" s="11">
        <f t="shared" si="290"/>
        <v>1</v>
      </c>
    </row>
    <row r="9221" spans="1:12" x14ac:dyDescent="0.25">
      <c r="A9221">
        <f t="shared" si="291"/>
        <v>9216</v>
      </c>
      <c r="C9221">
        <v>52009.425323972275</v>
      </c>
      <c r="D9221">
        <v>53376.364467334999</v>
      </c>
      <c r="E9221">
        <v>50767073.271107681</v>
      </c>
      <c r="F9221">
        <v>1366.9391433627243</v>
      </c>
      <c r="G9221">
        <v>334188528.75505811</v>
      </c>
      <c r="H9221" s="6">
        <f>E9221-G9221-'Recalled prostheses cost'!$F$23</f>
        <v>-307173279.95084161</v>
      </c>
      <c r="I9221" s="112">
        <v>28539769.476963967</v>
      </c>
      <c r="J9221" s="112">
        <v>126991640.9269221</v>
      </c>
      <c r="K9221" s="112">
        <f>I9221-J9221-(0.38*'Recalled prostheses cost'!$F$23)</f>
        <v>-107477564.74737677</v>
      </c>
      <c r="L9221" s="11">
        <f t="shared" si="290"/>
        <v>1</v>
      </c>
    </row>
    <row r="9222" spans="1:12" x14ac:dyDescent="0.25">
      <c r="A9222">
        <f t="shared" si="291"/>
        <v>9217</v>
      </c>
      <c r="C9222">
        <v>48483.803819995206</v>
      </c>
      <c r="D9222">
        <v>50241.441683512356</v>
      </c>
      <c r="E9222">
        <v>66261156.223264262</v>
      </c>
      <c r="F9222">
        <v>1757.6378635171495</v>
      </c>
      <c r="G9222">
        <v>596857782.15153182</v>
      </c>
      <c r="H9222" s="6">
        <f>E9222-G9222-'Recalled prostheses cost'!$F$23</f>
        <v>-554348450.39515877</v>
      </c>
      <c r="I9222" s="112">
        <v>36337181.62337704</v>
      </c>
      <c r="J9222" s="112">
        <v>226805957.21758214</v>
      </c>
      <c r="K9222" s="112">
        <f>I9222-J9222-(0.38*'Recalled prostheses cost'!$F$23)</f>
        <v>-199494468.89162374</v>
      </c>
      <c r="L9222" s="11">
        <f t="shared" ref="L9222:L9285" si="292">IF(H9222/$H$1&lt;=F9222,1,0)</f>
        <v>1</v>
      </c>
    </row>
    <row r="9223" spans="1:12" x14ac:dyDescent="0.25">
      <c r="A9223">
        <f t="shared" si="291"/>
        <v>9218</v>
      </c>
      <c r="C9223">
        <v>68267.830281680872</v>
      </c>
      <c r="D9223">
        <v>69645.536670958143</v>
      </c>
      <c r="E9223">
        <v>51889753.484529294</v>
      </c>
      <c r="F9223">
        <v>1377.7063892772712</v>
      </c>
      <c r="G9223">
        <v>186790355.82735416</v>
      </c>
      <c r="H9223" s="6">
        <f>E9223-G9223-'Recalled prostheses cost'!$F$23</f>
        <v>-158652426.80971605</v>
      </c>
      <c r="I9223" s="112">
        <v>28888905.990685824</v>
      </c>
      <c r="J9223" s="112">
        <v>70980335.214394584</v>
      </c>
      <c r="K9223" s="112">
        <f>I9223-J9223-(0.38*'Recalled prostheses cost'!$F$23)</f>
        <v>-51117122.52112741</v>
      </c>
      <c r="L9223" s="11">
        <f t="shared" si="292"/>
        <v>1</v>
      </c>
    </row>
    <row r="9224" spans="1:12" x14ac:dyDescent="0.25">
      <c r="A9224">
        <f t="shared" ref="A9224:A9287" si="293">1+A9223</f>
        <v>9219</v>
      </c>
      <c r="C9224">
        <v>80552.524953743414</v>
      </c>
      <c r="D9224">
        <v>82927.168162472444</v>
      </c>
      <c r="E9224">
        <v>44011643.951975994</v>
      </c>
      <c r="F9224">
        <v>2374.6432087290304</v>
      </c>
      <c r="G9224">
        <v>246914139.52661186</v>
      </c>
      <c r="H9224" s="6">
        <f>E9224-G9224-'Recalled prostheses cost'!$F$23</f>
        <v>-226654320.04152703</v>
      </c>
      <c r="I9224" s="112">
        <v>24206984.98743321</v>
      </c>
      <c r="J9224" s="112">
        <v>93827373.0201125</v>
      </c>
      <c r="K9224" s="112">
        <f>I9224-J9224-(0.38*'Recalled prostheses cost'!$F$23)</f>
        <v>-78646081.330097944</v>
      </c>
      <c r="L9224" s="11">
        <f t="shared" si="292"/>
        <v>1</v>
      </c>
    </row>
    <row r="9225" spans="1:12" x14ac:dyDescent="0.25">
      <c r="A9225">
        <f t="shared" si="293"/>
        <v>9220</v>
      </c>
      <c r="C9225">
        <v>83674.060672398642</v>
      </c>
      <c r="D9225">
        <v>85957.98749275197</v>
      </c>
      <c r="E9225">
        <v>42380625.542309985</v>
      </c>
      <c r="F9225">
        <v>2283.9268203533284</v>
      </c>
      <c r="G9225">
        <v>235284944.03329152</v>
      </c>
      <c r="H9225" s="6">
        <f>E9225-G9225-'Recalled prostheses cost'!$F$23</f>
        <v>-216656142.95787269</v>
      </c>
      <c r="I9225" s="112">
        <v>23310281.861435995</v>
      </c>
      <c r="J9225" s="112">
        <v>89408278.732650787</v>
      </c>
      <c r="K9225" s="112">
        <f>I9225-J9225-(0.38*'Recalled prostheses cost'!$F$23)</f>
        <v>-75123690.168633431</v>
      </c>
      <c r="L9225" s="11">
        <f t="shared" si="292"/>
        <v>1</v>
      </c>
    </row>
    <row r="9226" spans="1:12" x14ac:dyDescent="0.25">
      <c r="A9226">
        <f t="shared" si="293"/>
        <v>9221</v>
      </c>
      <c r="C9226">
        <v>68910.039868199761</v>
      </c>
      <c r="D9226">
        <v>70822.063343157803</v>
      </c>
      <c r="E9226">
        <v>41285289.128975779</v>
      </c>
      <c r="F9226">
        <v>1912.0234749580413</v>
      </c>
      <c r="G9226">
        <v>217020761.16622761</v>
      </c>
      <c r="H9226" s="6">
        <f>E9226-G9226-'Recalled prostheses cost'!$F$23</f>
        <v>-199487296.504143</v>
      </c>
      <c r="I9226" s="112">
        <v>23201525.665321033</v>
      </c>
      <c r="J9226" s="112">
        <v>82467889.243166476</v>
      </c>
      <c r="K9226" s="112">
        <f>I9226-J9226-(0.38*'Recalled prostheses cost'!$F$23)</f>
        <v>-68292056.875264078</v>
      </c>
      <c r="L9226" s="11">
        <f t="shared" si="292"/>
        <v>1</v>
      </c>
    </row>
    <row r="9227" spans="1:12" x14ac:dyDescent="0.25">
      <c r="A9227">
        <f t="shared" si="293"/>
        <v>9222</v>
      </c>
      <c r="C9227">
        <v>77704.047149354708</v>
      </c>
      <c r="D9227">
        <v>80643.315986956688</v>
      </c>
      <c r="E9227">
        <v>56962532.752949513</v>
      </c>
      <c r="F9227">
        <v>2939.2688376019796</v>
      </c>
      <c r="G9227">
        <v>535181558.0974713</v>
      </c>
      <c r="H9227" s="6">
        <f>E9227-G9227-'Recalled prostheses cost'!$F$23</f>
        <v>-501970849.81141293</v>
      </c>
      <c r="I9227" s="112">
        <v>31390616.494245898</v>
      </c>
      <c r="J9227" s="112">
        <v>203368992.07703906</v>
      </c>
      <c r="K9227" s="112">
        <f>I9227-J9227-(0.38*'Recalled prostheses cost'!$F$23)</f>
        <v>-181004068.88021183</v>
      </c>
      <c r="L9227" s="11">
        <f t="shared" si="292"/>
        <v>1</v>
      </c>
    </row>
    <row r="9228" spans="1:12" x14ac:dyDescent="0.25">
      <c r="A9228">
        <f t="shared" si="293"/>
        <v>9223</v>
      </c>
      <c r="C9228">
        <v>79286.580965071989</v>
      </c>
      <c r="D9228">
        <v>83061.526444319403</v>
      </c>
      <c r="E9228">
        <v>70974734.901361555</v>
      </c>
      <c r="F9228">
        <v>3774.9454792474135</v>
      </c>
      <c r="G9228">
        <v>843105478.59151495</v>
      </c>
      <c r="H9228" s="6">
        <f>E9228-G9228-'Recalled prostheses cost'!$F$23</f>
        <v>-795882568.15704453</v>
      </c>
      <c r="I9228" s="112">
        <v>39385474.964919999</v>
      </c>
      <c r="J9228" s="112">
        <v>320380081.86477566</v>
      </c>
      <c r="K9228" s="112">
        <f>I9228-J9228-(0.38*'Recalled prostheses cost'!$F$23)</f>
        <v>-290020300.19727433</v>
      </c>
      <c r="L9228" s="11">
        <f t="shared" si="292"/>
        <v>1</v>
      </c>
    </row>
    <row r="9229" spans="1:12" x14ac:dyDescent="0.25">
      <c r="A9229">
        <f t="shared" si="293"/>
        <v>9224</v>
      </c>
      <c r="C9229">
        <v>52338.55400254485</v>
      </c>
      <c r="D9229">
        <v>54128.427212767063</v>
      </c>
      <c r="E9229">
        <v>41626142.269582063</v>
      </c>
      <c r="F9229">
        <v>1789.8732102222129</v>
      </c>
      <c r="G9229">
        <v>312819305.19043666</v>
      </c>
      <c r="H9229" s="6">
        <f>E9229-G9229-'Recalled prostheses cost'!$F$23</f>
        <v>-294944987.38774574</v>
      </c>
      <c r="I9229" s="112">
        <v>23210362.555674434</v>
      </c>
      <c r="J9229" s="112">
        <v>118871335.97236595</v>
      </c>
      <c r="K9229" s="112">
        <f>I9229-J9229-(0.38*'Recalled prostheses cost'!$F$23)</f>
        <v>-104686666.71411017</v>
      </c>
      <c r="L9229" s="11">
        <f t="shared" si="292"/>
        <v>1</v>
      </c>
    </row>
    <row r="9230" spans="1:12" x14ac:dyDescent="0.25">
      <c r="A9230">
        <f t="shared" si="293"/>
        <v>9225</v>
      </c>
      <c r="C9230">
        <v>56406.826711405105</v>
      </c>
      <c r="D9230">
        <v>58012.225585304499</v>
      </c>
      <c r="E9230">
        <v>58563129.377971239</v>
      </c>
      <c r="F9230">
        <v>1605.3988738993939</v>
      </c>
      <c r="G9230">
        <v>377941823.46221</v>
      </c>
      <c r="H9230" s="6">
        <f>E9230-G9230-'Recalled prostheses cost'!$F$23</f>
        <v>-343130518.55112994</v>
      </c>
      <c r="I9230" s="112">
        <v>32472398.514635157</v>
      </c>
      <c r="J9230" s="112">
        <v>143617892.91563982</v>
      </c>
      <c r="K9230" s="112">
        <f>I9230-J9230-(0.38*'Recalled prostheses cost'!$F$23)</f>
        <v>-120171187.6984233</v>
      </c>
      <c r="L9230" s="11">
        <f t="shared" si="292"/>
        <v>1</v>
      </c>
    </row>
    <row r="9231" spans="1:12" x14ac:dyDescent="0.25">
      <c r="A9231">
        <f t="shared" si="293"/>
        <v>9226</v>
      </c>
      <c r="C9231">
        <v>74386.09181230572</v>
      </c>
      <c r="D9231">
        <v>76530.677945347226</v>
      </c>
      <c r="E9231">
        <v>43885793.232904695</v>
      </c>
      <c r="F9231">
        <v>2144.5861330415064</v>
      </c>
      <c r="G9231">
        <v>234914555.29566899</v>
      </c>
      <c r="H9231" s="6">
        <f>E9231-G9231-'Recalled prostheses cost'!$F$23</f>
        <v>-214780586.52965546</v>
      </c>
      <c r="I9231" s="112">
        <v>24550669.941451188</v>
      </c>
      <c r="J9231" s="112">
        <v>89267531.012354225</v>
      </c>
      <c r="K9231" s="112">
        <f>I9231-J9231-(0.38*'Recalled prostheses cost'!$F$23)</f>
        <v>-73742554.368321687</v>
      </c>
      <c r="L9231" s="11">
        <f t="shared" si="292"/>
        <v>1</v>
      </c>
    </row>
    <row r="9232" spans="1:12" x14ac:dyDescent="0.25">
      <c r="A9232">
        <f t="shared" si="293"/>
        <v>9227</v>
      </c>
      <c r="C9232">
        <v>81804.152584961179</v>
      </c>
      <c r="D9232">
        <v>85494.106282864319</v>
      </c>
      <c r="E9232">
        <v>61006760.483389162</v>
      </c>
      <c r="F9232">
        <v>3689.95369790314</v>
      </c>
      <c r="G9232">
        <v>637068651.12933969</v>
      </c>
      <c r="H9232" s="6">
        <f>E9232-G9232-'Recalled prostheses cost'!$F$23</f>
        <v>-599813715.11284173</v>
      </c>
      <c r="I9232" s="112">
        <v>33788506.560229644</v>
      </c>
      <c r="J9232" s="112">
        <v>242086087.42914903</v>
      </c>
      <c r="K9232" s="112">
        <f>I9232-J9232-(0.38*'Recalled prostheses cost'!$F$23)</f>
        <v>-217323274.16633803</v>
      </c>
      <c r="L9232" s="11">
        <f t="shared" si="292"/>
        <v>1</v>
      </c>
    </row>
    <row r="9233" spans="1:12" x14ac:dyDescent="0.25">
      <c r="A9233">
        <f t="shared" si="293"/>
        <v>9228</v>
      </c>
      <c r="C9233">
        <v>67371.911067072302</v>
      </c>
      <c r="D9233">
        <v>70649.260502722929</v>
      </c>
      <c r="E9233">
        <v>40398587.681154355</v>
      </c>
      <c r="F9233">
        <v>3277.3494356506271</v>
      </c>
      <c r="G9233">
        <v>404720214.36919791</v>
      </c>
      <c r="H9233" s="6">
        <f>E9233-G9233-'Recalled prostheses cost'!$F$23</f>
        <v>-388073451.1549347</v>
      </c>
      <c r="I9233" s="112">
        <v>22338533.918347389</v>
      </c>
      <c r="J9233" s="112">
        <v>153793681.46029523</v>
      </c>
      <c r="K9233" s="112">
        <f>I9233-J9233-(0.38*'Recalled prostheses cost'!$F$23)</f>
        <v>-140480840.8393665</v>
      </c>
      <c r="L9233" s="11">
        <f t="shared" si="292"/>
        <v>1</v>
      </c>
    </row>
    <row r="9234" spans="1:12" x14ac:dyDescent="0.25">
      <c r="A9234">
        <f t="shared" si="293"/>
        <v>9229</v>
      </c>
      <c r="C9234">
        <v>62434.350854092379</v>
      </c>
      <c r="D9234">
        <v>65002.467381644645</v>
      </c>
      <c r="E9234">
        <v>55044779.27377966</v>
      </c>
      <c r="F9234">
        <v>2568.1165275522653</v>
      </c>
      <c r="G9234">
        <v>496758951.88980031</v>
      </c>
      <c r="H9234" s="6">
        <f>E9234-G9234-'Recalled prostheses cost'!$F$23</f>
        <v>-465465997.08291185</v>
      </c>
      <c r="I9234" s="112">
        <v>30821012.865874905</v>
      </c>
      <c r="J9234" s="112">
        <v>188768401.71812406</v>
      </c>
      <c r="K9234" s="112">
        <f>I9234-J9234-(0.38*'Recalled prostheses cost'!$F$23)</f>
        <v>-166973082.1496678</v>
      </c>
      <c r="L9234" s="11">
        <f t="shared" si="292"/>
        <v>1</v>
      </c>
    </row>
    <row r="9235" spans="1:12" x14ac:dyDescent="0.25">
      <c r="A9235">
        <f t="shared" si="293"/>
        <v>9230</v>
      </c>
      <c r="C9235">
        <v>60622.803638463345</v>
      </c>
      <c r="D9235">
        <v>62706.204451172685</v>
      </c>
      <c r="E9235">
        <v>45997016.287849054</v>
      </c>
      <c r="F9235">
        <v>2083.4008127093402</v>
      </c>
      <c r="G9235">
        <v>383503061.2653259</v>
      </c>
      <c r="H9235" s="6">
        <f>E9235-G9235-'Recalled prostheses cost'!$F$23</f>
        <v>-361257869.444368</v>
      </c>
      <c r="I9235" s="112">
        <v>25706901.377114393</v>
      </c>
      <c r="J9235" s="112">
        <v>145731163.28082383</v>
      </c>
      <c r="K9235" s="112">
        <f>I9235-J9235-(0.38*'Recalled prostheses cost'!$F$23)</f>
        <v>-129049955.2011281</v>
      </c>
      <c r="L9235" s="11">
        <f t="shared" si="292"/>
        <v>1</v>
      </c>
    </row>
    <row r="9236" spans="1:12" x14ac:dyDescent="0.25">
      <c r="A9236">
        <f t="shared" si="293"/>
        <v>9231</v>
      </c>
      <c r="C9236">
        <v>53915.473777532781</v>
      </c>
      <c r="D9236">
        <v>55871.692642545007</v>
      </c>
      <c r="E9236">
        <v>58503831.019877456</v>
      </c>
      <c r="F9236">
        <v>1956.2188650122262</v>
      </c>
      <c r="G9236">
        <v>564943984.84002924</v>
      </c>
      <c r="H9236" s="6">
        <f>E9236-G9236-'Recalled prostheses cost'!$F$23</f>
        <v>-530191978.28704298</v>
      </c>
      <c r="I9236" s="112">
        <v>32137016.010495212</v>
      </c>
      <c r="J9236" s="112">
        <v>214678714.23921108</v>
      </c>
      <c r="K9236" s="112">
        <f>I9236-J9236-(0.38*'Recalled prostheses cost'!$F$23)</f>
        <v>-191567391.52613452</v>
      </c>
      <c r="L9236" s="11">
        <f t="shared" si="292"/>
        <v>1</v>
      </c>
    </row>
    <row r="9237" spans="1:12" x14ac:dyDescent="0.25">
      <c r="A9237">
        <f t="shared" si="293"/>
        <v>9232</v>
      </c>
      <c r="C9237">
        <v>61972.951355160403</v>
      </c>
      <c r="D9237">
        <v>64286.859738080857</v>
      </c>
      <c r="E9237">
        <v>61277284.921616293</v>
      </c>
      <c r="F9237">
        <v>2313.9083829204537</v>
      </c>
      <c r="G9237">
        <v>630512628.26542437</v>
      </c>
      <c r="H9237" s="6">
        <f>E9237-G9237-'Recalled prostheses cost'!$F$23</f>
        <v>-592987167.81069922</v>
      </c>
      <c r="I9237" s="112">
        <v>33551777.561026234</v>
      </c>
      <c r="J9237" s="112">
        <v>239594798.7408613</v>
      </c>
      <c r="K9237" s="112">
        <f>I9237-J9237-(0.38*'Recalled prostheses cost'!$F$23)</f>
        <v>-215068714.47725371</v>
      </c>
      <c r="L9237" s="11">
        <f t="shared" si="292"/>
        <v>1</v>
      </c>
    </row>
    <row r="9238" spans="1:12" x14ac:dyDescent="0.25">
      <c r="A9238">
        <f t="shared" si="293"/>
        <v>9233</v>
      </c>
      <c r="C9238">
        <v>60715.696440458159</v>
      </c>
      <c r="D9238">
        <v>62541.787271858469</v>
      </c>
      <c r="E9238">
        <v>45952105.871929251</v>
      </c>
      <c r="F9238">
        <v>1826.09083140031</v>
      </c>
      <c r="G9238">
        <v>285895908.1981231</v>
      </c>
      <c r="H9238" s="6">
        <f>E9238-G9238-'Recalled prostheses cost'!$F$23</f>
        <v>-263695626.79308501</v>
      </c>
      <c r="I9238" s="112">
        <v>25591887.438376304</v>
      </c>
      <c r="J9238" s="112">
        <v>108640445.11528677</v>
      </c>
      <c r="K9238" s="112">
        <f>I9238-J9238-(0.38*'Recalled prostheses cost'!$F$23)</f>
        <v>-92074250.974329114</v>
      </c>
      <c r="L9238" s="11">
        <f t="shared" si="292"/>
        <v>1</v>
      </c>
    </row>
    <row r="9239" spans="1:12" x14ac:dyDescent="0.25">
      <c r="A9239">
        <f t="shared" si="293"/>
        <v>9234</v>
      </c>
      <c r="C9239">
        <v>63636.050540940356</v>
      </c>
      <c r="D9239">
        <v>65237.026842886407</v>
      </c>
      <c r="E9239">
        <v>40183585.865580238</v>
      </c>
      <c r="F9239">
        <v>1600.9763019460515</v>
      </c>
      <c r="G9239">
        <v>209409363.29392299</v>
      </c>
      <c r="H9239" s="6">
        <f>E9239-G9239-'Recalled prostheses cost'!$F$23</f>
        <v>-192977601.89523393</v>
      </c>
      <c r="I9239" s="112">
        <v>22545673.725395627</v>
      </c>
      <c r="J9239" s="112">
        <v>79575558.051690742</v>
      </c>
      <c r="K9239" s="112">
        <f>I9239-J9239-(0.38*'Recalled prostheses cost'!$F$23)</f>
        <v>-66055577.623713762</v>
      </c>
      <c r="L9239" s="11">
        <f t="shared" si="292"/>
        <v>1</v>
      </c>
    </row>
    <row r="9240" spans="1:12" x14ac:dyDescent="0.25">
      <c r="A9240">
        <f t="shared" si="293"/>
        <v>9235</v>
      </c>
      <c r="C9240">
        <v>81972.986680717717</v>
      </c>
      <c r="D9240">
        <v>85174.64772758873</v>
      </c>
      <c r="E9240">
        <v>46689145.06562198</v>
      </c>
      <c r="F9240">
        <v>3201.6610468710132</v>
      </c>
      <c r="G9240">
        <v>380957225.6348927</v>
      </c>
      <c r="H9240" s="6">
        <f>E9240-G9240-'Recalled prostheses cost'!$F$23</f>
        <v>-358019905.0361619</v>
      </c>
      <c r="I9240" s="112">
        <v>25653419.052195836</v>
      </c>
      <c r="J9240" s="112">
        <v>144763745.74125925</v>
      </c>
      <c r="K9240" s="112">
        <f>I9240-J9240-(0.38*'Recalled prostheses cost'!$F$23)</f>
        <v>-128136019.98648205</v>
      </c>
      <c r="L9240" s="11">
        <f t="shared" si="292"/>
        <v>1</v>
      </c>
    </row>
    <row r="9241" spans="1:12" x14ac:dyDescent="0.25">
      <c r="A9241">
        <f t="shared" si="293"/>
        <v>9236</v>
      </c>
      <c r="C9241">
        <v>49564.017165387479</v>
      </c>
      <c r="D9241">
        <v>50807.846876522097</v>
      </c>
      <c r="E9241">
        <v>54643532.098620877</v>
      </c>
      <c r="F9241">
        <v>1243.8297111346183</v>
      </c>
      <c r="G9241">
        <v>326932100.36768997</v>
      </c>
      <c r="H9241" s="6">
        <f>E9241-G9241-'Recalled prostheses cost'!$F$23</f>
        <v>-296040392.73596025</v>
      </c>
      <c r="I9241" s="112">
        <v>30304423.545792542</v>
      </c>
      <c r="J9241" s="112">
        <v>124234198.13972217</v>
      </c>
      <c r="K9241" s="112">
        <f>I9241-J9241-(0.38*'Recalled prostheses cost'!$F$23)</f>
        <v>-102955467.89134827</v>
      </c>
      <c r="L9241" s="11">
        <f t="shared" si="292"/>
        <v>1</v>
      </c>
    </row>
    <row r="9242" spans="1:12" x14ac:dyDescent="0.25">
      <c r="A9242">
        <f t="shared" si="293"/>
        <v>9237</v>
      </c>
      <c r="C9242">
        <v>51971.799253707235</v>
      </c>
      <c r="D9242">
        <v>53290.122175500852</v>
      </c>
      <c r="E9242">
        <v>42870125.419858344</v>
      </c>
      <c r="F9242">
        <v>1318.3229217936168</v>
      </c>
      <c r="G9242">
        <v>259890182.75822219</v>
      </c>
      <c r="H9242" s="6">
        <f>E9242-G9242-'Recalled prostheses cost'!$F$23</f>
        <v>-240771881.80525503</v>
      </c>
      <c r="I9242" s="112">
        <v>23661137.136533387</v>
      </c>
      <c r="J9242" s="112">
        <v>98758269.448124424</v>
      </c>
      <c r="K9242" s="112">
        <f>I9242-J9242-(0.38*'Recalled prostheses cost'!$F$23)</f>
        <v>-84122825.609009683</v>
      </c>
      <c r="L9242" s="11">
        <f t="shared" si="292"/>
        <v>1</v>
      </c>
    </row>
    <row r="9243" spans="1:12" x14ac:dyDescent="0.25">
      <c r="A9243">
        <f t="shared" si="293"/>
        <v>9238</v>
      </c>
      <c r="C9243">
        <v>77981.801631341368</v>
      </c>
      <c r="D9243">
        <v>80964.572836969688</v>
      </c>
      <c r="E9243">
        <v>42537457.670516372</v>
      </c>
      <c r="F9243">
        <v>2982.7712056283199</v>
      </c>
      <c r="G9243">
        <v>343200083.81826317</v>
      </c>
      <c r="H9243" s="6">
        <f>E9243-G9243-'Recalled prostheses cost'!$F$23</f>
        <v>-324414450.61463797</v>
      </c>
      <c r="I9243" s="112">
        <v>23664149.868295003</v>
      </c>
      <c r="J9243" s="112">
        <v>130416031.85093999</v>
      </c>
      <c r="K9243" s="112">
        <f>I9243-J9243-(0.38*'Recalled prostheses cost'!$F$23)</f>
        <v>-115777575.28006363</v>
      </c>
      <c r="L9243" s="11">
        <f t="shared" si="292"/>
        <v>1</v>
      </c>
    </row>
    <row r="9244" spans="1:12" x14ac:dyDescent="0.25">
      <c r="A9244">
        <f t="shared" si="293"/>
        <v>9239</v>
      </c>
      <c r="C9244">
        <v>56346.3805766593</v>
      </c>
      <c r="D9244">
        <v>58066.650162952967</v>
      </c>
      <c r="E9244">
        <v>60409778.322325796</v>
      </c>
      <c r="F9244">
        <v>1720.2695862936671</v>
      </c>
      <c r="G9244">
        <v>426302443.01658857</v>
      </c>
      <c r="H9244" s="6">
        <f>E9244-G9244-'Recalled prostheses cost'!$F$23</f>
        <v>-389644489.16115391</v>
      </c>
      <c r="I9244" s="112">
        <v>33016480.115515377</v>
      </c>
      <c r="J9244" s="112">
        <v>161994928.34630367</v>
      </c>
      <c r="K9244" s="112">
        <f>I9244-J9244-(0.38*'Recalled prostheses cost'!$F$23)</f>
        <v>-138004141.52820694</v>
      </c>
      <c r="L9244" s="11">
        <f t="shared" si="292"/>
        <v>1</v>
      </c>
    </row>
    <row r="9245" spans="1:12" x14ac:dyDescent="0.25">
      <c r="A9245">
        <f t="shared" si="293"/>
        <v>9240</v>
      </c>
      <c r="C9245">
        <v>59362.97360875718</v>
      </c>
      <c r="D9245">
        <v>60975.307967335393</v>
      </c>
      <c r="E9245">
        <v>40318802.939919315</v>
      </c>
      <c r="F9245">
        <v>1612.3343585782131</v>
      </c>
      <c r="G9245">
        <v>218122093.62442887</v>
      </c>
      <c r="H9245" s="6">
        <f>E9245-G9245-'Recalled prostheses cost'!$F$23</f>
        <v>-201555115.15140072</v>
      </c>
      <c r="I9245" s="112">
        <v>22778181.069784936</v>
      </c>
      <c r="J9245" s="112">
        <v>82886395.577282965</v>
      </c>
      <c r="K9245" s="112">
        <f>I9245-J9245-(0.38*'Recalled prostheses cost'!$F$23)</f>
        <v>-69133907.80491668</v>
      </c>
      <c r="L9245" s="11">
        <f t="shared" si="292"/>
        <v>1</v>
      </c>
    </row>
    <row r="9246" spans="1:12" x14ac:dyDescent="0.25">
      <c r="A9246">
        <f t="shared" si="293"/>
        <v>9241</v>
      </c>
      <c r="C9246">
        <v>51128.582198851509</v>
      </c>
      <c r="D9246">
        <v>52031.657673491296</v>
      </c>
      <c r="E9246">
        <v>68811649.368746549</v>
      </c>
      <c r="F9246">
        <v>903.07547463978699</v>
      </c>
      <c r="G9246">
        <v>292445038.87087548</v>
      </c>
      <c r="H9246" s="6">
        <f>E9246-G9246-'Recalled prostheses cost'!$F$23</f>
        <v>-247385213.9690201</v>
      </c>
      <c r="I9246" s="112">
        <v>38148603.385376595</v>
      </c>
      <c r="J9246" s="112">
        <v>111129114.77093269</v>
      </c>
      <c r="K9246" s="112">
        <f>I9246-J9246-(0.38*'Recalled prostheses cost'!$F$23)</f>
        <v>-82006204.682974756</v>
      </c>
      <c r="L9246" s="11">
        <f t="shared" si="292"/>
        <v>1</v>
      </c>
    </row>
    <row r="9247" spans="1:12" x14ac:dyDescent="0.25">
      <c r="A9247">
        <f t="shared" si="293"/>
        <v>9242</v>
      </c>
      <c r="C9247">
        <v>51260.513124699581</v>
      </c>
      <c r="D9247">
        <v>52637.413297035964</v>
      </c>
      <c r="E9247">
        <v>52403082.858844467</v>
      </c>
      <c r="F9247">
        <v>1376.9001723363835</v>
      </c>
      <c r="G9247">
        <v>361670064.92595285</v>
      </c>
      <c r="H9247" s="6">
        <f>E9247-G9247-'Recalled prostheses cost'!$F$23</f>
        <v>-333018806.53399956</v>
      </c>
      <c r="I9247" s="112">
        <v>29391280.517272182</v>
      </c>
      <c r="J9247" s="112">
        <v>137434624.67186207</v>
      </c>
      <c r="K9247" s="112">
        <f>I9247-J9247-(0.38*'Recalled prostheses cost'!$F$23)</f>
        <v>-117069037.45200855</v>
      </c>
      <c r="L9247" s="11">
        <f t="shared" si="292"/>
        <v>1</v>
      </c>
    </row>
    <row r="9248" spans="1:12" x14ac:dyDescent="0.25">
      <c r="A9248">
        <f t="shared" si="293"/>
        <v>9243</v>
      </c>
      <c r="C9248">
        <v>54764.333353855865</v>
      </c>
      <c r="D9248">
        <v>56322.367440451846</v>
      </c>
      <c r="E9248">
        <v>55056475.82130003</v>
      </c>
      <c r="F9248">
        <v>1558.0340865959806</v>
      </c>
      <c r="G9248">
        <v>330412862.70399404</v>
      </c>
      <c r="H9248" s="6">
        <f>E9248-G9248-'Recalled prostheses cost'!$F$23</f>
        <v>-299108211.34958518</v>
      </c>
      <c r="I9248" s="112">
        <v>30241448.763091113</v>
      </c>
      <c r="J9248" s="112">
        <v>125556887.82751775</v>
      </c>
      <c r="K9248" s="112">
        <f>I9248-J9248-(0.38*'Recalled prostheses cost'!$F$23)</f>
        <v>-104341132.36184528</v>
      </c>
      <c r="L9248" s="11">
        <f t="shared" si="292"/>
        <v>1</v>
      </c>
    </row>
    <row r="9249" spans="1:12" x14ac:dyDescent="0.25">
      <c r="A9249">
        <f t="shared" si="293"/>
        <v>9244</v>
      </c>
      <c r="C9249">
        <v>51247.320064227628</v>
      </c>
      <c r="D9249">
        <v>52747.710410807915</v>
      </c>
      <c r="E9249">
        <v>46371592.07873515</v>
      </c>
      <c r="F9249">
        <v>1500.3903465802869</v>
      </c>
      <c r="G9249">
        <v>296316960.14866555</v>
      </c>
      <c r="H9249" s="6">
        <f>E9249-G9249-'Recalled prostheses cost'!$F$23</f>
        <v>-273697192.5368216</v>
      </c>
      <c r="I9249" s="112">
        <v>25544283.940979946</v>
      </c>
      <c r="J9249" s="112">
        <v>112600444.85649289</v>
      </c>
      <c r="K9249" s="112">
        <f>I9249-J9249-(0.38*'Recalled prostheses cost'!$F$23)</f>
        <v>-96081854.212931603</v>
      </c>
      <c r="L9249" s="11">
        <f t="shared" si="292"/>
        <v>1</v>
      </c>
    </row>
    <row r="9250" spans="1:12" x14ac:dyDescent="0.25">
      <c r="A9250">
        <f t="shared" si="293"/>
        <v>9245</v>
      </c>
      <c r="C9250">
        <v>70544.064939587566</v>
      </c>
      <c r="D9250">
        <v>72652.706168791628</v>
      </c>
      <c r="E9250">
        <v>46130854.987337448</v>
      </c>
      <c r="F9250">
        <v>2108.6412292040623</v>
      </c>
      <c r="G9250">
        <v>233595713.3058179</v>
      </c>
      <c r="H9250" s="6">
        <f>E9250-G9250-'Recalled prostheses cost'!$F$23</f>
        <v>-211216682.78537163</v>
      </c>
      <c r="I9250" s="112">
        <v>25818522.017552815</v>
      </c>
      <c r="J9250" s="112">
        <v>88766371.056210801</v>
      </c>
      <c r="K9250" s="112">
        <f>I9250-J9250-(0.38*'Recalled prostheses cost'!$F$23)</f>
        <v>-71973542.336076632</v>
      </c>
      <c r="L9250" s="11">
        <f t="shared" si="292"/>
        <v>1</v>
      </c>
    </row>
    <row r="9251" spans="1:12" x14ac:dyDescent="0.25">
      <c r="A9251">
        <f t="shared" si="293"/>
        <v>9246</v>
      </c>
      <c r="C9251">
        <v>55187.961731939809</v>
      </c>
      <c r="D9251">
        <v>56638.259816666723</v>
      </c>
      <c r="E9251">
        <v>50022968.270636864</v>
      </c>
      <c r="F9251">
        <v>1450.2980847269137</v>
      </c>
      <c r="G9251">
        <v>346331656.08938158</v>
      </c>
      <c r="H9251" s="6">
        <f>E9251-G9251-'Recalled prostheses cost'!$F$23</f>
        <v>-320060512.28563589</v>
      </c>
      <c r="I9251" s="112">
        <v>27586999.569745291</v>
      </c>
      <c r="J9251" s="112">
        <v>131606029.31396499</v>
      </c>
      <c r="K9251" s="112">
        <f>I9251-J9251-(0.38*'Recalled prostheses cost'!$F$23)</f>
        <v>-113044723.04163834</v>
      </c>
      <c r="L9251" s="11">
        <f t="shared" si="292"/>
        <v>1</v>
      </c>
    </row>
    <row r="9252" spans="1:12" x14ac:dyDescent="0.25">
      <c r="A9252">
        <f t="shared" si="293"/>
        <v>9247</v>
      </c>
      <c r="C9252">
        <v>55098.502224401709</v>
      </c>
      <c r="D9252">
        <v>56882.888625522042</v>
      </c>
      <c r="E9252">
        <v>41916759.717702113</v>
      </c>
      <c r="F9252">
        <v>1784.3864011203332</v>
      </c>
      <c r="G9252">
        <v>309635901.31249452</v>
      </c>
      <c r="H9252" s="6">
        <f>E9252-G9252-'Recalled prostheses cost'!$F$23</f>
        <v>-291470966.0616836</v>
      </c>
      <c r="I9252" s="112">
        <v>23306038.264216341</v>
      </c>
      <c r="J9252" s="112">
        <v>117661642.49874789</v>
      </c>
      <c r="K9252" s="112">
        <f>I9252-J9252-(0.38*'Recalled prostheses cost'!$F$23)</f>
        <v>-103381297.53195021</v>
      </c>
      <c r="L9252" s="11">
        <f t="shared" si="292"/>
        <v>1</v>
      </c>
    </row>
    <row r="9253" spans="1:12" x14ac:dyDescent="0.25">
      <c r="A9253">
        <f t="shared" si="293"/>
        <v>9248</v>
      </c>
      <c r="C9253">
        <v>63189.939184671348</v>
      </c>
      <c r="D9253">
        <v>64565.009855722841</v>
      </c>
      <c r="E9253">
        <v>45164611.980022416</v>
      </c>
      <c r="F9253">
        <v>1375.0706710514933</v>
      </c>
      <c r="G9253">
        <v>193919530.69245562</v>
      </c>
      <c r="H9253" s="6">
        <f>E9253-G9253-'Recalled prostheses cost'!$F$23</f>
        <v>-172506743.17932439</v>
      </c>
      <c r="I9253" s="112">
        <v>25094406.117721256</v>
      </c>
      <c r="J9253" s="112">
        <v>73689421.663133129</v>
      </c>
      <c r="K9253" s="112">
        <f>I9253-J9253-(0.38*'Recalled prostheses cost'!$F$23)</f>
        <v>-57620708.842830516</v>
      </c>
      <c r="L9253" s="11">
        <f t="shared" si="292"/>
        <v>1</v>
      </c>
    </row>
    <row r="9254" spans="1:12" x14ac:dyDescent="0.25">
      <c r="A9254">
        <f t="shared" si="293"/>
        <v>9249</v>
      </c>
      <c r="C9254">
        <v>63723.537348421414</v>
      </c>
      <c r="D9254">
        <v>65411.28620182677</v>
      </c>
      <c r="E9254">
        <v>45612895.615563735</v>
      </c>
      <c r="F9254">
        <v>1687.7488534053555</v>
      </c>
      <c r="G9254">
        <v>230461462.6648396</v>
      </c>
      <c r="H9254" s="6">
        <f>E9254-G9254-'Recalled prostheses cost'!$F$23</f>
        <v>-208600391.51616704</v>
      </c>
      <c r="I9254" s="112">
        <v>25091534.804670095</v>
      </c>
      <c r="J9254" s="112">
        <v>87575355.812639073</v>
      </c>
      <c r="K9254" s="112">
        <f>I9254-J9254-(0.38*'Recalled prostheses cost'!$F$23)</f>
        <v>-71509514.305387616</v>
      </c>
      <c r="L9254" s="11">
        <f t="shared" si="292"/>
        <v>1</v>
      </c>
    </row>
    <row r="9255" spans="1:12" x14ac:dyDescent="0.25">
      <c r="A9255">
        <f t="shared" si="293"/>
        <v>9250</v>
      </c>
      <c r="C9255">
        <v>54113.352699297291</v>
      </c>
      <c r="D9255">
        <v>55502.795583289175</v>
      </c>
      <c r="E9255">
        <v>41633934.811296068</v>
      </c>
      <c r="F9255">
        <v>1389.4428839918837</v>
      </c>
      <c r="G9255">
        <v>208905074.54099512</v>
      </c>
      <c r="H9255" s="6">
        <f>E9255-G9255-'Recalled prostheses cost'!$F$23</f>
        <v>-191022964.19659021</v>
      </c>
      <c r="I9255" s="112">
        <v>23467330.63923493</v>
      </c>
      <c r="J9255" s="112">
        <v>79383928.325578153</v>
      </c>
      <c r="K9255" s="112">
        <f>I9255-J9255-(0.38*'Recalled prostheses cost'!$F$23)</f>
        <v>-64942290.983761869</v>
      </c>
      <c r="L9255" s="11">
        <f t="shared" si="292"/>
        <v>1</v>
      </c>
    </row>
    <row r="9256" spans="1:12" x14ac:dyDescent="0.25">
      <c r="A9256">
        <f t="shared" si="293"/>
        <v>9251</v>
      </c>
      <c r="C9256">
        <v>56862.68835370864</v>
      </c>
      <c r="D9256">
        <v>58346.946613829772</v>
      </c>
      <c r="E9256">
        <v>64694924.837085471</v>
      </c>
      <c r="F9256">
        <v>1484.2582601211325</v>
      </c>
      <c r="G9256">
        <v>413806332.50411588</v>
      </c>
      <c r="H9256" s="6">
        <f>E9256-G9256-'Recalled prostheses cost'!$F$23</f>
        <v>-372863232.13392156</v>
      </c>
      <c r="I9256" s="112">
        <v>36222370.811099574</v>
      </c>
      <c r="J9256" s="112">
        <v>157246406.35156402</v>
      </c>
      <c r="K9256" s="112">
        <f>I9256-J9256-(0.38*'Recalled prostheses cost'!$F$23)</f>
        <v>-130049728.83788309</v>
      </c>
      <c r="L9256" s="11">
        <f t="shared" si="292"/>
        <v>1</v>
      </c>
    </row>
    <row r="9257" spans="1:12" x14ac:dyDescent="0.25">
      <c r="A9257">
        <f t="shared" si="293"/>
        <v>9252</v>
      </c>
      <c r="C9257">
        <v>52689.536370106864</v>
      </c>
      <c r="D9257">
        <v>54591.267278618754</v>
      </c>
      <c r="E9257">
        <v>40945783.167556241</v>
      </c>
      <c r="F9257">
        <v>1901.7309085118904</v>
      </c>
      <c r="G9257">
        <v>345978741.424514</v>
      </c>
      <c r="H9257" s="6">
        <f>E9257-G9257-'Recalled prostheses cost'!$F$23</f>
        <v>-328784782.72384894</v>
      </c>
      <c r="I9257" s="112">
        <v>22858413.93712806</v>
      </c>
      <c r="J9257" s="112">
        <v>131471921.74131532</v>
      </c>
      <c r="K9257" s="112">
        <f>I9257-J9257-(0.38*'Recalled prostheses cost'!$F$23)</f>
        <v>-117639201.10160592</v>
      </c>
      <c r="L9257" s="11">
        <f t="shared" si="292"/>
        <v>1</v>
      </c>
    </row>
    <row r="9258" spans="1:12" x14ac:dyDescent="0.25">
      <c r="A9258">
        <f t="shared" si="293"/>
        <v>9253</v>
      </c>
      <c r="C9258">
        <v>67835.058204853907</v>
      </c>
      <c r="D9258">
        <v>69865.935901688703</v>
      </c>
      <c r="E9258">
        <v>41120761.022064179</v>
      </c>
      <c r="F9258">
        <v>2030.8776968347956</v>
      </c>
      <c r="G9258">
        <v>266429460.42370161</v>
      </c>
      <c r="H9258" s="6">
        <f>E9258-G9258-'Recalled prostheses cost'!$F$23</f>
        <v>-249060523.8685286</v>
      </c>
      <c r="I9258" s="112">
        <v>22800805.382498316</v>
      </c>
      <c r="J9258" s="112">
        <v>101243194.96100661</v>
      </c>
      <c r="K9258" s="112">
        <f>I9258-J9258-(0.38*'Recalled prostheses cost'!$F$23)</f>
        <v>-87468082.875926942</v>
      </c>
      <c r="L9258" s="11">
        <f t="shared" si="292"/>
        <v>1</v>
      </c>
    </row>
    <row r="9259" spans="1:12" x14ac:dyDescent="0.25">
      <c r="A9259">
        <f t="shared" si="293"/>
        <v>9254</v>
      </c>
      <c r="C9259">
        <v>59350.454960043389</v>
      </c>
      <c r="D9259">
        <v>62423.325255536736</v>
      </c>
      <c r="E9259">
        <v>53264820.933133855</v>
      </c>
      <c r="F9259">
        <v>3072.8702954933469</v>
      </c>
      <c r="G9259">
        <v>665536675.16194534</v>
      </c>
      <c r="H9259" s="6">
        <f>E9259-G9259-'Recalled prostheses cost'!$F$23</f>
        <v>-636023678.69570267</v>
      </c>
      <c r="I9259" s="112">
        <v>29554425.53872202</v>
      </c>
      <c r="J9259" s="112">
        <v>252903936.56153923</v>
      </c>
      <c r="K9259" s="112">
        <f>I9259-J9259-(0.38*'Recalled prostheses cost'!$F$23)</f>
        <v>-232375204.32023588</v>
      </c>
      <c r="L9259" s="11">
        <f t="shared" si="292"/>
        <v>1</v>
      </c>
    </row>
    <row r="9260" spans="1:12" x14ac:dyDescent="0.25">
      <c r="A9260">
        <f t="shared" si="293"/>
        <v>9255</v>
      </c>
      <c r="C9260">
        <v>59430.27507732527</v>
      </c>
      <c r="D9260">
        <v>62813.932576301318</v>
      </c>
      <c r="E9260">
        <v>50301025.01070939</v>
      </c>
      <c r="F9260">
        <v>3383.6574989760484</v>
      </c>
      <c r="G9260">
        <v>609112501.64732957</v>
      </c>
      <c r="H9260" s="6">
        <f>E9260-G9260-'Recalled prostheses cost'!$F$23</f>
        <v>-582563301.10351133</v>
      </c>
      <c r="I9260" s="112">
        <v>28300245.724193022</v>
      </c>
      <c r="J9260" s="112">
        <v>231462750.62598523</v>
      </c>
      <c r="K9260" s="112">
        <f>I9260-J9260-(0.38*'Recalled prostheses cost'!$F$23)</f>
        <v>-212188198.19921088</v>
      </c>
      <c r="L9260" s="11">
        <f t="shared" si="292"/>
        <v>1</v>
      </c>
    </row>
    <row r="9261" spans="1:12" x14ac:dyDescent="0.25">
      <c r="A9261">
        <f t="shared" si="293"/>
        <v>9256</v>
      </c>
      <c r="C9261">
        <v>51155.070770608516</v>
      </c>
      <c r="D9261">
        <v>52374.522524108295</v>
      </c>
      <c r="E9261">
        <v>46309953.072670788</v>
      </c>
      <c r="F9261">
        <v>1219.4517534997794</v>
      </c>
      <c r="G9261">
        <v>219044108.49890512</v>
      </c>
      <c r="H9261" s="6">
        <f>E9261-G9261-'Recalled prostheses cost'!$F$23</f>
        <v>-196485979.8931255</v>
      </c>
      <c r="I9261" s="112">
        <v>25840933.260531053</v>
      </c>
      <c r="J9261" s="112">
        <v>83236761.229583934</v>
      </c>
      <c r="K9261" s="112">
        <f>I9261-J9261-(0.38*'Recalled prostheses cost'!$F$23)</f>
        <v>-66421521.266471528</v>
      </c>
      <c r="L9261" s="11">
        <f t="shared" si="292"/>
        <v>1</v>
      </c>
    </row>
    <row r="9262" spans="1:12" x14ac:dyDescent="0.25">
      <c r="A9262">
        <f t="shared" si="293"/>
        <v>9257</v>
      </c>
      <c r="C9262">
        <v>67738.36982374177</v>
      </c>
      <c r="D9262">
        <v>72042.489712086026</v>
      </c>
      <c r="E9262">
        <v>44541527.629142396</v>
      </c>
      <c r="F9262">
        <v>4304.1198883442557</v>
      </c>
      <c r="G9262">
        <v>731119913.8223964</v>
      </c>
      <c r="H9262" s="6">
        <f>E9262-G9262-'Recalled prostheses cost'!$F$23</f>
        <v>-710330210.66014516</v>
      </c>
      <c r="I9262" s="112">
        <v>24725495.76457011</v>
      </c>
      <c r="J9262" s="112">
        <v>277825567.25251067</v>
      </c>
      <c r="K9262" s="112">
        <f>I9262-J9262-(0.38*'Recalled prostheses cost'!$F$23)</f>
        <v>-262125764.7853592</v>
      </c>
      <c r="L9262" s="11">
        <f t="shared" si="292"/>
        <v>1</v>
      </c>
    </row>
    <row r="9263" spans="1:12" x14ac:dyDescent="0.25">
      <c r="A9263">
        <f t="shared" si="293"/>
        <v>9258</v>
      </c>
      <c r="C9263">
        <v>62456.694717730265</v>
      </c>
      <c r="D9263">
        <v>64712.824895520527</v>
      </c>
      <c r="E9263">
        <v>46663269.605005056</v>
      </c>
      <c r="F9263">
        <v>2256.1301777902627</v>
      </c>
      <c r="G9263">
        <v>444754050.22225815</v>
      </c>
      <c r="H9263" s="6">
        <f>E9263-G9263-'Recalled prostheses cost'!$F$23</f>
        <v>-421842605.08414423</v>
      </c>
      <c r="I9263" s="112">
        <v>25746340.036646087</v>
      </c>
      <c r="J9263" s="112">
        <v>169006539.08445811</v>
      </c>
      <c r="K9263" s="112">
        <f>I9263-J9263-(0.38*'Recalled prostheses cost'!$F$23)</f>
        <v>-152285892.34523067</v>
      </c>
      <c r="L9263" s="11">
        <f t="shared" si="292"/>
        <v>1</v>
      </c>
    </row>
    <row r="9264" spans="1:12" x14ac:dyDescent="0.25">
      <c r="A9264">
        <f t="shared" si="293"/>
        <v>9259</v>
      </c>
      <c r="C9264">
        <v>60648.90584855614</v>
      </c>
      <c r="D9264">
        <v>62023.680633869459</v>
      </c>
      <c r="E9264">
        <v>73468895.825973138</v>
      </c>
      <c r="F9264">
        <v>1374.7747853133187</v>
      </c>
      <c r="G9264">
        <v>429259002.03828806</v>
      </c>
      <c r="H9264" s="6">
        <f>E9264-G9264-'Recalled prostheses cost'!$F$23</f>
        <v>-379541930.67920607</v>
      </c>
      <c r="I9264" s="112">
        <v>40247284.314133994</v>
      </c>
      <c r="J9264" s="112">
        <v>163118420.77454948</v>
      </c>
      <c r="K9264" s="112">
        <f>I9264-J9264-(0.38*'Recalled prostheses cost'!$F$23)</f>
        <v>-131896829.75783414</v>
      </c>
      <c r="L9264" s="11">
        <f t="shared" si="292"/>
        <v>1</v>
      </c>
    </row>
    <row r="9265" spans="1:12" x14ac:dyDescent="0.25">
      <c r="A9265">
        <f t="shared" si="293"/>
        <v>9260</v>
      </c>
      <c r="C9265">
        <v>53960.848301588354</v>
      </c>
      <c r="D9265">
        <v>55534.906189053327</v>
      </c>
      <c r="E9265">
        <v>60496401.064595424</v>
      </c>
      <c r="F9265">
        <v>1574.0578874649727</v>
      </c>
      <c r="G9265">
        <v>456265860.43593848</v>
      </c>
      <c r="H9265" s="6">
        <f>E9265-G9265-'Recalled prostheses cost'!$F$23</f>
        <v>-419521283.83823425</v>
      </c>
      <c r="I9265" s="112">
        <v>33232865.378802028</v>
      </c>
      <c r="J9265" s="112">
        <v>173381026.96565664</v>
      </c>
      <c r="K9265" s="112">
        <f>I9265-J9265-(0.38*'Recalled prostheses cost'!$F$23)</f>
        <v>-149173854.88427326</v>
      </c>
      <c r="L9265" s="11">
        <f t="shared" si="292"/>
        <v>1</v>
      </c>
    </row>
    <row r="9266" spans="1:12" x14ac:dyDescent="0.25">
      <c r="A9266">
        <f t="shared" si="293"/>
        <v>9261</v>
      </c>
      <c r="C9266">
        <v>60369.983443332298</v>
      </c>
      <c r="D9266">
        <v>61886.654815403723</v>
      </c>
      <c r="E9266">
        <v>46811396.267546013</v>
      </c>
      <c r="F9266">
        <v>1516.6713720714251</v>
      </c>
      <c r="G9266">
        <v>278799628.05545861</v>
      </c>
      <c r="H9266" s="6">
        <f>E9266-G9266-'Recalled prostheses cost'!$F$23</f>
        <v>-255740056.25480378</v>
      </c>
      <c r="I9266" s="112">
        <v>25814222.454508331</v>
      </c>
      <c r="J9266" s="112">
        <v>105943858.66107425</v>
      </c>
      <c r="K9266" s="112">
        <f>I9266-J9266-(0.38*'Recalled prostheses cost'!$F$23)</f>
        <v>-89155329.503984571</v>
      </c>
      <c r="L9266" s="11">
        <f t="shared" si="292"/>
        <v>1</v>
      </c>
    </row>
    <row r="9267" spans="1:12" x14ac:dyDescent="0.25">
      <c r="A9267">
        <f t="shared" si="293"/>
        <v>9262</v>
      </c>
      <c r="C9267">
        <v>51124.803883909648</v>
      </c>
      <c r="D9267">
        <v>52620.676740341383</v>
      </c>
      <c r="E9267">
        <v>49419706.582323112</v>
      </c>
      <c r="F9267">
        <v>1495.8728564317353</v>
      </c>
      <c r="G9267">
        <v>394398986.26092255</v>
      </c>
      <c r="H9267" s="6">
        <f>E9267-G9267-'Recalled prostheses cost'!$F$23</f>
        <v>-368731104.14549059</v>
      </c>
      <c r="I9267" s="112">
        <v>27695404.945254404</v>
      </c>
      <c r="J9267" s="112">
        <v>149871614.77915055</v>
      </c>
      <c r="K9267" s="112">
        <f>I9267-J9267-(0.38*'Recalled prostheses cost'!$F$23)</f>
        <v>-131201903.13131478</v>
      </c>
      <c r="L9267" s="11">
        <f t="shared" si="292"/>
        <v>1</v>
      </c>
    </row>
    <row r="9268" spans="1:12" x14ac:dyDescent="0.25">
      <c r="A9268">
        <f t="shared" si="293"/>
        <v>9263</v>
      </c>
      <c r="C9268">
        <v>57828.495568242732</v>
      </c>
      <c r="D9268">
        <v>59865.667198509509</v>
      </c>
      <c r="E9268">
        <v>56305208.812678218</v>
      </c>
      <c r="F9268">
        <v>2037.1716302667774</v>
      </c>
      <c r="G9268">
        <v>451896910.66366053</v>
      </c>
      <c r="H9268" s="6">
        <f>E9268-G9268-'Recalled prostheses cost'!$F$23</f>
        <v>-419343526.31787348</v>
      </c>
      <c r="I9268" s="112">
        <v>31270752.226898804</v>
      </c>
      <c r="J9268" s="112">
        <v>171720826.05219102</v>
      </c>
      <c r="K9268" s="112">
        <f>I9268-J9268-(0.38*'Recalled prostheses cost'!$F$23)</f>
        <v>-149475767.12271088</v>
      </c>
      <c r="L9268" s="11">
        <f t="shared" si="292"/>
        <v>1</v>
      </c>
    </row>
    <row r="9269" spans="1:12" x14ac:dyDescent="0.25">
      <c r="A9269">
        <f t="shared" si="293"/>
        <v>9264</v>
      </c>
      <c r="C9269">
        <v>53514.701654830154</v>
      </c>
      <c r="D9269">
        <v>55158.775236536261</v>
      </c>
      <c r="E9269">
        <v>55696047.447130278</v>
      </c>
      <c r="F9269">
        <v>1644.0735817061068</v>
      </c>
      <c r="G9269">
        <v>414904910.11005151</v>
      </c>
      <c r="H9269" s="6">
        <f>E9269-G9269-'Recalled prostheses cost'!$F$23</f>
        <v>-382960687.12981242</v>
      </c>
      <c r="I9269" s="112">
        <v>31198759.413766265</v>
      </c>
      <c r="J9269" s="112">
        <v>157663865.84181958</v>
      </c>
      <c r="K9269" s="112">
        <f>I9269-J9269-(0.38*'Recalled prostheses cost'!$F$23)</f>
        <v>-135490799.72547197</v>
      </c>
      <c r="L9269" s="11">
        <f t="shared" si="292"/>
        <v>1</v>
      </c>
    </row>
    <row r="9270" spans="1:12" x14ac:dyDescent="0.25">
      <c r="A9270">
        <f t="shared" si="293"/>
        <v>9265</v>
      </c>
      <c r="C9270">
        <v>55269.186942631793</v>
      </c>
      <c r="D9270">
        <v>56911.723313135626</v>
      </c>
      <c r="E9270">
        <v>47440751.63082698</v>
      </c>
      <c r="F9270">
        <v>1642.5363705038326</v>
      </c>
      <c r="G9270">
        <v>337338817.55703425</v>
      </c>
      <c r="H9270" s="6">
        <f>E9270-G9270-'Recalled prostheses cost'!$F$23</f>
        <v>-313649890.39309847</v>
      </c>
      <c r="I9270" s="112">
        <v>26657750.635953762</v>
      </c>
      <c r="J9270" s="112">
        <v>128188750.67167301</v>
      </c>
      <c r="K9270" s="112">
        <f>I9270-J9270-(0.38*'Recalled prostheses cost'!$F$23)</f>
        <v>-110556693.3331379</v>
      </c>
      <c r="L9270" s="11">
        <f t="shared" si="292"/>
        <v>1</v>
      </c>
    </row>
    <row r="9271" spans="1:12" x14ac:dyDescent="0.25">
      <c r="A9271">
        <f t="shared" si="293"/>
        <v>9266</v>
      </c>
      <c r="C9271">
        <v>52537.016577797091</v>
      </c>
      <c r="D9271">
        <v>54388.918752967875</v>
      </c>
      <c r="E9271">
        <v>44816660.818199873</v>
      </c>
      <c r="F9271">
        <v>1851.9021751707842</v>
      </c>
      <c r="G9271">
        <v>398933375.80745399</v>
      </c>
      <c r="H9271" s="6">
        <f>E9271-G9271-'Recalled prostheses cost'!$F$23</f>
        <v>-377868539.45614529</v>
      </c>
      <c r="I9271" s="112">
        <v>24850058.390057635</v>
      </c>
      <c r="J9271" s="112">
        <v>151594682.80683249</v>
      </c>
      <c r="K9271" s="112">
        <f>I9271-J9271-(0.38*'Recalled prostheses cost'!$F$23)</f>
        <v>-135770317.71419349</v>
      </c>
      <c r="L9271" s="11">
        <f t="shared" si="292"/>
        <v>1</v>
      </c>
    </row>
    <row r="9272" spans="1:12" x14ac:dyDescent="0.25">
      <c r="A9272">
        <f t="shared" si="293"/>
        <v>9267</v>
      </c>
      <c r="C9272">
        <v>64945.839832250662</v>
      </c>
      <c r="D9272">
        <v>67340.425282307493</v>
      </c>
      <c r="E9272">
        <v>60566865.803466402</v>
      </c>
      <c r="F9272">
        <v>2394.5854500568312</v>
      </c>
      <c r="G9272">
        <v>564934344.43728518</v>
      </c>
      <c r="H9272" s="6">
        <f>E9272-G9272-'Recalled prostheses cost'!$F$23</f>
        <v>-528119303.10070997</v>
      </c>
      <c r="I9272" s="112">
        <v>33550109.12227001</v>
      </c>
      <c r="J9272" s="112">
        <v>214675050.88616836</v>
      </c>
      <c r="K9272" s="112">
        <f>I9272-J9272-(0.38*'Recalled prostheses cost'!$F$23)</f>
        <v>-190150635.061317</v>
      </c>
      <c r="L9272" s="11">
        <f t="shared" si="292"/>
        <v>1</v>
      </c>
    </row>
    <row r="9273" spans="1:12" x14ac:dyDescent="0.25">
      <c r="A9273">
        <f t="shared" si="293"/>
        <v>9268</v>
      </c>
      <c r="C9273">
        <v>64444.919190629807</v>
      </c>
      <c r="D9273">
        <v>66033.060072177206</v>
      </c>
      <c r="E9273">
        <v>49911440.744517401</v>
      </c>
      <c r="F9273">
        <v>1588.1408815473987</v>
      </c>
      <c r="G9273">
        <v>241271960.14347136</v>
      </c>
      <c r="H9273" s="6">
        <f>E9273-G9273-'Recalled prostheses cost'!$F$23</f>
        <v>-215112343.86584514</v>
      </c>
      <c r="I9273" s="112">
        <v>27443312.49689088</v>
      </c>
      <c r="J9273" s="112">
        <v>91683344.854519099</v>
      </c>
      <c r="K9273" s="112">
        <f>I9273-J9273-(0.38*'Recalled prostheses cost'!$F$23)</f>
        <v>-73265725.655046865</v>
      </c>
      <c r="L9273" s="11">
        <f t="shared" si="292"/>
        <v>1</v>
      </c>
    </row>
    <row r="9274" spans="1:12" x14ac:dyDescent="0.25">
      <c r="A9274">
        <f t="shared" si="293"/>
        <v>9269</v>
      </c>
      <c r="C9274">
        <v>76748.292401833925</v>
      </c>
      <c r="D9274">
        <v>79440.12460604684</v>
      </c>
      <c r="E9274">
        <v>72655875.560348526</v>
      </c>
      <c r="F9274">
        <v>2691.8322042129148</v>
      </c>
      <c r="G9274">
        <v>512698633.82868636</v>
      </c>
      <c r="H9274" s="6">
        <f>E9274-G9274-'Recalled prostheses cost'!$F$23</f>
        <v>-463794582.73522902</v>
      </c>
      <c r="I9274" s="112">
        <v>40368299.065037042</v>
      </c>
      <c r="J9274" s="112">
        <v>194825480.85490084</v>
      </c>
      <c r="K9274" s="112">
        <f>I9274-J9274-(0.38*'Recalled prostheses cost'!$F$23)</f>
        <v>-163482875.08728245</v>
      </c>
      <c r="L9274" s="11">
        <f t="shared" si="292"/>
        <v>1</v>
      </c>
    </row>
    <row r="9275" spans="1:12" x14ac:dyDescent="0.25">
      <c r="A9275">
        <f t="shared" si="293"/>
        <v>9270</v>
      </c>
      <c r="C9275">
        <v>58518.170424358992</v>
      </c>
      <c r="D9275">
        <v>60084.73790845459</v>
      </c>
      <c r="E9275">
        <v>53702777.179569103</v>
      </c>
      <c r="F9275">
        <v>1566.567484095598</v>
      </c>
      <c r="G9275">
        <v>397750326.83002073</v>
      </c>
      <c r="H9275" s="6">
        <f>E9275-G9275-'Recalled prostheses cost'!$F$23</f>
        <v>-367799374.11734277</v>
      </c>
      <c r="I9275" s="112">
        <v>29934048.386359345</v>
      </c>
      <c r="J9275" s="112">
        <v>151145124.1954079</v>
      </c>
      <c r="K9275" s="112">
        <f>I9275-J9275-(0.38*'Recalled prostheses cost'!$F$23)</f>
        <v>-130236769.10646719</v>
      </c>
      <c r="L9275" s="11">
        <f t="shared" si="292"/>
        <v>1</v>
      </c>
    </row>
    <row r="9276" spans="1:12" x14ac:dyDescent="0.25">
      <c r="A9276">
        <f t="shared" si="293"/>
        <v>9271</v>
      </c>
      <c r="C9276">
        <v>51964.318833279467</v>
      </c>
      <c r="D9276">
        <v>53276.144684813473</v>
      </c>
      <c r="E9276">
        <v>46527432.613722041</v>
      </c>
      <c r="F9276">
        <v>1311.8258515340058</v>
      </c>
      <c r="G9276">
        <v>300145891.21330589</v>
      </c>
      <c r="H9276" s="6">
        <f>E9276-G9276-'Recalled prostheses cost'!$F$23</f>
        <v>-277370283.06647503</v>
      </c>
      <c r="I9276" s="112">
        <v>25523178.668815292</v>
      </c>
      <c r="J9276" s="112">
        <v>114055438.66105627</v>
      </c>
      <c r="K9276" s="112">
        <f>I9276-J9276-(0.38*'Recalled prostheses cost'!$F$23)</f>
        <v>-97557953.289659619</v>
      </c>
      <c r="L9276" s="11">
        <f t="shared" si="292"/>
        <v>1</v>
      </c>
    </row>
    <row r="9277" spans="1:12" x14ac:dyDescent="0.25">
      <c r="A9277">
        <f t="shared" si="293"/>
        <v>9272</v>
      </c>
      <c r="C9277">
        <v>72324.87511726431</v>
      </c>
      <c r="D9277">
        <v>74426.889153708791</v>
      </c>
      <c r="E9277">
        <v>52529754.224052042</v>
      </c>
      <c r="F9277">
        <v>2102.0140364444815</v>
      </c>
      <c r="G9277">
        <v>297994122.47685564</v>
      </c>
      <c r="H9277" s="6">
        <f>E9277-G9277-'Recalled prostheses cost'!$F$23</f>
        <v>-269216192.71969479</v>
      </c>
      <c r="I9277" s="112">
        <v>29249041.467474807</v>
      </c>
      <c r="J9277" s="112">
        <v>113237766.54120512</v>
      </c>
      <c r="K9277" s="112">
        <f>I9277-J9277-(0.38*'Recalled prostheses cost'!$F$23)</f>
        <v>-93014418.371148974</v>
      </c>
      <c r="L9277" s="11">
        <f t="shared" si="292"/>
        <v>1</v>
      </c>
    </row>
    <row r="9278" spans="1:12" x14ac:dyDescent="0.25">
      <c r="A9278">
        <f t="shared" si="293"/>
        <v>9273</v>
      </c>
      <c r="C9278">
        <v>54073.063054290142</v>
      </c>
      <c r="D9278">
        <v>54955.11916358208</v>
      </c>
      <c r="E9278">
        <v>49888713.783408903</v>
      </c>
      <c r="F9278">
        <v>882.0561092919379</v>
      </c>
      <c r="G9278">
        <v>177816394.8243278</v>
      </c>
      <c r="H9278" s="6">
        <f>E9278-G9278-'Recalled prostheses cost'!$F$23</f>
        <v>-151679505.50781006</v>
      </c>
      <c r="I9278" s="112">
        <v>27543194.23494979</v>
      </c>
      <c r="J9278" s="112">
        <v>67570230.03324458</v>
      </c>
      <c r="K9278" s="112">
        <f>I9278-J9278-(0.38*'Recalled prostheses cost'!$F$23)</f>
        <v>-49052729.095713437</v>
      </c>
      <c r="L9278" s="11">
        <f t="shared" si="292"/>
        <v>1</v>
      </c>
    </row>
    <row r="9279" spans="1:12" x14ac:dyDescent="0.25">
      <c r="A9279">
        <f t="shared" si="293"/>
        <v>9274</v>
      </c>
      <c r="C9279">
        <v>55942.123318886988</v>
      </c>
      <c r="D9279">
        <v>57579.290578586973</v>
      </c>
      <c r="E9279">
        <v>45642594.704783037</v>
      </c>
      <c r="F9279">
        <v>1637.1672596999852</v>
      </c>
      <c r="G9279">
        <v>310613240.08941656</v>
      </c>
      <c r="H9279" s="6">
        <f>E9279-G9279-'Recalled prostheses cost'!$F$23</f>
        <v>-288722469.85152471</v>
      </c>
      <c r="I9279" s="112">
        <v>25740345.959534012</v>
      </c>
      <c r="J9279" s="112">
        <v>118033031.23397829</v>
      </c>
      <c r="K9279" s="112">
        <f>I9279-J9279-(0.38*'Recalled prostheses cost'!$F$23)</f>
        <v>-101318378.57186294</v>
      </c>
      <c r="L9279" s="11">
        <f t="shared" si="292"/>
        <v>1</v>
      </c>
    </row>
    <row r="9280" spans="1:12" x14ac:dyDescent="0.25">
      <c r="A9280">
        <f t="shared" si="293"/>
        <v>9275</v>
      </c>
      <c r="C9280">
        <v>58854.265577045706</v>
      </c>
      <c r="D9280">
        <v>59933.899227090777</v>
      </c>
      <c r="E9280">
        <v>46252939.726562768</v>
      </c>
      <c r="F9280">
        <v>1079.6336500450707</v>
      </c>
      <c r="G9280">
        <v>214983591.67230213</v>
      </c>
      <c r="H9280" s="6">
        <f>E9280-G9280-'Recalled prostheses cost'!$F$23</f>
        <v>-192482476.41263053</v>
      </c>
      <c r="I9280" s="112">
        <v>25512590.819936302</v>
      </c>
      <c r="J9280" s="112">
        <v>81693764.835474834</v>
      </c>
      <c r="K9280" s="112">
        <f>I9280-J9280-(0.38*'Recalled prostheses cost'!$F$23)</f>
        <v>-65206867.312957175</v>
      </c>
      <c r="L9280" s="11">
        <f t="shared" si="292"/>
        <v>1</v>
      </c>
    </row>
    <row r="9281" spans="1:12" x14ac:dyDescent="0.25">
      <c r="A9281">
        <f t="shared" si="293"/>
        <v>9276</v>
      </c>
      <c r="C9281">
        <v>56810.43255754812</v>
      </c>
      <c r="D9281">
        <v>59131.853931649974</v>
      </c>
      <c r="E9281">
        <v>45977681.062318377</v>
      </c>
      <c r="F9281">
        <v>2321.4213741018539</v>
      </c>
      <c r="G9281">
        <v>436988850.52849227</v>
      </c>
      <c r="H9281" s="6">
        <f>E9281-G9281-'Recalled prostheses cost'!$F$23</f>
        <v>-414762993.93306506</v>
      </c>
      <c r="I9281" s="112">
        <v>25541127.668160345</v>
      </c>
      <c r="J9281" s="112">
        <v>166055763.20082709</v>
      </c>
      <c r="K9281" s="112">
        <f>I9281-J9281-(0.38*'Recalled prostheses cost'!$F$23)</f>
        <v>-149540328.8300854</v>
      </c>
      <c r="L9281" s="11">
        <f t="shared" si="292"/>
        <v>1</v>
      </c>
    </row>
    <row r="9282" spans="1:12" x14ac:dyDescent="0.25">
      <c r="A9282">
        <f t="shared" si="293"/>
        <v>9277</v>
      </c>
      <c r="C9282">
        <v>49114.380527838592</v>
      </c>
      <c r="D9282">
        <v>50148.505877361502</v>
      </c>
      <c r="E9282">
        <v>41096348.927861199</v>
      </c>
      <c r="F9282">
        <v>1034.1253495229103</v>
      </c>
      <c r="G9282">
        <v>192643382.27142096</v>
      </c>
      <c r="H9282" s="6">
        <f>E9282-G9282-'Recalled prostheses cost'!$F$23</f>
        <v>-175298857.81045091</v>
      </c>
      <c r="I9282" s="112">
        <v>23249346.108635753</v>
      </c>
      <c r="J9282" s="112">
        <v>73204485.263139978</v>
      </c>
      <c r="K9282" s="112">
        <f>I9282-J9282-(0.38*'Recalled prostheses cost'!$F$23)</f>
        <v>-58980832.451922871</v>
      </c>
      <c r="L9282" s="11">
        <f t="shared" si="292"/>
        <v>1</v>
      </c>
    </row>
    <row r="9283" spans="1:12" x14ac:dyDescent="0.25">
      <c r="A9283">
        <f t="shared" si="293"/>
        <v>9278</v>
      </c>
      <c r="C9283">
        <v>73880.754903999856</v>
      </c>
      <c r="D9283">
        <v>76533.399339532145</v>
      </c>
      <c r="E9283">
        <v>62214555.825992145</v>
      </c>
      <c r="F9283">
        <v>2652.6444355322892</v>
      </c>
      <c r="G9283">
        <v>479284212.22930074</v>
      </c>
      <c r="H9283" s="6">
        <f>E9283-G9283-'Recalled prostheses cost'!$F$23</f>
        <v>-440821480.87019974</v>
      </c>
      <c r="I9283" s="112">
        <v>34511463.771902099</v>
      </c>
      <c r="J9283" s="112">
        <v>182128000.64713427</v>
      </c>
      <c r="K9283" s="112">
        <f>I9283-J9283-(0.38*'Recalled prostheses cost'!$F$23)</f>
        <v>-156642230.17265081</v>
      </c>
      <c r="L9283" s="11">
        <f t="shared" si="292"/>
        <v>1</v>
      </c>
    </row>
    <row r="9284" spans="1:12" x14ac:dyDescent="0.25">
      <c r="A9284">
        <f t="shared" si="293"/>
        <v>9279</v>
      </c>
      <c r="C9284">
        <v>53737.217126457232</v>
      </c>
      <c r="D9284">
        <v>56073.120127211136</v>
      </c>
      <c r="E9284">
        <v>44906417.495426223</v>
      </c>
      <c r="F9284">
        <v>2335.9030007539041</v>
      </c>
      <c r="G9284">
        <v>420778110.81589806</v>
      </c>
      <c r="H9284" s="6">
        <f>E9284-G9284-'Recalled prostheses cost'!$F$23</f>
        <v>-399623517.78736299</v>
      </c>
      <c r="I9284" s="112">
        <v>25414736.675248332</v>
      </c>
      <c r="J9284" s="112">
        <v>159895682.11004126</v>
      </c>
      <c r="K9284" s="112">
        <f>I9284-J9284-(0.38*'Recalled prostheses cost'!$F$23)</f>
        <v>-143506638.73221159</v>
      </c>
      <c r="L9284" s="11">
        <f t="shared" si="292"/>
        <v>1</v>
      </c>
    </row>
    <row r="9285" spans="1:12" x14ac:dyDescent="0.25">
      <c r="A9285">
        <f t="shared" si="293"/>
        <v>9280</v>
      </c>
      <c r="C9285">
        <v>51266.583520193701</v>
      </c>
      <c r="D9285">
        <v>53117.675907612174</v>
      </c>
      <c r="E9285">
        <v>44637382.951560065</v>
      </c>
      <c r="F9285">
        <v>1851.0923874184737</v>
      </c>
      <c r="G9285">
        <v>415636384.82830858</v>
      </c>
      <c r="H9285" s="6">
        <f>E9285-G9285-'Recalled prostheses cost'!$F$23</f>
        <v>-394750826.34363967</v>
      </c>
      <c r="I9285" s="112">
        <v>24976816.206435397</v>
      </c>
      <c r="J9285" s="112">
        <v>157941826.23475724</v>
      </c>
      <c r="K9285" s="112">
        <f>I9285-J9285-(0.38*'Recalled prostheses cost'!$F$23)</f>
        <v>-141990703.32574049</v>
      </c>
      <c r="L9285" s="11">
        <f t="shared" si="292"/>
        <v>1</v>
      </c>
    </row>
    <row r="9286" spans="1:12" x14ac:dyDescent="0.25">
      <c r="A9286">
        <f t="shared" si="293"/>
        <v>9281</v>
      </c>
      <c r="C9286">
        <v>48786.820800019668</v>
      </c>
      <c r="D9286">
        <v>50027.248760747178</v>
      </c>
      <c r="E9286">
        <v>57249358.666254714</v>
      </c>
      <c r="F9286">
        <v>1240.4279607275093</v>
      </c>
      <c r="G9286">
        <v>343173306.73250425</v>
      </c>
      <c r="H9286" s="6">
        <f>E9286-G9286-'Recalled prostheses cost'!$F$23</f>
        <v>-309675772.53314072</v>
      </c>
      <c r="I9286" s="112">
        <v>31389610.646266215</v>
      </c>
      <c r="J9286" s="112">
        <v>130405856.55835162</v>
      </c>
      <c r="K9286" s="112">
        <f>I9286-J9286-(0.38*'Recalled prostheses cost'!$F$23)</f>
        <v>-108041939.20950407</v>
      </c>
      <c r="L9286" s="11">
        <f t="shared" ref="L9286:L9349" si="294">IF(H9286/$H$1&lt;=F9286,1,0)</f>
        <v>1</v>
      </c>
    </row>
    <row r="9287" spans="1:12" x14ac:dyDescent="0.25">
      <c r="A9287">
        <f t="shared" si="293"/>
        <v>9282</v>
      </c>
      <c r="C9287">
        <v>61493.942548719751</v>
      </c>
      <c r="D9287">
        <v>63976.246675863913</v>
      </c>
      <c r="E9287">
        <v>42026278.800192535</v>
      </c>
      <c r="F9287">
        <v>2482.3041271441616</v>
      </c>
      <c r="G9287">
        <v>405552519.14757955</v>
      </c>
      <c r="H9287" s="6">
        <f>E9287-G9287-'Recalled prostheses cost'!$F$23</f>
        <v>-387278064.81427819</v>
      </c>
      <c r="I9287" s="112">
        <v>23478567.437791202</v>
      </c>
      <c r="J9287" s="112">
        <v>154109957.27608022</v>
      </c>
      <c r="K9287" s="112">
        <f>I9287-J9287-(0.38*'Recalled prostheses cost'!$F$23)</f>
        <v>-139657083.13570768</v>
      </c>
      <c r="L9287" s="11">
        <f t="shared" si="294"/>
        <v>1</v>
      </c>
    </row>
    <row r="9288" spans="1:12" x14ac:dyDescent="0.25">
      <c r="A9288">
        <f t="shared" ref="A9288:A9351" si="295">1+A9287</f>
        <v>9283</v>
      </c>
      <c r="C9288">
        <v>56580.504081416759</v>
      </c>
      <c r="D9288">
        <v>58856.939245742942</v>
      </c>
      <c r="E9288">
        <v>46145403.577943586</v>
      </c>
      <c r="F9288">
        <v>2276.4351643261834</v>
      </c>
      <c r="G9288">
        <v>367012268.05423599</v>
      </c>
      <c r="H9288" s="6">
        <f>E9288-G9288-'Recalled prostheses cost'!$F$23</f>
        <v>-344618688.9431836</v>
      </c>
      <c r="I9288" s="112">
        <v>25424375.773731843</v>
      </c>
      <c r="J9288" s="112">
        <v>139464661.86060965</v>
      </c>
      <c r="K9288" s="112">
        <f>I9288-J9288-(0.38*'Recalled prostheses cost'!$F$23)</f>
        <v>-123065979.38429645</v>
      </c>
      <c r="L9288" s="11">
        <f t="shared" si="294"/>
        <v>1</v>
      </c>
    </row>
    <row r="9289" spans="1:12" x14ac:dyDescent="0.25">
      <c r="A9289">
        <f t="shared" si="295"/>
        <v>9284</v>
      </c>
      <c r="C9289">
        <v>74826.642605430927</v>
      </c>
      <c r="D9289">
        <v>77065.04975337052</v>
      </c>
      <c r="E9289">
        <v>53303994.290825523</v>
      </c>
      <c r="F9289">
        <v>2238.4071479395934</v>
      </c>
      <c r="G9289">
        <v>333390365.99491972</v>
      </c>
      <c r="H9289" s="6">
        <f>E9289-G9289-'Recalled prostheses cost'!$F$23</f>
        <v>-303838196.17098534</v>
      </c>
      <c r="I9289" s="112">
        <v>29763581.252351638</v>
      </c>
      <c r="J9289" s="112">
        <v>126688339.07806948</v>
      </c>
      <c r="K9289" s="112">
        <f>I9289-J9289-(0.38*'Recalled prostheses cost'!$F$23)</f>
        <v>-105950451.12313649</v>
      </c>
      <c r="L9289" s="11">
        <f t="shared" si="294"/>
        <v>1</v>
      </c>
    </row>
    <row r="9290" spans="1:12" x14ac:dyDescent="0.25">
      <c r="A9290">
        <f t="shared" si="295"/>
        <v>9285</v>
      </c>
      <c r="C9290">
        <v>54505.752363230371</v>
      </c>
      <c r="D9290">
        <v>56159.741461920326</v>
      </c>
      <c r="E9290">
        <v>44392271.263137385</v>
      </c>
      <c r="F9290">
        <v>1653.9890986899554</v>
      </c>
      <c r="G9290">
        <v>318898151.38233995</v>
      </c>
      <c r="H9290" s="6">
        <f>E9290-G9290-'Recalled prostheses cost'!$F$23</f>
        <v>-298257704.58609372</v>
      </c>
      <c r="I9290" s="112">
        <v>24700045.431516353</v>
      </c>
      <c r="J9290" s="112">
        <v>121181297.52528922</v>
      </c>
      <c r="K9290" s="112">
        <f>I9290-J9290-(0.38*'Recalled prostheses cost'!$F$23)</f>
        <v>-105506945.39119151</v>
      </c>
      <c r="L9290" s="11">
        <f t="shared" si="294"/>
        <v>1</v>
      </c>
    </row>
    <row r="9291" spans="1:12" x14ac:dyDescent="0.25">
      <c r="A9291">
        <f t="shared" si="295"/>
        <v>9286</v>
      </c>
      <c r="C9291">
        <v>73098.178022219159</v>
      </c>
      <c r="D9291">
        <v>75223.148412434253</v>
      </c>
      <c r="E9291">
        <v>45895536.358835422</v>
      </c>
      <c r="F9291">
        <v>2124.9703902150941</v>
      </c>
      <c r="G9291">
        <v>228161863.06753349</v>
      </c>
      <c r="H9291" s="6">
        <f>E9291-G9291-'Recalled prostheses cost'!$F$23</f>
        <v>-206018151.17558923</v>
      </c>
      <c r="I9291" s="112">
        <v>26133544.786570549</v>
      </c>
      <c r="J9291" s="112">
        <v>86701507.965662733</v>
      </c>
      <c r="K9291" s="112">
        <f>I9291-J9291-(0.38*'Recalled prostheses cost'!$F$23)</f>
        <v>-69593656.476510823</v>
      </c>
      <c r="L9291" s="11">
        <f t="shared" si="294"/>
        <v>1</v>
      </c>
    </row>
    <row r="9292" spans="1:12" x14ac:dyDescent="0.25">
      <c r="A9292">
        <f t="shared" si="295"/>
        <v>9287</v>
      </c>
      <c r="C9292">
        <v>67040.512600800372</v>
      </c>
      <c r="D9292">
        <v>68942.040645982139</v>
      </c>
      <c r="E9292">
        <v>44072591.60171245</v>
      </c>
      <c r="F9292">
        <v>1901.5280451817671</v>
      </c>
      <c r="G9292">
        <v>265586528.71719772</v>
      </c>
      <c r="H9292" s="6">
        <f>E9292-G9292-'Recalled prostheses cost'!$F$23</f>
        <v>-245265761.58237642</v>
      </c>
      <c r="I9292" s="112">
        <v>24478950.86169561</v>
      </c>
      <c r="J9292" s="112">
        <v>100922880.91253515</v>
      </c>
      <c r="K9292" s="112">
        <f>I9292-J9292-(0.38*'Recalled prostheses cost'!$F$23)</f>
        <v>-85469623.348258197</v>
      </c>
      <c r="L9292" s="11">
        <f t="shared" si="294"/>
        <v>1</v>
      </c>
    </row>
    <row r="9293" spans="1:12" x14ac:dyDescent="0.25">
      <c r="A9293">
        <f t="shared" si="295"/>
        <v>9288</v>
      </c>
      <c r="C9293">
        <v>67151.454861535982</v>
      </c>
      <c r="D9293">
        <v>69480.994020461279</v>
      </c>
      <c r="E9293">
        <v>43936853.425780416</v>
      </c>
      <c r="F9293">
        <v>2329.5391589252977</v>
      </c>
      <c r="G9293">
        <v>320001325.55265409</v>
      </c>
      <c r="H9293" s="6">
        <f>E9293-G9293-'Recalled prostheses cost'!$F$23</f>
        <v>-299816296.59376484</v>
      </c>
      <c r="I9293" s="112">
        <v>24391326.315568168</v>
      </c>
      <c r="J9293" s="112">
        <v>121600503.71000858</v>
      </c>
      <c r="K9293" s="112">
        <f>I9293-J9293-(0.38*'Recalled prostheses cost'!$F$23)</f>
        <v>-106234870.69185907</v>
      </c>
      <c r="L9293" s="11">
        <f t="shared" si="294"/>
        <v>1</v>
      </c>
    </row>
    <row r="9294" spans="1:12" x14ac:dyDescent="0.25">
      <c r="A9294">
        <f t="shared" si="295"/>
        <v>9289</v>
      </c>
      <c r="C9294">
        <v>55312.273491010339</v>
      </c>
      <c r="D9294">
        <v>56836.243610311583</v>
      </c>
      <c r="E9294">
        <v>44610356.108433075</v>
      </c>
      <c r="F9294">
        <v>1523.9701193012443</v>
      </c>
      <c r="G9294">
        <v>305064469.38546008</v>
      </c>
      <c r="H9294" s="6">
        <f>E9294-G9294-'Recalled prostheses cost'!$F$23</f>
        <v>-284205937.74391818</v>
      </c>
      <c r="I9294" s="112">
        <v>24560373.725553975</v>
      </c>
      <c r="J9294" s="112">
        <v>115924498.36647481</v>
      </c>
      <c r="K9294" s="112">
        <f>I9294-J9294-(0.38*'Recalled prostheses cost'!$F$23)</f>
        <v>-100389817.93833947</v>
      </c>
      <c r="L9294" s="11">
        <f t="shared" si="294"/>
        <v>1</v>
      </c>
    </row>
    <row r="9295" spans="1:12" x14ac:dyDescent="0.25">
      <c r="A9295">
        <f t="shared" si="295"/>
        <v>9290</v>
      </c>
      <c r="C9295">
        <v>72339.410390708566</v>
      </c>
      <c r="D9295">
        <v>74784.360998617034</v>
      </c>
      <c r="E9295">
        <v>54485854.729198396</v>
      </c>
      <c r="F9295">
        <v>2444.9506079084676</v>
      </c>
      <c r="G9295">
        <v>415208547.60815126</v>
      </c>
      <c r="H9295" s="6">
        <f>E9295-G9295-'Recalled prostheses cost'!$F$23</f>
        <v>-384474517.34584403</v>
      </c>
      <c r="I9295" s="112">
        <v>29992953.419786185</v>
      </c>
      <c r="J9295" s="112">
        <v>157779248.0910975</v>
      </c>
      <c r="K9295" s="112">
        <f>I9295-J9295-(0.38*'Recalled prostheses cost'!$F$23)</f>
        <v>-136811987.96872997</v>
      </c>
      <c r="L9295" s="11">
        <f t="shared" si="294"/>
        <v>1</v>
      </c>
    </row>
    <row r="9296" spans="1:12" x14ac:dyDescent="0.25">
      <c r="A9296">
        <f t="shared" si="295"/>
        <v>9291</v>
      </c>
      <c r="C9296">
        <v>56255.147013310656</v>
      </c>
      <c r="D9296">
        <v>57768.981749486942</v>
      </c>
      <c r="E9296">
        <v>58466078.762387745</v>
      </c>
      <c r="F9296">
        <v>1513.8347361762862</v>
      </c>
      <c r="G9296">
        <v>349797542.66738683</v>
      </c>
      <c r="H9296" s="6">
        <f>E9296-G9296-'Recalled prostheses cost'!$F$23</f>
        <v>-315083288.37189025</v>
      </c>
      <c r="I9296" s="112">
        <v>32660682.160082515</v>
      </c>
      <c r="J9296" s="112">
        <v>132923066.21360704</v>
      </c>
      <c r="K9296" s="112">
        <f>I9296-J9296-(0.38*'Recalled prostheses cost'!$F$23)</f>
        <v>-109288077.35094318</v>
      </c>
      <c r="L9296" s="11">
        <f t="shared" si="294"/>
        <v>1</v>
      </c>
    </row>
    <row r="9297" spans="1:12" x14ac:dyDescent="0.25">
      <c r="A9297">
        <f t="shared" si="295"/>
        <v>9292</v>
      </c>
      <c r="C9297">
        <v>49876.996676228213</v>
      </c>
      <c r="D9297">
        <v>50939.643751755204</v>
      </c>
      <c r="E9297">
        <v>63805026.553061239</v>
      </c>
      <c r="F9297">
        <v>1062.6470755269911</v>
      </c>
      <c r="G9297">
        <v>335418284.29297113</v>
      </c>
      <c r="H9297" s="6">
        <f>E9297-G9297-'Recalled prostheses cost'!$F$23</f>
        <v>-295365082.20680106</v>
      </c>
      <c r="I9297" s="112">
        <v>35302631.462514117</v>
      </c>
      <c r="J9297" s="112">
        <v>127458948.03132902</v>
      </c>
      <c r="K9297" s="112">
        <f>I9297-J9297-(0.38*'Recalled prostheses cost'!$F$23)</f>
        <v>-101182009.86623356</v>
      </c>
      <c r="L9297" s="11">
        <f t="shared" si="294"/>
        <v>1</v>
      </c>
    </row>
    <row r="9298" spans="1:12" x14ac:dyDescent="0.25">
      <c r="A9298">
        <f t="shared" si="295"/>
        <v>9293</v>
      </c>
      <c r="C9298">
        <v>58005.433767495728</v>
      </c>
      <c r="D9298">
        <v>60110.652779727359</v>
      </c>
      <c r="E9298">
        <v>57013712.829081848</v>
      </c>
      <c r="F9298">
        <v>2105.2190122316315</v>
      </c>
      <c r="G9298">
        <v>513605607.26401842</v>
      </c>
      <c r="H9298" s="6">
        <f>E9298-G9298-'Recalled prostheses cost'!$F$23</f>
        <v>-480343718.90182775</v>
      </c>
      <c r="I9298" s="112">
        <v>31346328.888921212</v>
      </c>
      <c r="J9298" s="112">
        <v>195170130.76032704</v>
      </c>
      <c r="K9298" s="112">
        <f>I9298-J9298-(0.38*'Recalled prostheses cost'!$F$23)</f>
        <v>-172849495.16882449</v>
      </c>
      <c r="L9298" s="11">
        <f t="shared" si="294"/>
        <v>1</v>
      </c>
    </row>
    <row r="9299" spans="1:12" x14ac:dyDescent="0.25">
      <c r="A9299">
        <f t="shared" si="295"/>
        <v>9294</v>
      </c>
      <c r="C9299">
        <v>56064.845805264355</v>
      </c>
      <c r="D9299">
        <v>57630.379846929121</v>
      </c>
      <c r="E9299">
        <v>56886817.263353147</v>
      </c>
      <c r="F9299">
        <v>1565.5340416647668</v>
      </c>
      <c r="G9299">
        <v>361268779.7889539</v>
      </c>
      <c r="H9299" s="6">
        <f>E9299-G9299-'Recalled prostheses cost'!$F$23</f>
        <v>-328133786.9924919</v>
      </c>
      <c r="I9299" s="112">
        <v>31604865.400190543</v>
      </c>
      <c r="J9299" s="112">
        <v>137282136.31980243</v>
      </c>
      <c r="K9299" s="112">
        <f>I9299-J9299-(0.38*'Recalled prostheses cost'!$F$23)</f>
        <v>-114702964.21703053</v>
      </c>
      <c r="L9299" s="11">
        <f t="shared" si="294"/>
        <v>1</v>
      </c>
    </row>
    <row r="9300" spans="1:12" x14ac:dyDescent="0.25">
      <c r="A9300">
        <f t="shared" si="295"/>
        <v>9295</v>
      </c>
      <c r="C9300">
        <v>52512.138490152698</v>
      </c>
      <c r="D9300">
        <v>54576.797359335746</v>
      </c>
      <c r="E9300">
        <v>41249203.766575508</v>
      </c>
      <c r="F9300">
        <v>2064.6588691830475</v>
      </c>
      <c r="G9300">
        <v>285559858.71750855</v>
      </c>
      <c r="H9300" s="6">
        <f>E9300-G9300-'Recalled prostheses cost'!$F$23</f>
        <v>-268062479.41782421</v>
      </c>
      <c r="I9300" s="112">
        <v>22932432.695957668</v>
      </c>
      <c r="J9300" s="112">
        <v>108512746.31265324</v>
      </c>
      <c r="K9300" s="112">
        <f>I9300-J9300-(0.38*'Recalled prostheses cost'!$F$23)</f>
        <v>-94606006.914114237</v>
      </c>
      <c r="L9300" s="11">
        <f t="shared" si="294"/>
        <v>1</v>
      </c>
    </row>
    <row r="9301" spans="1:12" x14ac:dyDescent="0.25">
      <c r="A9301">
        <f t="shared" si="295"/>
        <v>9296</v>
      </c>
      <c r="C9301">
        <v>61924.167396289551</v>
      </c>
      <c r="D9301">
        <v>64877.149368331491</v>
      </c>
      <c r="E9301">
        <v>62960990.335918002</v>
      </c>
      <c r="F9301">
        <v>2952.98197204194</v>
      </c>
      <c r="G9301">
        <v>736368301.41992688</v>
      </c>
      <c r="H9301" s="6">
        <f>E9301-G9301-'Recalled prostheses cost'!$F$23</f>
        <v>-697159135.5509001</v>
      </c>
      <c r="I9301" s="112">
        <v>34867955.332124986</v>
      </c>
      <c r="J9301" s="112">
        <v>279819954.53957224</v>
      </c>
      <c r="K9301" s="112">
        <f>I9301-J9301-(0.38*'Recalled prostheses cost'!$F$23)</f>
        <v>-253977692.50486591</v>
      </c>
      <c r="L9301" s="11">
        <f t="shared" si="294"/>
        <v>1</v>
      </c>
    </row>
    <row r="9302" spans="1:12" x14ac:dyDescent="0.25">
      <c r="A9302">
        <f t="shared" si="295"/>
        <v>9297</v>
      </c>
      <c r="C9302">
        <v>54747.326573111874</v>
      </c>
      <c r="D9302">
        <v>57016.715261914091</v>
      </c>
      <c r="E9302">
        <v>40819144.23264356</v>
      </c>
      <c r="F9302">
        <v>2269.3886888022171</v>
      </c>
      <c r="G9302">
        <v>477366242.38811046</v>
      </c>
      <c r="H9302" s="6">
        <f>E9302-G9302-'Recalled prostheses cost'!$F$23</f>
        <v>-460298922.62235808</v>
      </c>
      <c r="I9302" s="112">
        <v>22502991.413933929</v>
      </c>
      <c r="J9302" s="112">
        <v>181399172.10748199</v>
      </c>
      <c r="K9302" s="112">
        <f>I9302-J9302-(0.38*'Recalled prostheses cost'!$F$23)</f>
        <v>-167921873.99096671</v>
      </c>
      <c r="L9302" s="11">
        <f t="shared" si="294"/>
        <v>1</v>
      </c>
    </row>
    <row r="9303" spans="1:12" x14ac:dyDescent="0.25">
      <c r="A9303">
        <f t="shared" si="295"/>
        <v>9298</v>
      </c>
      <c r="C9303">
        <v>58298.794756978867</v>
      </c>
      <c r="D9303">
        <v>60526.478910377926</v>
      </c>
      <c r="E9303">
        <v>40211859.862611763</v>
      </c>
      <c r="F9303">
        <v>2227.6841533990591</v>
      </c>
      <c r="G9303">
        <v>318964322.05351347</v>
      </c>
      <c r="H9303" s="6">
        <f>E9303-G9303-'Recalled prostheses cost'!$F$23</f>
        <v>-302504286.65779287</v>
      </c>
      <c r="I9303" s="112">
        <v>22798322.021409042</v>
      </c>
      <c r="J9303" s="112">
        <v>121206442.38033511</v>
      </c>
      <c r="K9303" s="112">
        <f>I9303-J9303-(0.38*'Recalled prostheses cost'!$F$23)</f>
        <v>-107433813.65634471</v>
      </c>
      <c r="L9303" s="11">
        <f t="shared" si="294"/>
        <v>1</v>
      </c>
    </row>
    <row r="9304" spans="1:12" x14ac:dyDescent="0.25">
      <c r="A9304">
        <f t="shared" si="295"/>
        <v>9299</v>
      </c>
      <c r="C9304">
        <v>55519.916910421409</v>
      </c>
      <c r="D9304">
        <v>57325.719245909466</v>
      </c>
      <c r="E9304">
        <v>57473655.991072282</v>
      </c>
      <c r="F9304">
        <v>1805.802335488057</v>
      </c>
      <c r="G9304">
        <v>431200504.58776855</v>
      </c>
      <c r="H9304" s="6">
        <f>E9304-G9304-'Recalled prostheses cost'!$F$23</f>
        <v>-397478673.06358743</v>
      </c>
      <c r="I9304" s="112">
        <v>31337681.905475743</v>
      </c>
      <c r="J9304" s="112">
        <v>163856191.74335206</v>
      </c>
      <c r="K9304" s="112">
        <f>I9304-J9304-(0.38*'Recalled prostheses cost'!$F$23)</f>
        <v>-141544203.13529497</v>
      </c>
      <c r="L9304" s="11">
        <f t="shared" si="294"/>
        <v>1</v>
      </c>
    </row>
    <row r="9305" spans="1:12" x14ac:dyDescent="0.25">
      <c r="A9305">
        <f t="shared" si="295"/>
        <v>9300</v>
      </c>
      <c r="C9305">
        <v>53508.775761328638</v>
      </c>
      <c r="D9305">
        <v>55628.737337483639</v>
      </c>
      <c r="E9305">
        <v>56398814.136343658</v>
      </c>
      <c r="F9305">
        <v>2119.9615761550012</v>
      </c>
      <c r="G9305">
        <v>499743473.89683539</v>
      </c>
      <c r="H9305" s="6">
        <f>E9305-G9305-'Recalled prostheses cost'!$F$23</f>
        <v>-467096484.2273829</v>
      </c>
      <c r="I9305" s="112">
        <v>30943282.115516368</v>
      </c>
      <c r="J9305" s="112">
        <v>189902520.08079743</v>
      </c>
      <c r="K9305" s="112">
        <f>I9305-J9305-(0.38*'Recalled prostheses cost'!$F$23)</f>
        <v>-167984931.26269972</v>
      </c>
      <c r="L9305" s="11">
        <f t="shared" si="294"/>
        <v>1</v>
      </c>
    </row>
    <row r="9306" spans="1:12" x14ac:dyDescent="0.25">
      <c r="A9306">
        <f t="shared" si="295"/>
        <v>9301</v>
      </c>
      <c r="C9306">
        <v>64797.709970154501</v>
      </c>
      <c r="D9306">
        <v>67795.499961125373</v>
      </c>
      <c r="E9306">
        <v>66522737.411072873</v>
      </c>
      <c r="F9306">
        <v>2997.7899909708722</v>
      </c>
      <c r="G9306">
        <v>664372557.07341421</v>
      </c>
      <c r="H9306" s="6">
        <f>E9306-G9306-'Recalled prostheses cost'!$F$23</f>
        <v>-621601644.12923253</v>
      </c>
      <c r="I9306" s="112">
        <v>37218722.281734303</v>
      </c>
      <c r="J9306" s="112">
        <v>252461571.68789741</v>
      </c>
      <c r="K9306" s="112">
        <f>I9306-J9306-(0.38*'Recalled prostheses cost'!$F$23)</f>
        <v>-224268542.70358175</v>
      </c>
      <c r="L9306" s="11">
        <f t="shared" si="294"/>
        <v>1</v>
      </c>
    </row>
    <row r="9307" spans="1:12" x14ac:dyDescent="0.25">
      <c r="A9307">
        <f t="shared" si="295"/>
        <v>9302</v>
      </c>
      <c r="C9307">
        <v>54613.102758664332</v>
      </c>
      <c r="D9307">
        <v>56157.701512076324</v>
      </c>
      <c r="E9307">
        <v>49866636.061120674</v>
      </c>
      <c r="F9307">
        <v>1544.5987534119922</v>
      </c>
      <c r="G9307">
        <v>318991299.86832601</v>
      </c>
      <c r="H9307" s="6">
        <f>E9307-G9307-'Recalled prostheses cost'!$F$23</f>
        <v>-292876488.27409649</v>
      </c>
      <c r="I9307" s="112">
        <v>27531530.297500979</v>
      </c>
      <c r="J9307" s="112">
        <v>121216693.94996388</v>
      </c>
      <c r="K9307" s="112">
        <f>I9307-J9307-(0.38*'Recalled prostheses cost'!$F$23)</f>
        <v>-102710856.94988155</v>
      </c>
      <c r="L9307" s="11">
        <f t="shared" si="294"/>
        <v>1</v>
      </c>
    </row>
    <row r="9308" spans="1:12" x14ac:dyDescent="0.25">
      <c r="A9308">
        <f t="shared" si="295"/>
        <v>9303</v>
      </c>
      <c r="C9308">
        <v>85538.850862032996</v>
      </c>
      <c r="D9308">
        <v>87910.540837835055</v>
      </c>
      <c r="E9308">
        <v>45742718.155928589</v>
      </c>
      <c r="F9308">
        <v>2371.6899758020591</v>
      </c>
      <c r="G9308">
        <v>275220105.03876185</v>
      </c>
      <c r="H9308" s="6">
        <f>E9308-G9308-'Recalled prostheses cost'!$F$23</f>
        <v>-253229211.34972444</v>
      </c>
      <c r="I9308" s="112">
        <v>25619880.238713183</v>
      </c>
      <c r="J9308" s="112">
        <v>104583639.91472949</v>
      </c>
      <c r="K9308" s="112">
        <f>I9308-J9308-(0.38*'Recalled prostheses cost'!$F$23)</f>
        <v>-87989452.973434955</v>
      </c>
      <c r="L9308" s="11">
        <f t="shared" si="294"/>
        <v>1</v>
      </c>
    </row>
    <row r="9309" spans="1:12" x14ac:dyDescent="0.25">
      <c r="A9309">
        <f t="shared" si="295"/>
        <v>9304</v>
      </c>
      <c r="C9309">
        <v>49028.071876713802</v>
      </c>
      <c r="D9309">
        <v>50004.363010563684</v>
      </c>
      <c r="E9309">
        <v>46688421.722338095</v>
      </c>
      <c r="F9309">
        <v>976.29113384988159</v>
      </c>
      <c r="G9309">
        <v>206284117.89103219</v>
      </c>
      <c r="H9309" s="6">
        <f>E9309-G9309-'Recalled prostheses cost'!$F$23</f>
        <v>-183347520.63558525</v>
      </c>
      <c r="I9309" s="112">
        <v>26070697.798616</v>
      </c>
      <c r="J9309" s="112">
        <v>78387964.79859224</v>
      </c>
      <c r="K9309" s="112">
        <f>I9309-J9309-(0.38*'Recalled prostheses cost'!$F$23)</f>
        <v>-61342960.297394887</v>
      </c>
      <c r="L9309" s="11">
        <f t="shared" si="294"/>
        <v>1</v>
      </c>
    </row>
    <row r="9310" spans="1:12" x14ac:dyDescent="0.25">
      <c r="A9310">
        <f t="shared" si="295"/>
        <v>9305</v>
      </c>
      <c r="C9310">
        <v>58228.825156366387</v>
      </c>
      <c r="D9310">
        <v>60178.918755884792</v>
      </c>
      <c r="E9310">
        <v>42197016.498885229</v>
      </c>
      <c r="F9310">
        <v>1950.0935995184045</v>
      </c>
      <c r="G9310">
        <v>348748173.17849064</v>
      </c>
      <c r="H9310" s="6">
        <f>E9310-G9310-'Recalled prostheses cost'!$F$23</f>
        <v>-330302981.14649659</v>
      </c>
      <c r="I9310" s="112">
        <v>23325704.515069295</v>
      </c>
      <c r="J9310" s="112">
        <v>132524305.80782644</v>
      </c>
      <c r="K9310" s="112">
        <f>I9310-J9310-(0.38*'Recalled prostheses cost'!$F$23)</f>
        <v>-118224294.59017581</v>
      </c>
      <c r="L9310" s="11">
        <f t="shared" si="294"/>
        <v>1</v>
      </c>
    </row>
    <row r="9311" spans="1:12" x14ac:dyDescent="0.25">
      <c r="A9311">
        <f t="shared" si="295"/>
        <v>9306</v>
      </c>
      <c r="C9311">
        <v>58654.406544493526</v>
      </c>
      <c r="D9311">
        <v>61075.243413913224</v>
      </c>
      <c r="E9311">
        <v>49464541.185185574</v>
      </c>
      <c r="F9311">
        <v>2420.8368694196979</v>
      </c>
      <c r="G9311">
        <v>473633111.59050739</v>
      </c>
      <c r="H9311" s="6">
        <f>E9311-G9311-'Recalled prostheses cost'!$F$23</f>
        <v>-447920394.87221301</v>
      </c>
      <c r="I9311" s="112">
        <v>27658908.02588765</v>
      </c>
      <c r="J9311" s="112">
        <v>179980582.40439284</v>
      </c>
      <c r="K9311" s="112">
        <f>I9311-J9311-(0.38*'Recalled prostheses cost'!$F$23)</f>
        <v>-161347367.67592385</v>
      </c>
      <c r="L9311" s="11">
        <f t="shared" si="294"/>
        <v>1</v>
      </c>
    </row>
    <row r="9312" spans="1:12" x14ac:dyDescent="0.25">
      <c r="A9312">
        <f t="shared" si="295"/>
        <v>9307</v>
      </c>
      <c r="C9312">
        <v>61160.088421355809</v>
      </c>
      <c r="D9312">
        <v>62910.463334522603</v>
      </c>
      <c r="E9312">
        <v>44343197.1454641</v>
      </c>
      <c r="F9312">
        <v>1750.3749131667937</v>
      </c>
      <c r="G9312">
        <v>289248608.02583748</v>
      </c>
      <c r="H9312" s="6">
        <f>E9312-G9312-'Recalled prostheses cost'!$F$23</f>
        <v>-268657235.34726459</v>
      </c>
      <c r="I9312" s="112">
        <v>24445074.000175446</v>
      </c>
      <c r="J9312" s="112">
        <v>109914471.04981826</v>
      </c>
      <c r="K9312" s="112">
        <f>I9312-J9312-(0.38*'Recalled prostheses cost'!$F$23)</f>
        <v>-94495090.347061455</v>
      </c>
      <c r="L9312" s="11">
        <f t="shared" si="294"/>
        <v>1</v>
      </c>
    </row>
    <row r="9313" spans="1:12" x14ac:dyDescent="0.25">
      <c r="A9313">
        <f t="shared" si="295"/>
        <v>9308</v>
      </c>
      <c r="C9313">
        <v>50887.779775610281</v>
      </c>
      <c r="D9313">
        <v>52072.179654802276</v>
      </c>
      <c r="E9313">
        <v>48721942.11639186</v>
      </c>
      <c r="F9313">
        <v>1184.3998791919948</v>
      </c>
      <c r="G9313">
        <v>256878774.01071906</v>
      </c>
      <c r="H9313" s="6">
        <f>E9313-G9313-'Recalled prostheses cost'!$F$23</f>
        <v>-231908656.36121836</v>
      </c>
      <c r="I9313" s="112">
        <v>27078385.949282039</v>
      </c>
      <c r="J9313" s="112">
        <v>97613934.124073237</v>
      </c>
      <c r="K9313" s="112">
        <f>I9313-J9313-(0.38*'Recalled prostheses cost'!$F$23)</f>
        <v>-79561241.472209841</v>
      </c>
      <c r="L9313" s="11">
        <f t="shared" si="294"/>
        <v>1</v>
      </c>
    </row>
    <row r="9314" spans="1:12" x14ac:dyDescent="0.25">
      <c r="A9314">
        <f t="shared" si="295"/>
        <v>9309</v>
      </c>
      <c r="C9314">
        <v>54527.045823013141</v>
      </c>
      <c r="D9314">
        <v>56050.76800912257</v>
      </c>
      <c r="E9314">
        <v>57858228.705242924</v>
      </c>
      <c r="F9314">
        <v>1523.7221861094295</v>
      </c>
      <c r="G9314">
        <v>415792612.21974647</v>
      </c>
      <c r="H9314" s="6">
        <f>E9314-G9314-'Recalled prostheses cost'!$F$23</f>
        <v>-381686207.98139471</v>
      </c>
      <c r="I9314" s="112">
        <v>31828363.585519511</v>
      </c>
      <c r="J9314" s="112">
        <v>158001192.6435037</v>
      </c>
      <c r="K9314" s="112">
        <f>I9314-J9314-(0.38*'Recalled prostheses cost'!$F$23)</f>
        <v>-135198522.35540283</v>
      </c>
      <c r="L9314" s="11">
        <f t="shared" si="294"/>
        <v>1</v>
      </c>
    </row>
    <row r="9315" spans="1:12" x14ac:dyDescent="0.25">
      <c r="A9315">
        <f t="shared" si="295"/>
        <v>9310</v>
      </c>
      <c r="C9315">
        <v>60689.827303510931</v>
      </c>
      <c r="D9315">
        <v>63061.446226388543</v>
      </c>
      <c r="E9315">
        <v>44380306.862390488</v>
      </c>
      <c r="F9315">
        <v>2371.6189228776129</v>
      </c>
      <c r="G9315">
        <v>360348893.39451796</v>
      </c>
      <c r="H9315" s="6">
        <f>E9315-G9315-'Recalled prostheses cost'!$F$23</f>
        <v>-339720410.99901867</v>
      </c>
      <c r="I9315" s="112">
        <v>24590163.25737197</v>
      </c>
      <c r="J9315" s="112">
        <v>136932579.4899168</v>
      </c>
      <c r="K9315" s="112">
        <f>I9315-J9315-(0.38*'Recalled prostheses cost'!$F$23)</f>
        <v>-121368109.52996349</v>
      </c>
      <c r="L9315" s="11">
        <f t="shared" si="294"/>
        <v>1</v>
      </c>
    </row>
    <row r="9316" spans="1:12" x14ac:dyDescent="0.25">
      <c r="A9316">
        <f t="shared" si="295"/>
        <v>9311</v>
      </c>
      <c r="C9316">
        <v>57436.751209525115</v>
      </c>
      <c r="D9316">
        <v>59252.939938087671</v>
      </c>
      <c r="E9316">
        <v>50304979.292150289</v>
      </c>
      <c r="F9316">
        <v>1816.1887285625562</v>
      </c>
      <c r="G9316">
        <v>317538332.9378624</v>
      </c>
      <c r="H9316" s="6">
        <f>E9316-G9316-'Recalled prostheses cost'!$F$23</f>
        <v>-290985178.11260331</v>
      </c>
      <c r="I9316" s="112">
        <v>27956050.118710291</v>
      </c>
      <c r="J9316" s="112">
        <v>120664566.5163877</v>
      </c>
      <c r="K9316" s="112">
        <f>I9316-J9316-(0.38*'Recalled prostheses cost'!$F$23)</f>
        <v>-101734209.69509605</v>
      </c>
      <c r="L9316" s="11">
        <f t="shared" si="294"/>
        <v>1</v>
      </c>
    </row>
    <row r="9317" spans="1:12" x14ac:dyDescent="0.25">
      <c r="A9317">
        <f t="shared" si="295"/>
        <v>9312</v>
      </c>
      <c r="C9317">
        <v>51715.603652736776</v>
      </c>
      <c r="D9317">
        <v>52546.012018253139</v>
      </c>
      <c r="E9317">
        <v>41146909.891799882</v>
      </c>
      <c r="F9317">
        <v>830.40836551636312</v>
      </c>
      <c r="G9317">
        <v>153001723.24713889</v>
      </c>
      <c r="H9317" s="6">
        <f>E9317-G9317-'Recalled prostheses cost'!$F$23</f>
        <v>-135606637.82223019</v>
      </c>
      <c r="I9317" s="112">
        <v>22325670.327984832</v>
      </c>
      <c r="J9317" s="112">
        <v>58140654.83391279</v>
      </c>
      <c r="K9317" s="112">
        <f>I9317-J9317-(0.38*'Recalled prostheses cost'!$F$23)</f>
        <v>-44840677.803346604</v>
      </c>
      <c r="L9317" s="11">
        <f t="shared" si="294"/>
        <v>1</v>
      </c>
    </row>
    <row r="9318" spans="1:12" x14ac:dyDescent="0.25">
      <c r="A9318">
        <f t="shared" si="295"/>
        <v>9313</v>
      </c>
      <c r="C9318">
        <v>59239.144386710519</v>
      </c>
      <c r="D9318">
        <v>60822.304761450119</v>
      </c>
      <c r="E9318">
        <v>50127368.476075105</v>
      </c>
      <c r="F9318">
        <v>1583.1603747396002</v>
      </c>
      <c r="G9318">
        <v>322967097.62679642</v>
      </c>
      <c r="H9318" s="6">
        <f>E9318-G9318-'Recalled prostheses cost'!$F$23</f>
        <v>-296591553.61761248</v>
      </c>
      <c r="I9318" s="112">
        <v>28047696.195051704</v>
      </c>
      <c r="J9318" s="112">
        <v>122727497.09818265</v>
      </c>
      <c r="K9318" s="112">
        <f>I9318-J9318-(0.38*'Recalled prostheses cost'!$F$23)</f>
        <v>-103705494.2005496</v>
      </c>
      <c r="L9318" s="11">
        <f t="shared" si="294"/>
        <v>1</v>
      </c>
    </row>
    <row r="9319" spans="1:12" x14ac:dyDescent="0.25">
      <c r="A9319">
        <f t="shared" si="295"/>
        <v>9314</v>
      </c>
      <c r="C9319">
        <v>59695.512590092199</v>
      </c>
      <c r="D9319">
        <v>61889.850683210578</v>
      </c>
      <c r="E9319">
        <v>67746212.991233692</v>
      </c>
      <c r="F9319">
        <v>2194.3380931183783</v>
      </c>
      <c r="G9319">
        <v>607990549.92255962</v>
      </c>
      <c r="H9319" s="6">
        <f>E9319-G9319-'Recalled prostheses cost'!$F$23</f>
        <v>-563996161.39821708</v>
      </c>
      <c r="I9319" s="112">
        <v>37226001.478017397</v>
      </c>
      <c r="J9319" s="112">
        <v>231036408.97057268</v>
      </c>
      <c r="K9319" s="112">
        <f>I9319-J9319-(0.38*'Recalled prostheses cost'!$F$23)</f>
        <v>-202836100.78997394</v>
      </c>
      <c r="L9319" s="11">
        <f t="shared" si="294"/>
        <v>1</v>
      </c>
    </row>
    <row r="9320" spans="1:12" x14ac:dyDescent="0.25">
      <c r="A9320">
        <f t="shared" si="295"/>
        <v>9315</v>
      </c>
      <c r="C9320">
        <v>58582.359181221109</v>
      </c>
      <c r="D9320">
        <v>60048.9048198046</v>
      </c>
      <c r="E9320">
        <v>39636019.58208897</v>
      </c>
      <c r="F9320">
        <v>1466.5456385834914</v>
      </c>
      <c r="G9320">
        <v>214530601.58229643</v>
      </c>
      <c r="H9320" s="6">
        <f>E9320-G9320-'Recalled prostheses cost'!$F$23</f>
        <v>-198646406.46709862</v>
      </c>
      <c r="I9320" s="112">
        <v>22159574.805657975</v>
      </c>
      <c r="J9320" s="112">
        <v>81521628.601272658</v>
      </c>
      <c r="K9320" s="112">
        <f>I9320-J9320-(0.38*'Recalled prostheses cost'!$F$23)</f>
        <v>-68387747.093033329</v>
      </c>
      <c r="L9320" s="11">
        <f t="shared" si="294"/>
        <v>1</v>
      </c>
    </row>
    <row r="9321" spans="1:12" x14ac:dyDescent="0.25">
      <c r="A9321">
        <f t="shared" si="295"/>
        <v>9316</v>
      </c>
      <c r="C9321">
        <v>65593.468926079382</v>
      </c>
      <c r="D9321">
        <v>68855.846498484272</v>
      </c>
      <c r="E9321">
        <v>59450460.964180797</v>
      </c>
      <c r="F9321">
        <v>3262.3775724048901</v>
      </c>
      <c r="G9321">
        <v>858740691.45448828</v>
      </c>
      <c r="H9321" s="6">
        <f>E9321-G9321-'Recalled prostheses cost'!$F$23</f>
        <v>-823042054.95719862</v>
      </c>
      <c r="I9321" s="112">
        <v>32674542.140912995</v>
      </c>
      <c r="J9321" s="112">
        <v>326321462.75270563</v>
      </c>
      <c r="K9321" s="112">
        <f>I9321-J9321-(0.38*'Recalled prostheses cost'!$F$23)</f>
        <v>-302672613.90921128</v>
      </c>
      <c r="L9321" s="11">
        <f t="shared" si="294"/>
        <v>1</v>
      </c>
    </row>
    <row r="9322" spans="1:12" x14ac:dyDescent="0.25">
      <c r="A9322">
        <f t="shared" si="295"/>
        <v>9317</v>
      </c>
      <c r="C9322">
        <v>58807.592079343289</v>
      </c>
      <c r="D9322">
        <v>60427.51866301502</v>
      </c>
      <c r="E9322">
        <v>65265486.3069584</v>
      </c>
      <c r="F9322">
        <v>1619.9265836717314</v>
      </c>
      <c r="G9322">
        <v>509143352.80562615</v>
      </c>
      <c r="H9322" s="6">
        <f>E9322-G9322-'Recalled prostheses cost'!$F$23</f>
        <v>-467629690.96555895</v>
      </c>
      <c r="I9322" s="112">
        <v>35932068.11654982</v>
      </c>
      <c r="J9322" s="112">
        <v>193474474.06613794</v>
      </c>
      <c r="K9322" s="112">
        <f>I9322-J9322-(0.38*'Recalled prostheses cost'!$F$23)</f>
        <v>-166568099.24700677</v>
      </c>
      <c r="L9322" s="11">
        <f t="shared" si="294"/>
        <v>1</v>
      </c>
    </row>
    <row r="9323" spans="1:12" x14ac:dyDescent="0.25">
      <c r="A9323">
        <f t="shared" si="295"/>
        <v>9318</v>
      </c>
      <c r="C9323">
        <v>56742.246982888631</v>
      </c>
      <c r="D9323">
        <v>58174.995071519203</v>
      </c>
      <c r="E9323">
        <v>44655989.432692245</v>
      </c>
      <c r="F9323">
        <v>1432.7480886305711</v>
      </c>
      <c r="G9323">
        <v>213700679.0900391</v>
      </c>
      <c r="H9323" s="6">
        <f>E9323-G9323-'Recalled prostheses cost'!$F$23</f>
        <v>-192796514.12423801</v>
      </c>
      <c r="I9323" s="112">
        <v>24803068.225915536</v>
      </c>
      <c r="J9323" s="112">
        <v>81206258.05421485</v>
      </c>
      <c r="K9323" s="112">
        <f>I9323-J9323-(0.38*'Recalled prostheses cost'!$F$23)</f>
        <v>-65428883.12571796</v>
      </c>
      <c r="L9323" s="11">
        <f t="shared" si="294"/>
        <v>1</v>
      </c>
    </row>
    <row r="9324" spans="1:12" x14ac:dyDescent="0.25">
      <c r="A9324">
        <f t="shared" si="295"/>
        <v>9319</v>
      </c>
      <c r="C9324">
        <v>60311.048711967254</v>
      </c>
      <c r="D9324">
        <v>61524.170291792405</v>
      </c>
      <c r="E9324">
        <v>45544992.027427383</v>
      </c>
      <c r="F9324">
        <v>1213.1215798251505</v>
      </c>
      <c r="G9324">
        <v>187392833.76116189</v>
      </c>
      <c r="H9324" s="6">
        <f>E9324-G9324-'Recalled prostheses cost'!$F$23</f>
        <v>-165599666.20062569</v>
      </c>
      <c r="I9324" s="112">
        <v>25573618.941468343</v>
      </c>
      <c r="J9324" s="112">
        <v>71209276.829241514</v>
      </c>
      <c r="K9324" s="112">
        <f>I9324-J9324-(0.38*'Recalled prostheses cost'!$F$23)</f>
        <v>-54661351.185191818</v>
      </c>
      <c r="L9324" s="11">
        <f t="shared" si="294"/>
        <v>1</v>
      </c>
    </row>
    <row r="9325" spans="1:12" x14ac:dyDescent="0.25">
      <c r="A9325">
        <f t="shared" si="295"/>
        <v>9320</v>
      </c>
      <c r="C9325">
        <v>53582.516301708907</v>
      </c>
      <c r="D9325">
        <v>55105.085593668431</v>
      </c>
      <c r="E9325">
        <v>42942264.254400969</v>
      </c>
      <c r="F9325">
        <v>1522.569291959524</v>
      </c>
      <c r="G9325">
        <v>356543821.45484012</v>
      </c>
      <c r="H9325" s="6">
        <f>E9325-G9325-'Recalled prostheses cost'!$F$23</f>
        <v>-337353381.66733032</v>
      </c>
      <c r="I9325" s="112">
        <v>23544488.377864931</v>
      </c>
      <c r="J9325" s="112">
        <v>135486652.15283927</v>
      </c>
      <c r="K9325" s="112">
        <f>I9325-J9325-(0.38*'Recalled prostheses cost'!$F$23)</f>
        <v>-120967857.072393</v>
      </c>
      <c r="L9325" s="11">
        <f t="shared" si="294"/>
        <v>1</v>
      </c>
    </row>
    <row r="9326" spans="1:12" x14ac:dyDescent="0.25">
      <c r="A9326">
        <f t="shared" si="295"/>
        <v>9321</v>
      </c>
      <c r="C9326">
        <v>56038.524525419438</v>
      </c>
      <c r="D9326">
        <v>58985.80369349417</v>
      </c>
      <c r="E9326">
        <v>49186809.952419207</v>
      </c>
      <c r="F9326">
        <v>2947.2791680747323</v>
      </c>
      <c r="G9326">
        <v>725157285.5487349</v>
      </c>
      <c r="H9326" s="6">
        <f>E9326-G9326-'Recalled prostheses cost'!$F$23</f>
        <v>-699722300.06320691</v>
      </c>
      <c r="I9326" s="112">
        <v>27051108.140813805</v>
      </c>
      <c r="J9326" s="112">
        <v>275559768.50851929</v>
      </c>
      <c r="K9326" s="112">
        <f>I9326-J9326-(0.38*'Recalled prostheses cost'!$F$23)</f>
        <v>-257534353.66512415</v>
      </c>
      <c r="L9326" s="11">
        <f t="shared" si="294"/>
        <v>1</v>
      </c>
    </row>
    <row r="9327" spans="1:12" x14ac:dyDescent="0.25">
      <c r="A9327">
        <f t="shared" si="295"/>
        <v>9322</v>
      </c>
      <c r="C9327">
        <v>55727.356510896439</v>
      </c>
      <c r="D9327">
        <v>57961.524865857777</v>
      </c>
      <c r="E9327">
        <v>44437818.752355874</v>
      </c>
      <c r="F9327">
        <v>2234.1683549613372</v>
      </c>
      <c r="G9327">
        <v>395742384.35204005</v>
      </c>
      <c r="H9327" s="6">
        <f>E9327-G9327-'Recalled prostheses cost'!$F$23</f>
        <v>-375056390.06657535</v>
      </c>
      <c r="I9327" s="112">
        <v>24564963.233875915</v>
      </c>
      <c r="J9327" s="112">
        <v>150382106.05377522</v>
      </c>
      <c r="K9327" s="112">
        <f>I9327-J9327-(0.38*'Recalled prostheses cost'!$F$23)</f>
        <v>-134842836.11731794</v>
      </c>
      <c r="L9327" s="11">
        <f t="shared" si="294"/>
        <v>1</v>
      </c>
    </row>
    <row r="9328" spans="1:12" x14ac:dyDescent="0.25">
      <c r="A9328">
        <f t="shared" si="295"/>
        <v>9323</v>
      </c>
      <c r="C9328">
        <v>50298.200405605945</v>
      </c>
      <c r="D9328">
        <v>51768.690416998368</v>
      </c>
      <c r="E9328">
        <v>49283208.03730958</v>
      </c>
      <c r="F9328">
        <v>1470.4900113924232</v>
      </c>
      <c r="G9328">
        <v>308047888.20440638</v>
      </c>
      <c r="H9328" s="6">
        <f>E9328-G9328-'Recalled prostheses cost'!$F$23</f>
        <v>-282516504.63398796</v>
      </c>
      <c r="I9328" s="112">
        <v>27453424.179620903</v>
      </c>
      <c r="J9328" s="112">
        <v>117058197.5176744</v>
      </c>
      <c r="K9328" s="112">
        <f>I9328-J9328-(0.38*'Recalled prostheses cost'!$F$23)</f>
        <v>-98630466.635472149</v>
      </c>
      <c r="L9328" s="11">
        <f t="shared" si="294"/>
        <v>1</v>
      </c>
    </row>
    <row r="9329" spans="1:12" x14ac:dyDescent="0.25">
      <c r="A9329">
        <f t="shared" si="295"/>
        <v>9324</v>
      </c>
      <c r="C9329">
        <v>77116.927154745135</v>
      </c>
      <c r="D9329">
        <v>80212.464906176479</v>
      </c>
      <c r="E9329">
        <v>47904801.339256406</v>
      </c>
      <c r="F9329">
        <v>3095.5377514313441</v>
      </c>
      <c r="G9329">
        <v>395201350.21466899</v>
      </c>
      <c r="H9329" s="6">
        <f>E9329-G9329-'Recalled prostheses cost'!$F$23</f>
        <v>-371048373.34230375</v>
      </c>
      <c r="I9329" s="112">
        <v>26774674.736855164</v>
      </c>
      <c r="J9329" s="112">
        <v>150176513.08157423</v>
      </c>
      <c r="K9329" s="112">
        <f>I9329-J9329-(0.38*'Recalled prostheses cost'!$F$23)</f>
        <v>-132427531.64213771</v>
      </c>
      <c r="L9329" s="11">
        <f t="shared" si="294"/>
        <v>1</v>
      </c>
    </row>
    <row r="9330" spans="1:12" x14ac:dyDescent="0.25">
      <c r="A9330">
        <f t="shared" si="295"/>
        <v>9325</v>
      </c>
      <c r="C9330">
        <v>55873.805194073575</v>
      </c>
      <c r="D9330">
        <v>57369.879686869375</v>
      </c>
      <c r="E9330">
        <v>55552437.310867153</v>
      </c>
      <c r="F9330">
        <v>1496.0744927958003</v>
      </c>
      <c r="G9330">
        <v>354884153.37869573</v>
      </c>
      <c r="H9330" s="6">
        <f>E9330-G9330-'Recalled prostheses cost'!$F$23</f>
        <v>-323083540.53471977</v>
      </c>
      <c r="I9330" s="112">
        <v>30331661.890640456</v>
      </c>
      <c r="J9330" s="112">
        <v>134855978.28390437</v>
      </c>
      <c r="K9330" s="112">
        <f>I9330-J9330-(0.38*'Recalled prostheses cost'!$F$23)</f>
        <v>-113550009.69068256</v>
      </c>
      <c r="L9330" s="11">
        <f t="shared" si="294"/>
        <v>1</v>
      </c>
    </row>
    <row r="9331" spans="1:12" x14ac:dyDescent="0.25">
      <c r="A9331">
        <f t="shared" si="295"/>
        <v>9326</v>
      </c>
      <c r="C9331">
        <v>68944.910971332472</v>
      </c>
      <c r="D9331">
        <v>70909.91779786814</v>
      </c>
      <c r="E9331">
        <v>39507908.555204518</v>
      </c>
      <c r="F9331">
        <v>1965.0068265356676</v>
      </c>
      <c r="G9331">
        <v>246863256.78304571</v>
      </c>
      <c r="H9331" s="6">
        <f>E9331-G9331-'Recalled prostheses cost'!$F$23</f>
        <v>-231107172.69473237</v>
      </c>
      <c r="I9331" s="112">
        <v>21856320.983668674</v>
      </c>
      <c r="J9331" s="112">
        <v>93808037.577557355</v>
      </c>
      <c r="K9331" s="112">
        <f>I9331-J9331-(0.38*'Recalled prostheses cost'!$F$23)</f>
        <v>-80977409.891307324</v>
      </c>
      <c r="L9331" s="11">
        <f t="shared" si="294"/>
        <v>1</v>
      </c>
    </row>
    <row r="9332" spans="1:12" x14ac:dyDescent="0.25">
      <c r="A9332">
        <f t="shared" si="295"/>
        <v>9327</v>
      </c>
      <c r="C9332">
        <v>61268.273059201252</v>
      </c>
      <c r="D9332">
        <v>63691.483513820443</v>
      </c>
      <c r="E9332">
        <v>66907511.817670807</v>
      </c>
      <c r="F9332">
        <v>2423.2104546191913</v>
      </c>
      <c r="G9332">
        <v>727916532.58379507</v>
      </c>
      <c r="H9332" s="6">
        <f>E9332-G9332-'Recalled prostheses cost'!$F$23</f>
        <v>-684760845.23301542</v>
      </c>
      <c r="I9332" s="112">
        <v>37167602.92611634</v>
      </c>
      <c r="J9332" s="112">
        <v>276608282.38184214</v>
      </c>
      <c r="K9332" s="112">
        <f>I9332-J9332-(0.38*'Recalled prostheses cost'!$F$23)</f>
        <v>-248466372.75314444</v>
      </c>
      <c r="L9332" s="11">
        <f t="shared" si="294"/>
        <v>1</v>
      </c>
    </row>
    <row r="9333" spans="1:12" x14ac:dyDescent="0.25">
      <c r="A9333">
        <f t="shared" si="295"/>
        <v>9328</v>
      </c>
      <c r="C9333">
        <v>65767.966231916798</v>
      </c>
      <c r="D9333">
        <v>68214.374713103607</v>
      </c>
      <c r="E9333">
        <v>50157744.080327712</v>
      </c>
      <c r="F9333">
        <v>2446.4084811868088</v>
      </c>
      <c r="G9333">
        <v>395172209.48670423</v>
      </c>
      <c r="H9333" s="6">
        <f>E9333-G9333-'Recalled prostheses cost'!$F$23</f>
        <v>-368766289.87326771</v>
      </c>
      <c r="I9333" s="112">
        <v>27670412.491628483</v>
      </c>
      <c r="J9333" s="112">
        <v>150165439.6049476</v>
      </c>
      <c r="K9333" s="112">
        <f>I9333-J9333-(0.38*'Recalled prostheses cost'!$F$23)</f>
        <v>-131520720.41073775</v>
      </c>
      <c r="L9333" s="11">
        <f t="shared" si="294"/>
        <v>1</v>
      </c>
    </row>
    <row r="9334" spans="1:12" x14ac:dyDescent="0.25">
      <c r="A9334">
        <f t="shared" si="295"/>
        <v>9329</v>
      </c>
      <c r="C9334">
        <v>57827.050674304795</v>
      </c>
      <c r="D9334">
        <v>60006.752502393167</v>
      </c>
      <c r="E9334">
        <v>51519228.501180083</v>
      </c>
      <c r="F9334">
        <v>2179.7018280883713</v>
      </c>
      <c r="G9334">
        <v>413762662.0854975</v>
      </c>
      <c r="H9334" s="6">
        <f>E9334-G9334-'Recalled prostheses cost'!$F$23</f>
        <v>-385995258.05120862</v>
      </c>
      <c r="I9334" s="112">
        <v>28363622.499557719</v>
      </c>
      <c r="J9334" s="112">
        <v>157229811.59248906</v>
      </c>
      <c r="K9334" s="112">
        <f>I9334-J9334-(0.38*'Recalled prostheses cost'!$F$23)</f>
        <v>-137891882.39034998</v>
      </c>
      <c r="L9334" s="11">
        <f t="shared" si="294"/>
        <v>1</v>
      </c>
    </row>
    <row r="9335" spans="1:12" x14ac:dyDescent="0.25">
      <c r="A9335">
        <f t="shared" si="295"/>
        <v>9330</v>
      </c>
      <c r="C9335">
        <v>59795.064902997896</v>
      </c>
      <c r="D9335">
        <v>61541.422116426642</v>
      </c>
      <c r="E9335">
        <v>72551444.819342643</v>
      </c>
      <c r="F9335">
        <v>1746.357213428746</v>
      </c>
      <c r="G9335">
        <v>565857248.477736</v>
      </c>
      <c r="H9335" s="6">
        <f>E9335-G9335-'Recalled prostheses cost'!$F$23</f>
        <v>-517057628.12528455</v>
      </c>
      <c r="I9335" s="112">
        <v>39731334.827623717</v>
      </c>
      <c r="J9335" s="112">
        <v>215025754.42153975</v>
      </c>
      <c r="K9335" s="112">
        <f>I9335-J9335-(0.38*'Recalled prostheses cost'!$F$23)</f>
        <v>-184320112.89133468</v>
      </c>
      <c r="L9335" s="11">
        <f t="shared" si="294"/>
        <v>1</v>
      </c>
    </row>
    <row r="9336" spans="1:12" x14ac:dyDescent="0.25">
      <c r="A9336">
        <f t="shared" si="295"/>
        <v>9331</v>
      </c>
      <c r="C9336">
        <v>56934.724903352893</v>
      </c>
      <c r="D9336">
        <v>58926.786203937685</v>
      </c>
      <c r="E9336">
        <v>51269498.124746472</v>
      </c>
      <c r="F9336">
        <v>1992.0613005847918</v>
      </c>
      <c r="G9336">
        <v>453719576.51031762</v>
      </c>
      <c r="H9336" s="6">
        <f>E9336-G9336-'Recalled prostheses cost'!$F$23</f>
        <v>-426201902.85246229</v>
      </c>
      <c r="I9336" s="112">
        <v>28475890.620032743</v>
      </c>
      <c r="J9336" s="112">
        <v>172413439.07392073</v>
      </c>
      <c r="K9336" s="112">
        <f>I9336-J9336-(0.38*'Recalled prostheses cost'!$F$23)</f>
        <v>-152963241.75130665</v>
      </c>
      <c r="L9336" s="11">
        <f t="shared" si="294"/>
        <v>1</v>
      </c>
    </row>
    <row r="9337" spans="1:12" x14ac:dyDescent="0.25">
      <c r="A9337">
        <f t="shared" si="295"/>
        <v>9332</v>
      </c>
      <c r="C9337">
        <v>54067.835411434913</v>
      </c>
      <c r="D9337">
        <v>55406.818117281808</v>
      </c>
      <c r="E9337">
        <v>43290570.492022894</v>
      </c>
      <c r="F9337">
        <v>1338.9827058468945</v>
      </c>
      <c r="G9337">
        <v>282544855.84793139</v>
      </c>
      <c r="H9337" s="6">
        <f>E9337-G9337-'Recalled prostheses cost'!$F$23</f>
        <v>-263006109.82279965</v>
      </c>
      <c r="I9337" s="112">
        <v>23663805.831794955</v>
      </c>
      <c r="J9337" s="112">
        <v>107367045.22221394</v>
      </c>
      <c r="K9337" s="112">
        <f>I9337-J9337-(0.38*'Recalled prostheses cost'!$F$23)</f>
        <v>-92728932.687837631</v>
      </c>
      <c r="L9337" s="11">
        <f t="shared" si="294"/>
        <v>1</v>
      </c>
    </row>
    <row r="9338" spans="1:12" x14ac:dyDescent="0.25">
      <c r="A9338">
        <f t="shared" si="295"/>
        <v>9333</v>
      </c>
      <c r="C9338">
        <v>66588.97825993954</v>
      </c>
      <c r="D9338">
        <v>68818.436507751016</v>
      </c>
      <c r="E9338">
        <v>40994479.59380243</v>
      </c>
      <c r="F9338">
        <v>2229.4582478114753</v>
      </c>
      <c r="G9338">
        <v>281405233.46954453</v>
      </c>
      <c r="H9338" s="6">
        <f>E9338-G9338-'Recalled prostheses cost'!$F$23</f>
        <v>-264162578.34263328</v>
      </c>
      <c r="I9338" s="112">
        <v>22794465.955908626</v>
      </c>
      <c r="J9338" s="112">
        <v>106933988.71842694</v>
      </c>
      <c r="K9338" s="112">
        <f>I9338-J9338-(0.38*'Recalled prostheses cost'!$F$23)</f>
        <v>-93165216.05993697</v>
      </c>
      <c r="L9338" s="11">
        <f t="shared" si="294"/>
        <v>1</v>
      </c>
    </row>
    <row r="9339" spans="1:12" x14ac:dyDescent="0.25">
      <c r="A9339">
        <f t="shared" si="295"/>
        <v>9334</v>
      </c>
      <c r="C9339">
        <v>58175.301995945592</v>
      </c>
      <c r="D9339">
        <v>60225.908966453841</v>
      </c>
      <c r="E9339">
        <v>42328869.782726467</v>
      </c>
      <c r="F9339">
        <v>2050.6069705082482</v>
      </c>
      <c r="G9339">
        <v>329231794.56334829</v>
      </c>
      <c r="H9339" s="6">
        <f>E9339-G9339-'Recalled prostheses cost'!$F$23</f>
        <v>-310654749.247513</v>
      </c>
      <c r="I9339" s="112">
        <v>23605501.174577978</v>
      </c>
      <c r="J9339" s="112">
        <v>125108081.93407235</v>
      </c>
      <c r="K9339" s="112">
        <f>I9339-J9339-(0.38*'Recalled prostheses cost'!$F$23)</f>
        <v>-110528274.05691302</v>
      </c>
      <c r="L9339" s="11">
        <f t="shared" si="294"/>
        <v>1</v>
      </c>
    </row>
    <row r="9340" spans="1:12" x14ac:dyDescent="0.25">
      <c r="A9340">
        <f t="shared" si="295"/>
        <v>9335</v>
      </c>
      <c r="C9340">
        <v>56505.172541433953</v>
      </c>
      <c r="D9340">
        <v>58271.622285426027</v>
      </c>
      <c r="E9340">
        <v>40526481.275376588</v>
      </c>
      <c r="F9340">
        <v>1766.4497439920742</v>
      </c>
      <c r="G9340">
        <v>274057349.43608415</v>
      </c>
      <c r="H9340" s="6">
        <f>E9340-G9340-'Recalled prostheses cost'!$F$23</f>
        <v>-257282692.62759873</v>
      </c>
      <c r="I9340" s="112">
        <v>22080278.853825618</v>
      </c>
      <c r="J9340" s="112">
        <v>104141792.78571199</v>
      </c>
      <c r="K9340" s="112">
        <f>I9340-J9340-(0.38*'Recalled prostheses cost'!$F$23)</f>
        <v>-91087207.229305029</v>
      </c>
      <c r="L9340" s="11">
        <f t="shared" si="294"/>
        <v>1</v>
      </c>
    </row>
    <row r="9341" spans="1:12" x14ac:dyDescent="0.25">
      <c r="A9341">
        <f t="shared" si="295"/>
        <v>9336</v>
      </c>
      <c r="C9341">
        <v>69345.820869011222</v>
      </c>
      <c r="D9341">
        <v>71786.089703227684</v>
      </c>
      <c r="E9341">
        <v>52052547.083225317</v>
      </c>
      <c r="F9341">
        <v>2440.268834216462</v>
      </c>
      <c r="G9341">
        <v>443442325.02081525</v>
      </c>
      <c r="H9341" s="6">
        <f>E9341-G9341-'Recalled prostheses cost'!$F$23</f>
        <v>-415141602.40448111</v>
      </c>
      <c r="I9341" s="112">
        <v>28543571.890007552</v>
      </c>
      <c r="J9341" s="112">
        <v>168508083.5079098</v>
      </c>
      <c r="K9341" s="112">
        <f>I9341-J9341-(0.38*'Recalled prostheses cost'!$F$23)</f>
        <v>-148990204.9153209</v>
      </c>
      <c r="L9341" s="11">
        <f t="shared" si="294"/>
        <v>1</v>
      </c>
    </row>
    <row r="9342" spans="1:12" x14ac:dyDescent="0.25">
      <c r="A9342">
        <f t="shared" si="295"/>
        <v>9337</v>
      </c>
      <c r="C9342">
        <v>51407.224940546199</v>
      </c>
      <c r="D9342">
        <v>52912.770436283448</v>
      </c>
      <c r="E9342">
        <v>45284996.375939682</v>
      </c>
      <c r="F9342">
        <v>1505.5454957372494</v>
      </c>
      <c r="G9342">
        <v>319652053.27102965</v>
      </c>
      <c r="H9342" s="6">
        <f>E9342-G9342-'Recalled prostheses cost'!$F$23</f>
        <v>-298118881.36198115</v>
      </c>
      <c r="I9342" s="112">
        <v>24982827.983662922</v>
      </c>
      <c r="J9342" s="112">
        <v>121467780.24299125</v>
      </c>
      <c r="K9342" s="112">
        <f>I9342-J9342-(0.38*'Recalled prostheses cost'!$F$23)</f>
        <v>-105510645.55674699</v>
      </c>
      <c r="L9342" s="11">
        <f t="shared" si="294"/>
        <v>1</v>
      </c>
    </row>
    <row r="9343" spans="1:12" x14ac:dyDescent="0.25">
      <c r="A9343">
        <f t="shared" si="295"/>
        <v>9338</v>
      </c>
      <c r="C9343">
        <v>53834.946490522423</v>
      </c>
      <c r="D9343">
        <v>55935.936560660848</v>
      </c>
      <c r="E9343">
        <v>40357216.55352401</v>
      </c>
      <c r="F9343">
        <v>2100.9900701384249</v>
      </c>
      <c r="G9343">
        <v>327776645.32347327</v>
      </c>
      <c r="H9343" s="6">
        <f>E9343-G9343-'Recalled prostheses cost'!$F$23</f>
        <v>-311171253.23684043</v>
      </c>
      <c r="I9343" s="112">
        <v>22260841.861276835</v>
      </c>
      <c r="J9343" s="112">
        <v>124555125.22291987</v>
      </c>
      <c r="K9343" s="112">
        <f>I9343-J9343-(0.38*'Recalled prostheses cost'!$F$23)</f>
        <v>-111319976.65906167</v>
      </c>
      <c r="L9343" s="11">
        <f t="shared" si="294"/>
        <v>1</v>
      </c>
    </row>
    <row r="9344" spans="1:12" x14ac:dyDescent="0.25">
      <c r="A9344">
        <f t="shared" si="295"/>
        <v>9339</v>
      </c>
      <c r="C9344">
        <v>58858.907118460877</v>
      </c>
      <c r="D9344">
        <v>60512.037100251073</v>
      </c>
      <c r="E9344">
        <v>57707298.486258589</v>
      </c>
      <c r="F9344">
        <v>1653.1299817901963</v>
      </c>
      <c r="G9344">
        <v>397791968.98428208</v>
      </c>
      <c r="H9344" s="6">
        <f>E9344-G9344-'Recalled prostheses cost'!$F$23</f>
        <v>-363836494.96491468</v>
      </c>
      <c r="I9344" s="112">
        <v>32100787.321985163</v>
      </c>
      <c r="J9344" s="112">
        <v>151160948.2140272</v>
      </c>
      <c r="K9344" s="112">
        <f>I9344-J9344-(0.38*'Recalled prostheses cost'!$F$23)</f>
        <v>-128085854.18946069</v>
      </c>
      <c r="L9344" s="11">
        <f t="shared" si="294"/>
        <v>1</v>
      </c>
    </row>
    <row r="9345" spans="1:12" x14ac:dyDescent="0.25">
      <c r="A9345">
        <f t="shared" si="295"/>
        <v>9340</v>
      </c>
      <c r="C9345">
        <v>54774.138090632245</v>
      </c>
      <c r="D9345">
        <v>57191.298649716264</v>
      </c>
      <c r="E9345">
        <v>63419696.04769332</v>
      </c>
      <c r="F9345">
        <v>2417.160559084019</v>
      </c>
      <c r="G9345">
        <v>802503271.11416185</v>
      </c>
      <c r="H9345" s="6">
        <f>E9345-G9345-'Recalled prostheses cost'!$F$23</f>
        <v>-762835399.53335965</v>
      </c>
      <c r="I9345" s="112">
        <v>35040636.415322088</v>
      </c>
      <c r="J9345" s="112">
        <v>304951243.02338147</v>
      </c>
      <c r="K9345" s="112">
        <f>I9345-J9345-(0.38*'Recalled prostheses cost'!$F$23)</f>
        <v>-278936299.90547806</v>
      </c>
      <c r="L9345" s="11">
        <f t="shared" si="294"/>
        <v>1</v>
      </c>
    </row>
    <row r="9346" spans="1:12" x14ac:dyDescent="0.25">
      <c r="A9346">
        <f t="shared" si="295"/>
        <v>9341</v>
      </c>
      <c r="C9346">
        <v>50866.441657522024</v>
      </c>
      <c r="D9346">
        <v>51857.197811928083</v>
      </c>
      <c r="E9346">
        <v>51581915.67308946</v>
      </c>
      <c r="F9346">
        <v>990.75615440605907</v>
      </c>
      <c r="G9346">
        <v>255137979.30070621</v>
      </c>
      <c r="H9346" s="6">
        <f>E9346-G9346-'Recalled prostheses cost'!$F$23</f>
        <v>-227307888.09450793</v>
      </c>
      <c r="I9346" s="112">
        <v>28737187.527502343</v>
      </c>
      <c r="J9346" s="112">
        <v>96952432.134268373</v>
      </c>
      <c r="K9346" s="112">
        <f>I9346-J9346-(0.38*'Recalled prostheses cost'!$F$23)</f>
        <v>-77240937.904184669</v>
      </c>
      <c r="L9346" s="11">
        <f t="shared" si="294"/>
        <v>1</v>
      </c>
    </row>
    <row r="9347" spans="1:12" x14ac:dyDescent="0.25">
      <c r="A9347">
        <f t="shared" si="295"/>
        <v>9342</v>
      </c>
      <c r="C9347">
        <v>59984.438137401761</v>
      </c>
      <c r="D9347">
        <v>62106.229943199549</v>
      </c>
      <c r="E9347">
        <v>54697821.16153767</v>
      </c>
      <c r="F9347">
        <v>2121.7918057977877</v>
      </c>
      <c r="G9347">
        <v>397765341.85687059</v>
      </c>
      <c r="H9347" s="6">
        <f>E9347-G9347-'Recalled prostheses cost'!$F$23</f>
        <v>-366819345.16222411</v>
      </c>
      <c r="I9347" s="112">
        <v>30434557.46386997</v>
      </c>
      <c r="J9347" s="112">
        <v>151150829.90561083</v>
      </c>
      <c r="K9347" s="112">
        <f>I9347-J9347-(0.38*'Recalled prostheses cost'!$F$23)</f>
        <v>-129741965.73915949</v>
      </c>
      <c r="L9347" s="11">
        <f t="shared" si="294"/>
        <v>1</v>
      </c>
    </row>
    <row r="9348" spans="1:12" x14ac:dyDescent="0.25">
      <c r="A9348">
        <f t="shared" si="295"/>
        <v>9343</v>
      </c>
      <c r="C9348">
        <v>68440.534550787954</v>
      </c>
      <c r="D9348">
        <v>72149.449540387315</v>
      </c>
      <c r="E9348">
        <v>57051959.14034798</v>
      </c>
      <c r="F9348">
        <v>3708.9149895993614</v>
      </c>
      <c r="G9348">
        <v>826225240.11705148</v>
      </c>
      <c r="H9348" s="6">
        <f>E9348-G9348-'Recalled prostheses cost'!$F$23</f>
        <v>-792925105.44359469</v>
      </c>
      <c r="I9348" s="112">
        <v>31888824.298138596</v>
      </c>
      <c r="J9348" s="112">
        <v>313965591.24447954</v>
      </c>
      <c r="K9348" s="112">
        <f>I9348-J9348-(0.38*'Recalled prostheses cost'!$F$23)</f>
        <v>-291102460.24375957</v>
      </c>
      <c r="L9348" s="11">
        <f t="shared" si="294"/>
        <v>1</v>
      </c>
    </row>
    <row r="9349" spans="1:12" x14ac:dyDescent="0.25">
      <c r="A9349">
        <f t="shared" si="295"/>
        <v>9344</v>
      </c>
      <c r="C9349">
        <v>53610.833891676688</v>
      </c>
      <c r="D9349">
        <v>55363.537784275904</v>
      </c>
      <c r="E9349">
        <v>42948358.049011633</v>
      </c>
      <c r="F9349">
        <v>1752.7038925992165</v>
      </c>
      <c r="G9349">
        <v>282093388.19276583</v>
      </c>
      <c r="H9349" s="6">
        <f>E9349-G9349-'Recalled prostheses cost'!$F$23</f>
        <v>-262896854.61064535</v>
      </c>
      <c r="I9349" s="112">
        <v>23653609.623077322</v>
      </c>
      <c r="J9349" s="112">
        <v>107195487.51325101</v>
      </c>
      <c r="K9349" s="112">
        <f>I9349-J9349-(0.38*'Recalled prostheses cost'!$F$23)</f>
        <v>-92567571.187592328</v>
      </c>
      <c r="L9349" s="11">
        <f t="shared" si="294"/>
        <v>1</v>
      </c>
    </row>
    <row r="9350" spans="1:12" x14ac:dyDescent="0.25">
      <c r="A9350">
        <f t="shared" si="295"/>
        <v>9345</v>
      </c>
      <c r="C9350">
        <v>62019.976358502659</v>
      </c>
      <c r="D9350">
        <v>64108.260081586304</v>
      </c>
      <c r="E9350">
        <v>66081282.690158173</v>
      </c>
      <c r="F9350">
        <v>2088.2837230836449</v>
      </c>
      <c r="G9350">
        <v>635843407.36456597</v>
      </c>
      <c r="H9350" s="6">
        <f>E9350-G9350-'Recalled prostheses cost'!$F$23</f>
        <v>-593513949.14129901</v>
      </c>
      <c r="I9350" s="112">
        <v>36731508.394848719</v>
      </c>
      <c r="J9350" s="112">
        <v>241620494.79853508</v>
      </c>
      <c r="K9350" s="112">
        <f>I9350-J9350-(0.38*'Recalled prostheses cost'!$F$23)</f>
        <v>-213914679.701105</v>
      </c>
      <c r="L9350" s="11">
        <f t="shared" ref="L9350:L9413" si="296">IF(H9350/$H$1&lt;=F9350,1,0)</f>
        <v>1</v>
      </c>
    </row>
    <row r="9351" spans="1:12" x14ac:dyDescent="0.25">
      <c r="A9351">
        <f t="shared" si="295"/>
        <v>9346</v>
      </c>
      <c r="C9351">
        <v>62218.437246598398</v>
      </c>
      <c r="D9351">
        <v>64107.827767140159</v>
      </c>
      <c r="E9351">
        <v>56513046.751837179</v>
      </c>
      <c r="F9351">
        <v>1889.3905205417614</v>
      </c>
      <c r="G9351">
        <v>387483365.14112961</v>
      </c>
      <c r="H9351" s="6">
        <f>E9351-G9351-'Recalled prostheses cost'!$F$23</f>
        <v>-354722142.85618359</v>
      </c>
      <c r="I9351" s="112">
        <v>31200991.300211728</v>
      </c>
      <c r="J9351" s="112">
        <v>147243678.75362927</v>
      </c>
      <c r="K9351" s="112">
        <f>I9351-J9351-(0.38*'Recalled prostheses cost'!$F$23)</f>
        <v>-125068380.75083619</v>
      </c>
      <c r="L9351" s="11">
        <f t="shared" si="296"/>
        <v>1</v>
      </c>
    </row>
    <row r="9352" spans="1:12" x14ac:dyDescent="0.25">
      <c r="A9352">
        <f t="shared" ref="A9352:A9415" si="297">1+A9351</f>
        <v>9347</v>
      </c>
      <c r="C9352">
        <v>59061.807714811068</v>
      </c>
      <c r="D9352">
        <v>60801.133866382974</v>
      </c>
      <c r="E9352">
        <v>45581198.450453207</v>
      </c>
      <c r="F9352">
        <v>1739.3261515719059</v>
      </c>
      <c r="G9352">
        <v>258660915.72239897</v>
      </c>
      <c r="H9352" s="6">
        <f>E9352-G9352-'Recalled prostheses cost'!$F$23</f>
        <v>-236831541.73883694</v>
      </c>
      <c r="I9352" s="112">
        <v>25368417.385829888</v>
      </c>
      <c r="J9352" s="112">
        <v>98291147.974511638</v>
      </c>
      <c r="K9352" s="112">
        <f>I9352-J9352-(0.38*'Recalled prostheses cost'!$F$23)</f>
        <v>-81948423.886100411</v>
      </c>
      <c r="L9352" s="11">
        <f t="shared" si="296"/>
        <v>1</v>
      </c>
    </row>
    <row r="9353" spans="1:12" x14ac:dyDescent="0.25">
      <c r="A9353">
        <f t="shared" si="297"/>
        <v>9348</v>
      </c>
      <c r="C9353">
        <v>58448.499104192495</v>
      </c>
      <c r="D9353">
        <v>60141.262539455834</v>
      </c>
      <c r="E9353">
        <v>40564020.624911852</v>
      </c>
      <c r="F9353">
        <v>1692.7634352633395</v>
      </c>
      <c r="G9353">
        <v>257422541.3830725</v>
      </c>
      <c r="H9353" s="6">
        <f>E9353-G9353-'Recalled prostheses cost'!$F$23</f>
        <v>-240610345.22505182</v>
      </c>
      <c r="I9353" s="112">
        <v>22676984.269179158</v>
      </c>
      <c r="J9353" s="112">
        <v>97820565.725567549</v>
      </c>
      <c r="K9353" s="112">
        <f>I9353-J9353-(0.38*'Recalled prostheses cost'!$F$23)</f>
        <v>-84169274.753807038</v>
      </c>
      <c r="L9353" s="11">
        <f t="shared" si="296"/>
        <v>1</v>
      </c>
    </row>
    <row r="9354" spans="1:12" x14ac:dyDescent="0.25">
      <c r="A9354">
        <f t="shared" si="297"/>
        <v>9349</v>
      </c>
      <c r="C9354">
        <v>56535.011033403338</v>
      </c>
      <c r="D9354">
        <v>57885.205232656517</v>
      </c>
      <c r="E9354">
        <v>48488334.381274126</v>
      </c>
      <c r="F9354">
        <v>1350.1941992531792</v>
      </c>
      <c r="G9354">
        <v>248146278.34600383</v>
      </c>
      <c r="H9354" s="6">
        <f>E9354-G9354-'Recalled prostheses cost'!$F$23</f>
        <v>-223409768.43162087</v>
      </c>
      <c r="I9354" s="112">
        <v>26631405.020862691</v>
      </c>
      <c r="J9354" s="112">
        <v>94295585.771481469</v>
      </c>
      <c r="K9354" s="112">
        <f>I9354-J9354-(0.38*'Recalled prostheses cost'!$F$23)</f>
        <v>-76689874.04803744</v>
      </c>
      <c r="L9354" s="11">
        <f t="shared" si="296"/>
        <v>1</v>
      </c>
    </row>
    <row r="9355" spans="1:12" x14ac:dyDescent="0.25">
      <c r="A9355">
        <f t="shared" si="297"/>
        <v>9350</v>
      </c>
      <c r="C9355">
        <v>55754.879084909568</v>
      </c>
      <c r="D9355">
        <v>57166.836462906067</v>
      </c>
      <c r="E9355">
        <v>50081869.055842184</v>
      </c>
      <c r="F9355">
        <v>1411.9573779964994</v>
      </c>
      <c r="G9355">
        <v>288747643.45886302</v>
      </c>
      <c r="H9355" s="6">
        <f>E9355-G9355-'Recalled prostheses cost'!$F$23</f>
        <v>-262417598.869912</v>
      </c>
      <c r="I9355" s="112">
        <v>28045476.450337537</v>
      </c>
      <c r="J9355" s="112">
        <v>109724104.51436792</v>
      </c>
      <c r="K9355" s="112">
        <f>I9355-J9355-(0.38*'Recalled prostheses cost'!$F$23)</f>
        <v>-90704321.361449033</v>
      </c>
      <c r="L9355" s="11">
        <f t="shared" si="296"/>
        <v>1</v>
      </c>
    </row>
    <row r="9356" spans="1:12" x14ac:dyDescent="0.25">
      <c r="A9356">
        <f t="shared" si="297"/>
        <v>9351</v>
      </c>
      <c r="C9356">
        <v>68674.104817767249</v>
      </c>
      <c r="D9356">
        <v>71371.856403264013</v>
      </c>
      <c r="E9356">
        <v>42066494.042456031</v>
      </c>
      <c r="F9356">
        <v>2697.7515854967642</v>
      </c>
      <c r="G9356">
        <v>301310422.52980888</v>
      </c>
      <c r="H9356" s="6">
        <f>E9356-G9356-'Recalled prostheses cost'!$F$23</f>
        <v>-282995752.95424402</v>
      </c>
      <c r="I9356" s="112">
        <v>23482960.398765035</v>
      </c>
      <c r="J9356" s="112">
        <v>114497960.56132737</v>
      </c>
      <c r="K9356" s="112">
        <f>I9356-J9356-(0.38*'Recalled prostheses cost'!$F$23)</f>
        <v>-100040693.45998099</v>
      </c>
      <c r="L9356" s="11">
        <f t="shared" si="296"/>
        <v>1</v>
      </c>
    </row>
    <row r="9357" spans="1:12" x14ac:dyDescent="0.25">
      <c r="A9357">
        <f t="shared" si="297"/>
        <v>9352</v>
      </c>
      <c r="C9357">
        <v>72082.517182824929</v>
      </c>
      <c r="D9357">
        <v>74869.160637344656</v>
      </c>
      <c r="E9357">
        <v>42671026.15489617</v>
      </c>
      <c r="F9357">
        <v>2786.6434545197262</v>
      </c>
      <c r="G9357">
        <v>263658461.56944335</v>
      </c>
      <c r="H9357" s="6">
        <f>E9357-G9357-'Recalled prostheses cost'!$F$23</f>
        <v>-244739259.88143834</v>
      </c>
      <c r="I9357" s="112">
        <v>23367377.292745441</v>
      </c>
      <c r="J9357" s="112">
        <v>100190215.39638844</v>
      </c>
      <c r="K9357" s="112">
        <f>I9357-J9357-(0.38*'Recalled prostheses cost'!$F$23)</f>
        <v>-85848531.401061654</v>
      </c>
      <c r="L9357" s="11">
        <f t="shared" si="296"/>
        <v>1</v>
      </c>
    </row>
    <row r="9358" spans="1:12" x14ac:dyDescent="0.25">
      <c r="A9358">
        <f t="shared" si="297"/>
        <v>9353</v>
      </c>
      <c r="C9358">
        <v>69900.536574989033</v>
      </c>
      <c r="D9358">
        <v>71729.112618971834</v>
      </c>
      <c r="E9358">
        <v>47530080.461043887</v>
      </c>
      <c r="F9358">
        <v>1828.5760439828009</v>
      </c>
      <c r="G9358">
        <v>256888194.83602038</v>
      </c>
      <c r="H9358" s="6">
        <f>E9358-G9358-'Recalled prostheses cost'!$F$23</f>
        <v>-233109938.84186766</v>
      </c>
      <c r="I9358" s="112">
        <v>26062507.280117955</v>
      </c>
      <c r="J9358" s="112">
        <v>97617514.037687764</v>
      </c>
      <c r="K9358" s="112">
        <f>I9358-J9358-(0.38*'Recalled prostheses cost'!$F$23)</f>
        <v>-80580700.054988444</v>
      </c>
      <c r="L9358" s="11">
        <f t="shared" si="296"/>
        <v>1</v>
      </c>
    </row>
    <row r="9359" spans="1:12" x14ac:dyDescent="0.25">
      <c r="A9359">
        <f t="shared" si="297"/>
        <v>9354</v>
      </c>
      <c r="C9359">
        <v>77822.387277316826</v>
      </c>
      <c r="D9359">
        <v>79800.027910960329</v>
      </c>
      <c r="E9359">
        <v>52936958.268926658</v>
      </c>
      <c r="F9359">
        <v>1977.640633643503</v>
      </c>
      <c r="G9359">
        <v>354401725.21391922</v>
      </c>
      <c r="H9359" s="6">
        <f>E9359-G9359-'Recalled prostheses cost'!$F$23</f>
        <v>-325216591.41188371</v>
      </c>
      <c r="I9359" s="112">
        <v>29322486.650666326</v>
      </c>
      <c r="J9359" s="112">
        <v>134672655.58128929</v>
      </c>
      <c r="K9359" s="112">
        <f>I9359-J9359-(0.38*'Recalled prostheses cost'!$F$23)</f>
        <v>-114375862.22804162</v>
      </c>
      <c r="L9359" s="11">
        <f t="shared" si="296"/>
        <v>1</v>
      </c>
    </row>
    <row r="9360" spans="1:12" x14ac:dyDescent="0.25">
      <c r="A9360">
        <f t="shared" si="297"/>
        <v>9355</v>
      </c>
      <c r="C9360">
        <v>59162.846095233617</v>
      </c>
      <c r="D9360">
        <v>61079.04617453926</v>
      </c>
      <c r="E9360">
        <v>62699361.929189153</v>
      </c>
      <c r="F9360">
        <v>1916.2000793056432</v>
      </c>
      <c r="G9360">
        <v>447246101.50101763</v>
      </c>
      <c r="H9360" s="6">
        <f>E9360-G9360-'Recalled prostheses cost'!$F$23</f>
        <v>-408298564.03871965</v>
      </c>
      <c r="I9360" s="112">
        <v>34936480.110573433</v>
      </c>
      <c r="J9360" s="112">
        <v>169953518.57038671</v>
      </c>
      <c r="K9360" s="112">
        <f>I9360-J9360-(0.38*'Recalled prostheses cost'!$F$23)</f>
        <v>-144042731.75723192</v>
      </c>
      <c r="L9360" s="11">
        <f t="shared" si="296"/>
        <v>1</v>
      </c>
    </row>
    <row r="9361" spans="1:12" x14ac:dyDescent="0.25">
      <c r="A9361">
        <f t="shared" si="297"/>
        <v>9356</v>
      </c>
      <c r="C9361">
        <v>59721.736803728796</v>
      </c>
      <c r="D9361">
        <v>61643.587122106495</v>
      </c>
      <c r="E9361">
        <v>46460188.679308243</v>
      </c>
      <c r="F9361">
        <v>1921.8503183776993</v>
      </c>
      <c r="G9361">
        <v>330532880.96386975</v>
      </c>
      <c r="H9361" s="6">
        <f>E9361-G9361-'Recalled prostheses cost'!$F$23</f>
        <v>-307824516.75145268</v>
      </c>
      <c r="I9361" s="112">
        <v>26023484.828625634</v>
      </c>
      <c r="J9361" s="112">
        <v>125602494.7662705</v>
      </c>
      <c r="K9361" s="112">
        <f>I9361-J9361-(0.38*'Recalled prostheses cost'!$F$23)</f>
        <v>-108604703.23506352</v>
      </c>
      <c r="L9361" s="11">
        <f t="shared" si="296"/>
        <v>1</v>
      </c>
    </row>
    <row r="9362" spans="1:12" x14ac:dyDescent="0.25">
      <c r="A9362">
        <f t="shared" si="297"/>
        <v>9357</v>
      </c>
      <c r="C9362">
        <v>66789.477560818137</v>
      </c>
      <c r="D9362">
        <v>68928.528355709423</v>
      </c>
      <c r="E9362">
        <v>51538673.751440197</v>
      </c>
      <c r="F9362">
        <v>2139.0507948912855</v>
      </c>
      <c r="G9362">
        <v>336526481.25746018</v>
      </c>
      <c r="H9362" s="6">
        <f>E9362-G9362-'Recalled prostheses cost'!$F$23</f>
        <v>-308739631.97291112</v>
      </c>
      <c r="I9362" s="112">
        <v>28859912.269562587</v>
      </c>
      <c r="J9362" s="112">
        <v>127880062.87783487</v>
      </c>
      <c r="K9362" s="112">
        <f>I9362-J9362-(0.38*'Recalled prostheses cost'!$F$23)</f>
        <v>-108045843.90569094</v>
      </c>
      <c r="L9362" s="11">
        <f t="shared" si="296"/>
        <v>1</v>
      </c>
    </row>
    <row r="9363" spans="1:12" x14ac:dyDescent="0.25">
      <c r="A9363">
        <f t="shared" si="297"/>
        <v>9358</v>
      </c>
      <c r="C9363">
        <v>51955.171619417168</v>
      </c>
      <c r="D9363">
        <v>53352.994409448263</v>
      </c>
      <c r="E9363">
        <v>54119778.475247145</v>
      </c>
      <c r="F9363">
        <v>1397.8227900310958</v>
      </c>
      <c r="G9363">
        <v>297711539.99076813</v>
      </c>
      <c r="H9363" s="6">
        <f>E9363-G9363-'Recalled prostheses cost'!$F$23</f>
        <v>-267343585.98241216</v>
      </c>
      <c r="I9363" s="112">
        <v>30165887.649464551</v>
      </c>
      <c r="J9363" s="112">
        <v>113130385.19649188</v>
      </c>
      <c r="K9363" s="112">
        <f>I9363-J9363-(0.38*'Recalled prostheses cost'!$F$23)</f>
        <v>-91990190.844445974</v>
      </c>
      <c r="L9363" s="11">
        <f t="shared" si="296"/>
        <v>1</v>
      </c>
    </row>
    <row r="9364" spans="1:12" x14ac:dyDescent="0.25">
      <c r="A9364">
        <f t="shared" si="297"/>
        <v>9359</v>
      </c>
      <c r="C9364">
        <v>56297.930880486725</v>
      </c>
      <c r="D9364">
        <v>57822.001052834989</v>
      </c>
      <c r="E9364">
        <v>60108531.814271897</v>
      </c>
      <c r="F9364">
        <v>1524.0701723482634</v>
      </c>
      <c r="G9364">
        <v>440013247.77541476</v>
      </c>
      <c r="H9364" s="6">
        <f>E9364-G9364-'Recalled prostheses cost'!$F$23</f>
        <v>-403656540.42803407</v>
      </c>
      <c r="I9364" s="112">
        <v>33347021.772048846</v>
      </c>
      <c r="J9364" s="112">
        <v>167205034.1546576</v>
      </c>
      <c r="K9364" s="112">
        <f>I9364-J9364-(0.38*'Recalled prostheses cost'!$F$23)</f>
        <v>-142883705.6800274</v>
      </c>
      <c r="L9364" s="11">
        <f t="shared" si="296"/>
        <v>1</v>
      </c>
    </row>
    <row r="9365" spans="1:12" x14ac:dyDescent="0.25">
      <c r="A9365">
        <f t="shared" si="297"/>
        <v>9360</v>
      </c>
      <c r="C9365">
        <v>61715.549388149986</v>
      </c>
      <c r="D9365">
        <v>63343.895484661087</v>
      </c>
      <c r="E9365">
        <v>51804413.208733477</v>
      </c>
      <c r="F9365">
        <v>1628.3460965111008</v>
      </c>
      <c r="G9365">
        <v>366652287.75320584</v>
      </c>
      <c r="H9365" s="6">
        <f>E9365-G9365-'Recalled prostheses cost'!$F$23</f>
        <v>-338599699.01136351</v>
      </c>
      <c r="I9365" s="112">
        <v>28693594.806076083</v>
      </c>
      <c r="J9365" s="112">
        <v>139327869.34621823</v>
      </c>
      <c r="K9365" s="112">
        <f>I9365-J9365-(0.38*'Recalled prostheses cost'!$F$23)</f>
        <v>-119659967.8375608</v>
      </c>
      <c r="L9365" s="11">
        <f t="shared" si="296"/>
        <v>1</v>
      </c>
    </row>
    <row r="9366" spans="1:12" x14ac:dyDescent="0.25">
      <c r="A9366">
        <f t="shared" si="297"/>
        <v>9361</v>
      </c>
      <c r="C9366">
        <v>63067.713501237071</v>
      </c>
      <c r="D9366">
        <v>65067.075913655943</v>
      </c>
      <c r="E9366">
        <v>59613863.649532981</v>
      </c>
      <c r="F9366">
        <v>1999.3624124188718</v>
      </c>
      <c r="G9366">
        <v>429819364.56529081</v>
      </c>
      <c r="H9366" s="6">
        <f>E9366-G9366-'Recalled prostheses cost'!$F$23</f>
        <v>-393957325.382649</v>
      </c>
      <c r="I9366" s="112">
        <v>33462223.866980318</v>
      </c>
      <c r="J9366" s="112">
        <v>163331358.53481048</v>
      </c>
      <c r="K9366" s="112">
        <f>I9366-J9366-(0.38*'Recalled prostheses cost'!$F$23)</f>
        <v>-138894827.96524882</v>
      </c>
      <c r="L9366" s="11">
        <f t="shared" si="296"/>
        <v>1</v>
      </c>
    </row>
    <row r="9367" spans="1:12" x14ac:dyDescent="0.25">
      <c r="A9367">
        <f t="shared" si="297"/>
        <v>9362</v>
      </c>
      <c r="C9367">
        <v>66407.221624971629</v>
      </c>
      <c r="D9367">
        <v>68579.16242184164</v>
      </c>
      <c r="E9367">
        <v>43652229.035990939</v>
      </c>
      <c r="F9367">
        <v>2171.9407968700107</v>
      </c>
      <c r="G9367">
        <v>317103647.67982185</v>
      </c>
      <c r="H9367" s="6">
        <f>E9367-G9367-'Recalled prostheses cost'!$F$23</f>
        <v>-297203243.11072206</v>
      </c>
      <c r="I9367" s="112">
        <v>24332596.68691995</v>
      </c>
      <c r="J9367" s="112">
        <v>120499386.11833231</v>
      </c>
      <c r="K9367" s="112">
        <f>I9367-J9367-(0.38*'Recalled prostheses cost'!$F$23)</f>
        <v>-105192482.72883102</v>
      </c>
      <c r="L9367" s="11">
        <f t="shared" si="296"/>
        <v>1</v>
      </c>
    </row>
    <row r="9368" spans="1:12" x14ac:dyDescent="0.25">
      <c r="A9368">
        <f t="shared" si="297"/>
        <v>9363</v>
      </c>
      <c r="C9368">
        <v>62332.255449056254</v>
      </c>
      <c r="D9368">
        <v>64648.542878857159</v>
      </c>
      <c r="E9368">
        <v>45346706.654573984</v>
      </c>
      <c r="F9368">
        <v>2316.2874298009046</v>
      </c>
      <c r="G9368">
        <v>406702994.05743772</v>
      </c>
      <c r="H9368" s="6">
        <f>E9368-G9368-'Recalled prostheses cost'!$F$23</f>
        <v>-385108111.86975491</v>
      </c>
      <c r="I9368" s="112">
        <v>25215895.102548152</v>
      </c>
      <c r="J9368" s="112">
        <v>154547137.74182636</v>
      </c>
      <c r="K9368" s="112">
        <f>I9368-J9368-(0.38*'Recalled prostheses cost'!$F$23)</f>
        <v>-138356935.93669686</v>
      </c>
      <c r="L9368" s="11">
        <f t="shared" si="296"/>
        <v>1</v>
      </c>
    </row>
    <row r="9369" spans="1:12" x14ac:dyDescent="0.25">
      <c r="A9369">
        <f t="shared" si="297"/>
        <v>9364</v>
      </c>
      <c r="C9369">
        <v>51821.573681045986</v>
      </c>
      <c r="D9369">
        <v>53265.992931171859</v>
      </c>
      <c r="E9369">
        <v>41601354.567586027</v>
      </c>
      <c r="F9369">
        <v>1444.4192501258731</v>
      </c>
      <c r="G9369">
        <v>252427317.60953036</v>
      </c>
      <c r="H9369" s="6">
        <f>E9369-G9369-'Recalled prostheses cost'!$F$23</f>
        <v>-234577787.50883549</v>
      </c>
      <c r="I9369" s="112">
        <v>23283934.182451971</v>
      </c>
      <c r="J9369" s="112">
        <v>95922380.691621527</v>
      </c>
      <c r="K9369" s="112">
        <f>I9369-J9369-(0.38*'Recalled prostheses cost'!$F$23)</f>
        <v>-81664139.806588203</v>
      </c>
      <c r="L9369" s="11">
        <f t="shared" si="296"/>
        <v>1</v>
      </c>
    </row>
    <row r="9370" spans="1:12" x14ac:dyDescent="0.25">
      <c r="A9370">
        <f t="shared" si="297"/>
        <v>9365</v>
      </c>
      <c r="C9370">
        <v>58336.897160542794</v>
      </c>
      <c r="D9370">
        <v>59877.274883476588</v>
      </c>
      <c r="E9370">
        <v>57700260.97280784</v>
      </c>
      <c r="F9370">
        <v>1540.3777229337938</v>
      </c>
      <c r="G9370">
        <v>386734067.87141782</v>
      </c>
      <c r="H9370" s="6">
        <f>E9370-G9370-'Recalled prostheses cost'!$F$23</f>
        <v>-352785631.36550117</v>
      </c>
      <c r="I9370" s="112">
        <v>32027767.635850802</v>
      </c>
      <c r="J9370" s="112">
        <v>146958945.79113877</v>
      </c>
      <c r="K9370" s="112">
        <f>I9370-J9370-(0.38*'Recalled prostheses cost'!$F$23)</f>
        <v>-123956871.45270661</v>
      </c>
      <c r="L9370" s="11">
        <f t="shared" si="296"/>
        <v>1</v>
      </c>
    </row>
    <row r="9371" spans="1:12" x14ac:dyDescent="0.25">
      <c r="A9371">
        <f t="shared" si="297"/>
        <v>9366</v>
      </c>
      <c r="C9371">
        <v>75147.896000829511</v>
      </c>
      <c r="D9371">
        <v>77862.016647969853</v>
      </c>
      <c r="E9371">
        <v>62771617.673964694</v>
      </c>
      <c r="F9371">
        <v>2714.120647140342</v>
      </c>
      <c r="G9371">
        <v>481808772.77037877</v>
      </c>
      <c r="H9371" s="6">
        <f>E9371-G9371-'Recalled prostheses cost'!$F$23</f>
        <v>-442788979.56330526</v>
      </c>
      <c r="I9371" s="112">
        <v>34975750.295449108</v>
      </c>
      <c r="J9371" s="112">
        <v>183087333.65274394</v>
      </c>
      <c r="K9371" s="112">
        <f>I9371-J9371-(0.38*'Recalled prostheses cost'!$F$23)</f>
        <v>-157137276.65471348</v>
      </c>
      <c r="L9371" s="11">
        <f t="shared" si="296"/>
        <v>1</v>
      </c>
    </row>
    <row r="9372" spans="1:12" x14ac:dyDescent="0.25">
      <c r="A9372">
        <f t="shared" si="297"/>
        <v>9367</v>
      </c>
      <c r="C9372">
        <v>51881.703103125961</v>
      </c>
      <c r="D9372">
        <v>53098.596130414167</v>
      </c>
      <c r="E9372">
        <v>39058224.023938909</v>
      </c>
      <c r="F9372">
        <v>1216.8930272882062</v>
      </c>
      <c r="G9372">
        <v>165765402.20759585</v>
      </c>
      <c r="H9372" s="6">
        <f>E9372-G9372-'Recalled prostheses cost'!$F$23</f>
        <v>-150459002.65054813</v>
      </c>
      <c r="I9372" s="112">
        <v>21696105.612719808</v>
      </c>
      <c r="J9372" s="112">
        <v>62990852.838886417</v>
      </c>
      <c r="K9372" s="112">
        <f>I9372-J9372-(0.38*'Recalled prostheses cost'!$F$23)</f>
        <v>-50320440.523585252</v>
      </c>
      <c r="L9372" s="11">
        <f t="shared" si="296"/>
        <v>1</v>
      </c>
    </row>
    <row r="9373" spans="1:12" x14ac:dyDescent="0.25">
      <c r="A9373">
        <f t="shared" si="297"/>
        <v>9368</v>
      </c>
      <c r="C9373">
        <v>58175.455775347</v>
      </c>
      <c r="D9373">
        <v>59816.462398321673</v>
      </c>
      <c r="E9373">
        <v>41318321.206565253</v>
      </c>
      <c r="F9373">
        <v>1641.0066229746735</v>
      </c>
      <c r="G9373">
        <v>246182900.66561359</v>
      </c>
      <c r="H9373" s="6">
        <f>E9373-G9373-'Recalled prostheses cost'!$F$23</f>
        <v>-228616403.9259395</v>
      </c>
      <c r="I9373" s="112">
        <v>23112256.484901283</v>
      </c>
      <c r="J9373" s="112">
        <v>93549502.252933159</v>
      </c>
      <c r="K9373" s="112">
        <f>I9373-J9373-(0.38*'Recalled prostheses cost'!$F$23)</f>
        <v>-79462939.065450519</v>
      </c>
      <c r="L9373" s="11">
        <f t="shared" si="296"/>
        <v>1</v>
      </c>
    </row>
    <row r="9374" spans="1:12" x14ac:dyDescent="0.25">
      <c r="A9374">
        <f t="shared" si="297"/>
        <v>9369</v>
      </c>
      <c r="C9374">
        <v>56282.175170249146</v>
      </c>
      <c r="D9374">
        <v>58125.86871241896</v>
      </c>
      <c r="E9374">
        <v>45795276.05539161</v>
      </c>
      <c r="F9374">
        <v>1843.6935421698145</v>
      </c>
      <c r="G9374">
        <v>347231758.78012049</v>
      </c>
      <c r="H9374" s="6">
        <f>E9374-G9374-'Recalled prostheses cost'!$F$23</f>
        <v>-325188307.19162005</v>
      </c>
      <c r="I9374" s="112">
        <v>25730000.977975138</v>
      </c>
      <c r="J9374" s="112">
        <v>131948068.33644578</v>
      </c>
      <c r="K9374" s="112">
        <f>I9374-J9374-(0.38*'Recalled prostheses cost'!$F$23)</f>
        <v>-115243760.6558893</v>
      </c>
      <c r="L9374" s="11">
        <f t="shared" si="296"/>
        <v>1</v>
      </c>
    </row>
    <row r="9375" spans="1:12" x14ac:dyDescent="0.25">
      <c r="A9375">
        <f t="shared" si="297"/>
        <v>9370</v>
      </c>
      <c r="C9375">
        <v>67587.173946963143</v>
      </c>
      <c r="D9375">
        <v>69910.580217200841</v>
      </c>
      <c r="E9375">
        <v>65742803.974806383</v>
      </c>
      <c r="F9375">
        <v>2323.4062702376978</v>
      </c>
      <c r="G9375">
        <v>499593925.37915093</v>
      </c>
      <c r="H9375" s="6">
        <f>E9375-G9375-'Recalled prostheses cost'!$F$23</f>
        <v>-457602945.87123573</v>
      </c>
      <c r="I9375" s="112">
        <v>36484283.943339616</v>
      </c>
      <c r="J9375" s="112">
        <v>189845691.64407733</v>
      </c>
      <c r="K9375" s="112">
        <f>I9375-J9375-(0.38*'Recalled prostheses cost'!$F$23)</f>
        <v>-162387100.99815637</v>
      </c>
      <c r="L9375" s="11">
        <f t="shared" si="296"/>
        <v>1</v>
      </c>
    </row>
    <row r="9376" spans="1:12" x14ac:dyDescent="0.25">
      <c r="A9376">
        <f t="shared" si="297"/>
        <v>9371</v>
      </c>
      <c r="C9376">
        <v>52886.950093352207</v>
      </c>
      <c r="D9376">
        <v>54061.635960577332</v>
      </c>
      <c r="E9376">
        <v>47347400.56355413</v>
      </c>
      <c r="F9376">
        <v>1174.6858672251255</v>
      </c>
      <c r="G9376">
        <v>227863623.72286195</v>
      </c>
      <c r="H9376" s="6">
        <f>E9376-G9376-'Recalled prostheses cost'!$F$23</f>
        <v>-204268047.62619898</v>
      </c>
      <c r="I9376" s="112">
        <v>26104915.650129054</v>
      </c>
      <c r="J9376" s="112">
        <v>86588177.014687553</v>
      </c>
      <c r="K9376" s="112">
        <f>I9376-J9376-(0.38*'Recalled prostheses cost'!$F$23)</f>
        <v>-69508954.661977142</v>
      </c>
      <c r="L9376" s="11">
        <f t="shared" si="296"/>
        <v>1</v>
      </c>
    </row>
    <row r="9377" spans="1:12" x14ac:dyDescent="0.25">
      <c r="A9377">
        <f t="shared" si="297"/>
        <v>9372</v>
      </c>
      <c r="C9377">
        <v>62305.329238386526</v>
      </c>
      <c r="D9377">
        <v>64768.856603311433</v>
      </c>
      <c r="E9377">
        <v>55450494.099636152</v>
      </c>
      <c r="F9377">
        <v>2463.5273649249066</v>
      </c>
      <c r="G9377">
        <v>503917645.82279956</v>
      </c>
      <c r="H9377" s="6">
        <f>E9377-G9377-'Recalled prostheses cost'!$F$23</f>
        <v>-472218976.1900546</v>
      </c>
      <c r="I9377" s="112">
        <v>31001394.277002245</v>
      </c>
      <c r="J9377" s="112">
        <v>191488705.41266385</v>
      </c>
      <c r="K9377" s="112">
        <f>I9377-J9377-(0.38*'Recalled prostheses cost'!$F$23)</f>
        <v>-169513004.43308026</v>
      </c>
      <c r="L9377" s="11">
        <f t="shared" si="296"/>
        <v>1</v>
      </c>
    </row>
    <row r="9378" spans="1:12" x14ac:dyDescent="0.25">
      <c r="A9378">
        <f t="shared" si="297"/>
        <v>9373</v>
      </c>
      <c r="C9378">
        <v>53618.072756007925</v>
      </c>
      <c r="D9378">
        <v>54918.37288084349</v>
      </c>
      <c r="E9378">
        <v>48877037.298249513</v>
      </c>
      <c r="F9378">
        <v>1300.3001248355649</v>
      </c>
      <c r="G9378">
        <v>266723684.77817911</v>
      </c>
      <c r="H9378" s="6">
        <f>E9378-G9378-'Recalled prostheses cost'!$F$23</f>
        <v>-241598471.94682077</v>
      </c>
      <c r="I9378" s="112">
        <v>27034024.300436616</v>
      </c>
      <c r="J9378" s="112">
        <v>101355000.21570805</v>
      </c>
      <c r="K9378" s="112">
        <f>I9378-J9378-(0.38*'Recalled prostheses cost'!$F$23)</f>
        <v>-83346669.212690085</v>
      </c>
      <c r="L9378" s="11">
        <f t="shared" si="296"/>
        <v>1</v>
      </c>
    </row>
    <row r="9379" spans="1:12" x14ac:dyDescent="0.25">
      <c r="A9379">
        <f t="shared" si="297"/>
        <v>9374</v>
      </c>
      <c r="C9379">
        <v>57708.715205875727</v>
      </c>
      <c r="D9379">
        <v>59605.938695455989</v>
      </c>
      <c r="E9379">
        <v>58668499.736540318</v>
      </c>
      <c r="F9379">
        <v>1897.2234895802612</v>
      </c>
      <c r="G9379">
        <v>447971905.11527228</v>
      </c>
      <c r="H9379" s="6">
        <f>E9379-G9379-'Recalled prostheses cost'!$F$23</f>
        <v>-413055229.84562314</v>
      </c>
      <c r="I9379" s="112">
        <v>32273433.766184565</v>
      </c>
      <c r="J9379" s="112">
        <v>170229323.94380349</v>
      </c>
      <c r="K9379" s="112">
        <f>I9379-J9379-(0.38*'Recalled prostheses cost'!$F$23)</f>
        <v>-146981583.47503757</v>
      </c>
      <c r="L9379" s="11">
        <f t="shared" si="296"/>
        <v>1</v>
      </c>
    </row>
    <row r="9380" spans="1:12" x14ac:dyDescent="0.25">
      <c r="A9380">
        <f t="shared" si="297"/>
        <v>9375</v>
      </c>
      <c r="C9380">
        <v>48823.669268444282</v>
      </c>
      <c r="D9380">
        <v>50031.900852484498</v>
      </c>
      <c r="E9380">
        <v>42778701.564423159</v>
      </c>
      <c r="F9380">
        <v>1208.2315840402152</v>
      </c>
      <c r="G9380">
        <v>254172095.40395531</v>
      </c>
      <c r="H9380" s="6">
        <f>E9380-G9380-'Recalled prostheses cost'!$F$23</f>
        <v>-235145218.30642331</v>
      </c>
      <c r="I9380" s="112">
        <v>24057380.286599092</v>
      </c>
      <c r="J9380" s="112">
        <v>96585396.253503025</v>
      </c>
      <c r="K9380" s="112">
        <f>I9380-J9380-(0.38*'Recalled prostheses cost'!$F$23)</f>
        <v>-81553709.264322579</v>
      </c>
      <c r="L9380" s="11">
        <f t="shared" si="296"/>
        <v>1</v>
      </c>
    </row>
    <row r="9381" spans="1:12" x14ac:dyDescent="0.25">
      <c r="A9381">
        <f t="shared" si="297"/>
        <v>9376</v>
      </c>
      <c r="C9381">
        <v>48019.073228237648</v>
      </c>
      <c r="D9381">
        <v>49054.910591701402</v>
      </c>
      <c r="E9381">
        <v>55502364.39099104</v>
      </c>
      <c r="F9381">
        <v>1035.8373634637537</v>
      </c>
      <c r="G9381">
        <v>302122431.57217139</v>
      </c>
      <c r="H9381" s="6">
        <f>E9381-G9381-'Recalled prostheses cost'!$F$23</f>
        <v>-270371891.64807153</v>
      </c>
      <c r="I9381" s="112">
        <v>30763361.511242211</v>
      </c>
      <c r="J9381" s="112">
        <v>114806523.99742512</v>
      </c>
      <c r="K9381" s="112">
        <f>I9381-J9381-(0.38*'Recalled prostheses cost'!$F$23)</f>
        <v>-93068855.783601552</v>
      </c>
      <c r="L9381" s="11">
        <f t="shared" si="296"/>
        <v>1</v>
      </c>
    </row>
    <row r="9382" spans="1:12" x14ac:dyDescent="0.25">
      <c r="A9382">
        <f t="shared" si="297"/>
        <v>9377</v>
      </c>
      <c r="C9382">
        <v>53909.745465496773</v>
      </c>
      <c r="D9382">
        <v>55567.119896981771</v>
      </c>
      <c r="E9382">
        <v>46070946.721185833</v>
      </c>
      <c r="F9382">
        <v>1657.3744314849973</v>
      </c>
      <c r="G9382">
        <v>383011410.96904117</v>
      </c>
      <c r="H9382" s="6">
        <f>E9382-G9382-'Recalled prostheses cost'!$F$23</f>
        <v>-360692288.71474648</v>
      </c>
      <c r="I9382" s="112">
        <v>25624174.644035701</v>
      </c>
      <c r="J9382" s="112">
        <v>145544336.16823566</v>
      </c>
      <c r="K9382" s="112">
        <f>I9382-J9382-(0.38*'Recalled prostheses cost'!$F$23)</f>
        <v>-128945854.82161862</v>
      </c>
      <c r="L9382" s="11">
        <f t="shared" si="296"/>
        <v>1</v>
      </c>
    </row>
    <row r="9383" spans="1:12" x14ac:dyDescent="0.25">
      <c r="A9383">
        <f t="shared" si="297"/>
        <v>9378</v>
      </c>
      <c r="C9383">
        <v>52938.183657397705</v>
      </c>
      <c r="D9383">
        <v>54613.473268176713</v>
      </c>
      <c r="E9383">
        <v>49310117.961970516</v>
      </c>
      <c r="F9383">
        <v>1675.2896107790075</v>
      </c>
      <c r="G9383">
        <v>384984385.68935364</v>
      </c>
      <c r="H9383" s="6">
        <f>E9383-G9383-'Recalled prostheses cost'!$F$23</f>
        <v>-359426092.19427431</v>
      </c>
      <c r="I9383" s="112">
        <v>27347291.242022347</v>
      </c>
      <c r="J9383" s="112">
        <v>146294066.56195438</v>
      </c>
      <c r="K9383" s="112">
        <f>I9383-J9383-(0.38*'Recalled prostheses cost'!$F$23)</f>
        <v>-127972468.61735067</v>
      </c>
      <c r="L9383" s="11">
        <f t="shared" si="296"/>
        <v>1</v>
      </c>
    </row>
    <row r="9384" spans="1:12" x14ac:dyDescent="0.25">
      <c r="A9384">
        <f t="shared" si="297"/>
        <v>9379</v>
      </c>
      <c r="C9384">
        <v>51459.496493662809</v>
      </c>
      <c r="D9384">
        <v>52600.734091538376</v>
      </c>
      <c r="E9384">
        <v>58454913.648820162</v>
      </c>
      <c r="F9384">
        <v>1141.2375978755663</v>
      </c>
      <c r="G9384">
        <v>348663617.15271956</v>
      </c>
      <c r="H9384" s="6">
        <f>E9384-G9384-'Recalled prostheses cost'!$F$23</f>
        <v>-313960527.97079057</v>
      </c>
      <c r="I9384" s="112">
        <v>32475029.264271893</v>
      </c>
      <c r="J9384" s="112">
        <v>132492174.51803343</v>
      </c>
      <c r="K9384" s="112">
        <f>I9384-J9384-(0.38*'Recalled prostheses cost'!$F$23)</f>
        <v>-109042838.55118018</v>
      </c>
      <c r="L9384" s="11">
        <f t="shared" si="296"/>
        <v>1</v>
      </c>
    </row>
    <row r="9385" spans="1:12" x14ac:dyDescent="0.25">
      <c r="A9385">
        <f t="shared" si="297"/>
        <v>9380</v>
      </c>
      <c r="C9385">
        <v>51139.729907416397</v>
      </c>
      <c r="D9385">
        <v>52396.598938847637</v>
      </c>
      <c r="E9385">
        <v>67927373.704032272</v>
      </c>
      <c r="F9385">
        <v>1256.8690314312407</v>
      </c>
      <c r="G9385">
        <v>378615803.67092901</v>
      </c>
      <c r="H9385" s="6">
        <f>E9385-G9385-'Recalled prostheses cost'!$F$23</f>
        <v>-334440254.43378794</v>
      </c>
      <c r="I9385" s="112">
        <v>37647012.108777225</v>
      </c>
      <c r="J9385" s="112">
        <v>143874005.39495301</v>
      </c>
      <c r="K9385" s="112">
        <f>I9385-J9385-(0.38*'Recalled prostheses cost'!$F$23)</f>
        <v>-115252686.58359444</v>
      </c>
      <c r="L9385" s="11">
        <f t="shared" si="296"/>
        <v>1</v>
      </c>
    </row>
    <row r="9386" spans="1:12" x14ac:dyDescent="0.25">
      <c r="A9386">
        <f t="shared" si="297"/>
        <v>9381</v>
      </c>
      <c r="C9386">
        <v>66896.538441691475</v>
      </c>
      <c r="D9386">
        <v>68504.288739106909</v>
      </c>
      <c r="E9386">
        <v>42143814.453971155</v>
      </c>
      <c r="F9386">
        <v>1607.750297415434</v>
      </c>
      <c r="G9386">
        <v>194225573.55110437</v>
      </c>
      <c r="H9386" s="6">
        <f>E9386-G9386-'Recalled prostheses cost'!$F$23</f>
        <v>-175833583.56402439</v>
      </c>
      <c r="I9386" s="112">
        <v>23583375.713283058</v>
      </c>
      <c r="J9386" s="112">
        <v>73805717.949419662</v>
      </c>
      <c r="K9386" s="112">
        <f>I9386-J9386-(0.38*'Recalled prostheses cost'!$F$23)</f>
        <v>-59248035.533555247</v>
      </c>
      <c r="L9386" s="11">
        <f t="shared" si="296"/>
        <v>1</v>
      </c>
    </row>
    <row r="9387" spans="1:12" x14ac:dyDescent="0.25">
      <c r="A9387">
        <f t="shared" si="297"/>
        <v>9382</v>
      </c>
      <c r="C9387">
        <v>57404.084719730912</v>
      </c>
      <c r="D9387">
        <v>58915.577229362178</v>
      </c>
      <c r="E9387">
        <v>45727302.583599932</v>
      </c>
      <c r="F9387">
        <v>1511.4925096312654</v>
      </c>
      <c r="G9387">
        <v>299864314.68758869</v>
      </c>
      <c r="H9387" s="6">
        <f>E9387-G9387-'Recalled prostheses cost'!$F$23</f>
        <v>-277888836.57087994</v>
      </c>
      <c r="I9387" s="112">
        <v>25239825.137197699</v>
      </c>
      <c r="J9387" s="112">
        <v>113948439.5812837</v>
      </c>
      <c r="K9387" s="112">
        <f>I9387-J9387-(0.38*'Recalled prostheses cost'!$F$23)</f>
        <v>-97734307.741504639</v>
      </c>
      <c r="L9387" s="11">
        <f t="shared" si="296"/>
        <v>1</v>
      </c>
    </row>
    <row r="9388" spans="1:12" x14ac:dyDescent="0.25">
      <c r="A9388">
        <f t="shared" si="297"/>
        <v>9383</v>
      </c>
      <c r="C9388">
        <v>53774.796565583369</v>
      </c>
      <c r="D9388">
        <v>55744.546011102175</v>
      </c>
      <c r="E9388">
        <v>44770098.442849666</v>
      </c>
      <c r="F9388">
        <v>1969.7494455188062</v>
      </c>
      <c r="G9388">
        <v>347716537.4092623</v>
      </c>
      <c r="H9388" s="6">
        <f>E9388-G9388-'Recalled prostheses cost'!$F$23</f>
        <v>-326698263.43330383</v>
      </c>
      <c r="I9388" s="112">
        <v>24789935.13660185</v>
      </c>
      <c r="J9388" s="112">
        <v>132132284.21551967</v>
      </c>
      <c r="K9388" s="112">
        <f>I9388-J9388-(0.38*'Recalled prostheses cost'!$F$23)</f>
        <v>-116368042.37633646</v>
      </c>
      <c r="L9388" s="11">
        <f t="shared" si="296"/>
        <v>1</v>
      </c>
    </row>
    <row r="9389" spans="1:12" x14ac:dyDescent="0.25">
      <c r="A9389">
        <f t="shared" si="297"/>
        <v>9384</v>
      </c>
      <c r="C9389">
        <v>82788.386941371515</v>
      </c>
      <c r="D9389">
        <v>84619.802759657352</v>
      </c>
      <c r="E9389">
        <v>48178732.506195806</v>
      </c>
      <c r="F9389">
        <v>1831.4158182858373</v>
      </c>
      <c r="G9389">
        <v>263309165.97221226</v>
      </c>
      <c r="H9389" s="6">
        <f>E9389-G9389-'Recalled prostheses cost'!$F$23</f>
        <v>-238882257.93290761</v>
      </c>
      <c r="I9389" s="112">
        <v>26875241.333227381</v>
      </c>
      <c r="J9389" s="112">
        <v>100057483.06944065</v>
      </c>
      <c r="K9389" s="112">
        <f>I9389-J9389-(0.38*'Recalled prostheses cost'!$F$23)</f>
        <v>-82207935.033631921</v>
      </c>
      <c r="L9389" s="11">
        <f t="shared" si="296"/>
        <v>1</v>
      </c>
    </row>
    <row r="9390" spans="1:12" x14ac:dyDescent="0.25">
      <c r="A9390">
        <f t="shared" si="297"/>
        <v>9385</v>
      </c>
      <c r="C9390">
        <v>70820.812294460498</v>
      </c>
      <c r="D9390">
        <v>72888.414288828804</v>
      </c>
      <c r="E9390">
        <v>56568603.536476023</v>
      </c>
      <c r="F9390">
        <v>2067.6019943683059</v>
      </c>
      <c r="G9390">
        <v>364967028.15961552</v>
      </c>
      <c r="H9390" s="6">
        <f>E9390-G9390-'Recalled prostheses cost'!$F$23</f>
        <v>-332150249.09003067</v>
      </c>
      <c r="I9390" s="112">
        <v>31163611.474419504</v>
      </c>
      <c r="J9390" s="112">
        <v>138687470.70065388</v>
      </c>
      <c r="K9390" s="112">
        <f>I9390-J9390-(0.38*'Recalled prostheses cost'!$F$23)</f>
        <v>-116549552.52365303</v>
      </c>
      <c r="L9390" s="11">
        <f t="shared" si="296"/>
        <v>1</v>
      </c>
    </row>
    <row r="9391" spans="1:12" x14ac:dyDescent="0.25">
      <c r="A9391">
        <f t="shared" si="297"/>
        <v>9386</v>
      </c>
      <c r="C9391">
        <v>56941.567525474245</v>
      </c>
      <c r="D9391">
        <v>58666.495861521602</v>
      </c>
      <c r="E9391">
        <v>52202560.557981916</v>
      </c>
      <c r="F9391">
        <v>1724.9283360473564</v>
      </c>
      <c r="G9391">
        <v>435283647.14575565</v>
      </c>
      <c r="H9391" s="6">
        <f>E9391-G9391-'Recalled prostheses cost'!$F$23</f>
        <v>-406832911.05466491</v>
      </c>
      <c r="I9391" s="112">
        <v>29185268.591961261</v>
      </c>
      <c r="J9391" s="112">
        <v>165407785.91538712</v>
      </c>
      <c r="K9391" s="112">
        <f>I9391-J9391-(0.38*'Recalled prostheses cost'!$F$23)</f>
        <v>-145248210.62084451</v>
      </c>
      <c r="L9391" s="11">
        <f t="shared" si="296"/>
        <v>1</v>
      </c>
    </row>
    <row r="9392" spans="1:12" x14ac:dyDescent="0.25">
      <c r="A9392">
        <f t="shared" si="297"/>
        <v>9387</v>
      </c>
      <c r="C9392">
        <v>53332.982235645126</v>
      </c>
      <c r="D9392">
        <v>55010.412953761435</v>
      </c>
      <c r="E9392">
        <v>44308028.286248773</v>
      </c>
      <c r="F9392">
        <v>1677.4307181163094</v>
      </c>
      <c r="G9392">
        <v>337941813.92953593</v>
      </c>
      <c r="H9392" s="6">
        <f>E9392-G9392-'Recalled prostheses cost'!$F$23</f>
        <v>-317385610.11017835</v>
      </c>
      <c r="I9392" s="112">
        <v>24798319.198566161</v>
      </c>
      <c r="J9392" s="112">
        <v>128417889.29322368</v>
      </c>
      <c r="K9392" s="112">
        <f>I9392-J9392-(0.38*'Recalled prostheses cost'!$F$23)</f>
        <v>-112645263.39207616</v>
      </c>
      <c r="L9392" s="11">
        <f t="shared" si="296"/>
        <v>1</v>
      </c>
    </row>
    <row r="9393" spans="1:12" x14ac:dyDescent="0.25">
      <c r="A9393">
        <f t="shared" si="297"/>
        <v>9388</v>
      </c>
      <c r="C9393">
        <v>57856.610258010056</v>
      </c>
      <c r="D9393">
        <v>59266.272406730241</v>
      </c>
      <c r="E9393">
        <v>48376193.693723112</v>
      </c>
      <c r="F9393">
        <v>1409.6621487201846</v>
      </c>
      <c r="G9393">
        <v>292844933.02694947</v>
      </c>
      <c r="H9393" s="6">
        <f>E9393-G9393-'Recalled prostheses cost'!$F$23</f>
        <v>-268220563.80011752</v>
      </c>
      <c r="I9393" s="112">
        <v>27089142.252951406</v>
      </c>
      <c r="J9393" s="112">
        <v>111281074.55024081</v>
      </c>
      <c r="K9393" s="112">
        <f>I9393-J9393-(0.38*'Recalled prostheses cost'!$F$23)</f>
        <v>-93217625.594708055</v>
      </c>
      <c r="L9393" s="11">
        <f t="shared" si="296"/>
        <v>1</v>
      </c>
    </row>
    <row r="9394" spans="1:12" x14ac:dyDescent="0.25">
      <c r="A9394">
        <f t="shared" si="297"/>
        <v>9389</v>
      </c>
      <c r="C9394">
        <v>53760.478200390105</v>
      </c>
      <c r="D9394">
        <v>55810.471930795131</v>
      </c>
      <c r="E9394">
        <v>56737988.098389596</v>
      </c>
      <c r="F9394">
        <v>2049.9937304050254</v>
      </c>
      <c r="G9394">
        <v>570254163.62107241</v>
      </c>
      <c r="H9394" s="6">
        <f>E9394-G9394-'Recalled prostheses cost'!$F$23</f>
        <v>-537267999.98957396</v>
      </c>
      <c r="I9394" s="112">
        <v>31379429.342377938</v>
      </c>
      <c r="J9394" s="112">
        <v>216696582.17600751</v>
      </c>
      <c r="K9394" s="112">
        <f>I9394-J9394-(0.38*'Recalled prostheses cost'!$F$23)</f>
        <v>-194342846.13104823</v>
      </c>
      <c r="L9394" s="11">
        <f t="shared" si="296"/>
        <v>1</v>
      </c>
    </row>
    <row r="9395" spans="1:12" x14ac:dyDescent="0.25">
      <c r="A9395">
        <f t="shared" si="297"/>
        <v>9390</v>
      </c>
      <c r="C9395">
        <v>55718.75623469807</v>
      </c>
      <c r="D9395">
        <v>57104.728265795238</v>
      </c>
      <c r="E9395">
        <v>42175186.878247142</v>
      </c>
      <c r="F9395">
        <v>1385.9720310971679</v>
      </c>
      <c r="G9395">
        <v>238714876.69314286</v>
      </c>
      <c r="H9395" s="6">
        <f>E9395-G9395-'Recalled prostheses cost'!$F$23</f>
        <v>-220291514.28178689</v>
      </c>
      <c r="I9395" s="112">
        <v>23400709.541581802</v>
      </c>
      <c r="J9395" s="112">
        <v>90711653.143394306</v>
      </c>
      <c r="K9395" s="112">
        <f>I9395-J9395-(0.38*'Recalled prostheses cost'!$F$23)</f>
        <v>-76336636.899231166</v>
      </c>
      <c r="L9395" s="11">
        <f t="shared" si="296"/>
        <v>1</v>
      </c>
    </row>
    <row r="9396" spans="1:12" x14ac:dyDescent="0.25">
      <c r="A9396">
        <f t="shared" si="297"/>
        <v>9391</v>
      </c>
      <c r="C9396">
        <v>64934.585052565497</v>
      </c>
      <c r="D9396">
        <v>66894.462870194344</v>
      </c>
      <c r="E9396">
        <v>45334697.293797463</v>
      </c>
      <c r="F9396">
        <v>1959.877817628847</v>
      </c>
      <c r="G9396">
        <v>298987550.01047826</v>
      </c>
      <c r="H9396" s="6">
        <f>E9396-G9396-'Recalled prostheses cost'!$F$23</f>
        <v>-277404677.18357199</v>
      </c>
      <c r="I9396" s="112">
        <v>25166194.170521066</v>
      </c>
      <c r="J9396" s="112">
        <v>113615269.00398172</v>
      </c>
      <c r="K9396" s="112">
        <f>I9396-J9396-(0.38*'Recalled prostheses cost'!$F$23)</f>
        <v>-97474768.130879313</v>
      </c>
      <c r="L9396" s="11">
        <f t="shared" si="296"/>
        <v>1</v>
      </c>
    </row>
    <row r="9397" spans="1:12" x14ac:dyDescent="0.25">
      <c r="A9397">
        <f t="shared" si="297"/>
        <v>9392</v>
      </c>
      <c r="C9397">
        <v>49357.270385455107</v>
      </c>
      <c r="D9397">
        <v>50305.969305296152</v>
      </c>
      <c r="E9397">
        <v>61673834.016125731</v>
      </c>
      <c r="F9397">
        <v>948.6989198410447</v>
      </c>
      <c r="G9397">
        <v>273436877.44787949</v>
      </c>
      <c r="H9397" s="6">
        <f>E9397-G9397-'Recalled prostheses cost'!$F$23</f>
        <v>-235514867.89864492</v>
      </c>
      <c r="I9397" s="112">
        <v>33860689.272933669</v>
      </c>
      <c r="J9397" s="112">
        <v>103906013.43019423</v>
      </c>
      <c r="K9397" s="112">
        <f>I9397-J9397-(0.38*'Recalled prostheses cost'!$F$23)</f>
        <v>-79071017.454679221</v>
      </c>
      <c r="L9397" s="11">
        <f t="shared" si="296"/>
        <v>1</v>
      </c>
    </row>
    <row r="9398" spans="1:12" x14ac:dyDescent="0.25">
      <c r="A9398">
        <f t="shared" si="297"/>
        <v>9393</v>
      </c>
      <c r="C9398">
        <v>61899.491047061703</v>
      </c>
      <c r="D9398">
        <v>64456.672092241715</v>
      </c>
      <c r="E9398">
        <v>48237499.027571574</v>
      </c>
      <c r="F9398">
        <v>2557.181045180012</v>
      </c>
      <c r="G9398">
        <v>504372912.83481663</v>
      </c>
      <c r="H9398" s="6">
        <f>E9398-G9398-'Recalled prostheses cost'!$F$23</f>
        <v>-479887238.27413625</v>
      </c>
      <c r="I9398" s="112">
        <v>26855357.76410852</v>
      </c>
      <c r="J9398" s="112">
        <v>191661706.87723029</v>
      </c>
      <c r="K9398" s="112">
        <f>I9398-J9398-(0.38*'Recalled prostheses cost'!$F$23)</f>
        <v>-173832042.41054043</v>
      </c>
      <c r="L9398" s="11">
        <f t="shared" si="296"/>
        <v>1</v>
      </c>
    </row>
    <row r="9399" spans="1:12" x14ac:dyDescent="0.25">
      <c r="A9399">
        <f t="shared" si="297"/>
        <v>9394</v>
      </c>
      <c r="C9399">
        <v>51655.296343415517</v>
      </c>
      <c r="D9399">
        <v>53223.431715761842</v>
      </c>
      <c r="E9399">
        <v>50284010.019041188</v>
      </c>
      <c r="F9399">
        <v>1568.1353723463253</v>
      </c>
      <c r="G9399">
        <v>381612492.12330717</v>
      </c>
      <c r="H9399" s="6">
        <f>E9399-G9399-'Recalled prostheses cost'!$F$23</f>
        <v>-355080306.57115716</v>
      </c>
      <c r="I9399" s="112">
        <v>27785744.033949565</v>
      </c>
      <c r="J9399" s="112">
        <v>145012747.00685674</v>
      </c>
      <c r="K9399" s="112">
        <f>I9399-J9399-(0.38*'Recalled prostheses cost'!$F$23)</f>
        <v>-126252696.27032581</v>
      </c>
      <c r="L9399" s="11">
        <f t="shared" si="296"/>
        <v>1</v>
      </c>
    </row>
    <row r="9400" spans="1:12" x14ac:dyDescent="0.25">
      <c r="A9400">
        <f t="shared" si="297"/>
        <v>9395</v>
      </c>
      <c r="C9400">
        <v>70108.211673919199</v>
      </c>
      <c r="D9400">
        <v>72721.260340695342</v>
      </c>
      <c r="E9400">
        <v>53219655.442651026</v>
      </c>
      <c r="F9400">
        <v>2613.0486667761434</v>
      </c>
      <c r="G9400">
        <v>447525498.62844431</v>
      </c>
      <c r="H9400" s="6">
        <f>E9400-G9400-'Recalled prostheses cost'!$F$23</f>
        <v>-418057667.65268445</v>
      </c>
      <c r="I9400" s="112">
        <v>29461714.446727391</v>
      </c>
      <c r="J9400" s="112">
        <v>170059689.47880882</v>
      </c>
      <c r="K9400" s="112">
        <f>I9400-J9400-(0.38*'Recalled prostheses cost'!$F$23)</f>
        <v>-149623668.32950008</v>
      </c>
      <c r="L9400" s="11">
        <f t="shared" si="296"/>
        <v>1</v>
      </c>
    </row>
    <row r="9401" spans="1:12" x14ac:dyDescent="0.25">
      <c r="A9401">
        <f t="shared" si="297"/>
        <v>9396</v>
      </c>
      <c r="C9401">
        <v>61344.508557843568</v>
      </c>
      <c r="D9401">
        <v>63296.892728647028</v>
      </c>
      <c r="E9401">
        <v>52490638.038934141</v>
      </c>
      <c r="F9401">
        <v>1952.3841708034597</v>
      </c>
      <c r="G9401">
        <v>318861415.98959053</v>
      </c>
      <c r="H9401" s="6">
        <f>E9401-G9401-'Recalled prostheses cost'!$F$23</f>
        <v>-290122602.41754758</v>
      </c>
      <c r="I9401" s="112">
        <v>29203699.228893239</v>
      </c>
      <c r="J9401" s="112">
        <v>121167338.07604438</v>
      </c>
      <c r="K9401" s="112">
        <f>I9401-J9401-(0.38*'Recalled prostheses cost'!$F$23)</f>
        <v>-100989332.14456978</v>
      </c>
      <c r="L9401" s="11">
        <f t="shared" si="296"/>
        <v>1</v>
      </c>
    </row>
    <row r="9402" spans="1:12" x14ac:dyDescent="0.25">
      <c r="A9402">
        <f t="shared" si="297"/>
        <v>9397</v>
      </c>
      <c r="C9402">
        <v>59781.572984611812</v>
      </c>
      <c r="D9402">
        <v>62198.845260263894</v>
      </c>
      <c r="E9402">
        <v>39423559.210666858</v>
      </c>
      <c r="F9402">
        <v>2417.2722756520816</v>
      </c>
      <c r="G9402">
        <v>426823640.0040887</v>
      </c>
      <c r="H9402" s="6">
        <f>E9402-G9402-'Recalled prostheses cost'!$F$23</f>
        <v>-411151905.26031303</v>
      </c>
      <c r="I9402" s="112">
        <v>22192551.144374292</v>
      </c>
      <c r="J9402" s="112">
        <v>162192983.20155376</v>
      </c>
      <c r="K9402" s="112">
        <f>I9402-J9402-(0.38*'Recalled prostheses cost'!$F$23)</f>
        <v>-149026125.35459813</v>
      </c>
      <c r="L9402" s="11">
        <f t="shared" si="296"/>
        <v>1</v>
      </c>
    </row>
    <row r="9403" spans="1:12" x14ac:dyDescent="0.25">
      <c r="A9403">
        <f t="shared" si="297"/>
        <v>9398</v>
      </c>
      <c r="C9403">
        <v>54865.876615357738</v>
      </c>
      <c r="D9403">
        <v>56056.779987314607</v>
      </c>
      <c r="E9403">
        <v>42144895.82135649</v>
      </c>
      <c r="F9403">
        <v>1190.9033719568688</v>
      </c>
      <c r="G9403">
        <v>201584916.09799126</v>
      </c>
      <c r="H9403" s="6">
        <f>E9403-G9403-'Recalled prostheses cost'!$F$23</f>
        <v>-183191844.74352592</v>
      </c>
      <c r="I9403" s="112">
        <v>23496535.524844907</v>
      </c>
      <c r="J9403" s="112">
        <v>76602268.117236689</v>
      </c>
      <c r="K9403" s="112">
        <f>I9403-J9403-(0.38*'Recalled prostheses cost'!$F$23)</f>
        <v>-62131425.889810428</v>
      </c>
      <c r="L9403" s="11">
        <f t="shared" si="296"/>
        <v>1</v>
      </c>
    </row>
    <row r="9404" spans="1:12" x14ac:dyDescent="0.25">
      <c r="A9404">
        <f t="shared" si="297"/>
        <v>9399</v>
      </c>
      <c r="C9404">
        <v>66901.77076436214</v>
      </c>
      <c r="D9404">
        <v>68945.241972950884</v>
      </c>
      <c r="E9404">
        <v>57813687.568656407</v>
      </c>
      <c r="F9404">
        <v>2043.471208588744</v>
      </c>
      <c r="G9404">
        <v>395198758.93036145</v>
      </c>
      <c r="H9404" s="6">
        <f>E9404-G9404-'Recalled prostheses cost'!$F$23</f>
        <v>-361136895.82859623</v>
      </c>
      <c r="I9404" s="112">
        <v>31970976.537364304</v>
      </c>
      <c r="J9404" s="112">
        <v>150175528.39353734</v>
      </c>
      <c r="K9404" s="112">
        <f>I9404-J9404-(0.38*'Recalled prostheses cost'!$F$23)</f>
        <v>-127230245.15359169</v>
      </c>
      <c r="L9404" s="11">
        <f t="shared" si="296"/>
        <v>1</v>
      </c>
    </row>
    <row r="9405" spans="1:12" x14ac:dyDescent="0.25">
      <c r="A9405">
        <f t="shared" si="297"/>
        <v>9400</v>
      </c>
      <c r="C9405">
        <v>57683.584747607005</v>
      </c>
      <c r="D9405">
        <v>59467.618423573549</v>
      </c>
      <c r="E9405">
        <v>44121813.115727052</v>
      </c>
      <c r="F9405">
        <v>1784.0336759665443</v>
      </c>
      <c r="G9405">
        <v>292088051.51636636</v>
      </c>
      <c r="H9405" s="6">
        <f>E9405-G9405-'Recalled prostheses cost'!$F$23</f>
        <v>-271718062.86753047</v>
      </c>
      <c r="I9405" s="112">
        <v>24182201.083055209</v>
      </c>
      <c r="J9405" s="112">
        <v>110993459.5762192</v>
      </c>
      <c r="K9405" s="112">
        <f>I9405-J9405-(0.38*'Recalled prostheses cost'!$F$23)</f>
        <v>-95836951.790582627</v>
      </c>
      <c r="L9405" s="11">
        <f t="shared" si="296"/>
        <v>1</v>
      </c>
    </row>
    <row r="9406" spans="1:12" x14ac:dyDescent="0.25">
      <c r="A9406">
        <f t="shared" si="297"/>
        <v>9401</v>
      </c>
      <c r="C9406">
        <v>54734.394952129456</v>
      </c>
      <c r="D9406">
        <v>55919.8696605515</v>
      </c>
      <c r="E9406">
        <v>48277990.146798693</v>
      </c>
      <c r="F9406">
        <v>1185.4747084220435</v>
      </c>
      <c r="G9406">
        <v>257745043.7441878</v>
      </c>
      <c r="H9406" s="6">
        <f>E9406-G9406-'Recalled prostheses cost'!$F$23</f>
        <v>-233218878.06428027</v>
      </c>
      <c r="I9406" s="112">
        <v>26712585.111664753</v>
      </c>
      <c r="J9406" s="112">
        <v>97943116.622791365</v>
      </c>
      <c r="K9406" s="112">
        <f>I9406-J9406-(0.38*'Recalled prostheses cost'!$F$23)</f>
        <v>-80256224.808545262</v>
      </c>
      <c r="L9406" s="11">
        <f t="shared" si="296"/>
        <v>1</v>
      </c>
    </row>
    <row r="9407" spans="1:12" x14ac:dyDescent="0.25">
      <c r="A9407">
        <f t="shared" si="297"/>
        <v>9402</v>
      </c>
      <c r="C9407">
        <v>57428.560307682936</v>
      </c>
      <c r="D9407">
        <v>59358.12180238164</v>
      </c>
      <c r="E9407">
        <v>49068793.37770687</v>
      </c>
      <c r="F9407">
        <v>1929.5614946987043</v>
      </c>
      <c r="G9407">
        <v>317097891.86345118</v>
      </c>
      <c r="H9407" s="6">
        <f>E9407-G9407-'Recalled prostheses cost'!$F$23</f>
        <v>-291780922.95263547</v>
      </c>
      <c r="I9407" s="112">
        <v>27341956.275640558</v>
      </c>
      <c r="J9407" s="112">
        <v>120497198.90811145</v>
      </c>
      <c r="K9407" s="112">
        <f>I9407-J9407-(0.38*'Recalled prostheses cost'!$F$23)</f>
        <v>-102180935.92988953</v>
      </c>
      <c r="L9407" s="11">
        <f t="shared" si="296"/>
        <v>1</v>
      </c>
    </row>
    <row r="9408" spans="1:12" x14ac:dyDescent="0.25">
      <c r="A9408">
        <f t="shared" si="297"/>
        <v>9403</v>
      </c>
      <c r="C9408">
        <v>73792.6157801027</v>
      </c>
      <c r="D9408">
        <v>76388.207067179406</v>
      </c>
      <c r="E9408">
        <v>42524654.171662629</v>
      </c>
      <c r="F9408">
        <v>2595.5912870767061</v>
      </c>
      <c r="G9408">
        <v>284368923.34188163</v>
      </c>
      <c r="H9408" s="6">
        <f>E9408-G9408-'Recalled prostheses cost'!$F$23</f>
        <v>-265596093.63711017</v>
      </c>
      <c r="I9408" s="112">
        <v>23754387.464359012</v>
      </c>
      <c r="J9408" s="112">
        <v>108060190.86991501</v>
      </c>
      <c r="K9408" s="112">
        <f>I9408-J9408-(0.38*'Recalled prostheses cost'!$F$23)</f>
        <v>-93331496.702974647</v>
      </c>
      <c r="L9408" s="11">
        <f t="shared" si="296"/>
        <v>1</v>
      </c>
    </row>
    <row r="9409" spans="1:12" x14ac:dyDescent="0.25">
      <c r="A9409">
        <f t="shared" si="297"/>
        <v>9404</v>
      </c>
      <c r="C9409">
        <v>61868.792906738337</v>
      </c>
      <c r="D9409">
        <v>63807.88119242977</v>
      </c>
      <c r="E9409">
        <v>45336368.552677169</v>
      </c>
      <c r="F9409">
        <v>1939.0882856914322</v>
      </c>
      <c r="G9409">
        <v>306185065.60476696</v>
      </c>
      <c r="H9409" s="6">
        <f>E9409-G9409-'Recalled prostheses cost'!$F$23</f>
        <v>-284600521.51898098</v>
      </c>
      <c r="I9409" s="112">
        <v>25176051.421750039</v>
      </c>
      <c r="J9409" s="112">
        <v>116350324.92981145</v>
      </c>
      <c r="K9409" s="112">
        <f>I9409-J9409-(0.38*'Recalled prostheses cost'!$F$23)</f>
        <v>-100199966.80548006</v>
      </c>
      <c r="L9409" s="11">
        <f t="shared" si="296"/>
        <v>1</v>
      </c>
    </row>
    <row r="9410" spans="1:12" x14ac:dyDescent="0.25">
      <c r="A9410">
        <f t="shared" si="297"/>
        <v>9405</v>
      </c>
      <c r="C9410">
        <v>52666.067166981004</v>
      </c>
      <c r="D9410">
        <v>54225.971120163944</v>
      </c>
      <c r="E9410">
        <v>41015989.087795489</v>
      </c>
      <c r="F9410">
        <v>1559.9039531829403</v>
      </c>
      <c r="G9410">
        <v>269029036.78062063</v>
      </c>
      <c r="H9410" s="6">
        <f>E9410-G9410-'Recalled prostheses cost'!$F$23</f>
        <v>-251764872.15971631</v>
      </c>
      <c r="I9410" s="112">
        <v>22664779.062529583</v>
      </c>
      <c r="J9410" s="112">
        <v>102231033.97663584</v>
      </c>
      <c r="K9410" s="112">
        <f>I9410-J9410-(0.38*'Recalled prostheses cost'!$F$23)</f>
        <v>-88591948.211524904</v>
      </c>
      <c r="L9410" s="11">
        <f t="shared" si="296"/>
        <v>1</v>
      </c>
    </row>
    <row r="9411" spans="1:12" x14ac:dyDescent="0.25">
      <c r="A9411">
        <f t="shared" si="297"/>
        <v>9406</v>
      </c>
      <c r="C9411">
        <v>63922.819220048856</v>
      </c>
      <c r="D9411">
        <v>65780.329649369407</v>
      </c>
      <c r="E9411">
        <v>42072548.658811547</v>
      </c>
      <c r="F9411">
        <v>1857.5104293205513</v>
      </c>
      <c r="G9411">
        <v>267385155.21142006</v>
      </c>
      <c r="H9411" s="6">
        <f>E9411-G9411-'Recalled prostheses cost'!$F$23</f>
        <v>-249064431.01949969</v>
      </c>
      <c r="I9411" s="112">
        <v>23324870.5395348</v>
      </c>
      <c r="J9411" s="112">
        <v>101606358.9803396</v>
      </c>
      <c r="K9411" s="112">
        <f>I9411-J9411-(0.38*'Recalled prostheses cost'!$F$23)</f>
        <v>-87307181.738223463</v>
      </c>
      <c r="L9411" s="11">
        <f t="shared" si="296"/>
        <v>1</v>
      </c>
    </row>
    <row r="9412" spans="1:12" x14ac:dyDescent="0.25">
      <c r="A9412">
        <f t="shared" si="297"/>
        <v>9407</v>
      </c>
      <c r="C9412">
        <v>70654.747682596382</v>
      </c>
      <c r="D9412">
        <v>73656.609816364551</v>
      </c>
      <c r="E9412">
        <v>56167557.739220418</v>
      </c>
      <c r="F9412">
        <v>3001.8621337681689</v>
      </c>
      <c r="G9412">
        <v>510499319.97430396</v>
      </c>
      <c r="H9412" s="6">
        <f>E9412-G9412-'Recalled prostheses cost'!$F$23</f>
        <v>-478083586.70197469</v>
      </c>
      <c r="I9412" s="112">
        <v>31055210.981100176</v>
      </c>
      <c r="J9412" s="112">
        <v>193989741.59023544</v>
      </c>
      <c r="K9412" s="112">
        <f>I9412-J9412-(0.38*'Recalled prostheses cost'!$F$23)</f>
        <v>-171960223.90655392</v>
      </c>
      <c r="L9412" s="11">
        <f t="shared" si="296"/>
        <v>1</v>
      </c>
    </row>
    <row r="9413" spans="1:12" x14ac:dyDescent="0.25">
      <c r="A9413">
        <f t="shared" si="297"/>
        <v>9408</v>
      </c>
      <c r="C9413">
        <v>63910.4802874741</v>
      </c>
      <c r="D9413">
        <v>65528.613935024645</v>
      </c>
      <c r="E9413">
        <v>49408015.172878921</v>
      </c>
      <c r="F9413">
        <v>1618.133647550545</v>
      </c>
      <c r="G9413">
        <v>291816085.26278198</v>
      </c>
      <c r="H9413" s="6">
        <f>E9413-G9413-'Recalled prostheses cost'!$F$23</f>
        <v>-266159894.55679423</v>
      </c>
      <c r="I9413" s="112">
        <v>27402148.420457542</v>
      </c>
      <c r="J9413" s="112">
        <v>110890112.39985716</v>
      </c>
      <c r="K9413" s="112">
        <f>I9413-J9413-(0.38*'Recalled prostheses cost'!$F$23)</f>
        <v>-92513657.276818275</v>
      </c>
      <c r="L9413" s="11">
        <f t="shared" si="296"/>
        <v>1</v>
      </c>
    </row>
    <row r="9414" spans="1:12" x14ac:dyDescent="0.25">
      <c r="A9414">
        <f t="shared" si="297"/>
        <v>9409</v>
      </c>
      <c r="C9414">
        <v>52466.481318993079</v>
      </c>
      <c r="D9414">
        <v>53407.077615847913</v>
      </c>
      <c r="E9414">
        <v>64115118.507074535</v>
      </c>
      <c r="F9414">
        <v>940.59629685483378</v>
      </c>
      <c r="G9414">
        <v>253546148.0392713</v>
      </c>
      <c r="H9414" s="6">
        <f>E9414-G9414-'Recalled prostheses cost'!$F$23</f>
        <v>-213182853.99908793</v>
      </c>
      <c r="I9414" s="112">
        <v>35208371.120701112</v>
      </c>
      <c r="J9414" s="112">
        <v>96347536.254923105</v>
      </c>
      <c r="K9414" s="112">
        <f>I9414-J9414-(0.38*'Recalled prostheses cost'!$F$23)</f>
        <v>-70164858.43164064</v>
      </c>
      <c r="L9414" s="11">
        <f t="shared" ref="L9414:L9477" si="298">IF(H9414/$H$1&lt;=F9414,1,0)</f>
        <v>1</v>
      </c>
    </row>
    <row r="9415" spans="1:12" x14ac:dyDescent="0.25">
      <c r="A9415">
        <f t="shared" si="297"/>
        <v>9410</v>
      </c>
      <c r="C9415">
        <v>55880.283364659037</v>
      </c>
      <c r="D9415">
        <v>57202.331054524839</v>
      </c>
      <c r="E9415">
        <v>55402755.194965191</v>
      </c>
      <c r="F9415">
        <v>1322.0476898658017</v>
      </c>
      <c r="G9415">
        <v>403059846.44185829</v>
      </c>
      <c r="H9415" s="6">
        <f>E9415-G9415-'Recalled prostheses cost'!$F$23</f>
        <v>-371408915.71378428</v>
      </c>
      <c r="I9415" s="112">
        <v>30464320.27481059</v>
      </c>
      <c r="J9415" s="112">
        <v>153162741.64790615</v>
      </c>
      <c r="K9415" s="112">
        <f>I9415-J9415-(0.38*'Recalled prostheses cost'!$F$23)</f>
        <v>-131724114.67051423</v>
      </c>
      <c r="L9415" s="11">
        <f t="shared" si="298"/>
        <v>1</v>
      </c>
    </row>
    <row r="9416" spans="1:12" x14ac:dyDescent="0.25">
      <c r="A9416">
        <f t="shared" ref="A9416:A9479" si="299">1+A9415</f>
        <v>9411</v>
      </c>
      <c r="C9416">
        <v>55100.849767586384</v>
      </c>
      <c r="D9416">
        <v>56674.065263628974</v>
      </c>
      <c r="E9416">
        <v>51618016.160183676</v>
      </c>
      <c r="F9416">
        <v>1573.2154960425905</v>
      </c>
      <c r="G9416">
        <v>297958523.13654941</v>
      </c>
      <c r="H9416" s="6">
        <f>E9416-G9416-'Recalled prostheses cost'!$F$23</f>
        <v>-270092331.44325691</v>
      </c>
      <c r="I9416" s="112">
        <v>28723272.347789008</v>
      </c>
      <c r="J9416" s="112">
        <v>113224238.79188877</v>
      </c>
      <c r="K9416" s="112">
        <f>I9416-J9416-(0.38*'Recalled prostheses cost'!$F$23)</f>
        <v>-93526659.741518408</v>
      </c>
      <c r="L9416" s="11">
        <f t="shared" si="298"/>
        <v>1</v>
      </c>
    </row>
    <row r="9417" spans="1:12" x14ac:dyDescent="0.25">
      <c r="A9417">
        <f t="shared" si="299"/>
        <v>9412</v>
      </c>
      <c r="C9417">
        <v>54137.2256405195</v>
      </c>
      <c r="D9417">
        <v>56003.001818421762</v>
      </c>
      <c r="E9417">
        <v>44369041.309551179</v>
      </c>
      <c r="F9417">
        <v>1865.7761779022621</v>
      </c>
      <c r="G9417">
        <v>309188972.44675869</v>
      </c>
      <c r="H9417" s="6">
        <f>E9417-G9417-'Recalled prostheses cost'!$F$23</f>
        <v>-288571755.60409868</v>
      </c>
      <c r="I9417" s="112">
        <v>24854642.416778322</v>
      </c>
      <c r="J9417" s="112">
        <v>117491809.52976827</v>
      </c>
      <c r="K9417" s="112">
        <f>I9417-J9417-(0.38*'Recalled prostheses cost'!$F$23)</f>
        <v>-101662860.41040859</v>
      </c>
      <c r="L9417" s="11">
        <f t="shared" si="298"/>
        <v>1</v>
      </c>
    </row>
    <row r="9418" spans="1:12" x14ac:dyDescent="0.25">
      <c r="A9418">
        <f t="shared" si="299"/>
        <v>9413</v>
      </c>
      <c r="C9418">
        <v>51005.23216945216</v>
      </c>
      <c r="D9418">
        <v>53274.604656861884</v>
      </c>
      <c r="E9418">
        <v>68136113.033374608</v>
      </c>
      <c r="F9418">
        <v>2269.3724874097243</v>
      </c>
      <c r="G9418">
        <v>770851060.06155288</v>
      </c>
      <c r="H9418" s="6">
        <f>E9418-G9418-'Recalled prostheses cost'!$F$23</f>
        <v>-726466771.49506938</v>
      </c>
      <c r="I9418" s="112">
        <v>37493879.228048801</v>
      </c>
      <c r="J9418" s="112">
        <v>292923402.82339013</v>
      </c>
      <c r="K9418" s="112">
        <f>I9418-J9418-(0.38*'Recalled prostheses cost'!$F$23)</f>
        <v>-264455216.89275998</v>
      </c>
      <c r="L9418" s="11">
        <f t="shared" si="298"/>
        <v>1</v>
      </c>
    </row>
    <row r="9419" spans="1:12" x14ac:dyDescent="0.25">
      <c r="A9419">
        <f t="shared" si="299"/>
        <v>9414</v>
      </c>
      <c r="C9419">
        <v>62476.606002482353</v>
      </c>
      <c r="D9419">
        <v>64366.430725971579</v>
      </c>
      <c r="E9419">
        <v>49927853.615260705</v>
      </c>
      <c r="F9419">
        <v>1889.824723489226</v>
      </c>
      <c r="G9419">
        <v>314704149.88102114</v>
      </c>
      <c r="H9419" s="6">
        <f>E9419-G9419-'Recalled prostheses cost'!$F$23</f>
        <v>-288528120.73265159</v>
      </c>
      <c r="I9419" s="112">
        <v>27742976.613047082</v>
      </c>
      <c r="J9419" s="112">
        <v>119587576.954788</v>
      </c>
      <c r="K9419" s="112">
        <f>I9419-J9419-(0.38*'Recalled prostheses cost'!$F$23)</f>
        <v>-100870293.63915956</v>
      </c>
      <c r="L9419" s="11">
        <f t="shared" si="298"/>
        <v>1</v>
      </c>
    </row>
    <row r="9420" spans="1:12" x14ac:dyDescent="0.25">
      <c r="A9420">
        <f t="shared" si="299"/>
        <v>9415</v>
      </c>
      <c r="C9420">
        <v>53986.114922733614</v>
      </c>
      <c r="D9420">
        <v>55994.276512190561</v>
      </c>
      <c r="E9420">
        <v>44510349.983522601</v>
      </c>
      <c r="F9420">
        <v>2008.1615894569477</v>
      </c>
      <c r="G9420">
        <v>354907899.27659237</v>
      </c>
      <c r="H9420" s="6">
        <f>E9420-G9420-'Recalled prostheses cost'!$F$23</f>
        <v>-334149373.75996095</v>
      </c>
      <c r="I9420" s="112">
        <v>24947702.791414019</v>
      </c>
      <c r="J9420" s="112">
        <v>134865001.72510508</v>
      </c>
      <c r="K9420" s="112">
        <f>I9420-J9420-(0.38*'Recalled prostheses cost'!$F$23)</f>
        <v>-118942992.23110971</v>
      </c>
      <c r="L9420" s="11">
        <f t="shared" si="298"/>
        <v>1</v>
      </c>
    </row>
    <row r="9421" spans="1:12" x14ac:dyDescent="0.25">
      <c r="A9421">
        <f t="shared" si="299"/>
        <v>9416</v>
      </c>
      <c r="C9421">
        <v>49062.396021200286</v>
      </c>
      <c r="D9421">
        <v>50622.438953131597</v>
      </c>
      <c r="E9421">
        <v>43625060.875728086</v>
      </c>
      <c r="F9421">
        <v>1560.0429319313116</v>
      </c>
      <c r="G9421">
        <v>357328809.4191919</v>
      </c>
      <c r="H9421" s="6">
        <f>E9421-G9421-'Recalled prostheses cost'!$F$23</f>
        <v>-337455573.010355</v>
      </c>
      <c r="I9421" s="112">
        <v>24371353.831113219</v>
      </c>
      <c r="J9421" s="112">
        <v>135784947.57929289</v>
      </c>
      <c r="K9421" s="112">
        <f>I9421-J9421-(0.38*'Recalled prostheses cost'!$F$23)</f>
        <v>-120439287.04559833</v>
      </c>
      <c r="L9421" s="11">
        <f t="shared" si="298"/>
        <v>1</v>
      </c>
    </row>
    <row r="9422" spans="1:12" x14ac:dyDescent="0.25">
      <c r="A9422">
        <f t="shared" si="299"/>
        <v>9417</v>
      </c>
      <c r="C9422">
        <v>59534.759936669427</v>
      </c>
      <c r="D9422">
        <v>61503.778483681213</v>
      </c>
      <c r="E9422">
        <v>39915327.845799766</v>
      </c>
      <c r="F9422">
        <v>1969.0185470117867</v>
      </c>
      <c r="G9422">
        <v>234868324.3992295</v>
      </c>
      <c r="H9422" s="6">
        <f>E9422-G9422-'Recalled prostheses cost'!$F$23</f>
        <v>-218704821.02032089</v>
      </c>
      <c r="I9422" s="112">
        <v>22094561.318547174</v>
      </c>
      <c r="J9422" s="112">
        <v>89249963.271707192</v>
      </c>
      <c r="K9422" s="112">
        <f>I9422-J9422-(0.38*'Recalled prostheses cost'!$F$23)</f>
        <v>-76181095.250578672</v>
      </c>
      <c r="L9422" s="11">
        <f t="shared" si="298"/>
        <v>1</v>
      </c>
    </row>
    <row r="9423" spans="1:12" x14ac:dyDescent="0.25">
      <c r="A9423">
        <f t="shared" si="299"/>
        <v>9418</v>
      </c>
      <c r="C9423">
        <v>48844.675768963338</v>
      </c>
      <c r="D9423">
        <v>50317.862711654452</v>
      </c>
      <c r="E9423">
        <v>60508167.596595347</v>
      </c>
      <c r="F9423">
        <v>1473.1869426911144</v>
      </c>
      <c r="G9423">
        <v>471007944.58302724</v>
      </c>
      <c r="H9423" s="6">
        <f>E9423-G9423-'Recalled prostheses cost'!$F$23</f>
        <v>-434251601.45332307</v>
      </c>
      <c r="I9423" s="112">
        <v>33560819.651025616</v>
      </c>
      <c r="J9423" s="112">
        <v>178983018.94155037</v>
      </c>
      <c r="K9423" s="112">
        <f>I9423-J9423-(0.38*'Recalled prostheses cost'!$F$23)</f>
        <v>-154447892.5879434</v>
      </c>
      <c r="L9423" s="11">
        <f t="shared" si="298"/>
        <v>1</v>
      </c>
    </row>
    <row r="9424" spans="1:12" x14ac:dyDescent="0.25">
      <c r="A9424">
        <f t="shared" si="299"/>
        <v>9419</v>
      </c>
      <c r="C9424">
        <v>49268.081852469972</v>
      </c>
      <c r="D9424">
        <v>50969.703449913177</v>
      </c>
      <c r="E9424">
        <v>46805184.36136537</v>
      </c>
      <c r="F9424">
        <v>1701.6215974432052</v>
      </c>
      <c r="G9424">
        <v>468077888.59604353</v>
      </c>
      <c r="H9424" s="6">
        <f>E9424-G9424-'Recalled prostheses cost'!$F$23</f>
        <v>-445024528.70156932</v>
      </c>
      <c r="I9424" s="112">
        <v>26393058.480342932</v>
      </c>
      <c r="J9424" s="112">
        <v>177869597.66649655</v>
      </c>
      <c r="K9424" s="112">
        <f>I9424-J9424-(0.38*'Recalled prostheses cost'!$F$23)</f>
        <v>-160502232.48357227</v>
      </c>
      <c r="L9424" s="11">
        <f t="shared" si="298"/>
        <v>1</v>
      </c>
    </row>
    <row r="9425" spans="1:12" x14ac:dyDescent="0.25">
      <c r="A9425">
        <f t="shared" si="299"/>
        <v>9420</v>
      </c>
      <c r="C9425">
        <v>68125.683369917373</v>
      </c>
      <c r="D9425">
        <v>70805.867590105496</v>
      </c>
      <c r="E9425">
        <v>47975604.358515263</v>
      </c>
      <c r="F9425">
        <v>2680.1842201881227</v>
      </c>
      <c r="G9425">
        <v>455471534.02704406</v>
      </c>
      <c r="H9425" s="6">
        <f>E9425-G9425-'Recalled prostheses cost'!$F$23</f>
        <v>-431247754.13541996</v>
      </c>
      <c r="I9425" s="112">
        <v>26705024.159987409</v>
      </c>
      <c r="J9425" s="112">
        <v>173079182.93027675</v>
      </c>
      <c r="K9425" s="112">
        <f>I9425-J9425-(0.38*'Recalled prostheses cost'!$F$23)</f>
        <v>-155399852.06770799</v>
      </c>
      <c r="L9425" s="11">
        <f t="shared" si="298"/>
        <v>1</v>
      </c>
    </row>
    <row r="9426" spans="1:12" x14ac:dyDescent="0.25">
      <c r="A9426">
        <f t="shared" si="299"/>
        <v>9421</v>
      </c>
      <c r="C9426">
        <v>52186.246280863146</v>
      </c>
      <c r="D9426">
        <v>53330.764831864974</v>
      </c>
      <c r="E9426">
        <v>44357905.245260581</v>
      </c>
      <c r="F9426">
        <v>1144.5185510018273</v>
      </c>
      <c r="G9426">
        <v>197840037.4207491</v>
      </c>
      <c r="H9426" s="6">
        <f>E9426-G9426-'Recalled prostheses cost'!$F$23</f>
        <v>-177233956.6423797</v>
      </c>
      <c r="I9426" s="112">
        <v>24668832.345351726</v>
      </c>
      <c r="J9426" s="112">
        <v>75179214.219884664</v>
      </c>
      <c r="K9426" s="112">
        <f>I9426-J9426-(0.38*'Recalled prostheses cost'!$F$23)</f>
        <v>-59536075.171951585</v>
      </c>
      <c r="L9426" s="11">
        <f t="shared" si="298"/>
        <v>1</v>
      </c>
    </row>
    <row r="9427" spans="1:12" x14ac:dyDescent="0.25">
      <c r="A9427">
        <f t="shared" si="299"/>
        <v>9422</v>
      </c>
      <c r="C9427">
        <v>60462.070563387315</v>
      </c>
      <c r="D9427">
        <v>62336.068483742158</v>
      </c>
      <c r="E9427">
        <v>60363463.573079236</v>
      </c>
      <c r="F9427">
        <v>1873.9979203548428</v>
      </c>
      <c r="G9427">
        <v>517033459.69125313</v>
      </c>
      <c r="H9427" s="6">
        <f>E9427-G9427-'Recalled prostheses cost'!$F$23</f>
        <v>-480421820.58506507</v>
      </c>
      <c r="I9427" s="112">
        <v>33184517.586474013</v>
      </c>
      <c r="J9427" s="112">
        <v>196472714.6826762</v>
      </c>
      <c r="K9427" s="112">
        <f>I9427-J9427-(0.38*'Recalled prostheses cost'!$F$23)</f>
        <v>-172313890.39362085</v>
      </c>
      <c r="L9427" s="11">
        <f t="shared" si="298"/>
        <v>1</v>
      </c>
    </row>
    <row r="9428" spans="1:12" x14ac:dyDescent="0.25">
      <c r="A9428">
        <f t="shared" si="299"/>
        <v>9423</v>
      </c>
      <c r="C9428">
        <v>77536.993136349483</v>
      </c>
      <c r="D9428">
        <v>80069.180866062321</v>
      </c>
      <c r="E9428">
        <v>49566410.455735646</v>
      </c>
      <c r="F9428">
        <v>2532.1877297128376</v>
      </c>
      <c r="G9428">
        <v>325822351.52844054</v>
      </c>
      <c r="H9428" s="6">
        <f>E9428-G9428-'Recalled prostheses cost'!$F$23</f>
        <v>-300007765.53959608</v>
      </c>
      <c r="I9428" s="112">
        <v>28081193.086032584</v>
      </c>
      <c r="J9428" s="112">
        <v>123812493.58080743</v>
      </c>
      <c r="K9428" s="112">
        <f>I9428-J9428-(0.38*'Recalled prostheses cost'!$F$23)</f>
        <v>-104756993.7921935</v>
      </c>
      <c r="L9428" s="11">
        <f t="shared" si="298"/>
        <v>1</v>
      </c>
    </row>
    <row r="9429" spans="1:12" x14ac:dyDescent="0.25">
      <c r="A9429">
        <f t="shared" si="299"/>
        <v>9424</v>
      </c>
      <c r="C9429">
        <v>62589.337588081733</v>
      </c>
      <c r="D9429">
        <v>65247.92131026891</v>
      </c>
      <c r="E9429">
        <v>42867230.047603317</v>
      </c>
      <c r="F9429">
        <v>2658.583722187177</v>
      </c>
      <c r="G9429">
        <v>348165434.94554442</v>
      </c>
      <c r="H9429" s="6">
        <f>E9429-G9429-'Recalled prostheses cost'!$F$23</f>
        <v>-329050029.36483228</v>
      </c>
      <c r="I9429" s="112">
        <v>23946386.201613743</v>
      </c>
      <c r="J9429" s="112">
        <v>132302865.27930689</v>
      </c>
      <c r="K9429" s="112">
        <f>I9429-J9429-(0.38*'Recalled prostheses cost'!$F$23)</f>
        <v>-117382172.37511179</v>
      </c>
      <c r="L9429" s="11">
        <f t="shared" si="298"/>
        <v>1</v>
      </c>
    </row>
    <row r="9430" spans="1:12" x14ac:dyDescent="0.25">
      <c r="A9430">
        <f t="shared" si="299"/>
        <v>9425</v>
      </c>
      <c r="C9430">
        <v>54040.685163477428</v>
      </c>
      <c r="D9430">
        <v>55123.962021875988</v>
      </c>
      <c r="E9430">
        <v>41291487.249560721</v>
      </c>
      <c r="F9430">
        <v>1083.2768583985599</v>
      </c>
      <c r="G9430">
        <v>150087483.03241816</v>
      </c>
      <c r="H9430" s="6">
        <f>E9430-G9430-'Recalled prostheses cost'!$F$23</f>
        <v>-132547820.24974862</v>
      </c>
      <c r="I9430" s="112">
        <v>22939998.735088937</v>
      </c>
      <c r="J9430" s="112">
        <v>57033243.552318893</v>
      </c>
      <c r="K9430" s="112">
        <f>I9430-J9430-(0.38*'Recalled prostheses cost'!$F$23)</f>
        <v>-43118938.114648603</v>
      </c>
      <c r="L9430" s="11">
        <f t="shared" si="298"/>
        <v>1</v>
      </c>
    </row>
    <row r="9431" spans="1:12" x14ac:dyDescent="0.25">
      <c r="A9431">
        <f t="shared" si="299"/>
        <v>9426</v>
      </c>
      <c r="C9431">
        <v>69752.030758555935</v>
      </c>
      <c r="D9431">
        <v>72041.152682566171</v>
      </c>
      <c r="E9431">
        <v>45052940.955457628</v>
      </c>
      <c r="F9431">
        <v>2289.1219240102364</v>
      </c>
      <c r="G9431">
        <v>298032227.87773001</v>
      </c>
      <c r="H9431" s="6">
        <f>E9431-G9431-'Recalled prostheses cost'!$F$23</f>
        <v>-276731111.38916355</v>
      </c>
      <c r="I9431" s="112">
        <v>24724789.911560271</v>
      </c>
      <c r="J9431" s="112">
        <v>113252246.59353741</v>
      </c>
      <c r="K9431" s="112">
        <f>I9431-J9431-(0.38*'Recalled prostheses cost'!$F$23)</f>
        <v>-97553149.979395777</v>
      </c>
      <c r="L9431" s="11">
        <f t="shared" si="298"/>
        <v>1</v>
      </c>
    </row>
    <row r="9432" spans="1:12" x14ac:dyDescent="0.25">
      <c r="A9432">
        <f t="shared" si="299"/>
        <v>9427</v>
      </c>
      <c r="C9432">
        <v>55958.485426136431</v>
      </c>
      <c r="D9432">
        <v>57888.736427255295</v>
      </c>
      <c r="E9432">
        <v>51477199.725716628</v>
      </c>
      <c r="F9432">
        <v>1930.2510011188642</v>
      </c>
      <c r="G9432">
        <v>415653355.93163133</v>
      </c>
      <c r="H9432" s="6">
        <f>E9432-G9432-'Recalled prostheses cost'!$F$23</f>
        <v>-387927980.67280585</v>
      </c>
      <c r="I9432" s="112">
        <v>28215819.292673562</v>
      </c>
      <c r="J9432" s="112">
        <v>157948275.25401992</v>
      </c>
      <c r="K9432" s="112">
        <f>I9432-J9432-(0.38*'Recalled prostheses cost'!$F$23)</f>
        <v>-138758149.25876501</v>
      </c>
      <c r="L9432" s="11">
        <f t="shared" si="298"/>
        <v>1</v>
      </c>
    </row>
    <row r="9433" spans="1:12" x14ac:dyDescent="0.25">
      <c r="A9433">
        <f t="shared" si="299"/>
        <v>9428</v>
      </c>
      <c r="C9433">
        <v>55992.706210157368</v>
      </c>
      <c r="D9433">
        <v>57409.920709554019</v>
      </c>
      <c r="E9433">
        <v>54595233.410981849</v>
      </c>
      <c r="F9433">
        <v>1417.2144993966504</v>
      </c>
      <c r="G9433">
        <v>274061910.14465261</v>
      </c>
      <c r="H9433" s="6">
        <f>E9433-G9433-'Recalled prostheses cost'!$F$23</f>
        <v>-243218501.20056194</v>
      </c>
      <c r="I9433" s="112">
        <v>30166292.991735034</v>
      </c>
      <c r="J9433" s="112">
        <v>104143525.85496797</v>
      </c>
      <c r="K9433" s="112">
        <f>I9433-J9433-(0.38*'Recalled prostheses cost'!$F$23)</f>
        <v>-83002926.160651594</v>
      </c>
      <c r="L9433" s="11">
        <f t="shared" si="298"/>
        <v>1</v>
      </c>
    </row>
    <row r="9434" spans="1:12" x14ac:dyDescent="0.25">
      <c r="A9434">
        <f t="shared" si="299"/>
        <v>9429</v>
      </c>
      <c r="C9434">
        <v>66939.489644772257</v>
      </c>
      <c r="D9434">
        <v>69595.697235202213</v>
      </c>
      <c r="E9434">
        <v>55929085.907626919</v>
      </c>
      <c r="F9434">
        <v>2656.2075904299563</v>
      </c>
      <c r="G9434">
        <v>454701733.2315762</v>
      </c>
      <c r="H9434" s="6">
        <f>E9434-G9434-'Recalled prostheses cost'!$F$23</f>
        <v>-422524471.79084045</v>
      </c>
      <c r="I9434" s="112">
        <v>30651244.414794911</v>
      </c>
      <c r="J9434" s="112">
        <v>172786658.62799892</v>
      </c>
      <c r="K9434" s="112">
        <f>I9434-J9434-(0.38*'Recalled prostheses cost'!$F$23)</f>
        <v>-151161107.51062265</v>
      </c>
      <c r="L9434" s="11">
        <f t="shared" si="298"/>
        <v>1</v>
      </c>
    </row>
    <row r="9435" spans="1:12" x14ac:dyDescent="0.25">
      <c r="A9435">
        <f t="shared" si="299"/>
        <v>9430</v>
      </c>
      <c r="C9435">
        <v>60834.973170208308</v>
      </c>
      <c r="D9435">
        <v>62644.275810885483</v>
      </c>
      <c r="E9435">
        <v>64150123.066265084</v>
      </c>
      <c r="F9435">
        <v>1809.3026406771751</v>
      </c>
      <c r="G9435">
        <v>479965937.92022294</v>
      </c>
      <c r="H9435" s="6">
        <f>E9435-G9435-'Recalled prostheses cost'!$F$23</f>
        <v>-439567639.320849</v>
      </c>
      <c r="I9435" s="112">
        <v>35332654.301132634</v>
      </c>
      <c r="J9435" s="112">
        <v>182387056.40968475</v>
      </c>
      <c r="K9435" s="112">
        <f>I9435-J9435-(0.38*'Recalled prostheses cost'!$F$23)</f>
        <v>-156080095.40597075</v>
      </c>
      <c r="L9435" s="11">
        <f t="shared" si="298"/>
        <v>1</v>
      </c>
    </row>
    <row r="9436" spans="1:12" x14ac:dyDescent="0.25">
      <c r="A9436">
        <f t="shared" si="299"/>
        <v>9431</v>
      </c>
      <c r="C9436">
        <v>70599.345128043584</v>
      </c>
      <c r="D9436">
        <v>73109.610573709666</v>
      </c>
      <c r="E9436">
        <v>47009693.785542257</v>
      </c>
      <c r="F9436">
        <v>2510.2654456660821</v>
      </c>
      <c r="G9436">
        <v>360469311.82230675</v>
      </c>
      <c r="H9436" s="6">
        <f>E9436-G9436-'Recalled prostheses cost'!$F$23</f>
        <v>-337211442.50365567</v>
      </c>
      <c r="I9436" s="112">
        <v>26021948.112693634</v>
      </c>
      <c r="J9436" s="112">
        <v>136978338.49247655</v>
      </c>
      <c r="K9436" s="112">
        <f>I9436-J9436-(0.38*'Recalled prostheses cost'!$F$23)</f>
        <v>-119982083.67720157</v>
      </c>
      <c r="L9436" s="11">
        <f t="shared" si="298"/>
        <v>1</v>
      </c>
    </row>
    <row r="9437" spans="1:12" x14ac:dyDescent="0.25">
      <c r="A9437">
        <f t="shared" si="299"/>
        <v>9432</v>
      </c>
      <c r="C9437">
        <v>48820.144699606659</v>
      </c>
      <c r="D9437">
        <v>49789.721499597174</v>
      </c>
      <c r="E9437">
        <v>58470958.463102669</v>
      </c>
      <c r="F9437">
        <v>969.5767999905147</v>
      </c>
      <c r="G9437">
        <v>297356401.85146308</v>
      </c>
      <c r="H9437" s="6">
        <f>E9437-G9437-'Recalled prostheses cost'!$F$23</f>
        <v>-262637267.85525158</v>
      </c>
      <c r="I9437" s="112">
        <v>32335783.675180629</v>
      </c>
      <c r="J9437" s="112">
        <v>112995432.70355596</v>
      </c>
      <c r="K9437" s="112">
        <f>I9437-J9437-(0.38*'Recalled prostheses cost'!$F$23)</f>
        <v>-89685342.325793982</v>
      </c>
      <c r="L9437" s="11">
        <f t="shared" si="298"/>
        <v>1</v>
      </c>
    </row>
    <row r="9438" spans="1:12" x14ac:dyDescent="0.25">
      <c r="A9438">
        <f t="shared" si="299"/>
        <v>9433</v>
      </c>
      <c r="C9438">
        <v>71719.483110653979</v>
      </c>
      <c r="D9438">
        <v>74068.167645976282</v>
      </c>
      <c r="E9438">
        <v>47940491.610871904</v>
      </c>
      <c r="F9438">
        <v>2348.6845353223034</v>
      </c>
      <c r="G9438">
        <v>278644791.41312271</v>
      </c>
      <c r="H9438" s="6">
        <f>E9438-G9438-'Recalled prostheses cost'!$F$23</f>
        <v>-254456124.26914197</v>
      </c>
      <c r="I9438" s="112">
        <v>26801202.027006529</v>
      </c>
      <c r="J9438" s="112">
        <v>105885020.73698659</v>
      </c>
      <c r="K9438" s="112">
        <f>I9438-J9438-(0.38*'Recalled prostheses cost'!$F$23)</f>
        <v>-88109512.007398725</v>
      </c>
      <c r="L9438" s="11">
        <f t="shared" si="298"/>
        <v>1</v>
      </c>
    </row>
    <row r="9439" spans="1:12" x14ac:dyDescent="0.25">
      <c r="A9439">
        <f t="shared" si="299"/>
        <v>9434</v>
      </c>
      <c r="C9439">
        <v>52393.160998591091</v>
      </c>
      <c r="D9439">
        <v>54186.252246237927</v>
      </c>
      <c r="E9439">
        <v>62748063.253600575</v>
      </c>
      <c r="F9439">
        <v>1793.0912476468366</v>
      </c>
      <c r="G9439">
        <v>521254934.37790143</v>
      </c>
      <c r="H9439" s="6">
        <f>E9439-G9439-'Recalled prostheses cost'!$F$23</f>
        <v>-482258695.59119201</v>
      </c>
      <c r="I9439" s="112">
        <v>34565518.733250551</v>
      </c>
      <c r="J9439" s="112">
        <v>198076875.06360254</v>
      </c>
      <c r="K9439" s="112">
        <f>I9439-J9439-(0.38*'Recalled prostheses cost'!$F$23)</f>
        <v>-172537049.62777063</v>
      </c>
      <c r="L9439" s="11">
        <f t="shared" si="298"/>
        <v>1</v>
      </c>
    </row>
    <row r="9440" spans="1:12" x14ac:dyDescent="0.25">
      <c r="A9440">
        <f t="shared" si="299"/>
        <v>9435</v>
      </c>
      <c r="C9440">
        <v>74872.877631145253</v>
      </c>
      <c r="D9440">
        <v>77608.82304808512</v>
      </c>
      <c r="E9440">
        <v>50039953.87174499</v>
      </c>
      <c r="F9440">
        <v>2735.9454169398668</v>
      </c>
      <c r="G9440">
        <v>373874224.51005584</v>
      </c>
      <c r="H9440" s="6">
        <f>E9440-G9440-'Recalled prostheses cost'!$F$23</f>
        <v>-347586095.10520202</v>
      </c>
      <c r="I9440" s="112">
        <v>28056167.520489216</v>
      </c>
      <c r="J9440" s="112">
        <v>142072205.3138212</v>
      </c>
      <c r="K9440" s="112">
        <f>I9440-J9440-(0.38*'Recalled prostheses cost'!$F$23)</f>
        <v>-123041731.09075063</v>
      </c>
      <c r="L9440" s="11">
        <f t="shared" si="298"/>
        <v>1</v>
      </c>
    </row>
    <row r="9441" spans="1:12" x14ac:dyDescent="0.25">
      <c r="A9441">
        <f t="shared" si="299"/>
        <v>9436</v>
      </c>
      <c r="C9441">
        <v>54341.522094563225</v>
      </c>
      <c r="D9441">
        <v>55634.032945810657</v>
      </c>
      <c r="E9441">
        <v>59550761.150928184</v>
      </c>
      <c r="F9441">
        <v>1292.5108512474326</v>
      </c>
      <c r="G9441">
        <v>312948740.28018421</v>
      </c>
      <c r="H9441" s="6">
        <f>E9441-G9441-'Recalled prostheses cost'!$F$23</f>
        <v>-277149803.59614718</v>
      </c>
      <c r="I9441" s="112">
        <v>32873973.017862018</v>
      </c>
      <c r="J9441" s="112">
        <v>118920521.30647001</v>
      </c>
      <c r="K9441" s="112">
        <f>I9441-J9441-(0.38*'Recalled prostheses cost'!$F$23)</f>
        <v>-95072241.586026639</v>
      </c>
      <c r="L9441" s="11">
        <f t="shared" si="298"/>
        <v>1</v>
      </c>
    </row>
    <row r="9442" spans="1:12" x14ac:dyDescent="0.25">
      <c r="A9442">
        <f t="shared" si="299"/>
        <v>9437</v>
      </c>
      <c r="C9442">
        <v>66553.925898299931</v>
      </c>
      <c r="D9442">
        <v>69188.728192975977</v>
      </c>
      <c r="E9442">
        <v>39732912.890587062</v>
      </c>
      <c r="F9442">
        <v>2634.8022946760466</v>
      </c>
      <c r="G9442">
        <v>336926131.92725736</v>
      </c>
      <c r="H9442" s="6">
        <f>E9442-G9442-'Recalled prostheses cost'!$F$23</f>
        <v>-320945043.5035615</v>
      </c>
      <c r="I9442" s="112">
        <v>22210336.38685818</v>
      </c>
      <c r="J9442" s="112">
        <v>128031930.13235782</v>
      </c>
      <c r="K9442" s="112">
        <f>I9442-J9442-(0.38*'Recalled prostheses cost'!$F$23)</f>
        <v>-114847287.04291829</v>
      </c>
      <c r="L9442" s="11">
        <f t="shared" si="298"/>
        <v>1</v>
      </c>
    </row>
    <row r="9443" spans="1:12" x14ac:dyDescent="0.25">
      <c r="A9443">
        <f t="shared" si="299"/>
        <v>9438</v>
      </c>
      <c r="C9443">
        <v>58544.187993761094</v>
      </c>
      <c r="D9443">
        <v>60015.258746819134</v>
      </c>
      <c r="E9443">
        <v>46897136.091239482</v>
      </c>
      <c r="F9443">
        <v>1471.0707530580403</v>
      </c>
      <c r="G9443">
        <v>302247882.18332005</v>
      </c>
      <c r="H9443" s="6">
        <f>E9443-G9443-'Recalled prostheses cost'!$F$23</f>
        <v>-279102570.55897176</v>
      </c>
      <c r="I9443" s="112">
        <v>26089425.921775788</v>
      </c>
      <c r="J9443" s="112">
        <v>114854195.22966161</v>
      </c>
      <c r="K9443" s="112">
        <f>I9443-J9443-(0.38*'Recalled prostheses cost'!$F$23)</f>
        <v>-97790462.60530448</v>
      </c>
      <c r="L9443" s="11">
        <f t="shared" si="298"/>
        <v>1</v>
      </c>
    </row>
    <row r="9444" spans="1:12" x14ac:dyDescent="0.25">
      <c r="A9444">
        <f t="shared" si="299"/>
        <v>9439</v>
      </c>
      <c r="C9444">
        <v>65908.814290334049</v>
      </c>
      <c r="D9444">
        <v>67145.697380514175</v>
      </c>
      <c r="E9444">
        <v>51459743.358038425</v>
      </c>
      <c r="F9444">
        <v>1236.8830901801266</v>
      </c>
      <c r="G9444">
        <v>206577343.52675414</v>
      </c>
      <c r="H9444" s="6">
        <f>E9444-G9444-'Recalled prostheses cost'!$F$23</f>
        <v>-178869424.63560688</v>
      </c>
      <c r="I9444" s="112">
        <v>28504360.072499841</v>
      </c>
      <c r="J9444" s="112">
        <v>78499390.540166572</v>
      </c>
      <c r="K9444" s="112">
        <f>I9444-J9444-(0.38*'Recalled prostheses cost'!$F$23)</f>
        <v>-59020723.765085377</v>
      </c>
      <c r="L9444" s="11">
        <f t="shared" si="298"/>
        <v>1</v>
      </c>
    </row>
    <row r="9445" spans="1:12" x14ac:dyDescent="0.25">
      <c r="A9445">
        <f t="shared" si="299"/>
        <v>9440</v>
      </c>
      <c r="C9445">
        <v>53102.81728637316</v>
      </c>
      <c r="D9445">
        <v>54738.174317792611</v>
      </c>
      <c r="E9445">
        <v>52267466.877899155</v>
      </c>
      <c r="F9445">
        <v>1635.3570314194512</v>
      </c>
      <c r="G9445">
        <v>406000421.98493761</v>
      </c>
      <c r="H9445" s="6">
        <f>E9445-G9445-'Recalled prostheses cost'!$F$23</f>
        <v>-377484779.57392961</v>
      </c>
      <c r="I9445" s="112">
        <v>28867055.813692752</v>
      </c>
      <c r="J9445" s="112">
        <v>154280160.35427627</v>
      </c>
      <c r="K9445" s="112">
        <f>I9445-J9445-(0.38*'Recalled prostheses cost'!$F$23)</f>
        <v>-134438797.83800218</v>
      </c>
      <c r="L9445" s="11">
        <f t="shared" si="298"/>
        <v>1</v>
      </c>
    </row>
    <row r="9446" spans="1:12" x14ac:dyDescent="0.25">
      <c r="A9446">
        <f t="shared" si="299"/>
        <v>9441</v>
      </c>
      <c r="C9446">
        <v>69136.691636481642</v>
      </c>
      <c r="D9446">
        <v>70817.360819299342</v>
      </c>
      <c r="E9446">
        <v>53167827.485725738</v>
      </c>
      <c r="F9446">
        <v>1680.669182817699</v>
      </c>
      <c r="G9446">
        <v>299373691.81411612</v>
      </c>
      <c r="H9446" s="6">
        <f>E9446-G9446-'Recalled prostheses cost'!$F$23</f>
        <v>-269957688.79528159</v>
      </c>
      <c r="I9446" s="112">
        <v>29420663.62269181</v>
      </c>
      <c r="J9446" s="112">
        <v>113762002.88936415</v>
      </c>
      <c r="K9446" s="112">
        <f>I9446-J9446-(0.38*'Recalled prostheses cost'!$F$23)</f>
        <v>-93367032.564090997</v>
      </c>
      <c r="L9446" s="11">
        <f t="shared" si="298"/>
        <v>1</v>
      </c>
    </row>
    <row r="9447" spans="1:12" x14ac:dyDescent="0.25">
      <c r="A9447">
        <f t="shared" si="299"/>
        <v>9442</v>
      </c>
      <c r="C9447">
        <v>54022.486753164521</v>
      </c>
      <c r="D9447">
        <v>55624.347922720939</v>
      </c>
      <c r="E9447">
        <v>39599887.68251808</v>
      </c>
      <c r="F9447">
        <v>1601.8611695564177</v>
      </c>
      <c r="G9447">
        <v>249372513.66898307</v>
      </c>
      <c r="H9447" s="6">
        <f>E9447-G9447-'Recalled prostheses cost'!$F$23</f>
        <v>-233524450.45335615</v>
      </c>
      <c r="I9447" s="112">
        <v>21917312.317975938</v>
      </c>
      <c r="J9447" s="112">
        <v>94761555.194213554</v>
      </c>
      <c r="K9447" s="112">
        <f>I9447-J9447-(0.38*'Recalled prostheses cost'!$F$23)</f>
        <v>-81869936.173656255</v>
      </c>
      <c r="L9447" s="11">
        <f t="shared" si="298"/>
        <v>1</v>
      </c>
    </row>
    <row r="9448" spans="1:12" x14ac:dyDescent="0.25">
      <c r="A9448">
        <f t="shared" si="299"/>
        <v>9443</v>
      </c>
      <c r="C9448">
        <v>54131.358320069005</v>
      </c>
      <c r="D9448">
        <v>56426.497453227486</v>
      </c>
      <c r="E9448">
        <v>61817017.364778116</v>
      </c>
      <c r="F9448">
        <v>2295.1391331584819</v>
      </c>
      <c r="G9448">
        <v>730721206.08303654</v>
      </c>
      <c r="H9448" s="6">
        <f>E9448-G9448-'Recalled prostheses cost'!$F$23</f>
        <v>-692656013.18514955</v>
      </c>
      <c r="I9448" s="112">
        <v>34425502.880625091</v>
      </c>
      <c r="J9448" s="112">
        <v>277674058.3115539</v>
      </c>
      <c r="K9448" s="112">
        <f>I9448-J9448-(0.38*'Recalled prostheses cost'!$F$23)</f>
        <v>-252274248.72834745</v>
      </c>
      <c r="L9448" s="11">
        <f t="shared" si="298"/>
        <v>1</v>
      </c>
    </row>
    <row r="9449" spans="1:12" x14ac:dyDescent="0.25">
      <c r="A9449">
        <f t="shared" si="299"/>
        <v>9444</v>
      </c>
      <c r="C9449">
        <v>57031.353571648833</v>
      </c>
      <c r="D9449">
        <v>58880.581198592852</v>
      </c>
      <c r="E9449">
        <v>55814331.289774798</v>
      </c>
      <c r="F9449">
        <v>1849.227626944019</v>
      </c>
      <c r="G9449">
        <v>457174373.67981988</v>
      </c>
      <c r="H9449" s="6">
        <f>E9449-G9449-'Recalled prostheses cost'!$F$23</f>
        <v>-425111866.85693628</v>
      </c>
      <c r="I9449" s="112">
        <v>31032931.353821468</v>
      </c>
      <c r="J9449" s="112">
        <v>173726261.99833158</v>
      </c>
      <c r="K9449" s="112">
        <f>I9449-J9449-(0.38*'Recalled prostheses cost'!$F$23)</f>
        <v>-151719023.94192877</v>
      </c>
      <c r="L9449" s="11">
        <f t="shared" si="298"/>
        <v>1</v>
      </c>
    </row>
    <row r="9450" spans="1:12" x14ac:dyDescent="0.25">
      <c r="A9450">
        <f t="shared" si="299"/>
        <v>9445</v>
      </c>
      <c r="C9450">
        <v>55778.420806679576</v>
      </c>
      <c r="D9450">
        <v>57554.521444852689</v>
      </c>
      <c r="E9450">
        <v>44743386.263892539</v>
      </c>
      <c r="F9450">
        <v>1776.1006381731131</v>
      </c>
      <c r="G9450">
        <v>324206275.13024116</v>
      </c>
      <c r="H9450" s="6">
        <f>E9450-G9450-'Recalled prostheses cost'!$F$23</f>
        <v>-303214713.33323979</v>
      </c>
      <c r="I9450" s="112">
        <v>24639816.248771735</v>
      </c>
      <c r="J9450" s="112">
        <v>123198384.54949164</v>
      </c>
      <c r="K9450" s="112">
        <f>I9450-J9450-(0.38*'Recalled prostheses cost'!$F$23)</f>
        <v>-107584261.59813857</v>
      </c>
      <c r="L9450" s="11">
        <f t="shared" si="298"/>
        <v>1</v>
      </c>
    </row>
    <row r="9451" spans="1:12" x14ac:dyDescent="0.25">
      <c r="A9451">
        <f t="shared" si="299"/>
        <v>9446</v>
      </c>
      <c r="C9451">
        <v>76148.241924981543</v>
      </c>
      <c r="D9451">
        <v>78460.869498007698</v>
      </c>
      <c r="E9451">
        <v>49122679.024191864</v>
      </c>
      <c r="F9451">
        <v>2312.627573026155</v>
      </c>
      <c r="G9451">
        <v>306828106.94901091</v>
      </c>
      <c r="H9451" s="6">
        <f>E9451-G9451-'Recalled prostheses cost'!$F$23</f>
        <v>-281457252.39171022</v>
      </c>
      <c r="I9451" s="112">
        <v>27171257.456093453</v>
      </c>
      <c r="J9451" s="112">
        <v>116594680.64062412</v>
      </c>
      <c r="K9451" s="112">
        <f>I9451-J9451-(0.38*'Recalled prostheses cost'!$F$23)</f>
        <v>-98449116.481949329</v>
      </c>
      <c r="L9451" s="11">
        <f t="shared" si="298"/>
        <v>1</v>
      </c>
    </row>
    <row r="9452" spans="1:12" x14ac:dyDescent="0.25">
      <c r="A9452">
        <f t="shared" si="299"/>
        <v>9447</v>
      </c>
      <c r="C9452">
        <v>55939.892625942819</v>
      </c>
      <c r="D9452">
        <v>57460.405684151097</v>
      </c>
      <c r="E9452">
        <v>42888226.494545676</v>
      </c>
      <c r="F9452">
        <v>1520.5130582082784</v>
      </c>
      <c r="G9452">
        <v>267938506.35628572</v>
      </c>
      <c r="H9452" s="6">
        <f>E9452-G9452-'Recalled prostheses cost'!$F$23</f>
        <v>-248802104.32863122</v>
      </c>
      <c r="I9452" s="112">
        <v>23723104.12094805</v>
      </c>
      <c r="J9452" s="112">
        <v>101816632.41538855</v>
      </c>
      <c r="K9452" s="112">
        <f>I9452-J9452-(0.38*'Recalled prostheses cost'!$F$23)</f>
        <v>-87119221.591859162</v>
      </c>
      <c r="L9452" s="11">
        <f t="shared" si="298"/>
        <v>1</v>
      </c>
    </row>
    <row r="9453" spans="1:12" x14ac:dyDescent="0.25">
      <c r="A9453">
        <f t="shared" si="299"/>
        <v>9448</v>
      </c>
      <c r="C9453">
        <v>83492.009976328569</v>
      </c>
      <c r="D9453">
        <v>86280.784624851731</v>
      </c>
      <c r="E9453">
        <v>45609133.372907244</v>
      </c>
      <c r="F9453">
        <v>2788.7746485231619</v>
      </c>
      <c r="G9453">
        <v>266100605.98625004</v>
      </c>
      <c r="H9453" s="6">
        <f>E9453-G9453-'Recalled prostheses cost'!$F$23</f>
        <v>-244243297.08023396</v>
      </c>
      <c r="I9453" s="112">
        <v>25886136.800595604</v>
      </c>
      <c r="J9453" s="112">
        <v>101118230.27477501</v>
      </c>
      <c r="K9453" s="112">
        <f>I9453-J9453-(0.38*'Recalled prostheses cost'!$F$23)</f>
        <v>-84257786.771598071</v>
      </c>
      <c r="L9453" s="11">
        <f t="shared" si="298"/>
        <v>1</v>
      </c>
    </row>
    <row r="9454" spans="1:12" x14ac:dyDescent="0.25">
      <c r="A9454">
        <f t="shared" si="299"/>
        <v>9449</v>
      </c>
      <c r="C9454">
        <v>68534.629800758135</v>
      </c>
      <c r="D9454">
        <v>70492.93922277524</v>
      </c>
      <c r="E9454">
        <v>49595418.912132546</v>
      </c>
      <c r="F9454">
        <v>1958.3094220171042</v>
      </c>
      <c r="G9454">
        <v>279667895.25811183</v>
      </c>
      <c r="H9454" s="6">
        <f>E9454-G9454-'Recalled prostheses cost'!$F$23</f>
        <v>-253824300.81287044</v>
      </c>
      <c r="I9454" s="112">
        <v>27537734.487756122</v>
      </c>
      <c r="J9454" s="112">
        <v>106273800.19808251</v>
      </c>
      <c r="K9454" s="112">
        <f>I9454-J9454-(0.38*'Recalled prostheses cost'!$F$23)</f>
        <v>-87761759.007745028</v>
      </c>
      <c r="L9454" s="11">
        <f t="shared" si="298"/>
        <v>1</v>
      </c>
    </row>
    <row r="9455" spans="1:12" x14ac:dyDescent="0.25">
      <c r="A9455">
        <f t="shared" si="299"/>
        <v>9450</v>
      </c>
      <c r="C9455">
        <v>80032.680609966977</v>
      </c>
      <c r="D9455">
        <v>83902.64168928875</v>
      </c>
      <c r="E9455">
        <v>62195919.393006876</v>
      </c>
      <c r="F9455">
        <v>3869.9610793217726</v>
      </c>
      <c r="G9455">
        <v>687646668.21604586</v>
      </c>
      <c r="H9455" s="6">
        <f>E9455-G9455-'Recalled prostheses cost'!$F$23</f>
        <v>-649202573.28993011</v>
      </c>
      <c r="I9455" s="112">
        <v>34742900.153436817</v>
      </c>
      <c r="J9455" s="112">
        <v>261305733.92209744</v>
      </c>
      <c r="K9455" s="112">
        <f>I9455-J9455-(0.38*'Recalled prostheses cost'!$F$23)</f>
        <v>-235588527.06607929</v>
      </c>
      <c r="L9455" s="11">
        <f t="shared" si="298"/>
        <v>1</v>
      </c>
    </row>
    <row r="9456" spans="1:12" x14ac:dyDescent="0.25">
      <c r="A9456">
        <f t="shared" si="299"/>
        <v>9451</v>
      </c>
      <c r="C9456">
        <v>49671.681884827369</v>
      </c>
      <c r="D9456">
        <v>50592.952486764654</v>
      </c>
      <c r="E9456">
        <v>48792146.698115289</v>
      </c>
      <c r="F9456">
        <v>921.27060193728539</v>
      </c>
      <c r="G9456">
        <v>198106038.19970775</v>
      </c>
      <c r="H9456" s="6">
        <f>E9456-G9456-'Recalled prostheses cost'!$F$23</f>
        <v>-173065715.96848363</v>
      </c>
      <c r="I9456" s="112">
        <v>26526416.537433229</v>
      </c>
      <c r="J9456" s="112">
        <v>75280294.515888929</v>
      </c>
      <c r="K9456" s="112">
        <f>I9456-J9456-(0.38*'Recalled prostheses cost'!$F$23)</f>
        <v>-57779571.275874346</v>
      </c>
      <c r="L9456" s="11">
        <f t="shared" si="298"/>
        <v>1</v>
      </c>
    </row>
    <row r="9457" spans="1:12" x14ac:dyDescent="0.25">
      <c r="A9457">
        <f t="shared" si="299"/>
        <v>9452</v>
      </c>
      <c r="C9457">
        <v>54328.942596683919</v>
      </c>
      <c r="D9457">
        <v>56611.53120414896</v>
      </c>
      <c r="E9457">
        <v>43002191.019638002</v>
      </c>
      <c r="F9457">
        <v>2282.5886074650407</v>
      </c>
      <c r="G9457">
        <v>394049682.85457051</v>
      </c>
      <c r="H9457" s="6">
        <f>E9457-G9457-'Recalled prostheses cost'!$F$23</f>
        <v>-374799316.30182368</v>
      </c>
      <c r="I9457" s="112">
        <v>23580009.106044274</v>
      </c>
      <c r="J9457" s="112">
        <v>149738879.48473674</v>
      </c>
      <c r="K9457" s="112">
        <f>I9457-J9457-(0.38*'Recalled prostheses cost'!$F$23)</f>
        <v>-135184563.6761111</v>
      </c>
      <c r="L9457" s="11">
        <f t="shared" si="298"/>
        <v>1</v>
      </c>
    </row>
    <row r="9458" spans="1:12" x14ac:dyDescent="0.25">
      <c r="A9458">
        <f t="shared" si="299"/>
        <v>9453</v>
      </c>
      <c r="C9458">
        <v>60522.433836713637</v>
      </c>
      <c r="D9458">
        <v>62349.339939982943</v>
      </c>
      <c r="E9458">
        <v>49523281.03269089</v>
      </c>
      <c r="F9458">
        <v>1826.9061032693062</v>
      </c>
      <c r="G9458">
        <v>309476366.2755304</v>
      </c>
      <c r="H9458" s="6">
        <f>E9458-G9458-'Recalled prostheses cost'!$F$23</f>
        <v>-283704909.70973068</v>
      </c>
      <c r="I9458" s="112">
        <v>27967582.472558267</v>
      </c>
      <c r="J9458" s="112">
        <v>117601019.18470156</v>
      </c>
      <c r="K9458" s="112">
        <f>I9458-J9458-(0.38*'Recalled prostheses cost'!$F$23)</f>
        <v>-98659130.009561956</v>
      </c>
      <c r="L9458" s="11">
        <f t="shared" si="298"/>
        <v>1</v>
      </c>
    </row>
    <row r="9459" spans="1:12" x14ac:dyDescent="0.25">
      <c r="A9459">
        <f t="shared" si="299"/>
        <v>9454</v>
      </c>
      <c r="C9459">
        <v>64018.389926398559</v>
      </c>
      <c r="D9459">
        <v>66207.764419859464</v>
      </c>
      <c r="E9459">
        <v>46574374.524610117</v>
      </c>
      <c r="F9459">
        <v>2189.3744934609058</v>
      </c>
      <c r="G9459">
        <v>351648963.47288239</v>
      </c>
      <c r="H9459" s="6">
        <f>E9459-G9459-'Recalled prostheses cost'!$F$23</f>
        <v>-328826413.41516346</v>
      </c>
      <c r="I9459" s="112">
        <v>25676285.081650171</v>
      </c>
      <c r="J9459" s="112">
        <v>133626606.11969531</v>
      </c>
      <c r="K9459" s="112">
        <f>I9459-J9459-(0.38*'Recalled prostheses cost'!$F$23)</f>
        <v>-116976014.33546379</v>
      </c>
      <c r="L9459" s="11">
        <f t="shared" si="298"/>
        <v>1</v>
      </c>
    </row>
    <row r="9460" spans="1:12" x14ac:dyDescent="0.25">
      <c r="A9460">
        <f t="shared" si="299"/>
        <v>9455</v>
      </c>
      <c r="C9460">
        <v>73659.994514455451</v>
      </c>
      <c r="D9460">
        <v>76138.268543591519</v>
      </c>
      <c r="E9460">
        <v>54273261.791735731</v>
      </c>
      <c r="F9460">
        <v>2478.2740291360678</v>
      </c>
      <c r="G9460">
        <v>385802782.60500836</v>
      </c>
      <c r="H9460" s="6">
        <f>E9460-G9460-'Recalled prostheses cost'!$F$23</f>
        <v>-355281345.28016382</v>
      </c>
      <c r="I9460" s="112">
        <v>30227029.859855313</v>
      </c>
      <c r="J9460" s="112">
        <v>146605057.38990316</v>
      </c>
      <c r="K9460" s="112">
        <f>I9460-J9460-(0.38*'Recalled prostheses cost'!$F$23)</f>
        <v>-125403720.82746649</v>
      </c>
      <c r="L9460" s="11">
        <f t="shared" si="298"/>
        <v>1</v>
      </c>
    </row>
    <row r="9461" spans="1:12" x14ac:dyDescent="0.25">
      <c r="A9461">
        <f t="shared" si="299"/>
        <v>9456</v>
      </c>
      <c r="C9461">
        <v>59935.498595069286</v>
      </c>
      <c r="D9461">
        <v>62278.102639533623</v>
      </c>
      <c r="E9461">
        <v>51007527.116944686</v>
      </c>
      <c r="F9461">
        <v>2342.6040444643368</v>
      </c>
      <c r="G9461">
        <v>436898569.36748493</v>
      </c>
      <c r="H9461" s="6">
        <f>E9461-G9461-'Recalled prostheses cost'!$F$23</f>
        <v>-409642866.71743143</v>
      </c>
      <c r="I9461" s="112">
        <v>28375017.634562586</v>
      </c>
      <c r="J9461" s="112">
        <v>166021456.35964432</v>
      </c>
      <c r="K9461" s="112">
        <f>I9461-J9461-(0.38*'Recalled prostheses cost'!$F$23)</f>
        <v>-146672132.0225004</v>
      </c>
      <c r="L9461" s="11">
        <f t="shared" si="298"/>
        <v>1</v>
      </c>
    </row>
    <row r="9462" spans="1:12" x14ac:dyDescent="0.25">
      <c r="A9462">
        <f t="shared" si="299"/>
        <v>9457</v>
      </c>
      <c r="C9462">
        <v>53805.601223210128</v>
      </c>
      <c r="D9462">
        <v>55188.346250216382</v>
      </c>
      <c r="E9462">
        <v>42808511.108444571</v>
      </c>
      <c r="F9462">
        <v>1382.7450270062545</v>
      </c>
      <c r="G9462">
        <v>250306039.34270513</v>
      </c>
      <c r="H9462" s="6">
        <f>E9462-G9462-'Recalled prostheses cost'!$F$23</f>
        <v>-231249352.70115173</v>
      </c>
      <c r="I9462" s="112">
        <v>23742321.735268511</v>
      </c>
      <c r="J9462" s="112">
        <v>95116294.950227946</v>
      </c>
      <c r="K9462" s="112">
        <f>I9462-J9462-(0.38*'Recalled prostheses cost'!$F$23)</f>
        <v>-80399666.512378097</v>
      </c>
      <c r="L9462" s="11">
        <f t="shared" si="298"/>
        <v>1</v>
      </c>
    </row>
    <row r="9463" spans="1:12" x14ac:dyDescent="0.25">
      <c r="A9463">
        <f t="shared" si="299"/>
        <v>9458</v>
      </c>
      <c r="C9463">
        <v>62617.616259490838</v>
      </c>
      <c r="D9463">
        <v>64637.476569493141</v>
      </c>
      <c r="E9463">
        <v>46028428.91627457</v>
      </c>
      <c r="F9463">
        <v>2019.8603100023029</v>
      </c>
      <c r="G9463">
        <v>273679904.94648379</v>
      </c>
      <c r="H9463" s="6">
        <f>E9463-G9463-'Recalled prostheses cost'!$F$23</f>
        <v>-251403300.49710038</v>
      </c>
      <c r="I9463" s="112">
        <v>25569087.021439698</v>
      </c>
      <c r="J9463" s="112">
        <v>103998363.87966385</v>
      </c>
      <c r="K9463" s="112">
        <f>I9463-J9463-(0.38*'Recalled prostheses cost'!$F$23)</f>
        <v>-87454970.155642807</v>
      </c>
      <c r="L9463" s="11">
        <f t="shared" si="298"/>
        <v>1</v>
      </c>
    </row>
    <row r="9464" spans="1:12" x14ac:dyDescent="0.25">
      <c r="A9464">
        <f t="shared" si="299"/>
        <v>9459</v>
      </c>
      <c r="C9464">
        <v>73870.968688142166</v>
      </c>
      <c r="D9464">
        <v>75798.031490773341</v>
      </c>
      <c r="E9464">
        <v>51183665.052929692</v>
      </c>
      <c r="F9464">
        <v>1927.0628026311751</v>
      </c>
      <c r="G9464">
        <v>319342629.75851959</v>
      </c>
      <c r="H9464" s="6">
        <f>E9464-G9464-'Recalled prostheses cost'!$F$23</f>
        <v>-291910789.17248106</v>
      </c>
      <c r="I9464" s="112">
        <v>28317342.906609967</v>
      </c>
      <c r="J9464" s="112">
        <v>121350199.30823745</v>
      </c>
      <c r="K9464" s="112">
        <f>I9464-J9464-(0.38*'Recalled prostheses cost'!$F$23)</f>
        <v>-102058549.69904613</v>
      </c>
      <c r="L9464" s="11">
        <f t="shared" si="298"/>
        <v>1</v>
      </c>
    </row>
    <row r="9465" spans="1:12" x14ac:dyDescent="0.25">
      <c r="A9465">
        <f t="shared" si="299"/>
        <v>9460</v>
      </c>
      <c r="C9465">
        <v>55671.88843594175</v>
      </c>
      <c r="D9465">
        <v>57506.278776848398</v>
      </c>
      <c r="E9465">
        <v>60684410.774251714</v>
      </c>
      <c r="F9465">
        <v>1834.3903409066479</v>
      </c>
      <c r="G9465">
        <v>456479080.07576376</v>
      </c>
      <c r="H9465" s="6">
        <f>E9465-G9465-'Recalled prostheses cost'!$F$23</f>
        <v>-419546493.76840323</v>
      </c>
      <c r="I9465" s="112">
        <v>33395721.019174725</v>
      </c>
      <c r="J9465" s="112">
        <v>173462050.42879024</v>
      </c>
      <c r="K9465" s="112">
        <f>I9465-J9465-(0.38*'Recalled prostheses cost'!$F$23)</f>
        <v>-149092022.70703417</v>
      </c>
      <c r="L9465" s="11">
        <f t="shared" si="298"/>
        <v>1</v>
      </c>
    </row>
    <row r="9466" spans="1:12" x14ac:dyDescent="0.25">
      <c r="A9466">
        <f t="shared" si="299"/>
        <v>9461</v>
      </c>
      <c r="C9466">
        <v>67991.939085357997</v>
      </c>
      <c r="D9466">
        <v>71000.414193569392</v>
      </c>
      <c r="E9466">
        <v>42359908.181571186</v>
      </c>
      <c r="F9466">
        <v>3008.4751082113944</v>
      </c>
      <c r="G9466">
        <v>347992612.491041</v>
      </c>
      <c r="H9466" s="6">
        <f>E9466-G9466-'Recalled prostheses cost'!$F$23</f>
        <v>-329384528.77636099</v>
      </c>
      <c r="I9466" s="112">
        <v>23459261.021545578</v>
      </c>
      <c r="J9466" s="112">
        <v>132237192.74659555</v>
      </c>
      <c r="K9466" s="112">
        <f>I9466-J9466-(0.38*'Recalled prostheses cost'!$F$23)</f>
        <v>-117803625.02246863</v>
      </c>
      <c r="L9466" s="11">
        <f t="shared" si="298"/>
        <v>1</v>
      </c>
    </row>
    <row r="9467" spans="1:12" x14ac:dyDescent="0.25">
      <c r="A9467">
        <f t="shared" si="299"/>
        <v>9462</v>
      </c>
      <c r="C9467">
        <v>56015.080868719531</v>
      </c>
      <c r="D9467">
        <v>58094.724996339151</v>
      </c>
      <c r="E9467">
        <v>55443634.47396981</v>
      </c>
      <c r="F9467">
        <v>2079.6441276196201</v>
      </c>
      <c r="G9467">
        <v>546805656.00177395</v>
      </c>
      <c r="H9467" s="6">
        <f>E9467-G9467-'Recalled prostheses cost'!$F$23</f>
        <v>-515113845.99469531</v>
      </c>
      <c r="I9467" s="112">
        <v>30346485.144382033</v>
      </c>
      <c r="J9467" s="112">
        <v>207786149.2806741</v>
      </c>
      <c r="K9467" s="112">
        <f>I9467-J9467-(0.38*'Recalled prostheses cost'!$F$23)</f>
        <v>-186465357.43371072</v>
      </c>
      <c r="L9467" s="11">
        <f t="shared" si="298"/>
        <v>1</v>
      </c>
    </row>
    <row r="9468" spans="1:12" x14ac:dyDescent="0.25">
      <c r="A9468">
        <f t="shared" si="299"/>
        <v>9463</v>
      </c>
      <c r="C9468">
        <v>57551.19732492711</v>
      </c>
      <c r="D9468">
        <v>59339.015539365653</v>
      </c>
      <c r="E9468">
        <v>39333966.975454353</v>
      </c>
      <c r="F9468">
        <v>1787.8182144385428</v>
      </c>
      <c r="G9468">
        <v>213566307.75199488</v>
      </c>
      <c r="H9468" s="6">
        <f>E9468-G9468-'Recalled prostheses cost'!$F$23</f>
        <v>-197984165.24343169</v>
      </c>
      <c r="I9468" s="112">
        <v>21773039.834455688</v>
      </c>
      <c r="J9468" s="112">
        <v>81155196.94575806</v>
      </c>
      <c r="K9468" s="112">
        <f>I9468-J9468-(0.38*'Recalled prostheses cost'!$F$23)</f>
        <v>-68407850.40872103</v>
      </c>
      <c r="L9468" s="11">
        <f t="shared" si="298"/>
        <v>1</v>
      </c>
    </row>
    <row r="9469" spans="1:12" x14ac:dyDescent="0.25">
      <c r="A9469">
        <f t="shared" si="299"/>
        <v>9464</v>
      </c>
      <c r="C9469">
        <v>53384.469084176329</v>
      </c>
      <c r="D9469">
        <v>54903.92089805875</v>
      </c>
      <c r="E9469">
        <v>51393904.568334498</v>
      </c>
      <c r="F9469">
        <v>1519.4518138824205</v>
      </c>
      <c r="G9469">
        <v>327648110.39028841</v>
      </c>
      <c r="H9469" s="6">
        <f>E9469-G9469-'Recalled prostheses cost'!$F$23</f>
        <v>-300006030.28884506</v>
      </c>
      <c r="I9469" s="112">
        <v>28951525.754351854</v>
      </c>
      <c r="J9469" s="112">
        <v>124506281.94830959</v>
      </c>
      <c r="K9469" s="112">
        <f>I9469-J9469-(0.38*'Recalled prostheses cost'!$F$23)</f>
        <v>-104580449.49137637</v>
      </c>
      <c r="L9469" s="11">
        <f t="shared" si="298"/>
        <v>1</v>
      </c>
    </row>
    <row r="9470" spans="1:12" x14ac:dyDescent="0.25">
      <c r="A9470">
        <f t="shared" si="299"/>
        <v>9465</v>
      </c>
      <c r="C9470">
        <v>51734.739166229374</v>
      </c>
      <c r="D9470">
        <v>52663.717509268034</v>
      </c>
      <c r="E9470">
        <v>53828276.789815366</v>
      </c>
      <c r="F9470">
        <v>928.97834303865966</v>
      </c>
      <c r="G9470">
        <v>207187996.80786771</v>
      </c>
      <c r="H9470" s="6">
        <f>E9470-G9470-'Recalled prostheses cost'!$F$23</f>
        <v>-177111544.48494351</v>
      </c>
      <c r="I9470" s="112">
        <v>29849381.371157616</v>
      </c>
      <c r="J9470" s="112">
        <v>78731438.786989734</v>
      </c>
      <c r="K9470" s="112">
        <f>I9470-J9470-(0.38*'Recalled prostheses cost'!$F$23)</f>
        <v>-57907750.713250764</v>
      </c>
      <c r="L9470" s="11">
        <f t="shared" si="298"/>
        <v>1</v>
      </c>
    </row>
    <row r="9471" spans="1:12" x14ac:dyDescent="0.25">
      <c r="A9471">
        <f t="shared" si="299"/>
        <v>9466</v>
      </c>
      <c r="C9471">
        <v>75734.588307415019</v>
      </c>
      <c r="D9471">
        <v>78154.116598161432</v>
      </c>
      <c r="E9471">
        <v>55021342.160582557</v>
      </c>
      <c r="F9471">
        <v>2419.5282907464134</v>
      </c>
      <c r="G9471">
        <v>323761321.5459103</v>
      </c>
      <c r="H9471" s="6">
        <f>E9471-G9471-'Recalled prostheses cost'!$F$23</f>
        <v>-292491803.85221893</v>
      </c>
      <c r="I9471" s="112">
        <v>30787459.995175075</v>
      </c>
      <c r="J9471" s="112">
        <v>123029302.18744594</v>
      </c>
      <c r="K9471" s="112">
        <f>I9471-J9471-(0.38*'Recalled prostheses cost'!$F$23)</f>
        <v>-101267535.4896895</v>
      </c>
      <c r="L9471" s="11">
        <f t="shared" si="298"/>
        <v>1</v>
      </c>
    </row>
    <row r="9472" spans="1:12" x14ac:dyDescent="0.25">
      <c r="A9472">
        <f t="shared" si="299"/>
        <v>9467</v>
      </c>
      <c r="C9472">
        <v>70529.25313002021</v>
      </c>
      <c r="D9472">
        <v>72084.236238129393</v>
      </c>
      <c r="E9472">
        <v>65304988.661139801</v>
      </c>
      <c r="F9472">
        <v>1554.9831081091834</v>
      </c>
      <c r="G9472">
        <v>331964304.3985582</v>
      </c>
      <c r="H9472" s="6">
        <f>E9472-G9472-'Recalled prostheses cost'!$F$23</f>
        <v>-290411140.20430958</v>
      </c>
      <c r="I9472" s="112">
        <v>36142899.814283513</v>
      </c>
      <c r="J9472" s="112">
        <v>126146435.67145213</v>
      </c>
      <c r="K9472" s="112">
        <f>I9472-J9472-(0.38*'Recalled prostheses cost'!$F$23)</f>
        <v>-99029229.154587269</v>
      </c>
      <c r="L9472" s="11">
        <f t="shared" si="298"/>
        <v>1</v>
      </c>
    </row>
    <row r="9473" spans="1:12" x14ac:dyDescent="0.25">
      <c r="A9473">
        <f t="shared" si="299"/>
        <v>9468</v>
      </c>
      <c r="C9473">
        <v>58005.189401642754</v>
      </c>
      <c r="D9473">
        <v>60362.472326569732</v>
      </c>
      <c r="E9473">
        <v>61044921.172312036</v>
      </c>
      <c r="F9473">
        <v>2357.282924926978</v>
      </c>
      <c r="G9473">
        <v>753089575.55644262</v>
      </c>
      <c r="H9473" s="6">
        <f>E9473-G9473-'Recalled prostheses cost'!$F$23</f>
        <v>-715796478.85102177</v>
      </c>
      <c r="I9473" s="112">
        <v>33893567.998805799</v>
      </c>
      <c r="J9473" s="112">
        <v>286174038.71144819</v>
      </c>
      <c r="K9473" s="112">
        <f>I9473-J9473-(0.38*'Recalled prostheses cost'!$F$23)</f>
        <v>-261306164.01006106</v>
      </c>
      <c r="L9473" s="11">
        <f t="shared" si="298"/>
        <v>1</v>
      </c>
    </row>
    <row r="9474" spans="1:12" x14ac:dyDescent="0.25">
      <c r="A9474">
        <f t="shared" si="299"/>
        <v>9469</v>
      </c>
      <c r="C9474">
        <v>62188.778431960513</v>
      </c>
      <c r="D9474">
        <v>64436.896231009167</v>
      </c>
      <c r="E9474">
        <v>47927059.581313252</v>
      </c>
      <c r="F9474">
        <v>2248.117799048654</v>
      </c>
      <c r="G9474">
        <v>374063410.57291853</v>
      </c>
      <c r="H9474" s="6">
        <f>E9474-G9474-'Recalled prostheses cost'!$F$23</f>
        <v>-349888175.45849645</v>
      </c>
      <c r="I9474" s="112">
        <v>27207827.919147179</v>
      </c>
      <c r="J9474" s="112">
        <v>142144096.01770905</v>
      </c>
      <c r="K9474" s="112">
        <f>I9474-J9474-(0.38*'Recalled prostheses cost'!$F$23)</f>
        <v>-123961961.39598051</v>
      </c>
      <c r="L9474" s="11">
        <f t="shared" si="298"/>
        <v>1</v>
      </c>
    </row>
    <row r="9475" spans="1:12" x14ac:dyDescent="0.25">
      <c r="A9475">
        <f t="shared" si="299"/>
        <v>9470</v>
      </c>
      <c r="C9475">
        <v>67908.339926903747</v>
      </c>
      <c r="D9475">
        <v>70259.859067439291</v>
      </c>
      <c r="E9475">
        <v>39421959.340872146</v>
      </c>
      <c r="F9475">
        <v>2351.5191405355436</v>
      </c>
      <c r="G9475">
        <v>347445208.47898549</v>
      </c>
      <c r="H9475" s="6">
        <f>E9475-G9475-'Recalled prostheses cost'!$F$23</f>
        <v>-331775073.60500449</v>
      </c>
      <c r="I9475" s="112">
        <v>21928022.586545311</v>
      </c>
      <c r="J9475" s="112">
        <v>132029179.2220145</v>
      </c>
      <c r="K9475" s="112">
        <f>I9475-J9475-(0.38*'Recalled prostheses cost'!$F$23)</f>
        <v>-119126849.93288785</v>
      </c>
      <c r="L9475" s="11">
        <f t="shared" si="298"/>
        <v>1</v>
      </c>
    </row>
    <row r="9476" spans="1:12" x14ac:dyDescent="0.25">
      <c r="A9476">
        <f t="shared" si="299"/>
        <v>9471</v>
      </c>
      <c r="C9476">
        <v>66674.950108950914</v>
      </c>
      <c r="D9476">
        <v>69477.572542134294</v>
      </c>
      <c r="E9476">
        <v>48285030.055852979</v>
      </c>
      <c r="F9476">
        <v>2802.6224331833801</v>
      </c>
      <c r="G9476">
        <v>394535186.9913072</v>
      </c>
      <c r="H9476" s="6">
        <f>E9476-G9476-'Recalled prostheses cost'!$F$23</f>
        <v>-370001981.40234542</v>
      </c>
      <c r="I9476" s="112">
        <v>26918521.032051053</v>
      </c>
      <c r="J9476" s="112">
        <v>149923371.05669671</v>
      </c>
      <c r="K9476" s="112">
        <f>I9476-J9476-(0.38*'Recalled prostheses cost'!$F$23)</f>
        <v>-132030543.32206431</v>
      </c>
      <c r="L9476" s="11">
        <f t="shared" si="298"/>
        <v>1</v>
      </c>
    </row>
    <row r="9477" spans="1:12" x14ac:dyDescent="0.25">
      <c r="A9477">
        <f t="shared" si="299"/>
        <v>9472</v>
      </c>
      <c r="C9477">
        <v>52737.435022905789</v>
      </c>
      <c r="D9477">
        <v>53999.811244127966</v>
      </c>
      <c r="E9477">
        <v>47768358.751612306</v>
      </c>
      <c r="F9477">
        <v>1262.3762212221773</v>
      </c>
      <c r="G9477">
        <v>292445611.55344588</v>
      </c>
      <c r="H9477" s="6">
        <f>E9477-G9477-'Recalled prostheses cost'!$F$23</f>
        <v>-268429077.26872474</v>
      </c>
      <c r="I9477" s="112">
        <v>26305921.490424212</v>
      </c>
      <c r="J9477" s="112">
        <v>111129332.39030941</v>
      </c>
      <c r="K9477" s="112">
        <f>I9477-J9477-(0.38*'Recalled prostheses cost'!$F$23)</f>
        <v>-93849104.197303832</v>
      </c>
      <c r="L9477" s="11">
        <f t="shared" si="298"/>
        <v>1</v>
      </c>
    </row>
    <row r="9478" spans="1:12" x14ac:dyDescent="0.25">
      <c r="A9478">
        <f t="shared" si="299"/>
        <v>9473</v>
      </c>
      <c r="C9478">
        <v>54461.408940929992</v>
      </c>
      <c r="D9478">
        <v>55931.857674303261</v>
      </c>
      <c r="E9478">
        <v>48066471.190243118</v>
      </c>
      <c r="F9478">
        <v>1470.4487333732686</v>
      </c>
      <c r="G9478">
        <v>268030732.36490875</v>
      </c>
      <c r="H9478" s="6">
        <f>E9478-G9478-'Recalled prostheses cost'!$F$23</f>
        <v>-243716085.6415568</v>
      </c>
      <c r="I9478" s="112">
        <v>27099189.228956811</v>
      </c>
      <c r="J9478" s="112">
        <v>101851678.29866533</v>
      </c>
      <c r="K9478" s="112">
        <f>I9478-J9478-(0.38*'Recalled prostheses cost'!$F$23)</f>
        <v>-83778182.36712718</v>
      </c>
      <c r="L9478" s="11">
        <f t="shared" ref="L9478:L9541" si="300">IF(H9478/$H$1&lt;=F9478,1,0)</f>
        <v>1</v>
      </c>
    </row>
    <row r="9479" spans="1:12" x14ac:dyDescent="0.25">
      <c r="A9479">
        <f t="shared" si="299"/>
        <v>9474</v>
      </c>
      <c r="C9479">
        <v>54023.379525721037</v>
      </c>
      <c r="D9479">
        <v>55717.543879702258</v>
      </c>
      <c r="E9479">
        <v>49094085.050543211</v>
      </c>
      <c r="F9479">
        <v>1694.1643539812212</v>
      </c>
      <c r="G9479">
        <v>358621659.80075455</v>
      </c>
      <c r="H9479" s="6">
        <f>E9479-G9479-'Recalled prostheses cost'!$F$23</f>
        <v>-333279399.21710253</v>
      </c>
      <c r="I9479" s="112">
        <v>27299542.712050211</v>
      </c>
      <c r="J9479" s="112">
        <v>136276230.72428671</v>
      </c>
      <c r="K9479" s="112">
        <f>I9479-J9479-(0.38*'Recalled prostheses cost'!$F$23)</f>
        <v>-118002381.30965513</v>
      </c>
      <c r="L9479" s="11">
        <f t="shared" si="300"/>
        <v>1</v>
      </c>
    </row>
    <row r="9480" spans="1:12" x14ac:dyDescent="0.25">
      <c r="A9480">
        <f t="shared" ref="A9480:A9543" si="301">1+A9479</f>
        <v>9475</v>
      </c>
      <c r="C9480">
        <v>75231.267242691451</v>
      </c>
      <c r="D9480">
        <v>77391.144745621423</v>
      </c>
      <c r="E9480">
        <v>49665671.064902879</v>
      </c>
      <c r="F9480">
        <v>2159.8775029299723</v>
      </c>
      <c r="G9480">
        <v>245044360.43634215</v>
      </c>
      <c r="H9480" s="6">
        <f>E9480-G9480-'Recalled prostheses cost'!$F$23</f>
        <v>-219130513.83833045</v>
      </c>
      <c r="I9480" s="112">
        <v>27392728.936744295</v>
      </c>
      <c r="J9480" s="112">
        <v>93116856.965810031</v>
      </c>
      <c r="K9480" s="112">
        <f>I9480-J9480-(0.38*'Recalled prostheses cost'!$F$23)</f>
        <v>-74749821.326484382</v>
      </c>
      <c r="L9480" s="11">
        <f t="shared" si="300"/>
        <v>1</v>
      </c>
    </row>
    <row r="9481" spans="1:12" x14ac:dyDescent="0.25">
      <c r="A9481">
        <f t="shared" si="301"/>
        <v>9476</v>
      </c>
      <c r="C9481">
        <v>52325.776328851607</v>
      </c>
      <c r="D9481">
        <v>54003.629733359463</v>
      </c>
      <c r="E9481">
        <v>50497245.792193606</v>
      </c>
      <c r="F9481">
        <v>1677.8534045078559</v>
      </c>
      <c r="G9481">
        <v>339194808.96312523</v>
      </c>
      <c r="H9481" s="6">
        <f>E9481-G9481-'Recalled prostheses cost'!$F$23</f>
        <v>-312449387.63782281</v>
      </c>
      <c r="I9481" s="112">
        <v>27826364.702967536</v>
      </c>
      <c r="J9481" s="112">
        <v>128894027.40598761</v>
      </c>
      <c r="K9481" s="112">
        <f>I9481-J9481-(0.38*'Recalled prostheses cost'!$F$23)</f>
        <v>-110093356.00043872</v>
      </c>
      <c r="L9481" s="11">
        <f t="shared" si="300"/>
        <v>1</v>
      </c>
    </row>
    <row r="9482" spans="1:12" x14ac:dyDescent="0.25">
      <c r="A9482">
        <f t="shared" si="301"/>
        <v>9477</v>
      </c>
      <c r="C9482">
        <v>73376.892592126082</v>
      </c>
      <c r="D9482">
        <v>76607.385147917332</v>
      </c>
      <c r="E9482">
        <v>53314970.906463519</v>
      </c>
      <c r="F9482">
        <v>3230.4925557912502</v>
      </c>
      <c r="G9482">
        <v>505986304.17211545</v>
      </c>
      <c r="H9482" s="6">
        <f>E9482-G9482-'Recalled prostheses cost'!$F$23</f>
        <v>-476423157.73254311</v>
      </c>
      <c r="I9482" s="112">
        <v>29524539.964900739</v>
      </c>
      <c r="J9482" s="112">
        <v>192274795.58540386</v>
      </c>
      <c r="K9482" s="112">
        <f>I9482-J9482-(0.38*'Recalled prostheses cost'!$F$23)</f>
        <v>-171775948.91792178</v>
      </c>
      <c r="L9482" s="11">
        <f t="shared" si="300"/>
        <v>1</v>
      </c>
    </row>
    <row r="9483" spans="1:12" x14ac:dyDescent="0.25">
      <c r="A9483">
        <f t="shared" si="301"/>
        <v>9478</v>
      </c>
      <c r="C9483">
        <v>70068.584601731738</v>
      </c>
      <c r="D9483">
        <v>72580.916871523776</v>
      </c>
      <c r="E9483">
        <v>50594035.996111341</v>
      </c>
      <c r="F9483">
        <v>2512.3322697920376</v>
      </c>
      <c r="G9483">
        <v>446622188.17792189</v>
      </c>
      <c r="H9483" s="6">
        <f>E9483-G9483-'Recalled prostheses cost'!$F$23</f>
        <v>-419779976.64870173</v>
      </c>
      <c r="I9483" s="112">
        <v>27874527.295945726</v>
      </c>
      <c r="J9483" s="112">
        <v>169716431.50761035</v>
      </c>
      <c r="K9483" s="112">
        <f>I9483-J9483-(0.38*'Recalled prostheses cost'!$F$23)</f>
        <v>-150867597.50908327</v>
      </c>
      <c r="L9483" s="11">
        <f t="shared" si="300"/>
        <v>1</v>
      </c>
    </row>
    <row r="9484" spans="1:12" x14ac:dyDescent="0.25">
      <c r="A9484">
        <f t="shared" si="301"/>
        <v>9479</v>
      </c>
      <c r="C9484">
        <v>78554.773443563186</v>
      </c>
      <c r="D9484">
        <v>81352.219313170528</v>
      </c>
      <c r="E9484">
        <v>45297872.091353096</v>
      </c>
      <c r="F9484">
        <v>2797.4458696073416</v>
      </c>
      <c r="G9484">
        <v>352343303.19842184</v>
      </c>
      <c r="H9484" s="6">
        <f>E9484-G9484-'Recalled prostheses cost'!$F$23</f>
        <v>-330797255.57395989</v>
      </c>
      <c r="I9484" s="112">
        <v>25066052.218150109</v>
      </c>
      <c r="J9484" s="112">
        <v>133890455.21540031</v>
      </c>
      <c r="K9484" s="112">
        <f>I9484-J9484-(0.38*'Recalled prostheses cost'!$F$23)</f>
        <v>-117850096.29466885</v>
      </c>
      <c r="L9484" s="11">
        <f t="shared" si="300"/>
        <v>1</v>
      </c>
    </row>
    <row r="9485" spans="1:12" x14ac:dyDescent="0.25">
      <c r="A9485">
        <f t="shared" si="301"/>
        <v>9480</v>
      </c>
      <c r="C9485">
        <v>54697.938572936648</v>
      </c>
      <c r="D9485">
        <v>56472.60089358905</v>
      </c>
      <c r="E9485">
        <v>50845915.954527035</v>
      </c>
      <c r="F9485">
        <v>1774.6623206524018</v>
      </c>
      <c r="G9485">
        <v>422756534.19956905</v>
      </c>
      <c r="H9485" s="6">
        <f>E9485-G9485-'Recalled prostheses cost'!$F$23</f>
        <v>-395662442.7119332</v>
      </c>
      <c r="I9485" s="112">
        <v>28021291.628845818</v>
      </c>
      <c r="J9485" s="112">
        <v>160647482.99583623</v>
      </c>
      <c r="K9485" s="112">
        <f>I9485-J9485-(0.38*'Recalled prostheses cost'!$F$23)</f>
        <v>-141651884.66440907</v>
      </c>
      <c r="L9485" s="11">
        <f t="shared" si="300"/>
        <v>1</v>
      </c>
    </row>
    <row r="9486" spans="1:12" x14ac:dyDescent="0.25">
      <c r="A9486">
        <f t="shared" si="301"/>
        <v>9481</v>
      </c>
      <c r="C9486">
        <v>50795.226524023623</v>
      </c>
      <c r="D9486">
        <v>52303.150590930374</v>
      </c>
      <c r="E9486">
        <v>48108162.19507122</v>
      </c>
      <c r="F9486">
        <v>1507.9240669067512</v>
      </c>
      <c r="G9486">
        <v>310435406.53596514</v>
      </c>
      <c r="H9486" s="6">
        <f>E9486-G9486-'Recalled prostheses cost'!$F$23</f>
        <v>-286079068.80778509</v>
      </c>
      <c r="I9486" s="112">
        <v>26323520.955804426</v>
      </c>
      <c r="J9486" s="112">
        <v>117965454.48366675</v>
      </c>
      <c r="K9486" s="112">
        <f>I9486-J9486-(0.38*'Recalled prostheses cost'!$F$23)</f>
        <v>-100667626.82528096</v>
      </c>
      <c r="L9486" s="11">
        <f t="shared" si="300"/>
        <v>1</v>
      </c>
    </row>
    <row r="9487" spans="1:12" x14ac:dyDescent="0.25">
      <c r="A9487">
        <f t="shared" si="301"/>
        <v>9482</v>
      </c>
      <c r="C9487">
        <v>71828.078647952876</v>
      </c>
      <c r="D9487">
        <v>74398.545560596627</v>
      </c>
      <c r="E9487">
        <v>43772138.154508315</v>
      </c>
      <c r="F9487">
        <v>2570.4669126437511</v>
      </c>
      <c r="G9487">
        <v>259705076.87191993</v>
      </c>
      <c r="H9487" s="6">
        <f>E9487-G9487-'Recalled prostheses cost'!$F$23</f>
        <v>-239684763.18430278</v>
      </c>
      <c r="I9487" s="112">
        <v>24072435.35810053</v>
      </c>
      <c r="J9487" s="112">
        <v>98687929.211329579</v>
      </c>
      <c r="K9487" s="112">
        <f>I9487-J9487-(0.38*'Recalled prostheses cost'!$F$23)</f>
        <v>-83641187.1506477</v>
      </c>
      <c r="L9487" s="11">
        <f t="shared" si="300"/>
        <v>1</v>
      </c>
    </row>
    <row r="9488" spans="1:12" x14ac:dyDescent="0.25">
      <c r="A9488">
        <f t="shared" si="301"/>
        <v>9483</v>
      </c>
      <c r="C9488">
        <v>76395.566472318198</v>
      </c>
      <c r="D9488">
        <v>79453.699034351492</v>
      </c>
      <c r="E9488">
        <v>46216619.866906255</v>
      </c>
      <c r="F9488">
        <v>3058.1325620332937</v>
      </c>
      <c r="G9488">
        <v>347462414.77252167</v>
      </c>
      <c r="H9488" s="6">
        <f>E9488-G9488-'Recalled prostheses cost'!$F$23</f>
        <v>-324997619.37250662</v>
      </c>
      <c r="I9488" s="112">
        <v>25563064.287969436</v>
      </c>
      <c r="J9488" s="112">
        <v>132035717.61355825</v>
      </c>
      <c r="K9488" s="112">
        <f>I9488-J9488-(0.38*'Recalled prostheses cost'!$F$23)</f>
        <v>-115498346.62300745</v>
      </c>
      <c r="L9488" s="11">
        <f t="shared" si="300"/>
        <v>1</v>
      </c>
    </row>
    <row r="9489" spans="1:12" x14ac:dyDescent="0.25">
      <c r="A9489">
        <f t="shared" si="301"/>
        <v>9484</v>
      </c>
      <c r="C9489">
        <v>53095.837346312983</v>
      </c>
      <c r="D9489">
        <v>54776.552668901088</v>
      </c>
      <c r="E9489">
        <v>48202865.464499742</v>
      </c>
      <c r="F9489">
        <v>1680.7153225881048</v>
      </c>
      <c r="G9489">
        <v>349942681.67225629</v>
      </c>
      <c r="H9489" s="6">
        <f>E9489-G9489-'Recalled prostheses cost'!$F$23</f>
        <v>-325491640.67464769</v>
      </c>
      <c r="I9489" s="112">
        <v>26648388.429287378</v>
      </c>
      <c r="J9489" s="112">
        <v>132978219.0354574</v>
      </c>
      <c r="K9489" s="112">
        <f>I9489-J9489-(0.38*'Recalled prostheses cost'!$F$23)</f>
        <v>-115355523.90358868</v>
      </c>
      <c r="L9489" s="11">
        <f t="shared" si="300"/>
        <v>1</v>
      </c>
    </row>
    <row r="9490" spans="1:12" x14ac:dyDescent="0.25">
      <c r="A9490">
        <f t="shared" si="301"/>
        <v>9485</v>
      </c>
      <c r="C9490">
        <v>76227.890352701623</v>
      </c>
      <c r="D9490">
        <v>78595.855543136859</v>
      </c>
      <c r="E9490">
        <v>51543974.771359265</v>
      </c>
      <c r="F9490">
        <v>2367.9651904352359</v>
      </c>
      <c r="G9490">
        <v>323049562.1336714</v>
      </c>
      <c r="H9490" s="6">
        <f>E9490-G9490-'Recalled prostheses cost'!$F$23</f>
        <v>-295257411.82920331</v>
      </c>
      <c r="I9490" s="112">
        <v>28916057.13500892</v>
      </c>
      <c r="J9490" s="112">
        <v>122758833.61079516</v>
      </c>
      <c r="K9490" s="112">
        <f>I9490-J9490-(0.38*'Recalled prostheses cost'!$F$23)</f>
        <v>-102868469.77320489</v>
      </c>
      <c r="L9490" s="11">
        <f t="shared" si="300"/>
        <v>1</v>
      </c>
    </row>
    <row r="9491" spans="1:12" x14ac:dyDescent="0.25">
      <c r="A9491">
        <f t="shared" si="301"/>
        <v>9486</v>
      </c>
      <c r="C9491">
        <v>49327.878791053095</v>
      </c>
      <c r="D9491">
        <v>50794.126197304751</v>
      </c>
      <c r="E9491">
        <v>58809536.201326728</v>
      </c>
      <c r="F9491">
        <v>1466.2474062516558</v>
      </c>
      <c r="G9491">
        <v>495115137.86686635</v>
      </c>
      <c r="H9491" s="6">
        <f>E9491-G9491-'Recalled prostheses cost'!$F$23</f>
        <v>-460057426.13243079</v>
      </c>
      <c r="I9491" s="112">
        <v>32570975.253131032</v>
      </c>
      <c r="J9491" s="112">
        <v>188143752.38940924</v>
      </c>
      <c r="K9491" s="112">
        <f>I9491-J9491-(0.38*'Recalled prostheses cost'!$F$23)</f>
        <v>-164598470.43369687</v>
      </c>
      <c r="L9491" s="11">
        <f t="shared" si="300"/>
        <v>1</v>
      </c>
    </row>
    <row r="9492" spans="1:12" x14ac:dyDescent="0.25">
      <c r="A9492">
        <f t="shared" si="301"/>
        <v>9487</v>
      </c>
      <c r="C9492">
        <v>56907.684786674188</v>
      </c>
      <c r="D9492">
        <v>58406.622949193668</v>
      </c>
      <c r="E9492">
        <v>43313158.760626264</v>
      </c>
      <c r="F9492">
        <v>1498.9381625194801</v>
      </c>
      <c r="G9492">
        <v>232310534.54162925</v>
      </c>
      <c r="H9492" s="6">
        <f>E9492-G9492-'Recalled prostheses cost'!$F$23</f>
        <v>-212749200.24789417</v>
      </c>
      <c r="I9492" s="112">
        <v>24058310.692900315</v>
      </c>
      <c r="J9492" s="112">
        <v>88278003.125819117</v>
      </c>
      <c r="K9492" s="112">
        <f>I9492-J9492-(0.38*'Recalled prostheses cost'!$F$23)</f>
        <v>-73245385.730337441</v>
      </c>
      <c r="L9492" s="11">
        <f t="shared" si="300"/>
        <v>1</v>
      </c>
    </row>
    <row r="9493" spans="1:12" x14ac:dyDescent="0.25">
      <c r="A9493">
        <f t="shared" si="301"/>
        <v>9488</v>
      </c>
      <c r="C9493">
        <v>87198.391320241673</v>
      </c>
      <c r="D9493">
        <v>91248.618306794611</v>
      </c>
      <c r="E9493">
        <v>60899252.982893482</v>
      </c>
      <c r="F9493">
        <v>4050.2269865529379</v>
      </c>
      <c r="G9493">
        <v>682435694.36759257</v>
      </c>
      <c r="H9493" s="6">
        <f>E9493-G9493-'Recalled prostheses cost'!$F$23</f>
        <v>-645288265.85159028</v>
      </c>
      <c r="I9493" s="112">
        <v>33451189.320154067</v>
      </c>
      <c r="J9493" s="112">
        <v>259325563.85968512</v>
      </c>
      <c r="K9493" s="112">
        <f>I9493-J9493-(0.38*'Recalled prostheses cost'!$F$23)</f>
        <v>-234900067.83694971</v>
      </c>
      <c r="L9493" s="11">
        <f t="shared" si="300"/>
        <v>1</v>
      </c>
    </row>
    <row r="9494" spans="1:12" x14ac:dyDescent="0.25">
      <c r="A9494">
        <f t="shared" si="301"/>
        <v>9489</v>
      </c>
      <c r="C9494">
        <v>66868.491675335492</v>
      </c>
      <c r="D9494">
        <v>67933.297989796512</v>
      </c>
      <c r="E9494">
        <v>40872063.784437172</v>
      </c>
      <c r="F9494">
        <v>1064.8063144610205</v>
      </c>
      <c r="G9494">
        <v>144852368.05702338</v>
      </c>
      <c r="H9494" s="6">
        <f>E9494-G9494-'Recalled prostheses cost'!$F$23</f>
        <v>-127732128.73947737</v>
      </c>
      <c r="I9494" s="112">
        <v>22520004.604312271</v>
      </c>
      <c r="J9494" s="112">
        <v>55043899.861668877</v>
      </c>
      <c r="K9494" s="112">
        <f>I9494-J9494-(0.38*'Recalled prostheses cost'!$F$23)</f>
        <v>-41549588.554775253</v>
      </c>
      <c r="L9494" s="11">
        <f t="shared" si="300"/>
        <v>1</v>
      </c>
    </row>
    <row r="9495" spans="1:12" x14ac:dyDescent="0.25">
      <c r="A9495">
        <f t="shared" si="301"/>
        <v>9490</v>
      </c>
      <c r="C9495">
        <v>67901.146019887979</v>
      </c>
      <c r="D9495">
        <v>69551.888449444567</v>
      </c>
      <c r="E9495">
        <v>41324468.431046568</v>
      </c>
      <c r="F9495">
        <v>1650.742429556587</v>
      </c>
      <c r="G9495">
        <v>177839742.85773954</v>
      </c>
      <c r="H9495" s="6">
        <f>E9495-G9495-'Recalled prostheses cost'!$F$23</f>
        <v>-160267098.89358413</v>
      </c>
      <c r="I9495" s="112">
        <v>22882568.718180202</v>
      </c>
      <c r="J9495" s="112">
        <v>67579102.28594102</v>
      </c>
      <c r="K9495" s="112">
        <f>I9495-J9495-(0.38*'Recalled prostheses cost'!$F$23)</f>
        <v>-53722226.865179464</v>
      </c>
      <c r="L9495" s="11">
        <f t="shared" si="300"/>
        <v>1</v>
      </c>
    </row>
    <row r="9496" spans="1:12" x14ac:dyDescent="0.25">
      <c r="A9496">
        <f t="shared" si="301"/>
        <v>9491</v>
      </c>
      <c r="C9496">
        <v>97347.008877253698</v>
      </c>
      <c r="D9496">
        <v>103237.39916581962</v>
      </c>
      <c r="E9496">
        <v>58428257.924925789</v>
      </c>
      <c r="F9496">
        <v>5890.390288565919</v>
      </c>
      <c r="G9496">
        <v>697010770.96670628</v>
      </c>
      <c r="H9496" s="6">
        <f>E9496-G9496-'Recalled prostheses cost'!$F$23</f>
        <v>-662334337.50867164</v>
      </c>
      <c r="I9496" s="112">
        <v>32845919.013025973</v>
      </c>
      <c r="J9496" s="112">
        <v>264864092.96734846</v>
      </c>
      <c r="K9496" s="112">
        <f>I9496-J9496-(0.38*'Recalled prostheses cost'!$F$23)</f>
        <v>-241043867.25174114</v>
      </c>
      <c r="L9496" s="11">
        <f t="shared" si="300"/>
        <v>1</v>
      </c>
    </row>
    <row r="9497" spans="1:12" x14ac:dyDescent="0.25">
      <c r="A9497">
        <f t="shared" si="301"/>
        <v>9492</v>
      </c>
      <c r="C9497">
        <v>60221.037258891723</v>
      </c>
      <c r="D9497">
        <v>63536.954255199627</v>
      </c>
      <c r="E9497">
        <v>57407210.987486914</v>
      </c>
      <c r="F9497">
        <v>3315.9169963079039</v>
      </c>
      <c r="G9497">
        <v>766666860.86416161</v>
      </c>
      <c r="H9497" s="6">
        <f>E9497-G9497-'Recalled prostheses cost'!$F$23</f>
        <v>-733011474.34356582</v>
      </c>
      <c r="I9497" s="112">
        <v>31905303.009482559</v>
      </c>
      <c r="J9497" s="112">
        <v>291333407.12838143</v>
      </c>
      <c r="K9497" s="112">
        <f>I9497-J9497-(0.38*'Recalled prostheses cost'!$F$23)</f>
        <v>-268453797.41631752</v>
      </c>
      <c r="L9497" s="11">
        <f t="shared" si="300"/>
        <v>1</v>
      </c>
    </row>
    <row r="9498" spans="1:12" x14ac:dyDescent="0.25">
      <c r="A9498">
        <f t="shared" si="301"/>
        <v>9493</v>
      </c>
      <c r="C9498">
        <v>58464.720149275381</v>
      </c>
      <c r="D9498">
        <v>59959.231126640072</v>
      </c>
      <c r="E9498">
        <v>39041265.904810064</v>
      </c>
      <c r="F9498">
        <v>1494.5109773646909</v>
      </c>
      <c r="G9498">
        <v>197094709.11408201</v>
      </c>
      <c r="H9498" s="6">
        <f>E9498-G9498-'Recalled prostheses cost'!$F$23</f>
        <v>-181805267.67616311</v>
      </c>
      <c r="I9498" s="112">
        <v>22022017.407364666</v>
      </c>
      <c r="J9498" s="112">
        <v>74895989.46335116</v>
      </c>
      <c r="K9498" s="112">
        <f>I9498-J9498-(0.38*'Recalled prostheses cost'!$F$23)</f>
        <v>-61899665.35340514</v>
      </c>
      <c r="L9498" s="11">
        <f t="shared" si="300"/>
        <v>1</v>
      </c>
    </row>
    <row r="9499" spans="1:12" x14ac:dyDescent="0.25">
      <c r="A9499">
        <f t="shared" si="301"/>
        <v>9494</v>
      </c>
      <c r="C9499">
        <v>52390.431031122615</v>
      </c>
      <c r="D9499">
        <v>53669.318449295009</v>
      </c>
      <c r="E9499">
        <v>41185853.682326257</v>
      </c>
      <c r="F9499">
        <v>1278.887418172395</v>
      </c>
      <c r="G9499">
        <v>219851924.33868176</v>
      </c>
      <c r="H9499" s="6">
        <f>E9499-G9499-'Recalled prostheses cost'!$F$23</f>
        <v>-202417895.12324667</v>
      </c>
      <c r="I9499" s="112">
        <v>22605586.600445058</v>
      </c>
      <c r="J9499" s="112">
        <v>83543731.248699069</v>
      </c>
      <c r="K9499" s="112">
        <f>I9499-J9499-(0.38*'Recalled prostheses cost'!$F$23)</f>
        <v>-69963837.945672661</v>
      </c>
      <c r="L9499" s="11">
        <f t="shared" si="300"/>
        <v>1</v>
      </c>
    </row>
    <row r="9500" spans="1:12" x14ac:dyDescent="0.25">
      <c r="A9500">
        <f t="shared" si="301"/>
        <v>9495</v>
      </c>
      <c r="C9500">
        <v>60541.953993272604</v>
      </c>
      <c r="D9500">
        <v>62386.242461321424</v>
      </c>
      <c r="E9500">
        <v>59551008.395328075</v>
      </c>
      <c r="F9500">
        <v>1844.2884680488205</v>
      </c>
      <c r="G9500">
        <v>443813515.79763627</v>
      </c>
      <c r="H9500" s="6">
        <f>E9500-G9500-'Recalled prostheses cost'!$F$23</f>
        <v>-408014331.8691994</v>
      </c>
      <c r="I9500" s="112">
        <v>33032771.192105986</v>
      </c>
      <c r="J9500" s="112">
        <v>168649136.0031018</v>
      </c>
      <c r="K9500" s="112">
        <f>I9500-J9500-(0.38*'Recalled prostheses cost'!$F$23)</f>
        <v>-144642058.10841447</v>
      </c>
      <c r="L9500" s="11">
        <f t="shared" si="300"/>
        <v>1</v>
      </c>
    </row>
    <row r="9501" spans="1:12" x14ac:dyDescent="0.25">
      <c r="A9501">
        <f t="shared" si="301"/>
        <v>9496</v>
      </c>
      <c r="C9501">
        <v>58913.914811547264</v>
      </c>
      <c r="D9501">
        <v>60933.070976012496</v>
      </c>
      <c r="E9501">
        <v>43988458.60847567</v>
      </c>
      <c r="F9501">
        <v>2019.156164465232</v>
      </c>
      <c r="G9501">
        <v>285614021.18502837</v>
      </c>
      <c r="H9501" s="6">
        <f>E9501-G9501-'Recalled prostheses cost'!$F$23</f>
        <v>-265377387.04344386</v>
      </c>
      <c r="I9501" s="112">
        <v>24484118.138022218</v>
      </c>
      <c r="J9501" s="112">
        <v>108533328.05031081</v>
      </c>
      <c r="K9501" s="112">
        <f>I9501-J9501-(0.38*'Recalled prostheses cost'!$F$23)</f>
        <v>-93074903.20970723</v>
      </c>
      <c r="L9501" s="11">
        <f t="shared" si="300"/>
        <v>1</v>
      </c>
    </row>
    <row r="9502" spans="1:12" x14ac:dyDescent="0.25">
      <c r="A9502">
        <f t="shared" si="301"/>
        <v>9497</v>
      </c>
      <c r="C9502">
        <v>62509.556796639656</v>
      </c>
      <c r="D9502">
        <v>64549.319046555756</v>
      </c>
      <c r="E9502">
        <v>48944106.033677384</v>
      </c>
      <c r="F9502">
        <v>2039.7622499161007</v>
      </c>
      <c r="G9502">
        <v>327050404.01254588</v>
      </c>
      <c r="H9502" s="6">
        <f>E9502-G9502-'Recalled prostheses cost'!$F$23</f>
        <v>-301858122.44575965</v>
      </c>
      <c r="I9502" s="112">
        <v>27156794.332184352</v>
      </c>
      <c r="J9502" s="112">
        <v>124279153.52476746</v>
      </c>
      <c r="K9502" s="112">
        <f>I9502-J9502-(0.38*'Recalled prostheses cost'!$F$23)</f>
        <v>-106148052.49000177</v>
      </c>
      <c r="L9502" s="11">
        <f t="shared" si="300"/>
        <v>1</v>
      </c>
    </row>
    <row r="9503" spans="1:12" x14ac:dyDescent="0.25">
      <c r="A9503">
        <f t="shared" si="301"/>
        <v>9498</v>
      </c>
      <c r="C9503">
        <v>50185.653599186073</v>
      </c>
      <c r="D9503">
        <v>51647.986666428231</v>
      </c>
      <c r="E9503">
        <v>54269714.049237669</v>
      </c>
      <c r="F9503">
        <v>1462.333067242158</v>
      </c>
      <c r="G9503">
        <v>356973067.70493305</v>
      </c>
      <c r="H9503" s="6">
        <f>E9503-G9503-'Recalled prostheses cost'!$F$23</f>
        <v>-326455178.12258655</v>
      </c>
      <c r="I9503" s="112">
        <v>30152344.526686493</v>
      </c>
      <c r="J9503" s="112">
        <v>135649765.72787455</v>
      </c>
      <c r="K9503" s="112">
        <f>I9503-J9503-(0.38*'Recalled prostheses cost'!$F$23)</f>
        <v>-114523114.49860671</v>
      </c>
      <c r="L9503" s="11">
        <f t="shared" si="300"/>
        <v>1</v>
      </c>
    </row>
    <row r="9504" spans="1:12" x14ac:dyDescent="0.25">
      <c r="A9504">
        <f t="shared" si="301"/>
        <v>9499</v>
      </c>
      <c r="C9504">
        <v>50451.177412398807</v>
      </c>
      <c r="D9504">
        <v>51642.651558366408</v>
      </c>
      <c r="E9504">
        <v>65104749.629825689</v>
      </c>
      <c r="F9504">
        <v>1191.4741459676006</v>
      </c>
      <c r="G9504">
        <v>382029719.54009897</v>
      </c>
      <c r="H9504" s="6">
        <f>E9504-G9504-'Recalled prostheses cost'!$F$23</f>
        <v>-340676794.37716442</v>
      </c>
      <c r="I9504" s="112">
        <v>36420072.222133353</v>
      </c>
      <c r="J9504" s="112">
        <v>145171293.4252376</v>
      </c>
      <c r="K9504" s="112">
        <f>I9504-J9504-(0.38*'Recalled prostheses cost'!$F$23)</f>
        <v>-117776914.50052288</v>
      </c>
      <c r="L9504" s="11">
        <f t="shared" si="300"/>
        <v>1</v>
      </c>
    </row>
    <row r="9505" spans="1:12" x14ac:dyDescent="0.25">
      <c r="A9505">
        <f t="shared" si="301"/>
        <v>9500</v>
      </c>
      <c r="C9505">
        <v>64321.42068353833</v>
      </c>
      <c r="D9505">
        <v>66849.305253830142</v>
      </c>
      <c r="E9505">
        <v>66082340.105614781</v>
      </c>
      <c r="F9505">
        <v>2527.8845702918115</v>
      </c>
      <c r="G9505">
        <v>667972879.73840666</v>
      </c>
      <c r="H9505" s="6">
        <f>E9505-G9505-'Recalled prostheses cost'!$F$23</f>
        <v>-625642364.09968305</v>
      </c>
      <c r="I9505" s="112">
        <v>36091231.536714152</v>
      </c>
      <c r="J9505" s="112">
        <v>253829694.3005946</v>
      </c>
      <c r="K9505" s="112">
        <f>I9505-J9505-(0.38*'Recalled prostheses cost'!$F$23)</f>
        <v>-226764156.06129909</v>
      </c>
      <c r="L9505" s="11">
        <f t="shared" si="300"/>
        <v>1</v>
      </c>
    </row>
    <row r="9506" spans="1:12" x14ac:dyDescent="0.25">
      <c r="A9506">
        <f t="shared" si="301"/>
        <v>9501</v>
      </c>
      <c r="C9506">
        <v>63284.656599695169</v>
      </c>
      <c r="D9506">
        <v>65075.785912165506</v>
      </c>
      <c r="E9506">
        <v>45710815.193030573</v>
      </c>
      <c r="F9506">
        <v>1791.129312470337</v>
      </c>
      <c r="G9506">
        <v>293028444.16241407</v>
      </c>
      <c r="H9506" s="6">
        <f>E9506-G9506-'Recalled prostheses cost'!$F$23</f>
        <v>-271069453.43627471</v>
      </c>
      <c r="I9506" s="112">
        <v>25337636.410137646</v>
      </c>
      <c r="J9506" s="112">
        <v>111350808.78171732</v>
      </c>
      <c r="K9506" s="112">
        <f>I9506-J9506-(0.38*'Recalled prostheses cost'!$F$23)</f>
        <v>-95038865.668998331</v>
      </c>
      <c r="L9506" s="11">
        <f t="shared" si="300"/>
        <v>1</v>
      </c>
    </row>
    <row r="9507" spans="1:12" x14ac:dyDescent="0.25">
      <c r="A9507">
        <f t="shared" si="301"/>
        <v>9502</v>
      </c>
      <c r="C9507">
        <v>79602.029315762804</v>
      </c>
      <c r="D9507">
        <v>81585.798448785587</v>
      </c>
      <c r="E9507">
        <v>51211085.171701051</v>
      </c>
      <c r="F9507">
        <v>1983.7691330227826</v>
      </c>
      <c r="G9507">
        <v>276029489.0211944</v>
      </c>
      <c r="H9507" s="6">
        <f>E9507-G9507-'Recalled prostheses cost'!$F$23</f>
        <v>-248570228.31638452</v>
      </c>
      <c r="I9507" s="112">
        <v>28624259.676817838</v>
      </c>
      <c r="J9507" s="112">
        <v>104891205.82805385</v>
      </c>
      <c r="K9507" s="112">
        <f>I9507-J9507-(0.38*'Recalled prostheses cost'!$F$23)</f>
        <v>-85292639.448654652</v>
      </c>
      <c r="L9507" s="11">
        <f t="shared" si="300"/>
        <v>1</v>
      </c>
    </row>
    <row r="9508" spans="1:12" x14ac:dyDescent="0.25">
      <c r="A9508">
        <f t="shared" si="301"/>
        <v>9503</v>
      </c>
      <c r="C9508">
        <v>64536.523245438235</v>
      </c>
      <c r="D9508">
        <v>66310.308723955313</v>
      </c>
      <c r="E9508">
        <v>67050306.03565336</v>
      </c>
      <c r="F9508">
        <v>1773.7854785170784</v>
      </c>
      <c r="G9508">
        <v>393642109.58742684</v>
      </c>
      <c r="H9508" s="6">
        <f>E9508-G9508-'Recalled prostheses cost'!$F$23</f>
        <v>-350343628.01866466</v>
      </c>
      <c r="I9508" s="112">
        <v>37252443.853533603</v>
      </c>
      <c r="J9508" s="112">
        <v>149584001.64322218</v>
      </c>
      <c r="K9508" s="112">
        <f>I9508-J9508-(0.38*'Recalled prostheses cost'!$F$23)</f>
        <v>-121357251.08710724</v>
      </c>
      <c r="L9508" s="11">
        <f t="shared" si="300"/>
        <v>1</v>
      </c>
    </row>
    <row r="9509" spans="1:12" x14ac:dyDescent="0.25">
      <c r="A9509">
        <f t="shared" si="301"/>
        <v>9504</v>
      </c>
      <c r="C9509">
        <v>54217.892270801458</v>
      </c>
      <c r="D9509">
        <v>55707.996163697564</v>
      </c>
      <c r="E9509">
        <v>63164151.561186425</v>
      </c>
      <c r="F9509">
        <v>1490.1038928961061</v>
      </c>
      <c r="G9509">
        <v>482684640.9779433</v>
      </c>
      <c r="H9509" s="6">
        <f>E9509-G9509-'Recalled prostheses cost'!$F$23</f>
        <v>-443272313.88364804</v>
      </c>
      <c r="I9509" s="112">
        <v>35296112.828490511</v>
      </c>
      <c r="J9509" s="112">
        <v>183420163.57161844</v>
      </c>
      <c r="K9509" s="112">
        <f>I9509-J9509-(0.38*'Recalled prostheses cost'!$F$23)</f>
        <v>-157149744.0405466</v>
      </c>
      <c r="L9509" s="11">
        <f t="shared" si="300"/>
        <v>1</v>
      </c>
    </row>
    <row r="9510" spans="1:12" x14ac:dyDescent="0.25">
      <c r="A9510">
        <f t="shared" si="301"/>
        <v>9505</v>
      </c>
      <c r="C9510">
        <v>69827.245048295983</v>
      </c>
      <c r="D9510">
        <v>72064.857445763948</v>
      </c>
      <c r="E9510">
        <v>50172621.437429033</v>
      </c>
      <c r="F9510">
        <v>2237.6123974679649</v>
      </c>
      <c r="G9510">
        <v>310470895.92511761</v>
      </c>
      <c r="H9510" s="6">
        <f>E9510-G9510-'Recalled prostheses cost'!$F$23</f>
        <v>-284050098.95457977</v>
      </c>
      <c r="I9510" s="112">
        <v>28270302.356640842</v>
      </c>
      <c r="J9510" s="112">
        <v>117978940.45154469</v>
      </c>
      <c r="K9510" s="112">
        <f>I9510-J9510-(0.38*'Recalled prostheses cost'!$F$23)</f>
        <v>-98734331.392322481</v>
      </c>
      <c r="L9510" s="11">
        <f t="shared" si="300"/>
        <v>1</v>
      </c>
    </row>
    <row r="9511" spans="1:12" x14ac:dyDescent="0.25">
      <c r="A9511">
        <f t="shared" si="301"/>
        <v>9506</v>
      </c>
      <c r="C9511">
        <v>66245.960451199324</v>
      </c>
      <c r="D9511">
        <v>68308.534943215243</v>
      </c>
      <c r="E9511">
        <v>48323483.615228266</v>
      </c>
      <c r="F9511">
        <v>2062.5744920159195</v>
      </c>
      <c r="G9511">
        <v>300366488.32564753</v>
      </c>
      <c r="H9511" s="6">
        <f>E9511-G9511-'Recalled prostheses cost'!$F$23</f>
        <v>-275794829.17731047</v>
      </c>
      <c r="I9511" s="112">
        <v>26740347.948186964</v>
      </c>
      <c r="J9511" s="112">
        <v>114139265.56374606</v>
      </c>
      <c r="K9511" s="112">
        <f>I9511-J9511-(0.38*'Recalled prostheses cost'!$F$23)</f>
        <v>-96424610.912977755</v>
      </c>
      <c r="L9511" s="11">
        <f t="shared" si="300"/>
        <v>1</v>
      </c>
    </row>
    <row r="9512" spans="1:12" x14ac:dyDescent="0.25">
      <c r="A9512">
        <f t="shared" si="301"/>
        <v>9507</v>
      </c>
      <c r="C9512">
        <v>64204.968209319886</v>
      </c>
      <c r="D9512">
        <v>66605.395626958547</v>
      </c>
      <c r="E9512">
        <v>54154711.281015791</v>
      </c>
      <c r="F9512">
        <v>2400.4274176386607</v>
      </c>
      <c r="G9512">
        <v>441625514.46365303</v>
      </c>
      <c r="H9512" s="6">
        <f>E9512-G9512-'Recalled prostheses cost'!$F$23</f>
        <v>-411222627.64952838</v>
      </c>
      <c r="I9512" s="112">
        <v>30070701.578388754</v>
      </c>
      <c r="J9512" s="112">
        <v>167817695.49618816</v>
      </c>
      <c r="K9512" s="112">
        <f>I9512-J9512-(0.38*'Recalled prostheses cost'!$F$23)</f>
        <v>-146772687.21521807</v>
      </c>
      <c r="L9512" s="11">
        <f t="shared" si="300"/>
        <v>1</v>
      </c>
    </row>
    <row r="9513" spans="1:12" x14ac:dyDescent="0.25">
      <c r="A9513">
        <f t="shared" si="301"/>
        <v>9508</v>
      </c>
      <c r="C9513">
        <v>54146.670601862126</v>
      </c>
      <c r="D9513">
        <v>55739.179588626059</v>
      </c>
      <c r="E9513">
        <v>66577730.63765607</v>
      </c>
      <c r="F9513">
        <v>1592.5089867639326</v>
      </c>
      <c r="G9513">
        <v>525777430.93305182</v>
      </c>
      <c r="H9513" s="6">
        <f>E9513-G9513-'Recalled prostheses cost'!$F$23</f>
        <v>-482951524.7622869</v>
      </c>
      <c r="I9513" s="112">
        <v>36538468.744479261</v>
      </c>
      <c r="J9513" s="112">
        <v>199795423.7545597</v>
      </c>
      <c r="K9513" s="112">
        <f>I9513-J9513-(0.38*'Recalled prostheses cost'!$F$23)</f>
        <v>-172282648.30749908</v>
      </c>
      <c r="L9513" s="11">
        <f t="shared" si="300"/>
        <v>1</v>
      </c>
    </row>
    <row r="9514" spans="1:12" x14ac:dyDescent="0.25">
      <c r="A9514">
        <f t="shared" si="301"/>
        <v>9509</v>
      </c>
      <c r="C9514">
        <v>55974.523941738837</v>
      </c>
      <c r="D9514">
        <v>57402.461751493895</v>
      </c>
      <c r="E9514">
        <v>45253505.875537217</v>
      </c>
      <c r="F9514">
        <v>1427.937809755058</v>
      </c>
      <c r="G9514">
        <v>240374244.52246258</v>
      </c>
      <c r="H9514" s="6">
        <f>E9514-G9514-'Recalled prostheses cost'!$F$23</f>
        <v>-218872563.11381653</v>
      </c>
      <c r="I9514" s="112">
        <v>25040455.223365527</v>
      </c>
      <c r="J9514" s="112">
        <v>91342212.918535769</v>
      </c>
      <c r="K9514" s="112">
        <f>I9514-J9514-(0.38*'Recalled prostheses cost'!$F$23)</f>
        <v>-75327450.992588878</v>
      </c>
      <c r="L9514" s="11">
        <f t="shared" si="300"/>
        <v>1</v>
      </c>
    </row>
    <row r="9515" spans="1:12" x14ac:dyDescent="0.25">
      <c r="A9515">
        <f t="shared" si="301"/>
        <v>9510</v>
      </c>
      <c r="C9515">
        <v>54852.587926614317</v>
      </c>
      <c r="D9515">
        <v>56728.11499505036</v>
      </c>
      <c r="E9515">
        <v>57797001.969468735</v>
      </c>
      <c r="F9515">
        <v>1875.5270684360439</v>
      </c>
      <c r="G9515">
        <v>534172272.7175858</v>
      </c>
      <c r="H9515" s="6">
        <f>E9515-G9515-'Recalled prostheses cost'!$F$23</f>
        <v>-500127095.21500826</v>
      </c>
      <c r="I9515" s="112">
        <v>32295503.369486958</v>
      </c>
      <c r="J9515" s="112">
        <v>202985463.63268262</v>
      </c>
      <c r="K9515" s="112">
        <f>I9515-J9515-(0.38*'Recalled prostheses cost'!$F$23)</f>
        <v>-179715653.56061432</v>
      </c>
      <c r="L9515" s="11">
        <f t="shared" si="300"/>
        <v>1</v>
      </c>
    </row>
    <row r="9516" spans="1:12" x14ac:dyDescent="0.25">
      <c r="A9516">
        <f t="shared" si="301"/>
        <v>9511</v>
      </c>
      <c r="C9516">
        <v>50948.228952933787</v>
      </c>
      <c r="D9516">
        <v>52297.833045565181</v>
      </c>
      <c r="E9516">
        <v>41492983.433920182</v>
      </c>
      <c r="F9516">
        <v>1349.6040926313945</v>
      </c>
      <c r="G9516">
        <v>240875654.93556783</v>
      </c>
      <c r="H9516" s="6">
        <f>E9516-G9516-'Recalled prostheses cost'!$F$23</f>
        <v>-223134495.96853882</v>
      </c>
      <c r="I9516" s="112">
        <v>23265901.408996515</v>
      </c>
      <c r="J9516" s="112">
        <v>91532748.875515789</v>
      </c>
      <c r="K9516" s="112">
        <f>I9516-J9516-(0.38*'Recalled prostheses cost'!$F$23)</f>
        <v>-77292540.76393792</v>
      </c>
      <c r="L9516" s="11">
        <f t="shared" si="300"/>
        <v>1</v>
      </c>
    </row>
    <row r="9517" spans="1:12" x14ac:dyDescent="0.25">
      <c r="A9517">
        <f t="shared" si="301"/>
        <v>9512</v>
      </c>
      <c r="C9517">
        <v>52591.012886299184</v>
      </c>
      <c r="D9517">
        <v>54293.000376592696</v>
      </c>
      <c r="E9517">
        <v>51622553.48136057</v>
      </c>
      <c r="F9517">
        <v>1701.9874902935117</v>
      </c>
      <c r="G9517">
        <v>383269769.34769404</v>
      </c>
      <c r="H9517" s="6">
        <f>E9517-G9517-'Recalled prostheses cost'!$F$23</f>
        <v>-355399040.33322465</v>
      </c>
      <c r="I9517" s="112">
        <v>28613517.346970081</v>
      </c>
      <c r="J9517" s="112">
        <v>145642512.35212377</v>
      </c>
      <c r="K9517" s="112">
        <f>I9517-J9517-(0.38*'Recalled prostheses cost'!$F$23)</f>
        <v>-126054688.30257234</v>
      </c>
      <c r="L9517" s="11">
        <f t="shared" si="300"/>
        <v>1</v>
      </c>
    </row>
    <row r="9518" spans="1:12" x14ac:dyDescent="0.25">
      <c r="A9518">
        <f t="shared" si="301"/>
        <v>9513</v>
      </c>
      <c r="C9518">
        <v>57034.025504621663</v>
      </c>
      <c r="D9518">
        <v>58898.374438150364</v>
      </c>
      <c r="E9518">
        <v>41285135.353646085</v>
      </c>
      <c r="F9518">
        <v>1864.3489335287013</v>
      </c>
      <c r="G9518">
        <v>307675859.14086217</v>
      </c>
      <c r="H9518" s="6">
        <f>E9518-G9518-'Recalled prostheses cost'!$F$23</f>
        <v>-290142548.25410724</v>
      </c>
      <c r="I9518" s="112">
        <v>22539726.969432104</v>
      </c>
      <c r="J9518" s="112">
        <v>116916826.47352763</v>
      </c>
      <c r="K9518" s="112">
        <f>I9518-J9518-(0.38*'Recalled prostheses cost'!$F$23)</f>
        <v>-103402792.80151418</v>
      </c>
      <c r="L9518" s="11">
        <f t="shared" si="300"/>
        <v>1</v>
      </c>
    </row>
    <row r="9519" spans="1:12" x14ac:dyDescent="0.25">
      <c r="A9519">
        <f t="shared" si="301"/>
        <v>9514</v>
      </c>
      <c r="C9519">
        <v>56416.767307374226</v>
      </c>
      <c r="D9519">
        <v>57751.814038185003</v>
      </c>
      <c r="E9519">
        <v>40515036.60448461</v>
      </c>
      <c r="F9519">
        <v>1335.0467308107764</v>
      </c>
      <c r="G9519">
        <v>197559894.80255002</v>
      </c>
      <c r="H9519" s="6">
        <f>E9519-G9519-'Recalled prostheses cost'!$F$23</f>
        <v>-180796682.66495657</v>
      </c>
      <c r="I9519" s="112">
        <v>22744280.435208611</v>
      </c>
      <c r="J9519" s="112">
        <v>75072760.024969012</v>
      </c>
      <c r="K9519" s="112">
        <f>I9519-J9519-(0.38*'Recalled prostheses cost'!$F$23)</f>
        <v>-61354172.887179047</v>
      </c>
      <c r="L9519" s="11">
        <f t="shared" si="300"/>
        <v>1</v>
      </c>
    </row>
    <row r="9520" spans="1:12" x14ac:dyDescent="0.25">
      <c r="A9520">
        <f t="shared" si="301"/>
        <v>9515</v>
      </c>
      <c r="C9520">
        <v>61287.182225043252</v>
      </c>
      <c r="D9520">
        <v>63456.44429977001</v>
      </c>
      <c r="E9520">
        <v>60036998.962338157</v>
      </c>
      <c r="F9520">
        <v>2169.2620747267574</v>
      </c>
      <c r="G9520">
        <v>492014246.67576081</v>
      </c>
      <c r="H9520" s="6">
        <f>E9520-G9520-'Recalled prostheses cost'!$F$23</f>
        <v>-455729072.18031383</v>
      </c>
      <c r="I9520" s="112">
        <v>33316317.675795797</v>
      </c>
      <c r="J9520" s="112">
        <v>186965413.73678911</v>
      </c>
      <c r="K9520" s="112">
        <f>I9520-J9520-(0.38*'Recalled prostheses cost'!$F$23)</f>
        <v>-162674789.35841197</v>
      </c>
      <c r="L9520" s="11">
        <f t="shared" si="300"/>
        <v>1</v>
      </c>
    </row>
    <row r="9521" spans="1:12" x14ac:dyDescent="0.25">
      <c r="A9521">
        <f t="shared" si="301"/>
        <v>9516</v>
      </c>
      <c r="C9521">
        <v>57418.232196337922</v>
      </c>
      <c r="D9521">
        <v>59221.552479260557</v>
      </c>
      <c r="E9521">
        <v>38302520.271502003</v>
      </c>
      <c r="F9521">
        <v>1803.3202829226357</v>
      </c>
      <c r="G9521">
        <v>219520623.84359881</v>
      </c>
      <c r="H9521" s="6">
        <f>E9521-G9521-'Recalled prostheses cost'!$F$23</f>
        <v>-204969928.03898799</v>
      </c>
      <c r="I9521" s="112">
        <v>21336551.734373476</v>
      </c>
      <c r="J9521" s="112">
        <v>83417837.060567558</v>
      </c>
      <c r="K9521" s="112">
        <f>I9521-J9521-(0.38*'Recalled prostheses cost'!$F$23)</f>
        <v>-71106978.623612732</v>
      </c>
      <c r="L9521" s="11">
        <f t="shared" si="300"/>
        <v>1</v>
      </c>
    </row>
    <row r="9522" spans="1:12" x14ac:dyDescent="0.25">
      <c r="A9522">
        <f t="shared" si="301"/>
        <v>9517</v>
      </c>
      <c r="C9522">
        <v>57526.992294477808</v>
      </c>
      <c r="D9522">
        <v>59948.934687689158</v>
      </c>
      <c r="E9522">
        <v>44965767.396015599</v>
      </c>
      <c r="F9522">
        <v>2421.9423932113496</v>
      </c>
      <c r="G9522">
        <v>418255620.9236936</v>
      </c>
      <c r="H9522" s="6">
        <f>E9522-G9522-'Recalled prostheses cost'!$F$23</f>
        <v>-397041677.99456918</v>
      </c>
      <c r="I9522" s="112">
        <v>24760621.403134994</v>
      </c>
      <c r="J9522" s="112">
        <v>158937135.95100355</v>
      </c>
      <c r="K9522" s="112">
        <f>I9522-J9522-(0.38*'Recalled prostheses cost'!$F$23)</f>
        <v>-143202207.8452872</v>
      </c>
      <c r="L9522" s="11">
        <f t="shared" si="300"/>
        <v>1</v>
      </c>
    </row>
    <row r="9523" spans="1:12" x14ac:dyDescent="0.25">
      <c r="A9523">
        <f t="shared" si="301"/>
        <v>9518</v>
      </c>
      <c r="C9523">
        <v>85595.631548996462</v>
      </c>
      <c r="D9523">
        <v>88641.391068796787</v>
      </c>
      <c r="E9523">
        <v>73423733.679598197</v>
      </c>
      <c r="F9523">
        <v>3045.7595198003255</v>
      </c>
      <c r="G9523">
        <v>549790374.26634705</v>
      </c>
      <c r="H9523" s="6">
        <f>E9523-G9523-'Recalled prostheses cost'!$F$23</f>
        <v>-500118465.05364001</v>
      </c>
      <c r="I9523" s="112">
        <v>41190911.101936735</v>
      </c>
      <c r="J9523" s="112">
        <v>208920342.22121185</v>
      </c>
      <c r="K9523" s="112">
        <f>I9523-J9523-(0.38*'Recalled prostheses cost'!$F$23)</f>
        <v>-176755124.41669378</v>
      </c>
      <c r="L9523" s="11">
        <f t="shared" si="300"/>
        <v>1</v>
      </c>
    </row>
    <row r="9524" spans="1:12" x14ac:dyDescent="0.25">
      <c r="A9524">
        <f t="shared" si="301"/>
        <v>9519</v>
      </c>
      <c r="C9524">
        <v>67913.380984863325</v>
      </c>
      <c r="D9524">
        <v>69959.884502153844</v>
      </c>
      <c r="E9524">
        <v>59706932.246174887</v>
      </c>
      <c r="F9524">
        <v>2046.5035172905191</v>
      </c>
      <c r="G9524">
        <v>436194550.06769234</v>
      </c>
      <c r="H9524" s="6">
        <f>E9524-G9524-'Recalled prostheses cost'!$F$23</f>
        <v>-400239442.28840864</v>
      </c>
      <c r="I9524" s="112">
        <v>33081283.035075627</v>
      </c>
      <c r="J9524" s="112">
        <v>165753929.0257231</v>
      </c>
      <c r="K9524" s="112">
        <f>I9524-J9524-(0.38*'Recalled prostheses cost'!$F$23)</f>
        <v>-141698339.28806612</v>
      </c>
      <c r="L9524" s="11">
        <f t="shared" si="300"/>
        <v>1</v>
      </c>
    </row>
    <row r="9525" spans="1:12" x14ac:dyDescent="0.25">
      <c r="A9525">
        <f t="shared" si="301"/>
        <v>9520</v>
      </c>
      <c r="C9525">
        <v>52079.108554397601</v>
      </c>
      <c r="D9525">
        <v>53250.371730405051</v>
      </c>
      <c r="E9525">
        <v>56208500.483943112</v>
      </c>
      <c r="F9525">
        <v>1171.263176007451</v>
      </c>
      <c r="G9525">
        <v>297608508.90381902</v>
      </c>
      <c r="H9525" s="6">
        <f>E9525-G9525-'Recalled prostheses cost'!$F$23</f>
        <v>-265151832.88676709</v>
      </c>
      <c r="I9525" s="112">
        <v>31109410.966189004</v>
      </c>
      <c r="J9525" s="112">
        <v>113091233.38345122</v>
      </c>
      <c r="K9525" s="112">
        <f>I9525-J9525-(0.38*'Recalled prostheses cost'!$F$23)</f>
        <v>-91007515.71468088</v>
      </c>
      <c r="L9525" s="11">
        <f t="shared" si="300"/>
        <v>1</v>
      </c>
    </row>
    <row r="9526" spans="1:12" x14ac:dyDescent="0.25">
      <c r="A9526">
        <f t="shared" si="301"/>
        <v>9521</v>
      </c>
      <c r="C9526">
        <v>56420.383766503481</v>
      </c>
      <c r="D9526">
        <v>57911.381819772054</v>
      </c>
      <c r="E9526">
        <v>58962034.912249878</v>
      </c>
      <c r="F9526">
        <v>1490.9980532685731</v>
      </c>
      <c r="G9526">
        <v>338564841.62956953</v>
      </c>
      <c r="H9526" s="6">
        <f>E9526-G9526-'Recalled prostheses cost'!$F$23</f>
        <v>-303354631.18421084</v>
      </c>
      <c r="I9526" s="112">
        <v>32585805.569716044</v>
      </c>
      <c r="J9526" s="112">
        <v>128654639.81923643</v>
      </c>
      <c r="K9526" s="112">
        <f>I9526-J9526-(0.38*'Recalled prostheses cost'!$F$23)</f>
        <v>-105094527.54693905</v>
      </c>
      <c r="L9526" s="11">
        <f t="shared" si="300"/>
        <v>1</v>
      </c>
    </row>
    <row r="9527" spans="1:12" x14ac:dyDescent="0.25">
      <c r="A9527">
        <f t="shared" si="301"/>
        <v>9522</v>
      </c>
      <c r="C9527">
        <v>48752.04623769172</v>
      </c>
      <c r="D9527">
        <v>50308.984274078153</v>
      </c>
      <c r="E9527">
        <v>50544104.592115313</v>
      </c>
      <c r="F9527">
        <v>1556.9380363864329</v>
      </c>
      <c r="G9527">
        <v>386941779.62929672</v>
      </c>
      <c r="H9527" s="6">
        <f>E9527-G9527-'Recalled prostheses cost'!$F$23</f>
        <v>-360149499.50407255</v>
      </c>
      <c r="I9527" s="112">
        <v>28103887.148181282</v>
      </c>
      <c r="J9527" s="112">
        <v>147037876.25913277</v>
      </c>
      <c r="K9527" s="112">
        <f>I9527-J9527-(0.38*'Recalled prostheses cost'!$F$23)</f>
        <v>-127959682.40837014</v>
      </c>
      <c r="L9527" s="11">
        <f t="shared" si="300"/>
        <v>1</v>
      </c>
    </row>
    <row r="9528" spans="1:12" x14ac:dyDescent="0.25">
      <c r="A9528">
        <f t="shared" si="301"/>
        <v>9523</v>
      </c>
      <c r="C9528">
        <v>86198.684844383257</v>
      </c>
      <c r="D9528">
        <v>88679.25604181111</v>
      </c>
      <c r="E9528">
        <v>61373091.836178631</v>
      </c>
      <c r="F9528">
        <v>2480.5711974278529</v>
      </c>
      <c r="G9528">
        <v>369692691.81581342</v>
      </c>
      <c r="H9528" s="6">
        <f>E9528-G9528-'Recalled prostheses cost'!$F$23</f>
        <v>-332071424.44652593</v>
      </c>
      <c r="I9528" s="112">
        <v>33801749.827462286</v>
      </c>
      <c r="J9528" s="112">
        <v>140483222.89000911</v>
      </c>
      <c r="K9528" s="112">
        <f>I9528-J9528-(0.38*'Recalled prostheses cost'!$F$23)</f>
        <v>-115707166.35996547</v>
      </c>
      <c r="L9528" s="11">
        <f t="shared" si="300"/>
        <v>1</v>
      </c>
    </row>
    <row r="9529" spans="1:12" x14ac:dyDescent="0.25">
      <c r="A9529">
        <f t="shared" si="301"/>
        <v>9524</v>
      </c>
      <c r="C9529">
        <v>76061.362991971007</v>
      </c>
      <c r="D9529">
        <v>78703.659254655809</v>
      </c>
      <c r="E9529">
        <v>44111927.042365402</v>
      </c>
      <c r="F9529">
        <v>2642.2962626848021</v>
      </c>
      <c r="G9529">
        <v>331107645.69236887</v>
      </c>
      <c r="H9529" s="6">
        <f>E9529-G9529-'Recalled prostheses cost'!$F$23</f>
        <v>-310747543.1168946</v>
      </c>
      <c r="I9529" s="112">
        <v>24299649.669601057</v>
      </c>
      <c r="J9529" s="112">
        <v>125820905.36310016</v>
      </c>
      <c r="K9529" s="112">
        <f>I9529-J9529-(0.38*'Recalled prostheses cost'!$F$23)</f>
        <v>-110546948.99091774</v>
      </c>
      <c r="L9529" s="11">
        <f t="shared" si="300"/>
        <v>1</v>
      </c>
    </row>
    <row r="9530" spans="1:12" x14ac:dyDescent="0.25">
      <c r="A9530">
        <f t="shared" si="301"/>
        <v>9525</v>
      </c>
      <c r="C9530">
        <v>58923.70398066214</v>
      </c>
      <c r="D9530">
        <v>60129.722548645957</v>
      </c>
      <c r="E9530">
        <v>40274383.956355877</v>
      </c>
      <c r="F9530">
        <v>1206.0185679838178</v>
      </c>
      <c r="G9530">
        <v>172385692.92661783</v>
      </c>
      <c r="H9530" s="6">
        <f>E9530-G9530-'Recalled prostheses cost'!$F$23</f>
        <v>-155863133.43715313</v>
      </c>
      <c r="I9530" s="112">
        <v>22223545.80693781</v>
      </c>
      <c r="J9530" s="112">
        <v>65506563.312114783</v>
      </c>
      <c r="K9530" s="112">
        <f>I9530-J9530-(0.38*'Recalled prostheses cost'!$F$23)</f>
        <v>-52308710.802595623</v>
      </c>
      <c r="L9530" s="11">
        <f t="shared" si="300"/>
        <v>1</v>
      </c>
    </row>
    <row r="9531" spans="1:12" x14ac:dyDescent="0.25">
      <c r="A9531">
        <f t="shared" si="301"/>
        <v>9526</v>
      </c>
      <c r="C9531">
        <v>59766.606502456292</v>
      </c>
      <c r="D9531">
        <v>60899.272985494201</v>
      </c>
      <c r="E9531">
        <v>42412257.775099449</v>
      </c>
      <c r="F9531">
        <v>1132.6664830379086</v>
      </c>
      <c r="G9531">
        <v>144732791.79186693</v>
      </c>
      <c r="H9531" s="6">
        <f>E9531-G9531-'Recalled prostheses cost'!$F$23</f>
        <v>-126072358.48365864</v>
      </c>
      <c r="I9531" s="112">
        <v>23389959.841912504</v>
      </c>
      <c r="J9531" s="112">
        <v>54998460.880909435</v>
      </c>
      <c r="K9531" s="112">
        <f>I9531-J9531-(0.38*'Recalled prostheses cost'!$F$23)</f>
        <v>-40634194.336415574</v>
      </c>
      <c r="L9531" s="11">
        <f t="shared" si="300"/>
        <v>1</v>
      </c>
    </row>
    <row r="9532" spans="1:12" x14ac:dyDescent="0.25">
      <c r="A9532">
        <f t="shared" si="301"/>
        <v>9527</v>
      </c>
      <c r="C9532">
        <v>47998.202541852646</v>
      </c>
      <c r="D9532">
        <v>49589.526800903535</v>
      </c>
      <c r="E9532">
        <v>46280665.195181057</v>
      </c>
      <c r="F9532">
        <v>1591.3242590508889</v>
      </c>
      <c r="G9532">
        <v>368932496.15277839</v>
      </c>
      <c r="H9532" s="6">
        <f>E9532-G9532-'Recalled prostheses cost'!$F$23</f>
        <v>-346403655.42448848</v>
      </c>
      <c r="I9532" s="112">
        <v>25407913.579069953</v>
      </c>
      <c r="J9532" s="112">
        <v>140194348.53805578</v>
      </c>
      <c r="K9532" s="112">
        <f>I9532-J9532-(0.38*'Recalled prostheses cost'!$F$23)</f>
        <v>-123812128.25640446</v>
      </c>
      <c r="L9532" s="11">
        <f t="shared" si="300"/>
        <v>1</v>
      </c>
    </row>
    <row r="9533" spans="1:12" x14ac:dyDescent="0.25">
      <c r="A9533">
        <f t="shared" si="301"/>
        <v>9528</v>
      </c>
      <c r="C9533">
        <v>78656.153255652767</v>
      </c>
      <c r="D9533">
        <v>82324.060200327585</v>
      </c>
      <c r="E9533">
        <v>42824219.983495355</v>
      </c>
      <c r="F9533">
        <v>3667.9069446748181</v>
      </c>
      <c r="G9533">
        <v>388064470.47362983</v>
      </c>
      <c r="H9533" s="6">
        <f>E9533-G9533-'Recalled prostheses cost'!$F$23</f>
        <v>-368992074.95702565</v>
      </c>
      <c r="I9533" s="112">
        <v>23946575.683133341</v>
      </c>
      <c r="J9533" s="112">
        <v>147464498.77997935</v>
      </c>
      <c r="K9533" s="112">
        <f>I9533-J9533-(0.38*'Recalled prostheses cost'!$F$23)</f>
        <v>-132543616.39426467</v>
      </c>
      <c r="L9533" s="11">
        <f t="shared" si="300"/>
        <v>1</v>
      </c>
    </row>
    <row r="9534" spans="1:12" x14ac:dyDescent="0.25">
      <c r="A9534">
        <f t="shared" si="301"/>
        <v>9529</v>
      </c>
      <c r="C9534">
        <v>60659.280642467565</v>
      </c>
      <c r="D9534">
        <v>62244.404077302781</v>
      </c>
      <c r="E9534">
        <v>45195159.635259375</v>
      </c>
      <c r="F9534">
        <v>1585.1234348352154</v>
      </c>
      <c r="G9534">
        <v>236679741.59747675</v>
      </c>
      <c r="H9534" s="6">
        <f>E9534-G9534-'Recalled prostheses cost'!$F$23</f>
        <v>-215236406.42910856</v>
      </c>
      <c r="I9534" s="112">
        <v>25183619.767346155</v>
      </c>
      <c r="J9534" s="112">
        <v>89938301.807041183</v>
      </c>
      <c r="K9534" s="112">
        <f>I9534-J9534-(0.38*'Recalled prostheses cost'!$F$23)</f>
        <v>-73780375.337113678</v>
      </c>
      <c r="L9534" s="11">
        <f t="shared" si="300"/>
        <v>1</v>
      </c>
    </row>
    <row r="9535" spans="1:12" x14ac:dyDescent="0.25">
      <c r="A9535">
        <f t="shared" si="301"/>
        <v>9530</v>
      </c>
      <c r="C9535">
        <v>64896.781240323966</v>
      </c>
      <c r="D9535">
        <v>67178.156605648444</v>
      </c>
      <c r="E9535">
        <v>63860576.657987721</v>
      </c>
      <c r="F9535">
        <v>2281.3753653244785</v>
      </c>
      <c r="G9535">
        <v>572811053.25918007</v>
      </c>
      <c r="H9535" s="6">
        <f>E9535-G9535-'Recalled prostheses cost'!$F$23</f>
        <v>-532702301.06808352</v>
      </c>
      <c r="I9535" s="112">
        <v>35426776.750521913</v>
      </c>
      <c r="J9535" s="112">
        <v>217668200.23848844</v>
      </c>
      <c r="K9535" s="112">
        <f>I9535-J9535-(0.38*'Recalled prostheses cost'!$F$23)</f>
        <v>-191267116.78538519</v>
      </c>
      <c r="L9535" s="11">
        <f t="shared" si="300"/>
        <v>1</v>
      </c>
    </row>
    <row r="9536" spans="1:12" x14ac:dyDescent="0.25">
      <c r="A9536">
        <f t="shared" si="301"/>
        <v>9531</v>
      </c>
      <c r="C9536">
        <v>64449.258766436702</v>
      </c>
      <c r="D9536">
        <v>66362.155866135799</v>
      </c>
      <c r="E9536">
        <v>67997055.141879573</v>
      </c>
      <c r="F9536">
        <v>1912.8970996990975</v>
      </c>
      <c r="G9536">
        <v>499257299.98857254</v>
      </c>
      <c r="H9536" s="6">
        <f>E9536-G9536-'Recalled prostheses cost'!$F$23</f>
        <v>-455012069.31358415</v>
      </c>
      <c r="I9536" s="112">
        <v>37421898.179642752</v>
      </c>
      <c r="J9536" s="112">
        <v>189717773.99565759</v>
      </c>
      <c r="K9536" s="112">
        <f>I9536-J9536-(0.38*'Recalled prostheses cost'!$F$23)</f>
        <v>-161321569.11343348</v>
      </c>
      <c r="L9536" s="11">
        <f t="shared" si="300"/>
        <v>1</v>
      </c>
    </row>
    <row r="9537" spans="1:12" x14ac:dyDescent="0.25">
      <c r="A9537">
        <f t="shared" si="301"/>
        <v>9532</v>
      </c>
      <c r="C9537">
        <v>67408.03353598142</v>
      </c>
      <c r="D9537">
        <v>70141.918552038565</v>
      </c>
      <c r="E9537">
        <v>45911426.190306358</v>
      </c>
      <c r="F9537">
        <v>2733.8850160571455</v>
      </c>
      <c r="G9537">
        <v>424775650.04475451</v>
      </c>
      <c r="H9537" s="6">
        <f>E9537-G9537-'Recalled prostheses cost'!$F$23</f>
        <v>-402616048.32133931</v>
      </c>
      <c r="I9537" s="112">
        <v>25434004.39761921</v>
      </c>
      <c r="J9537" s="112">
        <v>161414747.0170067</v>
      </c>
      <c r="K9537" s="112">
        <f>I9537-J9537-(0.38*'Recalled prostheses cost'!$F$23)</f>
        <v>-145006435.91680613</v>
      </c>
      <c r="L9537" s="11">
        <f t="shared" si="300"/>
        <v>1</v>
      </c>
    </row>
    <row r="9538" spans="1:12" x14ac:dyDescent="0.25">
      <c r="A9538">
        <f t="shared" si="301"/>
        <v>9533</v>
      </c>
      <c r="C9538">
        <v>53447.703073315512</v>
      </c>
      <c r="D9538">
        <v>55663.048096393715</v>
      </c>
      <c r="E9538">
        <v>45261902.148978904</v>
      </c>
      <c r="F9538">
        <v>2215.3450230782037</v>
      </c>
      <c r="G9538">
        <v>475283709.83612788</v>
      </c>
      <c r="H9538" s="6">
        <f>E9538-G9538-'Recalled prostheses cost'!$F$23</f>
        <v>-453773632.15404016</v>
      </c>
      <c r="I9538" s="112">
        <v>25010946.550973982</v>
      </c>
      <c r="J9538" s="112">
        <v>180607809.7377286</v>
      </c>
      <c r="K9538" s="112">
        <f>I9538-J9538-(0.38*'Recalled prostheses cost'!$F$23)</f>
        <v>-164622556.48417327</v>
      </c>
      <c r="L9538" s="11">
        <f t="shared" si="300"/>
        <v>1</v>
      </c>
    </row>
    <row r="9539" spans="1:12" x14ac:dyDescent="0.25">
      <c r="A9539">
        <f t="shared" si="301"/>
        <v>9534</v>
      </c>
      <c r="C9539">
        <v>64518.915757183677</v>
      </c>
      <c r="D9539">
        <v>66626.395210331902</v>
      </c>
      <c r="E9539">
        <v>49425312.205632269</v>
      </c>
      <c r="F9539">
        <v>2107.4794531482257</v>
      </c>
      <c r="G9539">
        <v>363705355.28119993</v>
      </c>
      <c r="H9539" s="6">
        <f>E9539-G9539-'Recalled prostheses cost'!$F$23</f>
        <v>-338031867.54245883</v>
      </c>
      <c r="I9539" s="112">
        <v>27090665.607734926</v>
      </c>
      <c r="J9539" s="112">
        <v>138208035.00685596</v>
      </c>
      <c r="K9539" s="112">
        <f>I9539-J9539-(0.38*'Recalled prostheses cost'!$F$23)</f>
        <v>-120143062.6965397</v>
      </c>
      <c r="L9539" s="11">
        <f t="shared" si="300"/>
        <v>1</v>
      </c>
    </row>
    <row r="9540" spans="1:12" x14ac:dyDescent="0.25">
      <c r="A9540">
        <f t="shared" si="301"/>
        <v>9535</v>
      </c>
      <c r="C9540">
        <v>50319.072386199281</v>
      </c>
      <c r="D9540">
        <v>51791.052322528245</v>
      </c>
      <c r="E9540">
        <v>60018919.080769412</v>
      </c>
      <c r="F9540">
        <v>1471.979936328964</v>
      </c>
      <c r="G9540">
        <v>410222478.762532</v>
      </c>
      <c r="H9540" s="6">
        <f>E9540-G9540-'Recalled prostheses cost'!$F$23</f>
        <v>-373955384.14865375</v>
      </c>
      <c r="I9540" s="112">
        <v>33182898.577363111</v>
      </c>
      <c r="J9540" s="112">
        <v>155884541.92976215</v>
      </c>
      <c r="K9540" s="112">
        <f>I9540-J9540-(0.38*'Recalled prostheses cost'!$F$23)</f>
        <v>-131727336.64981771</v>
      </c>
      <c r="L9540" s="11">
        <f t="shared" si="300"/>
        <v>1</v>
      </c>
    </row>
    <row r="9541" spans="1:12" x14ac:dyDescent="0.25">
      <c r="A9541">
        <f t="shared" si="301"/>
        <v>9536</v>
      </c>
      <c r="C9541">
        <v>54374.908016166468</v>
      </c>
      <c r="D9541">
        <v>55661.391526500862</v>
      </c>
      <c r="E9541">
        <v>55721437.349008426</v>
      </c>
      <c r="F9541">
        <v>1286.4835103343939</v>
      </c>
      <c r="G9541">
        <v>343984925.82252145</v>
      </c>
      <c r="H9541" s="6">
        <f>E9541-G9541-'Recalled prostheses cost'!$F$23</f>
        <v>-312015312.94040418</v>
      </c>
      <c r="I9541" s="112">
        <v>30680781.924337309</v>
      </c>
      <c r="J9541" s="112">
        <v>130714271.81255813</v>
      </c>
      <c r="K9541" s="112">
        <f>I9541-J9541-(0.38*'Recalled prostheses cost'!$F$23)</f>
        <v>-109059183.18563947</v>
      </c>
      <c r="L9541" s="11">
        <f t="shared" si="300"/>
        <v>1</v>
      </c>
    </row>
    <row r="9542" spans="1:12" x14ac:dyDescent="0.25">
      <c r="A9542">
        <f t="shared" si="301"/>
        <v>9537</v>
      </c>
      <c r="C9542">
        <v>59466.997473869829</v>
      </c>
      <c r="D9542">
        <v>60835.342129232522</v>
      </c>
      <c r="E9542">
        <v>44021861.373622261</v>
      </c>
      <c r="F9542">
        <v>1368.3446553626927</v>
      </c>
      <c r="G9542">
        <v>226047277.92198169</v>
      </c>
      <c r="H9542" s="6">
        <f>E9542-G9542-'Recalled prostheses cost'!$F$23</f>
        <v>-205777241.01525059</v>
      </c>
      <c r="I9542" s="112">
        <v>24482284.190629579</v>
      </c>
      <c r="J9542" s="112">
        <v>85897965.610353038</v>
      </c>
      <c r="K9542" s="112">
        <f>I9542-J9542-(0.38*'Recalled prostheses cost'!$F$23)</f>
        <v>-70441374.717142105</v>
      </c>
      <c r="L9542" s="11">
        <f t="shared" ref="L9542:L9605" si="302">IF(H9542/$H$1&lt;=F9542,1,0)</f>
        <v>1</v>
      </c>
    </row>
    <row r="9543" spans="1:12" x14ac:dyDescent="0.25">
      <c r="A9543">
        <f t="shared" si="301"/>
        <v>9538</v>
      </c>
      <c r="C9543">
        <v>67685.458618891207</v>
      </c>
      <c r="D9543">
        <v>70423.612243133161</v>
      </c>
      <c r="E9543">
        <v>52505839.417104155</v>
      </c>
      <c r="F9543">
        <v>2738.1536242419534</v>
      </c>
      <c r="G9543">
        <v>403790327.24436104</v>
      </c>
      <c r="H9543" s="6">
        <f>E9543-G9543-'Recalled prostheses cost'!$F$23</f>
        <v>-375036312.29414809</v>
      </c>
      <c r="I9543" s="112">
        <v>29470419.548978586</v>
      </c>
      <c r="J9543" s="112">
        <v>153440324.3528572</v>
      </c>
      <c r="K9543" s="112">
        <f>I9543-J9543-(0.38*'Recalled prostheses cost'!$F$23)</f>
        <v>-132995598.10129726</v>
      </c>
      <c r="L9543" s="11">
        <f t="shared" si="302"/>
        <v>1</v>
      </c>
    </row>
    <row r="9544" spans="1:12" x14ac:dyDescent="0.25">
      <c r="A9544">
        <f t="shared" ref="A9544:A9607" si="303">1+A9543</f>
        <v>9539</v>
      </c>
      <c r="C9544">
        <v>59753.266316542671</v>
      </c>
      <c r="D9544">
        <v>61876.283810390043</v>
      </c>
      <c r="E9544">
        <v>47307800.547532335</v>
      </c>
      <c r="F9544">
        <v>2123.017493847372</v>
      </c>
      <c r="G9544">
        <v>411253600.44090652</v>
      </c>
      <c r="H9544" s="6">
        <f>E9544-G9544-'Recalled prostheses cost'!$F$23</f>
        <v>-387697624.36026537</v>
      </c>
      <c r="I9544" s="112">
        <v>26262854.24785639</v>
      </c>
      <c r="J9544" s="112">
        <v>156276368.16754448</v>
      </c>
      <c r="K9544" s="112">
        <f>I9544-J9544-(0.38*'Recalled prostheses cost'!$F$23)</f>
        <v>-139039207.21710673</v>
      </c>
      <c r="L9544" s="11">
        <f t="shared" si="302"/>
        <v>1</v>
      </c>
    </row>
    <row r="9545" spans="1:12" x14ac:dyDescent="0.25">
      <c r="A9545">
        <f t="shared" si="303"/>
        <v>9540</v>
      </c>
      <c r="C9545">
        <v>53884.338145394635</v>
      </c>
      <c r="D9545">
        <v>55474.072682414437</v>
      </c>
      <c r="E9545">
        <v>41250024.665188655</v>
      </c>
      <c r="F9545">
        <v>1589.7345370198018</v>
      </c>
      <c r="G9545">
        <v>261211223.6579197</v>
      </c>
      <c r="H9545" s="6">
        <f>E9545-G9545-'Recalled prostheses cost'!$F$23</f>
        <v>-243713023.4596222</v>
      </c>
      <c r="I9545" s="112">
        <v>22953242.792612042</v>
      </c>
      <c r="J9545" s="112">
        <v>99260264.990009502</v>
      </c>
      <c r="K9545" s="112">
        <f>I9545-J9545-(0.38*'Recalled prostheses cost'!$F$23)</f>
        <v>-85332715.494816095</v>
      </c>
      <c r="L9545" s="11">
        <f t="shared" si="302"/>
        <v>1</v>
      </c>
    </row>
    <row r="9546" spans="1:12" x14ac:dyDescent="0.25">
      <c r="A9546">
        <f t="shared" si="303"/>
        <v>9541</v>
      </c>
      <c r="C9546">
        <v>60033.629291818557</v>
      </c>
      <c r="D9546">
        <v>61687.660630246268</v>
      </c>
      <c r="E9546">
        <v>39747957.200158633</v>
      </c>
      <c r="F9546">
        <v>1654.0313384277106</v>
      </c>
      <c r="G9546">
        <v>233263181.93533573</v>
      </c>
      <c r="H9546" s="6">
        <f>E9546-G9546-'Recalled prostheses cost'!$F$23</f>
        <v>-217267049.20206827</v>
      </c>
      <c r="I9546" s="112">
        <v>22327435.20722843</v>
      </c>
      <c r="J9546" s="112">
        <v>88640009.135427579</v>
      </c>
      <c r="K9546" s="112">
        <f>I9546-J9546-(0.38*'Recalled prostheses cost'!$F$23)</f>
        <v>-75338267.225617796</v>
      </c>
      <c r="L9546" s="11">
        <f t="shared" si="302"/>
        <v>1</v>
      </c>
    </row>
    <row r="9547" spans="1:12" x14ac:dyDescent="0.25">
      <c r="A9547">
        <f t="shared" si="303"/>
        <v>9542</v>
      </c>
      <c r="C9547">
        <v>85613.800118564715</v>
      </c>
      <c r="D9547">
        <v>88535.431879055934</v>
      </c>
      <c r="E9547">
        <v>48066942.641302504</v>
      </c>
      <c r="F9547">
        <v>2921.6317604912183</v>
      </c>
      <c r="G9547">
        <v>318543099.56013083</v>
      </c>
      <c r="H9547" s="6">
        <f>E9547-G9547-'Recalled prostheses cost'!$F$23</f>
        <v>-294227981.38571948</v>
      </c>
      <c r="I9547" s="112">
        <v>26861743.50648633</v>
      </c>
      <c r="J9547" s="112">
        <v>121046377.83284974</v>
      </c>
      <c r="K9547" s="112">
        <f>I9547-J9547-(0.38*'Recalled prostheses cost'!$F$23)</f>
        <v>-103210327.62378207</v>
      </c>
      <c r="L9547" s="11">
        <f t="shared" si="302"/>
        <v>1</v>
      </c>
    </row>
    <row r="9548" spans="1:12" x14ac:dyDescent="0.25">
      <c r="A9548">
        <f t="shared" si="303"/>
        <v>9543</v>
      </c>
      <c r="C9548">
        <v>84074.535503955529</v>
      </c>
      <c r="D9548">
        <v>87135.388831391567</v>
      </c>
      <c r="E9548">
        <v>50463776.354682691</v>
      </c>
      <c r="F9548">
        <v>3060.8533274360379</v>
      </c>
      <c r="G9548">
        <v>402199593.73722005</v>
      </c>
      <c r="H9548" s="6">
        <f>E9548-G9548-'Recalled prostheses cost'!$F$23</f>
        <v>-375487641.84942853</v>
      </c>
      <c r="I9548" s="112">
        <v>28003485.650322895</v>
      </c>
      <c r="J9548" s="112">
        <v>152835845.62014359</v>
      </c>
      <c r="K9548" s="112">
        <f>I9548-J9548-(0.38*'Recalled prostheses cost'!$F$23)</f>
        <v>-133858053.26723933</v>
      </c>
      <c r="L9548" s="11">
        <f t="shared" si="302"/>
        <v>1</v>
      </c>
    </row>
    <row r="9549" spans="1:12" x14ac:dyDescent="0.25">
      <c r="A9549">
        <f t="shared" si="303"/>
        <v>9544</v>
      </c>
      <c r="C9549">
        <v>53942.310170085955</v>
      </c>
      <c r="D9549">
        <v>55262.286912503565</v>
      </c>
      <c r="E9549">
        <v>56576548.231826939</v>
      </c>
      <c r="F9549">
        <v>1319.9767424176098</v>
      </c>
      <c r="G9549">
        <v>313236983.75340647</v>
      </c>
      <c r="H9549" s="6">
        <f>E9549-G9549-'Recalled prostheses cost'!$F$23</f>
        <v>-280412259.98847073</v>
      </c>
      <c r="I9549" s="112">
        <v>31187637.440038852</v>
      </c>
      <c r="J9549" s="112">
        <v>119030053.82629444</v>
      </c>
      <c r="K9549" s="112">
        <f>I9549-J9549-(0.38*'Recalled prostheses cost'!$F$23)</f>
        <v>-96868109.683674246</v>
      </c>
      <c r="L9549" s="11">
        <f t="shared" si="302"/>
        <v>1</v>
      </c>
    </row>
    <row r="9550" spans="1:12" x14ac:dyDescent="0.25">
      <c r="A9550">
        <f t="shared" si="303"/>
        <v>9545</v>
      </c>
      <c r="C9550">
        <v>64624.048225170394</v>
      </c>
      <c r="D9550">
        <v>66443.350988241349</v>
      </c>
      <c r="E9550">
        <v>42147264.960319981</v>
      </c>
      <c r="F9550">
        <v>1819.3027630709548</v>
      </c>
      <c r="G9550">
        <v>267908711.40910476</v>
      </c>
      <c r="H9550" s="6">
        <f>E9550-G9550-'Recalled prostheses cost'!$F$23</f>
        <v>-249513270.91567594</v>
      </c>
      <c r="I9550" s="112">
        <v>23309034.032689206</v>
      </c>
      <c r="J9550" s="112">
        <v>101805310.33545983</v>
      </c>
      <c r="K9550" s="112">
        <f>I9550-J9550-(0.38*'Recalled prostheses cost'!$F$23)</f>
        <v>-87521969.600189269</v>
      </c>
      <c r="L9550" s="11">
        <f t="shared" si="302"/>
        <v>1</v>
      </c>
    </row>
    <row r="9551" spans="1:12" x14ac:dyDescent="0.25">
      <c r="A9551">
        <f t="shared" si="303"/>
        <v>9546</v>
      </c>
      <c r="C9551">
        <v>57535.65351193367</v>
      </c>
      <c r="D9551">
        <v>59852.294699738697</v>
      </c>
      <c r="E9551">
        <v>45551801.614665449</v>
      </c>
      <c r="F9551">
        <v>2316.6411878050276</v>
      </c>
      <c r="G9551">
        <v>345011521.38166732</v>
      </c>
      <c r="H9551" s="6">
        <f>E9551-G9551-'Recalled prostheses cost'!$F$23</f>
        <v>-323211544.23389304</v>
      </c>
      <c r="I9551" s="112">
        <v>25539416.533941068</v>
      </c>
      <c r="J9551" s="112">
        <v>131104378.1250336</v>
      </c>
      <c r="K9551" s="112">
        <f>I9551-J9551-(0.38*'Recalled prostheses cost'!$F$23)</f>
        <v>-114590654.88851118</v>
      </c>
      <c r="L9551" s="11">
        <f t="shared" si="302"/>
        <v>1</v>
      </c>
    </row>
    <row r="9552" spans="1:12" x14ac:dyDescent="0.25">
      <c r="A9552">
        <f t="shared" si="303"/>
        <v>9547</v>
      </c>
      <c r="C9552">
        <v>78680.105580108633</v>
      </c>
      <c r="D9552">
        <v>81189.554792711846</v>
      </c>
      <c r="E9552">
        <v>44128028.475867324</v>
      </c>
      <c r="F9552">
        <v>2509.4492126032128</v>
      </c>
      <c r="G9552">
        <v>228040109.91010237</v>
      </c>
      <c r="H9552" s="6">
        <f>E9552-G9552-'Recalled prostheses cost'!$F$23</f>
        <v>-207663905.90112621</v>
      </c>
      <c r="I9552" s="112">
        <v>24432869.862580117</v>
      </c>
      <c r="J9552" s="112">
        <v>86655241.765838906</v>
      </c>
      <c r="K9552" s="112">
        <f>I9552-J9552-(0.38*'Recalled prostheses cost'!$F$23)</f>
        <v>-71248065.200677425</v>
      </c>
      <c r="L9552" s="11">
        <f t="shared" si="302"/>
        <v>1</v>
      </c>
    </row>
    <row r="9553" spans="1:12" x14ac:dyDescent="0.25">
      <c r="A9553">
        <f t="shared" si="303"/>
        <v>9548</v>
      </c>
      <c r="C9553">
        <v>58980.739444276704</v>
      </c>
      <c r="D9553">
        <v>60249.182404598221</v>
      </c>
      <c r="E9553">
        <v>41952052.795363799</v>
      </c>
      <c r="F9553">
        <v>1268.4429603215176</v>
      </c>
      <c r="G9553">
        <v>175299559.23082584</v>
      </c>
      <c r="H9553" s="6">
        <f>E9553-G9553-'Recalled prostheses cost'!$F$23</f>
        <v>-157099330.90235323</v>
      </c>
      <c r="I9553" s="112">
        <v>23611142.736259606</v>
      </c>
      <c r="J9553" s="112">
        <v>66613832.507713802</v>
      </c>
      <c r="K9553" s="112">
        <f>I9553-J9553-(0.38*'Recalled prostheses cost'!$F$23)</f>
        <v>-52028383.068872847</v>
      </c>
      <c r="L9553" s="11">
        <f t="shared" si="302"/>
        <v>1</v>
      </c>
    </row>
    <row r="9554" spans="1:12" x14ac:dyDescent="0.25">
      <c r="A9554">
        <f t="shared" si="303"/>
        <v>9549</v>
      </c>
      <c r="C9554">
        <v>70202.879547215663</v>
      </c>
      <c r="D9554">
        <v>72240.448192851938</v>
      </c>
      <c r="E9554">
        <v>43808896.192813426</v>
      </c>
      <c r="F9554">
        <v>2037.5686456362746</v>
      </c>
      <c r="G9554">
        <v>304814250.5263167</v>
      </c>
      <c r="H9554" s="6">
        <f>E9554-G9554-'Recalled prostheses cost'!$F$23</f>
        <v>-284757178.80039448</v>
      </c>
      <c r="I9554" s="112">
        <v>24437828.687083751</v>
      </c>
      <c r="J9554" s="112">
        <v>115829415.20000033</v>
      </c>
      <c r="K9554" s="112">
        <f>I9554-J9554-(0.38*'Recalled prostheses cost'!$F$23)</f>
        <v>-100417279.81033522</v>
      </c>
      <c r="L9554" s="11">
        <f t="shared" si="302"/>
        <v>1</v>
      </c>
    </row>
    <row r="9555" spans="1:12" x14ac:dyDescent="0.25">
      <c r="A9555">
        <f t="shared" si="303"/>
        <v>9550</v>
      </c>
      <c r="C9555">
        <v>68960.436089579875</v>
      </c>
      <c r="D9555">
        <v>71004.547873447489</v>
      </c>
      <c r="E9555">
        <v>44963709.589262381</v>
      </c>
      <c r="F9555">
        <v>2044.1117838676146</v>
      </c>
      <c r="G9555">
        <v>260792428.35724267</v>
      </c>
      <c r="H9555" s="6">
        <f>E9555-G9555-'Recalled prostheses cost'!$F$23</f>
        <v>-239580543.23487145</v>
      </c>
      <c r="I9555" s="112">
        <v>25039771.240708727</v>
      </c>
      <c r="J9555" s="112">
        <v>99101122.775752231</v>
      </c>
      <c r="K9555" s="112">
        <f>I9555-J9555-(0.38*'Recalled prostheses cost'!$F$23)</f>
        <v>-83087044.832462162</v>
      </c>
      <c r="L9555" s="11">
        <f t="shared" si="302"/>
        <v>1</v>
      </c>
    </row>
    <row r="9556" spans="1:12" x14ac:dyDescent="0.25">
      <c r="A9556">
        <f t="shared" si="303"/>
        <v>9551</v>
      </c>
      <c r="C9556">
        <v>54663.399727645156</v>
      </c>
      <c r="D9556">
        <v>56579.932536287655</v>
      </c>
      <c r="E9556">
        <v>42533785.393340319</v>
      </c>
      <c r="F9556">
        <v>1916.5328086424997</v>
      </c>
      <c r="G9556">
        <v>388947493.73260283</v>
      </c>
      <c r="H9556" s="6">
        <f>E9556-G9556-'Recalled prostheses cost'!$F$23</f>
        <v>-370165532.80615366</v>
      </c>
      <c r="I9556" s="112">
        <v>23472906.752236176</v>
      </c>
      <c r="J9556" s="112">
        <v>147800047.61838907</v>
      </c>
      <c r="K9556" s="112">
        <f>I9556-J9556-(0.38*'Recalled prostheses cost'!$F$23)</f>
        <v>-133352834.16357154</v>
      </c>
      <c r="L9556" s="11">
        <f t="shared" si="302"/>
        <v>1</v>
      </c>
    </row>
    <row r="9557" spans="1:12" x14ac:dyDescent="0.25">
      <c r="A9557">
        <f t="shared" si="303"/>
        <v>9552</v>
      </c>
      <c r="C9557">
        <v>63639.658003736324</v>
      </c>
      <c r="D9557">
        <v>66335.923104462883</v>
      </c>
      <c r="E9557">
        <v>43044604.959198117</v>
      </c>
      <c r="F9557">
        <v>2696.2651007265595</v>
      </c>
      <c r="G9557">
        <v>384833938.3035394</v>
      </c>
      <c r="H9557" s="6">
        <f>E9557-G9557-'Recalled prostheses cost'!$F$23</f>
        <v>-365541157.81123245</v>
      </c>
      <c r="I9557" s="112">
        <v>24170212.685724322</v>
      </c>
      <c r="J9557" s="112">
        <v>146236896.55534497</v>
      </c>
      <c r="K9557" s="112">
        <f>I9557-J9557-(0.38*'Recalled prostheses cost'!$F$23)</f>
        <v>-131092377.1670393</v>
      </c>
      <c r="L9557" s="11">
        <f t="shared" si="302"/>
        <v>1</v>
      </c>
    </row>
    <row r="9558" spans="1:12" x14ac:dyDescent="0.25">
      <c r="A9558">
        <f t="shared" si="303"/>
        <v>9553</v>
      </c>
      <c r="C9558">
        <v>49789.503696324886</v>
      </c>
      <c r="D9558">
        <v>50733.453885099181</v>
      </c>
      <c r="E9558">
        <v>39597661.954739198</v>
      </c>
      <c r="F9558">
        <v>943.95018877429538</v>
      </c>
      <c r="G9558">
        <v>130492126.21178065</v>
      </c>
      <c r="H9558" s="6">
        <f>E9558-G9558-'Recalled prostheses cost'!$F$23</f>
        <v>-114646288.72393262</v>
      </c>
      <c r="I9558" s="112">
        <v>21752035.152702529</v>
      </c>
      <c r="J9558" s="112">
        <v>49587007.960476659</v>
      </c>
      <c r="K9558" s="112">
        <f>I9558-J9558-(0.38*'Recalled prostheses cost'!$F$23)</f>
        <v>-36860666.10519278</v>
      </c>
      <c r="L9558" s="11">
        <f t="shared" si="302"/>
        <v>1</v>
      </c>
    </row>
    <row r="9559" spans="1:12" x14ac:dyDescent="0.25">
      <c r="A9559">
        <f t="shared" si="303"/>
        <v>9554</v>
      </c>
      <c r="C9559">
        <v>52057.216799262926</v>
      </c>
      <c r="D9559">
        <v>53664.684697153185</v>
      </c>
      <c r="E9559">
        <v>46832980.948496737</v>
      </c>
      <c r="F9559">
        <v>1607.4678978902593</v>
      </c>
      <c r="G9559">
        <v>351594502.24997592</v>
      </c>
      <c r="H9559" s="6">
        <f>E9559-G9559-'Recalled prostheses cost'!$F$23</f>
        <v>-328513345.76837033</v>
      </c>
      <c r="I9559" s="112">
        <v>26026139.0380936</v>
      </c>
      <c r="J9559" s="112">
        <v>133605910.85499084</v>
      </c>
      <c r="K9559" s="112">
        <f>I9559-J9559-(0.38*'Recalled prostheses cost'!$F$23)</f>
        <v>-116605465.1143159</v>
      </c>
      <c r="L9559" s="11">
        <f t="shared" si="302"/>
        <v>1</v>
      </c>
    </row>
    <row r="9560" spans="1:12" x14ac:dyDescent="0.25">
      <c r="A9560">
        <f t="shared" si="303"/>
        <v>9555</v>
      </c>
      <c r="C9560">
        <v>55829.110904727291</v>
      </c>
      <c r="D9560">
        <v>56927.812150278085</v>
      </c>
      <c r="E9560">
        <v>57511164.641482845</v>
      </c>
      <c r="F9560">
        <v>1098.7012455507938</v>
      </c>
      <c r="G9560">
        <v>254519498.61486533</v>
      </c>
      <c r="H9560" s="6">
        <f>E9560-G9560-'Recalled prostheses cost'!$F$23</f>
        <v>-220760158.44027364</v>
      </c>
      <c r="I9560" s="112">
        <v>31687700.349033132</v>
      </c>
      <c r="J9560" s="112">
        <v>96717409.473648816</v>
      </c>
      <c r="K9560" s="112">
        <f>I9560-J9560-(0.38*'Recalled prostheses cost'!$F$23)</f>
        <v>-74055402.422034323</v>
      </c>
      <c r="L9560" s="11">
        <f t="shared" si="302"/>
        <v>1</v>
      </c>
    </row>
    <row r="9561" spans="1:12" x14ac:dyDescent="0.25">
      <c r="A9561">
        <f t="shared" si="303"/>
        <v>9556</v>
      </c>
      <c r="C9561">
        <v>59851.05347814237</v>
      </c>
      <c r="D9561">
        <v>62180.931274094961</v>
      </c>
      <c r="E9561">
        <v>40783025.814232364</v>
      </c>
      <c r="F9561">
        <v>2329.8777959525905</v>
      </c>
      <c r="G9561">
        <v>392160347.51410961</v>
      </c>
      <c r="H9561" s="6">
        <f>E9561-G9561-'Recalled prostheses cost'!$F$23</f>
        <v>-375129146.16676843</v>
      </c>
      <c r="I9561" s="112">
        <v>22721924.601551596</v>
      </c>
      <c r="J9561" s="112">
        <v>149020932.05536163</v>
      </c>
      <c r="K9561" s="112">
        <f>I9561-J9561-(0.38*'Recalled prostheses cost'!$F$23)</f>
        <v>-135324700.75122869</v>
      </c>
      <c r="L9561" s="11">
        <f t="shared" si="302"/>
        <v>1</v>
      </c>
    </row>
    <row r="9562" spans="1:12" x14ac:dyDescent="0.25">
      <c r="A9562">
        <f t="shared" si="303"/>
        <v>9557</v>
      </c>
      <c r="C9562">
        <v>59988.199740237069</v>
      </c>
      <c r="D9562">
        <v>61219.53153920683</v>
      </c>
      <c r="E9562">
        <v>67032925.268547468</v>
      </c>
      <c r="F9562">
        <v>1231.3317989697607</v>
      </c>
      <c r="G9562">
        <v>361122966.94781059</v>
      </c>
      <c r="H9562" s="6">
        <f>E9562-G9562-'Recalled prostheses cost'!$F$23</f>
        <v>-317841866.14615428</v>
      </c>
      <c r="I9562" s="112">
        <v>37261893.295812465</v>
      </c>
      <c r="J9562" s="112">
        <v>137226727.44016802</v>
      </c>
      <c r="K9562" s="112">
        <f>I9562-J9562-(0.38*'Recalled prostheses cost'!$F$23)</f>
        <v>-108990527.44177422</v>
      </c>
      <c r="L9562" s="11">
        <f t="shared" si="302"/>
        <v>1</v>
      </c>
    </row>
    <row r="9563" spans="1:12" x14ac:dyDescent="0.25">
      <c r="A9563">
        <f t="shared" si="303"/>
        <v>9558</v>
      </c>
      <c r="C9563">
        <v>59036.896946181019</v>
      </c>
      <c r="D9563">
        <v>60923.362282312381</v>
      </c>
      <c r="E9563">
        <v>39936565.727954186</v>
      </c>
      <c r="F9563">
        <v>1886.4653361313613</v>
      </c>
      <c r="G9563">
        <v>258692128.02427486</v>
      </c>
      <c r="H9563" s="6">
        <f>E9563-G9563-'Recalled prostheses cost'!$F$23</f>
        <v>-242507386.76321185</v>
      </c>
      <c r="I9563" s="112">
        <v>22245843.497577168</v>
      </c>
      <c r="J9563" s="112">
        <v>98303008.649224445</v>
      </c>
      <c r="K9563" s="112">
        <f>I9563-J9563-(0.38*'Recalled prostheses cost'!$F$23)</f>
        <v>-85082858.449065924</v>
      </c>
      <c r="L9563" s="11">
        <f t="shared" si="302"/>
        <v>1</v>
      </c>
    </row>
    <row r="9564" spans="1:12" x14ac:dyDescent="0.25">
      <c r="A9564">
        <f t="shared" si="303"/>
        <v>9559</v>
      </c>
      <c r="C9564">
        <v>66061.027671685486</v>
      </c>
      <c r="D9564">
        <v>68337.998770595761</v>
      </c>
      <c r="E9564">
        <v>42032581.353214473</v>
      </c>
      <c r="F9564">
        <v>2276.971098910275</v>
      </c>
      <c r="G9564">
        <v>301457808.30231839</v>
      </c>
      <c r="H9564" s="6">
        <f>E9564-G9564-'Recalled prostheses cost'!$F$23</f>
        <v>-283177051.41599512</v>
      </c>
      <c r="I9564" s="112">
        <v>24039855.533423245</v>
      </c>
      <c r="J9564" s="112">
        <v>114553967.154881</v>
      </c>
      <c r="K9564" s="112">
        <f>I9564-J9564-(0.38*'Recalled prostheses cost'!$F$23)</f>
        <v>-99539804.91887641</v>
      </c>
      <c r="L9564" s="11">
        <f t="shared" si="302"/>
        <v>1</v>
      </c>
    </row>
    <row r="9565" spans="1:12" x14ac:dyDescent="0.25">
      <c r="A9565">
        <f t="shared" si="303"/>
        <v>9560</v>
      </c>
      <c r="C9565">
        <v>55419.64217462649</v>
      </c>
      <c r="D9565">
        <v>56828.142462530719</v>
      </c>
      <c r="E9565">
        <v>60279045.076314434</v>
      </c>
      <c r="F9565">
        <v>1408.5002879042295</v>
      </c>
      <c r="G9565">
        <v>367886938.62848842</v>
      </c>
      <c r="H9565" s="6">
        <f>E9565-G9565-'Recalled prostheses cost'!$F$23</f>
        <v>-331359718.01906514</v>
      </c>
      <c r="I9565" s="112">
        <v>33197437.591925927</v>
      </c>
      <c r="J9565" s="112">
        <v>139797036.67882556</v>
      </c>
      <c r="K9565" s="112">
        <f>I9565-J9565-(0.38*'Recalled prostheses cost'!$F$23)</f>
        <v>-115625292.38431829</v>
      </c>
      <c r="L9565" s="11">
        <f t="shared" si="302"/>
        <v>1</v>
      </c>
    </row>
    <row r="9566" spans="1:12" x14ac:dyDescent="0.25">
      <c r="A9566">
        <f t="shared" si="303"/>
        <v>9561</v>
      </c>
      <c r="C9566">
        <v>72435.15325123354</v>
      </c>
      <c r="D9566">
        <v>75509.241961712876</v>
      </c>
      <c r="E9566">
        <v>51240378.40143691</v>
      </c>
      <c r="F9566">
        <v>3074.0887104793364</v>
      </c>
      <c r="G9566">
        <v>501401895.90194714</v>
      </c>
      <c r="H9566" s="6">
        <f>E9566-G9566-'Recalled prostheses cost'!$F$23</f>
        <v>-473913341.96740139</v>
      </c>
      <c r="I9566" s="112">
        <v>28240849.959745757</v>
      </c>
      <c r="J9566" s="112">
        <v>190532720.4427399</v>
      </c>
      <c r="K9566" s="112">
        <f>I9566-J9566-(0.38*'Recalled prostheses cost'!$F$23)</f>
        <v>-171317563.78041279</v>
      </c>
      <c r="L9566" s="11">
        <f t="shared" si="302"/>
        <v>1</v>
      </c>
    </row>
    <row r="9567" spans="1:12" x14ac:dyDescent="0.25">
      <c r="A9567">
        <f t="shared" si="303"/>
        <v>9562</v>
      </c>
      <c r="C9567">
        <v>68767.169975563069</v>
      </c>
      <c r="D9567">
        <v>71160.085073840761</v>
      </c>
      <c r="E9567">
        <v>39808216.008999974</v>
      </c>
      <c r="F9567">
        <v>2392.9150982776919</v>
      </c>
      <c r="G9567">
        <v>298439185.25013644</v>
      </c>
      <c r="H9567" s="6">
        <f>E9567-G9567-'Recalled prostheses cost'!$F$23</f>
        <v>-282382793.70802766</v>
      </c>
      <c r="I9567" s="112">
        <v>22267349.067231681</v>
      </c>
      <c r="J9567" s="112">
        <v>113406890.39505184</v>
      </c>
      <c r="K9567" s="112">
        <f>I9567-J9567-(0.38*'Recalled prostheses cost'!$F$23)</f>
        <v>-100165234.62523881</v>
      </c>
      <c r="L9567" s="11">
        <f t="shared" si="302"/>
        <v>1</v>
      </c>
    </row>
    <row r="9568" spans="1:12" x14ac:dyDescent="0.25">
      <c r="A9568">
        <f t="shared" si="303"/>
        <v>9563</v>
      </c>
      <c r="C9568">
        <v>61114.39136583457</v>
      </c>
      <c r="D9568">
        <v>63819.700600606673</v>
      </c>
      <c r="E9568">
        <v>51844317.997724786</v>
      </c>
      <c r="F9568">
        <v>2705.3092347721031</v>
      </c>
      <c r="G9568">
        <v>543989276.09004343</v>
      </c>
      <c r="H9568" s="6">
        <f>E9568-G9568-'Recalled prostheses cost'!$F$23</f>
        <v>-515896782.55920982</v>
      </c>
      <c r="I9568" s="112">
        <v>28658219.994675085</v>
      </c>
      <c r="J9568" s="112">
        <v>206715924.91421652</v>
      </c>
      <c r="K9568" s="112">
        <f>I9568-J9568-(0.38*'Recalled prostheses cost'!$F$23)</f>
        <v>-187083398.21696007</v>
      </c>
      <c r="L9568" s="11">
        <f t="shared" si="302"/>
        <v>1</v>
      </c>
    </row>
    <row r="9569" spans="1:12" x14ac:dyDescent="0.25">
      <c r="A9569">
        <f t="shared" si="303"/>
        <v>9564</v>
      </c>
      <c r="C9569">
        <v>54430.531388533469</v>
      </c>
      <c r="D9569">
        <v>55860.196847519743</v>
      </c>
      <c r="E9569">
        <v>50808799.480546393</v>
      </c>
      <c r="F9569">
        <v>1429.6654589862737</v>
      </c>
      <c r="G9569">
        <v>372166302.74025422</v>
      </c>
      <c r="H9569" s="6">
        <f>E9569-G9569-'Recalled prostheses cost'!$F$23</f>
        <v>-345109327.72659898</v>
      </c>
      <c r="I9569" s="112">
        <v>28429719.847237337</v>
      </c>
      <c r="J9569" s="112">
        <v>141423195.0412966</v>
      </c>
      <c r="K9569" s="112">
        <f>I9569-J9569-(0.38*'Recalled prostheses cost'!$F$23)</f>
        <v>-122019168.49147791</v>
      </c>
      <c r="L9569" s="11">
        <f t="shared" si="302"/>
        <v>1</v>
      </c>
    </row>
    <row r="9570" spans="1:12" x14ac:dyDescent="0.25">
      <c r="A9570">
        <f t="shared" si="303"/>
        <v>9565</v>
      </c>
      <c r="C9570">
        <v>69879.263443056203</v>
      </c>
      <c r="D9570">
        <v>72038.81824976411</v>
      </c>
      <c r="E9570">
        <v>52289370.925836608</v>
      </c>
      <c r="F9570">
        <v>2159.5548067079071</v>
      </c>
      <c r="G9570">
        <v>328773562.17649502</v>
      </c>
      <c r="H9570" s="6">
        <f>E9570-G9570-'Recalled prostheses cost'!$F$23</f>
        <v>-300236015.71754956</v>
      </c>
      <c r="I9570" s="112">
        <v>28703824.38509367</v>
      </c>
      <c r="J9570" s="112">
        <v>124933953.6270681</v>
      </c>
      <c r="K9570" s="112">
        <f>I9570-J9570-(0.38*'Recalled prostheses cost'!$F$23)</f>
        <v>-105255822.53939307</v>
      </c>
      <c r="L9570" s="11">
        <f t="shared" si="302"/>
        <v>1</v>
      </c>
    </row>
    <row r="9571" spans="1:12" x14ac:dyDescent="0.25">
      <c r="A9571">
        <f t="shared" si="303"/>
        <v>9566</v>
      </c>
      <c r="C9571">
        <v>73572.869063778082</v>
      </c>
      <c r="D9571">
        <v>76442.614426281041</v>
      </c>
      <c r="E9571">
        <v>43021403.290459268</v>
      </c>
      <c r="F9571">
        <v>2869.7453625029593</v>
      </c>
      <c r="G9571">
        <v>340791678.50094134</v>
      </c>
      <c r="H9571" s="6">
        <f>E9571-G9571-'Recalled prostheses cost'!$F$23</f>
        <v>-321522099.67737323</v>
      </c>
      <c r="I9571" s="112">
        <v>23876925.204716083</v>
      </c>
      <c r="J9571" s="112">
        <v>129500837.83035769</v>
      </c>
      <c r="K9571" s="112">
        <f>I9571-J9571-(0.38*'Recalled prostheses cost'!$F$23)</f>
        <v>-114649605.92306024</v>
      </c>
      <c r="L9571" s="11">
        <f t="shared" si="302"/>
        <v>1</v>
      </c>
    </row>
    <row r="9572" spans="1:12" x14ac:dyDescent="0.25">
      <c r="A9572">
        <f t="shared" si="303"/>
        <v>9567</v>
      </c>
      <c r="C9572">
        <v>55091.874490577968</v>
      </c>
      <c r="D9572">
        <v>56824.921738039578</v>
      </c>
      <c r="E9572">
        <v>65435396.236457631</v>
      </c>
      <c r="F9572">
        <v>1733.0472474616108</v>
      </c>
      <c r="G9572">
        <v>502635994.75527465</v>
      </c>
      <c r="H9572" s="6">
        <f>E9572-G9572-'Recalled prostheses cost'!$F$23</f>
        <v>-460952422.98570818</v>
      </c>
      <c r="I9572" s="112">
        <v>36236106.398558982</v>
      </c>
      <c r="J9572" s="112">
        <v>191001678.00700438</v>
      </c>
      <c r="K9572" s="112">
        <f>I9572-J9572-(0.38*'Recalled prostheses cost'!$F$23)</f>
        <v>-163791264.90586406</v>
      </c>
      <c r="L9572" s="11">
        <f t="shared" si="302"/>
        <v>1</v>
      </c>
    </row>
    <row r="9573" spans="1:12" x14ac:dyDescent="0.25">
      <c r="A9573">
        <f t="shared" si="303"/>
        <v>9568</v>
      </c>
      <c r="C9573">
        <v>58665.672912907787</v>
      </c>
      <c r="D9573">
        <v>60229.201895568498</v>
      </c>
      <c r="E9573">
        <v>49925761.026802436</v>
      </c>
      <c r="F9573">
        <v>1563.5289826607113</v>
      </c>
      <c r="G9573">
        <v>322977007.66686285</v>
      </c>
      <c r="H9573" s="6">
        <f>E9573-G9573-'Recalled prostheses cost'!$F$23</f>
        <v>-296803071.10695159</v>
      </c>
      <c r="I9573" s="112">
        <v>27601785.329859015</v>
      </c>
      <c r="J9573" s="112">
        <v>122731262.91340789</v>
      </c>
      <c r="K9573" s="112">
        <f>I9573-J9573-(0.38*'Recalled prostheses cost'!$F$23)</f>
        <v>-104155170.88096753</v>
      </c>
      <c r="L9573" s="11">
        <f t="shared" si="302"/>
        <v>1</v>
      </c>
    </row>
    <row r="9574" spans="1:12" x14ac:dyDescent="0.25">
      <c r="A9574">
        <f t="shared" si="303"/>
        <v>9569</v>
      </c>
      <c r="C9574">
        <v>67816.202922713623</v>
      </c>
      <c r="D9574">
        <v>70800.15068650755</v>
      </c>
      <c r="E9574">
        <v>53335725.531610109</v>
      </c>
      <c r="F9574">
        <v>2983.9477637939272</v>
      </c>
      <c r="G9574">
        <v>502755031.18396193</v>
      </c>
      <c r="H9574" s="6">
        <f>E9574-G9574-'Recalled prostheses cost'!$F$23</f>
        <v>-473171130.11924297</v>
      </c>
      <c r="I9574" s="112">
        <v>29175874.193165183</v>
      </c>
      <c r="J9574" s="112">
        <v>191046911.84990555</v>
      </c>
      <c r="K9574" s="112">
        <f>I9574-J9574-(0.38*'Recalled prostheses cost'!$F$23)</f>
        <v>-170896730.95415902</v>
      </c>
      <c r="L9574" s="11">
        <f t="shared" si="302"/>
        <v>1</v>
      </c>
    </row>
    <row r="9575" spans="1:12" x14ac:dyDescent="0.25">
      <c r="A9575">
        <f t="shared" si="303"/>
        <v>9570</v>
      </c>
      <c r="C9575">
        <v>71671.178509110134</v>
      </c>
      <c r="D9575">
        <v>74065.358038393955</v>
      </c>
      <c r="E9575">
        <v>46434184.281482399</v>
      </c>
      <c r="F9575">
        <v>2394.1795292838215</v>
      </c>
      <c r="G9575">
        <v>383525734.58021975</v>
      </c>
      <c r="H9575" s="6">
        <f>E9575-G9575-'Recalled prostheses cost'!$F$23</f>
        <v>-360843374.76562852</v>
      </c>
      <c r="I9575" s="112">
        <v>25997900.48790488</v>
      </c>
      <c r="J9575" s="112">
        <v>145739779.14048353</v>
      </c>
      <c r="K9575" s="112">
        <f>I9575-J9575-(0.38*'Recalled prostheses cost'!$F$23)</f>
        <v>-128767571.94999731</v>
      </c>
      <c r="L9575" s="11">
        <f t="shared" si="302"/>
        <v>1</v>
      </c>
    </row>
    <row r="9576" spans="1:12" x14ac:dyDescent="0.25">
      <c r="A9576">
        <f t="shared" si="303"/>
        <v>9571</v>
      </c>
      <c r="C9576">
        <v>75512.163574010192</v>
      </c>
      <c r="D9576">
        <v>77613.456793683377</v>
      </c>
      <c r="E9576">
        <v>60735575.095779158</v>
      </c>
      <c r="F9576">
        <v>2101.2932196731854</v>
      </c>
      <c r="G9576">
        <v>374118434.73304456</v>
      </c>
      <c r="H9576" s="6">
        <f>E9576-G9576-'Recalled prostheses cost'!$F$23</f>
        <v>-337134684.10415655</v>
      </c>
      <c r="I9576" s="112">
        <v>33465743.03107705</v>
      </c>
      <c r="J9576" s="112">
        <v>142165005.19855696</v>
      </c>
      <c r="K9576" s="112">
        <f>I9576-J9576-(0.38*'Recalled prostheses cost'!$F$23)</f>
        <v>-117724955.46489856</v>
      </c>
      <c r="L9576" s="11">
        <f t="shared" si="302"/>
        <v>1</v>
      </c>
    </row>
    <row r="9577" spans="1:12" x14ac:dyDescent="0.25">
      <c r="A9577">
        <f t="shared" si="303"/>
        <v>9572</v>
      </c>
      <c r="C9577">
        <v>71107.720851245307</v>
      </c>
      <c r="D9577">
        <v>73585.891525824889</v>
      </c>
      <c r="E9577">
        <v>39993637.630068853</v>
      </c>
      <c r="F9577">
        <v>2478.1706745795818</v>
      </c>
      <c r="G9577">
        <v>278832229.37760812</v>
      </c>
      <c r="H9577" s="6">
        <f>E9577-G9577-'Recalled prostheses cost'!$F$23</f>
        <v>-262590416.21443045</v>
      </c>
      <c r="I9577" s="112">
        <v>22252500.235777516</v>
      </c>
      <c r="J9577" s="112">
        <v>105956247.16349107</v>
      </c>
      <c r="K9577" s="112">
        <f>I9577-J9577-(0.38*'Recalled prostheses cost'!$F$23)</f>
        <v>-92729440.225132197</v>
      </c>
      <c r="L9577" s="11">
        <f t="shared" si="302"/>
        <v>1</v>
      </c>
    </row>
    <row r="9578" spans="1:12" x14ac:dyDescent="0.25">
      <c r="A9578">
        <f t="shared" si="303"/>
        <v>9573</v>
      </c>
      <c r="C9578">
        <v>56368.186349925709</v>
      </c>
      <c r="D9578">
        <v>57592.494753221799</v>
      </c>
      <c r="E9578">
        <v>43372735.428779043</v>
      </c>
      <c r="F9578">
        <v>1224.3084032960905</v>
      </c>
      <c r="G9578">
        <v>183524777.50996259</v>
      </c>
      <c r="H9578" s="6">
        <f>E9578-G9578-'Recalled prostheses cost'!$F$23</f>
        <v>-163903866.54807472</v>
      </c>
      <c r="I9578" s="112">
        <v>24102337.696703549</v>
      </c>
      <c r="J9578" s="112">
        <v>69739415.453785777</v>
      </c>
      <c r="K9578" s="112">
        <f>I9578-J9578-(0.38*'Recalled prostheses cost'!$F$23)</f>
        <v>-54662771.05450087</v>
      </c>
      <c r="L9578" s="11">
        <f t="shared" si="302"/>
        <v>1</v>
      </c>
    </row>
    <row r="9579" spans="1:12" x14ac:dyDescent="0.25">
      <c r="A9579">
        <f t="shared" si="303"/>
        <v>9574</v>
      </c>
      <c r="C9579">
        <v>53134.340402047288</v>
      </c>
      <c r="D9579">
        <v>54211.259660821874</v>
      </c>
      <c r="E9579">
        <v>52764909.864532821</v>
      </c>
      <c r="F9579">
        <v>1076.9192587745856</v>
      </c>
      <c r="G9579">
        <v>229910477.27428788</v>
      </c>
      <c r="H9579" s="6">
        <f>E9579-G9579-'Recalled prostheses cost'!$F$23</f>
        <v>-200897391.87664622</v>
      </c>
      <c r="I9579" s="112">
        <v>29474309.867386863</v>
      </c>
      <c r="J9579" s="112">
        <v>87365981.364229411</v>
      </c>
      <c r="K9579" s="112">
        <f>I9579-J9579-(0.38*'Recalled prostheses cost'!$F$23)</f>
        <v>-66917364.794261195</v>
      </c>
      <c r="L9579" s="11">
        <f t="shared" si="302"/>
        <v>1</v>
      </c>
    </row>
    <row r="9580" spans="1:12" x14ac:dyDescent="0.25">
      <c r="A9580">
        <f t="shared" si="303"/>
        <v>9575</v>
      </c>
      <c r="C9580">
        <v>52823.485032029785</v>
      </c>
      <c r="D9580">
        <v>54375.745930203375</v>
      </c>
      <c r="E9580">
        <v>43982610.083152026</v>
      </c>
      <c r="F9580">
        <v>1552.2608981735902</v>
      </c>
      <c r="G9580">
        <v>260698519.70954633</v>
      </c>
      <c r="H9580" s="6">
        <f>E9580-G9580-'Recalled prostheses cost'!$F$23</f>
        <v>-240467734.09328547</v>
      </c>
      <c r="I9580" s="112">
        <v>24328437.733463723</v>
      </c>
      <c r="J9580" s="112">
        <v>99065437.4896276</v>
      </c>
      <c r="K9580" s="112">
        <f>I9580-J9580-(0.38*'Recalled prostheses cost'!$F$23)</f>
        <v>-83762693.053582519</v>
      </c>
      <c r="L9580" s="11">
        <f t="shared" si="302"/>
        <v>1</v>
      </c>
    </row>
    <row r="9581" spans="1:12" x14ac:dyDescent="0.25">
      <c r="A9581">
        <f t="shared" si="303"/>
        <v>9576</v>
      </c>
      <c r="C9581">
        <v>57402.840323292665</v>
      </c>
      <c r="D9581">
        <v>59630.807330943811</v>
      </c>
      <c r="E9581">
        <v>43250417.917222217</v>
      </c>
      <c r="F9581">
        <v>2227.9670076511466</v>
      </c>
      <c r="G9581">
        <v>325912957.77681059</v>
      </c>
      <c r="H9581" s="6">
        <f>E9581-G9581-'Recalled prostheses cost'!$F$23</f>
        <v>-306414364.32647955</v>
      </c>
      <c r="I9581" s="112">
        <v>23779361.863081627</v>
      </c>
      <c r="J9581" s="112">
        <v>123846923.95518798</v>
      </c>
      <c r="K9581" s="112">
        <f>I9581-J9581-(0.38*'Recalled prostheses cost'!$F$23)</f>
        <v>-109093255.389525</v>
      </c>
      <c r="L9581" s="11">
        <f t="shared" si="302"/>
        <v>1</v>
      </c>
    </row>
    <row r="9582" spans="1:12" x14ac:dyDescent="0.25">
      <c r="A9582">
        <f t="shared" si="303"/>
        <v>9577</v>
      </c>
      <c r="C9582">
        <v>62607.815062850779</v>
      </c>
      <c r="D9582">
        <v>64675.03672185797</v>
      </c>
      <c r="E9582">
        <v>44081475.303503521</v>
      </c>
      <c r="F9582">
        <v>2067.2216590071912</v>
      </c>
      <c r="G9582">
        <v>336178910.72443354</v>
      </c>
      <c r="H9582" s="6">
        <f>E9582-G9582-'Recalled prostheses cost'!$F$23</f>
        <v>-315849259.8878212</v>
      </c>
      <c r="I9582" s="112">
        <v>24237516.593486365</v>
      </c>
      <c r="J9582" s="112">
        <v>127747986.07528475</v>
      </c>
      <c r="K9582" s="112">
        <f>I9582-J9582-(0.38*'Recalled prostheses cost'!$F$23)</f>
        <v>-112536162.77921703</v>
      </c>
      <c r="L9582" s="11">
        <f t="shared" si="302"/>
        <v>1</v>
      </c>
    </row>
    <row r="9583" spans="1:12" x14ac:dyDescent="0.25">
      <c r="A9583">
        <f t="shared" si="303"/>
        <v>9578</v>
      </c>
      <c r="C9583">
        <v>62396.742580864979</v>
      </c>
      <c r="D9583">
        <v>64345.242847796493</v>
      </c>
      <c r="E9583">
        <v>46624616.443508096</v>
      </c>
      <c r="F9583">
        <v>1948.5002669315145</v>
      </c>
      <c r="G9583">
        <v>362462309.19895238</v>
      </c>
      <c r="H9583" s="6">
        <f>E9583-G9583-'Recalled prostheses cost'!$F$23</f>
        <v>-339589517.22233546</v>
      </c>
      <c r="I9583" s="112">
        <v>26199107.426547658</v>
      </c>
      <c r="J9583" s="112">
        <v>137735677.49560192</v>
      </c>
      <c r="K9583" s="112">
        <f>I9583-J9583-(0.38*'Recalled prostheses cost'!$F$23)</f>
        <v>-120562263.3664729</v>
      </c>
      <c r="L9583" s="11">
        <f t="shared" si="302"/>
        <v>1</v>
      </c>
    </row>
    <row r="9584" spans="1:12" x14ac:dyDescent="0.25">
      <c r="A9584">
        <f t="shared" si="303"/>
        <v>9579</v>
      </c>
      <c r="C9584">
        <v>63955.564149084224</v>
      </c>
      <c r="D9584">
        <v>65053.427998519765</v>
      </c>
      <c r="E9584">
        <v>42545431.480562374</v>
      </c>
      <c r="F9584">
        <v>1097.86384943554</v>
      </c>
      <c r="G9584">
        <v>162774842.82532722</v>
      </c>
      <c r="H9584" s="6">
        <f>E9584-G9584-'Recalled prostheses cost'!$F$23</f>
        <v>-143981235.81165603</v>
      </c>
      <c r="I9584" s="112">
        <v>23601778.838189408</v>
      </c>
      <c r="J9584" s="112">
        <v>61854440.273624338</v>
      </c>
      <c r="K9584" s="112">
        <f>I9584-J9584-(0.38*'Recalled prostheses cost'!$F$23)</f>
        <v>-47278354.732853577</v>
      </c>
      <c r="L9584" s="11">
        <f t="shared" si="302"/>
        <v>1</v>
      </c>
    </row>
    <row r="9585" spans="1:12" x14ac:dyDescent="0.25">
      <c r="A9585">
        <f t="shared" si="303"/>
        <v>9580</v>
      </c>
      <c r="C9585">
        <v>50543.444312852975</v>
      </c>
      <c r="D9585">
        <v>51949.280911273418</v>
      </c>
      <c r="E9585">
        <v>55797042.684305929</v>
      </c>
      <c r="F9585">
        <v>1405.8365984204429</v>
      </c>
      <c r="G9585">
        <v>390527616.64313531</v>
      </c>
      <c r="H9585" s="6">
        <f>E9585-G9585-'Recalled prostheses cost'!$F$23</f>
        <v>-358482398.42572057</v>
      </c>
      <c r="I9585" s="112">
        <v>30899642.471504707</v>
      </c>
      <c r="J9585" s="112">
        <v>148400494.32439142</v>
      </c>
      <c r="K9585" s="112">
        <f>I9585-J9585-(0.38*'Recalled prostheses cost'!$F$23)</f>
        <v>-126526545.15030536</v>
      </c>
      <c r="L9585" s="11">
        <f t="shared" si="302"/>
        <v>1</v>
      </c>
    </row>
    <row r="9586" spans="1:12" x14ac:dyDescent="0.25">
      <c r="A9586">
        <f t="shared" si="303"/>
        <v>9581</v>
      </c>
      <c r="C9586">
        <v>69843.362193045876</v>
      </c>
      <c r="D9586">
        <v>72685.015769900652</v>
      </c>
      <c r="E9586">
        <v>41995926.10253372</v>
      </c>
      <c r="F9586">
        <v>2841.6535768547765</v>
      </c>
      <c r="G9586">
        <v>351112251.21869487</v>
      </c>
      <c r="H9586" s="6">
        <f>E9586-G9586-'Recalled prostheses cost'!$F$23</f>
        <v>-332868149.58305234</v>
      </c>
      <c r="I9586" s="112">
        <v>23567568.414086949</v>
      </c>
      <c r="J9586" s="112">
        <v>133422655.46310404</v>
      </c>
      <c r="K9586" s="112">
        <f>I9586-J9586-(0.38*'Recalled prostheses cost'!$F$23)</f>
        <v>-118880780.34643573</v>
      </c>
      <c r="L9586" s="11">
        <f t="shared" si="302"/>
        <v>1</v>
      </c>
    </row>
    <row r="9587" spans="1:12" x14ac:dyDescent="0.25">
      <c r="A9587">
        <f t="shared" si="303"/>
        <v>9582</v>
      </c>
      <c r="C9587">
        <v>65964.411381233644</v>
      </c>
      <c r="D9587">
        <v>68850.27808233109</v>
      </c>
      <c r="E9587">
        <v>48961290.739089817</v>
      </c>
      <c r="F9587">
        <v>2885.8667010974459</v>
      </c>
      <c r="G9587">
        <v>509832108.10255486</v>
      </c>
      <c r="H9587" s="6">
        <f>E9587-G9587-'Recalled prostheses cost'!$F$23</f>
        <v>-484622641.83035624</v>
      </c>
      <c r="I9587" s="112">
        <v>27044033.832378462</v>
      </c>
      <c r="J9587" s="112">
        <v>193736201.07897088</v>
      </c>
      <c r="K9587" s="112">
        <f>I9587-J9587-(0.38*'Recalled prostheses cost'!$F$23)</f>
        <v>-175717860.54401106</v>
      </c>
      <c r="L9587" s="11">
        <f t="shared" si="302"/>
        <v>1</v>
      </c>
    </row>
    <row r="9588" spans="1:12" x14ac:dyDescent="0.25">
      <c r="A9588">
        <f t="shared" si="303"/>
        <v>9583</v>
      </c>
      <c r="C9588">
        <v>51831.805899723506</v>
      </c>
      <c r="D9588">
        <v>53526.949967036831</v>
      </c>
      <c r="E9588">
        <v>49968706.042634018</v>
      </c>
      <c r="F9588">
        <v>1695.1440673133256</v>
      </c>
      <c r="G9588">
        <v>415306329.38958848</v>
      </c>
      <c r="H9588" s="6">
        <f>E9588-G9588-'Recalled prostheses cost'!$F$23</f>
        <v>-389089447.81384563</v>
      </c>
      <c r="I9588" s="112">
        <v>27696970.672003046</v>
      </c>
      <c r="J9588" s="112">
        <v>157816405.16804364</v>
      </c>
      <c r="K9588" s="112">
        <f>I9588-J9588-(0.38*'Recalled prostheses cost'!$F$23)</f>
        <v>-139145127.79345924</v>
      </c>
      <c r="L9588" s="11">
        <f t="shared" si="302"/>
        <v>1</v>
      </c>
    </row>
    <row r="9589" spans="1:12" x14ac:dyDescent="0.25">
      <c r="A9589">
        <f t="shared" si="303"/>
        <v>9584</v>
      </c>
      <c r="C9589">
        <v>51892.583039562116</v>
      </c>
      <c r="D9589">
        <v>52815.204131255145</v>
      </c>
      <c r="E9589">
        <v>43909896.210769765</v>
      </c>
      <c r="F9589">
        <v>922.62109169302857</v>
      </c>
      <c r="G9589">
        <v>178931111.68181762</v>
      </c>
      <c r="H9589" s="6">
        <f>E9589-G9589-'Recalled prostheses cost'!$F$23</f>
        <v>-158773039.93793902</v>
      </c>
      <c r="I9589" s="112">
        <v>24133682.242781136</v>
      </c>
      <c r="J9589" s="112">
        <v>67993822.439090699</v>
      </c>
      <c r="K9589" s="112">
        <f>I9589-J9589-(0.38*'Recalled prostheses cost'!$F$23)</f>
        <v>-52885833.493728213</v>
      </c>
      <c r="L9589" s="11">
        <f t="shared" si="302"/>
        <v>1</v>
      </c>
    </row>
    <row r="9590" spans="1:12" x14ac:dyDescent="0.25">
      <c r="A9590">
        <f t="shared" si="303"/>
        <v>9585</v>
      </c>
      <c r="C9590">
        <v>70071.623556442006</v>
      </c>
      <c r="D9590">
        <v>72386.33122062344</v>
      </c>
      <c r="E9590">
        <v>39502824.538787723</v>
      </c>
      <c r="F9590">
        <v>2314.7076641814347</v>
      </c>
      <c r="G9590">
        <v>252302317.66696757</v>
      </c>
      <c r="H9590" s="6">
        <f>E9590-G9590-'Recalled prostheses cost'!$F$23</f>
        <v>-236551317.59507102</v>
      </c>
      <c r="I9590" s="112">
        <v>22010737.294847585</v>
      </c>
      <c r="J9590" s="112">
        <v>95874880.71344766</v>
      </c>
      <c r="K9590" s="112">
        <f>I9590-J9590-(0.38*'Recalled prostheses cost'!$F$23)</f>
        <v>-82889836.716018736</v>
      </c>
      <c r="L9590" s="11">
        <f t="shared" si="302"/>
        <v>1</v>
      </c>
    </row>
    <row r="9591" spans="1:12" x14ac:dyDescent="0.25">
      <c r="A9591">
        <f t="shared" si="303"/>
        <v>9586</v>
      </c>
      <c r="C9591">
        <v>54703.192939821056</v>
      </c>
      <c r="D9591">
        <v>56617.476626973737</v>
      </c>
      <c r="E9591">
        <v>49322613.34105961</v>
      </c>
      <c r="F9591">
        <v>1914.2836871526815</v>
      </c>
      <c r="G9591">
        <v>448830874.32623005</v>
      </c>
      <c r="H9591" s="6">
        <f>E9591-G9591-'Recalled prostheses cost'!$F$23</f>
        <v>-423260085.45206159</v>
      </c>
      <c r="I9591" s="112">
        <v>27485726.593621626</v>
      </c>
      <c r="J9591" s="112">
        <v>170555732.24396741</v>
      </c>
      <c r="K9591" s="112">
        <f>I9591-J9591-(0.38*'Recalled prostheses cost'!$F$23)</f>
        <v>-152095698.94776446</v>
      </c>
      <c r="L9591" s="11">
        <f t="shared" si="302"/>
        <v>1</v>
      </c>
    </row>
    <row r="9592" spans="1:12" x14ac:dyDescent="0.25">
      <c r="A9592">
        <f t="shared" si="303"/>
        <v>9587</v>
      </c>
      <c r="C9592">
        <v>53381.331043331833</v>
      </c>
      <c r="D9592">
        <v>54609.129623034605</v>
      </c>
      <c r="E9592">
        <v>53553458.594753139</v>
      </c>
      <c r="F9592">
        <v>1227.7985797027723</v>
      </c>
      <c r="G9592">
        <v>287988690.23791409</v>
      </c>
      <c r="H9592" s="6">
        <f>E9592-G9592-'Recalled prostheses cost'!$F$23</f>
        <v>-258187056.11005211</v>
      </c>
      <c r="I9592" s="112">
        <v>30086126.440030567</v>
      </c>
      <c r="J9592" s="112">
        <v>109435702.29040733</v>
      </c>
      <c r="K9592" s="112">
        <f>I9592-J9592-(0.38*'Recalled prostheses cost'!$F$23)</f>
        <v>-88375269.147795409</v>
      </c>
      <c r="L9592" s="11">
        <f t="shared" si="302"/>
        <v>1</v>
      </c>
    </row>
    <row r="9593" spans="1:12" x14ac:dyDescent="0.25">
      <c r="A9593">
        <f t="shared" si="303"/>
        <v>9588</v>
      </c>
      <c r="C9593">
        <v>60559.472159401659</v>
      </c>
      <c r="D9593">
        <v>62551.296901719543</v>
      </c>
      <c r="E9593">
        <v>40679681.827236257</v>
      </c>
      <c r="F9593">
        <v>1991.8247423178836</v>
      </c>
      <c r="G9593">
        <v>280353543.89884037</v>
      </c>
      <c r="H9593" s="6">
        <f>E9593-G9593-'Recalled prostheses cost'!$F$23</f>
        <v>-263425686.53849527</v>
      </c>
      <c r="I9593" s="112">
        <v>22852974.319090195</v>
      </c>
      <c r="J9593" s="112">
        <v>106534346.68155935</v>
      </c>
      <c r="K9593" s="112">
        <f>I9593-J9593-(0.38*'Recalled prostheses cost'!$F$23)</f>
        <v>-92707065.65988782</v>
      </c>
      <c r="L9593" s="11">
        <f t="shared" si="302"/>
        <v>1</v>
      </c>
    </row>
    <row r="9594" spans="1:12" x14ac:dyDescent="0.25">
      <c r="A9594">
        <f t="shared" si="303"/>
        <v>9589</v>
      </c>
      <c r="C9594">
        <v>54543.376855530776</v>
      </c>
      <c r="D9594">
        <v>56188.778352671419</v>
      </c>
      <c r="E9594">
        <v>40405048.969971843</v>
      </c>
      <c r="F9594">
        <v>1645.4014971406432</v>
      </c>
      <c r="G9594">
        <v>261761702.46540818</v>
      </c>
      <c r="H9594" s="6">
        <f>E9594-G9594-'Recalled prostheses cost'!$F$23</f>
        <v>-245108477.96232751</v>
      </c>
      <c r="I9594" s="112">
        <v>23005554.980336852</v>
      </c>
      <c r="J9594" s="112">
        <v>99469446.936855108</v>
      </c>
      <c r="K9594" s="112">
        <f>I9594-J9594-(0.38*'Recalled prostheses cost'!$F$23)</f>
        <v>-85489585.253936917</v>
      </c>
      <c r="L9594" s="11">
        <f t="shared" si="302"/>
        <v>1</v>
      </c>
    </row>
    <row r="9595" spans="1:12" x14ac:dyDescent="0.25">
      <c r="A9595">
        <f t="shared" si="303"/>
        <v>9590</v>
      </c>
      <c r="C9595">
        <v>74228.881522796364</v>
      </c>
      <c r="D9595">
        <v>77717.456176148728</v>
      </c>
      <c r="E9595">
        <v>52726276.073448211</v>
      </c>
      <c r="F9595">
        <v>3488.5746533523634</v>
      </c>
      <c r="G9595">
        <v>518492476.34293151</v>
      </c>
      <c r="H9595" s="6">
        <f>E9595-G9595-'Recalled prostheses cost'!$F$23</f>
        <v>-489518024.7363745</v>
      </c>
      <c r="I9595" s="112">
        <v>29180468.037542112</v>
      </c>
      <c r="J9595" s="112">
        <v>197027141.01031399</v>
      </c>
      <c r="K9595" s="112">
        <f>I9595-J9595-(0.38*'Recalled prostheses cost'!$F$23)</f>
        <v>-176872366.27019054</v>
      </c>
      <c r="L9595" s="11">
        <f t="shared" si="302"/>
        <v>1</v>
      </c>
    </row>
    <row r="9596" spans="1:12" x14ac:dyDescent="0.25">
      <c r="A9596">
        <f t="shared" si="303"/>
        <v>9591</v>
      </c>
      <c r="C9596">
        <v>52880.30024710454</v>
      </c>
      <c r="D9596">
        <v>54313.158432213488</v>
      </c>
      <c r="E9596">
        <v>68431067.689799324</v>
      </c>
      <c r="F9596">
        <v>1432.8581851089475</v>
      </c>
      <c r="G9596">
        <v>429482936.93849081</v>
      </c>
      <c r="H9596" s="6">
        <f>E9596-G9596-'Recalled prostheses cost'!$F$23</f>
        <v>-384803693.71558267</v>
      </c>
      <c r="I9596" s="112">
        <v>37574298.930262573</v>
      </c>
      <c r="J9596" s="112">
        <v>163203516.03662652</v>
      </c>
      <c r="K9596" s="112">
        <f>I9596-J9596-(0.38*'Recalled prostheses cost'!$F$23)</f>
        <v>-134654910.40378261</v>
      </c>
      <c r="L9596" s="11">
        <f t="shared" si="302"/>
        <v>1</v>
      </c>
    </row>
    <row r="9597" spans="1:12" x14ac:dyDescent="0.25">
      <c r="A9597">
        <f t="shared" si="303"/>
        <v>9592</v>
      </c>
      <c r="C9597">
        <v>55591.259747902703</v>
      </c>
      <c r="D9597">
        <v>56982.103881792624</v>
      </c>
      <c r="E9597">
        <v>50109302.429450236</v>
      </c>
      <c r="F9597">
        <v>1390.8441338899211</v>
      </c>
      <c r="G9597">
        <v>259877189.35353976</v>
      </c>
      <c r="H9597" s="6">
        <f>E9597-G9597-'Recalled prostheses cost'!$F$23</f>
        <v>-233519711.39098069</v>
      </c>
      <c r="I9597" s="112">
        <v>27803834.605592489</v>
      </c>
      <c r="J9597" s="112">
        <v>98753331.954345107</v>
      </c>
      <c r="K9597" s="112">
        <f>I9597-J9597-(0.38*'Recalled prostheses cost'!$F$23)</f>
        <v>-79975190.646171272</v>
      </c>
      <c r="L9597" s="11">
        <f t="shared" si="302"/>
        <v>1</v>
      </c>
    </row>
    <row r="9598" spans="1:12" x14ac:dyDescent="0.25">
      <c r="A9598">
        <f t="shared" si="303"/>
        <v>9593</v>
      </c>
      <c r="C9598">
        <v>57655.725233656864</v>
      </c>
      <c r="D9598">
        <v>59290.2347511771</v>
      </c>
      <c r="E9598">
        <v>43131470.443895854</v>
      </c>
      <c r="F9598">
        <v>1634.5095175202368</v>
      </c>
      <c r="G9598">
        <v>254825858.05201575</v>
      </c>
      <c r="H9598" s="6">
        <f>E9598-G9598-'Recalled prostheses cost'!$F$23</f>
        <v>-235446212.07501107</v>
      </c>
      <c r="I9598" s="112">
        <v>24403911.82546626</v>
      </c>
      <c r="J9598" s="112">
        <v>96833826.059765995</v>
      </c>
      <c r="K9598" s="112">
        <f>I9598-J9598-(0.38*'Recalled prostheses cost'!$F$23)</f>
        <v>-81455607.531718373</v>
      </c>
      <c r="L9598" s="11">
        <f t="shared" si="302"/>
        <v>1</v>
      </c>
    </row>
    <row r="9599" spans="1:12" x14ac:dyDescent="0.25">
      <c r="A9599">
        <f t="shared" si="303"/>
        <v>9594</v>
      </c>
      <c r="C9599">
        <v>53332.035861184762</v>
      </c>
      <c r="D9599">
        <v>55434.678132649125</v>
      </c>
      <c r="E9599">
        <v>49093839.314515665</v>
      </c>
      <c r="F9599">
        <v>2102.6422714643631</v>
      </c>
      <c r="G9599">
        <v>482002279.65461582</v>
      </c>
      <c r="H9599" s="6">
        <f>E9599-G9599-'Recalled prostheses cost'!$F$23</f>
        <v>-456660264.80699134</v>
      </c>
      <c r="I9599" s="112">
        <v>27131630.93970288</v>
      </c>
      <c r="J9599" s="112">
        <v>183160866.26875401</v>
      </c>
      <c r="K9599" s="112">
        <f>I9599-J9599-(0.38*'Recalled prostheses cost'!$F$23)</f>
        <v>-165054928.62646979</v>
      </c>
      <c r="L9599" s="11">
        <f t="shared" si="302"/>
        <v>1</v>
      </c>
    </row>
    <row r="9600" spans="1:12" x14ac:dyDescent="0.25">
      <c r="A9600">
        <f t="shared" si="303"/>
        <v>9595</v>
      </c>
      <c r="C9600">
        <v>73068.25247646698</v>
      </c>
      <c r="D9600">
        <v>74424.265237714819</v>
      </c>
      <c r="E9600">
        <v>45849966.874178924</v>
      </c>
      <c r="F9600">
        <v>1356.0127612478391</v>
      </c>
      <c r="G9600">
        <v>180574714.36665162</v>
      </c>
      <c r="H9600" s="6">
        <f>E9600-G9600-'Recalled prostheses cost'!$F$23</f>
        <v>-158476571.95936388</v>
      </c>
      <c r="I9600" s="112">
        <v>25560301.555316631</v>
      </c>
      <c r="J9600" s="112">
        <v>68618391.459327623</v>
      </c>
      <c r="K9600" s="112">
        <f>I9600-J9600-(0.38*'Recalled prostheses cost'!$F$23)</f>
        <v>-52083783.201429643</v>
      </c>
      <c r="L9600" s="11">
        <f t="shared" si="302"/>
        <v>1</v>
      </c>
    </row>
    <row r="9601" spans="1:12" x14ac:dyDescent="0.25">
      <c r="A9601">
        <f t="shared" si="303"/>
        <v>9596</v>
      </c>
      <c r="C9601">
        <v>68769.810302570942</v>
      </c>
      <c r="D9601">
        <v>70165.045483452908</v>
      </c>
      <c r="E9601">
        <v>52268884.398408458</v>
      </c>
      <c r="F9601">
        <v>1395.2351808819658</v>
      </c>
      <c r="G9601">
        <v>248482702.24066329</v>
      </c>
      <c r="H9601" s="6">
        <f>E9601-G9601-'Recalled prostheses cost'!$F$23</f>
        <v>-219965642.30914599</v>
      </c>
      <c r="I9601" s="112">
        <v>28789063.938626513</v>
      </c>
      <c r="J9601" s="112">
        <v>94423426.851452053</v>
      </c>
      <c r="K9601" s="112">
        <f>I9601-J9601-(0.38*'Recalled prostheses cost'!$F$23)</f>
        <v>-74660056.210244179</v>
      </c>
      <c r="L9601" s="11">
        <f t="shared" si="302"/>
        <v>1</v>
      </c>
    </row>
    <row r="9602" spans="1:12" x14ac:dyDescent="0.25">
      <c r="A9602">
        <f t="shared" si="303"/>
        <v>9597</v>
      </c>
      <c r="C9602">
        <v>52660.334382963534</v>
      </c>
      <c r="D9602">
        <v>54386.194325484117</v>
      </c>
      <c r="E9602">
        <v>43377571.603092492</v>
      </c>
      <c r="F9602">
        <v>1725.859942520583</v>
      </c>
      <c r="G9602">
        <v>343727428.60389781</v>
      </c>
      <c r="H9602" s="6">
        <f>E9602-G9602-'Recalled prostheses cost'!$F$23</f>
        <v>-324101681.46769649</v>
      </c>
      <c r="I9602" s="112">
        <v>24336054.989668392</v>
      </c>
      <c r="J9602" s="112">
        <v>130616422.86948116</v>
      </c>
      <c r="K9602" s="112">
        <f>I9602-J9602-(0.38*'Recalled prostheses cost'!$F$23)</f>
        <v>-115306061.17723143</v>
      </c>
      <c r="L9602" s="11">
        <f t="shared" si="302"/>
        <v>1</v>
      </c>
    </row>
    <row r="9603" spans="1:12" x14ac:dyDescent="0.25">
      <c r="A9603">
        <f t="shared" si="303"/>
        <v>9598</v>
      </c>
      <c r="C9603">
        <v>62970.154909036202</v>
      </c>
      <c r="D9603">
        <v>64792.208570599025</v>
      </c>
      <c r="E9603">
        <v>63232427.309328914</v>
      </c>
      <c r="F9603">
        <v>1822.0536615628225</v>
      </c>
      <c r="G9603">
        <v>397676271.58197033</v>
      </c>
      <c r="H9603" s="6">
        <f>E9603-G9603-'Recalled prostheses cost'!$F$23</f>
        <v>-358195668.73953259</v>
      </c>
      <c r="I9603" s="112">
        <v>34994062.850265503</v>
      </c>
      <c r="J9603" s="112">
        <v>151116983.20114872</v>
      </c>
      <c r="K9603" s="112">
        <f>I9603-J9603-(0.38*'Recalled prostheses cost'!$F$23)</f>
        <v>-125148613.64830187</v>
      </c>
      <c r="L9603" s="11">
        <f t="shared" si="302"/>
        <v>1</v>
      </c>
    </row>
    <row r="9604" spans="1:12" x14ac:dyDescent="0.25">
      <c r="A9604">
        <f t="shared" si="303"/>
        <v>9599</v>
      </c>
      <c r="C9604">
        <v>58144.099067307114</v>
      </c>
      <c r="D9604">
        <v>59681.357168499424</v>
      </c>
      <c r="E9604">
        <v>45516988.957976282</v>
      </c>
      <c r="F9604">
        <v>1537.2581011923103</v>
      </c>
      <c r="G9604">
        <v>218376959.03310856</v>
      </c>
      <c r="H9604" s="6">
        <f>E9604-G9604-'Recalled prostheses cost'!$F$23</f>
        <v>-196611794.54202345</v>
      </c>
      <c r="I9604" s="112">
        <v>25317273.902222611</v>
      </c>
      <c r="J9604" s="112">
        <v>82983244.432581261</v>
      </c>
      <c r="K9604" s="112">
        <f>I9604-J9604-(0.38*'Recalled prostheses cost'!$F$23)</f>
        <v>-66691663.827777296</v>
      </c>
      <c r="L9604" s="11">
        <f t="shared" si="302"/>
        <v>1</v>
      </c>
    </row>
    <row r="9605" spans="1:12" x14ac:dyDescent="0.25">
      <c r="A9605">
        <f t="shared" si="303"/>
        <v>9600</v>
      </c>
      <c r="C9605">
        <v>51355.586631624436</v>
      </c>
      <c r="D9605">
        <v>52490.713685412084</v>
      </c>
      <c r="E9605">
        <v>45255755.205513194</v>
      </c>
      <c r="F9605">
        <v>1135.127053787648</v>
      </c>
      <c r="G9605">
        <v>258838938.03500882</v>
      </c>
      <c r="H9605" s="6">
        <f>E9605-G9605-'Recalled prostheses cost'!$F$23</f>
        <v>-237335007.29638678</v>
      </c>
      <c r="I9605" s="112">
        <v>24732915.181811061</v>
      </c>
      <c r="J9605" s="112">
        <v>98358796.453303367</v>
      </c>
      <c r="K9605" s="112">
        <f>I9605-J9605-(0.38*'Recalled prostheses cost'!$F$23)</f>
        <v>-82651574.568910956</v>
      </c>
      <c r="L9605" s="11">
        <f t="shared" si="302"/>
        <v>1</v>
      </c>
    </row>
    <row r="9606" spans="1:12" x14ac:dyDescent="0.25">
      <c r="A9606">
        <f t="shared" si="303"/>
        <v>9601</v>
      </c>
      <c r="C9606">
        <v>65041.795436993125</v>
      </c>
      <c r="D9606">
        <v>66973.283684242095</v>
      </c>
      <c r="E9606">
        <v>42779494.932703413</v>
      </c>
      <c r="F9606">
        <v>1931.4882472489699</v>
      </c>
      <c r="G9606">
        <v>264512175.81436795</v>
      </c>
      <c r="H9606" s="6">
        <f>E9606-G9606-'Recalled prostheses cost'!$F$23</f>
        <v>-245484505.34855571</v>
      </c>
      <c r="I9606" s="112">
        <v>23562767.895210531</v>
      </c>
      <c r="J9606" s="112">
        <v>100514626.80945984</v>
      </c>
      <c r="K9606" s="112">
        <f>I9606-J9606-(0.38*'Recalled prostheses cost'!$F$23)</f>
        <v>-85977552.211667955</v>
      </c>
      <c r="L9606" s="11">
        <f t="shared" ref="L9606:L9669" si="304">IF(H9606/$H$1&lt;=F9606,1,0)</f>
        <v>1</v>
      </c>
    </row>
    <row r="9607" spans="1:12" x14ac:dyDescent="0.25">
      <c r="A9607">
        <f t="shared" si="303"/>
        <v>9602</v>
      </c>
      <c r="C9607">
        <v>63467.651438250381</v>
      </c>
      <c r="D9607">
        <v>64797.000555614693</v>
      </c>
      <c r="E9607">
        <v>40344444.797883175</v>
      </c>
      <c r="F9607">
        <v>1329.3491173643124</v>
      </c>
      <c r="G9607">
        <v>164597973.9130567</v>
      </c>
      <c r="H9607" s="6">
        <f>E9607-G9607-'Recalled prostheses cost'!$F$23</f>
        <v>-148005353.58206469</v>
      </c>
      <c r="I9607" s="112">
        <v>22535967.470530041</v>
      </c>
      <c r="J9607" s="112">
        <v>62547230.086961545</v>
      </c>
      <c r="K9607" s="112">
        <f>I9607-J9607-(0.38*'Recalled prostheses cost'!$F$23)</f>
        <v>-49036955.913850151</v>
      </c>
      <c r="L9607" s="11">
        <f t="shared" si="304"/>
        <v>1</v>
      </c>
    </row>
    <row r="9608" spans="1:12" x14ac:dyDescent="0.25">
      <c r="A9608">
        <f t="shared" ref="A9608:A9671" si="305">1+A9607</f>
        <v>9603</v>
      </c>
      <c r="C9608">
        <v>50678.783218502351</v>
      </c>
      <c r="D9608">
        <v>51713.235100538928</v>
      </c>
      <c r="E9608">
        <v>42364424.509324513</v>
      </c>
      <c r="F9608">
        <v>1034.4518820365774</v>
      </c>
      <c r="G9608">
        <v>182148825.79222399</v>
      </c>
      <c r="H9608" s="6">
        <f>E9608-G9608-'Recalled prostheses cost'!$F$23</f>
        <v>-163536225.74979064</v>
      </c>
      <c r="I9608" s="112">
        <v>23695873.257705443</v>
      </c>
      <c r="J9608" s="112">
        <v>69216553.80104512</v>
      </c>
      <c r="K9608" s="112">
        <f>I9608-J9608-(0.38*'Recalled prostheses cost'!$F$23)</f>
        <v>-54546373.840758324</v>
      </c>
      <c r="L9608" s="11">
        <f t="shared" si="304"/>
        <v>1</v>
      </c>
    </row>
    <row r="9609" spans="1:12" x14ac:dyDescent="0.25">
      <c r="A9609">
        <f t="shared" si="305"/>
        <v>9604</v>
      </c>
      <c r="C9609">
        <v>62810.9924156571</v>
      </c>
      <c r="D9609">
        <v>65270.929089647318</v>
      </c>
      <c r="E9609">
        <v>60375745.849047184</v>
      </c>
      <c r="F9609">
        <v>2459.936673990218</v>
      </c>
      <c r="G9609">
        <v>512198960.37716383</v>
      </c>
      <c r="H9609" s="6">
        <f>E9609-G9609-'Recalled prostheses cost'!$F$23</f>
        <v>-475575038.99500781</v>
      </c>
      <c r="I9609" s="112">
        <v>33328356.859732457</v>
      </c>
      <c r="J9609" s="112">
        <v>194635604.9433223</v>
      </c>
      <c r="K9609" s="112">
        <f>I9609-J9609-(0.38*'Recalled prostheses cost'!$F$23)</f>
        <v>-170332941.38100851</v>
      </c>
      <c r="L9609" s="11">
        <f t="shared" si="304"/>
        <v>1</v>
      </c>
    </row>
    <row r="9610" spans="1:12" x14ac:dyDescent="0.25">
      <c r="A9610">
        <f t="shared" si="305"/>
        <v>9605</v>
      </c>
      <c r="C9610">
        <v>65335.841022634122</v>
      </c>
      <c r="D9610">
        <v>67177.723709933853</v>
      </c>
      <c r="E9610">
        <v>57172826.035154082</v>
      </c>
      <c r="F9610">
        <v>1841.8826872997306</v>
      </c>
      <c r="G9610">
        <v>446683361.09161043</v>
      </c>
      <c r="H9610" s="6">
        <f>E9610-G9610-'Recalled prostheses cost'!$F$23</f>
        <v>-413262359.5233475</v>
      </c>
      <c r="I9610" s="112">
        <v>31477618.449032832</v>
      </c>
      <c r="J9610" s="112">
        <v>169739677.21481198</v>
      </c>
      <c r="K9610" s="112">
        <f>I9610-J9610-(0.38*'Recalled prostheses cost'!$F$23)</f>
        <v>-147287752.06319779</v>
      </c>
      <c r="L9610" s="11">
        <f t="shared" si="304"/>
        <v>1</v>
      </c>
    </row>
    <row r="9611" spans="1:12" x14ac:dyDescent="0.25">
      <c r="A9611">
        <f t="shared" si="305"/>
        <v>9606</v>
      </c>
      <c r="C9611">
        <v>58539.000617804653</v>
      </c>
      <c r="D9611">
        <v>60470.809967364599</v>
      </c>
      <c r="E9611">
        <v>57369760.916794613</v>
      </c>
      <c r="F9611">
        <v>1931.809349559946</v>
      </c>
      <c r="G9611">
        <v>431259141.8652221</v>
      </c>
      <c r="H9611" s="6">
        <f>E9611-G9611-'Recalled prostheses cost'!$F$23</f>
        <v>-397641205.41531867</v>
      </c>
      <c r="I9611" s="112">
        <v>31552127.346331239</v>
      </c>
      <c r="J9611" s="112">
        <v>163878473.90878436</v>
      </c>
      <c r="K9611" s="112">
        <f>I9611-J9611-(0.38*'Recalled prostheses cost'!$F$23)</f>
        <v>-141352039.85987177</v>
      </c>
      <c r="L9611" s="11">
        <f t="shared" si="304"/>
        <v>1</v>
      </c>
    </row>
    <row r="9612" spans="1:12" x14ac:dyDescent="0.25">
      <c r="A9612">
        <f t="shared" si="305"/>
        <v>9607</v>
      </c>
      <c r="C9612">
        <v>55905.619622255064</v>
      </c>
      <c r="D9612">
        <v>57578.333584401873</v>
      </c>
      <c r="E9612">
        <v>43535754.97950504</v>
      </c>
      <c r="F9612">
        <v>1672.7139621468086</v>
      </c>
      <c r="G9612">
        <v>331375117.43348521</v>
      </c>
      <c r="H9612" s="6">
        <f>E9612-G9612-'Recalled prostheses cost'!$F$23</f>
        <v>-311591186.92087132</v>
      </c>
      <c r="I9612" s="112">
        <v>23857852.557986591</v>
      </c>
      <c r="J9612" s="112">
        <v>125922544.62472439</v>
      </c>
      <c r="K9612" s="112">
        <f>I9612-J9612-(0.38*'Recalled prostheses cost'!$F$23)</f>
        <v>-111090385.36415645</v>
      </c>
      <c r="L9612" s="11">
        <f t="shared" si="304"/>
        <v>1</v>
      </c>
    </row>
    <row r="9613" spans="1:12" x14ac:dyDescent="0.25">
      <c r="A9613">
        <f t="shared" si="305"/>
        <v>9608</v>
      </c>
      <c r="C9613">
        <v>60539.922795273545</v>
      </c>
      <c r="D9613">
        <v>62519.89018577915</v>
      </c>
      <c r="E9613">
        <v>44980726.349973932</v>
      </c>
      <c r="F9613">
        <v>1979.9673905056043</v>
      </c>
      <c r="G9613">
        <v>299882094.22059727</v>
      </c>
      <c r="H9613" s="6">
        <f>E9613-G9613-'Recalled prostheses cost'!$F$23</f>
        <v>-278653192.33751452</v>
      </c>
      <c r="I9613" s="112">
        <v>25018741.079631124</v>
      </c>
      <c r="J9613" s="112">
        <v>113955195.80382699</v>
      </c>
      <c r="K9613" s="112">
        <f>I9613-J9613-(0.38*'Recalled prostheses cost'!$F$23)</f>
        <v>-97962148.021614522</v>
      </c>
      <c r="L9613" s="11">
        <f t="shared" si="304"/>
        <v>1</v>
      </c>
    </row>
    <row r="9614" spans="1:12" x14ac:dyDescent="0.25">
      <c r="A9614">
        <f t="shared" si="305"/>
        <v>9609</v>
      </c>
      <c r="C9614">
        <v>61377.397199225903</v>
      </c>
      <c r="D9614">
        <v>63159.750051818359</v>
      </c>
      <c r="E9614">
        <v>41586738.453097425</v>
      </c>
      <c r="F9614">
        <v>1782.3528525924557</v>
      </c>
      <c r="G9614">
        <v>287567446.45883536</v>
      </c>
      <c r="H9614" s="6">
        <f>E9614-G9614-'Recalled prostheses cost'!$F$23</f>
        <v>-269732532.47262913</v>
      </c>
      <c r="I9614" s="112">
        <v>22699415.679160725</v>
      </c>
      <c r="J9614" s="112">
        <v>109275629.65435743</v>
      </c>
      <c r="K9614" s="112">
        <f>I9614-J9614-(0.38*'Recalled prostheses cost'!$F$23)</f>
        <v>-95601907.272615343</v>
      </c>
      <c r="L9614" s="11">
        <f t="shared" si="304"/>
        <v>1</v>
      </c>
    </row>
    <row r="9615" spans="1:12" x14ac:dyDescent="0.25">
      <c r="A9615">
        <f t="shared" si="305"/>
        <v>9610</v>
      </c>
      <c r="C9615">
        <v>76857.893288141961</v>
      </c>
      <c r="D9615">
        <v>80013.75059243197</v>
      </c>
      <c r="E9615">
        <v>43333912.892633788</v>
      </c>
      <c r="F9615">
        <v>3155.8573042900098</v>
      </c>
      <c r="G9615">
        <v>383716328.55838078</v>
      </c>
      <c r="H9615" s="6">
        <f>E9615-G9615-'Recalled prostheses cost'!$F$23</f>
        <v>-364134240.13263816</v>
      </c>
      <c r="I9615" s="112">
        <v>23999808.945758451</v>
      </c>
      <c r="J9615" s="112">
        <v>145812204.85218474</v>
      </c>
      <c r="K9615" s="112">
        <f>I9615-J9615-(0.38*'Recalled prostheses cost'!$F$23)</f>
        <v>-130838089.20384493</v>
      </c>
      <c r="L9615" s="11">
        <f t="shared" si="304"/>
        <v>1</v>
      </c>
    </row>
    <row r="9616" spans="1:12" x14ac:dyDescent="0.25">
      <c r="A9616">
        <f t="shared" si="305"/>
        <v>9611</v>
      </c>
      <c r="C9616">
        <v>55660.502677195967</v>
      </c>
      <c r="D9616">
        <v>57173.677006167294</v>
      </c>
      <c r="E9616">
        <v>56054581.633264281</v>
      </c>
      <c r="F9616">
        <v>1513.1743289713268</v>
      </c>
      <c r="G9616">
        <v>399440930.77133644</v>
      </c>
      <c r="H9616" s="6">
        <f>E9616-G9616-'Recalled prostheses cost'!$F$23</f>
        <v>-367138173.6049633</v>
      </c>
      <c r="I9616" s="112">
        <v>31097820.474573694</v>
      </c>
      <c r="J9616" s="112">
        <v>151787553.69310784</v>
      </c>
      <c r="K9616" s="112">
        <f>I9616-J9616-(0.38*'Recalled prostheses cost'!$F$23)</f>
        <v>-129715426.5159528</v>
      </c>
      <c r="L9616" s="11">
        <f t="shared" si="304"/>
        <v>1</v>
      </c>
    </row>
    <row r="9617" spans="1:12" x14ac:dyDescent="0.25">
      <c r="A9617">
        <f t="shared" si="305"/>
        <v>9612</v>
      </c>
      <c r="C9617">
        <v>78931.032225670031</v>
      </c>
      <c r="D9617">
        <v>80814.095168238244</v>
      </c>
      <c r="E9617">
        <v>41160760.518387392</v>
      </c>
      <c r="F9617">
        <v>1883.0629425682127</v>
      </c>
      <c r="G9617">
        <v>206059769.07626054</v>
      </c>
      <c r="H9617" s="6">
        <f>E9617-G9617-'Recalled prostheses cost'!$F$23</f>
        <v>-188650833.0247643</v>
      </c>
      <c r="I9617" s="112">
        <v>22796790.241929203</v>
      </c>
      <c r="J9617" s="112">
        <v>78302712.248979002</v>
      </c>
      <c r="K9617" s="112">
        <f>I9617-J9617-(0.38*'Recalled prostheses cost'!$F$23)</f>
        <v>-64531615.304468445</v>
      </c>
      <c r="L9617" s="11">
        <f t="shared" si="304"/>
        <v>1</v>
      </c>
    </row>
    <row r="9618" spans="1:12" x14ac:dyDescent="0.25">
      <c r="A9618">
        <f t="shared" si="305"/>
        <v>9613</v>
      </c>
      <c r="C9618">
        <v>62401.09325553829</v>
      </c>
      <c r="D9618">
        <v>64174.010338517823</v>
      </c>
      <c r="E9618">
        <v>62570496.517370284</v>
      </c>
      <c r="F9618">
        <v>1772.917082979533</v>
      </c>
      <c r="G9618">
        <v>455592806.57825857</v>
      </c>
      <c r="H9618" s="6">
        <f>E9618-G9618-'Recalled prostheses cost'!$F$23</f>
        <v>-416774134.52777946</v>
      </c>
      <c r="I9618" s="112">
        <v>35116915.919554502</v>
      </c>
      <c r="J9618" s="112">
        <v>173125266.49973828</v>
      </c>
      <c r="K9618" s="112">
        <f>I9618-J9618-(0.38*'Recalled prostheses cost'!$F$23)</f>
        <v>-147034043.87760243</v>
      </c>
      <c r="L9618" s="11">
        <f t="shared" si="304"/>
        <v>1</v>
      </c>
    </row>
    <row r="9619" spans="1:12" x14ac:dyDescent="0.25">
      <c r="A9619">
        <f t="shared" si="305"/>
        <v>9614</v>
      </c>
      <c r="C9619">
        <v>55436.414468944458</v>
      </c>
      <c r="D9619">
        <v>56712.245846915088</v>
      </c>
      <c r="E9619">
        <v>63169637.838298157</v>
      </c>
      <c r="F9619">
        <v>1275.8313779706295</v>
      </c>
      <c r="G9619">
        <v>363838557.86005503</v>
      </c>
      <c r="H9619" s="6">
        <f>E9619-G9619-'Recalled prostheses cost'!$F$23</f>
        <v>-324420744.48864806</v>
      </c>
      <c r="I9619" s="112">
        <v>34647296.470347211</v>
      </c>
      <c r="J9619" s="112">
        <v>138258651.98682091</v>
      </c>
      <c r="K9619" s="112">
        <f>I9619-J9619-(0.38*'Recalled prostheses cost'!$F$23)</f>
        <v>-112637048.81389233</v>
      </c>
      <c r="L9619" s="11">
        <f t="shared" si="304"/>
        <v>1</v>
      </c>
    </row>
    <row r="9620" spans="1:12" x14ac:dyDescent="0.25">
      <c r="A9620">
        <f t="shared" si="305"/>
        <v>9615</v>
      </c>
      <c r="C9620">
        <v>66284.18759885864</v>
      </c>
      <c r="D9620">
        <v>68103.861821107974</v>
      </c>
      <c r="E9620">
        <v>45263983.318372563</v>
      </c>
      <c r="F9620">
        <v>1819.674222249334</v>
      </c>
      <c r="G9620">
        <v>297592618.35767215</v>
      </c>
      <c r="H9620" s="6">
        <f>E9620-G9620-'Recalled prostheses cost'!$F$23</f>
        <v>-276080459.50619078</v>
      </c>
      <c r="I9620" s="112">
        <v>25006249.490748148</v>
      </c>
      <c r="J9620" s="112">
        <v>113085194.97591543</v>
      </c>
      <c r="K9620" s="112">
        <f>I9620-J9620-(0.38*'Recalled prostheses cost'!$F$23)</f>
        <v>-97104638.782585919</v>
      </c>
      <c r="L9620" s="11">
        <f t="shared" si="304"/>
        <v>1</v>
      </c>
    </row>
    <row r="9621" spans="1:12" x14ac:dyDescent="0.25">
      <c r="A9621">
        <f t="shared" si="305"/>
        <v>9616</v>
      </c>
      <c r="C9621">
        <v>67324.30023882589</v>
      </c>
      <c r="D9621">
        <v>68872.884464858842</v>
      </c>
      <c r="E9621">
        <v>45842348.950355843</v>
      </c>
      <c r="F9621">
        <v>1548.5842260329518</v>
      </c>
      <c r="G9621">
        <v>211714694.15543252</v>
      </c>
      <c r="H9621" s="6">
        <f>E9621-G9621-'Recalled prostheses cost'!$F$23</f>
        <v>-189624169.67196786</v>
      </c>
      <c r="I9621" s="112">
        <v>25295857.827378549</v>
      </c>
      <c r="J9621" s="112">
        <v>80451583.779064372</v>
      </c>
      <c r="K9621" s="112">
        <f>I9621-J9621-(0.38*'Recalled prostheses cost'!$F$23)</f>
        <v>-64181419.24910447</v>
      </c>
      <c r="L9621" s="11">
        <f t="shared" si="304"/>
        <v>1</v>
      </c>
    </row>
    <row r="9622" spans="1:12" x14ac:dyDescent="0.25">
      <c r="A9622">
        <f t="shared" si="305"/>
        <v>9617</v>
      </c>
      <c r="C9622">
        <v>65138.011768294076</v>
      </c>
      <c r="D9622">
        <v>67368.255830284223</v>
      </c>
      <c r="E9622">
        <v>52424326.082737513</v>
      </c>
      <c r="F9622">
        <v>2230.2440619901463</v>
      </c>
      <c r="G9622">
        <v>421082570.52639532</v>
      </c>
      <c r="H9622" s="6">
        <f>E9622-G9622-'Recalled prostheses cost'!$F$23</f>
        <v>-392410068.91054899</v>
      </c>
      <c r="I9622" s="112">
        <v>29226215.132606842</v>
      </c>
      <c r="J9622" s="112">
        <v>160011376.8000302</v>
      </c>
      <c r="K9622" s="112">
        <f>I9622-J9622-(0.38*'Recalled prostheses cost'!$F$23)</f>
        <v>-139810854.96484202</v>
      </c>
      <c r="L9622" s="11">
        <f t="shared" si="304"/>
        <v>1</v>
      </c>
    </row>
    <row r="9623" spans="1:12" x14ac:dyDescent="0.25">
      <c r="A9623">
        <f t="shared" si="305"/>
        <v>9618</v>
      </c>
      <c r="C9623">
        <v>54043.316005817323</v>
      </c>
      <c r="D9623">
        <v>55383.017769272868</v>
      </c>
      <c r="E9623">
        <v>48999802.778732665</v>
      </c>
      <c r="F9623">
        <v>1339.701763455545</v>
      </c>
      <c r="G9623">
        <v>295210212.99921191</v>
      </c>
      <c r="H9623" s="6">
        <f>E9623-G9623-'Recalled prostheses cost'!$F$23</f>
        <v>-269962234.68737042</v>
      </c>
      <c r="I9623" s="112">
        <v>27315883.026993904</v>
      </c>
      <c r="J9623" s="112">
        <v>112179880.93970054</v>
      </c>
      <c r="K9623" s="112">
        <f>I9623-J9623-(0.38*'Recalled prostheses cost'!$F$23)</f>
        <v>-93889691.210125297</v>
      </c>
      <c r="L9623" s="11">
        <f t="shared" si="304"/>
        <v>1</v>
      </c>
    </row>
    <row r="9624" spans="1:12" x14ac:dyDescent="0.25">
      <c r="A9624">
        <f t="shared" si="305"/>
        <v>9619</v>
      </c>
      <c r="C9624">
        <v>60240.807138946104</v>
      </c>
      <c r="D9624">
        <v>62277.293585918313</v>
      </c>
      <c r="E9624">
        <v>47959511.261479475</v>
      </c>
      <c r="F9624">
        <v>2036.4864469722088</v>
      </c>
      <c r="G9624">
        <v>392707900.66529006</v>
      </c>
      <c r="H9624" s="6">
        <f>E9624-G9624-'Recalled prostheses cost'!$F$23</f>
        <v>-368500213.87070173</v>
      </c>
      <c r="I9624" s="112">
        <v>26439495.219217319</v>
      </c>
      <c r="J9624" s="112">
        <v>149229002.25281018</v>
      </c>
      <c r="K9624" s="112">
        <f>I9624-J9624-(0.38*'Recalled prostheses cost'!$F$23)</f>
        <v>-131815200.3310115</v>
      </c>
      <c r="L9624" s="11">
        <f t="shared" si="304"/>
        <v>1</v>
      </c>
    </row>
    <row r="9625" spans="1:12" x14ac:dyDescent="0.25">
      <c r="A9625">
        <f t="shared" si="305"/>
        <v>9620</v>
      </c>
      <c r="C9625">
        <v>53056.258120183345</v>
      </c>
      <c r="D9625">
        <v>54072.130671387516</v>
      </c>
      <c r="E9625">
        <v>43109165.181805454</v>
      </c>
      <c r="F9625">
        <v>1015.872551204171</v>
      </c>
      <c r="G9625">
        <v>181833484.42646194</v>
      </c>
      <c r="H9625" s="6">
        <f>E9625-G9625-'Recalled prostheses cost'!$F$23</f>
        <v>-162476143.71154764</v>
      </c>
      <c r="I9625" s="112">
        <v>23871435.086247616</v>
      </c>
      <c r="J9625" s="112">
        <v>69096724.082055539</v>
      </c>
      <c r="K9625" s="112">
        <f>I9625-J9625-(0.38*'Recalled prostheses cost'!$F$23)</f>
        <v>-54250982.29322657</v>
      </c>
      <c r="L9625" s="11">
        <f t="shared" si="304"/>
        <v>1</v>
      </c>
    </row>
    <row r="9626" spans="1:12" x14ac:dyDescent="0.25">
      <c r="A9626">
        <f t="shared" si="305"/>
        <v>9621</v>
      </c>
      <c r="C9626">
        <v>63126.947612922479</v>
      </c>
      <c r="D9626">
        <v>65454.148469559113</v>
      </c>
      <c r="E9626">
        <v>69571329.690033197</v>
      </c>
      <c r="F9626">
        <v>2327.2008566366349</v>
      </c>
      <c r="G9626">
        <v>611009615.06121314</v>
      </c>
      <c r="H9626" s="6">
        <f>E9626-G9626-'Recalled prostheses cost'!$F$23</f>
        <v>-565190109.83807111</v>
      </c>
      <c r="I9626" s="112">
        <v>39035014.751701623</v>
      </c>
      <c r="J9626" s="112">
        <v>232183653.723261</v>
      </c>
      <c r="K9626" s="112">
        <f>I9626-J9626-(0.38*'Recalled prostheses cost'!$F$23)</f>
        <v>-202174332.26897803</v>
      </c>
      <c r="L9626" s="11">
        <f t="shared" si="304"/>
        <v>1</v>
      </c>
    </row>
    <row r="9627" spans="1:12" x14ac:dyDescent="0.25">
      <c r="A9627">
        <f t="shared" si="305"/>
        <v>9622</v>
      </c>
      <c r="C9627">
        <v>48671.937243226675</v>
      </c>
      <c r="D9627">
        <v>49901.354191453094</v>
      </c>
      <c r="E9627">
        <v>52958784.8554352</v>
      </c>
      <c r="F9627">
        <v>1229.4169482264188</v>
      </c>
      <c r="G9627">
        <v>321452345.45476776</v>
      </c>
      <c r="H9627" s="6">
        <f>E9627-G9627-'Recalled prostheses cost'!$F$23</f>
        <v>-292245385.06622374</v>
      </c>
      <c r="I9627" s="112">
        <v>29291389.806109291</v>
      </c>
      <c r="J9627" s="112">
        <v>122151891.27281174</v>
      </c>
      <c r="K9627" s="112">
        <f>I9627-J9627-(0.38*'Recalled prostheses cost'!$F$23)</f>
        <v>-101886194.76412109</v>
      </c>
      <c r="L9627" s="11">
        <f t="shared" si="304"/>
        <v>1</v>
      </c>
    </row>
    <row r="9628" spans="1:12" x14ac:dyDescent="0.25">
      <c r="A9628">
        <f t="shared" si="305"/>
        <v>9623</v>
      </c>
      <c r="C9628">
        <v>68559.07534059239</v>
      </c>
      <c r="D9628">
        <v>71008.20123367841</v>
      </c>
      <c r="E9628">
        <v>40624031.722800225</v>
      </c>
      <c r="F9628">
        <v>2449.1258930860204</v>
      </c>
      <c r="G9628">
        <v>314909652.38975763</v>
      </c>
      <c r="H9628" s="6">
        <f>E9628-G9628-'Recalled prostheses cost'!$F$23</f>
        <v>-298037445.13384855</v>
      </c>
      <c r="I9628" s="112">
        <v>22412150.328570977</v>
      </c>
      <c r="J9628" s="112">
        <v>119665667.90810792</v>
      </c>
      <c r="K9628" s="112">
        <f>I9628-J9628-(0.38*'Recalled prostheses cost'!$F$23)</f>
        <v>-106279210.8769556</v>
      </c>
      <c r="L9628" s="11">
        <f t="shared" si="304"/>
        <v>1</v>
      </c>
    </row>
    <row r="9629" spans="1:12" x14ac:dyDescent="0.25">
      <c r="A9629">
        <f t="shared" si="305"/>
        <v>9624</v>
      </c>
      <c r="C9629">
        <v>50774.664193596764</v>
      </c>
      <c r="D9629">
        <v>52205.600988680177</v>
      </c>
      <c r="E9629">
        <v>42161836.636913225</v>
      </c>
      <c r="F9629">
        <v>1430.936795083413</v>
      </c>
      <c r="G9629">
        <v>262681630.13847575</v>
      </c>
      <c r="H9629" s="6">
        <f>E9629-G9629-'Recalled prostheses cost'!$F$23</f>
        <v>-244271617.96845371</v>
      </c>
      <c r="I9629" s="112">
        <v>23275743.765529346</v>
      </c>
      <c r="J9629" s="112">
        <v>99819019.452620789</v>
      </c>
      <c r="K9629" s="112">
        <f>I9629-J9629-(0.38*'Recalled prostheses cost'!$F$23)</f>
        <v>-85568968.984510094</v>
      </c>
      <c r="L9629" s="11">
        <f t="shared" si="304"/>
        <v>1</v>
      </c>
    </row>
    <row r="9630" spans="1:12" x14ac:dyDescent="0.25">
      <c r="A9630">
        <f t="shared" si="305"/>
        <v>9625</v>
      </c>
      <c r="C9630">
        <v>53017.425658946282</v>
      </c>
      <c r="D9630">
        <v>54465.227261813016</v>
      </c>
      <c r="E9630">
        <v>60874077.847289473</v>
      </c>
      <c r="F9630">
        <v>1447.8016028667334</v>
      </c>
      <c r="G9630">
        <v>447008672.77569908</v>
      </c>
      <c r="H9630" s="6">
        <f>E9630-G9630-'Recalled prostheses cost'!$F$23</f>
        <v>-409886419.39530075</v>
      </c>
      <c r="I9630" s="112">
        <v>33482510.419799834</v>
      </c>
      <c r="J9630" s="112">
        <v>169863295.65476567</v>
      </c>
      <c r="K9630" s="112">
        <f>I9630-J9630-(0.38*'Recalled prostheses cost'!$F$23)</f>
        <v>-145406478.53238449</v>
      </c>
      <c r="L9630" s="11">
        <f t="shared" si="304"/>
        <v>1</v>
      </c>
    </row>
    <row r="9631" spans="1:12" x14ac:dyDescent="0.25">
      <c r="A9631">
        <f t="shared" si="305"/>
        <v>9626</v>
      </c>
      <c r="C9631">
        <v>67634.767312338314</v>
      </c>
      <c r="D9631">
        <v>70506.542586528813</v>
      </c>
      <c r="E9631">
        <v>44641139.251968637</v>
      </c>
      <c r="F9631">
        <v>2871.7752741904987</v>
      </c>
      <c r="G9631">
        <v>443283274.97131908</v>
      </c>
      <c r="H9631" s="6">
        <f>E9631-G9631-'Recalled prostheses cost'!$F$23</f>
        <v>-422393960.18624163</v>
      </c>
      <c r="I9631" s="112">
        <v>24914658.369237509</v>
      </c>
      <c r="J9631" s="112">
        <v>168447644.48910126</v>
      </c>
      <c r="K9631" s="112">
        <f>I9631-J9631-(0.38*'Recalled prostheses cost'!$F$23)</f>
        <v>-152558679.4172824</v>
      </c>
      <c r="L9631" s="11">
        <f t="shared" si="304"/>
        <v>1</v>
      </c>
    </row>
    <row r="9632" spans="1:12" x14ac:dyDescent="0.25">
      <c r="A9632">
        <f t="shared" si="305"/>
        <v>9627</v>
      </c>
      <c r="C9632">
        <v>86663.397142294692</v>
      </c>
      <c r="D9632">
        <v>89242.00941277809</v>
      </c>
      <c r="E9632">
        <v>46523728.108560167</v>
      </c>
      <c r="F9632">
        <v>2578.6122704833979</v>
      </c>
      <c r="G9632">
        <v>279413164.93829238</v>
      </c>
      <c r="H9632" s="6">
        <f>E9632-G9632-'Recalled prostheses cost'!$F$23</f>
        <v>-256641261.29662338</v>
      </c>
      <c r="I9632" s="112">
        <v>25942923.073065747</v>
      </c>
      <c r="J9632" s="112">
        <v>106177002.67655112</v>
      </c>
      <c r="K9632" s="112">
        <f>I9632-J9632-(0.38*'Recalled prostheses cost'!$F$23)</f>
        <v>-89259772.90090403</v>
      </c>
      <c r="L9632" s="11">
        <f t="shared" si="304"/>
        <v>1</v>
      </c>
    </row>
    <row r="9633" spans="1:12" x14ac:dyDescent="0.25">
      <c r="A9633">
        <f t="shared" si="305"/>
        <v>9628</v>
      </c>
      <c r="C9633">
        <v>68591.902498618845</v>
      </c>
      <c r="D9633">
        <v>71007.9566453281</v>
      </c>
      <c r="E9633">
        <v>54742850.801308803</v>
      </c>
      <c r="F9633">
        <v>2416.0541467092553</v>
      </c>
      <c r="G9633">
        <v>412666443.93314856</v>
      </c>
      <c r="H9633" s="6">
        <f>E9633-G9633-'Recalled prostheses cost'!$F$23</f>
        <v>-381675417.59873092</v>
      </c>
      <c r="I9633" s="112">
        <v>30720695.886185784</v>
      </c>
      <c r="J9633" s="112">
        <v>156813248.69459644</v>
      </c>
      <c r="K9633" s="112">
        <f>I9633-J9633-(0.38*'Recalled prostheses cost'!$F$23)</f>
        <v>-135118246.1058293</v>
      </c>
      <c r="L9633" s="11">
        <f t="shared" si="304"/>
        <v>1</v>
      </c>
    </row>
    <row r="9634" spans="1:12" x14ac:dyDescent="0.25">
      <c r="A9634">
        <f t="shared" si="305"/>
        <v>9629</v>
      </c>
      <c r="C9634">
        <v>50971.602405027254</v>
      </c>
      <c r="D9634">
        <v>51878.864396557328</v>
      </c>
      <c r="E9634">
        <v>54726422.726871707</v>
      </c>
      <c r="F9634">
        <v>907.26199153007474</v>
      </c>
      <c r="G9634">
        <v>202336216.38209373</v>
      </c>
      <c r="H9634" s="6">
        <f>E9634-G9634-'Recalled prostheses cost'!$F$23</f>
        <v>-171361618.1221132</v>
      </c>
      <c r="I9634" s="112">
        <v>30161789.862884209</v>
      </c>
      <c r="J9634" s="112">
        <v>76887762.225195616</v>
      </c>
      <c r="K9634" s="112">
        <f>I9634-J9634-(0.38*'Recalled prostheses cost'!$F$23)</f>
        <v>-55751665.659730054</v>
      </c>
      <c r="L9634" s="11">
        <f t="shared" si="304"/>
        <v>1</v>
      </c>
    </row>
    <row r="9635" spans="1:12" x14ac:dyDescent="0.25">
      <c r="A9635">
        <f t="shared" si="305"/>
        <v>9630</v>
      </c>
      <c r="C9635">
        <v>70914.526525769907</v>
      </c>
      <c r="D9635">
        <v>73820.91934662663</v>
      </c>
      <c r="E9635">
        <v>42014601.95896022</v>
      </c>
      <c r="F9635">
        <v>2906.3928208567231</v>
      </c>
      <c r="G9635">
        <v>392600139.74355221</v>
      </c>
      <c r="H9635" s="6">
        <f>E9635-G9635-'Recalled prostheses cost'!$F$23</f>
        <v>-374337362.25148314</v>
      </c>
      <c r="I9635" s="112">
        <v>22890358.040908575</v>
      </c>
      <c r="J9635" s="112">
        <v>149188053.10254979</v>
      </c>
      <c r="K9635" s="112">
        <f>I9635-J9635-(0.38*'Recalled prostheses cost'!$F$23)</f>
        <v>-135323388.35905987</v>
      </c>
      <c r="L9635" s="11">
        <f t="shared" si="304"/>
        <v>1</v>
      </c>
    </row>
    <row r="9636" spans="1:12" x14ac:dyDescent="0.25">
      <c r="A9636">
        <f t="shared" si="305"/>
        <v>9631</v>
      </c>
      <c r="C9636">
        <v>51506.697276920844</v>
      </c>
      <c r="D9636">
        <v>52902.983354319535</v>
      </c>
      <c r="E9636">
        <v>46901153.352454029</v>
      </c>
      <c r="F9636">
        <v>1396.2860773986904</v>
      </c>
      <c r="G9636">
        <v>269829108.84313756</v>
      </c>
      <c r="H9636" s="6">
        <f>E9636-G9636-'Recalled prostheses cost'!$F$23</f>
        <v>-246679779.9575747</v>
      </c>
      <c r="I9636" s="112">
        <v>25563750.802506048</v>
      </c>
      <c r="J9636" s="112">
        <v>102535061.36039227</v>
      </c>
      <c r="K9636" s="112">
        <f>I9636-J9636-(0.38*'Recalled prostheses cost'!$F$23)</f>
        <v>-85997003.855304867</v>
      </c>
      <c r="L9636" s="11">
        <f t="shared" si="304"/>
        <v>1</v>
      </c>
    </row>
    <row r="9637" spans="1:12" x14ac:dyDescent="0.25">
      <c r="A9637">
        <f t="shared" si="305"/>
        <v>9632</v>
      </c>
      <c r="C9637">
        <v>71860.320749462</v>
      </c>
      <c r="D9637">
        <v>73738.516609564322</v>
      </c>
      <c r="E9637">
        <v>43764564.424895152</v>
      </c>
      <c r="F9637">
        <v>1878.1958601023216</v>
      </c>
      <c r="G9637">
        <v>216682799.82059273</v>
      </c>
      <c r="H9637" s="6">
        <f>E9637-G9637-'Recalled prostheses cost'!$F$23</f>
        <v>-196670059.86258876</v>
      </c>
      <c r="I9637" s="112">
        <v>24450815.676926371</v>
      </c>
      <c r="J9637" s="112">
        <v>82339463.93182525</v>
      </c>
      <c r="K9637" s="112">
        <f>I9637-J9637-(0.38*'Recalled prostheses cost'!$F$23)</f>
        <v>-66914341.552317522</v>
      </c>
      <c r="L9637" s="11">
        <f t="shared" si="304"/>
        <v>1</v>
      </c>
    </row>
    <row r="9638" spans="1:12" x14ac:dyDescent="0.25">
      <c r="A9638">
        <f t="shared" si="305"/>
        <v>9633</v>
      </c>
      <c r="C9638">
        <v>56159.244254607984</v>
      </c>
      <c r="D9638">
        <v>58468.622216168595</v>
      </c>
      <c r="E9638">
        <v>52416854.363902166</v>
      </c>
      <c r="F9638">
        <v>2309.3779615606109</v>
      </c>
      <c r="G9638">
        <v>475958504.58215338</v>
      </c>
      <c r="H9638" s="6">
        <f>E9638-G9638-'Recalled prostheses cost'!$F$23</f>
        <v>-447293474.6851424</v>
      </c>
      <c r="I9638" s="112">
        <v>29407596.320331872</v>
      </c>
      <c r="J9638" s="112">
        <v>180864231.74121833</v>
      </c>
      <c r="K9638" s="112">
        <f>I9638-J9638-(0.38*'Recalled prostheses cost'!$F$23)</f>
        <v>-160482328.71830511</v>
      </c>
      <c r="L9638" s="11">
        <f t="shared" si="304"/>
        <v>1</v>
      </c>
    </row>
    <row r="9639" spans="1:12" x14ac:dyDescent="0.25">
      <c r="A9639">
        <f t="shared" si="305"/>
        <v>9634</v>
      </c>
      <c r="C9639">
        <v>55768.037195777244</v>
      </c>
      <c r="D9639">
        <v>57830.737014328675</v>
      </c>
      <c r="E9639">
        <v>59482089.042168379</v>
      </c>
      <c r="F9639">
        <v>2062.6998185514312</v>
      </c>
      <c r="G9639">
        <v>599041787.61716521</v>
      </c>
      <c r="H9639" s="6">
        <f>E9639-G9639-'Recalled prostheses cost'!$F$23</f>
        <v>-563311523.041888</v>
      </c>
      <c r="I9639" s="112">
        <v>33126156.612913627</v>
      </c>
      <c r="J9639" s="112">
        <v>227635879.29452279</v>
      </c>
      <c r="K9639" s="112">
        <f>I9639-J9639-(0.38*'Recalled prostheses cost'!$F$23)</f>
        <v>-203535415.97902781</v>
      </c>
      <c r="L9639" s="11">
        <f t="shared" si="304"/>
        <v>1</v>
      </c>
    </row>
    <row r="9640" spans="1:12" x14ac:dyDescent="0.25">
      <c r="A9640">
        <f t="shared" si="305"/>
        <v>9635</v>
      </c>
      <c r="C9640">
        <v>51469.117956900067</v>
      </c>
      <c r="D9640">
        <v>52788.655531130207</v>
      </c>
      <c r="E9640">
        <v>47509436.3625191</v>
      </c>
      <c r="F9640">
        <v>1319.5375742301403</v>
      </c>
      <c r="G9640">
        <v>302619158.84717149</v>
      </c>
      <c r="H9640" s="6">
        <f>E9640-G9640-'Recalled prostheses cost'!$F$23</f>
        <v>-278861546.95154357</v>
      </c>
      <c r="I9640" s="112">
        <v>26137905.948918868</v>
      </c>
      <c r="J9640" s="112">
        <v>114995280.36192517</v>
      </c>
      <c r="K9640" s="112">
        <f>I9640-J9640-(0.38*'Recalled prostheses cost'!$F$23)</f>
        <v>-97883067.71042496</v>
      </c>
      <c r="L9640" s="11">
        <f t="shared" si="304"/>
        <v>1</v>
      </c>
    </row>
    <row r="9641" spans="1:12" x14ac:dyDescent="0.25">
      <c r="A9641">
        <f t="shared" si="305"/>
        <v>9636</v>
      </c>
      <c r="C9641">
        <v>51888.403766434509</v>
      </c>
      <c r="D9641">
        <v>53672.452338829287</v>
      </c>
      <c r="E9641">
        <v>39940745.661939315</v>
      </c>
      <c r="F9641">
        <v>1784.0485723947786</v>
      </c>
      <c r="G9641">
        <v>278747242.93671489</v>
      </c>
      <c r="H9641" s="6">
        <f>E9641-G9641-'Recalled prostheses cost'!$F$23</f>
        <v>-262558321.74166673</v>
      </c>
      <c r="I9641" s="112">
        <v>22158248.309644863</v>
      </c>
      <c r="J9641" s="112">
        <v>105923952.31595166</v>
      </c>
      <c r="K9641" s="112">
        <f>I9641-J9641-(0.38*'Recalled prostheses cost'!$F$23)</f>
        <v>-92791397.303725451</v>
      </c>
      <c r="L9641" s="11">
        <f t="shared" si="304"/>
        <v>1</v>
      </c>
    </row>
    <row r="9642" spans="1:12" x14ac:dyDescent="0.25">
      <c r="A9642">
        <f t="shared" si="305"/>
        <v>9637</v>
      </c>
      <c r="C9642">
        <v>54999.171060773915</v>
      </c>
      <c r="D9642">
        <v>56566.062633805894</v>
      </c>
      <c r="E9642">
        <v>49419606.641273096</v>
      </c>
      <c r="F9642">
        <v>1566.8915730319786</v>
      </c>
      <c r="G9642">
        <v>358054721.20741993</v>
      </c>
      <c r="H9642" s="6">
        <f>E9642-G9642-'Recalled prostheses cost'!$F$23</f>
        <v>-332386939.03303802</v>
      </c>
      <c r="I9642" s="112">
        <v>27647713.39066875</v>
      </c>
      <c r="J9642" s="112">
        <v>136060794.05881959</v>
      </c>
      <c r="K9642" s="112">
        <f>I9642-J9642-(0.38*'Recalled prostheses cost'!$F$23)</f>
        <v>-117438773.9655695</v>
      </c>
      <c r="L9642" s="11">
        <f t="shared" si="304"/>
        <v>1</v>
      </c>
    </row>
    <row r="9643" spans="1:12" x14ac:dyDescent="0.25">
      <c r="A9643">
        <f t="shared" si="305"/>
        <v>9638</v>
      </c>
      <c r="C9643">
        <v>52243.864366765905</v>
      </c>
      <c r="D9643">
        <v>54098.84717110834</v>
      </c>
      <c r="E9643">
        <v>41593079.197297767</v>
      </c>
      <c r="F9643">
        <v>1854.982804342435</v>
      </c>
      <c r="G9643">
        <v>323232149.70625353</v>
      </c>
      <c r="H9643" s="6">
        <f>E9643-G9643-'Recalled prostheses cost'!$F$23</f>
        <v>-305390894.97584695</v>
      </c>
      <c r="I9643" s="112">
        <v>22780387.735116024</v>
      </c>
      <c r="J9643" s="112">
        <v>122828216.8883763</v>
      </c>
      <c r="K9643" s="112">
        <f>I9643-J9643-(0.38*'Recalled prostheses cost'!$F$23)</f>
        <v>-109073522.45067891</v>
      </c>
      <c r="L9643" s="11">
        <f t="shared" si="304"/>
        <v>1</v>
      </c>
    </row>
    <row r="9644" spans="1:12" x14ac:dyDescent="0.25">
      <c r="A9644">
        <f t="shared" si="305"/>
        <v>9639</v>
      </c>
      <c r="C9644">
        <v>51428.769820558533</v>
      </c>
      <c r="D9644">
        <v>52945.732277919014</v>
      </c>
      <c r="E9644">
        <v>42979003.448716663</v>
      </c>
      <c r="F9644">
        <v>1516.9624573604815</v>
      </c>
      <c r="G9644">
        <v>331807667.52319264</v>
      </c>
      <c r="H9644" s="6">
        <f>E9644-G9644-'Recalled prostheses cost'!$F$23</f>
        <v>-312580488.54136717</v>
      </c>
      <c r="I9644" s="112">
        <v>23789231.407136109</v>
      </c>
      <c r="J9644" s="112">
        <v>126086913.65881316</v>
      </c>
      <c r="K9644" s="112">
        <f>I9644-J9644-(0.38*'Recalled prostheses cost'!$F$23)</f>
        <v>-111323375.54909569</v>
      </c>
      <c r="L9644" s="11">
        <f t="shared" si="304"/>
        <v>1</v>
      </c>
    </row>
    <row r="9645" spans="1:12" x14ac:dyDescent="0.25">
      <c r="A9645">
        <f t="shared" si="305"/>
        <v>9640</v>
      </c>
      <c r="C9645">
        <v>68129.375504048585</v>
      </c>
      <c r="D9645">
        <v>71033.909841101166</v>
      </c>
      <c r="E9645">
        <v>51687006.103478216</v>
      </c>
      <c r="F9645">
        <v>2904.5343370525807</v>
      </c>
      <c r="G9645">
        <v>537074364.5069412</v>
      </c>
      <c r="H9645" s="6">
        <f>E9645-G9645-'Recalled prostheses cost'!$F$23</f>
        <v>-509139182.87035418</v>
      </c>
      <c r="I9645" s="112">
        <v>28892671.589370798</v>
      </c>
      <c r="J9645" s="112">
        <v>204088258.51263762</v>
      </c>
      <c r="K9645" s="112">
        <f>I9645-J9645-(0.38*'Recalled prostheses cost'!$F$23)</f>
        <v>-184221280.22068548</v>
      </c>
      <c r="L9645" s="11">
        <f t="shared" si="304"/>
        <v>1</v>
      </c>
    </row>
    <row r="9646" spans="1:12" x14ac:dyDescent="0.25">
      <c r="A9646">
        <f t="shared" si="305"/>
        <v>9641</v>
      </c>
      <c r="C9646">
        <v>49535.590622144242</v>
      </c>
      <c r="D9646">
        <v>50704.962835166327</v>
      </c>
      <c r="E9646">
        <v>43128088.5567756</v>
      </c>
      <c r="F9646">
        <v>1169.3722130220849</v>
      </c>
      <c r="G9646">
        <v>230989775.97992867</v>
      </c>
      <c r="H9646" s="6">
        <f>E9646-G9646-'Recalled prostheses cost'!$F$23</f>
        <v>-211613511.89004424</v>
      </c>
      <c r="I9646" s="112">
        <v>24153539.4609995</v>
      </c>
      <c r="J9646" s="112">
        <v>87776114.872372895</v>
      </c>
      <c r="K9646" s="112">
        <f>I9646-J9646-(0.38*'Recalled prostheses cost'!$F$23)</f>
        <v>-72648268.708792031</v>
      </c>
      <c r="L9646" s="11">
        <f t="shared" si="304"/>
        <v>1</v>
      </c>
    </row>
    <row r="9647" spans="1:12" x14ac:dyDescent="0.25">
      <c r="A9647">
        <f t="shared" si="305"/>
        <v>9642</v>
      </c>
      <c r="C9647">
        <v>74338.644180808566</v>
      </c>
      <c r="D9647">
        <v>76679.883265779674</v>
      </c>
      <c r="E9647">
        <v>47810051.968211502</v>
      </c>
      <c r="F9647">
        <v>2341.2390849711082</v>
      </c>
      <c r="G9647">
        <v>286276951.2779699</v>
      </c>
      <c r="H9647" s="6">
        <f>E9647-G9647-'Recalled prostheses cost'!$F$23</f>
        <v>-262218723.77664956</v>
      </c>
      <c r="I9647" s="112">
        <v>26261544.697018642</v>
      </c>
      <c r="J9647" s="112">
        <v>108785241.48562859</v>
      </c>
      <c r="K9647" s="112">
        <f>I9647-J9647-(0.38*'Recalled prostheses cost'!$F$23)</f>
        <v>-91549390.086028606</v>
      </c>
      <c r="L9647" s="11">
        <f t="shared" si="304"/>
        <v>1</v>
      </c>
    </row>
    <row r="9648" spans="1:12" x14ac:dyDescent="0.25">
      <c r="A9648">
        <f t="shared" si="305"/>
        <v>9643</v>
      </c>
      <c r="C9648">
        <v>56919.381658539874</v>
      </c>
      <c r="D9648">
        <v>58734.909593454431</v>
      </c>
      <c r="E9648">
        <v>41216301.675453886</v>
      </c>
      <c r="F9648">
        <v>1815.5279349145567</v>
      </c>
      <c r="G9648">
        <v>279099369.00796974</v>
      </c>
      <c r="H9648" s="6">
        <f>E9648-G9648-'Recalled prostheses cost'!$F$23</f>
        <v>-261634891.79940701</v>
      </c>
      <c r="I9648" s="112">
        <v>22766691.890324593</v>
      </c>
      <c r="J9648" s="112">
        <v>106057760.22302851</v>
      </c>
      <c r="K9648" s="112">
        <f>I9648-J9648-(0.38*'Recalled prostheses cost'!$F$23)</f>
        <v>-92316761.630122572</v>
      </c>
      <c r="L9648" s="11">
        <f t="shared" si="304"/>
        <v>1</v>
      </c>
    </row>
    <row r="9649" spans="1:12" x14ac:dyDescent="0.25">
      <c r="A9649">
        <f t="shared" si="305"/>
        <v>9644</v>
      </c>
      <c r="C9649">
        <v>60171.577203773355</v>
      </c>
      <c r="D9649">
        <v>62268.373654179559</v>
      </c>
      <c r="E9649">
        <v>50533898.878664277</v>
      </c>
      <c r="F9649">
        <v>2096.7964504062038</v>
      </c>
      <c r="G9649">
        <v>418284331.57117575</v>
      </c>
      <c r="H9649" s="6">
        <f>E9649-G9649-'Recalled prostheses cost'!$F$23</f>
        <v>-391502257.15940267</v>
      </c>
      <c r="I9649" s="112">
        <v>27856140.447522022</v>
      </c>
      <c r="J9649" s="112">
        <v>158948045.9970468</v>
      </c>
      <c r="K9649" s="112">
        <f>I9649-J9649-(0.38*'Recalled prostheses cost'!$F$23)</f>
        <v>-140117598.84694344</v>
      </c>
      <c r="L9649" s="11">
        <f t="shared" si="304"/>
        <v>1</v>
      </c>
    </row>
    <row r="9650" spans="1:12" x14ac:dyDescent="0.25">
      <c r="A9650">
        <f t="shared" si="305"/>
        <v>9645</v>
      </c>
      <c r="C9650">
        <v>60559.241324793096</v>
      </c>
      <c r="D9650">
        <v>62764.241457560471</v>
      </c>
      <c r="E9650">
        <v>50153395.803720392</v>
      </c>
      <c r="F9650">
        <v>2205.0001327673745</v>
      </c>
      <c r="G9650">
        <v>404688980.28629345</v>
      </c>
      <c r="H9650" s="6">
        <f>E9650-G9650-'Recalled prostheses cost'!$F$23</f>
        <v>-378287408.9494642</v>
      </c>
      <c r="I9650" s="112">
        <v>28038228.273013018</v>
      </c>
      <c r="J9650" s="112">
        <v>153781812.50879154</v>
      </c>
      <c r="K9650" s="112">
        <f>I9650-J9650-(0.38*'Recalled prostheses cost'!$F$23)</f>
        <v>-134769277.53319716</v>
      </c>
      <c r="L9650" s="11">
        <f t="shared" si="304"/>
        <v>1</v>
      </c>
    </row>
    <row r="9651" spans="1:12" x14ac:dyDescent="0.25">
      <c r="A9651">
        <f t="shared" si="305"/>
        <v>9646</v>
      </c>
      <c r="C9651">
        <v>51289.026758872111</v>
      </c>
      <c r="D9651">
        <v>52754.084072634374</v>
      </c>
      <c r="E9651">
        <v>42461578.436663128</v>
      </c>
      <c r="F9651">
        <v>1465.0573137622632</v>
      </c>
      <c r="G9651">
        <v>259766078.57768935</v>
      </c>
      <c r="H9651" s="6">
        <f>E9651-G9651-'Recalled prostheses cost'!$F$23</f>
        <v>-241056324.6079174</v>
      </c>
      <c r="I9651" s="112">
        <v>23554134.968423836</v>
      </c>
      <c r="J9651" s="112">
        <v>98711109.85952194</v>
      </c>
      <c r="K9651" s="112">
        <f>I9651-J9651-(0.38*'Recalled prostheses cost'!$F$23)</f>
        <v>-84182668.188516766</v>
      </c>
      <c r="L9651" s="11">
        <f t="shared" si="304"/>
        <v>1</v>
      </c>
    </row>
    <row r="9652" spans="1:12" x14ac:dyDescent="0.25">
      <c r="A9652">
        <f t="shared" si="305"/>
        <v>9647</v>
      </c>
      <c r="C9652">
        <v>49277.002268681048</v>
      </c>
      <c r="D9652">
        <v>50515.679626865203</v>
      </c>
      <c r="E9652">
        <v>44129384.275002308</v>
      </c>
      <c r="F9652">
        <v>1238.6773581841553</v>
      </c>
      <c r="G9652">
        <v>261392624.60732377</v>
      </c>
      <c r="H9652" s="6">
        <f>E9652-G9652-'Recalled prostheses cost'!$F$23</f>
        <v>-241015064.79921263</v>
      </c>
      <c r="I9652" s="112">
        <v>24349341.777003657</v>
      </c>
      <c r="J9652" s="112">
        <v>99329197.35078305</v>
      </c>
      <c r="K9652" s="112">
        <f>I9652-J9652-(0.38*'Recalled prostheses cost'!$F$23)</f>
        <v>-84005548.871198028</v>
      </c>
      <c r="L9652" s="11">
        <f t="shared" si="304"/>
        <v>1</v>
      </c>
    </row>
    <row r="9653" spans="1:12" x14ac:dyDescent="0.25">
      <c r="A9653">
        <f t="shared" si="305"/>
        <v>9648</v>
      </c>
      <c r="C9653">
        <v>61829.736817000557</v>
      </c>
      <c r="D9653">
        <v>64940.100201227797</v>
      </c>
      <c r="E9653">
        <v>43699898.959283434</v>
      </c>
      <c r="F9653">
        <v>3110.3633842272393</v>
      </c>
      <c r="G9653">
        <v>487970242.21029353</v>
      </c>
      <c r="H9653" s="6">
        <f>E9653-G9653-'Recalled prostheses cost'!$F$23</f>
        <v>-468022167.71790129</v>
      </c>
      <c r="I9653" s="112">
        <v>23772273.534949809</v>
      </c>
      <c r="J9653" s="112">
        <v>185428692.03991154</v>
      </c>
      <c r="K9653" s="112">
        <f>I9653-J9653-(0.38*'Recalled prostheses cost'!$F$23)</f>
        <v>-170682111.80238038</v>
      </c>
      <c r="L9653" s="11">
        <f t="shared" si="304"/>
        <v>1</v>
      </c>
    </row>
    <row r="9654" spans="1:12" x14ac:dyDescent="0.25">
      <c r="A9654">
        <f t="shared" si="305"/>
        <v>9649</v>
      </c>
      <c r="C9654">
        <v>54941.518934367276</v>
      </c>
      <c r="D9654">
        <v>56460.74417418323</v>
      </c>
      <c r="E9654">
        <v>63044310.929668449</v>
      </c>
      <c r="F9654">
        <v>1519.2252398159544</v>
      </c>
      <c r="G9654">
        <v>341838915.44658297</v>
      </c>
      <c r="H9654" s="6">
        <f>E9654-G9654-'Recalled prostheses cost'!$F$23</f>
        <v>-302546428.98380572</v>
      </c>
      <c r="I9654" s="112">
        <v>34731795.971831463</v>
      </c>
      <c r="J9654" s="112">
        <v>129898787.86970153</v>
      </c>
      <c r="K9654" s="112">
        <f>I9654-J9654-(0.38*'Recalled prostheses cost'!$F$23)</f>
        <v>-104192685.19528872</v>
      </c>
      <c r="L9654" s="11">
        <f t="shared" si="304"/>
        <v>1</v>
      </c>
    </row>
    <row r="9655" spans="1:12" x14ac:dyDescent="0.25">
      <c r="A9655">
        <f t="shared" si="305"/>
        <v>9650</v>
      </c>
      <c r="C9655">
        <v>84663.059576045023</v>
      </c>
      <c r="D9655">
        <v>87647.093151535097</v>
      </c>
      <c r="E9655">
        <v>61727829.356743231</v>
      </c>
      <c r="F9655">
        <v>2984.0335754900734</v>
      </c>
      <c r="G9655">
        <v>487525090.63713664</v>
      </c>
      <c r="H9655" s="6">
        <f>E9655-G9655-'Recalled prostheses cost'!$F$23</f>
        <v>-449549085.74728459</v>
      </c>
      <c r="I9655" s="112">
        <v>34315408.5295977</v>
      </c>
      <c r="J9655" s="112">
        <v>185259534.44211194</v>
      </c>
      <c r="K9655" s="112">
        <f>I9655-J9655-(0.38*'Recalled prostheses cost'!$F$23)</f>
        <v>-159969819.20993289</v>
      </c>
      <c r="L9655" s="11">
        <f t="shared" si="304"/>
        <v>1</v>
      </c>
    </row>
    <row r="9656" spans="1:12" x14ac:dyDescent="0.25">
      <c r="A9656">
        <f t="shared" si="305"/>
        <v>9651</v>
      </c>
      <c r="C9656">
        <v>62834.591787504301</v>
      </c>
      <c r="D9656">
        <v>64640.972349622978</v>
      </c>
      <c r="E9656">
        <v>56329679.976009503</v>
      </c>
      <c r="F9656">
        <v>1806.3805621186766</v>
      </c>
      <c r="G9656">
        <v>414596254.2927767</v>
      </c>
      <c r="H9656" s="6">
        <f>E9656-G9656-'Recalled prostheses cost'!$F$23</f>
        <v>-382018398.78365839</v>
      </c>
      <c r="I9656" s="112">
        <v>31644790.923087612</v>
      </c>
      <c r="J9656" s="112">
        <v>157546576.63125518</v>
      </c>
      <c r="K9656" s="112">
        <f>I9656-J9656-(0.38*'Recalled prostheses cost'!$F$23)</f>
        <v>-134927479.00558621</v>
      </c>
      <c r="L9656" s="11">
        <f t="shared" si="304"/>
        <v>1</v>
      </c>
    </row>
    <row r="9657" spans="1:12" x14ac:dyDescent="0.25">
      <c r="A9657">
        <f t="shared" si="305"/>
        <v>9652</v>
      </c>
      <c r="C9657">
        <v>69447.476881105598</v>
      </c>
      <c r="D9657">
        <v>71816.5441980701</v>
      </c>
      <c r="E9657">
        <v>54726868.41694393</v>
      </c>
      <c r="F9657">
        <v>2369.0673169645015</v>
      </c>
      <c r="G9657">
        <v>392986035.34625095</v>
      </c>
      <c r="H9657" s="6">
        <f>E9657-G9657-'Recalled prostheses cost'!$F$23</f>
        <v>-362010991.39619821</v>
      </c>
      <c r="I9657" s="112">
        <v>30493616.802204311</v>
      </c>
      <c r="J9657" s="112">
        <v>149334693.43157536</v>
      </c>
      <c r="K9657" s="112">
        <f>I9657-J9657-(0.38*'Recalled prostheses cost'!$F$23)</f>
        <v>-127866769.9267897</v>
      </c>
      <c r="L9657" s="11">
        <f t="shared" si="304"/>
        <v>1</v>
      </c>
    </row>
    <row r="9658" spans="1:12" x14ac:dyDescent="0.25">
      <c r="A9658">
        <f t="shared" si="305"/>
        <v>9653</v>
      </c>
      <c r="C9658">
        <v>61400.891426410701</v>
      </c>
      <c r="D9658">
        <v>63551.695713996683</v>
      </c>
      <c r="E9658">
        <v>41148441.94736965</v>
      </c>
      <c r="F9658">
        <v>2150.8042875859828</v>
      </c>
      <c r="G9658">
        <v>297474087.37990737</v>
      </c>
      <c r="H9658" s="6">
        <f>E9658-G9658-'Recalled prostheses cost'!$F$23</f>
        <v>-280077469.8994289</v>
      </c>
      <c r="I9658" s="112">
        <v>22997946.146060869</v>
      </c>
      <c r="J9658" s="112">
        <v>113040153.20436481</v>
      </c>
      <c r="K9658" s="112">
        <f>I9658-J9658-(0.38*'Recalled prostheses cost'!$F$23)</f>
        <v>-99067900.355722576</v>
      </c>
      <c r="L9658" s="11">
        <f t="shared" si="304"/>
        <v>1</v>
      </c>
    </row>
    <row r="9659" spans="1:12" x14ac:dyDescent="0.25">
      <c r="A9659">
        <f t="shared" si="305"/>
        <v>9654</v>
      </c>
      <c r="C9659">
        <v>61631.484401277296</v>
      </c>
      <c r="D9659">
        <v>63795.505784264395</v>
      </c>
      <c r="E9659">
        <v>40512641.279865675</v>
      </c>
      <c r="F9659">
        <v>2164.0213829870991</v>
      </c>
      <c r="G9659">
        <v>303392013.49426949</v>
      </c>
      <c r="H9659" s="6">
        <f>E9659-G9659-'Recalled prostheses cost'!$F$23</f>
        <v>-286631196.68129498</v>
      </c>
      <c r="I9659" s="112">
        <v>22761441.317309827</v>
      </c>
      <c r="J9659" s="112">
        <v>115288965.12782243</v>
      </c>
      <c r="K9659" s="112">
        <f>I9659-J9659-(0.38*'Recalled prostheses cost'!$F$23)</f>
        <v>-101553217.10793126</v>
      </c>
      <c r="L9659" s="11">
        <f t="shared" si="304"/>
        <v>1</v>
      </c>
    </row>
    <row r="9660" spans="1:12" x14ac:dyDescent="0.25">
      <c r="A9660">
        <f t="shared" si="305"/>
        <v>9655</v>
      </c>
      <c r="C9660">
        <v>75086.638386053688</v>
      </c>
      <c r="D9660">
        <v>78369.040007200689</v>
      </c>
      <c r="E9660">
        <v>69792798.343944386</v>
      </c>
      <c r="F9660">
        <v>3282.4016211470007</v>
      </c>
      <c r="G9660">
        <v>751620477.78300953</v>
      </c>
      <c r="H9660" s="6">
        <f>E9660-G9660-'Recalled prostheses cost'!$F$23</f>
        <v>-705579503.90595627</v>
      </c>
      <c r="I9660" s="112">
        <v>38146796.213712998</v>
      </c>
      <c r="J9660" s="112">
        <v>285615781.55754364</v>
      </c>
      <c r="K9660" s="112">
        <f>I9660-J9660-(0.38*'Recalled prostheses cost'!$F$23)</f>
        <v>-256494678.6412493</v>
      </c>
      <c r="L9660" s="11">
        <f t="shared" si="304"/>
        <v>1</v>
      </c>
    </row>
    <row r="9661" spans="1:12" x14ac:dyDescent="0.25">
      <c r="A9661">
        <f t="shared" si="305"/>
        <v>9656</v>
      </c>
      <c r="C9661">
        <v>51917.923424498498</v>
      </c>
      <c r="D9661">
        <v>54041.211619091686</v>
      </c>
      <c r="E9661">
        <v>44992992.632998899</v>
      </c>
      <c r="F9661">
        <v>2123.2881945931877</v>
      </c>
      <c r="G9661">
        <v>459196540.0878213</v>
      </c>
      <c r="H9661" s="6">
        <f>E9661-G9661-'Recalled prostheses cost'!$F$23</f>
        <v>-437955371.92171359</v>
      </c>
      <c r="I9661" s="112">
        <v>24966187.389298536</v>
      </c>
      <c r="J9661" s="112">
        <v>174494685.23337212</v>
      </c>
      <c r="K9661" s="112">
        <f>I9661-J9661-(0.38*'Recalled prostheses cost'!$F$23)</f>
        <v>-158554191.14149225</v>
      </c>
      <c r="L9661" s="11">
        <f t="shared" si="304"/>
        <v>1</v>
      </c>
    </row>
    <row r="9662" spans="1:12" x14ac:dyDescent="0.25">
      <c r="A9662">
        <f t="shared" si="305"/>
        <v>9657</v>
      </c>
      <c r="C9662">
        <v>53483.649054202921</v>
      </c>
      <c r="D9662">
        <v>55119.48110032815</v>
      </c>
      <c r="E9662">
        <v>42607951.158311307</v>
      </c>
      <c r="F9662">
        <v>1635.8320461252297</v>
      </c>
      <c r="G9662">
        <v>359525389.12047482</v>
      </c>
      <c r="H9662" s="6">
        <f>E9662-G9662-'Recalled prostheses cost'!$F$23</f>
        <v>-340669262.42905468</v>
      </c>
      <c r="I9662" s="112">
        <v>23551184.103017967</v>
      </c>
      <c r="J9662" s="112">
        <v>136619647.86578044</v>
      </c>
      <c r="K9662" s="112">
        <f>I9662-J9662-(0.38*'Recalled prostheses cost'!$F$23)</f>
        <v>-122094157.06018111</v>
      </c>
      <c r="L9662" s="11">
        <f t="shared" si="304"/>
        <v>1</v>
      </c>
    </row>
    <row r="9663" spans="1:12" x14ac:dyDescent="0.25">
      <c r="A9663">
        <f t="shared" si="305"/>
        <v>9658</v>
      </c>
      <c r="C9663">
        <v>51605.588100891713</v>
      </c>
      <c r="D9663">
        <v>52998.456374291833</v>
      </c>
      <c r="E9663">
        <v>59337929.37397211</v>
      </c>
      <c r="F9663">
        <v>1392.8682734001195</v>
      </c>
      <c r="G9663">
        <v>325149238.59665471</v>
      </c>
      <c r="H9663" s="6">
        <f>E9663-G9663-'Recalled prostheses cost'!$F$23</f>
        <v>-289563133.68957376</v>
      </c>
      <c r="I9663" s="112">
        <v>32723060.278756768</v>
      </c>
      <c r="J9663" s="112">
        <v>123556710.66672882</v>
      </c>
      <c r="K9663" s="112">
        <f>I9663-J9663-(0.38*'Recalled prostheses cost'!$F$23)</f>
        <v>-99859343.685390711</v>
      </c>
      <c r="L9663" s="11">
        <f t="shared" si="304"/>
        <v>1</v>
      </c>
    </row>
    <row r="9664" spans="1:12" x14ac:dyDescent="0.25">
      <c r="A9664">
        <f t="shared" si="305"/>
        <v>9659</v>
      </c>
      <c r="C9664">
        <v>68838.53168101779</v>
      </c>
      <c r="D9664">
        <v>71468.678278058651</v>
      </c>
      <c r="E9664">
        <v>45150844.127614819</v>
      </c>
      <c r="F9664">
        <v>2630.1465970408608</v>
      </c>
      <c r="G9664">
        <v>376169000.9886089</v>
      </c>
      <c r="H9664" s="6">
        <f>E9664-G9664-'Recalled prostheses cost'!$F$23</f>
        <v>-354769981.32788527</v>
      </c>
      <c r="I9664" s="112">
        <v>24971152.906966522</v>
      </c>
      <c r="J9664" s="112">
        <v>142944220.37567139</v>
      </c>
      <c r="K9664" s="112">
        <f>I9664-J9664-(0.38*'Recalled prostheses cost'!$F$23)</f>
        <v>-126998760.7661235</v>
      </c>
      <c r="L9664" s="11">
        <f t="shared" si="304"/>
        <v>1</v>
      </c>
    </row>
    <row r="9665" spans="1:12" x14ac:dyDescent="0.25">
      <c r="A9665">
        <f t="shared" si="305"/>
        <v>9660</v>
      </c>
      <c r="C9665">
        <v>61724.493148055837</v>
      </c>
      <c r="D9665">
        <v>63743.567422449763</v>
      </c>
      <c r="E9665">
        <v>48100338.01242768</v>
      </c>
      <c r="F9665">
        <v>2019.0742743939263</v>
      </c>
      <c r="G9665">
        <v>345884419.79029977</v>
      </c>
      <c r="H9665" s="6">
        <f>E9665-G9665-'Recalled prostheses cost'!$F$23</f>
        <v>-321535906.24476326</v>
      </c>
      <c r="I9665" s="112">
        <v>26525107.075567186</v>
      </c>
      <c r="J9665" s="112">
        <v>131436079.52031389</v>
      </c>
      <c r="K9665" s="112">
        <f>I9665-J9665-(0.38*'Recalled prostheses cost'!$F$23)</f>
        <v>-113936665.74216536</v>
      </c>
      <c r="L9665" s="11">
        <f t="shared" si="304"/>
        <v>1</v>
      </c>
    </row>
    <row r="9666" spans="1:12" x14ac:dyDescent="0.25">
      <c r="A9666">
        <f t="shared" si="305"/>
        <v>9661</v>
      </c>
      <c r="C9666">
        <v>55234.222606094678</v>
      </c>
      <c r="D9666">
        <v>57168.388748896039</v>
      </c>
      <c r="E9666">
        <v>54744605.97328262</v>
      </c>
      <c r="F9666">
        <v>1934.1661428013613</v>
      </c>
      <c r="G9666">
        <v>483647449.91186839</v>
      </c>
      <c r="H9666" s="6">
        <f>E9666-G9666-'Recalled prostheses cost'!$F$23</f>
        <v>-452654668.40547693</v>
      </c>
      <c r="I9666" s="112">
        <v>30109294.897912405</v>
      </c>
      <c r="J9666" s="112">
        <v>183786030.96651</v>
      </c>
      <c r="K9666" s="112">
        <f>I9666-J9666-(0.38*'Recalled prostheses cost'!$F$23)</f>
        <v>-162702429.36601624</v>
      </c>
      <c r="L9666" s="11">
        <f t="shared" si="304"/>
        <v>1</v>
      </c>
    </row>
    <row r="9667" spans="1:12" x14ac:dyDescent="0.25">
      <c r="A9667">
        <f t="shared" si="305"/>
        <v>9662</v>
      </c>
      <c r="C9667">
        <v>54944.747509983426</v>
      </c>
      <c r="D9667">
        <v>56689.597623079891</v>
      </c>
      <c r="E9667">
        <v>48995515.210848019</v>
      </c>
      <c r="F9667">
        <v>1744.8501130964651</v>
      </c>
      <c r="G9667">
        <v>411802526.79249167</v>
      </c>
      <c r="H9667" s="6">
        <f>E9667-G9667-'Recalled prostheses cost'!$F$23</f>
        <v>-386558836.04853481</v>
      </c>
      <c r="I9667" s="112">
        <v>27186157.668824479</v>
      </c>
      <c r="J9667" s="112">
        <v>156484960.18114683</v>
      </c>
      <c r="K9667" s="112">
        <f>I9667-J9667-(0.38*'Recalled prostheses cost'!$F$23)</f>
        <v>-138324495.80974099</v>
      </c>
      <c r="L9667" s="11">
        <f t="shared" si="304"/>
        <v>1</v>
      </c>
    </row>
    <row r="9668" spans="1:12" x14ac:dyDescent="0.25">
      <c r="A9668">
        <f t="shared" si="305"/>
        <v>9663</v>
      </c>
      <c r="C9668">
        <v>53741.088465380672</v>
      </c>
      <c r="D9668">
        <v>54996.84453529962</v>
      </c>
      <c r="E9668">
        <v>41947666.4339642</v>
      </c>
      <c r="F9668">
        <v>1255.7560699189489</v>
      </c>
      <c r="G9668">
        <v>207050028.28354669</v>
      </c>
      <c r="H9668" s="6">
        <f>E9668-G9668-'Recalled prostheses cost'!$F$23</f>
        <v>-188854186.31647366</v>
      </c>
      <c r="I9668" s="112">
        <v>23637329.885929652</v>
      </c>
      <c r="J9668" s="112">
        <v>78679010.747747749</v>
      </c>
      <c r="K9668" s="112">
        <f>I9668-J9668-(0.38*'Recalled prostheses cost'!$F$23)</f>
        <v>-64067374.159236744</v>
      </c>
      <c r="L9668" s="11">
        <f t="shared" si="304"/>
        <v>1</v>
      </c>
    </row>
    <row r="9669" spans="1:12" x14ac:dyDescent="0.25">
      <c r="A9669">
        <f t="shared" si="305"/>
        <v>9664</v>
      </c>
      <c r="C9669">
        <v>55181.373314965851</v>
      </c>
      <c r="D9669">
        <v>56496.396605182803</v>
      </c>
      <c r="E9669">
        <v>47814447.786189303</v>
      </c>
      <c r="F9669">
        <v>1315.0232902169519</v>
      </c>
      <c r="G9669">
        <v>306907909.49603033</v>
      </c>
      <c r="H9669" s="6">
        <f>E9669-G9669-'Recalled prostheses cost'!$F$23</f>
        <v>-282845286.17673218</v>
      </c>
      <c r="I9669" s="112">
        <v>26380974.626269903</v>
      </c>
      <c r="J9669" s="112">
        <v>116625005.6084915</v>
      </c>
      <c r="K9669" s="112">
        <f>I9669-J9669-(0.38*'Recalled prostheses cost'!$F$23)</f>
        <v>-99269724.279640228</v>
      </c>
      <c r="L9669" s="11">
        <f t="shared" si="304"/>
        <v>1</v>
      </c>
    </row>
    <row r="9670" spans="1:12" x14ac:dyDescent="0.25">
      <c r="A9670">
        <f t="shared" si="305"/>
        <v>9665</v>
      </c>
      <c r="C9670">
        <v>49366.998678013595</v>
      </c>
      <c r="D9670">
        <v>50680.723642987723</v>
      </c>
      <c r="E9670">
        <v>41406833.151998781</v>
      </c>
      <c r="F9670">
        <v>1313.7249649741279</v>
      </c>
      <c r="G9670">
        <v>262401616.10566384</v>
      </c>
      <c r="H9670" s="6">
        <f>E9670-G9670-'Recalled prostheses cost'!$F$23</f>
        <v>-244746607.42055622</v>
      </c>
      <c r="I9670" s="112">
        <v>23174928.76877141</v>
      </c>
      <c r="J9670" s="112">
        <v>99712614.120152265</v>
      </c>
      <c r="K9670" s="112">
        <f>I9670-J9670-(0.38*'Recalled prostheses cost'!$F$23)</f>
        <v>-85563378.648799509</v>
      </c>
      <c r="L9670" s="11">
        <f t="shared" ref="L9670:L9733" si="306">IF(H9670/$H$1&lt;=F9670,1,0)</f>
        <v>1</v>
      </c>
    </row>
    <row r="9671" spans="1:12" x14ac:dyDescent="0.25">
      <c r="A9671">
        <f t="shared" si="305"/>
        <v>9666</v>
      </c>
      <c r="C9671">
        <v>51682.70642482426</v>
      </c>
      <c r="D9671">
        <v>53178.018269533895</v>
      </c>
      <c r="E9671">
        <v>42073486.824029699</v>
      </c>
      <c r="F9671">
        <v>1495.3118447096349</v>
      </c>
      <c r="G9671">
        <v>281824108.90122372</v>
      </c>
      <c r="H9671" s="6">
        <f>E9671-G9671-'Recalled prostheses cost'!$F$23</f>
        <v>-263502446.5440852</v>
      </c>
      <c r="I9671" s="112">
        <v>23422767.603094991</v>
      </c>
      <c r="J9671" s="112">
        <v>107093161.38246499</v>
      </c>
      <c r="K9671" s="112">
        <f>I9671-J9671-(0.38*'Recalled prostheses cost'!$F$23)</f>
        <v>-92696087.076788634</v>
      </c>
      <c r="L9671" s="11">
        <f t="shared" si="306"/>
        <v>1</v>
      </c>
    </row>
    <row r="9672" spans="1:12" x14ac:dyDescent="0.25">
      <c r="A9672">
        <f t="shared" ref="A9672:A9735" si="307">1+A9671</f>
        <v>9667</v>
      </c>
      <c r="C9672">
        <v>54976.762112065691</v>
      </c>
      <c r="D9672">
        <v>57670.654272888292</v>
      </c>
      <c r="E9672">
        <v>59679452.338953786</v>
      </c>
      <c r="F9672">
        <v>2693.892160822601</v>
      </c>
      <c r="G9672">
        <v>752515388.19010854</v>
      </c>
      <c r="H9672" s="6">
        <f>E9672-G9672-'Recalled prostheses cost'!$F$23</f>
        <v>-716587760.31804597</v>
      </c>
      <c r="I9672" s="112">
        <v>33056213.36575963</v>
      </c>
      <c r="J9672" s="112">
        <v>285955847.51224118</v>
      </c>
      <c r="K9672" s="112">
        <f>I9672-J9672-(0.38*'Recalled prostheses cost'!$F$23)</f>
        <v>-261925327.4439002</v>
      </c>
      <c r="L9672" s="11">
        <f t="shared" si="306"/>
        <v>1</v>
      </c>
    </row>
    <row r="9673" spans="1:12" x14ac:dyDescent="0.25">
      <c r="A9673">
        <f t="shared" si="307"/>
        <v>9668</v>
      </c>
      <c r="C9673">
        <v>54699.738420846581</v>
      </c>
      <c r="D9673">
        <v>55967.657368570639</v>
      </c>
      <c r="E9673">
        <v>42698035.056827404</v>
      </c>
      <c r="F9673">
        <v>1267.9189477240579</v>
      </c>
      <c r="G9673">
        <v>203640294.86267421</v>
      </c>
      <c r="H9673" s="6">
        <f>E9673-G9673-'Recalled prostheses cost'!$F$23</f>
        <v>-184694084.27273798</v>
      </c>
      <c r="I9673" s="112">
        <v>24043911.724688642</v>
      </c>
      <c r="J9673" s="112">
        <v>77383312.047816187</v>
      </c>
      <c r="K9673" s="112">
        <f>I9673-J9673-(0.38*'Recalled prostheses cost'!$F$23)</f>
        <v>-62365093.620546192</v>
      </c>
      <c r="L9673" s="11">
        <f t="shared" si="306"/>
        <v>1</v>
      </c>
    </row>
    <row r="9674" spans="1:12" x14ac:dyDescent="0.25">
      <c r="A9674">
        <f t="shared" si="307"/>
        <v>9669</v>
      </c>
      <c r="C9674">
        <v>57988.326663414533</v>
      </c>
      <c r="D9674">
        <v>59830.566104620331</v>
      </c>
      <c r="E9674">
        <v>43376774.999241956</v>
      </c>
      <c r="F9674">
        <v>1842.2394412057984</v>
      </c>
      <c r="G9674">
        <v>283292315.36583292</v>
      </c>
      <c r="H9674" s="6">
        <f>E9674-G9674-'Recalled prostheses cost'!$F$23</f>
        <v>-263667364.83348215</v>
      </c>
      <c r="I9674" s="112">
        <v>23900610.957465284</v>
      </c>
      <c r="J9674" s="112">
        <v>107651079.83901654</v>
      </c>
      <c r="K9674" s="112">
        <f>I9674-J9674-(0.38*'Recalled prostheses cost'!$F$23)</f>
        <v>-92776162.17896992</v>
      </c>
      <c r="L9674" s="11">
        <f t="shared" si="306"/>
        <v>1</v>
      </c>
    </row>
    <row r="9675" spans="1:12" x14ac:dyDescent="0.25">
      <c r="A9675">
        <f t="shared" si="307"/>
        <v>9670</v>
      </c>
      <c r="C9675">
        <v>59302.095768277737</v>
      </c>
      <c r="D9675">
        <v>60941.695033409589</v>
      </c>
      <c r="E9675">
        <v>52911642.876955792</v>
      </c>
      <c r="F9675">
        <v>1639.599265131852</v>
      </c>
      <c r="G9675">
        <v>347228233.94423217</v>
      </c>
      <c r="H9675" s="6">
        <f>E9675-G9675-'Recalled prostheses cost'!$F$23</f>
        <v>-318068415.53416753</v>
      </c>
      <c r="I9675" s="112">
        <v>29336990.60618801</v>
      </c>
      <c r="J9675" s="112">
        <v>131946728.89880821</v>
      </c>
      <c r="K9675" s="112">
        <f>I9675-J9675-(0.38*'Recalled prostheses cost'!$F$23)</f>
        <v>-111635431.59003884</v>
      </c>
      <c r="L9675" s="11">
        <f t="shared" si="306"/>
        <v>1</v>
      </c>
    </row>
    <row r="9676" spans="1:12" x14ac:dyDescent="0.25">
      <c r="A9676">
        <f t="shared" si="307"/>
        <v>9671</v>
      </c>
      <c r="C9676">
        <v>54664.703246704506</v>
      </c>
      <c r="D9676">
        <v>56278.780419701259</v>
      </c>
      <c r="E9676">
        <v>50904201.286280967</v>
      </c>
      <c r="F9676">
        <v>1614.0771729967528</v>
      </c>
      <c r="G9676">
        <v>357006509.95868123</v>
      </c>
      <c r="H9676" s="6">
        <f>E9676-G9676-'Recalled prostheses cost'!$F$23</f>
        <v>-329854133.13929141</v>
      </c>
      <c r="I9676" s="112">
        <v>28434411.937039167</v>
      </c>
      <c r="J9676" s="112">
        <v>135662473.78429887</v>
      </c>
      <c r="K9676" s="112">
        <f>I9676-J9676-(0.38*'Recalled prostheses cost'!$F$23)</f>
        <v>-116253755.14467835</v>
      </c>
      <c r="L9676" s="11">
        <f t="shared" si="306"/>
        <v>1</v>
      </c>
    </row>
    <row r="9677" spans="1:12" x14ac:dyDescent="0.25">
      <c r="A9677">
        <f t="shared" si="307"/>
        <v>9672</v>
      </c>
      <c r="C9677">
        <v>49073.094186183036</v>
      </c>
      <c r="D9677">
        <v>50043.586969116819</v>
      </c>
      <c r="E9677">
        <v>64272726.201702081</v>
      </c>
      <c r="F9677">
        <v>970.49278293378302</v>
      </c>
      <c r="G9677">
        <v>349116734.58129621</v>
      </c>
      <c r="H9677" s="6">
        <f>E9677-G9677-'Recalled prostheses cost'!$F$23</f>
        <v>-308595832.84648532</v>
      </c>
      <c r="I9677" s="112">
        <v>35637372.57942722</v>
      </c>
      <c r="J9677" s="112">
        <v>132664359.1408926</v>
      </c>
      <c r="K9677" s="112">
        <f>I9677-J9677-(0.38*'Recalled prostheses cost'!$F$23)</f>
        <v>-106052679.85888404</v>
      </c>
      <c r="L9677" s="11">
        <f t="shared" si="306"/>
        <v>1</v>
      </c>
    </row>
    <row r="9678" spans="1:12" x14ac:dyDescent="0.25">
      <c r="A9678">
        <f t="shared" si="307"/>
        <v>9673</v>
      </c>
      <c r="C9678">
        <v>51599.760238510979</v>
      </c>
      <c r="D9678">
        <v>53102.350649178836</v>
      </c>
      <c r="E9678">
        <v>55303209.31625668</v>
      </c>
      <c r="F9678">
        <v>1502.5904106678572</v>
      </c>
      <c r="G9678">
        <v>451270080.3301124</v>
      </c>
      <c r="H9678" s="6">
        <f>E9678-G9678-'Recalled prostheses cost'!$F$23</f>
        <v>-419718695.48074687</v>
      </c>
      <c r="I9678" s="112">
        <v>30742239.719895568</v>
      </c>
      <c r="J9678" s="112">
        <v>171482630.52544272</v>
      </c>
      <c r="K9678" s="112">
        <f>I9678-J9678-(0.38*'Recalled prostheses cost'!$F$23)</f>
        <v>-149766084.1029658</v>
      </c>
      <c r="L9678" s="11">
        <f t="shared" si="306"/>
        <v>1</v>
      </c>
    </row>
    <row r="9679" spans="1:12" x14ac:dyDescent="0.25">
      <c r="A9679">
        <f t="shared" si="307"/>
        <v>9674</v>
      </c>
      <c r="C9679">
        <v>83036.05475923566</v>
      </c>
      <c r="D9679">
        <v>85255.916653509863</v>
      </c>
      <c r="E9679">
        <v>53968277.739607871</v>
      </c>
      <c r="F9679">
        <v>2219.8618942742032</v>
      </c>
      <c r="G9679">
        <v>370232507.22405386</v>
      </c>
      <c r="H9679" s="6">
        <f>E9679-G9679-'Recalled prostheses cost'!$F$23</f>
        <v>-340016053.95133716</v>
      </c>
      <c r="I9679" s="112">
        <v>30084787.075279903</v>
      </c>
      <c r="J9679" s="112">
        <v>140688352.74514049</v>
      </c>
      <c r="K9679" s="112">
        <f>I9679-J9679-(0.38*'Recalled prostheses cost'!$F$23)</f>
        <v>-119629258.96727923</v>
      </c>
      <c r="L9679" s="11">
        <f t="shared" si="306"/>
        <v>1</v>
      </c>
    </row>
    <row r="9680" spans="1:12" x14ac:dyDescent="0.25">
      <c r="A9680">
        <f t="shared" si="307"/>
        <v>9675</v>
      </c>
      <c r="C9680">
        <v>58647.787575174472</v>
      </c>
      <c r="D9680">
        <v>60465.5683206147</v>
      </c>
      <c r="E9680">
        <v>46593557.163352065</v>
      </c>
      <c r="F9680">
        <v>1817.7807454402282</v>
      </c>
      <c r="G9680">
        <v>347363059.41477847</v>
      </c>
      <c r="H9680" s="6">
        <f>E9680-G9680-'Recalled prostheses cost'!$F$23</f>
        <v>-324521326.71831757</v>
      </c>
      <c r="I9680" s="112">
        <v>25837275.097844828</v>
      </c>
      <c r="J9680" s="112">
        <v>131997962.5776158</v>
      </c>
      <c r="K9680" s="112">
        <f>I9680-J9680-(0.38*'Recalled prostheses cost'!$F$23)</f>
        <v>-115186380.77718961</v>
      </c>
      <c r="L9680" s="11">
        <f t="shared" si="306"/>
        <v>1</v>
      </c>
    </row>
    <row r="9681" spans="1:12" x14ac:dyDescent="0.25">
      <c r="A9681">
        <f t="shared" si="307"/>
        <v>9676</v>
      </c>
      <c r="C9681">
        <v>65329.480966265481</v>
      </c>
      <c r="D9681">
        <v>67910.220077661172</v>
      </c>
      <c r="E9681">
        <v>44216288.533694178</v>
      </c>
      <c r="F9681">
        <v>2580.739111395691</v>
      </c>
      <c r="G9681">
        <v>372151196.24770963</v>
      </c>
      <c r="H9681" s="6">
        <f>E9681-G9681-'Recalled prostheses cost'!$F$23</f>
        <v>-351686732.18090665</v>
      </c>
      <c r="I9681" s="112">
        <v>24587762.988435574</v>
      </c>
      <c r="J9681" s="112">
        <v>141417454.57412967</v>
      </c>
      <c r="K9681" s="112">
        <f>I9681-J9681-(0.38*'Recalled prostheses cost'!$F$23)</f>
        <v>-125855384.88311276</v>
      </c>
      <c r="L9681" s="11">
        <f t="shared" si="306"/>
        <v>1</v>
      </c>
    </row>
    <row r="9682" spans="1:12" x14ac:dyDescent="0.25">
      <c r="A9682">
        <f t="shared" si="307"/>
        <v>9677</v>
      </c>
      <c r="C9682">
        <v>56627.764873265231</v>
      </c>
      <c r="D9682">
        <v>58261.201215446286</v>
      </c>
      <c r="E9682">
        <v>46172929.030997813</v>
      </c>
      <c r="F9682">
        <v>1633.4363421810558</v>
      </c>
      <c r="G9682">
        <v>282836257.62105799</v>
      </c>
      <c r="H9682" s="6">
        <f>E9682-G9682-'Recalled prostheses cost'!$F$23</f>
        <v>-260415153.05695134</v>
      </c>
      <c r="I9682" s="112">
        <v>25876238.72959492</v>
      </c>
      <c r="J9682" s="112">
        <v>107477777.89600201</v>
      </c>
      <c r="K9682" s="112">
        <f>I9682-J9682-(0.38*'Recalled prostheses cost'!$F$23)</f>
        <v>-90627232.463825732</v>
      </c>
      <c r="L9682" s="11">
        <f t="shared" si="306"/>
        <v>1</v>
      </c>
    </row>
    <row r="9683" spans="1:12" x14ac:dyDescent="0.25">
      <c r="A9683">
        <f t="shared" si="307"/>
        <v>9678</v>
      </c>
      <c r="C9683">
        <v>51033.465300780721</v>
      </c>
      <c r="D9683">
        <v>52329.60113995424</v>
      </c>
      <c r="E9683">
        <v>39578303.098645948</v>
      </c>
      <c r="F9683">
        <v>1296.1358391735193</v>
      </c>
      <c r="G9683">
        <v>240692116.38026452</v>
      </c>
      <c r="H9683" s="6">
        <f>E9683-G9683-'Recalled prostheses cost'!$F$23</f>
        <v>-224865637.74850973</v>
      </c>
      <c r="I9683" s="112">
        <v>21750204.598541632</v>
      </c>
      <c r="J9683" s="112">
        <v>91463004.224500507</v>
      </c>
      <c r="K9683" s="112">
        <f>I9683-J9683-(0.38*'Recalled prostheses cost'!$F$23)</f>
        <v>-78738492.923377514</v>
      </c>
      <c r="L9683" s="11">
        <f t="shared" si="306"/>
        <v>1</v>
      </c>
    </row>
    <row r="9684" spans="1:12" x14ac:dyDescent="0.25">
      <c r="A9684">
        <f t="shared" si="307"/>
        <v>9679</v>
      </c>
      <c r="C9684">
        <v>66015.310639391071</v>
      </c>
      <c r="D9684">
        <v>67706.608435994247</v>
      </c>
      <c r="E9684">
        <v>44818074.224363171</v>
      </c>
      <c r="F9684">
        <v>1691.2977966031758</v>
      </c>
      <c r="G9684">
        <v>252495449.99374819</v>
      </c>
      <c r="H9684" s="6">
        <f>E9684-G9684-'Recalled prostheses cost'!$F$23</f>
        <v>-231429200.23627618</v>
      </c>
      <c r="I9684" s="112">
        <v>25477514.649710905</v>
      </c>
      <c r="J9684" s="112">
        <v>95948270.997624323</v>
      </c>
      <c r="K9684" s="112">
        <f>I9684-J9684-(0.38*'Recalled prostheses cost'!$F$23)</f>
        <v>-79496449.645332068</v>
      </c>
      <c r="L9684" s="11">
        <f t="shared" si="306"/>
        <v>1</v>
      </c>
    </row>
    <row r="9685" spans="1:12" x14ac:dyDescent="0.25">
      <c r="A9685">
        <f t="shared" si="307"/>
        <v>9680</v>
      </c>
      <c r="C9685">
        <v>54276.857397524793</v>
      </c>
      <c r="D9685">
        <v>56045.027744262617</v>
      </c>
      <c r="E9685">
        <v>54104436.655562907</v>
      </c>
      <c r="F9685">
        <v>1768.1703467378247</v>
      </c>
      <c r="G9685">
        <v>342381115.56686509</v>
      </c>
      <c r="H9685" s="6">
        <f>E9685-G9685-'Recalled prostheses cost'!$F$23</f>
        <v>-312028503.37819338</v>
      </c>
      <c r="I9685" s="112">
        <v>30506064.493010707</v>
      </c>
      <c r="J9685" s="112">
        <v>130104823.9154087</v>
      </c>
      <c r="K9685" s="112">
        <f>I9685-J9685-(0.38*'Recalled prostheses cost'!$F$23)</f>
        <v>-108624452.71981665</v>
      </c>
      <c r="L9685" s="11">
        <f t="shared" si="306"/>
        <v>1</v>
      </c>
    </row>
    <row r="9686" spans="1:12" x14ac:dyDescent="0.25">
      <c r="A9686">
        <f t="shared" si="307"/>
        <v>9681</v>
      </c>
      <c r="C9686">
        <v>75222.51795682151</v>
      </c>
      <c r="D9686">
        <v>76655.160583267905</v>
      </c>
      <c r="E9686">
        <v>40618108.175772704</v>
      </c>
      <c r="F9686">
        <v>1432.6426264463953</v>
      </c>
      <c r="G9686">
        <v>135323232.1203652</v>
      </c>
      <c r="H9686" s="6">
        <f>E9686-G9686-'Recalled prostheses cost'!$F$23</f>
        <v>-118456948.41148368</v>
      </c>
      <c r="I9686" s="112">
        <v>22559613.216805469</v>
      </c>
      <c r="J9686" s="112">
        <v>51422828.205738775</v>
      </c>
      <c r="K9686" s="112">
        <f>I9686-J9686-(0.38*'Recalled prostheses cost'!$F$23)</f>
        <v>-37888908.286351949</v>
      </c>
      <c r="L9686" s="11">
        <f t="shared" si="306"/>
        <v>1</v>
      </c>
    </row>
    <row r="9687" spans="1:12" x14ac:dyDescent="0.25">
      <c r="A9687">
        <f t="shared" si="307"/>
        <v>9682</v>
      </c>
      <c r="C9687">
        <v>59269.149192746285</v>
      </c>
      <c r="D9687">
        <v>60979.138855544836</v>
      </c>
      <c r="E9687">
        <v>53019286.076916344</v>
      </c>
      <c r="F9687">
        <v>1709.9896627985509</v>
      </c>
      <c r="G9687">
        <v>373628267.42609072</v>
      </c>
      <c r="H9687" s="6">
        <f>E9687-G9687-'Recalled prostheses cost'!$F$23</f>
        <v>-344360805.81606555</v>
      </c>
      <c r="I9687" s="112">
        <v>29277961.61810543</v>
      </c>
      <c r="J9687" s="112">
        <v>141978741.62191451</v>
      </c>
      <c r="K9687" s="112">
        <f>I9687-J9687-(0.38*'Recalled prostheses cost'!$F$23)</f>
        <v>-121726473.30122772</v>
      </c>
      <c r="L9687" s="11">
        <f t="shared" si="306"/>
        <v>1</v>
      </c>
    </row>
    <row r="9688" spans="1:12" x14ac:dyDescent="0.25">
      <c r="A9688">
        <f t="shared" si="307"/>
        <v>9683</v>
      </c>
      <c r="C9688">
        <v>57777.240634309193</v>
      </c>
      <c r="D9688">
        <v>59279.227505827694</v>
      </c>
      <c r="E9688">
        <v>65494726.894952528</v>
      </c>
      <c r="F9688">
        <v>1501.9868715185003</v>
      </c>
      <c r="G9688">
        <v>427273131.23248321</v>
      </c>
      <c r="H9688" s="6">
        <f>E9688-G9688-'Recalled prostheses cost'!$F$23</f>
        <v>-385530228.80442184</v>
      </c>
      <c r="I9688" s="112">
        <v>36288892.918570995</v>
      </c>
      <c r="J9688" s="112">
        <v>162363789.86834359</v>
      </c>
      <c r="K9688" s="112">
        <f>I9688-J9688-(0.38*'Recalled prostheses cost'!$F$23)</f>
        <v>-135100590.24719125</v>
      </c>
      <c r="L9688" s="11">
        <f t="shared" si="306"/>
        <v>1</v>
      </c>
    </row>
    <row r="9689" spans="1:12" x14ac:dyDescent="0.25">
      <c r="A9689">
        <f t="shared" si="307"/>
        <v>9684</v>
      </c>
      <c r="C9689">
        <v>60792.468923762703</v>
      </c>
      <c r="D9689">
        <v>62893.140749699043</v>
      </c>
      <c r="E9689">
        <v>48120959.470368288</v>
      </c>
      <c r="F9689">
        <v>2100.6718259363406</v>
      </c>
      <c r="G9689">
        <v>356149760.30971867</v>
      </c>
      <c r="H9689" s="6">
        <f>E9689-G9689-'Recalled prostheses cost'!$F$23</f>
        <v>-331780625.30624157</v>
      </c>
      <c r="I9689" s="112">
        <v>26608413.27804352</v>
      </c>
      <c r="J9689" s="112">
        <v>135336908.91769308</v>
      </c>
      <c r="K9689" s="112">
        <f>I9689-J9689-(0.38*'Recalled prostheses cost'!$F$23)</f>
        <v>-117754188.93706819</v>
      </c>
      <c r="L9689" s="11">
        <f t="shared" si="306"/>
        <v>1</v>
      </c>
    </row>
    <row r="9690" spans="1:12" x14ac:dyDescent="0.25">
      <c r="A9690">
        <f t="shared" si="307"/>
        <v>9685</v>
      </c>
      <c r="C9690">
        <v>52352.051162898395</v>
      </c>
      <c r="D9690">
        <v>53361.996342172977</v>
      </c>
      <c r="E9690">
        <v>60537731.323261119</v>
      </c>
      <c r="F9690">
        <v>1009.9451792745822</v>
      </c>
      <c r="G9690">
        <v>268389143.79129648</v>
      </c>
      <c r="H9690" s="6">
        <f>E9690-G9690-'Recalled prostheses cost'!$F$23</f>
        <v>-231603236.93492654</v>
      </c>
      <c r="I9690" s="112">
        <v>33588182.800183587</v>
      </c>
      <c r="J9690" s="112">
        <v>101987874.64069268</v>
      </c>
      <c r="K9690" s="112">
        <f>I9690-J9690-(0.38*'Recalled prostheses cost'!$F$23)</f>
        <v>-77425385.137927741</v>
      </c>
      <c r="L9690" s="11">
        <f t="shared" si="306"/>
        <v>1</v>
      </c>
    </row>
    <row r="9691" spans="1:12" x14ac:dyDescent="0.25">
      <c r="A9691">
        <f t="shared" si="307"/>
        <v>9686</v>
      </c>
      <c r="C9691">
        <v>55670.273194870206</v>
      </c>
      <c r="D9691">
        <v>56474.730005001809</v>
      </c>
      <c r="E9691">
        <v>40689305.359497331</v>
      </c>
      <c r="F9691">
        <v>804.45681013160356</v>
      </c>
      <c r="G9691">
        <v>106566011.28957321</v>
      </c>
      <c r="H9691" s="6">
        <f>E9691-G9691-'Recalled prostheses cost'!$F$23</f>
        <v>-89628530.396967053</v>
      </c>
      <c r="I9691" s="112">
        <v>22764388.809988044</v>
      </c>
      <c r="J9691" s="112">
        <v>40495084.290037811</v>
      </c>
      <c r="K9691" s="112">
        <f>I9691-J9691-(0.38*'Recalled prostheses cost'!$F$23)</f>
        <v>-26756388.777468413</v>
      </c>
      <c r="L9691" s="11">
        <f t="shared" si="306"/>
        <v>1</v>
      </c>
    </row>
    <row r="9692" spans="1:12" x14ac:dyDescent="0.25">
      <c r="A9692">
        <f t="shared" si="307"/>
        <v>9687</v>
      </c>
      <c r="C9692">
        <v>51329.701145754138</v>
      </c>
      <c r="D9692">
        <v>52703.58829428241</v>
      </c>
      <c r="E9692">
        <v>50441368.683657229</v>
      </c>
      <c r="F9692">
        <v>1373.8871485282725</v>
      </c>
      <c r="G9692">
        <v>319528619.46638608</v>
      </c>
      <c r="H9692" s="6">
        <f>E9692-G9692-'Recalled prostheses cost'!$F$23</f>
        <v>-292839075.24962002</v>
      </c>
      <c r="I9692" s="112">
        <v>28016936.694531586</v>
      </c>
      <c r="J9692" s="112">
        <v>121420875.39722671</v>
      </c>
      <c r="K9692" s="112">
        <f>I9692-J9692-(0.38*'Recalled prostheses cost'!$F$23)</f>
        <v>-102429632.00011376</v>
      </c>
      <c r="L9692" s="11">
        <f t="shared" si="306"/>
        <v>1</v>
      </c>
    </row>
    <row r="9693" spans="1:12" x14ac:dyDescent="0.25">
      <c r="A9693">
        <f t="shared" si="307"/>
        <v>9688</v>
      </c>
      <c r="C9693">
        <v>80862.504075153178</v>
      </c>
      <c r="D9693">
        <v>84340.431151524492</v>
      </c>
      <c r="E9693">
        <v>42930632.671466835</v>
      </c>
      <c r="F9693">
        <v>3477.9270763713139</v>
      </c>
      <c r="G9693">
        <v>406206162.97445273</v>
      </c>
      <c r="H9693" s="6">
        <f>E9693-G9693-'Recalled prostheses cost'!$F$23</f>
        <v>-387027354.76987708</v>
      </c>
      <c r="I9693" s="112">
        <v>24118534.232962672</v>
      </c>
      <c r="J9693" s="112">
        <v>154358341.93029207</v>
      </c>
      <c r="K9693" s="112">
        <f>I9693-J9693-(0.38*'Recalled prostheses cost'!$F$23)</f>
        <v>-139265500.99474806</v>
      </c>
      <c r="L9693" s="11">
        <f t="shared" si="306"/>
        <v>1</v>
      </c>
    </row>
    <row r="9694" spans="1:12" x14ac:dyDescent="0.25">
      <c r="A9694">
        <f t="shared" si="307"/>
        <v>9689</v>
      </c>
      <c r="C9694">
        <v>55427.280562035856</v>
      </c>
      <c r="D9694">
        <v>57568.604767854238</v>
      </c>
      <c r="E9694">
        <v>42663891.039817914</v>
      </c>
      <c r="F9694">
        <v>2141.3242058183823</v>
      </c>
      <c r="G9694">
        <v>367485787.66492456</v>
      </c>
      <c r="H9694" s="6">
        <f>E9694-G9694-'Recalled prostheses cost'!$F$23</f>
        <v>-348573721.0919978</v>
      </c>
      <c r="I9694" s="112">
        <v>23358308.005014263</v>
      </c>
      <c r="J9694" s="112">
        <v>139644599.3126713</v>
      </c>
      <c r="K9694" s="112">
        <f>I9694-J9694-(0.38*'Recalled prostheses cost'!$F$23)</f>
        <v>-125311984.60507569</v>
      </c>
      <c r="L9694" s="11">
        <f t="shared" si="306"/>
        <v>1</v>
      </c>
    </row>
    <row r="9695" spans="1:12" x14ac:dyDescent="0.25">
      <c r="A9695">
        <f t="shared" si="307"/>
        <v>9690</v>
      </c>
      <c r="C9695">
        <v>57162.788339921593</v>
      </c>
      <c r="D9695">
        <v>59155.157013876793</v>
      </c>
      <c r="E9695">
        <v>44362360.766988724</v>
      </c>
      <c r="F9695">
        <v>1992.3686739551995</v>
      </c>
      <c r="G9695">
        <v>384953963.27417111</v>
      </c>
      <c r="H9695" s="6">
        <f>E9695-G9695-'Recalled prostheses cost'!$F$23</f>
        <v>-364343426.97407353</v>
      </c>
      <c r="I9695" s="112">
        <v>24575612.731128771</v>
      </c>
      <c r="J9695" s="112">
        <v>146282506.04418504</v>
      </c>
      <c r="K9695" s="112">
        <f>I9695-J9695-(0.38*'Recalled prostheses cost'!$F$23)</f>
        <v>-130732586.61047491</v>
      </c>
      <c r="L9695" s="11">
        <f t="shared" si="306"/>
        <v>1</v>
      </c>
    </row>
    <row r="9696" spans="1:12" x14ac:dyDescent="0.25">
      <c r="A9696">
        <f t="shared" si="307"/>
        <v>9691</v>
      </c>
      <c r="C9696">
        <v>67601.873543066264</v>
      </c>
      <c r="D9696">
        <v>68891.411736960799</v>
      </c>
      <c r="E9696">
        <v>53009986.151352517</v>
      </c>
      <c r="F9696">
        <v>1289.5381938945357</v>
      </c>
      <c r="G9696">
        <v>223877703.18575633</v>
      </c>
      <c r="H9696" s="6">
        <f>E9696-G9696-'Recalled prostheses cost'!$F$23</f>
        <v>-194619541.50129497</v>
      </c>
      <c r="I9696" s="112">
        <v>29332288.3863484</v>
      </c>
      <c r="J9696" s="112">
        <v>85073527.210587397</v>
      </c>
      <c r="K9696" s="112">
        <f>I9696-J9696-(0.38*'Recalled prostheses cost'!$F$23)</f>
        <v>-64766932.121657647</v>
      </c>
      <c r="L9696" s="11">
        <f t="shared" si="306"/>
        <v>1</v>
      </c>
    </row>
    <row r="9697" spans="1:12" x14ac:dyDescent="0.25">
      <c r="A9697">
        <f t="shared" si="307"/>
        <v>9692</v>
      </c>
      <c r="C9697">
        <v>54055.426154310975</v>
      </c>
      <c r="D9697">
        <v>56013.8747242686</v>
      </c>
      <c r="E9697">
        <v>65414216.621853746</v>
      </c>
      <c r="F9697">
        <v>1958.4485699576253</v>
      </c>
      <c r="G9697">
        <v>594000543.32030094</v>
      </c>
      <c r="H9697" s="6">
        <f>E9697-G9697-'Recalled prostheses cost'!$F$23</f>
        <v>-552338151.1653384</v>
      </c>
      <c r="I9697" s="112">
        <v>36356105.814215571</v>
      </c>
      <c r="J9697" s="112">
        <v>225720206.46171436</v>
      </c>
      <c r="K9697" s="112">
        <f>I9697-J9697-(0.38*'Recalled prostheses cost'!$F$23)</f>
        <v>-198389793.94491744</v>
      </c>
      <c r="L9697" s="11">
        <f t="shared" si="306"/>
        <v>1</v>
      </c>
    </row>
    <row r="9698" spans="1:12" x14ac:dyDescent="0.25">
      <c r="A9698">
        <f t="shared" si="307"/>
        <v>9693</v>
      </c>
      <c r="C9698">
        <v>66143.187497580599</v>
      </c>
      <c r="D9698">
        <v>69545.724421269333</v>
      </c>
      <c r="E9698">
        <v>73506553.861595467</v>
      </c>
      <c r="F9698">
        <v>3402.5369236887345</v>
      </c>
      <c r="G9698">
        <v>792315079.90503848</v>
      </c>
      <c r="H9698" s="6">
        <f>E9698-G9698-'Recalled prostheses cost'!$F$23</f>
        <v>-742560350.51033413</v>
      </c>
      <c r="I9698" s="112">
        <v>41281286.897395611</v>
      </c>
      <c r="J9698" s="112">
        <v>301079730.36391455</v>
      </c>
      <c r="K9698" s="112">
        <f>I9698-J9698-(0.38*'Recalled prostheses cost'!$F$23)</f>
        <v>-268824136.76393759</v>
      </c>
      <c r="L9698" s="11">
        <f t="shared" si="306"/>
        <v>1</v>
      </c>
    </row>
    <row r="9699" spans="1:12" x14ac:dyDescent="0.25">
      <c r="A9699">
        <f t="shared" si="307"/>
        <v>9694</v>
      </c>
      <c r="C9699">
        <v>56005.058246523382</v>
      </c>
      <c r="D9699">
        <v>57630.067898100533</v>
      </c>
      <c r="E9699">
        <v>42432625.527621947</v>
      </c>
      <c r="F9699">
        <v>1625.0096515771511</v>
      </c>
      <c r="G9699">
        <v>293028456.44995481</v>
      </c>
      <c r="H9699" s="6">
        <f>E9699-G9699-'Recalled prostheses cost'!$F$23</f>
        <v>-274347655.38922405</v>
      </c>
      <c r="I9699" s="112">
        <v>23287332.682801455</v>
      </c>
      <c r="J9699" s="112">
        <v>111350813.45098282</v>
      </c>
      <c r="K9699" s="112">
        <f>I9699-J9699-(0.38*'Recalled prostheses cost'!$F$23)</f>
        <v>-97089174.065600008</v>
      </c>
      <c r="L9699" s="11">
        <f t="shared" si="306"/>
        <v>1</v>
      </c>
    </row>
    <row r="9700" spans="1:12" x14ac:dyDescent="0.25">
      <c r="A9700">
        <f t="shared" si="307"/>
        <v>9695</v>
      </c>
      <c r="C9700">
        <v>51523.797368639433</v>
      </c>
      <c r="D9700">
        <v>53569.440927953838</v>
      </c>
      <c r="E9700">
        <v>48350117.745455004</v>
      </c>
      <c r="F9700">
        <v>2045.6435593144051</v>
      </c>
      <c r="G9700">
        <v>497033833.97321707</v>
      </c>
      <c r="H9700" s="6">
        <f>E9700-G9700-'Recalled prostheses cost'!$F$23</f>
        <v>-472435540.69465321</v>
      </c>
      <c r="I9700" s="112">
        <v>27163198.094584752</v>
      </c>
      <c r="J9700" s="112">
        <v>188872856.90982246</v>
      </c>
      <c r="K9700" s="112">
        <f>I9700-J9700-(0.38*'Recalled prostheses cost'!$F$23)</f>
        <v>-170735352.11265635</v>
      </c>
      <c r="L9700" s="11">
        <f t="shared" si="306"/>
        <v>1</v>
      </c>
    </row>
    <row r="9701" spans="1:12" x14ac:dyDescent="0.25">
      <c r="A9701">
        <f t="shared" si="307"/>
        <v>9696</v>
      </c>
      <c r="C9701">
        <v>58371.871614906959</v>
      </c>
      <c r="D9701">
        <v>59518.719438380314</v>
      </c>
      <c r="E9701">
        <v>44330526.666295759</v>
      </c>
      <c r="F9701">
        <v>1146.8478234733557</v>
      </c>
      <c r="G9701">
        <v>159612526.09503433</v>
      </c>
      <c r="H9701" s="6">
        <f>E9701-G9701-'Recalled prostheses cost'!$F$23</f>
        <v>-139033823.89562973</v>
      </c>
      <c r="I9701" s="112">
        <v>24809751.085683454</v>
      </c>
      <c r="J9701" s="112">
        <v>60652759.916113049</v>
      </c>
      <c r="K9701" s="112">
        <f>I9701-J9701-(0.38*'Recalled prostheses cost'!$F$23)</f>
        <v>-44868702.127848245</v>
      </c>
      <c r="L9701" s="11">
        <f t="shared" si="306"/>
        <v>1</v>
      </c>
    </row>
    <row r="9702" spans="1:12" x14ac:dyDescent="0.25">
      <c r="A9702">
        <f t="shared" si="307"/>
        <v>9697</v>
      </c>
      <c r="C9702">
        <v>54184.887502722071</v>
      </c>
      <c r="D9702">
        <v>55610.608916089928</v>
      </c>
      <c r="E9702">
        <v>41747882.516052522</v>
      </c>
      <c r="F9702">
        <v>1425.7214133678572</v>
      </c>
      <c r="G9702">
        <v>225700371.98838419</v>
      </c>
      <c r="H9702" s="6">
        <f>E9702-G9702-'Recalled prostheses cost'!$F$23</f>
        <v>-207704313.93922284</v>
      </c>
      <c r="I9702" s="112">
        <v>23387243.265998926</v>
      </c>
      <c r="J9702" s="112">
        <v>85766141.355585977</v>
      </c>
      <c r="K9702" s="112">
        <f>I9702-J9702-(0.38*'Recalled prostheses cost'!$F$23)</f>
        <v>-71404591.387005687</v>
      </c>
      <c r="L9702" s="11">
        <f t="shared" si="306"/>
        <v>1</v>
      </c>
    </row>
    <row r="9703" spans="1:12" x14ac:dyDescent="0.25">
      <c r="A9703">
        <f t="shared" si="307"/>
        <v>9698</v>
      </c>
      <c r="C9703">
        <v>51307.239051006305</v>
      </c>
      <c r="D9703">
        <v>53035.168199012929</v>
      </c>
      <c r="E9703">
        <v>42307280.903716624</v>
      </c>
      <c r="F9703">
        <v>1727.929148006624</v>
      </c>
      <c r="G9703">
        <v>350099128.35112035</v>
      </c>
      <c r="H9703" s="6">
        <f>E9703-G9703-'Recalled prostheses cost'!$F$23</f>
        <v>-331543671.9142949</v>
      </c>
      <c r="I9703" s="112">
        <v>23255959.187620461</v>
      </c>
      <c r="J9703" s="112">
        <v>133037668.77342571</v>
      </c>
      <c r="K9703" s="112">
        <f>I9703-J9703-(0.38*'Recalled prostheses cost'!$F$23)</f>
        <v>-118807402.88322389</v>
      </c>
      <c r="L9703" s="11">
        <f t="shared" si="306"/>
        <v>1</v>
      </c>
    </row>
    <row r="9704" spans="1:12" x14ac:dyDescent="0.25">
      <c r="A9704">
        <f t="shared" si="307"/>
        <v>9699</v>
      </c>
      <c r="C9704">
        <v>61757.337269581301</v>
      </c>
      <c r="D9704">
        <v>64612.423378457039</v>
      </c>
      <c r="E9704">
        <v>59654330.442228884</v>
      </c>
      <c r="F9704">
        <v>2855.0861088757374</v>
      </c>
      <c r="G9704">
        <v>705169567.98984003</v>
      </c>
      <c r="H9704" s="6">
        <f>E9704-G9704-'Recalled prostheses cost'!$F$23</f>
        <v>-669267062.01450229</v>
      </c>
      <c r="I9704" s="112">
        <v>33105866.134831585</v>
      </c>
      <c r="J9704" s="112">
        <v>267964435.83613917</v>
      </c>
      <c r="K9704" s="112">
        <f>I9704-J9704-(0.38*'Recalled prostheses cost'!$F$23)</f>
        <v>-243884262.99872625</v>
      </c>
      <c r="L9704" s="11">
        <f t="shared" si="306"/>
        <v>1</v>
      </c>
    </row>
    <row r="9705" spans="1:12" x14ac:dyDescent="0.25">
      <c r="A9705">
        <f t="shared" si="307"/>
        <v>9700</v>
      </c>
      <c r="C9705">
        <v>65700.698527449917</v>
      </c>
      <c r="D9705">
        <v>67669.397103439318</v>
      </c>
      <c r="E9705">
        <v>43986278.619808033</v>
      </c>
      <c r="F9705">
        <v>1968.6985759894014</v>
      </c>
      <c r="G9705">
        <v>305373887.18670774</v>
      </c>
      <c r="H9705" s="6">
        <f>E9705-G9705-'Recalled prostheses cost'!$F$23</f>
        <v>-285139433.03379089</v>
      </c>
      <c r="I9705" s="112">
        <v>24536371.590954401</v>
      </c>
      <c r="J9705" s="112">
        <v>116042077.13094892</v>
      </c>
      <c r="K9705" s="112">
        <f>I9705-J9705-(0.38*'Recalled prostheses cost'!$F$23)</f>
        <v>-100531398.83741316</v>
      </c>
      <c r="L9705" s="11">
        <f t="shared" si="306"/>
        <v>1</v>
      </c>
    </row>
    <row r="9706" spans="1:12" x14ac:dyDescent="0.25">
      <c r="A9706">
        <f t="shared" si="307"/>
        <v>9701</v>
      </c>
      <c r="C9706">
        <v>62434.022697795117</v>
      </c>
      <c r="D9706">
        <v>64178.76695759657</v>
      </c>
      <c r="E9706">
        <v>46386001.848357089</v>
      </c>
      <c r="F9706">
        <v>1744.7442598014532</v>
      </c>
      <c r="G9706">
        <v>278053179.83254552</v>
      </c>
      <c r="H9706" s="6">
        <f>E9706-G9706-'Recalled prostheses cost'!$F$23</f>
        <v>-255419002.45107961</v>
      </c>
      <c r="I9706" s="112">
        <v>25779531.323542472</v>
      </c>
      <c r="J9706" s="112">
        <v>105660208.33636728</v>
      </c>
      <c r="K9706" s="112">
        <f>I9706-J9706-(0.38*'Recalled prostheses cost'!$F$23)</f>
        <v>-88906370.310243458</v>
      </c>
      <c r="L9706" s="11">
        <f t="shared" si="306"/>
        <v>1</v>
      </c>
    </row>
    <row r="9707" spans="1:12" x14ac:dyDescent="0.25">
      <c r="A9707">
        <f t="shared" si="307"/>
        <v>9702</v>
      </c>
      <c r="C9707">
        <v>58716.875342807965</v>
      </c>
      <c r="D9707">
        <v>60719.213048528683</v>
      </c>
      <c r="E9707">
        <v>61236039.594661847</v>
      </c>
      <c r="F9707">
        <v>2002.3377057207181</v>
      </c>
      <c r="G9707">
        <v>447498256.32635403</v>
      </c>
      <c r="H9707" s="6">
        <f>E9707-G9707-'Recalled prostheses cost'!$F$23</f>
        <v>-410014041.19858336</v>
      </c>
      <c r="I9707" s="112">
        <v>33939765.630318306</v>
      </c>
      <c r="J9707" s="112">
        <v>170049337.40401453</v>
      </c>
      <c r="K9707" s="112">
        <f>I9707-J9707-(0.38*'Recalled prostheses cost'!$F$23)</f>
        <v>-145135265.07111487</v>
      </c>
      <c r="L9707" s="11">
        <f t="shared" si="306"/>
        <v>1</v>
      </c>
    </row>
    <row r="9708" spans="1:12" x14ac:dyDescent="0.25">
      <c r="A9708">
        <f t="shared" si="307"/>
        <v>9703</v>
      </c>
      <c r="C9708">
        <v>54157.638796955987</v>
      </c>
      <c r="D9708">
        <v>55799.353595225912</v>
      </c>
      <c r="E9708">
        <v>48362231.575153477</v>
      </c>
      <c r="F9708">
        <v>1641.7147982699244</v>
      </c>
      <c r="G9708">
        <v>350643052.87759012</v>
      </c>
      <c r="H9708" s="6">
        <f>E9708-G9708-'Recalled prostheses cost'!$F$23</f>
        <v>-326032645.76932782</v>
      </c>
      <c r="I9708" s="112">
        <v>26710320.911858499</v>
      </c>
      <c r="J9708" s="112">
        <v>133244360.09348424</v>
      </c>
      <c r="K9708" s="112">
        <f>I9708-J9708-(0.38*'Recalled prostheses cost'!$F$23)</f>
        <v>-115559732.47904438</v>
      </c>
      <c r="L9708" s="11">
        <f t="shared" si="306"/>
        <v>1</v>
      </c>
    </row>
    <row r="9709" spans="1:12" x14ac:dyDescent="0.25">
      <c r="A9709">
        <f t="shared" si="307"/>
        <v>9704</v>
      </c>
      <c r="C9709">
        <v>78641.776927485233</v>
      </c>
      <c r="D9709">
        <v>81171.966686565647</v>
      </c>
      <c r="E9709">
        <v>58270490.802659981</v>
      </c>
      <c r="F9709">
        <v>2530.1897590804147</v>
      </c>
      <c r="G9709">
        <v>319294691.22669238</v>
      </c>
      <c r="H9709" s="6">
        <f>E9709-G9709-'Recalled prostheses cost'!$F$23</f>
        <v>-284776024.89092356</v>
      </c>
      <c r="I9709" s="112">
        <v>32894654.494380496</v>
      </c>
      <c r="J9709" s="112">
        <v>121331982.6661431</v>
      </c>
      <c r="K9709" s="112">
        <f>I9709-J9709-(0.38*'Recalled prostheses cost'!$F$23)</f>
        <v>-97463021.469181269</v>
      </c>
      <c r="L9709" s="11">
        <f t="shared" si="306"/>
        <v>1</v>
      </c>
    </row>
    <row r="9710" spans="1:12" x14ac:dyDescent="0.25">
      <c r="A9710">
        <f t="shared" si="307"/>
        <v>9705</v>
      </c>
      <c r="C9710">
        <v>51862.312813736949</v>
      </c>
      <c r="D9710">
        <v>53394.025509154511</v>
      </c>
      <c r="E9710">
        <v>71933817.735925198</v>
      </c>
      <c r="F9710">
        <v>1531.7126954175619</v>
      </c>
      <c r="G9710">
        <v>573915645.63097799</v>
      </c>
      <c r="H9710" s="6">
        <f>E9710-G9710-'Recalled prostheses cost'!$F$23</f>
        <v>-525733652.36194396</v>
      </c>
      <c r="I9710" s="112">
        <v>39581019.666487888</v>
      </c>
      <c r="J9710" s="112">
        <v>218087945.33977166</v>
      </c>
      <c r="K9710" s="112">
        <f>I9710-J9710-(0.38*'Recalled prostheses cost'!$F$23)</f>
        <v>-187532618.97070241</v>
      </c>
      <c r="L9710" s="11">
        <f t="shared" si="306"/>
        <v>1</v>
      </c>
    </row>
    <row r="9711" spans="1:12" x14ac:dyDescent="0.25">
      <c r="A9711">
        <f t="shared" si="307"/>
        <v>9706</v>
      </c>
      <c r="C9711">
        <v>59259.43938162025</v>
      </c>
      <c r="D9711">
        <v>61118.958207234151</v>
      </c>
      <c r="E9711">
        <v>48140239.924189247</v>
      </c>
      <c r="F9711">
        <v>1859.5188256139008</v>
      </c>
      <c r="G9711">
        <v>361715558.84014857</v>
      </c>
      <c r="H9711" s="6">
        <f>E9711-G9711-'Recalled prostheses cost'!$F$23</f>
        <v>-337327143.38285047</v>
      </c>
      <c r="I9711" s="112">
        <v>26709418.537563112</v>
      </c>
      <c r="J9711" s="112">
        <v>137451912.35925648</v>
      </c>
      <c r="K9711" s="112">
        <f>I9711-J9711-(0.38*'Recalled prostheses cost'!$F$23)</f>
        <v>-119768187.11911201</v>
      </c>
      <c r="L9711" s="11">
        <f t="shared" si="306"/>
        <v>1</v>
      </c>
    </row>
    <row r="9712" spans="1:12" x14ac:dyDescent="0.25">
      <c r="A9712">
        <f t="shared" si="307"/>
        <v>9707</v>
      </c>
      <c r="C9712">
        <v>60948.502636226316</v>
      </c>
      <c r="D9712">
        <v>62718.187318456032</v>
      </c>
      <c r="E9712">
        <v>55944716.211264126</v>
      </c>
      <c r="F9712">
        <v>1769.6846822297157</v>
      </c>
      <c r="G9712">
        <v>388948462.46577954</v>
      </c>
      <c r="H9712" s="6">
        <f>E9712-G9712-'Recalled prostheses cost'!$F$23</f>
        <v>-356755570.72140658</v>
      </c>
      <c r="I9712" s="112">
        <v>30644067.713387486</v>
      </c>
      <c r="J9712" s="112">
        <v>147800415.73699623</v>
      </c>
      <c r="K9712" s="112">
        <f>I9712-J9712-(0.38*'Recalled prostheses cost'!$F$23)</f>
        <v>-126182041.3210274</v>
      </c>
      <c r="L9712" s="11">
        <f t="shared" si="306"/>
        <v>1</v>
      </c>
    </row>
    <row r="9713" spans="1:12" x14ac:dyDescent="0.25">
      <c r="A9713">
        <f t="shared" si="307"/>
        <v>9708</v>
      </c>
      <c r="C9713">
        <v>63660.238985681819</v>
      </c>
      <c r="D9713">
        <v>66236.335809533964</v>
      </c>
      <c r="E9713">
        <v>41445689.972650707</v>
      </c>
      <c r="F9713">
        <v>2576.0968238521455</v>
      </c>
      <c r="G9713">
        <v>370838402.49233705</v>
      </c>
      <c r="H9713" s="6">
        <f>E9713-G9713-'Recalled prostheses cost'!$F$23</f>
        <v>-353144536.98657751</v>
      </c>
      <c r="I9713" s="112">
        <v>23125161.434084073</v>
      </c>
      <c r="J9713" s="112">
        <v>140918592.94708806</v>
      </c>
      <c r="K9713" s="112">
        <f>I9713-J9713-(0.38*'Recalled prostheses cost'!$F$23)</f>
        <v>-126819124.81042263</v>
      </c>
      <c r="L9713" s="11">
        <f t="shared" si="306"/>
        <v>1</v>
      </c>
    </row>
    <row r="9714" spans="1:12" x14ac:dyDescent="0.25">
      <c r="A9714">
        <f t="shared" si="307"/>
        <v>9709</v>
      </c>
      <c r="C9714">
        <v>52197.227972287037</v>
      </c>
      <c r="D9714">
        <v>53203.64618753556</v>
      </c>
      <c r="E9714">
        <v>57602278.450322673</v>
      </c>
      <c r="F9714">
        <v>1006.4182152485228</v>
      </c>
      <c r="G9714">
        <v>269316218.8983202</v>
      </c>
      <c r="H9714" s="6">
        <f>E9714-G9714-'Recalled prostheses cost'!$F$23</f>
        <v>-235465764.91488868</v>
      </c>
      <c r="I9714" s="112">
        <v>31417663.658137392</v>
      </c>
      <c r="J9714" s="112">
        <v>102340163.18136168</v>
      </c>
      <c r="K9714" s="112">
        <f>I9714-J9714-(0.38*'Recalled prostheses cost'!$F$23)</f>
        <v>-79948192.820642918</v>
      </c>
      <c r="L9714" s="11">
        <f t="shared" si="306"/>
        <v>1</v>
      </c>
    </row>
    <row r="9715" spans="1:12" x14ac:dyDescent="0.25">
      <c r="A9715">
        <f t="shared" si="307"/>
        <v>9710</v>
      </c>
      <c r="C9715">
        <v>85196.759165264113</v>
      </c>
      <c r="D9715">
        <v>88102.311947749142</v>
      </c>
      <c r="E9715">
        <v>39121356.694676794</v>
      </c>
      <c r="F9715">
        <v>2905.5527824850287</v>
      </c>
      <c r="G9715">
        <v>247842549.94552141</v>
      </c>
      <c r="H9715" s="6">
        <f>E9715-G9715-'Recalled prostheses cost'!$F$23</f>
        <v>-232473017.7177358</v>
      </c>
      <c r="I9715" s="112">
        <v>21570909.678850956</v>
      </c>
      <c r="J9715" s="112">
        <v>94180168.97929813</v>
      </c>
      <c r="K9715" s="112">
        <f>I9715-J9715-(0.38*'Recalled prostheses cost'!$F$23)</f>
        <v>-81634952.59786582</v>
      </c>
      <c r="L9715" s="11">
        <f t="shared" si="306"/>
        <v>1</v>
      </c>
    </row>
    <row r="9716" spans="1:12" x14ac:dyDescent="0.25">
      <c r="A9716">
        <f t="shared" si="307"/>
        <v>9711</v>
      </c>
      <c r="C9716">
        <v>56776.551759061862</v>
      </c>
      <c r="D9716">
        <v>58148.34270936453</v>
      </c>
      <c r="E9716">
        <v>39063514.200334392</v>
      </c>
      <c r="F9716">
        <v>1371.7909503026676</v>
      </c>
      <c r="G9716">
        <v>178542126.0980362</v>
      </c>
      <c r="H9716" s="6">
        <f>E9716-G9716-'Recalled prostheses cost'!$F$23</f>
        <v>-163230436.36459297</v>
      </c>
      <c r="I9716" s="112">
        <v>21919411.082758144</v>
      </c>
      <c r="J9716" s="112">
        <v>67846007.917253748</v>
      </c>
      <c r="K9716" s="112">
        <f>I9716-J9716-(0.38*'Recalled prostheses cost'!$F$23)</f>
        <v>-54952290.131914251</v>
      </c>
      <c r="L9716" s="11">
        <f t="shared" si="306"/>
        <v>1</v>
      </c>
    </row>
    <row r="9717" spans="1:12" x14ac:dyDescent="0.25">
      <c r="A9717">
        <f t="shared" si="307"/>
        <v>9712</v>
      </c>
      <c r="C9717">
        <v>55252.026069544525</v>
      </c>
      <c r="D9717">
        <v>57182.331820274645</v>
      </c>
      <c r="E9717">
        <v>62237260.954039723</v>
      </c>
      <c r="F9717">
        <v>1930.3057507301201</v>
      </c>
      <c r="G9717">
        <v>554899217.17498231</v>
      </c>
      <c r="H9717" s="6">
        <f>E9717-G9717-'Recalled prostheses cost'!$F$23</f>
        <v>-516413780.68783379</v>
      </c>
      <c r="I9717" s="112">
        <v>34461224.761597469</v>
      </c>
      <c r="J9717" s="112">
        <v>210861702.52649331</v>
      </c>
      <c r="K9717" s="112">
        <f>I9717-J9717-(0.38*'Recalled prostheses cost'!$F$23)</f>
        <v>-185426171.06231451</v>
      </c>
      <c r="L9717" s="11">
        <f t="shared" si="306"/>
        <v>1</v>
      </c>
    </row>
    <row r="9718" spans="1:12" x14ac:dyDescent="0.25">
      <c r="A9718">
        <f t="shared" si="307"/>
        <v>9713</v>
      </c>
      <c r="C9718">
        <v>59077.508222642318</v>
      </c>
      <c r="D9718">
        <v>61195.479713969544</v>
      </c>
      <c r="E9718">
        <v>48116697.178276747</v>
      </c>
      <c r="F9718">
        <v>2117.9714913272255</v>
      </c>
      <c r="G9718">
        <v>391402825.83451563</v>
      </c>
      <c r="H9718" s="6">
        <f>E9718-G9718-'Recalled prostheses cost'!$F$23</f>
        <v>-367037953.12313008</v>
      </c>
      <c r="I9718" s="112">
        <v>27089203.903598413</v>
      </c>
      <c r="J9718" s="112">
        <v>148733073.81711593</v>
      </c>
      <c r="K9718" s="112">
        <f>I9718-J9718-(0.38*'Recalled prostheses cost'!$F$23)</f>
        <v>-130669563.21093616</v>
      </c>
      <c r="L9718" s="11">
        <f t="shared" si="306"/>
        <v>1</v>
      </c>
    </row>
    <row r="9719" spans="1:12" x14ac:dyDescent="0.25">
      <c r="A9719">
        <f t="shared" si="307"/>
        <v>9714</v>
      </c>
      <c r="C9719">
        <v>51094.479281276712</v>
      </c>
      <c r="D9719">
        <v>52380.629164471917</v>
      </c>
      <c r="E9719">
        <v>41705636.506548442</v>
      </c>
      <c r="F9719">
        <v>1286.1498831952049</v>
      </c>
      <c r="G9719">
        <v>273555080.98272043</v>
      </c>
      <c r="H9719" s="6">
        <f>E9719-G9719-'Recalled prostheses cost'!$F$23</f>
        <v>-255601268.94306317</v>
      </c>
      <c r="I9719" s="112">
        <v>23234080.457616378</v>
      </c>
      <c r="J9719" s="112">
        <v>103950930.77343379</v>
      </c>
      <c r="K9719" s="112">
        <f>I9719-J9719-(0.38*'Recalled prostheses cost'!$F$23)</f>
        <v>-89742543.61323607</v>
      </c>
      <c r="L9719" s="11">
        <f t="shared" si="306"/>
        <v>1</v>
      </c>
    </row>
    <row r="9720" spans="1:12" x14ac:dyDescent="0.25">
      <c r="A9720">
        <f t="shared" si="307"/>
        <v>9715</v>
      </c>
      <c r="C9720">
        <v>81640.657847870156</v>
      </c>
      <c r="D9720">
        <v>83495.554266678591</v>
      </c>
      <c r="E9720">
        <v>42743307.35140238</v>
      </c>
      <c r="F9720">
        <v>1854.8964188084356</v>
      </c>
      <c r="G9720">
        <v>225857925.62364349</v>
      </c>
      <c r="H9720" s="6">
        <f>E9720-G9720-'Recalled prostheses cost'!$F$23</f>
        <v>-206866442.73913229</v>
      </c>
      <c r="I9720" s="112">
        <v>23623789.511422195</v>
      </c>
      <c r="J9720" s="112">
        <v>85826011.736984521</v>
      </c>
      <c r="K9720" s="112">
        <f>I9720-J9720-(0.38*'Recalled prostheses cost'!$F$23)</f>
        <v>-71227915.522980973</v>
      </c>
      <c r="L9720" s="11">
        <f t="shared" si="306"/>
        <v>1</v>
      </c>
    </row>
    <row r="9721" spans="1:12" x14ac:dyDescent="0.25">
      <c r="A9721">
        <f t="shared" si="307"/>
        <v>9716</v>
      </c>
      <c r="C9721">
        <v>54636.33499799986</v>
      </c>
      <c r="D9721">
        <v>55746.355746717752</v>
      </c>
      <c r="E9721">
        <v>45596249.716445751</v>
      </c>
      <c r="F9721">
        <v>1110.0207487178923</v>
      </c>
      <c r="G9721">
        <v>244761431.58573371</v>
      </c>
      <c r="H9721" s="6">
        <f>E9721-G9721-'Recalled prostheses cost'!$F$23</f>
        <v>-222917006.33617914</v>
      </c>
      <c r="I9721" s="112">
        <v>25100992.730002187</v>
      </c>
      <c r="J9721" s="112">
        <v>93009344.00257881</v>
      </c>
      <c r="K9721" s="112">
        <f>I9721-J9721-(0.38*'Recalled prostheses cost'!$F$23)</f>
        <v>-76934044.569995284</v>
      </c>
      <c r="L9721" s="11">
        <f t="shared" si="306"/>
        <v>1</v>
      </c>
    </row>
    <row r="9722" spans="1:12" x14ac:dyDescent="0.25">
      <c r="A9722">
        <f t="shared" si="307"/>
        <v>9717</v>
      </c>
      <c r="C9722">
        <v>64145.044364741712</v>
      </c>
      <c r="D9722">
        <v>65699.67960708242</v>
      </c>
      <c r="E9722">
        <v>43462258.253440589</v>
      </c>
      <c r="F9722">
        <v>1554.6352423407079</v>
      </c>
      <c r="G9722">
        <v>227219387.14449039</v>
      </c>
      <c r="H9722" s="6">
        <f>E9722-G9722-'Recalled prostheses cost'!$F$23</f>
        <v>-207508953.35794097</v>
      </c>
      <c r="I9722" s="112">
        <v>24096300.119663529</v>
      </c>
      <c r="J9722" s="112">
        <v>86343367.114906371</v>
      </c>
      <c r="K9722" s="112">
        <f>I9722-J9722-(0.38*'Recalled prostheses cost'!$F$23)</f>
        <v>-71272760.292661488</v>
      </c>
      <c r="L9722" s="11">
        <f t="shared" si="306"/>
        <v>1</v>
      </c>
    </row>
    <row r="9723" spans="1:12" x14ac:dyDescent="0.25">
      <c r="A9723">
        <f t="shared" si="307"/>
        <v>9718</v>
      </c>
      <c r="C9723">
        <v>60672.255800185005</v>
      </c>
      <c r="D9723">
        <v>61956.450649487793</v>
      </c>
      <c r="E9723">
        <v>44094565.943830132</v>
      </c>
      <c r="F9723">
        <v>1284.1948493027885</v>
      </c>
      <c r="G9723">
        <v>196436457.27047893</v>
      </c>
      <c r="H9723" s="6">
        <f>E9723-G9723-'Recalled prostheses cost'!$F$23</f>
        <v>-176093715.79353997</v>
      </c>
      <c r="I9723" s="112">
        <v>24130330.553305551</v>
      </c>
      <c r="J9723" s="112">
        <v>74645853.762781993</v>
      </c>
      <c r="K9723" s="112">
        <f>I9723-J9723-(0.38*'Recalled prostheses cost'!$F$23)</f>
        <v>-59541216.506895088</v>
      </c>
      <c r="L9723" s="11">
        <f t="shared" si="306"/>
        <v>1</v>
      </c>
    </row>
    <row r="9724" spans="1:12" x14ac:dyDescent="0.25">
      <c r="A9724">
        <f t="shared" si="307"/>
        <v>9719</v>
      </c>
      <c r="C9724">
        <v>57937.541968346311</v>
      </c>
      <c r="D9724">
        <v>59476.930844824659</v>
      </c>
      <c r="E9724">
        <v>40272895.340312734</v>
      </c>
      <c r="F9724">
        <v>1539.3888764783478</v>
      </c>
      <c r="G9724">
        <v>221966612.87438941</v>
      </c>
      <c r="H9724" s="6">
        <f>E9724-G9724-'Recalled prostheses cost'!$F$23</f>
        <v>-205445542.00096786</v>
      </c>
      <c r="I9724" s="112">
        <v>22637973.006334715</v>
      </c>
      <c r="J9724" s="112">
        <v>84347312.892267957</v>
      </c>
      <c r="K9724" s="112">
        <f>I9724-J9724-(0.38*'Recalled prostheses cost'!$F$23)</f>
        <v>-70735033.183351889</v>
      </c>
      <c r="L9724" s="11">
        <f t="shared" si="306"/>
        <v>1</v>
      </c>
    </row>
    <row r="9725" spans="1:12" x14ac:dyDescent="0.25">
      <c r="A9725">
        <f t="shared" si="307"/>
        <v>9720</v>
      </c>
      <c r="C9725">
        <v>50083.693520319677</v>
      </c>
      <c r="D9725">
        <v>51917.12750800365</v>
      </c>
      <c r="E9725">
        <v>45905085.15575283</v>
      </c>
      <c r="F9725">
        <v>1833.4339876839731</v>
      </c>
      <c r="G9725">
        <v>350546847.33729857</v>
      </c>
      <c r="H9725" s="6">
        <f>E9725-G9725-'Recalled prostheses cost'!$F$23</f>
        <v>-328393586.6484369</v>
      </c>
      <c r="I9725" s="112">
        <v>26011801.278540619</v>
      </c>
      <c r="J9725" s="112">
        <v>133207801.98817345</v>
      </c>
      <c r="K9725" s="112">
        <f>I9725-J9725-(0.38*'Recalled prostheses cost'!$F$23)</f>
        <v>-116221694.0070515</v>
      </c>
      <c r="L9725" s="11">
        <f t="shared" si="306"/>
        <v>1</v>
      </c>
    </row>
    <row r="9726" spans="1:12" x14ac:dyDescent="0.25">
      <c r="A9726">
        <f t="shared" si="307"/>
        <v>9721</v>
      </c>
      <c r="C9726">
        <v>55248.806783677494</v>
      </c>
      <c r="D9726">
        <v>57228.255116560162</v>
      </c>
      <c r="E9726">
        <v>59712382.129879363</v>
      </c>
      <c r="F9726">
        <v>1979.4483328826682</v>
      </c>
      <c r="G9726">
        <v>581968222.39334929</v>
      </c>
      <c r="H9726" s="6">
        <f>E9726-G9726-'Recalled prostheses cost'!$F$23</f>
        <v>-546007664.7303611</v>
      </c>
      <c r="I9726" s="112">
        <v>33277768.635752369</v>
      </c>
      <c r="J9726" s="112">
        <v>221147924.5094727</v>
      </c>
      <c r="K9726" s="112">
        <f>I9726-J9726-(0.38*'Recalled prostheses cost'!$F$23)</f>
        <v>-196895849.17113897</v>
      </c>
      <c r="L9726" s="11">
        <f t="shared" si="306"/>
        <v>1</v>
      </c>
    </row>
    <row r="9727" spans="1:12" x14ac:dyDescent="0.25">
      <c r="A9727">
        <f t="shared" si="307"/>
        <v>9722</v>
      </c>
      <c r="C9727">
        <v>52072.580346346884</v>
      </c>
      <c r="D9727">
        <v>54002.519265035604</v>
      </c>
      <c r="E9727">
        <v>57162688.544200495</v>
      </c>
      <c r="F9727">
        <v>1929.9389186887202</v>
      </c>
      <c r="G9727">
        <v>591076428.56768882</v>
      </c>
      <c r="H9727" s="6">
        <f>E9727-G9727-'Recalled prostheses cost'!$F$23</f>
        <v>-557665564.49037957</v>
      </c>
      <c r="I9727" s="112">
        <v>31779724.641473927</v>
      </c>
      <c r="J9727" s="112">
        <v>224609042.85572174</v>
      </c>
      <c r="K9727" s="112">
        <f>I9727-J9727-(0.38*'Recalled prostheses cost'!$F$23)</f>
        <v>-201855011.51166648</v>
      </c>
      <c r="L9727" s="11">
        <f t="shared" si="306"/>
        <v>1</v>
      </c>
    </row>
    <row r="9728" spans="1:12" x14ac:dyDescent="0.25">
      <c r="A9728">
        <f t="shared" si="307"/>
        <v>9723</v>
      </c>
      <c r="C9728">
        <v>77966.349659297019</v>
      </c>
      <c r="D9728">
        <v>81092.348053606212</v>
      </c>
      <c r="E9728">
        <v>55253376.395756476</v>
      </c>
      <c r="F9728">
        <v>3125.9983943091938</v>
      </c>
      <c r="G9728">
        <v>506792040.48643565</v>
      </c>
      <c r="H9728" s="6">
        <f>E9728-G9728-'Recalled prostheses cost'!$F$23</f>
        <v>-475290488.55757034</v>
      </c>
      <c r="I9728" s="112">
        <v>30338776.06974896</v>
      </c>
      <c r="J9728" s="112">
        <v>192580975.38484555</v>
      </c>
      <c r="K9728" s="112">
        <f>I9728-J9728-(0.38*'Recalled prostheses cost'!$F$23)</f>
        <v>-171267892.61251524</v>
      </c>
      <c r="L9728" s="11">
        <f t="shared" si="306"/>
        <v>1</v>
      </c>
    </row>
    <row r="9729" spans="1:12" x14ac:dyDescent="0.25">
      <c r="A9729">
        <f t="shared" si="307"/>
        <v>9724</v>
      </c>
      <c r="C9729">
        <v>77473.086442641405</v>
      </c>
      <c r="D9729">
        <v>79635.583856187615</v>
      </c>
      <c r="E9729">
        <v>40817596.205443218</v>
      </c>
      <c r="F9729">
        <v>2162.4974135462107</v>
      </c>
      <c r="G9729">
        <v>189580617.10671696</v>
      </c>
      <c r="H9729" s="6">
        <f>E9729-G9729-'Recalled prostheses cost'!$F$23</f>
        <v>-172514845.3681649</v>
      </c>
      <c r="I9729" s="112">
        <v>22638954.673204083</v>
      </c>
      <c r="J9729" s="112">
        <v>72040634.500552446</v>
      </c>
      <c r="K9729" s="112">
        <f>I9729-J9729-(0.38*'Recalled prostheses cost'!$F$23)</f>
        <v>-58427373.124767013</v>
      </c>
      <c r="L9729" s="11">
        <f t="shared" si="306"/>
        <v>1</v>
      </c>
    </row>
    <row r="9730" spans="1:12" x14ac:dyDescent="0.25">
      <c r="A9730">
        <f t="shared" si="307"/>
        <v>9725</v>
      </c>
      <c r="C9730">
        <v>55779.496696262482</v>
      </c>
      <c r="D9730">
        <v>57071.055814310632</v>
      </c>
      <c r="E9730">
        <v>63785445.050832726</v>
      </c>
      <c r="F9730">
        <v>1291.5591180481497</v>
      </c>
      <c r="G9730">
        <v>416314173.41964686</v>
      </c>
      <c r="H9730" s="6">
        <f>E9730-G9730-'Recalled prostheses cost'!$F$23</f>
        <v>-376280552.83570528</v>
      </c>
      <c r="I9730" s="112">
        <v>35495850.296214722</v>
      </c>
      <c r="J9730" s="112">
        <v>158199385.8994658</v>
      </c>
      <c r="K9730" s="112">
        <f>I9730-J9730-(0.38*'Recalled prostheses cost'!$F$23)</f>
        <v>-131729228.90066972</v>
      </c>
      <c r="L9730" s="11">
        <f t="shared" si="306"/>
        <v>1</v>
      </c>
    </row>
    <row r="9731" spans="1:12" x14ac:dyDescent="0.25">
      <c r="A9731">
        <f t="shared" si="307"/>
        <v>9726</v>
      </c>
      <c r="C9731">
        <v>63836.980077189401</v>
      </c>
      <c r="D9731">
        <v>66587.598937645293</v>
      </c>
      <c r="E9731">
        <v>47822925.891047508</v>
      </c>
      <c r="F9731">
        <v>2750.618860455892</v>
      </c>
      <c r="G9731">
        <v>414949501.8384667</v>
      </c>
      <c r="H9731" s="6">
        <f>E9731-G9731-'Recalled prostheses cost'!$F$23</f>
        <v>-390878400.41431034</v>
      </c>
      <c r="I9731" s="112">
        <v>26642922.167328514</v>
      </c>
      <c r="J9731" s="112">
        <v>157680810.6986174</v>
      </c>
      <c r="K9731" s="112">
        <f>I9731-J9731-(0.38*'Recalled prostheses cost'!$F$23)</f>
        <v>-140063581.82870755</v>
      </c>
      <c r="L9731" s="11">
        <f t="shared" si="306"/>
        <v>1</v>
      </c>
    </row>
    <row r="9732" spans="1:12" x14ac:dyDescent="0.25">
      <c r="A9732">
        <f t="shared" si="307"/>
        <v>9727</v>
      </c>
      <c r="C9732">
        <v>51029.140784524694</v>
      </c>
      <c r="D9732">
        <v>52435.246738050111</v>
      </c>
      <c r="E9732">
        <v>41211146.270521849</v>
      </c>
      <c r="F9732">
        <v>1406.1059535254171</v>
      </c>
      <c r="G9732">
        <v>287472070.30379957</v>
      </c>
      <c r="H9732" s="6">
        <f>E9732-G9732-'Recalled prostheses cost'!$F$23</f>
        <v>-270012748.50016892</v>
      </c>
      <c r="I9732" s="112">
        <v>22607246.320124228</v>
      </c>
      <c r="J9732" s="112">
        <v>109239386.71544382</v>
      </c>
      <c r="K9732" s="112">
        <f>I9732-J9732-(0.38*'Recalled prostheses cost'!$F$23)</f>
        <v>-95657833.692738235</v>
      </c>
      <c r="L9732" s="11">
        <f t="shared" si="306"/>
        <v>1</v>
      </c>
    </row>
    <row r="9733" spans="1:12" x14ac:dyDescent="0.25">
      <c r="A9733">
        <f t="shared" si="307"/>
        <v>9728</v>
      </c>
      <c r="C9733">
        <v>57215.221330205328</v>
      </c>
      <c r="D9733">
        <v>58490.482264460603</v>
      </c>
      <c r="E9733">
        <v>52363619.644473851</v>
      </c>
      <c r="F9733">
        <v>1275.2609342552751</v>
      </c>
      <c r="G9733">
        <v>235908493.94571301</v>
      </c>
      <c r="H9733" s="6">
        <f>E9733-G9733-'Recalled prostheses cost'!$F$23</f>
        <v>-207296698.76813033</v>
      </c>
      <c r="I9733" s="112">
        <v>28926354.15995492</v>
      </c>
      <c r="J9733" s="112">
        <v>89645227.69937095</v>
      </c>
      <c r="K9733" s="112">
        <f>I9733-J9733-(0.38*'Recalled prostheses cost'!$F$23)</f>
        <v>-69744566.836834669</v>
      </c>
      <c r="L9733" s="11">
        <f t="shared" si="306"/>
        <v>1</v>
      </c>
    </row>
    <row r="9734" spans="1:12" x14ac:dyDescent="0.25">
      <c r="A9734">
        <f t="shared" si="307"/>
        <v>9729</v>
      </c>
      <c r="C9734">
        <v>54850.56201703511</v>
      </c>
      <c r="D9734">
        <v>56727.479442838419</v>
      </c>
      <c r="E9734">
        <v>53706639.607440993</v>
      </c>
      <c r="F9734">
        <v>1876.917425803309</v>
      </c>
      <c r="G9734">
        <v>487188270.77711797</v>
      </c>
      <c r="H9734" s="6">
        <f>E9734-G9734-'Recalled prostheses cost'!$F$23</f>
        <v>-457233455.63656813</v>
      </c>
      <c r="I9734" s="112">
        <v>29934648.323318284</v>
      </c>
      <c r="J9734" s="112">
        <v>185131542.89530483</v>
      </c>
      <c r="K9734" s="112">
        <f>I9734-J9734-(0.38*'Recalled prostheses cost'!$F$23)</f>
        <v>-164222587.86940521</v>
      </c>
      <c r="L9734" s="11">
        <f t="shared" ref="L9734:L9797" si="308">IF(H9734/$H$1&lt;=F9734,1,0)</f>
        <v>1</v>
      </c>
    </row>
    <row r="9735" spans="1:12" x14ac:dyDescent="0.25">
      <c r="A9735">
        <f t="shared" si="307"/>
        <v>9730</v>
      </c>
      <c r="C9735">
        <v>49611.452765053917</v>
      </c>
      <c r="D9735">
        <v>51243.198811266979</v>
      </c>
      <c r="E9735">
        <v>44828134.166950248</v>
      </c>
      <c r="F9735">
        <v>1631.7460462130621</v>
      </c>
      <c r="G9735">
        <v>325185397.04060781</v>
      </c>
      <c r="H9735" s="6">
        <f>E9735-G9735-'Recalled prostheses cost'!$F$23</f>
        <v>-304109087.34054875</v>
      </c>
      <c r="I9735" s="112">
        <v>25157786.804159448</v>
      </c>
      <c r="J9735" s="112">
        <v>123570450.87543097</v>
      </c>
      <c r="K9735" s="112">
        <f>I9735-J9735-(0.38*'Recalled prostheses cost'!$F$23)</f>
        <v>-107438357.36869016</v>
      </c>
      <c r="L9735" s="11">
        <f t="shared" si="308"/>
        <v>1</v>
      </c>
    </row>
    <row r="9736" spans="1:12" x14ac:dyDescent="0.25">
      <c r="A9736">
        <f t="shared" ref="A9736:A9799" si="309">1+A9735</f>
        <v>9731</v>
      </c>
      <c r="C9736">
        <v>54642.469242768355</v>
      </c>
      <c r="D9736">
        <v>56586.00826330507</v>
      </c>
      <c r="E9736">
        <v>40208082.684709869</v>
      </c>
      <c r="F9736">
        <v>1943.5390205367148</v>
      </c>
      <c r="G9736">
        <v>316001230.79642367</v>
      </c>
      <c r="H9736" s="6">
        <f>E9736-G9736-'Recalled prostheses cost'!$F$23</f>
        <v>-299544972.578605</v>
      </c>
      <c r="I9736" s="112">
        <v>22174101.657530736</v>
      </c>
      <c r="J9736" s="112">
        <v>120080467.70264103</v>
      </c>
      <c r="K9736" s="112">
        <f>I9736-J9736-(0.38*'Recalled prostheses cost'!$F$23)</f>
        <v>-106932059.34252894</v>
      </c>
      <c r="L9736" s="11">
        <f t="shared" si="308"/>
        <v>1</v>
      </c>
    </row>
    <row r="9737" spans="1:12" x14ac:dyDescent="0.25">
      <c r="A9737">
        <f t="shared" si="309"/>
        <v>9732</v>
      </c>
      <c r="C9737">
        <v>90974.88836967657</v>
      </c>
      <c r="D9737">
        <v>96293.78515403351</v>
      </c>
      <c r="E9737">
        <v>65017979.411025994</v>
      </c>
      <c r="F9737">
        <v>5318.8967843569408</v>
      </c>
      <c r="G9737">
        <v>977651339.84746778</v>
      </c>
      <c r="H9737" s="6">
        <f>E9737-G9737-'Recalled prostheses cost'!$F$23</f>
        <v>-936385184.90333295</v>
      </c>
      <c r="I9737" s="112">
        <v>35770022.596250825</v>
      </c>
      <c r="J9737" s="112">
        <v>371507509.14203775</v>
      </c>
      <c r="K9737" s="112">
        <f>I9737-J9737-(0.38*'Recalled prostheses cost'!$F$23)</f>
        <v>-344763179.84320557</v>
      </c>
      <c r="L9737" s="11">
        <f t="shared" si="308"/>
        <v>1</v>
      </c>
    </row>
    <row r="9738" spans="1:12" x14ac:dyDescent="0.25">
      <c r="A9738">
        <f t="shared" si="309"/>
        <v>9733</v>
      </c>
      <c r="C9738">
        <v>68407.471316226292</v>
      </c>
      <c r="D9738">
        <v>69452.962541877554</v>
      </c>
      <c r="E9738">
        <v>41681180.229768582</v>
      </c>
      <c r="F9738">
        <v>1045.4912256512616</v>
      </c>
      <c r="G9738">
        <v>137287781.09916106</v>
      </c>
      <c r="H9738" s="6">
        <f>E9738-G9738-'Recalled prostheses cost'!$F$23</f>
        <v>-119358425.33628365</v>
      </c>
      <c r="I9738" s="112">
        <v>22937977.525421284</v>
      </c>
      <c r="J9738" s="112">
        <v>52169356.817681193</v>
      </c>
      <c r="K9738" s="112">
        <f>I9738-J9738-(0.38*'Recalled prostheses cost'!$F$23)</f>
        <v>-38257072.589678556</v>
      </c>
      <c r="L9738" s="11">
        <f t="shared" si="308"/>
        <v>1</v>
      </c>
    </row>
    <row r="9739" spans="1:12" x14ac:dyDescent="0.25">
      <c r="A9739">
        <f t="shared" si="309"/>
        <v>9734</v>
      </c>
      <c r="C9739">
        <v>70745.6361347317</v>
      </c>
      <c r="D9739">
        <v>71896.325668834892</v>
      </c>
      <c r="E9739">
        <v>40479194.628416419</v>
      </c>
      <c r="F9739">
        <v>1150.6895341031923</v>
      </c>
      <c r="G9739">
        <v>134862721.30329302</v>
      </c>
      <c r="H9739" s="6">
        <f>E9739-G9739-'Recalled prostheses cost'!$F$23</f>
        <v>-118135351.14176777</v>
      </c>
      <c r="I9739" s="112">
        <v>22989571.255744956</v>
      </c>
      <c r="J9739" s="112">
        <v>51247834.095251352</v>
      </c>
      <c r="K9739" s="112">
        <f>I9739-J9739-(0.38*'Recalled prostheses cost'!$F$23)</f>
        <v>-37283956.136925042</v>
      </c>
      <c r="L9739" s="11">
        <f t="shared" si="308"/>
        <v>1</v>
      </c>
    </row>
    <row r="9740" spans="1:12" x14ac:dyDescent="0.25">
      <c r="A9740">
        <f t="shared" si="309"/>
        <v>9735</v>
      </c>
      <c r="C9740">
        <v>51518.510498995049</v>
      </c>
      <c r="D9740">
        <v>53068.967190346739</v>
      </c>
      <c r="E9740">
        <v>51375824.209688291</v>
      </c>
      <c r="F9740">
        <v>1550.4566913516901</v>
      </c>
      <c r="G9740">
        <v>391238820.9005295</v>
      </c>
      <c r="H9740" s="6">
        <f>E9740-G9740-'Recalled prostheses cost'!$F$23</f>
        <v>-363614821.15773237</v>
      </c>
      <c r="I9740" s="112">
        <v>28192863.122316945</v>
      </c>
      <c r="J9740" s="112">
        <v>148670751.9422012</v>
      </c>
      <c r="K9740" s="112">
        <f>I9740-J9740-(0.38*'Recalled prostheses cost'!$F$23)</f>
        <v>-129503582.11730289</v>
      </c>
      <c r="L9740" s="11">
        <f t="shared" si="308"/>
        <v>1</v>
      </c>
    </row>
    <row r="9741" spans="1:12" x14ac:dyDescent="0.25">
      <c r="A9741">
        <f t="shared" si="309"/>
        <v>9736</v>
      </c>
      <c r="C9741">
        <v>53328.345032025849</v>
      </c>
      <c r="D9741">
        <v>55148.88144206845</v>
      </c>
      <c r="E9741">
        <v>59176984.359142423</v>
      </c>
      <c r="F9741">
        <v>1820.5364100426013</v>
      </c>
      <c r="G9741">
        <v>483719329.24355221</v>
      </c>
      <c r="H9741" s="6">
        <f>E9741-G9741-'Recalled prostheses cost'!$F$23</f>
        <v>-448294169.35130095</v>
      </c>
      <c r="I9741" s="112">
        <v>32486421.985201851</v>
      </c>
      <c r="J9741" s="112">
        <v>183813345.11254981</v>
      </c>
      <c r="K9741" s="112">
        <f>I9741-J9741-(0.38*'Recalled prostheses cost'!$F$23)</f>
        <v>-160352616.4247666</v>
      </c>
      <c r="L9741" s="11">
        <f t="shared" si="308"/>
        <v>1</v>
      </c>
    </row>
    <row r="9742" spans="1:12" x14ac:dyDescent="0.25">
      <c r="A9742">
        <f t="shared" si="309"/>
        <v>9737</v>
      </c>
      <c r="C9742">
        <v>55133.872341778806</v>
      </c>
      <c r="D9742">
        <v>56332.882151013917</v>
      </c>
      <c r="E9742">
        <v>50108025.960224032</v>
      </c>
      <c r="F9742">
        <v>1199.0098092351109</v>
      </c>
      <c r="G9742">
        <v>205940633.09908912</v>
      </c>
      <c r="H9742" s="6">
        <f>E9742-G9742-'Recalled prostheses cost'!$F$23</f>
        <v>-179584431.60575625</v>
      </c>
      <c r="I9742" s="112">
        <v>27463067.857423007</v>
      </c>
      <c r="J9742" s="112">
        <v>78257440.577653885</v>
      </c>
      <c r="K9742" s="112">
        <f>I9742-J9742-(0.38*'Recalled prostheses cost'!$F$23)</f>
        <v>-59820066.017649524</v>
      </c>
      <c r="L9742" s="11">
        <f t="shared" si="308"/>
        <v>1</v>
      </c>
    </row>
    <row r="9743" spans="1:12" x14ac:dyDescent="0.25">
      <c r="A9743">
        <f t="shared" si="309"/>
        <v>9738</v>
      </c>
      <c r="C9743">
        <v>54790.138611967377</v>
      </c>
      <c r="D9743">
        <v>56718.932077183636</v>
      </c>
      <c r="E9743">
        <v>41722774.672957294</v>
      </c>
      <c r="F9743">
        <v>1928.7934652162585</v>
      </c>
      <c r="G9743">
        <v>319524339.40301889</v>
      </c>
      <c r="H9743" s="6">
        <f>E9743-G9743-'Recalled prostheses cost'!$F$23</f>
        <v>-301553389.19695276</v>
      </c>
      <c r="I9743" s="112">
        <v>23202467.063898504</v>
      </c>
      <c r="J9743" s="112">
        <v>121419248.97314717</v>
      </c>
      <c r="K9743" s="112">
        <f>I9743-J9743-(0.38*'Recalled prostheses cost'!$F$23)</f>
        <v>-107242475.2066673</v>
      </c>
      <c r="L9743" s="11">
        <f t="shared" si="308"/>
        <v>1</v>
      </c>
    </row>
    <row r="9744" spans="1:12" x14ac:dyDescent="0.25">
      <c r="A9744">
        <f t="shared" si="309"/>
        <v>9739</v>
      </c>
      <c r="C9744">
        <v>66554.786500971648</v>
      </c>
      <c r="D9744">
        <v>68825.194300937233</v>
      </c>
      <c r="E9744">
        <v>50165223.760350138</v>
      </c>
      <c r="F9744">
        <v>2270.4077999655856</v>
      </c>
      <c r="G9744">
        <v>432637777.12044734</v>
      </c>
      <c r="H9744" s="6">
        <f>E9744-G9744-'Recalled prostheses cost'!$F$23</f>
        <v>-406224377.82698834</v>
      </c>
      <c r="I9744" s="112">
        <v>27766757.156006835</v>
      </c>
      <c r="J9744" s="112">
        <v>164402355.30576995</v>
      </c>
      <c r="K9744" s="112">
        <f>I9744-J9744-(0.38*'Recalled prostheses cost'!$F$23)</f>
        <v>-145661291.44718176</v>
      </c>
      <c r="L9744" s="11">
        <f t="shared" si="308"/>
        <v>1</v>
      </c>
    </row>
    <row r="9745" spans="1:12" x14ac:dyDescent="0.25">
      <c r="A9745">
        <f t="shared" si="309"/>
        <v>9740</v>
      </c>
      <c r="C9745">
        <v>83070.470512321423</v>
      </c>
      <c r="D9745">
        <v>85992.919028575445</v>
      </c>
      <c r="E9745">
        <v>66141290.693233095</v>
      </c>
      <c r="F9745">
        <v>2922.4485162540223</v>
      </c>
      <c r="G9745">
        <v>487062662.46538597</v>
      </c>
      <c r="H9745" s="6">
        <f>E9745-G9745-'Recalled prostheses cost'!$F$23</f>
        <v>-444673196.23904407</v>
      </c>
      <c r="I9745" s="112">
        <v>36536727.708763562</v>
      </c>
      <c r="J9745" s="112">
        <v>185083811.73684663</v>
      </c>
      <c r="K9745" s="112">
        <f>I9745-J9745-(0.38*'Recalled prostheses cost'!$F$23)</f>
        <v>-157572777.32550171</v>
      </c>
      <c r="L9745" s="11">
        <f t="shared" si="308"/>
        <v>1</v>
      </c>
    </row>
    <row r="9746" spans="1:12" x14ac:dyDescent="0.25">
      <c r="A9746">
        <f t="shared" si="309"/>
        <v>9741</v>
      </c>
      <c r="C9746">
        <v>53355.3123486943</v>
      </c>
      <c r="D9746">
        <v>55069.64665441792</v>
      </c>
      <c r="E9746">
        <v>47794347.628679283</v>
      </c>
      <c r="F9746">
        <v>1714.3343057236198</v>
      </c>
      <c r="G9746">
        <v>375150954.2078194</v>
      </c>
      <c r="H9746" s="6">
        <f>E9746-G9746-'Recalled prostheses cost'!$F$23</f>
        <v>-351108431.0460313</v>
      </c>
      <c r="I9746" s="112">
        <v>26619799.778662171</v>
      </c>
      <c r="J9746" s="112">
        <v>142557362.59897137</v>
      </c>
      <c r="K9746" s="112">
        <f>I9746-J9746-(0.38*'Recalled prostheses cost'!$F$23)</f>
        <v>-124963256.11772785</v>
      </c>
      <c r="L9746" s="11">
        <f t="shared" si="308"/>
        <v>1</v>
      </c>
    </row>
    <row r="9747" spans="1:12" x14ac:dyDescent="0.25">
      <c r="A9747">
        <f t="shared" si="309"/>
        <v>9742</v>
      </c>
      <c r="C9747">
        <v>52887.430296434832</v>
      </c>
      <c r="D9747">
        <v>54366.686982794374</v>
      </c>
      <c r="E9747">
        <v>44294508.897275597</v>
      </c>
      <c r="F9747">
        <v>1479.2566863595421</v>
      </c>
      <c r="G9747">
        <v>305990266.10077697</v>
      </c>
      <c r="H9747" s="6">
        <f>E9747-G9747-'Recalled prostheses cost'!$F$23</f>
        <v>-285447581.67039257</v>
      </c>
      <c r="I9747" s="112">
        <v>24230407.727156054</v>
      </c>
      <c r="J9747" s="112">
        <v>116276301.11829521</v>
      </c>
      <c r="K9747" s="112">
        <f>I9747-J9747-(0.38*'Recalled prostheses cost'!$F$23)</f>
        <v>-101071586.6885578</v>
      </c>
      <c r="L9747" s="11">
        <f t="shared" si="308"/>
        <v>1</v>
      </c>
    </row>
    <row r="9748" spans="1:12" x14ac:dyDescent="0.25">
      <c r="A9748">
        <f t="shared" si="309"/>
        <v>9743</v>
      </c>
      <c r="C9748">
        <v>69814.347783143807</v>
      </c>
      <c r="D9748">
        <v>72026.136110128864</v>
      </c>
      <c r="E9748">
        <v>54947555.855399519</v>
      </c>
      <c r="F9748">
        <v>2211.7883269850572</v>
      </c>
      <c r="G9748">
        <v>484237663.68848073</v>
      </c>
      <c r="H9748" s="6">
        <f>E9748-G9748-'Recalled prostheses cost'!$F$23</f>
        <v>-453041932.29997241</v>
      </c>
      <c r="I9748" s="112">
        <v>30633349.70804923</v>
      </c>
      <c r="J9748" s="112">
        <v>184010312.20162266</v>
      </c>
      <c r="K9748" s="112">
        <f>I9748-J9748-(0.38*'Recalled prostheses cost'!$F$23)</f>
        <v>-162402655.79099208</v>
      </c>
      <c r="L9748" s="11">
        <f t="shared" si="308"/>
        <v>1</v>
      </c>
    </row>
    <row r="9749" spans="1:12" x14ac:dyDescent="0.25">
      <c r="A9749">
        <f t="shared" si="309"/>
        <v>9744</v>
      </c>
      <c r="C9749">
        <v>51128.279997269863</v>
      </c>
      <c r="D9749">
        <v>52525.45293421574</v>
      </c>
      <c r="E9749">
        <v>63428823.506720923</v>
      </c>
      <c r="F9749">
        <v>1397.1729369458772</v>
      </c>
      <c r="G9749">
        <v>392456460.11480331</v>
      </c>
      <c r="H9749" s="6">
        <f>E9749-G9749-'Recalled prostheses cost'!$F$23</f>
        <v>-352779461.07497358</v>
      </c>
      <c r="I9749" s="112">
        <v>35347363.581771448</v>
      </c>
      <c r="J9749" s="112">
        <v>149133454.84362528</v>
      </c>
      <c r="K9749" s="112">
        <f>I9749-J9749-(0.38*'Recalled prostheses cost'!$F$23)</f>
        <v>-122811784.55927247</v>
      </c>
      <c r="L9749" s="11">
        <f t="shared" si="308"/>
        <v>1</v>
      </c>
    </row>
    <row r="9750" spans="1:12" x14ac:dyDescent="0.25">
      <c r="A9750">
        <f t="shared" si="309"/>
        <v>9745</v>
      </c>
      <c r="C9750">
        <v>67010.853754761949</v>
      </c>
      <c r="D9750">
        <v>69131.902039030145</v>
      </c>
      <c r="E9750">
        <v>40207598.941750892</v>
      </c>
      <c r="F9750">
        <v>2121.0482842681959</v>
      </c>
      <c r="G9750">
        <v>259834840.64776939</v>
      </c>
      <c r="H9750" s="6">
        <f>E9750-G9750-'Recalled prostheses cost'!$F$23</f>
        <v>-243379066.17290968</v>
      </c>
      <c r="I9750" s="112">
        <v>22527209.802441269</v>
      </c>
      <c r="J9750" s="112">
        <v>98737239.446152359</v>
      </c>
      <c r="K9750" s="112">
        <f>I9750-J9750-(0.38*'Recalled prostheses cost'!$F$23)</f>
        <v>-85235722.941129744</v>
      </c>
      <c r="L9750" s="11">
        <f t="shared" si="308"/>
        <v>1</v>
      </c>
    </row>
    <row r="9751" spans="1:12" x14ac:dyDescent="0.25">
      <c r="A9751">
        <f t="shared" si="309"/>
        <v>9746</v>
      </c>
      <c r="C9751">
        <v>61814.716921090847</v>
      </c>
      <c r="D9751">
        <v>63149.329426693774</v>
      </c>
      <c r="E9751">
        <v>56311014.541701876</v>
      </c>
      <c r="F9751">
        <v>1334.6125056029268</v>
      </c>
      <c r="G9751">
        <v>270807891.58395296</v>
      </c>
      <c r="H9751" s="6">
        <f>E9751-G9751-'Recalled prostheses cost'!$F$23</f>
        <v>-238248701.50914225</v>
      </c>
      <c r="I9751" s="112">
        <v>31441091.918642327</v>
      </c>
      <c r="J9751" s="112">
        <v>102906998.80190213</v>
      </c>
      <c r="K9751" s="112">
        <f>I9751-J9751-(0.38*'Recalled prostheses cost'!$F$23)</f>
        <v>-80491600.180678457</v>
      </c>
      <c r="L9751" s="11">
        <f t="shared" si="308"/>
        <v>1</v>
      </c>
    </row>
    <row r="9752" spans="1:12" x14ac:dyDescent="0.25">
      <c r="A9752">
        <f t="shared" si="309"/>
        <v>9747</v>
      </c>
      <c r="C9752">
        <v>69994.372221516751</v>
      </c>
      <c r="D9752">
        <v>72951.961203971587</v>
      </c>
      <c r="E9752">
        <v>50547712.799025297</v>
      </c>
      <c r="F9752">
        <v>2957.5889824548358</v>
      </c>
      <c r="G9752">
        <v>421927824.42733794</v>
      </c>
      <c r="H9752" s="6">
        <f>E9752-G9752-'Recalled prostheses cost'!$F$23</f>
        <v>-395131936.09520382</v>
      </c>
      <c r="I9752" s="112">
        <v>27923816.263144974</v>
      </c>
      <c r="J9752" s="112">
        <v>160332573.28238845</v>
      </c>
      <c r="K9752" s="112">
        <f>I9752-J9752-(0.38*'Recalled prostheses cost'!$F$23)</f>
        <v>-141434450.31666213</v>
      </c>
      <c r="L9752" s="11">
        <f t="shared" si="308"/>
        <v>1</v>
      </c>
    </row>
    <row r="9753" spans="1:12" x14ac:dyDescent="0.25">
      <c r="A9753">
        <f t="shared" si="309"/>
        <v>9748</v>
      </c>
      <c r="C9753">
        <v>54886.134835542121</v>
      </c>
      <c r="D9753">
        <v>56654.281861795331</v>
      </c>
      <c r="E9753">
        <v>50509042.588477902</v>
      </c>
      <c r="F9753">
        <v>1768.1470262532093</v>
      </c>
      <c r="G9753">
        <v>347527568.53906465</v>
      </c>
      <c r="H9753" s="6">
        <f>E9753-G9753-'Recalled prostheses cost'!$F$23</f>
        <v>-320770350.41747791</v>
      </c>
      <c r="I9753" s="112">
        <v>27686631.896803755</v>
      </c>
      <c r="J9753" s="112">
        <v>132060476.04484457</v>
      </c>
      <c r="K9753" s="112">
        <f>I9753-J9753-(0.38*'Recalled prostheses cost'!$F$23)</f>
        <v>-113399537.44545946</v>
      </c>
      <c r="L9753" s="11">
        <f t="shared" si="308"/>
        <v>1</v>
      </c>
    </row>
    <row r="9754" spans="1:12" x14ac:dyDescent="0.25">
      <c r="A9754">
        <f t="shared" si="309"/>
        <v>9749</v>
      </c>
      <c r="C9754">
        <v>75244.837084549756</v>
      </c>
      <c r="D9754">
        <v>77548.246912235074</v>
      </c>
      <c r="E9754">
        <v>69296229.799974084</v>
      </c>
      <c r="F9754">
        <v>2303.4098276853183</v>
      </c>
      <c r="G9754">
        <v>499016968.87609941</v>
      </c>
      <c r="H9754" s="6">
        <f>E9754-G9754-'Recalled prostheses cost'!$F$23</f>
        <v>-453472563.54301649</v>
      </c>
      <c r="I9754" s="112">
        <v>38219649.410351232</v>
      </c>
      <c r="J9754" s="112">
        <v>189626448.17291775</v>
      </c>
      <c r="K9754" s="112">
        <f>I9754-J9754-(0.38*'Recalled prostheses cost'!$F$23)</f>
        <v>-160432492.05998516</v>
      </c>
      <c r="L9754" s="11">
        <f t="shared" si="308"/>
        <v>1</v>
      </c>
    </row>
    <row r="9755" spans="1:12" x14ac:dyDescent="0.25">
      <c r="A9755">
        <f t="shared" si="309"/>
        <v>9750</v>
      </c>
      <c r="C9755">
        <v>52111.569277072318</v>
      </c>
      <c r="D9755">
        <v>54294.693736554269</v>
      </c>
      <c r="E9755">
        <v>53070440.590469673</v>
      </c>
      <c r="F9755">
        <v>2183.1244594819509</v>
      </c>
      <c r="G9755">
        <v>533549728.8386454</v>
      </c>
      <c r="H9755" s="6">
        <f>E9755-G9755-'Recalled prostheses cost'!$F$23</f>
        <v>-504231112.71506691</v>
      </c>
      <c r="I9755" s="112">
        <v>29472422.744152851</v>
      </c>
      <c r="J9755" s="112">
        <v>202748896.95868528</v>
      </c>
      <c r="K9755" s="112">
        <f>I9755-J9755-(0.38*'Recalled prostheses cost'!$F$23)</f>
        <v>-182302167.51195109</v>
      </c>
      <c r="L9755" s="11">
        <f t="shared" si="308"/>
        <v>1</v>
      </c>
    </row>
    <row r="9756" spans="1:12" x14ac:dyDescent="0.25">
      <c r="A9756">
        <f t="shared" si="309"/>
        <v>9751</v>
      </c>
      <c r="C9756">
        <v>50125.706018863304</v>
      </c>
      <c r="D9756">
        <v>51152.369302164989</v>
      </c>
      <c r="E9756">
        <v>51758401.179303139</v>
      </c>
      <c r="F9756">
        <v>1026.6632833016847</v>
      </c>
      <c r="G9756">
        <v>248942403.83430982</v>
      </c>
      <c r="H9756" s="6">
        <f>E9756-G9756-'Recalled prostheses cost'!$F$23</f>
        <v>-220935827.12189785</v>
      </c>
      <c r="I9756" s="112">
        <v>28482972.858040243</v>
      </c>
      <c r="J9756" s="112">
        <v>94598113.457037732</v>
      </c>
      <c r="K9756" s="112">
        <f>I9756-J9756-(0.38*'Recalled prostheses cost'!$F$23)</f>
        <v>-75140833.896416128</v>
      </c>
      <c r="L9756" s="11">
        <f t="shared" si="308"/>
        <v>1</v>
      </c>
    </row>
    <row r="9757" spans="1:12" x14ac:dyDescent="0.25">
      <c r="A9757">
        <f t="shared" si="309"/>
        <v>9752</v>
      </c>
      <c r="C9757">
        <v>56679.392544274866</v>
      </c>
      <c r="D9757">
        <v>58163.761982625256</v>
      </c>
      <c r="E9757">
        <v>47761850.793787487</v>
      </c>
      <c r="F9757">
        <v>1484.3694383503898</v>
      </c>
      <c r="G9757">
        <v>317833379.13588846</v>
      </c>
      <c r="H9757" s="6">
        <f>E9757-G9757-'Recalled prostheses cost'!$F$23</f>
        <v>-293823352.80899215</v>
      </c>
      <c r="I9757" s="112">
        <v>26312643.098830879</v>
      </c>
      <c r="J9757" s="112">
        <v>120776684.0716376</v>
      </c>
      <c r="K9757" s="112">
        <f>I9757-J9757-(0.38*'Recalled prostheses cost'!$F$23)</f>
        <v>-103489734.27022538</v>
      </c>
      <c r="L9757" s="11">
        <f t="shared" si="308"/>
        <v>1</v>
      </c>
    </row>
    <row r="9758" spans="1:12" x14ac:dyDescent="0.25">
      <c r="A9758">
        <f t="shared" si="309"/>
        <v>9753</v>
      </c>
      <c r="C9758">
        <v>55907.683219182196</v>
      </c>
      <c r="D9758">
        <v>58165.673232869791</v>
      </c>
      <c r="E9758">
        <v>59694023.939985231</v>
      </c>
      <c r="F9758">
        <v>2257.9900136875949</v>
      </c>
      <c r="G9758">
        <v>595510742.06373847</v>
      </c>
      <c r="H9758" s="6">
        <f>E9758-G9758-'Recalled prostheses cost'!$F$23</f>
        <v>-559568542.59064448</v>
      </c>
      <c r="I9758" s="112">
        <v>33071570.045050774</v>
      </c>
      <c r="J9758" s="112">
        <v>226294081.98422065</v>
      </c>
      <c r="K9758" s="112">
        <f>I9758-J9758-(0.38*'Recalled prostheses cost'!$F$23)</f>
        <v>-202248205.23658854</v>
      </c>
      <c r="L9758" s="11">
        <f t="shared" si="308"/>
        <v>1</v>
      </c>
    </row>
    <row r="9759" spans="1:12" x14ac:dyDescent="0.25">
      <c r="A9759">
        <f t="shared" si="309"/>
        <v>9754</v>
      </c>
      <c r="C9759">
        <v>62114.938895433879</v>
      </c>
      <c r="D9759">
        <v>63780.667528484155</v>
      </c>
      <c r="E9759">
        <v>43420072.135761045</v>
      </c>
      <c r="F9759">
        <v>1665.7286330502757</v>
      </c>
      <c r="G9759">
        <v>252975642.96783584</v>
      </c>
      <c r="H9759" s="6">
        <f>E9759-G9759-'Recalled prostheses cost'!$F$23</f>
        <v>-233307395.29896596</v>
      </c>
      <c r="I9759" s="112">
        <v>24059323.007314306</v>
      </c>
      <c r="J9759" s="112">
        <v>96130744.327777624</v>
      </c>
      <c r="K9759" s="112">
        <f>I9759-J9759-(0.38*'Recalled prostheses cost'!$F$23)</f>
        <v>-81097114.617881954</v>
      </c>
      <c r="L9759" s="11">
        <f t="shared" si="308"/>
        <v>1</v>
      </c>
    </row>
    <row r="9760" spans="1:12" x14ac:dyDescent="0.25">
      <c r="A9760">
        <f t="shared" si="309"/>
        <v>9755</v>
      </c>
      <c r="C9760">
        <v>61291.699356333665</v>
      </c>
      <c r="D9760">
        <v>63000.017986918392</v>
      </c>
      <c r="E9760">
        <v>45856213.831635624</v>
      </c>
      <c r="F9760">
        <v>1708.3186305847266</v>
      </c>
      <c r="G9760">
        <v>306485912.22750324</v>
      </c>
      <c r="H9760" s="6">
        <f>E9760-G9760-'Recalled prostheses cost'!$F$23</f>
        <v>-284381522.86275882</v>
      </c>
      <c r="I9760" s="112">
        <v>25369987.700934589</v>
      </c>
      <c r="J9760" s="112">
        <v>116464646.64645123</v>
      </c>
      <c r="K9760" s="112">
        <f>I9760-J9760-(0.38*'Recalled prostheses cost'!$F$23)</f>
        <v>-100120352.2429353</v>
      </c>
      <c r="L9760" s="11">
        <f t="shared" si="308"/>
        <v>1</v>
      </c>
    </row>
    <row r="9761" spans="1:12" x14ac:dyDescent="0.25">
      <c r="A9761">
        <f t="shared" si="309"/>
        <v>9756</v>
      </c>
      <c r="C9761">
        <v>54776.526346855928</v>
      </c>
      <c r="D9761">
        <v>56914.268970641278</v>
      </c>
      <c r="E9761">
        <v>49927061.572643138</v>
      </c>
      <c r="F9761">
        <v>2137.7426237853506</v>
      </c>
      <c r="G9761">
        <v>483578412.61068881</v>
      </c>
      <c r="H9761" s="6">
        <f>E9761-G9761-'Recalled prostheses cost'!$F$23</f>
        <v>-457403175.50493681</v>
      </c>
      <c r="I9761" s="112">
        <v>28061009.121962152</v>
      </c>
      <c r="J9761" s="112">
        <v>183759796.79206178</v>
      </c>
      <c r="K9761" s="112">
        <f>I9761-J9761-(0.38*'Recalled prostheses cost'!$F$23)</f>
        <v>-164724480.96751827</v>
      </c>
      <c r="L9761" s="11">
        <f t="shared" si="308"/>
        <v>1</v>
      </c>
    </row>
    <row r="9762" spans="1:12" x14ac:dyDescent="0.25">
      <c r="A9762">
        <f t="shared" si="309"/>
        <v>9757</v>
      </c>
      <c r="C9762">
        <v>50196.030515375198</v>
      </c>
      <c r="D9762">
        <v>51323.529129155388</v>
      </c>
      <c r="E9762">
        <v>40397781.424099952</v>
      </c>
      <c r="F9762">
        <v>1127.4986137801898</v>
      </c>
      <c r="G9762">
        <v>205425940.02969667</v>
      </c>
      <c r="H9762" s="6">
        <f>E9762-G9762-'Recalled prostheses cost'!$F$23</f>
        <v>-188779983.07248789</v>
      </c>
      <c r="I9762" s="112">
        <v>22362123.248992469</v>
      </c>
      <c r="J9762" s="112">
        <v>78061857.211284757</v>
      </c>
      <c r="K9762" s="112">
        <f>I9762-J9762-(0.38*'Recalled prostheses cost'!$F$23)</f>
        <v>-64725427.25971093</v>
      </c>
      <c r="L9762" s="11">
        <f t="shared" si="308"/>
        <v>1</v>
      </c>
    </row>
    <row r="9763" spans="1:12" x14ac:dyDescent="0.25">
      <c r="A9763">
        <f t="shared" si="309"/>
        <v>9758</v>
      </c>
      <c r="C9763">
        <v>67016.860122331957</v>
      </c>
      <c r="D9763">
        <v>69549.543760870758</v>
      </c>
      <c r="E9763">
        <v>49575674.522829346</v>
      </c>
      <c r="F9763">
        <v>2532.6836385388015</v>
      </c>
      <c r="G9763">
        <v>347539928.11166096</v>
      </c>
      <c r="H9763" s="6">
        <f>E9763-G9763-'Recalled prostheses cost'!$F$23</f>
        <v>-321716078.05572277</v>
      </c>
      <c r="I9763" s="112">
        <v>27603055.174401227</v>
      </c>
      <c r="J9763" s="112">
        <v>132065172.68243118</v>
      </c>
      <c r="K9763" s="112">
        <f>I9763-J9763-(0.38*'Recalled prostheses cost'!$F$23)</f>
        <v>-113487810.80544859</v>
      </c>
      <c r="L9763" s="11">
        <f t="shared" si="308"/>
        <v>1</v>
      </c>
    </row>
    <row r="9764" spans="1:12" x14ac:dyDescent="0.25">
      <c r="A9764">
        <f t="shared" si="309"/>
        <v>9759</v>
      </c>
      <c r="C9764">
        <v>67821.932306308983</v>
      </c>
      <c r="D9764">
        <v>68933.324574193262</v>
      </c>
      <c r="E9764">
        <v>65334319.705944672</v>
      </c>
      <c r="F9764">
        <v>1111.3922678842791</v>
      </c>
      <c r="G9764">
        <v>226307028.75377518</v>
      </c>
      <c r="H9764" s="6">
        <f>E9764-G9764-'Recalled prostheses cost'!$F$23</f>
        <v>-184724533.51472169</v>
      </c>
      <c r="I9764" s="112">
        <v>36447246.204737633</v>
      </c>
      <c r="J9764" s="112">
        <v>85996670.926434547</v>
      </c>
      <c r="K9764" s="112">
        <f>I9764-J9764-(0.38*'Recalled prostheses cost'!$F$23)</f>
        <v>-58575118.01911556</v>
      </c>
      <c r="L9764" s="11">
        <f t="shared" si="308"/>
        <v>1</v>
      </c>
    </row>
    <row r="9765" spans="1:12" x14ac:dyDescent="0.25">
      <c r="A9765">
        <f t="shared" si="309"/>
        <v>9760</v>
      </c>
      <c r="C9765">
        <v>55802.142397134165</v>
      </c>
      <c r="D9765">
        <v>57489.335885140004</v>
      </c>
      <c r="E9765">
        <v>49813607.698313728</v>
      </c>
      <c r="F9765">
        <v>1687.1934880058398</v>
      </c>
      <c r="G9765">
        <v>409991602.49985528</v>
      </c>
      <c r="H9765" s="6">
        <f>E9765-G9765-'Recalled prostheses cost'!$F$23</f>
        <v>-383929819.26843274</v>
      </c>
      <c r="I9765" s="112">
        <v>27142981.39797077</v>
      </c>
      <c r="J9765" s="112">
        <v>155796808.949945</v>
      </c>
      <c r="K9765" s="112">
        <f>I9765-J9765-(0.38*'Recalled prostheses cost'!$F$23)</f>
        <v>-137679520.84939289</v>
      </c>
      <c r="L9765" s="11">
        <f t="shared" si="308"/>
        <v>1</v>
      </c>
    </row>
    <row r="9766" spans="1:12" x14ac:dyDescent="0.25">
      <c r="A9766">
        <f t="shared" si="309"/>
        <v>9761</v>
      </c>
      <c r="C9766">
        <v>55495.858436692928</v>
      </c>
      <c r="D9766">
        <v>57462.333280840146</v>
      </c>
      <c r="E9766">
        <v>43132346.615887344</v>
      </c>
      <c r="F9766">
        <v>1966.4748441472184</v>
      </c>
      <c r="G9766">
        <v>281668126.96191168</v>
      </c>
      <c r="H9766" s="6">
        <f>E9766-G9766-'Recalled prostheses cost'!$F$23</f>
        <v>-262287604.8129155</v>
      </c>
      <c r="I9766" s="112">
        <v>23932191.326694079</v>
      </c>
      <c r="J9766" s="112">
        <v>107033888.24552645</v>
      </c>
      <c r="K9766" s="112">
        <f>I9766-J9766-(0.38*'Recalled prostheses cost'!$F$23)</f>
        <v>-92127390.216251016</v>
      </c>
      <c r="L9766" s="11">
        <f t="shared" si="308"/>
        <v>1</v>
      </c>
    </row>
    <row r="9767" spans="1:12" x14ac:dyDescent="0.25">
      <c r="A9767">
        <f t="shared" si="309"/>
        <v>9762</v>
      </c>
      <c r="C9767">
        <v>55562.2385839251</v>
      </c>
      <c r="D9767">
        <v>57039.476237030285</v>
      </c>
      <c r="E9767">
        <v>51567069.799152419</v>
      </c>
      <c r="F9767">
        <v>1477.237653105185</v>
      </c>
      <c r="G9767">
        <v>357190822.62480801</v>
      </c>
      <c r="H9767" s="6">
        <f>E9767-G9767-'Recalled prostheses cost'!$F$23</f>
        <v>-329375577.29254675</v>
      </c>
      <c r="I9767" s="112">
        <v>28648785.110316489</v>
      </c>
      <c r="J9767" s="112">
        <v>135732512.59742707</v>
      </c>
      <c r="K9767" s="112">
        <f>I9767-J9767-(0.38*'Recalled prostheses cost'!$F$23)</f>
        <v>-116109420.78452924</v>
      </c>
      <c r="L9767" s="11">
        <f t="shared" si="308"/>
        <v>1</v>
      </c>
    </row>
    <row r="9768" spans="1:12" x14ac:dyDescent="0.25">
      <c r="A9768">
        <f t="shared" si="309"/>
        <v>9763</v>
      </c>
      <c r="C9768">
        <v>49319.145671783321</v>
      </c>
      <c r="D9768">
        <v>51002.766002987832</v>
      </c>
      <c r="E9768">
        <v>59230060.024972603</v>
      </c>
      <c r="F9768">
        <v>1683.6203312045109</v>
      </c>
      <c r="G9768">
        <v>481883497.09050691</v>
      </c>
      <c r="H9768" s="6">
        <f>E9768-G9768-'Recalled prostheses cost'!$F$23</f>
        <v>-446405261.53242546</v>
      </c>
      <c r="I9768" s="112">
        <v>32990842.576892268</v>
      </c>
      <c r="J9768" s="112">
        <v>183115728.89439264</v>
      </c>
      <c r="K9768" s="112">
        <f>I9768-J9768-(0.38*'Recalled prostheses cost'!$F$23)</f>
        <v>-159150579.61491904</v>
      </c>
      <c r="L9768" s="11">
        <f t="shared" si="308"/>
        <v>1</v>
      </c>
    </row>
    <row r="9769" spans="1:12" x14ac:dyDescent="0.25">
      <c r="A9769">
        <f t="shared" si="309"/>
        <v>9764</v>
      </c>
      <c r="C9769">
        <v>55246.147325085345</v>
      </c>
      <c r="D9769">
        <v>57156.231892500298</v>
      </c>
      <c r="E9769">
        <v>39332572.445674606</v>
      </c>
      <c r="F9769">
        <v>1910.0845674149532</v>
      </c>
      <c r="G9769">
        <v>276135227.76546532</v>
      </c>
      <c r="H9769" s="6">
        <f>E9769-G9769-'Recalled prostheses cost'!$F$23</f>
        <v>-260554479.78668189</v>
      </c>
      <c r="I9769" s="112">
        <v>22200049.385774434</v>
      </c>
      <c r="J9769" s="112">
        <v>104931386.55087683</v>
      </c>
      <c r="K9769" s="112">
        <f>I9769-J9769-(0.38*'Recalled prostheses cost'!$F$23)</f>
        <v>-91757030.462521046</v>
      </c>
      <c r="L9769" s="11">
        <f t="shared" si="308"/>
        <v>1</v>
      </c>
    </row>
    <row r="9770" spans="1:12" x14ac:dyDescent="0.25">
      <c r="A9770">
        <f t="shared" si="309"/>
        <v>9765</v>
      </c>
      <c r="C9770">
        <v>53473.973789664647</v>
      </c>
      <c r="D9770">
        <v>54723.393910098785</v>
      </c>
      <c r="E9770">
        <v>48774513.123559088</v>
      </c>
      <c r="F9770">
        <v>1249.4201204341371</v>
      </c>
      <c r="G9770">
        <v>274659427.50344437</v>
      </c>
      <c r="H9770" s="6">
        <f>E9770-G9770-'Recalled prostheses cost'!$F$23</f>
        <v>-249636738.84677646</v>
      </c>
      <c r="I9770" s="112">
        <v>27136850.11834386</v>
      </c>
      <c r="J9770" s="112">
        <v>104370582.45130888</v>
      </c>
      <c r="K9770" s="112">
        <f>I9770-J9770-(0.38*'Recalled prostheses cost'!$F$23)</f>
        <v>-86259425.63038367</v>
      </c>
      <c r="L9770" s="11">
        <f t="shared" si="308"/>
        <v>1</v>
      </c>
    </row>
    <row r="9771" spans="1:12" x14ac:dyDescent="0.25">
      <c r="A9771">
        <f t="shared" si="309"/>
        <v>9766</v>
      </c>
      <c r="C9771">
        <v>55669.062288986315</v>
      </c>
      <c r="D9771">
        <v>57908.657315121716</v>
      </c>
      <c r="E9771">
        <v>50031457.577839486</v>
      </c>
      <c r="F9771">
        <v>2239.595026135401</v>
      </c>
      <c r="G9771">
        <v>498962970.59486103</v>
      </c>
      <c r="H9771" s="6">
        <f>E9771-G9771-'Recalled prostheses cost'!$F$23</f>
        <v>-472683337.48391271</v>
      </c>
      <c r="I9771" s="112">
        <v>27753951.988402139</v>
      </c>
      <c r="J9771" s="112">
        <v>189605928.82604718</v>
      </c>
      <c r="K9771" s="112">
        <f>I9771-J9771-(0.38*'Recalled prostheses cost'!$F$23)</f>
        <v>-170877670.13506371</v>
      </c>
      <c r="L9771" s="11">
        <f t="shared" si="308"/>
        <v>1</v>
      </c>
    </row>
    <row r="9772" spans="1:12" x14ac:dyDescent="0.25">
      <c r="A9772">
        <f t="shared" si="309"/>
        <v>9767</v>
      </c>
      <c r="C9772">
        <v>63446.30662185009</v>
      </c>
      <c r="D9772">
        <v>65816.463834896262</v>
      </c>
      <c r="E9772">
        <v>50751814.683117449</v>
      </c>
      <c r="F9772">
        <v>2370.1572130461718</v>
      </c>
      <c r="G9772">
        <v>479747197.48836601</v>
      </c>
      <c r="H9772" s="6">
        <f>E9772-G9772-'Recalled prostheses cost'!$F$23</f>
        <v>-452747207.27213973</v>
      </c>
      <c r="I9772" s="112">
        <v>28199520.625670683</v>
      </c>
      <c r="J9772" s="112">
        <v>182303935.04557908</v>
      </c>
      <c r="K9772" s="112">
        <f>I9772-J9772-(0.38*'Recalled prostheses cost'!$F$23)</f>
        <v>-163130107.71732706</v>
      </c>
      <c r="L9772" s="11">
        <f t="shared" si="308"/>
        <v>1</v>
      </c>
    </row>
    <row r="9773" spans="1:12" x14ac:dyDescent="0.25">
      <c r="A9773">
        <f t="shared" si="309"/>
        <v>9768</v>
      </c>
      <c r="C9773">
        <v>71121.728168730042</v>
      </c>
      <c r="D9773">
        <v>73158.260660441942</v>
      </c>
      <c r="E9773">
        <v>47911471.642817743</v>
      </c>
      <c r="F9773">
        <v>2036.5324917118996</v>
      </c>
      <c r="G9773">
        <v>309601890.46850419</v>
      </c>
      <c r="H9773" s="6">
        <f>E9773-G9773-'Recalled prostheses cost'!$F$23</f>
        <v>-285442243.29257762</v>
      </c>
      <c r="I9773" s="112">
        <v>26397710.922744464</v>
      </c>
      <c r="J9773" s="112">
        <v>117648718.37803161</v>
      </c>
      <c r="K9773" s="112">
        <f>I9773-J9773-(0.38*'Recalled prostheses cost'!$F$23)</f>
        <v>-100276700.75270578</v>
      </c>
      <c r="L9773" s="11">
        <f t="shared" si="308"/>
        <v>1</v>
      </c>
    </row>
    <row r="9774" spans="1:12" x14ac:dyDescent="0.25">
      <c r="A9774">
        <f t="shared" si="309"/>
        <v>9769</v>
      </c>
      <c r="C9774">
        <v>56014.828075323741</v>
      </c>
      <c r="D9774">
        <v>57375.315824103855</v>
      </c>
      <c r="E9774">
        <v>46771392.297344208</v>
      </c>
      <c r="F9774">
        <v>1360.4877487801132</v>
      </c>
      <c r="G9774">
        <v>218819640.75598386</v>
      </c>
      <c r="H9774" s="6">
        <f>E9774-G9774-'Recalled prostheses cost'!$F$23</f>
        <v>-195800072.92553082</v>
      </c>
      <c r="I9774" s="112">
        <v>25898077.716290556</v>
      </c>
      <c r="J9774" s="112">
        <v>83151463.487273872</v>
      </c>
      <c r="K9774" s="112">
        <f>I9774-J9774-(0.38*'Recalled prostheses cost'!$F$23)</f>
        <v>-66279079.068401963</v>
      </c>
      <c r="L9774" s="11">
        <f t="shared" si="308"/>
        <v>1</v>
      </c>
    </row>
    <row r="9775" spans="1:12" x14ac:dyDescent="0.25">
      <c r="A9775">
        <f t="shared" si="309"/>
        <v>9770</v>
      </c>
      <c r="C9775">
        <v>62363.303902274514</v>
      </c>
      <c r="D9775">
        <v>63856.596881678088</v>
      </c>
      <c r="E9775">
        <v>50842896.210601158</v>
      </c>
      <c r="F9775">
        <v>1493.2929794035736</v>
      </c>
      <c r="G9775">
        <v>265532200.8297216</v>
      </c>
      <c r="H9775" s="6">
        <f>E9775-G9775-'Recalled prostheses cost'!$F$23</f>
        <v>-238441129.08601162</v>
      </c>
      <c r="I9775" s="112">
        <v>28295925.951121643</v>
      </c>
      <c r="J9775" s="112">
        <v>100902236.31529419</v>
      </c>
      <c r="K9775" s="112">
        <f>I9775-J9775-(0.38*'Recalled prostheses cost'!$F$23)</f>
        <v>-81632003.661591202</v>
      </c>
      <c r="L9775" s="11">
        <f t="shared" si="308"/>
        <v>1</v>
      </c>
    </row>
    <row r="9776" spans="1:12" x14ac:dyDescent="0.25">
      <c r="A9776">
        <f t="shared" si="309"/>
        <v>9771</v>
      </c>
      <c r="C9776">
        <v>62725.698608533763</v>
      </c>
      <c r="D9776">
        <v>64703.019454700072</v>
      </c>
      <c r="E9776">
        <v>53479634.852770247</v>
      </c>
      <c r="F9776">
        <v>1977.3208461663089</v>
      </c>
      <c r="G9776">
        <v>331867729.30830121</v>
      </c>
      <c r="H9776" s="6">
        <f>E9776-G9776-'Recalled prostheses cost'!$F$23</f>
        <v>-302139918.92242211</v>
      </c>
      <c r="I9776" s="112">
        <v>29656203.167616561</v>
      </c>
      <c r="J9776" s="112">
        <v>126109737.13715445</v>
      </c>
      <c r="K9776" s="112">
        <f>I9776-J9776-(0.38*'Recalled prostheses cost'!$F$23)</f>
        <v>-105479227.26695654</v>
      </c>
      <c r="L9776" s="11">
        <f t="shared" si="308"/>
        <v>1</v>
      </c>
    </row>
    <row r="9777" spans="1:12" x14ac:dyDescent="0.25">
      <c r="A9777">
        <f t="shared" si="309"/>
        <v>9772</v>
      </c>
      <c r="C9777">
        <v>50092.759434198728</v>
      </c>
      <c r="D9777">
        <v>51449.12617455393</v>
      </c>
      <c r="E9777">
        <v>41021512.043009251</v>
      </c>
      <c r="F9777">
        <v>1356.3667403552026</v>
      </c>
      <c r="G9777">
        <v>244449943.74054575</v>
      </c>
      <c r="H9777" s="6">
        <f>E9777-G9777-'Recalled prostheses cost'!$F$23</f>
        <v>-227180256.16442767</v>
      </c>
      <c r="I9777" s="112">
        <v>23045435.460510183</v>
      </c>
      <c r="J9777" s="112">
        <v>92890978.621407405</v>
      </c>
      <c r="K9777" s="112">
        <f>I9777-J9777-(0.38*'Recalled prostheses cost'!$F$23)</f>
        <v>-78871236.458315879</v>
      </c>
      <c r="L9777" s="11">
        <f t="shared" si="308"/>
        <v>1</v>
      </c>
    </row>
    <row r="9778" spans="1:12" x14ac:dyDescent="0.25">
      <c r="A9778">
        <f t="shared" si="309"/>
        <v>9773</v>
      </c>
      <c r="C9778">
        <v>67224.440291977924</v>
      </c>
      <c r="D9778">
        <v>69069.699564760609</v>
      </c>
      <c r="E9778">
        <v>40253425.439809084</v>
      </c>
      <c r="F9778">
        <v>1845.259272782685</v>
      </c>
      <c r="G9778">
        <v>229086564.77291009</v>
      </c>
      <c r="H9778" s="6">
        <f>E9778-G9778-'Recalled prostheses cost'!$F$23</f>
        <v>-212584963.79999217</v>
      </c>
      <c r="I9778" s="112">
        <v>21964112.03666823</v>
      </c>
      <c r="J9778" s="112">
        <v>87052894.613705844</v>
      </c>
      <c r="K9778" s="112">
        <f>I9778-J9778-(0.38*'Recalled prostheses cost'!$F$23)</f>
        <v>-74114475.874456257</v>
      </c>
      <c r="L9778" s="11">
        <f t="shared" si="308"/>
        <v>1</v>
      </c>
    </row>
    <row r="9779" spans="1:12" x14ac:dyDescent="0.25">
      <c r="A9779">
        <f t="shared" si="309"/>
        <v>9774</v>
      </c>
      <c r="C9779">
        <v>78967.77167763692</v>
      </c>
      <c r="D9779">
        <v>82663.501085146214</v>
      </c>
      <c r="E9779">
        <v>49864414.172802031</v>
      </c>
      <c r="F9779">
        <v>3695.7294075092941</v>
      </c>
      <c r="G9779">
        <v>514502043.35296345</v>
      </c>
      <c r="H9779" s="6">
        <f>E9779-G9779-'Recalled prostheses cost'!$F$23</f>
        <v>-488389453.64705259</v>
      </c>
      <c r="I9779" s="112">
        <v>27769248.899145443</v>
      </c>
      <c r="J9779" s="112">
        <v>195510776.47412613</v>
      </c>
      <c r="K9779" s="112">
        <f>I9779-J9779-(0.38*'Recalled prostheses cost'!$F$23)</f>
        <v>-176767220.87239933</v>
      </c>
      <c r="L9779" s="11">
        <f t="shared" si="308"/>
        <v>1</v>
      </c>
    </row>
    <row r="9780" spans="1:12" x14ac:dyDescent="0.25">
      <c r="A9780">
        <f t="shared" si="309"/>
        <v>9775</v>
      </c>
      <c r="C9780">
        <v>77593.534851602046</v>
      </c>
      <c r="D9780">
        <v>80489.513781206435</v>
      </c>
      <c r="E9780">
        <v>68299189.126228437</v>
      </c>
      <c r="F9780">
        <v>2895.9789296043891</v>
      </c>
      <c r="G9780">
        <v>526461284.85773635</v>
      </c>
      <c r="H9780" s="6">
        <f>E9780-G9780-'Recalled prostheses cost'!$F$23</f>
        <v>-481913920.19839907</v>
      </c>
      <c r="I9780" s="112">
        <v>38218157.081185766</v>
      </c>
      <c r="J9780" s="112">
        <v>200055288.24593982</v>
      </c>
      <c r="K9780" s="112">
        <f>I9780-J9780-(0.38*'Recalled prostheses cost'!$F$23)</f>
        <v>-170862824.46217272</v>
      </c>
      <c r="L9780" s="11">
        <f t="shared" si="308"/>
        <v>1</v>
      </c>
    </row>
    <row r="9781" spans="1:12" x14ac:dyDescent="0.25">
      <c r="A9781">
        <f t="shared" si="309"/>
        <v>9776</v>
      </c>
      <c r="C9781">
        <v>57525.250270867167</v>
      </c>
      <c r="D9781">
        <v>59229.587243431284</v>
      </c>
      <c r="E9781">
        <v>39417319.145002179</v>
      </c>
      <c r="F9781">
        <v>1704.3369725641169</v>
      </c>
      <c r="G9781">
        <v>236333355.56931114</v>
      </c>
      <c r="H9781" s="6">
        <f>E9781-G9781-'Recalled prostheses cost'!$F$23</f>
        <v>-220667860.89120013</v>
      </c>
      <c r="I9781" s="112">
        <v>22051432.595449783</v>
      </c>
      <c r="J9781" s="112">
        <v>89806675.116338238</v>
      </c>
      <c r="K9781" s="112">
        <f>I9781-J9781-(0.38*'Recalled prostheses cost'!$F$23)</f>
        <v>-76780935.818307102</v>
      </c>
      <c r="L9781" s="11">
        <f t="shared" si="308"/>
        <v>1</v>
      </c>
    </row>
    <row r="9782" spans="1:12" x14ac:dyDescent="0.25">
      <c r="A9782">
        <f t="shared" si="309"/>
        <v>9777</v>
      </c>
      <c r="C9782">
        <v>61689.780351120899</v>
      </c>
      <c r="D9782">
        <v>63591.928192494568</v>
      </c>
      <c r="E9782">
        <v>56899825.959307075</v>
      </c>
      <c r="F9782">
        <v>1902.1478413736695</v>
      </c>
      <c r="G9782">
        <v>340514778.17820734</v>
      </c>
      <c r="H9782" s="6">
        <f>E9782-G9782-'Recalled prostheses cost'!$F$23</f>
        <v>-307366776.68579143</v>
      </c>
      <c r="I9782" s="112">
        <v>31288014.216145918</v>
      </c>
      <c r="J9782" s="112">
        <v>129395615.70771877</v>
      </c>
      <c r="K9782" s="112">
        <f>I9782-J9782-(0.38*'Recalled prostheses cost'!$F$23)</f>
        <v>-107133294.78899151</v>
      </c>
      <c r="L9782" s="11">
        <f t="shared" si="308"/>
        <v>1</v>
      </c>
    </row>
    <row r="9783" spans="1:12" x14ac:dyDescent="0.25">
      <c r="A9783">
        <f t="shared" si="309"/>
        <v>9778</v>
      </c>
      <c r="C9783">
        <v>54363.151234584242</v>
      </c>
      <c r="D9783">
        <v>55766.935205983573</v>
      </c>
      <c r="E9783">
        <v>49690493.390837573</v>
      </c>
      <c r="F9783">
        <v>1403.7839713993308</v>
      </c>
      <c r="G9783">
        <v>347199878.53458977</v>
      </c>
      <c r="H9783" s="6">
        <f>E9783-G9783-'Recalled prostheses cost'!$F$23</f>
        <v>-321261209.61064339</v>
      </c>
      <c r="I9783" s="112">
        <v>27729859.245324805</v>
      </c>
      <c r="J9783" s="112">
        <v>131935953.84314413</v>
      </c>
      <c r="K9783" s="112">
        <f>I9783-J9783-(0.38*'Recalled prostheses cost'!$F$23)</f>
        <v>-113231787.89523798</v>
      </c>
      <c r="L9783" s="11">
        <f t="shared" si="308"/>
        <v>1</v>
      </c>
    </row>
    <row r="9784" spans="1:12" x14ac:dyDescent="0.25">
      <c r="A9784">
        <f t="shared" si="309"/>
        <v>9779</v>
      </c>
      <c r="C9784">
        <v>65746.376378985631</v>
      </c>
      <c r="D9784">
        <v>68424.554426490926</v>
      </c>
      <c r="E9784">
        <v>57182785.058859363</v>
      </c>
      <c r="F9784">
        <v>2678.1780475052947</v>
      </c>
      <c r="G9784">
        <v>546808837.8642025</v>
      </c>
      <c r="H9784" s="6">
        <f>E9784-G9784-'Recalled prostheses cost'!$F$23</f>
        <v>-513377877.27223432</v>
      </c>
      <c r="I9784" s="112">
        <v>31346929.908511862</v>
      </c>
      <c r="J9784" s="112">
        <v>207787358.38839701</v>
      </c>
      <c r="K9784" s="112">
        <f>I9784-J9784-(0.38*'Recalled prostheses cost'!$F$23)</f>
        <v>-185466121.77730381</v>
      </c>
      <c r="L9784" s="11">
        <f t="shared" si="308"/>
        <v>1</v>
      </c>
    </row>
    <row r="9785" spans="1:12" x14ac:dyDescent="0.25">
      <c r="A9785">
        <f t="shared" si="309"/>
        <v>9780</v>
      </c>
      <c r="C9785">
        <v>60094.996505276715</v>
      </c>
      <c r="D9785">
        <v>61424.502764437268</v>
      </c>
      <c r="E9785">
        <v>51232718.252486221</v>
      </c>
      <c r="F9785">
        <v>1329.5062591605529</v>
      </c>
      <c r="G9785">
        <v>229700985.29736373</v>
      </c>
      <c r="H9785" s="6">
        <f>E9785-G9785-'Recalled prostheses cost'!$F$23</f>
        <v>-202220091.51176867</v>
      </c>
      <c r="I9785" s="112">
        <v>28187184.280161098</v>
      </c>
      <c r="J9785" s="112">
        <v>87286374.412998214</v>
      </c>
      <c r="K9785" s="112">
        <f>I9785-J9785-(0.38*'Recalled prostheses cost'!$F$23)</f>
        <v>-68124883.430255771</v>
      </c>
      <c r="L9785" s="11">
        <f t="shared" si="308"/>
        <v>1</v>
      </c>
    </row>
    <row r="9786" spans="1:12" x14ac:dyDescent="0.25">
      <c r="A9786">
        <f t="shared" si="309"/>
        <v>9781</v>
      </c>
      <c r="C9786">
        <v>59732.802377253152</v>
      </c>
      <c r="D9786">
        <v>61687.824305234797</v>
      </c>
      <c r="E9786">
        <v>50642646.363462061</v>
      </c>
      <c r="F9786">
        <v>1955.0219279816447</v>
      </c>
      <c r="G9786">
        <v>444952409.88070965</v>
      </c>
      <c r="H9786" s="6">
        <f>E9786-G9786-'Recalled prostheses cost'!$F$23</f>
        <v>-418061587.98413873</v>
      </c>
      <c r="I9786" s="112">
        <v>28248919.298378259</v>
      </c>
      <c r="J9786" s="112">
        <v>169081915.75466967</v>
      </c>
      <c r="K9786" s="112">
        <f>I9786-J9786-(0.38*'Recalled prostheses cost'!$F$23)</f>
        <v>-149858689.75371006</v>
      </c>
      <c r="L9786" s="11">
        <f t="shared" si="308"/>
        <v>1</v>
      </c>
    </row>
    <row r="9787" spans="1:12" x14ac:dyDescent="0.25">
      <c r="A9787">
        <f t="shared" si="309"/>
        <v>9782</v>
      </c>
      <c r="C9787">
        <v>62685.25681415345</v>
      </c>
      <c r="D9787">
        <v>65670.880093531829</v>
      </c>
      <c r="E9787">
        <v>41384951.278055407</v>
      </c>
      <c r="F9787">
        <v>2985.6232793783784</v>
      </c>
      <c r="G9787">
        <v>450007825.53165644</v>
      </c>
      <c r="H9787" s="6">
        <f>E9787-G9787-'Recalled prostheses cost'!$F$23</f>
        <v>-432374698.72049218</v>
      </c>
      <c r="I9787" s="112">
        <v>22837199.662510622</v>
      </c>
      <c r="J9787" s="112">
        <v>171002973.70202944</v>
      </c>
      <c r="K9787" s="112">
        <f>I9787-J9787-(0.38*'Recalled prostheses cost'!$F$23)</f>
        <v>-157191467.33693746</v>
      </c>
      <c r="L9787" s="11">
        <f t="shared" si="308"/>
        <v>1</v>
      </c>
    </row>
    <row r="9788" spans="1:12" x14ac:dyDescent="0.25">
      <c r="A9788">
        <f t="shared" si="309"/>
        <v>9783</v>
      </c>
      <c r="C9788">
        <v>57232.226706081521</v>
      </c>
      <c r="D9788">
        <v>59451.05527148876</v>
      </c>
      <c r="E9788">
        <v>39849259.953400888</v>
      </c>
      <c r="F9788">
        <v>2218.8285654072388</v>
      </c>
      <c r="G9788">
        <v>378548955.75032407</v>
      </c>
      <c r="H9788" s="6">
        <f>E9788-G9788-'Recalled prostheses cost'!$F$23</f>
        <v>-362451520.26381433</v>
      </c>
      <c r="I9788" s="112">
        <v>21826677.217953239</v>
      </c>
      <c r="J9788" s="112">
        <v>143848603.18512318</v>
      </c>
      <c r="K9788" s="112">
        <f>I9788-J9788-(0.38*'Recalled prostheses cost'!$F$23)</f>
        <v>-131047619.26458859</v>
      </c>
      <c r="L9788" s="11">
        <f t="shared" si="308"/>
        <v>1</v>
      </c>
    </row>
    <row r="9789" spans="1:12" x14ac:dyDescent="0.25">
      <c r="A9789">
        <f t="shared" si="309"/>
        <v>9784</v>
      </c>
      <c r="C9789">
        <v>54477.879509201863</v>
      </c>
      <c r="D9789">
        <v>55714.072165123966</v>
      </c>
      <c r="E9789">
        <v>41898924.479751825</v>
      </c>
      <c r="F9789">
        <v>1236.1926559221029</v>
      </c>
      <c r="G9789">
        <v>227551200.7528874</v>
      </c>
      <c r="H9789" s="6">
        <f>E9789-G9789-'Recalled prostheses cost'!$F$23</f>
        <v>-209404100.74002674</v>
      </c>
      <c r="I9789" s="112">
        <v>23083793.904023908</v>
      </c>
      <c r="J9789" s="112">
        <v>86469456.286097214</v>
      </c>
      <c r="K9789" s="112">
        <f>I9789-J9789-(0.38*'Recalled prostheses cost'!$F$23)</f>
        <v>-72411355.679491952</v>
      </c>
      <c r="L9789" s="11">
        <f t="shared" si="308"/>
        <v>1</v>
      </c>
    </row>
    <row r="9790" spans="1:12" x14ac:dyDescent="0.25">
      <c r="A9790">
        <f t="shared" si="309"/>
        <v>9785</v>
      </c>
      <c r="C9790">
        <v>55081.140078351025</v>
      </c>
      <c r="D9790">
        <v>57139.181309633968</v>
      </c>
      <c r="E9790">
        <v>48554616.834871724</v>
      </c>
      <c r="F9790">
        <v>2058.041231282943</v>
      </c>
      <c r="G9790">
        <v>436280522.14723074</v>
      </c>
      <c r="H9790" s="6">
        <f>E9790-G9790-'Recalled prostheses cost'!$F$23</f>
        <v>-411477729.7792502</v>
      </c>
      <c r="I9790" s="112">
        <v>26395517.018347405</v>
      </c>
      <c r="J9790" s="112">
        <v>165786598.41594768</v>
      </c>
      <c r="K9790" s="112">
        <f>I9790-J9790-(0.38*'Recalled prostheses cost'!$F$23)</f>
        <v>-148416774.69501892</v>
      </c>
      <c r="L9790" s="11">
        <f t="shared" si="308"/>
        <v>1</v>
      </c>
    </row>
    <row r="9791" spans="1:12" x14ac:dyDescent="0.25">
      <c r="A9791">
        <f t="shared" si="309"/>
        <v>9786</v>
      </c>
      <c r="C9791">
        <v>54905.737035958926</v>
      </c>
      <c r="D9791">
        <v>56456.82732614901</v>
      </c>
      <c r="E9791">
        <v>42795213.171947785</v>
      </c>
      <c r="F9791">
        <v>1551.0902901900845</v>
      </c>
      <c r="G9791">
        <v>290542437.7175343</v>
      </c>
      <c r="H9791" s="6">
        <f>E9791-G9791-'Recalled prostheses cost'!$F$23</f>
        <v>-271499049.0124777</v>
      </c>
      <c r="I9791" s="112">
        <v>24023804.801032286</v>
      </c>
      <c r="J9791" s="112">
        <v>110406126.33266304</v>
      </c>
      <c r="K9791" s="112">
        <f>I9791-J9791-(0.38*'Recalled prostheses cost'!$F$23)</f>
        <v>-95408014.829049408</v>
      </c>
      <c r="L9791" s="11">
        <f t="shared" si="308"/>
        <v>1</v>
      </c>
    </row>
    <row r="9792" spans="1:12" x14ac:dyDescent="0.25">
      <c r="A9792">
        <f t="shared" si="309"/>
        <v>9787</v>
      </c>
      <c r="C9792">
        <v>66982.793037675903</v>
      </c>
      <c r="D9792">
        <v>69053.109390322963</v>
      </c>
      <c r="E9792">
        <v>51632961.637600787</v>
      </c>
      <c r="F9792">
        <v>2070.3163526470598</v>
      </c>
      <c r="G9792">
        <v>341614746.77352989</v>
      </c>
      <c r="H9792" s="6">
        <f>E9792-G9792-'Recalled prostheses cost'!$F$23</f>
        <v>-313733609.60282028</v>
      </c>
      <c r="I9792" s="112">
        <v>28718039.714800444</v>
      </c>
      <c r="J9792" s="112">
        <v>129813603.77394137</v>
      </c>
      <c r="K9792" s="112">
        <f>I9792-J9792-(0.38*'Recalled prostheses cost'!$F$23)</f>
        <v>-110121257.35655957</v>
      </c>
      <c r="L9792" s="11">
        <f t="shared" si="308"/>
        <v>1</v>
      </c>
    </row>
    <row r="9793" spans="1:12" x14ac:dyDescent="0.25">
      <c r="A9793">
        <f t="shared" si="309"/>
        <v>9788</v>
      </c>
      <c r="C9793">
        <v>56425.110115181713</v>
      </c>
      <c r="D9793">
        <v>58083.723420872848</v>
      </c>
      <c r="E9793">
        <v>39833713.268189922</v>
      </c>
      <c r="F9793">
        <v>1658.6133056911349</v>
      </c>
      <c r="G9793">
        <v>227392171.06585971</v>
      </c>
      <c r="H9793" s="6">
        <f>E9793-G9793-'Recalled prostheses cost'!$F$23</f>
        <v>-211310282.26456094</v>
      </c>
      <c r="I9793" s="112">
        <v>22183731.99672801</v>
      </c>
      <c r="J9793" s="112">
        <v>86409025.005026698</v>
      </c>
      <c r="K9793" s="112">
        <f>I9793-J9793-(0.38*'Recalled prostheses cost'!$F$23)</f>
        <v>-73250986.305717334</v>
      </c>
      <c r="L9793" s="11">
        <f t="shared" si="308"/>
        <v>1</v>
      </c>
    </row>
    <row r="9794" spans="1:12" x14ac:dyDescent="0.25">
      <c r="A9794">
        <f t="shared" si="309"/>
        <v>9789</v>
      </c>
      <c r="C9794">
        <v>65297.712586310481</v>
      </c>
      <c r="D9794">
        <v>67094.800108872529</v>
      </c>
      <c r="E9794">
        <v>70252248.626857668</v>
      </c>
      <c r="F9794">
        <v>1797.0875225620475</v>
      </c>
      <c r="G9794">
        <v>452354688.46636546</v>
      </c>
      <c r="H9794" s="6">
        <f>E9794-G9794-'Recalled prostheses cost'!$F$23</f>
        <v>-405854264.30639899</v>
      </c>
      <c r="I9794" s="112">
        <v>38889593.919949457</v>
      </c>
      <c r="J9794" s="112">
        <v>171894781.61721888</v>
      </c>
      <c r="K9794" s="112">
        <f>I9794-J9794-(0.38*'Recalled prostheses cost'!$F$23)</f>
        <v>-142030880.99468806</v>
      </c>
      <c r="L9794" s="11">
        <f t="shared" si="308"/>
        <v>1</v>
      </c>
    </row>
    <row r="9795" spans="1:12" x14ac:dyDescent="0.25">
      <c r="A9795">
        <f t="shared" si="309"/>
        <v>9790</v>
      </c>
      <c r="C9795">
        <v>57899.08129596684</v>
      </c>
      <c r="D9795">
        <v>60593.056228439666</v>
      </c>
      <c r="E9795">
        <v>48266943.348840788</v>
      </c>
      <c r="F9795">
        <v>2693.9749324728255</v>
      </c>
      <c r="G9795">
        <v>508217690.17415524</v>
      </c>
      <c r="H9795" s="6">
        <f>E9795-G9795-'Recalled prostheses cost'!$F$23</f>
        <v>-483702571.29220563</v>
      </c>
      <c r="I9795" s="112">
        <v>26841517.154183447</v>
      </c>
      <c r="J9795" s="112">
        <v>193122722.266179</v>
      </c>
      <c r="K9795" s="112">
        <f>I9795-J9795-(0.38*'Recalled prostheses cost'!$F$23)</f>
        <v>-175306898.4094142</v>
      </c>
      <c r="L9795" s="11">
        <f t="shared" si="308"/>
        <v>1</v>
      </c>
    </row>
    <row r="9796" spans="1:12" x14ac:dyDescent="0.25">
      <c r="A9796">
        <f t="shared" si="309"/>
        <v>9791</v>
      </c>
      <c r="C9796">
        <v>56270.13362387185</v>
      </c>
      <c r="D9796">
        <v>58693.730036309673</v>
      </c>
      <c r="E9796">
        <v>46152975.911320828</v>
      </c>
      <c r="F9796">
        <v>2423.5964124378224</v>
      </c>
      <c r="G9796">
        <v>437162782.88569373</v>
      </c>
      <c r="H9796" s="6">
        <f>E9796-G9796-'Recalled prostheses cost'!$F$23</f>
        <v>-414761631.44126409</v>
      </c>
      <c r="I9796" s="112">
        <v>25226249.284830607</v>
      </c>
      <c r="J9796" s="112">
        <v>166121857.49656364</v>
      </c>
      <c r="K9796" s="112">
        <f>I9796-J9796-(0.38*'Recalled prostheses cost'!$F$23)</f>
        <v>-149921301.5091517</v>
      </c>
      <c r="L9796" s="11">
        <f t="shared" si="308"/>
        <v>1</v>
      </c>
    </row>
    <row r="9797" spans="1:12" x14ac:dyDescent="0.25">
      <c r="A9797">
        <f t="shared" si="309"/>
        <v>9792</v>
      </c>
      <c r="C9797">
        <v>70037.976053218546</v>
      </c>
      <c r="D9797">
        <v>72676.956938921343</v>
      </c>
      <c r="E9797">
        <v>60793570.693347804</v>
      </c>
      <c r="F9797">
        <v>2638.9808857027965</v>
      </c>
      <c r="G9797">
        <v>603256875.97486889</v>
      </c>
      <c r="H9797" s="6">
        <f>E9797-G9797-'Recalled prostheses cost'!$F$23</f>
        <v>-566215129.74841225</v>
      </c>
      <c r="I9797" s="112">
        <v>33922028.799114257</v>
      </c>
      <c r="J9797" s="112">
        <v>229237612.87045014</v>
      </c>
      <c r="K9797" s="112">
        <f>I9797-J9797-(0.38*'Recalled prostheses cost'!$F$23)</f>
        <v>-204341277.36875454</v>
      </c>
      <c r="L9797" s="11">
        <f t="shared" si="308"/>
        <v>1</v>
      </c>
    </row>
    <row r="9798" spans="1:12" x14ac:dyDescent="0.25">
      <c r="A9798">
        <f t="shared" si="309"/>
        <v>9793</v>
      </c>
      <c r="C9798">
        <v>65423.763609845613</v>
      </c>
      <c r="D9798">
        <v>67236.472803736455</v>
      </c>
      <c r="E9798">
        <v>40770889.498988606</v>
      </c>
      <c r="F9798">
        <v>1812.7091938908416</v>
      </c>
      <c r="G9798">
        <v>234474602.92092758</v>
      </c>
      <c r="H9798" s="6">
        <f>E9798-G9798-'Recalled prostheses cost'!$F$23</f>
        <v>-217455537.88883016</v>
      </c>
      <c r="I9798" s="112">
        <v>23106162.932235517</v>
      </c>
      <c r="J9798" s="112">
        <v>89100349.109952509</v>
      </c>
      <c r="K9798" s="112">
        <f>I9798-J9798-(0.38*'Recalled prostheses cost'!$F$23)</f>
        <v>-75019879.475135639</v>
      </c>
      <c r="L9798" s="11">
        <f t="shared" ref="L9798:L9861" si="310">IF(H9798/$H$1&lt;=F9798,1,0)</f>
        <v>1</v>
      </c>
    </row>
    <row r="9799" spans="1:12" x14ac:dyDescent="0.25">
      <c r="A9799">
        <f t="shared" si="309"/>
        <v>9794</v>
      </c>
      <c r="C9799">
        <v>60125.600100222044</v>
      </c>
      <c r="D9799">
        <v>62550.088303496275</v>
      </c>
      <c r="E9799">
        <v>47987180.934638955</v>
      </c>
      <c r="F9799">
        <v>2424.4882032742316</v>
      </c>
      <c r="G9799">
        <v>428236287.81940812</v>
      </c>
      <c r="H9799" s="6">
        <f>E9799-G9799-'Recalled prostheses cost'!$F$23</f>
        <v>-404000931.35166031</v>
      </c>
      <c r="I9799" s="112">
        <v>26694918.829650335</v>
      </c>
      <c r="J9799" s="112">
        <v>162729789.37137508</v>
      </c>
      <c r="K9799" s="112">
        <f>I9799-J9799-(0.38*'Recalled prostheses cost'!$F$23)</f>
        <v>-145060563.8391434</v>
      </c>
      <c r="L9799" s="11">
        <f t="shared" si="310"/>
        <v>1</v>
      </c>
    </row>
    <row r="9800" spans="1:12" x14ac:dyDescent="0.25">
      <c r="A9800">
        <f t="shared" ref="A9800:A9863" si="311">1+A9799</f>
        <v>9795</v>
      </c>
      <c r="C9800">
        <v>66936.342584153783</v>
      </c>
      <c r="D9800">
        <v>69615.121132049666</v>
      </c>
      <c r="E9800">
        <v>43816183.449208476</v>
      </c>
      <c r="F9800">
        <v>2678.7785478958831</v>
      </c>
      <c r="G9800">
        <v>339134228.2290265</v>
      </c>
      <c r="H9800" s="6">
        <f>E9800-G9800-'Recalled prostheses cost'!$F$23</f>
        <v>-319069869.24670917</v>
      </c>
      <c r="I9800" s="112">
        <v>24153653.961586744</v>
      </c>
      <c r="J9800" s="112">
        <v>128871006.72703007</v>
      </c>
      <c r="K9800" s="112">
        <f>I9800-J9800-(0.38*'Recalled prostheses cost'!$F$23)</f>
        <v>-113743046.06286198</v>
      </c>
      <c r="L9800" s="11">
        <f t="shared" si="310"/>
        <v>1</v>
      </c>
    </row>
    <row r="9801" spans="1:12" x14ac:dyDescent="0.25">
      <c r="A9801">
        <f t="shared" si="311"/>
        <v>9796</v>
      </c>
      <c r="C9801">
        <v>65135.754820203161</v>
      </c>
      <c r="D9801">
        <v>66604.099939026972</v>
      </c>
      <c r="E9801">
        <v>63429888.736770362</v>
      </c>
      <c r="F9801">
        <v>1468.3451188238105</v>
      </c>
      <c r="G9801">
        <v>330457407.53864551</v>
      </c>
      <c r="H9801" s="6">
        <f>E9801-G9801-'Recalled prostheses cost'!$F$23</f>
        <v>-290779343.26876634</v>
      </c>
      <c r="I9801" s="112">
        <v>35274077.145486593</v>
      </c>
      <c r="J9801" s="112">
        <v>125573814.86468531</v>
      </c>
      <c r="K9801" s="112">
        <f>I9801-J9801-(0.38*'Recalled prostheses cost'!$F$23)</f>
        <v>-99325431.016617358</v>
      </c>
      <c r="L9801" s="11">
        <f t="shared" si="310"/>
        <v>1</v>
      </c>
    </row>
    <row r="9802" spans="1:12" x14ac:dyDescent="0.25">
      <c r="A9802">
        <f t="shared" si="311"/>
        <v>9797</v>
      </c>
      <c r="C9802">
        <v>64863.495797857104</v>
      </c>
      <c r="D9802">
        <v>67165.1392108851</v>
      </c>
      <c r="E9802">
        <v>62779782.671086706</v>
      </c>
      <c r="F9802">
        <v>2301.6434130279958</v>
      </c>
      <c r="G9802">
        <v>522946348.85892075</v>
      </c>
      <c r="H9802" s="6">
        <f>E9802-G9802-'Recalled prostheses cost'!$F$23</f>
        <v>-483918390.65472519</v>
      </c>
      <c r="I9802" s="112">
        <v>34916392.844349802</v>
      </c>
      <c r="J9802" s="112">
        <v>198719612.56638989</v>
      </c>
      <c r="K9802" s="112">
        <f>I9802-J9802-(0.38*'Recalled prostheses cost'!$F$23)</f>
        <v>-172828913.01945874</v>
      </c>
      <c r="L9802" s="11">
        <f t="shared" si="310"/>
        <v>1</v>
      </c>
    </row>
    <row r="9803" spans="1:12" x14ac:dyDescent="0.25">
      <c r="A9803">
        <f t="shared" si="311"/>
        <v>9798</v>
      </c>
      <c r="C9803">
        <v>56141.88392634358</v>
      </c>
      <c r="D9803">
        <v>57548.737229199374</v>
      </c>
      <c r="E9803">
        <v>41416168.637132928</v>
      </c>
      <c r="F9803">
        <v>1406.853302855794</v>
      </c>
      <c r="G9803">
        <v>220305021.18133774</v>
      </c>
      <c r="H9803" s="6">
        <f>E9803-G9803-'Recalled prostheses cost'!$F$23</f>
        <v>-202640677.011096</v>
      </c>
      <c r="I9803" s="112">
        <v>23466335.944419663</v>
      </c>
      <c r="J9803" s="112">
        <v>83715908.048908308</v>
      </c>
      <c r="K9803" s="112">
        <f>I9803-J9803-(0.38*'Recalled prostheses cost'!$F$23)</f>
        <v>-69275265.401907295</v>
      </c>
      <c r="L9803" s="11">
        <f t="shared" si="310"/>
        <v>1</v>
      </c>
    </row>
    <row r="9804" spans="1:12" x14ac:dyDescent="0.25">
      <c r="A9804">
        <f t="shared" si="311"/>
        <v>9799</v>
      </c>
      <c r="C9804">
        <v>70730.669208370615</v>
      </c>
      <c r="D9804">
        <v>72931.149486741939</v>
      </c>
      <c r="E9804">
        <v>50482445.114935018</v>
      </c>
      <c r="F9804">
        <v>2200.4802783713239</v>
      </c>
      <c r="G9804">
        <v>323336232.73585749</v>
      </c>
      <c r="H9804" s="6">
        <f>E9804-G9804-'Recalled prostheses cost'!$F$23</f>
        <v>-296605612.08781362</v>
      </c>
      <c r="I9804" s="112">
        <v>27795426.242327962</v>
      </c>
      <c r="J9804" s="112">
        <v>122867768.43962586</v>
      </c>
      <c r="K9804" s="112">
        <f>I9804-J9804-(0.38*'Recalled prostheses cost'!$F$23)</f>
        <v>-104098035.49471655</v>
      </c>
      <c r="L9804" s="11">
        <f t="shared" si="310"/>
        <v>1</v>
      </c>
    </row>
    <row r="9805" spans="1:12" x14ac:dyDescent="0.25">
      <c r="A9805">
        <f t="shared" si="311"/>
        <v>9800</v>
      </c>
      <c r="C9805">
        <v>54997.819033908032</v>
      </c>
      <c r="D9805">
        <v>56558.224538999573</v>
      </c>
      <c r="E9805">
        <v>49659903.183108151</v>
      </c>
      <c r="F9805">
        <v>1560.4055050915413</v>
      </c>
      <c r="G9805">
        <v>258976541.18790489</v>
      </c>
      <c r="H9805" s="6">
        <f>E9805-G9805-'Recalled prostheses cost'!$F$23</f>
        <v>-233068462.47168791</v>
      </c>
      <c r="I9805" s="112">
        <v>27226994.814502787</v>
      </c>
      <c r="J9805" s="112">
        <v>98411085.651403874</v>
      </c>
      <c r="K9805" s="112">
        <f>I9805-J9805-(0.38*'Recalled prostheses cost'!$F$23)</f>
        <v>-80209784.134319723</v>
      </c>
      <c r="L9805" s="11">
        <f t="shared" si="310"/>
        <v>1</v>
      </c>
    </row>
    <row r="9806" spans="1:12" x14ac:dyDescent="0.25">
      <c r="A9806">
        <f t="shared" si="311"/>
        <v>9801</v>
      </c>
      <c r="C9806">
        <v>69699.056913825378</v>
      </c>
      <c r="D9806">
        <v>71901.372543692603</v>
      </c>
      <c r="E9806">
        <v>45341854.282344326</v>
      </c>
      <c r="F9806">
        <v>2202.3156298672257</v>
      </c>
      <c r="G9806">
        <v>268971960.34078991</v>
      </c>
      <c r="H9806" s="6">
        <f>E9806-G9806-'Recalled prostheses cost'!$F$23</f>
        <v>-247381930.52533674</v>
      </c>
      <c r="I9806" s="112">
        <v>25201184.126500718</v>
      </c>
      <c r="J9806" s="112">
        <v>102209344.92950016</v>
      </c>
      <c r="K9806" s="112">
        <f>I9806-J9806-(0.38*'Recalled prostheses cost'!$F$23)</f>
        <v>-86033854.100418091</v>
      </c>
      <c r="L9806" s="11">
        <f t="shared" si="310"/>
        <v>1</v>
      </c>
    </row>
    <row r="9807" spans="1:12" x14ac:dyDescent="0.25">
      <c r="A9807">
        <f t="shared" si="311"/>
        <v>9802</v>
      </c>
      <c r="C9807">
        <v>57606.546797970732</v>
      </c>
      <c r="D9807">
        <v>58979.745177167133</v>
      </c>
      <c r="E9807">
        <v>46694999.274836347</v>
      </c>
      <c r="F9807">
        <v>1373.1983791964012</v>
      </c>
      <c r="G9807">
        <v>311251651.82969779</v>
      </c>
      <c r="H9807" s="6">
        <f>E9807-G9807-'Recalled prostheses cost'!$F$23</f>
        <v>-288308477.0217526</v>
      </c>
      <c r="I9807" s="112">
        <v>25935169.931423139</v>
      </c>
      <c r="J9807" s="112">
        <v>118275627.69528517</v>
      </c>
      <c r="K9807" s="112">
        <f>I9807-J9807-(0.38*'Recalled prostheses cost'!$F$23)</f>
        <v>-101366151.06128067</v>
      </c>
      <c r="L9807" s="11">
        <f t="shared" si="310"/>
        <v>1</v>
      </c>
    </row>
    <row r="9808" spans="1:12" x14ac:dyDescent="0.25">
      <c r="A9808">
        <f t="shared" si="311"/>
        <v>9803</v>
      </c>
      <c r="C9808">
        <v>73833.977346529879</v>
      </c>
      <c r="D9808">
        <v>76098.748063220002</v>
      </c>
      <c r="E9808">
        <v>42473939.171636596</v>
      </c>
      <c r="F9808">
        <v>2264.7707166901237</v>
      </c>
      <c r="G9808">
        <v>291647415.63908559</v>
      </c>
      <c r="H9808" s="6">
        <f>E9808-G9808-'Recalled prostheses cost'!$F$23</f>
        <v>-272925300.93434018</v>
      </c>
      <c r="I9808" s="112">
        <v>23425080.88009825</v>
      </c>
      <c r="J9808" s="112">
        <v>110826017.94285251</v>
      </c>
      <c r="K9808" s="112">
        <f>I9808-J9808-(0.38*'Recalled prostheses cost'!$F$23)</f>
        <v>-96426630.360172898</v>
      </c>
      <c r="L9808" s="11">
        <f t="shared" si="310"/>
        <v>1</v>
      </c>
    </row>
    <row r="9809" spans="1:12" x14ac:dyDescent="0.25">
      <c r="A9809">
        <f t="shared" si="311"/>
        <v>9804</v>
      </c>
      <c r="C9809">
        <v>69480.634595018593</v>
      </c>
      <c r="D9809">
        <v>71436.645683661482</v>
      </c>
      <c r="E9809">
        <v>46893493.26339151</v>
      </c>
      <c r="F9809">
        <v>1956.0110886428884</v>
      </c>
      <c r="G9809">
        <v>295076642.645585</v>
      </c>
      <c r="H9809" s="6">
        <f>E9809-G9809-'Recalled prostheses cost'!$F$23</f>
        <v>-271934973.84908468</v>
      </c>
      <c r="I9809" s="112">
        <v>25991560.115705572</v>
      </c>
      <c r="J9809" s="112">
        <v>112129124.20532233</v>
      </c>
      <c r="K9809" s="112">
        <f>I9809-J9809-(0.38*'Recalled prostheses cost'!$F$23)</f>
        <v>-95163257.3870354</v>
      </c>
      <c r="L9809" s="11">
        <f t="shared" si="310"/>
        <v>1</v>
      </c>
    </row>
    <row r="9810" spans="1:12" x14ac:dyDescent="0.25">
      <c r="A9810">
        <f t="shared" si="311"/>
        <v>9805</v>
      </c>
      <c r="C9810">
        <v>48375.584988727751</v>
      </c>
      <c r="D9810">
        <v>49651.138556398422</v>
      </c>
      <c r="E9810">
        <v>38572706.242158391</v>
      </c>
      <c r="F9810">
        <v>1275.5535676706713</v>
      </c>
      <c r="G9810">
        <v>222464225.85748121</v>
      </c>
      <c r="H9810" s="6">
        <f>E9810-G9810-'Recalled prostheses cost'!$F$23</f>
        <v>-207643344.082214</v>
      </c>
      <c r="I9810" s="112">
        <v>21320845.424294859</v>
      </c>
      <c r="J9810" s="112">
        <v>84536405.825842857</v>
      </c>
      <c r="K9810" s="112">
        <f>I9810-J9810-(0.38*'Recalled prostheses cost'!$F$23)</f>
        <v>-72241253.698966652</v>
      </c>
      <c r="L9810" s="11">
        <f t="shared" si="310"/>
        <v>1</v>
      </c>
    </row>
    <row r="9811" spans="1:12" x14ac:dyDescent="0.25">
      <c r="A9811">
        <f t="shared" si="311"/>
        <v>9806</v>
      </c>
      <c r="C9811">
        <v>50695.034017128804</v>
      </c>
      <c r="D9811">
        <v>52010.198901752425</v>
      </c>
      <c r="E9811">
        <v>41027240.909337237</v>
      </c>
      <c r="F9811">
        <v>1315.1648846236203</v>
      </c>
      <c r="G9811">
        <v>269495472.38145888</v>
      </c>
      <c r="H9811" s="6">
        <f>E9811-G9811-'Recalled prostheses cost'!$F$23</f>
        <v>-252220055.93901283</v>
      </c>
      <c r="I9811" s="112">
        <v>22407721.600519374</v>
      </c>
      <c r="J9811" s="112">
        <v>102408279.5049544</v>
      </c>
      <c r="K9811" s="112">
        <f>I9811-J9811-(0.38*'Recalled prostheses cost'!$F$23)</f>
        <v>-89026251.201853663</v>
      </c>
      <c r="L9811" s="11">
        <f t="shared" si="310"/>
        <v>1</v>
      </c>
    </row>
    <row r="9812" spans="1:12" x14ac:dyDescent="0.25">
      <c r="A9812">
        <f t="shared" si="311"/>
        <v>9807</v>
      </c>
      <c r="C9812">
        <v>57737.986372501386</v>
      </c>
      <c r="D9812">
        <v>59742.225235117861</v>
      </c>
      <c r="E9812">
        <v>48193694.175761513</v>
      </c>
      <c r="F9812">
        <v>2004.2388626164757</v>
      </c>
      <c r="G9812">
        <v>430511629.581043</v>
      </c>
      <c r="H9812" s="6">
        <f>E9812-G9812-'Recalled prostheses cost'!$F$23</f>
        <v>-406069759.87217265</v>
      </c>
      <c r="I9812" s="112">
        <v>26628861.942037702</v>
      </c>
      <c r="J9812" s="112">
        <v>163594419.24079636</v>
      </c>
      <c r="K9812" s="112">
        <f>I9812-J9812-(0.38*'Recalled prostheses cost'!$F$23)</f>
        <v>-145991250.59617731</v>
      </c>
      <c r="L9812" s="11">
        <f t="shared" si="310"/>
        <v>1</v>
      </c>
    </row>
    <row r="9813" spans="1:12" x14ac:dyDescent="0.25">
      <c r="A9813">
        <f t="shared" si="311"/>
        <v>9808</v>
      </c>
      <c r="C9813">
        <v>52824.066818415435</v>
      </c>
      <c r="D9813">
        <v>54019.258853876134</v>
      </c>
      <c r="E9813">
        <v>41352376.499055058</v>
      </c>
      <c r="F9813">
        <v>1195.1920354606991</v>
      </c>
      <c r="G9813">
        <v>161292665.60216275</v>
      </c>
      <c r="H9813" s="6">
        <f>E9813-G9813-'Recalled prostheses cost'!$F$23</f>
        <v>-143692113.56999886</v>
      </c>
      <c r="I9813" s="112">
        <v>23226605.466282208</v>
      </c>
      <c r="J9813" s="112">
        <v>61291212.928821847</v>
      </c>
      <c r="K9813" s="112">
        <f>I9813-J9813-(0.38*'Recalled prostheses cost'!$F$23)</f>
        <v>-47090300.75995829</v>
      </c>
      <c r="L9813" s="11">
        <f t="shared" si="310"/>
        <v>1</v>
      </c>
    </row>
    <row r="9814" spans="1:12" x14ac:dyDescent="0.25">
      <c r="A9814">
        <f t="shared" si="311"/>
        <v>9809</v>
      </c>
      <c r="C9814">
        <v>61979.649429720266</v>
      </c>
      <c r="D9814">
        <v>63668.892143963029</v>
      </c>
      <c r="E9814">
        <v>44524346.243644424</v>
      </c>
      <c r="F9814">
        <v>1689.2427142427623</v>
      </c>
      <c r="G9814">
        <v>248653919.25914514</v>
      </c>
      <c r="H9814" s="6">
        <f>E9814-G9814-'Recalled prostheses cost'!$F$23</f>
        <v>-227881397.48239189</v>
      </c>
      <c r="I9814" s="112">
        <v>24481338.093349278</v>
      </c>
      <c r="J9814" s="112">
        <v>94488489.318475172</v>
      </c>
      <c r="K9814" s="112">
        <f>I9814-J9814-(0.38*'Recalled prostheses cost'!$F$23)</f>
        <v>-79032844.522544533</v>
      </c>
      <c r="L9814" s="11">
        <f t="shared" si="310"/>
        <v>1</v>
      </c>
    </row>
    <row r="9815" spans="1:12" x14ac:dyDescent="0.25">
      <c r="A9815">
        <f t="shared" si="311"/>
        <v>9810</v>
      </c>
      <c r="C9815">
        <v>60457.326748121021</v>
      </c>
      <c r="D9815">
        <v>62410.08425918546</v>
      </c>
      <c r="E9815">
        <v>57747965.569039486</v>
      </c>
      <c r="F9815">
        <v>1952.7575110644393</v>
      </c>
      <c r="G9815">
        <v>447372785.71643019</v>
      </c>
      <c r="H9815" s="6">
        <f>E9815-G9815-'Recalled prostheses cost'!$F$23</f>
        <v>-413376644.61428189</v>
      </c>
      <c r="I9815" s="112">
        <v>31983408.435341749</v>
      </c>
      <c r="J9815" s="112">
        <v>170001658.57224342</v>
      </c>
      <c r="K9815" s="112">
        <f>I9815-J9815-(0.38*'Recalled prostheses cost'!$F$23)</f>
        <v>-147043943.43432033</v>
      </c>
      <c r="L9815" s="11">
        <f t="shared" si="310"/>
        <v>1</v>
      </c>
    </row>
    <row r="9816" spans="1:12" x14ac:dyDescent="0.25">
      <c r="A9816">
        <f t="shared" si="311"/>
        <v>9811</v>
      </c>
      <c r="C9816">
        <v>62696.795416694782</v>
      </c>
      <c r="D9816">
        <v>64299.903445155214</v>
      </c>
      <c r="E9816">
        <v>41501505.885515541</v>
      </c>
      <c r="F9816">
        <v>1603.1080284604323</v>
      </c>
      <c r="G9816">
        <v>225016386.47423369</v>
      </c>
      <c r="H9816" s="6">
        <f>E9816-G9816-'Recalled prostheses cost'!$F$23</f>
        <v>-207266705.05560932</v>
      </c>
      <c r="I9816" s="112">
        <v>23026536.774840977</v>
      </c>
      <c r="J9816" s="112">
        <v>85506226.860208809</v>
      </c>
      <c r="K9816" s="112">
        <f>I9816-J9816-(0.38*'Recalled prostheses cost'!$F$23)</f>
        <v>-71505383.382786483</v>
      </c>
      <c r="L9816" s="11">
        <f t="shared" si="310"/>
        <v>1</v>
      </c>
    </row>
    <row r="9817" spans="1:12" x14ac:dyDescent="0.25">
      <c r="A9817">
        <f t="shared" si="311"/>
        <v>9812</v>
      </c>
      <c r="C9817">
        <v>70041.723057279654</v>
      </c>
      <c r="D9817">
        <v>72613.621035661577</v>
      </c>
      <c r="E9817">
        <v>56602310.635198012</v>
      </c>
      <c r="F9817">
        <v>2571.8979783819232</v>
      </c>
      <c r="G9817">
        <v>489767652.38757694</v>
      </c>
      <c r="H9817" s="6">
        <f>E9817-G9817-'Recalled prostheses cost'!$F$23</f>
        <v>-456917166.21927011</v>
      </c>
      <c r="I9817" s="112">
        <v>31380070.995728537</v>
      </c>
      <c r="J9817" s="112">
        <v>186111707.90727922</v>
      </c>
      <c r="K9817" s="112">
        <f>I9817-J9817-(0.38*'Recalled prostheses cost'!$F$23)</f>
        <v>-163757330.20896935</v>
      </c>
      <c r="L9817" s="11">
        <f t="shared" si="310"/>
        <v>1</v>
      </c>
    </row>
    <row r="9818" spans="1:12" x14ac:dyDescent="0.25">
      <c r="A9818">
        <f t="shared" si="311"/>
        <v>9813</v>
      </c>
      <c r="C9818">
        <v>61010.98525429162</v>
      </c>
      <c r="D9818">
        <v>63358.424806426199</v>
      </c>
      <c r="E9818">
        <v>45802037.312409267</v>
      </c>
      <c r="F9818">
        <v>2347.4395521345796</v>
      </c>
      <c r="G9818">
        <v>399989505.44363952</v>
      </c>
      <c r="H9818" s="6">
        <f>E9818-G9818-'Recalled prostheses cost'!$F$23</f>
        <v>-377939292.5981214</v>
      </c>
      <c r="I9818" s="112">
        <v>25586484.261452802</v>
      </c>
      <c r="J9818" s="112">
        <v>151996012.06858301</v>
      </c>
      <c r="K9818" s="112">
        <f>I9818-J9818-(0.38*'Recalled prostheses cost'!$F$23)</f>
        <v>-135435221.10454887</v>
      </c>
      <c r="L9818" s="11">
        <f t="shared" si="310"/>
        <v>1</v>
      </c>
    </row>
    <row r="9819" spans="1:12" x14ac:dyDescent="0.25">
      <c r="A9819">
        <f t="shared" si="311"/>
        <v>9814</v>
      </c>
      <c r="C9819">
        <v>82951.946931890518</v>
      </c>
      <c r="D9819">
        <v>86325.957046961863</v>
      </c>
      <c r="E9819">
        <v>43610474.747037679</v>
      </c>
      <c r="F9819">
        <v>3374.0101150713454</v>
      </c>
      <c r="G9819">
        <v>340645607.32803071</v>
      </c>
      <c r="H9819" s="6">
        <f>E9819-G9819-'Recalled prostheses cost'!$F$23</f>
        <v>-320786957.04788423</v>
      </c>
      <c r="I9819" s="112">
        <v>24059234.487714067</v>
      </c>
      <c r="J9819" s="112">
        <v>129445330.78465167</v>
      </c>
      <c r="K9819" s="112">
        <f>I9819-J9819-(0.38*'Recalled prostheses cost'!$F$23)</f>
        <v>-114411789.59435624</v>
      </c>
      <c r="L9819" s="11">
        <f t="shared" si="310"/>
        <v>1</v>
      </c>
    </row>
    <row r="9820" spans="1:12" x14ac:dyDescent="0.25">
      <c r="A9820">
        <f t="shared" si="311"/>
        <v>9815</v>
      </c>
      <c r="C9820">
        <v>82450.245631862883</v>
      </c>
      <c r="D9820">
        <v>84319.641073966399</v>
      </c>
      <c r="E9820">
        <v>49204525.637558155</v>
      </c>
      <c r="F9820">
        <v>1869.395442103516</v>
      </c>
      <c r="G9820">
        <v>257943481.24237368</v>
      </c>
      <c r="H9820" s="6">
        <f>E9820-G9820-'Recalled prostheses cost'!$F$23</f>
        <v>-232490780.07170668</v>
      </c>
      <c r="I9820" s="112">
        <v>27210144.112899341</v>
      </c>
      <c r="J9820" s="112">
        <v>98018522.872102007</v>
      </c>
      <c r="K9820" s="112">
        <f>I9820-J9820-(0.38*'Recalled prostheses cost'!$F$23)</f>
        <v>-79834072.056621313</v>
      </c>
      <c r="L9820" s="11">
        <f t="shared" si="310"/>
        <v>1</v>
      </c>
    </row>
    <row r="9821" spans="1:12" x14ac:dyDescent="0.25">
      <c r="A9821">
        <f t="shared" si="311"/>
        <v>9816</v>
      </c>
      <c r="C9821">
        <v>61120.281373372694</v>
      </c>
      <c r="D9821">
        <v>63207.342918431474</v>
      </c>
      <c r="E9821">
        <v>51042126.903862849</v>
      </c>
      <c r="F9821">
        <v>2087.0615450587793</v>
      </c>
      <c r="G9821">
        <v>445933486.72959346</v>
      </c>
      <c r="H9821" s="6">
        <f>E9821-G9821-'Recalled prostheses cost'!$F$23</f>
        <v>-418643184.29262179</v>
      </c>
      <c r="I9821" s="112">
        <v>28404797.734057475</v>
      </c>
      <c r="J9821" s="112">
        <v>169454724.9572455</v>
      </c>
      <c r="K9821" s="112">
        <f>I9821-J9821-(0.38*'Recalled prostheses cost'!$F$23)</f>
        <v>-150075620.52060667</v>
      </c>
      <c r="L9821" s="11">
        <f t="shared" si="310"/>
        <v>1</v>
      </c>
    </row>
    <row r="9822" spans="1:12" x14ac:dyDescent="0.25">
      <c r="A9822">
        <f t="shared" si="311"/>
        <v>9817</v>
      </c>
      <c r="C9822">
        <v>54384.052691736339</v>
      </c>
      <c r="D9822">
        <v>56208.664130924612</v>
      </c>
      <c r="E9822">
        <v>51368542.838318154</v>
      </c>
      <c r="F9822">
        <v>1824.6114391882729</v>
      </c>
      <c r="G9822">
        <v>447424050.66049373</v>
      </c>
      <c r="H9822" s="6">
        <f>E9822-G9822-'Recalled prostheses cost'!$F$23</f>
        <v>-419807332.28906673</v>
      </c>
      <c r="I9822" s="112">
        <v>28391759.521958649</v>
      </c>
      <c r="J9822" s="112">
        <v>170021139.25098762</v>
      </c>
      <c r="K9822" s="112">
        <f>I9822-J9822-(0.38*'Recalled prostheses cost'!$F$23)</f>
        <v>-150655073.02644762</v>
      </c>
      <c r="L9822" s="11">
        <f t="shared" si="310"/>
        <v>1</v>
      </c>
    </row>
    <row r="9823" spans="1:12" x14ac:dyDescent="0.25">
      <c r="A9823">
        <f t="shared" si="311"/>
        <v>9818</v>
      </c>
      <c r="C9823">
        <v>59840.010315717911</v>
      </c>
      <c r="D9823">
        <v>61113.383943698005</v>
      </c>
      <c r="E9823">
        <v>41607447.473586515</v>
      </c>
      <c r="F9823">
        <v>1273.3736279800942</v>
      </c>
      <c r="G9823">
        <v>172190847.85459009</v>
      </c>
      <c r="H9823" s="6">
        <f>E9823-G9823-'Recalled prostheses cost'!$F$23</f>
        <v>-154335224.84789476</v>
      </c>
      <c r="I9823" s="112">
        <v>23085638.563832857</v>
      </c>
      <c r="J9823" s="112">
        <v>65432522.184744231</v>
      </c>
      <c r="K9823" s="112">
        <f>I9823-J9823-(0.38*'Recalled prostheses cost'!$F$23)</f>
        <v>-51372576.918330021</v>
      </c>
      <c r="L9823" s="11">
        <f t="shared" si="310"/>
        <v>1</v>
      </c>
    </row>
    <row r="9824" spans="1:12" x14ac:dyDescent="0.25">
      <c r="A9824">
        <f t="shared" si="311"/>
        <v>9819</v>
      </c>
      <c r="C9824">
        <v>57358.369742803938</v>
      </c>
      <c r="D9824">
        <v>59003.160109536839</v>
      </c>
      <c r="E9824">
        <v>58325556.874343738</v>
      </c>
      <c r="F9824">
        <v>1644.790366732901</v>
      </c>
      <c r="G9824">
        <v>425358518.43395001</v>
      </c>
      <c r="H9824" s="6">
        <f>E9824-G9824-'Recalled prostheses cost'!$F$23</f>
        <v>-390784786.02649742</v>
      </c>
      <c r="I9824" s="112">
        <v>32611942.789139304</v>
      </c>
      <c r="J9824" s="112">
        <v>161636237.00490105</v>
      </c>
      <c r="K9824" s="112">
        <f>I9824-J9824-(0.38*'Recalled prostheses cost'!$F$23)</f>
        <v>-138049987.5131804</v>
      </c>
      <c r="L9824" s="11">
        <f t="shared" si="310"/>
        <v>1</v>
      </c>
    </row>
    <row r="9825" spans="1:12" x14ac:dyDescent="0.25">
      <c r="A9825">
        <f t="shared" si="311"/>
        <v>9820</v>
      </c>
      <c r="C9825">
        <v>53272.039433106598</v>
      </c>
      <c r="D9825">
        <v>54419.978587181198</v>
      </c>
      <c r="E9825">
        <v>43882608.853516027</v>
      </c>
      <c r="F9825">
        <v>1147.9391540746001</v>
      </c>
      <c r="G9825">
        <v>242072596.58808544</v>
      </c>
      <c r="H9825" s="6">
        <f>E9825-G9825-'Recalled prostheses cost'!$F$23</f>
        <v>-221941812.2014606</v>
      </c>
      <c r="I9825" s="112">
        <v>24398720.347615868</v>
      </c>
      <c r="J9825" s="112">
        <v>91987586.703472465</v>
      </c>
      <c r="K9825" s="112">
        <f>I9825-J9825-(0.38*'Recalled prostheses cost'!$F$23)</f>
        <v>-76614559.653275251</v>
      </c>
      <c r="L9825" s="11">
        <f t="shared" si="310"/>
        <v>1</v>
      </c>
    </row>
    <row r="9826" spans="1:12" x14ac:dyDescent="0.25">
      <c r="A9826">
        <f t="shared" si="311"/>
        <v>9821</v>
      </c>
      <c r="C9826">
        <v>55516.112037002269</v>
      </c>
      <c r="D9826">
        <v>56385.028607870139</v>
      </c>
      <c r="E9826">
        <v>40091718.768191636</v>
      </c>
      <c r="F9826">
        <v>868.91657086787018</v>
      </c>
      <c r="G9826">
        <v>136625923.76404396</v>
      </c>
      <c r="H9826" s="6">
        <f>E9826-G9826-'Recalled prostheses cost'!$F$23</f>
        <v>-120286029.46274349</v>
      </c>
      <c r="I9826" s="112">
        <v>22444255.717582073</v>
      </c>
      <c r="J9826" s="112">
        <v>51917851.030336708</v>
      </c>
      <c r="K9826" s="112">
        <f>I9826-J9826-(0.38*'Recalled prostheses cost'!$F$23)</f>
        <v>-38499288.610173285</v>
      </c>
      <c r="L9826" s="11">
        <f t="shared" si="310"/>
        <v>1</v>
      </c>
    </row>
    <row r="9827" spans="1:12" x14ac:dyDescent="0.25">
      <c r="A9827">
        <f t="shared" si="311"/>
        <v>9822</v>
      </c>
      <c r="C9827">
        <v>49257.620169869595</v>
      </c>
      <c r="D9827">
        <v>50310.934754123737</v>
      </c>
      <c r="E9827">
        <v>42097368.300316721</v>
      </c>
      <c r="F9827">
        <v>1053.3145842541417</v>
      </c>
      <c r="G9827">
        <v>195627494.00089055</v>
      </c>
      <c r="H9827" s="6">
        <f>E9827-G9827-'Recalled prostheses cost'!$F$23</f>
        <v>-177281950.167465</v>
      </c>
      <c r="I9827" s="112">
        <v>23145269.592349634</v>
      </c>
      <c r="J9827" s="112">
        <v>74338447.720338404</v>
      </c>
      <c r="K9827" s="112">
        <f>I9827-J9827-(0.38*'Recalled prostheses cost'!$F$23)</f>
        <v>-60218871.425407417</v>
      </c>
      <c r="L9827" s="11">
        <f t="shared" si="310"/>
        <v>1</v>
      </c>
    </row>
    <row r="9828" spans="1:12" x14ac:dyDescent="0.25">
      <c r="A9828">
        <f t="shared" si="311"/>
        <v>9823</v>
      </c>
      <c r="C9828">
        <v>55882.920563071129</v>
      </c>
      <c r="D9828">
        <v>56917.525732180882</v>
      </c>
      <c r="E9828">
        <v>62920389.118773133</v>
      </c>
      <c r="F9828">
        <v>1034.6051691097528</v>
      </c>
      <c r="G9828">
        <v>276077550.30658895</v>
      </c>
      <c r="H9828" s="6">
        <f>E9828-G9828-'Recalled prostheses cost'!$F$23</f>
        <v>-236908985.65470698</v>
      </c>
      <c r="I9828" s="112">
        <v>35209616.779929809</v>
      </c>
      <c r="J9828" s="112">
        <v>104909469.11650382</v>
      </c>
      <c r="K9828" s="112">
        <f>I9828-J9828-(0.38*'Recalled prostheses cost'!$F$23)</f>
        <v>-78725545.633992672</v>
      </c>
      <c r="L9828" s="11">
        <f t="shared" si="310"/>
        <v>1</v>
      </c>
    </row>
    <row r="9829" spans="1:12" x14ac:dyDescent="0.25">
      <c r="A9829">
        <f t="shared" si="311"/>
        <v>9824</v>
      </c>
      <c r="C9829">
        <v>51873.383480063982</v>
      </c>
      <c r="D9829">
        <v>53022.63296216786</v>
      </c>
      <c r="E9829">
        <v>61448555.575838178</v>
      </c>
      <c r="F9829">
        <v>1149.2494821038781</v>
      </c>
      <c r="G9829">
        <v>352533225.92460889</v>
      </c>
      <c r="H9829" s="6">
        <f>E9829-G9829-'Recalled prostheses cost'!$F$23</f>
        <v>-314836494.81566191</v>
      </c>
      <c r="I9829" s="112">
        <v>34260151.108861364</v>
      </c>
      <c r="J9829" s="112">
        <v>133962625.85135138</v>
      </c>
      <c r="K9829" s="112">
        <f>I9829-J9829-(0.38*'Recalled prostheses cost'!$F$23)</f>
        <v>-108728168.03990868</v>
      </c>
      <c r="L9829" s="11">
        <f t="shared" si="310"/>
        <v>1</v>
      </c>
    </row>
    <row r="9830" spans="1:12" x14ac:dyDescent="0.25">
      <c r="A9830">
        <f t="shared" si="311"/>
        <v>9825</v>
      </c>
      <c r="C9830">
        <v>69603.768263177422</v>
      </c>
      <c r="D9830">
        <v>72442.895518044912</v>
      </c>
      <c r="E9830">
        <v>46770528.915644549</v>
      </c>
      <c r="F9830">
        <v>2839.1272548674897</v>
      </c>
      <c r="G9830">
        <v>402572084.18243468</v>
      </c>
      <c r="H9830" s="6">
        <f>E9830-G9830-'Recalled prostheses cost'!$F$23</f>
        <v>-379553379.73368132</v>
      </c>
      <c r="I9830" s="112">
        <v>25691977.920491092</v>
      </c>
      <c r="J9830" s="112">
        <v>152977391.9893252</v>
      </c>
      <c r="K9830" s="112">
        <f>I9830-J9830-(0.38*'Recalled prostheses cost'!$F$23)</f>
        <v>-136311107.36625275</v>
      </c>
      <c r="L9830" s="11">
        <f t="shared" si="310"/>
        <v>1</v>
      </c>
    </row>
    <row r="9831" spans="1:12" x14ac:dyDescent="0.25">
      <c r="A9831">
        <f t="shared" si="311"/>
        <v>9826</v>
      </c>
      <c r="C9831">
        <v>53582.357850652523</v>
      </c>
      <c r="D9831">
        <v>54754.125654310432</v>
      </c>
      <c r="E9831">
        <v>53201231.033592075</v>
      </c>
      <c r="F9831">
        <v>1171.7678036579091</v>
      </c>
      <c r="G9831">
        <v>268043540.78987586</v>
      </c>
      <c r="H9831" s="6">
        <f>E9831-G9831-'Recalled prostheses cost'!$F$23</f>
        <v>-238594134.22317496</v>
      </c>
      <c r="I9831" s="112">
        <v>29328067.782413859</v>
      </c>
      <c r="J9831" s="112">
        <v>101856545.50015283</v>
      </c>
      <c r="K9831" s="112">
        <f>I9831-J9831-(0.38*'Recalled prostheses cost'!$F$23)</f>
        <v>-81554171.01515761</v>
      </c>
      <c r="L9831" s="11">
        <f t="shared" si="310"/>
        <v>1</v>
      </c>
    </row>
    <row r="9832" spans="1:12" x14ac:dyDescent="0.25">
      <c r="A9832">
        <f t="shared" si="311"/>
        <v>9827</v>
      </c>
      <c r="C9832">
        <v>73652.732466387082</v>
      </c>
      <c r="D9832">
        <v>76598.70571914484</v>
      </c>
      <c r="E9832">
        <v>43225241.363057137</v>
      </c>
      <c r="F9832">
        <v>2945.973252757758</v>
      </c>
      <c r="G9832">
        <v>365330767.45372331</v>
      </c>
      <c r="H9832" s="6">
        <f>E9832-G9832-'Recalled prostheses cost'!$F$23</f>
        <v>-345857350.55755734</v>
      </c>
      <c r="I9832" s="112">
        <v>24359122.150730535</v>
      </c>
      <c r="J9832" s="112">
        <v>138825691.63241485</v>
      </c>
      <c r="K9832" s="112">
        <f>I9832-J9832-(0.38*'Recalled prostheses cost'!$F$23)</f>
        <v>-123492262.77910295</v>
      </c>
      <c r="L9832" s="11">
        <f t="shared" si="310"/>
        <v>1</v>
      </c>
    </row>
    <row r="9833" spans="1:12" x14ac:dyDescent="0.25">
      <c r="A9833">
        <f t="shared" si="311"/>
        <v>9828</v>
      </c>
      <c r="C9833">
        <v>54239.342709416989</v>
      </c>
      <c r="D9833">
        <v>55477.36849590476</v>
      </c>
      <c r="E9833">
        <v>42984018.178654477</v>
      </c>
      <c r="F9833">
        <v>1238.0257864877713</v>
      </c>
      <c r="G9833">
        <v>183308510.61718267</v>
      </c>
      <c r="H9833" s="6">
        <f>E9833-G9833-'Recalled prostheses cost'!$F$23</f>
        <v>-164076316.90541935</v>
      </c>
      <c r="I9833" s="112">
        <v>23875416.974915884</v>
      </c>
      <c r="J9833" s="112">
        <v>69657234.034529418</v>
      </c>
      <c r="K9833" s="112">
        <f>I9833-J9833-(0.38*'Recalled prostheses cost'!$F$23)</f>
        <v>-54807510.35703218</v>
      </c>
      <c r="L9833" s="11">
        <f t="shared" si="310"/>
        <v>1</v>
      </c>
    </row>
    <row r="9834" spans="1:12" x14ac:dyDescent="0.25">
      <c r="A9834">
        <f t="shared" si="311"/>
        <v>9829</v>
      </c>
      <c r="C9834">
        <v>59713.958328139415</v>
      </c>
      <c r="D9834">
        <v>62119.792018095766</v>
      </c>
      <c r="E9834">
        <v>45713791.005572364</v>
      </c>
      <c r="F9834">
        <v>2405.833689956351</v>
      </c>
      <c r="G9834">
        <v>375603036.49309015</v>
      </c>
      <c r="H9834" s="6">
        <f>E9834-G9834-'Recalled prostheses cost'!$F$23</f>
        <v>-353641069.95440894</v>
      </c>
      <c r="I9834" s="112">
        <v>25385819.590171851</v>
      </c>
      <c r="J9834" s="112">
        <v>142729153.86737424</v>
      </c>
      <c r="K9834" s="112">
        <f>I9834-J9834-(0.38*'Recalled prostheses cost'!$F$23)</f>
        <v>-126369027.57462105</v>
      </c>
      <c r="L9834" s="11">
        <f t="shared" si="310"/>
        <v>1</v>
      </c>
    </row>
    <row r="9835" spans="1:12" x14ac:dyDescent="0.25">
      <c r="A9835">
        <f t="shared" si="311"/>
        <v>9830</v>
      </c>
      <c r="C9835">
        <v>51434.074126206244</v>
      </c>
      <c r="D9835">
        <v>52519.01465697278</v>
      </c>
      <c r="E9835">
        <v>43868267.254976064</v>
      </c>
      <c r="F9835">
        <v>1084.9405307665365</v>
      </c>
      <c r="G9835">
        <v>191970542.71073836</v>
      </c>
      <c r="H9835" s="6">
        <f>E9835-G9835-'Recalled prostheses cost'!$F$23</f>
        <v>-171854099.92265347</v>
      </c>
      <c r="I9835" s="112">
        <v>24739794.299569078</v>
      </c>
      <c r="J9835" s="112">
        <v>72948806.230080575</v>
      </c>
      <c r="K9835" s="112">
        <f>I9835-J9835-(0.38*'Recalled prostheses cost'!$F$23)</f>
        <v>-57234705.227930143</v>
      </c>
      <c r="L9835" s="11">
        <f t="shared" si="310"/>
        <v>1</v>
      </c>
    </row>
    <row r="9836" spans="1:12" x14ac:dyDescent="0.25">
      <c r="A9836">
        <f t="shared" si="311"/>
        <v>9831</v>
      </c>
      <c r="C9836">
        <v>72304.656484940569</v>
      </c>
      <c r="D9836">
        <v>74237.833761604503</v>
      </c>
      <c r="E9836">
        <v>45201489.561154813</v>
      </c>
      <c r="F9836">
        <v>1933.1772766639333</v>
      </c>
      <c r="G9836">
        <v>256646177.48787075</v>
      </c>
      <c r="H9836" s="6">
        <f>E9836-G9836-'Recalled prostheses cost'!$F$23</f>
        <v>-235196512.39360711</v>
      </c>
      <c r="I9836" s="112">
        <v>25671491.917418532</v>
      </c>
      <c r="J9836" s="112">
        <v>97525547.44539088</v>
      </c>
      <c r="K9836" s="112">
        <f>I9836-J9836-(0.38*'Recalled prostheses cost'!$F$23)</f>
        <v>-80879748.825390995</v>
      </c>
      <c r="L9836" s="11">
        <f t="shared" si="310"/>
        <v>1</v>
      </c>
    </row>
    <row r="9837" spans="1:12" x14ac:dyDescent="0.25">
      <c r="A9837">
        <f t="shared" si="311"/>
        <v>9832</v>
      </c>
      <c r="C9837">
        <v>69268.114186013336</v>
      </c>
      <c r="D9837">
        <v>71792.733820096604</v>
      </c>
      <c r="E9837">
        <v>59516736.118196353</v>
      </c>
      <c r="F9837">
        <v>2524.6196340832685</v>
      </c>
      <c r="G9837">
        <v>440532597.16815805</v>
      </c>
      <c r="H9837" s="6">
        <f>E9837-G9837-'Recalled prostheses cost'!$F$23</f>
        <v>-404767685.51685286</v>
      </c>
      <c r="I9837" s="112">
        <v>32907707.64923948</v>
      </c>
      <c r="J9837" s="112">
        <v>167402386.92390004</v>
      </c>
      <c r="K9837" s="112">
        <f>I9837-J9837-(0.38*'Recalled prostheses cost'!$F$23)</f>
        <v>-143520372.57207921</v>
      </c>
      <c r="L9837" s="11">
        <f t="shared" si="310"/>
        <v>1</v>
      </c>
    </row>
    <row r="9838" spans="1:12" x14ac:dyDescent="0.25">
      <c r="A9838">
        <f t="shared" si="311"/>
        <v>9833</v>
      </c>
      <c r="C9838">
        <v>57001.356083686485</v>
      </c>
      <c r="D9838">
        <v>59453.742991981737</v>
      </c>
      <c r="E9838">
        <v>48210301.518275127</v>
      </c>
      <c r="F9838">
        <v>2452.3869082952515</v>
      </c>
      <c r="G9838">
        <v>501665591.71704823</v>
      </c>
      <c r="H9838" s="6">
        <f>E9838-G9838-'Recalled prostheses cost'!$F$23</f>
        <v>-477207114.66566426</v>
      </c>
      <c r="I9838" s="112">
        <v>26773975.903625984</v>
      </c>
      <c r="J9838" s="112">
        <v>190632924.85247836</v>
      </c>
      <c r="K9838" s="112">
        <f>I9838-J9838-(0.38*'Recalled prostheses cost'!$F$23)</f>
        <v>-172884642.24627101</v>
      </c>
      <c r="L9838" s="11">
        <f t="shared" si="310"/>
        <v>1</v>
      </c>
    </row>
    <row r="9839" spans="1:12" x14ac:dyDescent="0.25">
      <c r="A9839">
        <f t="shared" si="311"/>
        <v>9834</v>
      </c>
      <c r="C9839">
        <v>65416.586211248759</v>
      </c>
      <c r="D9839">
        <v>67163.936345715047</v>
      </c>
      <c r="E9839">
        <v>44185016.214365728</v>
      </c>
      <c r="F9839">
        <v>1747.3501344662873</v>
      </c>
      <c r="G9839">
        <v>215754251.92507482</v>
      </c>
      <c r="H9839" s="6">
        <f>E9839-G9839-'Recalled prostheses cost'!$F$23</f>
        <v>-195321060.17760026</v>
      </c>
      <c r="I9839" s="112">
        <v>24279081.254526298</v>
      </c>
      <c r="J9839" s="112">
        <v>81986615.731528431</v>
      </c>
      <c r="K9839" s="112">
        <f>I9839-J9839-(0.38*'Recalled prostheses cost'!$F$23)</f>
        <v>-66733227.774420775</v>
      </c>
      <c r="L9839" s="11">
        <f t="shared" si="310"/>
        <v>1</v>
      </c>
    </row>
    <row r="9840" spans="1:12" x14ac:dyDescent="0.25">
      <c r="A9840">
        <f t="shared" si="311"/>
        <v>9835</v>
      </c>
      <c r="C9840">
        <v>59094.136182260816</v>
      </c>
      <c r="D9840">
        <v>60920.23529291468</v>
      </c>
      <c r="E9840">
        <v>47143847.976276726</v>
      </c>
      <c r="F9840">
        <v>1826.099110653864</v>
      </c>
      <c r="G9840">
        <v>317147257.81031746</v>
      </c>
      <c r="H9840" s="6">
        <f>E9840-G9840-'Recalled prostheses cost'!$F$23</f>
        <v>-293755234.30093193</v>
      </c>
      <c r="I9840" s="112">
        <v>26605510.211132053</v>
      </c>
      <c r="J9840" s="112">
        <v>120515957.9679206</v>
      </c>
      <c r="K9840" s="112">
        <f>I9840-J9840-(0.38*'Recalled prostheses cost'!$F$23)</f>
        <v>-102936141.05420721</v>
      </c>
      <c r="L9840" s="11">
        <f t="shared" si="310"/>
        <v>1</v>
      </c>
    </row>
    <row r="9841" spans="1:12" x14ac:dyDescent="0.25">
      <c r="A9841">
        <f t="shared" si="311"/>
        <v>9836</v>
      </c>
      <c r="C9841">
        <v>64919.621860915482</v>
      </c>
      <c r="D9841">
        <v>66574.142905748231</v>
      </c>
      <c r="E9841">
        <v>41043503.152231663</v>
      </c>
      <c r="F9841">
        <v>1654.5210448327489</v>
      </c>
      <c r="G9841">
        <v>176266963.64441851</v>
      </c>
      <c r="H9841" s="6">
        <f>E9841-G9841-'Recalled prostheses cost'!$F$23</f>
        <v>-158975284.95907801</v>
      </c>
      <c r="I9841" s="112">
        <v>23147931.476545833</v>
      </c>
      <c r="J9841" s="112">
        <v>66981446.184879035</v>
      </c>
      <c r="K9841" s="112">
        <f>I9841-J9841-(0.38*'Recalled prostheses cost'!$F$23)</f>
        <v>-52859208.005751848</v>
      </c>
      <c r="L9841" s="11">
        <f t="shared" si="310"/>
        <v>1</v>
      </c>
    </row>
    <row r="9842" spans="1:12" x14ac:dyDescent="0.25">
      <c r="A9842">
        <f t="shared" si="311"/>
        <v>9837</v>
      </c>
      <c r="C9842">
        <v>55294.677032731706</v>
      </c>
      <c r="D9842">
        <v>57945.329084417193</v>
      </c>
      <c r="E9842">
        <v>42769224.284089558</v>
      </c>
      <c r="F9842">
        <v>2650.6520516854871</v>
      </c>
      <c r="G9842">
        <v>468630828.59014219</v>
      </c>
      <c r="H9842" s="6">
        <f>E9842-G9842-'Recalled prostheses cost'!$F$23</f>
        <v>-449613428.77294379</v>
      </c>
      <c r="I9842" s="112">
        <v>24173072.029643789</v>
      </c>
      <c r="J9842" s="112">
        <v>178079714.86425403</v>
      </c>
      <c r="K9842" s="112">
        <f>I9842-J9842-(0.38*'Recalled prostheses cost'!$F$23)</f>
        <v>-162932336.13202888</v>
      </c>
      <c r="L9842" s="11">
        <f t="shared" si="310"/>
        <v>1</v>
      </c>
    </row>
    <row r="9843" spans="1:12" x14ac:dyDescent="0.25">
      <c r="A9843">
        <f t="shared" si="311"/>
        <v>9838</v>
      </c>
      <c r="C9843">
        <v>53705.671833816319</v>
      </c>
      <c r="D9843">
        <v>55461.521051925934</v>
      </c>
      <c r="E9843">
        <v>55610529.578773387</v>
      </c>
      <c r="F9843">
        <v>1755.8492181096153</v>
      </c>
      <c r="G9843">
        <v>391151550.90769762</v>
      </c>
      <c r="H9843" s="6">
        <f>E9843-G9843-'Recalled prostheses cost'!$F$23</f>
        <v>-359292845.79581541</v>
      </c>
      <c r="I9843" s="112">
        <v>31112561.26815505</v>
      </c>
      <c r="J9843" s="112">
        <v>148637589.34492508</v>
      </c>
      <c r="K9843" s="112">
        <f>I9843-J9843-(0.38*'Recalled prostheses cost'!$F$23)</f>
        <v>-126550721.37418866</v>
      </c>
      <c r="L9843" s="11">
        <f t="shared" si="310"/>
        <v>1</v>
      </c>
    </row>
    <row r="9844" spans="1:12" x14ac:dyDescent="0.25">
      <c r="A9844">
        <f t="shared" si="311"/>
        <v>9839</v>
      </c>
      <c r="C9844">
        <v>48415.913099312093</v>
      </c>
      <c r="D9844">
        <v>49252.316380425793</v>
      </c>
      <c r="E9844">
        <v>40934535.71512454</v>
      </c>
      <c r="F9844">
        <v>836.40328111370036</v>
      </c>
      <c r="G9844">
        <v>150123603.45281005</v>
      </c>
      <c r="H9844" s="6">
        <f>E9844-G9844-'Recalled prostheses cost'!$F$23</f>
        <v>-132940892.20457667</v>
      </c>
      <c r="I9844" s="112">
        <v>22937982.179865841</v>
      </c>
      <c r="J9844" s="112">
        <v>57046969.312067792</v>
      </c>
      <c r="K9844" s="112">
        <f>I9844-J9844-(0.38*'Recalled prostheses cost'!$F$23)</f>
        <v>-43134680.429620601</v>
      </c>
      <c r="L9844" s="11">
        <f t="shared" si="310"/>
        <v>1</v>
      </c>
    </row>
    <row r="9845" spans="1:12" x14ac:dyDescent="0.25">
      <c r="A9845">
        <f t="shared" si="311"/>
        <v>9840</v>
      </c>
      <c r="C9845">
        <v>49641.303480785878</v>
      </c>
      <c r="D9845">
        <v>51109.826411517228</v>
      </c>
      <c r="E9845">
        <v>42269784.400961846</v>
      </c>
      <c r="F9845">
        <v>1468.5229307313493</v>
      </c>
      <c r="G9845">
        <v>282703757.06388336</v>
      </c>
      <c r="H9845" s="6">
        <f>E9845-G9845-'Recalled prostheses cost'!$F$23</f>
        <v>-264185797.12981269</v>
      </c>
      <c r="I9845" s="112">
        <v>23468792.497136276</v>
      </c>
      <c r="J9845" s="112">
        <v>107427427.68427564</v>
      </c>
      <c r="K9845" s="112">
        <f>I9845-J9845-(0.38*'Recalled prostheses cost'!$F$23)</f>
        <v>-92984328.484558016</v>
      </c>
      <c r="L9845" s="11">
        <f t="shared" si="310"/>
        <v>1</v>
      </c>
    </row>
    <row r="9846" spans="1:12" x14ac:dyDescent="0.25">
      <c r="A9846">
        <f t="shared" si="311"/>
        <v>9841</v>
      </c>
      <c r="C9846">
        <v>61223.147115504144</v>
      </c>
      <c r="D9846">
        <v>63345.954091509928</v>
      </c>
      <c r="E9846">
        <v>48230069.128265038</v>
      </c>
      <c r="F9846">
        <v>2122.8069760057842</v>
      </c>
      <c r="G9846">
        <v>360191484.50440514</v>
      </c>
      <c r="H9846" s="6">
        <f>E9846-G9846-'Recalled prostheses cost'!$F$23</f>
        <v>-335713239.84303129</v>
      </c>
      <c r="I9846" s="112">
        <v>26630100.13629524</v>
      </c>
      <c r="J9846" s="112">
        <v>136872764.11167395</v>
      </c>
      <c r="K9846" s="112">
        <f>I9846-J9846-(0.38*'Recalled prostheses cost'!$F$23)</f>
        <v>-119268357.27279735</v>
      </c>
      <c r="L9846" s="11">
        <f t="shared" si="310"/>
        <v>1</v>
      </c>
    </row>
    <row r="9847" spans="1:12" x14ac:dyDescent="0.25">
      <c r="A9847">
        <f t="shared" si="311"/>
        <v>9842</v>
      </c>
      <c r="C9847">
        <v>54507.684303195521</v>
      </c>
      <c r="D9847">
        <v>56289.589152620167</v>
      </c>
      <c r="E9847">
        <v>50070885.438923061</v>
      </c>
      <c r="F9847">
        <v>1781.9048494246454</v>
      </c>
      <c r="G9847">
        <v>385590113.49216241</v>
      </c>
      <c r="H9847" s="6">
        <f>E9847-G9847-'Recalled prostheses cost'!$F$23</f>
        <v>-359271052.52013052</v>
      </c>
      <c r="I9847" s="112">
        <v>27637984.214641042</v>
      </c>
      <c r="J9847" s="112">
        <v>146524243.1270217</v>
      </c>
      <c r="K9847" s="112">
        <f>I9847-J9847-(0.38*'Recalled prostheses cost'!$F$23)</f>
        <v>-127911952.20979932</v>
      </c>
      <c r="L9847" s="11">
        <f t="shared" si="310"/>
        <v>1</v>
      </c>
    </row>
    <row r="9848" spans="1:12" x14ac:dyDescent="0.25">
      <c r="A9848">
        <f t="shared" si="311"/>
        <v>9843</v>
      </c>
      <c r="C9848">
        <v>57271.716132304638</v>
      </c>
      <c r="D9848">
        <v>58635.442652307596</v>
      </c>
      <c r="E9848">
        <v>44188309.994213387</v>
      </c>
      <c r="F9848">
        <v>1363.7265200029578</v>
      </c>
      <c r="G9848">
        <v>232000404.55126622</v>
      </c>
      <c r="H9848" s="6">
        <f>E9848-G9848-'Recalled prostheses cost'!$F$23</f>
        <v>-211563919.02394402</v>
      </c>
      <c r="I9848" s="112">
        <v>24785177.412286725</v>
      </c>
      <c r="J9848" s="112">
        <v>88160153.729481146</v>
      </c>
      <c r="K9848" s="112">
        <f>I9848-J9848-(0.38*'Recalled prostheses cost'!$F$23)</f>
        <v>-72400669.614613056</v>
      </c>
      <c r="L9848" s="11">
        <f t="shared" si="310"/>
        <v>1</v>
      </c>
    </row>
    <row r="9849" spans="1:12" x14ac:dyDescent="0.25">
      <c r="A9849">
        <f t="shared" si="311"/>
        <v>9844</v>
      </c>
      <c r="C9849">
        <v>52331.276287360197</v>
      </c>
      <c r="D9849">
        <v>53594.205243298158</v>
      </c>
      <c r="E9849">
        <v>55066618.04861223</v>
      </c>
      <c r="F9849">
        <v>1262.9289559379613</v>
      </c>
      <c r="G9849">
        <v>295772378.29842335</v>
      </c>
      <c r="H9849" s="6">
        <f>E9849-G9849-'Recalled prostheses cost'!$F$23</f>
        <v>-264457584.71670228</v>
      </c>
      <c r="I9849" s="112">
        <v>30561159.323914301</v>
      </c>
      <c r="J9849" s="112">
        <v>112393503.75340091</v>
      </c>
      <c r="K9849" s="112">
        <f>I9849-J9849-(0.38*'Recalled prostheses cost'!$F$23)</f>
        <v>-90858037.726905257</v>
      </c>
      <c r="L9849" s="11">
        <f t="shared" si="310"/>
        <v>1</v>
      </c>
    </row>
    <row r="9850" spans="1:12" x14ac:dyDescent="0.25">
      <c r="A9850">
        <f t="shared" si="311"/>
        <v>9845</v>
      </c>
      <c r="C9850">
        <v>79201.980479088641</v>
      </c>
      <c r="D9850">
        <v>81039.781175718381</v>
      </c>
      <c r="E9850">
        <v>56959380.675366484</v>
      </c>
      <c r="F9850">
        <v>1837.8006966297398</v>
      </c>
      <c r="G9850">
        <v>276516771.69942969</v>
      </c>
      <c r="H9850" s="6">
        <f>E9850-G9850-'Recalled prostheses cost'!$F$23</f>
        <v>-243309215.49095437</v>
      </c>
      <c r="I9850" s="112">
        <v>31548407.909459468</v>
      </c>
      <c r="J9850" s="112">
        <v>105076373.24578327</v>
      </c>
      <c r="K9850" s="112">
        <f>I9850-J9850-(0.38*'Recalled prostheses cost'!$F$23)</f>
        <v>-82553658.633742452</v>
      </c>
      <c r="L9850" s="11">
        <f t="shared" si="310"/>
        <v>1</v>
      </c>
    </row>
    <row r="9851" spans="1:12" x14ac:dyDescent="0.25">
      <c r="A9851">
        <f t="shared" si="311"/>
        <v>9846</v>
      </c>
      <c r="C9851">
        <v>65088.104030919843</v>
      </c>
      <c r="D9851">
        <v>67826.250573555109</v>
      </c>
      <c r="E9851">
        <v>43570562.500703923</v>
      </c>
      <c r="F9851">
        <v>2738.1465426352661</v>
      </c>
      <c r="G9851">
        <v>440995804.47181284</v>
      </c>
      <c r="H9851" s="6">
        <f>E9851-G9851-'Recalled prostheses cost'!$F$23</f>
        <v>-421177066.43800008</v>
      </c>
      <c r="I9851" s="112">
        <v>23926591.474422619</v>
      </c>
      <c r="J9851" s="112">
        <v>167578405.69928887</v>
      </c>
      <c r="K9851" s="112">
        <f>I9851-J9851-(0.38*'Recalled prostheses cost'!$F$23)</f>
        <v>-152677507.52228492</v>
      </c>
      <c r="L9851" s="11">
        <f t="shared" si="310"/>
        <v>1</v>
      </c>
    </row>
    <row r="9852" spans="1:12" x14ac:dyDescent="0.25">
      <c r="A9852">
        <f t="shared" si="311"/>
        <v>9847</v>
      </c>
      <c r="C9852">
        <v>55887.247939183595</v>
      </c>
      <c r="D9852">
        <v>58179.871682900739</v>
      </c>
      <c r="E9852">
        <v>64113022.826944955</v>
      </c>
      <c r="F9852">
        <v>2292.623743717144</v>
      </c>
      <c r="G9852">
        <v>674869368.74132347</v>
      </c>
      <c r="H9852" s="6">
        <f>E9852-G9852-'Recalled prostheses cost'!$F$23</f>
        <v>-634508170.38126969</v>
      </c>
      <c r="I9852" s="112">
        <v>35741759.437646091</v>
      </c>
      <c r="J9852" s="112">
        <v>256450360.12170285</v>
      </c>
      <c r="K9852" s="112">
        <f>I9852-J9852-(0.38*'Recalled prostheses cost'!$F$23)</f>
        <v>-229734293.98147541</v>
      </c>
      <c r="L9852" s="11">
        <f t="shared" si="310"/>
        <v>1</v>
      </c>
    </row>
    <row r="9853" spans="1:12" x14ac:dyDescent="0.25">
      <c r="A9853">
        <f t="shared" si="311"/>
        <v>9848</v>
      </c>
      <c r="C9853">
        <v>48780.03641589656</v>
      </c>
      <c r="D9853">
        <v>50411.322603992616</v>
      </c>
      <c r="E9853">
        <v>47550062.983049177</v>
      </c>
      <c r="F9853">
        <v>1631.2861880960554</v>
      </c>
      <c r="G9853">
        <v>376122775.38277644</v>
      </c>
      <c r="H9853" s="6">
        <f>E9853-G9853-'Recalled prostheses cost'!$F$23</f>
        <v>-352324536.86661845</v>
      </c>
      <c r="I9853" s="112">
        <v>26557146.999659218</v>
      </c>
      <c r="J9853" s="112">
        <v>142926654.64545506</v>
      </c>
      <c r="K9853" s="112">
        <f>I9853-J9853-(0.38*'Recalled prostheses cost'!$F$23)</f>
        <v>-125395200.94321451</v>
      </c>
      <c r="L9853" s="11">
        <f t="shared" si="310"/>
        <v>1</v>
      </c>
    </row>
    <row r="9854" spans="1:12" x14ac:dyDescent="0.25">
      <c r="A9854">
        <f t="shared" si="311"/>
        <v>9849</v>
      </c>
      <c r="C9854">
        <v>56125.992244893903</v>
      </c>
      <c r="D9854">
        <v>57796.599286923221</v>
      </c>
      <c r="E9854">
        <v>52432854.748577408</v>
      </c>
      <c r="F9854">
        <v>1670.6070420293181</v>
      </c>
      <c r="G9854">
        <v>420435530.13722491</v>
      </c>
      <c r="H9854" s="6">
        <f>E9854-G9854-'Recalled prostheses cost'!$F$23</f>
        <v>-391754499.85553867</v>
      </c>
      <c r="I9854" s="112">
        <v>28917120.875687413</v>
      </c>
      <c r="J9854" s="112">
        <v>159765501.45214549</v>
      </c>
      <c r="K9854" s="112">
        <f>I9854-J9854-(0.38*'Recalled prostheses cost'!$F$23)</f>
        <v>-139874073.87387672</v>
      </c>
      <c r="L9854" s="11">
        <f t="shared" si="310"/>
        <v>1</v>
      </c>
    </row>
    <row r="9855" spans="1:12" x14ac:dyDescent="0.25">
      <c r="A9855">
        <f t="shared" si="311"/>
        <v>9850</v>
      </c>
      <c r="C9855">
        <v>54634.608826091135</v>
      </c>
      <c r="D9855">
        <v>56669.292799921779</v>
      </c>
      <c r="E9855">
        <v>60075657.890924409</v>
      </c>
      <c r="F9855">
        <v>2034.6839738306444</v>
      </c>
      <c r="G9855">
        <v>580691624.95365465</v>
      </c>
      <c r="H9855" s="6">
        <f>E9855-G9855-'Recalled prostheses cost'!$F$23</f>
        <v>-544367791.52962148</v>
      </c>
      <c r="I9855" s="112">
        <v>33336704.058903288</v>
      </c>
      <c r="J9855" s="112">
        <v>220662817.48238873</v>
      </c>
      <c r="K9855" s="112">
        <f>I9855-J9855-(0.38*'Recalled prostheses cost'!$F$23)</f>
        <v>-196351806.72090411</v>
      </c>
      <c r="L9855" s="11">
        <f t="shared" si="310"/>
        <v>1</v>
      </c>
    </row>
    <row r="9856" spans="1:12" x14ac:dyDescent="0.25">
      <c r="A9856">
        <f t="shared" si="311"/>
        <v>9851</v>
      </c>
      <c r="C9856">
        <v>52777.315499774151</v>
      </c>
      <c r="D9856">
        <v>54370.647523748317</v>
      </c>
      <c r="E9856">
        <v>48637459.190740377</v>
      </c>
      <c r="F9856">
        <v>1593.3320239741661</v>
      </c>
      <c r="G9856">
        <v>384202728.42816263</v>
      </c>
      <c r="H9856" s="6">
        <f>E9856-G9856-'Recalled prostheses cost'!$F$23</f>
        <v>-359317093.7043134</v>
      </c>
      <c r="I9856" s="112">
        <v>27310550.074015956</v>
      </c>
      <c r="J9856" s="112">
        <v>145997036.8027018</v>
      </c>
      <c r="K9856" s="112">
        <f>I9856-J9856-(0.38*'Recalled prostheses cost'!$F$23)</f>
        <v>-127712180.02610448</v>
      </c>
      <c r="L9856" s="11">
        <f t="shared" si="310"/>
        <v>1</v>
      </c>
    </row>
    <row r="9857" spans="1:12" x14ac:dyDescent="0.25">
      <c r="A9857">
        <f t="shared" si="311"/>
        <v>9852</v>
      </c>
      <c r="C9857">
        <v>48153.205741524005</v>
      </c>
      <c r="D9857">
        <v>49736.387381938031</v>
      </c>
      <c r="E9857">
        <v>46251198.111989215</v>
      </c>
      <c r="F9857">
        <v>1583.1816404140263</v>
      </c>
      <c r="G9857">
        <v>366922457.3496756</v>
      </c>
      <c r="H9857" s="6">
        <f>E9857-G9857-'Recalled prostheses cost'!$F$23</f>
        <v>-344423083.70457757</v>
      </c>
      <c r="I9857" s="112">
        <v>25585759.315196514</v>
      </c>
      <c r="J9857" s="112">
        <v>139430533.79287672</v>
      </c>
      <c r="K9857" s="112">
        <f>I9857-J9857-(0.38*'Recalled prostheses cost'!$F$23)</f>
        <v>-122870467.77509886</v>
      </c>
      <c r="L9857" s="11">
        <f t="shared" si="310"/>
        <v>1</v>
      </c>
    </row>
    <row r="9858" spans="1:12" x14ac:dyDescent="0.25">
      <c r="A9858">
        <f t="shared" si="311"/>
        <v>9853</v>
      </c>
      <c r="C9858">
        <v>52011.860149269465</v>
      </c>
      <c r="D9858">
        <v>53970.705876733533</v>
      </c>
      <c r="E9858">
        <v>41745901.459206164</v>
      </c>
      <c r="F9858">
        <v>1958.8457274640677</v>
      </c>
      <c r="G9858">
        <v>350005783.2183733</v>
      </c>
      <c r="H9858" s="6">
        <f>E9858-G9858-'Recalled prostheses cost'!$F$23</f>
        <v>-332011706.2260583</v>
      </c>
      <c r="I9858" s="112">
        <v>23069765.639260665</v>
      </c>
      <c r="J9858" s="112">
        <v>133002197.62298188</v>
      </c>
      <c r="K9858" s="112">
        <f>I9858-J9858-(0.38*'Recalled prostheses cost'!$F$23)</f>
        <v>-118958125.28113985</v>
      </c>
      <c r="L9858" s="11">
        <f t="shared" si="310"/>
        <v>1</v>
      </c>
    </row>
    <row r="9859" spans="1:12" x14ac:dyDescent="0.25">
      <c r="A9859">
        <f t="shared" si="311"/>
        <v>9854</v>
      </c>
      <c r="C9859">
        <v>51239.866967766626</v>
      </c>
      <c r="D9859">
        <v>52571.97155673075</v>
      </c>
      <c r="E9859">
        <v>50367342.873449355</v>
      </c>
      <c r="F9859">
        <v>1332.1045889641246</v>
      </c>
      <c r="G9859">
        <v>298135467.94380844</v>
      </c>
      <c r="H9859" s="6">
        <f>E9859-G9859-'Recalled prostheses cost'!$F$23</f>
        <v>-271519949.53725028</v>
      </c>
      <c r="I9859" s="112">
        <v>27710057.290821198</v>
      </c>
      <c r="J9859" s="112">
        <v>113291477.81864722</v>
      </c>
      <c r="K9859" s="112">
        <f>I9859-J9859-(0.38*'Recalled prostheses cost'!$F$23)</f>
        <v>-94607113.825244665</v>
      </c>
      <c r="L9859" s="11">
        <f t="shared" si="310"/>
        <v>1</v>
      </c>
    </row>
    <row r="9860" spans="1:12" x14ac:dyDescent="0.25">
      <c r="A9860">
        <f t="shared" si="311"/>
        <v>9855</v>
      </c>
      <c r="C9860">
        <v>62426.879641759748</v>
      </c>
      <c r="D9860">
        <v>64384.8299374325</v>
      </c>
      <c r="E9860">
        <v>59010813.657820307</v>
      </c>
      <c r="F9860">
        <v>1957.950295672752</v>
      </c>
      <c r="G9860">
        <v>392734957.49137872</v>
      </c>
      <c r="H9860" s="6">
        <f>E9860-G9860-'Recalled prostheses cost'!$F$23</f>
        <v>-357475968.30044961</v>
      </c>
      <c r="I9860" s="112">
        <v>32950300.761119675</v>
      </c>
      <c r="J9860" s="112">
        <v>149239283.84672388</v>
      </c>
      <c r="K9860" s="112">
        <f>I9860-J9860-(0.38*'Recalled prostheses cost'!$F$23)</f>
        <v>-125314676.38302284</v>
      </c>
      <c r="L9860" s="11">
        <f t="shared" si="310"/>
        <v>1</v>
      </c>
    </row>
    <row r="9861" spans="1:12" x14ac:dyDescent="0.25">
      <c r="A9861">
        <f t="shared" si="311"/>
        <v>9856</v>
      </c>
      <c r="C9861">
        <v>55624.983541603346</v>
      </c>
      <c r="D9861">
        <v>57318.098187722928</v>
      </c>
      <c r="E9861">
        <v>55467774.415630423</v>
      </c>
      <c r="F9861">
        <v>1693.1146461195822</v>
      </c>
      <c r="G9861">
        <v>348839985.00439548</v>
      </c>
      <c r="H9861" s="6">
        <f>E9861-G9861-'Recalled prostheses cost'!$F$23</f>
        <v>-317124035.05565625</v>
      </c>
      <c r="I9861" s="112">
        <v>30886034.093221799</v>
      </c>
      <c r="J9861" s="112">
        <v>132559194.30167025</v>
      </c>
      <c r="K9861" s="112">
        <f>I9861-J9861-(0.38*'Recalled prostheses cost'!$F$23)</f>
        <v>-110698853.50586709</v>
      </c>
      <c r="L9861" s="11">
        <f t="shared" si="310"/>
        <v>1</v>
      </c>
    </row>
    <row r="9862" spans="1:12" x14ac:dyDescent="0.25">
      <c r="A9862">
        <f t="shared" si="311"/>
        <v>9857</v>
      </c>
      <c r="C9862">
        <v>56992.359362023577</v>
      </c>
      <c r="D9862">
        <v>58513.304985173891</v>
      </c>
      <c r="E9862">
        <v>47166347.429260708</v>
      </c>
      <c r="F9862">
        <v>1520.9456231503136</v>
      </c>
      <c r="G9862">
        <v>329085070.24123687</v>
      </c>
      <c r="H9862" s="6">
        <f>E9862-G9862-'Recalled prostheses cost'!$F$23</f>
        <v>-305670547.2788673</v>
      </c>
      <c r="I9862" s="112">
        <v>25811745.493880697</v>
      </c>
      <c r="J9862" s="112">
        <v>125052326.69167005</v>
      </c>
      <c r="K9862" s="112">
        <f>I9862-J9862-(0.38*'Recalled prostheses cost'!$F$23)</f>
        <v>-108266274.495208</v>
      </c>
      <c r="L9862" s="11">
        <f t="shared" ref="L9862:L9925" si="312">IF(H9862/$H$1&lt;=F9862,1,0)</f>
        <v>1</v>
      </c>
    </row>
    <row r="9863" spans="1:12" x14ac:dyDescent="0.25">
      <c r="A9863">
        <f t="shared" si="311"/>
        <v>9858</v>
      </c>
      <c r="C9863">
        <v>61003.382246903559</v>
      </c>
      <c r="D9863">
        <v>63626.793219534928</v>
      </c>
      <c r="E9863">
        <v>63103796.048456989</v>
      </c>
      <c r="F9863">
        <v>2623.4109726313691</v>
      </c>
      <c r="G9863">
        <v>783249722.94914114</v>
      </c>
      <c r="H9863" s="6">
        <f>E9863-G9863-'Recalled prostheses cost'!$F$23</f>
        <v>-743897751.36757529</v>
      </c>
      <c r="I9863" s="112">
        <v>34898362.466115654</v>
      </c>
      <c r="J9863" s="112">
        <v>297634894.72067368</v>
      </c>
      <c r="K9863" s="112">
        <f>I9863-J9863-(0.38*'Recalled prostheses cost'!$F$23)</f>
        <v>-271762225.55197668</v>
      </c>
      <c r="L9863" s="11">
        <f t="shared" si="312"/>
        <v>1</v>
      </c>
    </row>
    <row r="9864" spans="1:12" x14ac:dyDescent="0.25">
      <c r="A9864">
        <f t="shared" ref="A9864:A9927" si="313">1+A9863</f>
        <v>9859</v>
      </c>
      <c r="C9864">
        <v>54522.975938006784</v>
      </c>
      <c r="D9864">
        <v>56308.521229219601</v>
      </c>
      <c r="E9864">
        <v>43930752.544669271</v>
      </c>
      <c r="F9864">
        <v>1785.5452912128167</v>
      </c>
      <c r="G9864">
        <v>344264593.33550781</v>
      </c>
      <c r="H9864" s="6">
        <f>E9864-G9864-'Recalled prostheses cost'!$F$23</f>
        <v>-324085665.25772971</v>
      </c>
      <c r="I9864" s="112">
        <v>24783738.699037299</v>
      </c>
      <c r="J9864" s="112">
        <v>130820545.467493</v>
      </c>
      <c r="K9864" s="112">
        <f>I9864-J9864-(0.38*'Recalled prostheses cost'!$F$23)</f>
        <v>-115062500.06587434</v>
      </c>
      <c r="L9864" s="11">
        <f t="shared" si="312"/>
        <v>1</v>
      </c>
    </row>
    <row r="9865" spans="1:12" x14ac:dyDescent="0.25">
      <c r="A9865">
        <f t="shared" si="313"/>
        <v>9860</v>
      </c>
      <c r="C9865">
        <v>52594.165957505851</v>
      </c>
      <c r="D9865">
        <v>54422.409341440929</v>
      </c>
      <c r="E9865">
        <v>40198815.031198271</v>
      </c>
      <c r="F9865">
        <v>1828.2433839350779</v>
      </c>
      <c r="G9865">
        <v>312837569.645172</v>
      </c>
      <c r="H9865" s="6">
        <f>E9865-G9865-'Recalled prostheses cost'!$F$23</f>
        <v>-296390579.08086491</v>
      </c>
      <c r="I9865" s="112">
        <v>22317238.843466397</v>
      </c>
      <c r="J9865" s="112">
        <v>118878276.46516538</v>
      </c>
      <c r="K9865" s="112">
        <f>I9865-J9865-(0.38*'Recalled prostheses cost'!$F$23)</f>
        <v>-105586730.91911763</v>
      </c>
      <c r="L9865" s="11">
        <f t="shared" si="312"/>
        <v>1</v>
      </c>
    </row>
    <row r="9866" spans="1:12" x14ac:dyDescent="0.25">
      <c r="A9866">
        <f t="shared" si="313"/>
        <v>9861</v>
      </c>
      <c r="C9866">
        <v>52465.360705407882</v>
      </c>
      <c r="D9866">
        <v>53843.109899596231</v>
      </c>
      <c r="E9866">
        <v>43714023.044932202</v>
      </c>
      <c r="F9866">
        <v>1377.7491941883491</v>
      </c>
      <c r="G9866">
        <v>261311763.39314917</v>
      </c>
      <c r="H9866" s="6">
        <f>E9866-G9866-'Recalled prostheses cost'!$F$23</f>
        <v>-241349564.81510812</v>
      </c>
      <c r="I9866" s="112">
        <v>24758748.794135947</v>
      </c>
      <c r="J9866" s="112">
        <v>99298470.0893967</v>
      </c>
      <c r="K9866" s="112">
        <f>I9866-J9866-(0.38*'Recalled prostheses cost'!$F$23)</f>
        <v>-83565414.592679411</v>
      </c>
      <c r="L9866" s="11">
        <f t="shared" si="312"/>
        <v>1</v>
      </c>
    </row>
    <row r="9867" spans="1:12" x14ac:dyDescent="0.25">
      <c r="A9867">
        <f t="shared" si="313"/>
        <v>9862</v>
      </c>
      <c r="C9867">
        <v>60508.506965971246</v>
      </c>
      <c r="D9867">
        <v>62892.924326868742</v>
      </c>
      <c r="E9867">
        <v>73242265.959927112</v>
      </c>
      <c r="F9867">
        <v>2384.4173608974961</v>
      </c>
      <c r="G9867">
        <v>657390775.99380684</v>
      </c>
      <c r="H9867" s="6">
        <f>E9867-G9867-'Recalled prostheses cost'!$F$23</f>
        <v>-607900334.50077093</v>
      </c>
      <c r="I9867" s="112">
        <v>40809407.924696594</v>
      </c>
      <c r="J9867" s="112">
        <v>249808494.8776466</v>
      </c>
      <c r="K9867" s="112">
        <f>I9867-J9867-(0.38*'Recalled prostheses cost'!$F$23)</f>
        <v>-218024780.25036865</v>
      </c>
      <c r="L9867" s="11">
        <f t="shared" si="312"/>
        <v>1</v>
      </c>
    </row>
    <row r="9868" spans="1:12" x14ac:dyDescent="0.25">
      <c r="A9868">
        <f t="shared" si="313"/>
        <v>9863</v>
      </c>
      <c r="C9868">
        <v>57415.579012307862</v>
      </c>
      <c r="D9868">
        <v>59578.04074460284</v>
      </c>
      <c r="E9868">
        <v>49510371.515003733</v>
      </c>
      <c r="F9868">
        <v>2162.461732294978</v>
      </c>
      <c r="G9868">
        <v>392978605.61903757</v>
      </c>
      <c r="H9868" s="6">
        <f>E9868-G9868-'Recalled prostheses cost'!$F$23</f>
        <v>-367220058.570925</v>
      </c>
      <c r="I9868" s="112">
        <v>27256519.32484461</v>
      </c>
      <c r="J9868" s="112">
        <v>149331870.1352343</v>
      </c>
      <c r="K9868" s="112">
        <f>I9868-J9868-(0.38*'Recalled prostheses cost'!$F$23)</f>
        <v>-131101044.10780832</v>
      </c>
      <c r="L9868" s="11">
        <f t="shared" si="312"/>
        <v>1</v>
      </c>
    </row>
    <row r="9869" spans="1:12" x14ac:dyDescent="0.25">
      <c r="A9869">
        <f t="shared" si="313"/>
        <v>9864</v>
      </c>
      <c r="C9869">
        <v>50068.983804525902</v>
      </c>
      <c r="D9869">
        <v>51335.066619795936</v>
      </c>
      <c r="E9869">
        <v>55786164.865710214</v>
      </c>
      <c r="F9869">
        <v>1266.0828152700342</v>
      </c>
      <c r="G9869">
        <v>333350805.99382418</v>
      </c>
      <c r="H9869" s="6">
        <f>E9869-G9869-'Recalled prostheses cost'!$F$23</f>
        <v>-301316465.59500515</v>
      </c>
      <c r="I9869" s="112">
        <v>31128473.494611867</v>
      </c>
      <c r="J9869" s="112">
        <v>126673306.27765317</v>
      </c>
      <c r="K9869" s="112">
        <f>I9869-J9869-(0.38*'Recalled prostheses cost'!$F$23)</f>
        <v>-104570526.08045995</v>
      </c>
      <c r="L9869" s="11">
        <f t="shared" si="312"/>
        <v>1</v>
      </c>
    </row>
    <row r="9870" spans="1:12" x14ac:dyDescent="0.25">
      <c r="A9870">
        <f t="shared" si="313"/>
        <v>9865</v>
      </c>
      <c r="C9870">
        <v>66346.606704237609</v>
      </c>
      <c r="D9870">
        <v>67593.122578930823</v>
      </c>
      <c r="E9870">
        <v>45722569.115698092</v>
      </c>
      <c r="F9870">
        <v>1246.5158746932138</v>
      </c>
      <c r="G9870">
        <v>177012229.06901321</v>
      </c>
      <c r="H9870" s="6">
        <f>E9870-G9870-'Recalled prostheses cost'!$F$23</f>
        <v>-155041484.42020628</v>
      </c>
      <c r="I9870" s="112">
        <v>25550047.925468404</v>
      </c>
      <c r="J9870" s="112">
        <v>67264647.046225011</v>
      </c>
      <c r="K9870" s="112">
        <f>I9870-J9870-(0.38*'Recalled prostheses cost'!$F$23)</f>
        <v>-50740292.418175258</v>
      </c>
      <c r="L9870" s="11">
        <f t="shared" si="312"/>
        <v>1</v>
      </c>
    </row>
    <row r="9871" spans="1:12" x14ac:dyDescent="0.25">
      <c r="A9871">
        <f t="shared" si="313"/>
        <v>9866</v>
      </c>
      <c r="C9871">
        <v>54057.06461827967</v>
      </c>
      <c r="D9871">
        <v>55757.902875360538</v>
      </c>
      <c r="E9871">
        <v>47866366.73915793</v>
      </c>
      <c r="F9871">
        <v>1700.8382570808681</v>
      </c>
      <c r="G9871">
        <v>374113043.89627802</v>
      </c>
      <c r="H9871" s="6">
        <f>E9871-G9871-'Recalled prostheses cost'!$F$23</f>
        <v>-349998501.62401128</v>
      </c>
      <c r="I9871" s="112">
        <v>26566272.191724204</v>
      </c>
      <c r="J9871" s="112">
        <v>142162956.68058565</v>
      </c>
      <c r="K9871" s="112">
        <f>I9871-J9871-(0.38*'Recalled prostheses cost'!$F$23)</f>
        <v>-124622377.7862801</v>
      </c>
      <c r="L9871" s="11">
        <f t="shared" si="312"/>
        <v>1</v>
      </c>
    </row>
    <row r="9872" spans="1:12" x14ac:dyDescent="0.25">
      <c r="A9872">
        <f t="shared" si="313"/>
        <v>9867</v>
      </c>
      <c r="C9872">
        <v>62382.426556819912</v>
      </c>
      <c r="D9872">
        <v>64136.901068289684</v>
      </c>
      <c r="E9872">
        <v>43170881.73913423</v>
      </c>
      <c r="F9872">
        <v>1754.4745114697726</v>
      </c>
      <c r="G9872">
        <v>270305835.88157839</v>
      </c>
      <c r="H9872" s="6">
        <f>E9872-G9872-'Recalled prostheses cost'!$F$23</f>
        <v>-250886778.60933533</v>
      </c>
      <c r="I9872" s="112">
        <v>24079479.91510937</v>
      </c>
      <c r="J9872" s="112">
        <v>102716217.63499975</v>
      </c>
      <c r="K9872" s="112">
        <f>I9872-J9872-(0.38*'Recalled prostheses cost'!$F$23)</f>
        <v>-87662431.01730904</v>
      </c>
      <c r="L9872" s="11">
        <f t="shared" si="312"/>
        <v>1</v>
      </c>
    </row>
    <row r="9873" spans="1:12" x14ac:dyDescent="0.25">
      <c r="A9873">
        <f t="shared" si="313"/>
        <v>9868</v>
      </c>
      <c r="C9873">
        <v>76068.994754356012</v>
      </c>
      <c r="D9873">
        <v>78939.173981622997</v>
      </c>
      <c r="E9873">
        <v>54873230.64230074</v>
      </c>
      <c r="F9873">
        <v>2870.1792272669845</v>
      </c>
      <c r="G9873">
        <v>445973482.71395773</v>
      </c>
      <c r="H9873" s="6">
        <f>E9873-G9873-'Recalled prostheses cost'!$F$23</f>
        <v>-414852076.53854817</v>
      </c>
      <c r="I9873" s="112">
        <v>30163696.851986982</v>
      </c>
      <c r="J9873" s="112">
        <v>169469923.43130392</v>
      </c>
      <c r="K9873" s="112">
        <f>I9873-J9873-(0.38*'Recalled prostheses cost'!$F$23)</f>
        <v>-148331919.8767356</v>
      </c>
      <c r="L9873" s="11">
        <f t="shared" si="312"/>
        <v>1</v>
      </c>
    </row>
    <row r="9874" spans="1:12" x14ac:dyDescent="0.25">
      <c r="A9874">
        <f t="shared" si="313"/>
        <v>9869</v>
      </c>
      <c r="C9874">
        <v>56419.155007007197</v>
      </c>
      <c r="D9874">
        <v>57690.405389736603</v>
      </c>
      <c r="E9874">
        <v>47474206.205656044</v>
      </c>
      <c r="F9874">
        <v>1271.2503827294058</v>
      </c>
      <c r="G9874">
        <v>242078380.09220582</v>
      </c>
      <c r="H9874" s="6">
        <f>E9874-G9874-'Recalled prostheses cost'!$F$23</f>
        <v>-218355998.35344094</v>
      </c>
      <c r="I9874" s="112">
        <v>26541135.429380365</v>
      </c>
      <c r="J9874" s="112">
        <v>91989784.435038224</v>
      </c>
      <c r="K9874" s="112">
        <f>I9874-J9874-(0.38*'Recalled prostheses cost'!$F$23)</f>
        <v>-74474342.303076506</v>
      </c>
      <c r="L9874" s="11">
        <f t="shared" si="312"/>
        <v>1</v>
      </c>
    </row>
    <row r="9875" spans="1:12" x14ac:dyDescent="0.25">
      <c r="A9875">
        <f t="shared" si="313"/>
        <v>9870</v>
      </c>
      <c r="C9875">
        <v>78652.382125395947</v>
      </c>
      <c r="D9875">
        <v>80916.899598924327</v>
      </c>
      <c r="E9875">
        <v>50545346.177069589</v>
      </c>
      <c r="F9875">
        <v>2264.5174735283799</v>
      </c>
      <c r="G9875">
        <v>312952385.71208888</v>
      </c>
      <c r="H9875" s="6">
        <f>E9875-G9875-'Recalled prostheses cost'!$F$23</f>
        <v>-286158864.00191045</v>
      </c>
      <c r="I9875" s="112">
        <v>28121061.489941113</v>
      </c>
      <c r="J9875" s="112">
        <v>118921906.57059377</v>
      </c>
      <c r="K9875" s="112">
        <f>I9875-J9875-(0.38*'Recalled prostheses cost'!$F$23)</f>
        <v>-99826538.378071308</v>
      </c>
      <c r="L9875" s="11">
        <f t="shared" si="312"/>
        <v>1</v>
      </c>
    </row>
    <row r="9876" spans="1:12" x14ac:dyDescent="0.25">
      <c r="A9876">
        <f t="shared" si="313"/>
        <v>9871</v>
      </c>
      <c r="C9876">
        <v>54847.369296348639</v>
      </c>
      <c r="D9876">
        <v>56467.351971183831</v>
      </c>
      <c r="E9876">
        <v>67269390.127809182</v>
      </c>
      <c r="F9876">
        <v>1619.9826748351916</v>
      </c>
      <c r="G9876">
        <v>438040713.45195276</v>
      </c>
      <c r="H9876" s="6">
        <f>E9876-G9876-'Recalled prostheses cost'!$F$23</f>
        <v>-394523147.79103476</v>
      </c>
      <c r="I9876" s="112">
        <v>37529579.97855936</v>
      </c>
      <c r="J9876" s="112">
        <v>166455471.11174205</v>
      </c>
      <c r="K9876" s="112">
        <f>I9876-J9876-(0.38*'Recalled prostheses cost'!$F$23)</f>
        <v>-137951584.43060133</v>
      </c>
      <c r="L9876" s="11">
        <f t="shared" si="312"/>
        <v>1</v>
      </c>
    </row>
    <row r="9877" spans="1:12" x14ac:dyDescent="0.25">
      <c r="A9877">
        <f t="shared" si="313"/>
        <v>9872</v>
      </c>
      <c r="C9877">
        <v>61081.664721327259</v>
      </c>
      <c r="D9877">
        <v>62259.607239568817</v>
      </c>
      <c r="E9877">
        <v>46695084.24131225</v>
      </c>
      <c r="F9877">
        <v>1177.942518241558</v>
      </c>
      <c r="G9877">
        <v>187599358.85209608</v>
      </c>
      <c r="H9877" s="6">
        <f>E9877-G9877-'Recalled prostheses cost'!$F$23</f>
        <v>-164656099.07767498</v>
      </c>
      <c r="I9877" s="112">
        <v>25846319.427594651</v>
      </c>
      <c r="J9877" s="112">
        <v>71287756.363796502</v>
      </c>
      <c r="K9877" s="112">
        <f>I9877-J9877-(0.38*'Recalled prostheses cost'!$F$23)</f>
        <v>-54467130.233620502</v>
      </c>
      <c r="L9877" s="11">
        <f t="shared" si="312"/>
        <v>1</v>
      </c>
    </row>
    <row r="9878" spans="1:12" x14ac:dyDescent="0.25">
      <c r="A9878">
        <f t="shared" si="313"/>
        <v>9873</v>
      </c>
      <c r="C9878">
        <v>55125.112172414687</v>
      </c>
      <c r="D9878">
        <v>56803.253958234636</v>
      </c>
      <c r="E9878">
        <v>57779338.71935644</v>
      </c>
      <c r="F9878">
        <v>1678.1417858199493</v>
      </c>
      <c r="G9878">
        <v>390359295.80264127</v>
      </c>
      <c r="H9878" s="6">
        <f>E9878-G9878-'Recalled prostheses cost'!$F$23</f>
        <v>-356331781.55017602</v>
      </c>
      <c r="I9878" s="112">
        <v>32196779.670947008</v>
      </c>
      <c r="J9878" s="112">
        <v>148336532.4050037</v>
      </c>
      <c r="K9878" s="112">
        <f>I9878-J9878-(0.38*'Recalled prostheses cost'!$F$23)</f>
        <v>-125165446.03147534</v>
      </c>
      <c r="L9878" s="11">
        <f t="shared" si="312"/>
        <v>1</v>
      </c>
    </row>
    <row r="9879" spans="1:12" x14ac:dyDescent="0.25">
      <c r="A9879">
        <f t="shared" si="313"/>
        <v>9874</v>
      </c>
      <c r="C9879">
        <v>69883.085076798918</v>
      </c>
      <c r="D9879">
        <v>72242.286108919914</v>
      </c>
      <c r="E9879">
        <v>43806356.692862891</v>
      </c>
      <c r="F9879">
        <v>2359.2010321209964</v>
      </c>
      <c r="G9879">
        <v>298456544.79496223</v>
      </c>
      <c r="H9879" s="6">
        <f>E9879-G9879-'Recalled prostheses cost'!$F$23</f>
        <v>-278402012.56899053</v>
      </c>
      <c r="I9879" s="112">
        <v>24051478.031750567</v>
      </c>
      <c r="J9879" s="112">
        <v>113413487.02208565</v>
      </c>
      <c r="K9879" s="112">
        <f>I9879-J9879-(0.38*'Recalled prostheses cost'!$F$23)</f>
        <v>-98387702.287753731</v>
      </c>
      <c r="L9879" s="11">
        <f t="shared" si="312"/>
        <v>1</v>
      </c>
    </row>
    <row r="9880" spans="1:12" x14ac:dyDescent="0.25">
      <c r="A9880">
        <f t="shared" si="313"/>
        <v>9875</v>
      </c>
      <c r="C9880">
        <v>49605.11332260834</v>
      </c>
      <c r="D9880">
        <v>50704.13987558701</v>
      </c>
      <c r="E9880">
        <v>51803874.143416941</v>
      </c>
      <c r="F9880">
        <v>1099.0265529786702</v>
      </c>
      <c r="G9880">
        <v>338696360.9580403</v>
      </c>
      <c r="H9880" s="6">
        <f>E9880-G9880-'Recalled prostheses cost'!$F$23</f>
        <v>-310644311.28151453</v>
      </c>
      <c r="I9880" s="112">
        <v>28097908.710643828</v>
      </c>
      <c r="J9880" s="112">
        <v>128704617.16405532</v>
      </c>
      <c r="K9880" s="112">
        <f>I9880-J9880-(0.38*'Recalled prostheses cost'!$F$23)</f>
        <v>-109632401.75083014</v>
      </c>
      <c r="L9880" s="11">
        <f t="shared" si="312"/>
        <v>1</v>
      </c>
    </row>
    <row r="9881" spans="1:12" x14ac:dyDescent="0.25">
      <c r="A9881">
        <f t="shared" si="313"/>
        <v>9876</v>
      </c>
      <c r="C9881">
        <v>58517.457477213247</v>
      </c>
      <c r="D9881">
        <v>60453.892161904929</v>
      </c>
      <c r="E9881">
        <v>52667677.206682965</v>
      </c>
      <c r="F9881">
        <v>1936.4346846916815</v>
      </c>
      <c r="G9881">
        <v>402585660.84556317</v>
      </c>
      <c r="H9881" s="6">
        <f>E9881-G9881-'Recalled prostheses cost'!$F$23</f>
        <v>-373669808.10577136</v>
      </c>
      <c r="I9881" s="112">
        <v>29063183.02059241</v>
      </c>
      <c r="J9881" s="112">
        <v>152982551.12131399</v>
      </c>
      <c r="K9881" s="112">
        <f>I9881-J9881-(0.38*'Recalled prostheses cost'!$F$23)</f>
        <v>-132945061.39814022</v>
      </c>
      <c r="L9881" s="11">
        <f t="shared" si="312"/>
        <v>1</v>
      </c>
    </row>
    <row r="9882" spans="1:12" x14ac:dyDescent="0.25">
      <c r="A9882">
        <f t="shared" si="313"/>
        <v>9877</v>
      </c>
      <c r="C9882">
        <v>51245.294560750175</v>
      </c>
      <c r="D9882">
        <v>52751.09866659488</v>
      </c>
      <c r="E9882">
        <v>50482568.036263295</v>
      </c>
      <c r="F9882">
        <v>1505.8041058447052</v>
      </c>
      <c r="G9882">
        <v>385963879.36341637</v>
      </c>
      <c r="H9882" s="6">
        <f>E9882-G9882-'Recalled prostheses cost'!$F$23</f>
        <v>-359233135.79404426</v>
      </c>
      <c r="I9882" s="112">
        <v>28181875.096085701</v>
      </c>
      <c r="J9882" s="112">
        <v>146666274.15809822</v>
      </c>
      <c r="K9882" s="112">
        <f>I9882-J9882-(0.38*'Recalled prostheses cost'!$F$23)</f>
        <v>-127510092.35943118</v>
      </c>
      <c r="L9882" s="11">
        <f t="shared" si="312"/>
        <v>1</v>
      </c>
    </row>
    <row r="9883" spans="1:12" x14ac:dyDescent="0.25">
      <c r="A9883">
        <f t="shared" si="313"/>
        <v>9878</v>
      </c>
      <c r="C9883">
        <v>64868.523597195766</v>
      </c>
      <c r="D9883">
        <v>67119.247904374395</v>
      </c>
      <c r="E9883">
        <v>43514740.565453216</v>
      </c>
      <c r="F9883">
        <v>2250.7243071786288</v>
      </c>
      <c r="G9883">
        <v>291219474.59374583</v>
      </c>
      <c r="H9883" s="6">
        <f>E9883-G9883-'Recalled prostheses cost'!$F$23</f>
        <v>-271456558.49518377</v>
      </c>
      <c r="I9883" s="112">
        <v>23973474.974423081</v>
      </c>
      <c r="J9883" s="112">
        <v>110663400.34562342</v>
      </c>
      <c r="K9883" s="112">
        <f>I9883-J9883-(0.38*'Recalled prostheses cost'!$F$23)</f>
        <v>-95715618.668618977</v>
      </c>
      <c r="L9883" s="11">
        <f t="shared" si="312"/>
        <v>1</v>
      </c>
    </row>
    <row r="9884" spans="1:12" x14ac:dyDescent="0.25">
      <c r="A9884">
        <f t="shared" si="313"/>
        <v>9879</v>
      </c>
      <c r="C9884">
        <v>58571.037760029016</v>
      </c>
      <c r="D9884">
        <v>60975.380035312817</v>
      </c>
      <c r="E9884">
        <v>39628740.725646168</v>
      </c>
      <c r="F9884">
        <v>2404.3422752838014</v>
      </c>
      <c r="G9884">
        <v>356884431.01984733</v>
      </c>
      <c r="H9884" s="6">
        <f>E9884-G9884-'Recalled prostheses cost'!$F$23</f>
        <v>-341007514.76109231</v>
      </c>
      <c r="I9884" s="112">
        <v>22123822.622454848</v>
      </c>
      <c r="J9884" s="112">
        <v>135616083.78754202</v>
      </c>
      <c r="K9884" s="112">
        <f>I9884-J9884-(0.38*'Recalled prostheses cost'!$F$23)</f>
        <v>-122517954.46250582</v>
      </c>
      <c r="L9884" s="11">
        <f t="shared" si="312"/>
        <v>1</v>
      </c>
    </row>
    <row r="9885" spans="1:12" x14ac:dyDescent="0.25">
      <c r="A9885">
        <f t="shared" si="313"/>
        <v>9880</v>
      </c>
      <c r="C9885">
        <v>57726.941519314452</v>
      </c>
      <c r="D9885">
        <v>58675.34984890635</v>
      </c>
      <c r="E9885">
        <v>54555335.131522439</v>
      </c>
      <c r="F9885">
        <v>948.4083295918972</v>
      </c>
      <c r="G9885">
        <v>184754676.65190098</v>
      </c>
      <c r="H9885" s="6">
        <f>E9885-G9885-'Recalled prostheses cost'!$F$23</f>
        <v>-153951165.9872697</v>
      </c>
      <c r="I9885" s="112">
        <v>30103461.13128731</v>
      </c>
      <c r="J9885" s="112">
        <v>70206777.127722368</v>
      </c>
      <c r="K9885" s="112">
        <f>I9885-J9885-(0.38*'Recalled prostheses cost'!$F$23)</f>
        <v>-49129009.293853708</v>
      </c>
      <c r="L9885" s="11">
        <f t="shared" si="312"/>
        <v>1</v>
      </c>
    </row>
    <row r="9886" spans="1:12" x14ac:dyDescent="0.25">
      <c r="A9886">
        <f t="shared" si="313"/>
        <v>9881</v>
      </c>
      <c r="C9886">
        <v>62410.305122117512</v>
      </c>
      <c r="D9886">
        <v>65759.612868433353</v>
      </c>
      <c r="E9886">
        <v>41867878.611662373</v>
      </c>
      <c r="F9886">
        <v>3349.3077463158406</v>
      </c>
      <c r="G9886">
        <v>530508371.75295818</v>
      </c>
      <c r="H9886" s="6">
        <f>E9886-G9886-'Recalled prostheses cost'!$F$23</f>
        <v>-512392317.60818696</v>
      </c>
      <c r="I9886" s="112">
        <v>23003156.467295688</v>
      </c>
      <c r="J9886" s="112">
        <v>201593181.26612407</v>
      </c>
      <c r="K9886" s="112">
        <f>I9886-J9886-(0.38*'Recalled prostheses cost'!$F$23)</f>
        <v>-187615718.09624705</v>
      </c>
      <c r="L9886" s="11">
        <f t="shared" si="312"/>
        <v>1</v>
      </c>
    </row>
    <row r="9887" spans="1:12" x14ac:dyDescent="0.25">
      <c r="A9887">
        <f t="shared" si="313"/>
        <v>9882</v>
      </c>
      <c r="C9887">
        <v>61006.111156639548</v>
      </c>
      <c r="D9887">
        <v>62793.957964359935</v>
      </c>
      <c r="E9887">
        <v>42720811.061684541</v>
      </c>
      <c r="F9887">
        <v>1787.846807720387</v>
      </c>
      <c r="G9887">
        <v>304553374.03413844</v>
      </c>
      <c r="H9887" s="6">
        <f>E9887-G9887-'Recalled prostheses cost'!$F$23</f>
        <v>-285584387.43934506</v>
      </c>
      <c r="I9887" s="112">
        <v>23389761.354015253</v>
      </c>
      <c r="J9887" s="112">
        <v>115730282.13297261</v>
      </c>
      <c r="K9887" s="112">
        <f>I9887-J9887-(0.38*'Recalled prostheses cost'!$F$23)</f>
        <v>-101366214.07637602</v>
      </c>
      <c r="L9887" s="11">
        <f t="shared" si="312"/>
        <v>1</v>
      </c>
    </row>
    <row r="9888" spans="1:12" x14ac:dyDescent="0.25">
      <c r="A9888">
        <f t="shared" si="313"/>
        <v>9883</v>
      </c>
      <c r="C9888">
        <v>52979.290054413024</v>
      </c>
      <c r="D9888">
        <v>55066.623237896332</v>
      </c>
      <c r="E9888">
        <v>53245544.797126435</v>
      </c>
      <c r="F9888">
        <v>2087.3331834833079</v>
      </c>
      <c r="G9888">
        <v>523065838.4544481</v>
      </c>
      <c r="H9888" s="6">
        <f>E9888-G9888-'Recalled prostheses cost'!$F$23</f>
        <v>-493572118.12421286</v>
      </c>
      <c r="I9888" s="112">
        <v>29412931.34058189</v>
      </c>
      <c r="J9888" s="112">
        <v>198765018.61269024</v>
      </c>
      <c r="K9888" s="112">
        <f>I9888-J9888-(0.38*'Recalled prostheses cost'!$F$23)</f>
        <v>-178377780.569527</v>
      </c>
      <c r="L9888" s="11">
        <f t="shared" si="312"/>
        <v>1</v>
      </c>
    </row>
    <row r="9889" spans="1:12" x14ac:dyDescent="0.25">
      <c r="A9889">
        <f t="shared" si="313"/>
        <v>9884</v>
      </c>
      <c r="C9889">
        <v>53864.821558259617</v>
      </c>
      <c r="D9889">
        <v>55719.439022536317</v>
      </c>
      <c r="E9889">
        <v>56250643.074574798</v>
      </c>
      <c r="F9889">
        <v>1854.6174642767</v>
      </c>
      <c r="G9889">
        <v>476751493.58846211</v>
      </c>
      <c r="H9889" s="6">
        <f>E9889-G9889-'Recalled prostheses cost'!$F$23</f>
        <v>-444252674.98077846</v>
      </c>
      <c r="I9889" s="112">
        <v>31052215.116232913</v>
      </c>
      <c r="J9889" s="112">
        <v>181165567.56361559</v>
      </c>
      <c r="K9889" s="112">
        <f>I9889-J9889-(0.38*'Recalled prostheses cost'!$F$23)</f>
        <v>-159139045.74480134</v>
      </c>
      <c r="L9889" s="11">
        <f t="shared" si="312"/>
        <v>1</v>
      </c>
    </row>
    <row r="9890" spans="1:12" x14ac:dyDescent="0.25">
      <c r="A9890">
        <f t="shared" si="313"/>
        <v>9885</v>
      </c>
      <c r="C9890">
        <v>60273.528945616905</v>
      </c>
      <c r="D9890">
        <v>63049.614131423892</v>
      </c>
      <c r="E9890">
        <v>42679791.116579391</v>
      </c>
      <c r="F9890">
        <v>2776.0851858069873</v>
      </c>
      <c r="G9890">
        <v>392874460.28862017</v>
      </c>
      <c r="H9890" s="6">
        <f>E9890-G9890-'Recalled prostheses cost'!$F$23</f>
        <v>-373946493.63893193</v>
      </c>
      <c r="I9890" s="112">
        <v>23874865.569239575</v>
      </c>
      <c r="J9890" s="112">
        <v>149292294.90967569</v>
      </c>
      <c r="K9890" s="112">
        <f>I9890-J9890-(0.38*'Recalled prostheses cost'!$F$23)</f>
        <v>-134443122.63785475</v>
      </c>
      <c r="L9890" s="11">
        <f t="shared" si="312"/>
        <v>1</v>
      </c>
    </row>
    <row r="9891" spans="1:12" x14ac:dyDescent="0.25">
      <c r="A9891">
        <f t="shared" si="313"/>
        <v>9886</v>
      </c>
      <c r="C9891">
        <v>66888.589827738149</v>
      </c>
      <c r="D9891">
        <v>68804.243211412366</v>
      </c>
      <c r="E9891">
        <v>56587932.983779617</v>
      </c>
      <c r="F9891">
        <v>1915.6533836742165</v>
      </c>
      <c r="G9891">
        <v>317460418.36794376</v>
      </c>
      <c r="H9891" s="6">
        <f>E9891-G9891-'Recalled prostheses cost'!$F$23</f>
        <v>-284624309.85105532</v>
      </c>
      <c r="I9891" s="112">
        <v>31624856.946877569</v>
      </c>
      <c r="J9891" s="112">
        <v>120634958.97981861</v>
      </c>
      <c r="K9891" s="112">
        <f>I9891-J9891-(0.38*'Recalled prostheses cost'!$F$23)</f>
        <v>-98035795.330359697</v>
      </c>
      <c r="L9891" s="11">
        <f t="shared" si="312"/>
        <v>1</v>
      </c>
    </row>
    <row r="9892" spans="1:12" x14ac:dyDescent="0.25">
      <c r="A9892">
        <f t="shared" si="313"/>
        <v>9887</v>
      </c>
      <c r="C9892">
        <v>49077.923528069361</v>
      </c>
      <c r="D9892">
        <v>50420.085806410621</v>
      </c>
      <c r="E9892">
        <v>43745579.370392457</v>
      </c>
      <c r="F9892">
        <v>1342.1622783412604</v>
      </c>
      <c r="G9892">
        <v>265480912.57168677</v>
      </c>
      <c r="H9892" s="6">
        <f>E9892-G9892-'Recalled prostheses cost'!$F$23</f>
        <v>-245487157.66818547</v>
      </c>
      <c r="I9892" s="112">
        <v>24332481.208102211</v>
      </c>
      <c r="J9892" s="112">
        <v>100882746.77724099</v>
      </c>
      <c r="K9892" s="112">
        <f>I9892-J9892-(0.38*'Recalled prostheses cost'!$F$23)</f>
        <v>-85575958.866557419</v>
      </c>
      <c r="L9892" s="11">
        <f t="shared" si="312"/>
        <v>1</v>
      </c>
    </row>
    <row r="9893" spans="1:12" x14ac:dyDescent="0.25">
      <c r="A9893">
        <f t="shared" si="313"/>
        <v>9888</v>
      </c>
      <c r="C9893">
        <v>63297.769712231719</v>
      </c>
      <c r="D9893">
        <v>65069.908693479549</v>
      </c>
      <c r="E9893">
        <v>50185917.127184734</v>
      </c>
      <c r="F9893">
        <v>1772.1389812478301</v>
      </c>
      <c r="G9893">
        <v>326356063.65077835</v>
      </c>
      <c r="H9893" s="6">
        <f>E9893-G9893-'Recalled prostheses cost'!$F$23</f>
        <v>-299921970.99048477</v>
      </c>
      <c r="I9893" s="112">
        <v>27729047.713700052</v>
      </c>
      <c r="J9893" s="112">
        <v>124015304.18729576</v>
      </c>
      <c r="K9893" s="112">
        <f>I9893-J9893-(0.38*'Recalled prostheses cost'!$F$23)</f>
        <v>-105311949.77101436</v>
      </c>
      <c r="L9893" s="11">
        <f t="shared" si="312"/>
        <v>1</v>
      </c>
    </row>
    <row r="9894" spans="1:12" x14ac:dyDescent="0.25">
      <c r="A9894">
        <f t="shared" si="313"/>
        <v>9889</v>
      </c>
      <c r="C9894">
        <v>62008.297102016564</v>
      </c>
      <c r="D9894">
        <v>64257.88087531054</v>
      </c>
      <c r="E9894">
        <v>44096151.408457555</v>
      </c>
      <c r="F9894">
        <v>2249.5837732939763</v>
      </c>
      <c r="G9894">
        <v>335048309.51088393</v>
      </c>
      <c r="H9894" s="6">
        <f>E9894-G9894-'Recalled prostheses cost'!$F$23</f>
        <v>-314703982.56931752</v>
      </c>
      <c r="I9894" s="112">
        <v>24330116.096867573</v>
      </c>
      <c r="J9894" s="112">
        <v>127318357.61413588</v>
      </c>
      <c r="K9894" s="112">
        <f>I9894-J9894-(0.38*'Recalled prostheses cost'!$F$23)</f>
        <v>-112013934.81468695</v>
      </c>
      <c r="L9894" s="11">
        <f t="shared" si="312"/>
        <v>1</v>
      </c>
    </row>
    <row r="9895" spans="1:12" x14ac:dyDescent="0.25">
      <c r="A9895">
        <f t="shared" si="313"/>
        <v>9890</v>
      </c>
      <c r="C9895">
        <v>56502.36494973462</v>
      </c>
      <c r="D9895">
        <v>58602.194973737634</v>
      </c>
      <c r="E9895">
        <v>57383530.175528057</v>
      </c>
      <c r="F9895">
        <v>2099.8300240030148</v>
      </c>
      <c r="G9895">
        <v>508775989.41423732</v>
      </c>
      <c r="H9895" s="6">
        <f>E9895-G9895-'Recalled prostheses cost'!$F$23</f>
        <v>-475144283.70560044</v>
      </c>
      <c r="I9895" s="112">
        <v>31520321.850239228</v>
      </c>
      <c r="J9895" s="112">
        <v>193334875.9774102</v>
      </c>
      <c r="K9895" s="112">
        <f>I9895-J9895-(0.38*'Recalled prostheses cost'!$F$23)</f>
        <v>-170840247.42458963</v>
      </c>
      <c r="L9895" s="11">
        <f t="shared" si="312"/>
        <v>1</v>
      </c>
    </row>
    <row r="9896" spans="1:12" x14ac:dyDescent="0.25">
      <c r="A9896">
        <f t="shared" si="313"/>
        <v>9891</v>
      </c>
      <c r="C9896">
        <v>53102.2116666816</v>
      </c>
      <c r="D9896">
        <v>55115.970298123088</v>
      </c>
      <c r="E9896">
        <v>41581047.053948715</v>
      </c>
      <c r="F9896">
        <v>2013.7586314414875</v>
      </c>
      <c r="G9896">
        <v>336072947.97879297</v>
      </c>
      <c r="H9896" s="6">
        <f>E9896-G9896-'Recalled prostheses cost'!$F$23</f>
        <v>-318243725.39173543</v>
      </c>
      <c r="I9896" s="112">
        <v>22913109.366510909</v>
      </c>
      <c r="J9896" s="112">
        <v>127707720.23194134</v>
      </c>
      <c r="K9896" s="112">
        <f>I9896-J9896-(0.38*'Recalled prostheses cost'!$F$23)</f>
        <v>-113820304.16284907</v>
      </c>
      <c r="L9896" s="11">
        <f t="shared" si="312"/>
        <v>1</v>
      </c>
    </row>
    <row r="9897" spans="1:12" x14ac:dyDescent="0.25">
      <c r="A9897">
        <f t="shared" si="313"/>
        <v>9892</v>
      </c>
      <c r="C9897">
        <v>52995.213464922716</v>
      </c>
      <c r="D9897">
        <v>54335.677198780431</v>
      </c>
      <c r="E9897">
        <v>43862762.868735798</v>
      </c>
      <c r="F9897">
        <v>1340.4637338577159</v>
      </c>
      <c r="G9897">
        <v>258382596.92992914</v>
      </c>
      <c r="H9897" s="6">
        <f>E9897-G9897-'Recalled prostheses cost'!$F$23</f>
        <v>-238271658.52808452</v>
      </c>
      <c r="I9897" s="112">
        <v>24481330.848248966</v>
      </c>
      <c r="J9897" s="112">
        <v>98185386.83337307</v>
      </c>
      <c r="K9897" s="112">
        <f>I9897-J9897-(0.38*'Recalled prostheses cost'!$F$23)</f>
        <v>-82729749.282542765</v>
      </c>
      <c r="L9897" s="11">
        <f t="shared" si="312"/>
        <v>1</v>
      </c>
    </row>
    <row r="9898" spans="1:12" x14ac:dyDescent="0.25">
      <c r="A9898">
        <f t="shared" si="313"/>
        <v>9893</v>
      </c>
      <c r="C9898">
        <v>58536.645788888054</v>
      </c>
      <c r="D9898">
        <v>60202.105300367984</v>
      </c>
      <c r="E9898">
        <v>55201961.059309326</v>
      </c>
      <c r="F9898">
        <v>1665.4595114799304</v>
      </c>
      <c r="G9898">
        <v>338894486.65030754</v>
      </c>
      <c r="H9898" s="6">
        <f>E9898-G9898-'Recalled prostheses cost'!$F$23</f>
        <v>-307444350.0578894</v>
      </c>
      <c r="I9898" s="112">
        <v>31016785.209668268</v>
      </c>
      <c r="J9898" s="112">
        <v>128779904.92711684</v>
      </c>
      <c r="K9898" s="112">
        <f>I9898-J9898-(0.38*'Recalled prostheses cost'!$F$23)</f>
        <v>-106788813.01486722</v>
      </c>
      <c r="L9898" s="11">
        <f t="shared" si="312"/>
        <v>1</v>
      </c>
    </row>
    <row r="9899" spans="1:12" x14ac:dyDescent="0.25">
      <c r="A9899">
        <f t="shared" si="313"/>
        <v>9894</v>
      </c>
      <c r="C9899">
        <v>72267.246312131989</v>
      </c>
      <c r="D9899">
        <v>75033.262810627857</v>
      </c>
      <c r="E9899">
        <v>48587434.482107379</v>
      </c>
      <c r="F9899">
        <v>2766.0164984958683</v>
      </c>
      <c r="G9899">
        <v>422279699.69652873</v>
      </c>
      <c r="H9899" s="6">
        <f>E9899-G9899-'Recalled prostheses cost'!$F$23</f>
        <v>-397444089.6813125</v>
      </c>
      <c r="I9899" s="112">
        <v>27078873.87916325</v>
      </c>
      <c r="J9899" s="112">
        <v>160466285.8846809</v>
      </c>
      <c r="K9899" s="112">
        <f>I9899-J9899-(0.38*'Recalled prostheses cost'!$F$23)</f>
        <v>-142413105.30293629</v>
      </c>
      <c r="L9899" s="11">
        <f t="shared" si="312"/>
        <v>1</v>
      </c>
    </row>
    <row r="9900" spans="1:12" x14ac:dyDescent="0.25">
      <c r="A9900">
        <f t="shared" si="313"/>
        <v>9895</v>
      </c>
      <c r="C9900">
        <v>66010.089718012488</v>
      </c>
      <c r="D9900">
        <v>68917.958738663903</v>
      </c>
      <c r="E9900">
        <v>68975621.196498513</v>
      </c>
      <c r="F9900">
        <v>2907.8690206514148</v>
      </c>
      <c r="G9900">
        <v>716430393.32899463</v>
      </c>
      <c r="H9900" s="6">
        <f>E9900-G9900-'Recalled prostheses cost'!$F$23</f>
        <v>-671206596.59938729</v>
      </c>
      <c r="I9900" s="112">
        <v>38045551.673805021</v>
      </c>
      <c r="J9900" s="112">
        <v>272243549.46501797</v>
      </c>
      <c r="K9900" s="112">
        <f>I9900-J9900-(0.38*'Recalled prostheses cost'!$F$23)</f>
        <v>-243223691.0886316</v>
      </c>
      <c r="L9900" s="11">
        <f t="shared" si="312"/>
        <v>1</v>
      </c>
    </row>
    <row r="9901" spans="1:12" x14ac:dyDescent="0.25">
      <c r="A9901">
        <f t="shared" si="313"/>
        <v>9896</v>
      </c>
      <c r="C9901">
        <v>58986.001560113225</v>
      </c>
      <c r="D9901">
        <v>61261.202605512837</v>
      </c>
      <c r="E9901">
        <v>43417019.378059685</v>
      </c>
      <c r="F9901">
        <v>2275.2010453996118</v>
      </c>
      <c r="G9901">
        <v>322326731.96708798</v>
      </c>
      <c r="H9901" s="6">
        <f>E9901-G9901-'Recalled prostheses cost'!$F$23</f>
        <v>-302661537.05591947</v>
      </c>
      <c r="I9901" s="112">
        <v>23914977.461843498</v>
      </c>
      <c r="J9901" s="112">
        <v>122484158.14749345</v>
      </c>
      <c r="K9901" s="112">
        <f>I9901-J9901-(0.38*'Recalled prostheses cost'!$F$23)</f>
        <v>-107594873.98306862</v>
      </c>
      <c r="L9901" s="11">
        <f t="shared" si="312"/>
        <v>1</v>
      </c>
    </row>
    <row r="9902" spans="1:12" x14ac:dyDescent="0.25">
      <c r="A9902">
        <f t="shared" si="313"/>
        <v>9897</v>
      </c>
      <c r="C9902">
        <v>52607.912355525405</v>
      </c>
      <c r="D9902">
        <v>54397.814941079283</v>
      </c>
      <c r="E9902">
        <v>39598366.987758175</v>
      </c>
      <c r="F9902">
        <v>1789.9025855538785</v>
      </c>
      <c r="G9902">
        <v>336975856.23496866</v>
      </c>
      <c r="H9902" s="6">
        <f>E9902-G9902-'Recalled prostheses cost'!$F$23</f>
        <v>-321129313.71410167</v>
      </c>
      <c r="I9902" s="112">
        <v>21767918.766825765</v>
      </c>
      <c r="J9902" s="112">
        <v>128050825.3692881</v>
      </c>
      <c r="K9902" s="112">
        <f>I9902-J9902-(0.38*'Recalled prostheses cost'!$F$23)</f>
        <v>-115308599.89988098</v>
      </c>
      <c r="L9902" s="11">
        <f t="shared" si="312"/>
        <v>1</v>
      </c>
    </row>
    <row r="9903" spans="1:12" x14ac:dyDescent="0.25">
      <c r="A9903">
        <f t="shared" si="313"/>
        <v>9898</v>
      </c>
      <c r="C9903">
        <v>61903.385617741624</v>
      </c>
      <c r="D9903">
        <v>64335.215691732767</v>
      </c>
      <c r="E9903">
        <v>57661603.216714144</v>
      </c>
      <c r="F9903">
        <v>2431.8300739911429</v>
      </c>
      <c r="G9903">
        <v>544711631.33722401</v>
      </c>
      <c r="H9903" s="6">
        <f>E9903-G9903-'Recalled prostheses cost'!$F$23</f>
        <v>-510801852.58740103</v>
      </c>
      <c r="I9903" s="112">
        <v>32159313.145083454</v>
      </c>
      <c r="J9903" s="112">
        <v>206990419.9081451</v>
      </c>
      <c r="K9903" s="112">
        <f>I9903-J9903-(0.38*'Recalled prostheses cost'!$F$23)</f>
        <v>-183856800.0604803</v>
      </c>
      <c r="L9903" s="11">
        <f t="shared" si="312"/>
        <v>1</v>
      </c>
    </row>
    <row r="9904" spans="1:12" x14ac:dyDescent="0.25">
      <c r="A9904">
        <f t="shared" si="313"/>
        <v>9899</v>
      </c>
      <c r="C9904">
        <v>52891.966877022176</v>
      </c>
      <c r="D9904">
        <v>54465.619578723956</v>
      </c>
      <c r="E9904">
        <v>47978354.078049079</v>
      </c>
      <c r="F9904">
        <v>1573.6527017017797</v>
      </c>
      <c r="G9904">
        <v>318611283.35134798</v>
      </c>
      <c r="H9904" s="6">
        <f>E9904-G9904-'Recalled prostheses cost'!$F$23</f>
        <v>-294384753.74019009</v>
      </c>
      <c r="I9904" s="112">
        <v>27073349.481902037</v>
      </c>
      <c r="J9904" s="112">
        <v>121072287.67351224</v>
      </c>
      <c r="K9904" s="112">
        <f>I9904-J9904-(0.38*'Recalled prostheses cost'!$F$23)</f>
        <v>-103024631.48902884</v>
      </c>
      <c r="L9904" s="11">
        <f t="shared" si="312"/>
        <v>1</v>
      </c>
    </row>
    <row r="9905" spans="1:12" x14ac:dyDescent="0.25">
      <c r="A9905">
        <f t="shared" si="313"/>
        <v>9900</v>
      </c>
      <c r="C9905">
        <v>57162.989100434206</v>
      </c>
      <c r="D9905">
        <v>59753.05107866726</v>
      </c>
      <c r="E9905">
        <v>39786632.72468742</v>
      </c>
      <c r="F9905">
        <v>2590.0619782330541</v>
      </c>
      <c r="G9905">
        <v>512297708.20710802</v>
      </c>
      <c r="H9905" s="6">
        <f>E9905-G9905-'Recalled prostheses cost'!$F$23</f>
        <v>-496262899.94931179</v>
      </c>
      <c r="I9905" s="112">
        <v>22268884.352356166</v>
      </c>
      <c r="J9905" s="112">
        <v>194673129.1187011</v>
      </c>
      <c r="K9905" s="112">
        <f>I9905-J9905-(0.38*'Recalled prostheses cost'!$F$23)</f>
        <v>-181429938.06376359</v>
      </c>
      <c r="L9905" s="11">
        <f t="shared" si="312"/>
        <v>1</v>
      </c>
    </row>
    <row r="9906" spans="1:12" x14ac:dyDescent="0.25">
      <c r="A9906">
        <f t="shared" si="313"/>
        <v>9901</v>
      </c>
      <c r="C9906">
        <v>55595.35187843004</v>
      </c>
      <c r="D9906">
        <v>57791.068868738752</v>
      </c>
      <c r="E9906">
        <v>45356535.791957639</v>
      </c>
      <c r="F9906">
        <v>2195.7169903087124</v>
      </c>
      <c r="G9906">
        <v>428465203.26582158</v>
      </c>
      <c r="H9906" s="6">
        <f>E9906-G9906-'Recalled prostheses cost'!$F$23</f>
        <v>-406860491.94075513</v>
      </c>
      <c r="I9906" s="112">
        <v>25012455.367348067</v>
      </c>
      <c r="J9906" s="112">
        <v>162816777.24101216</v>
      </c>
      <c r="K9906" s="112">
        <f>I9906-J9906-(0.38*'Recalled prostheses cost'!$F$23)</f>
        <v>-146830015.17108274</v>
      </c>
      <c r="L9906" s="11">
        <f t="shared" si="312"/>
        <v>1</v>
      </c>
    </row>
    <row r="9907" spans="1:12" x14ac:dyDescent="0.25">
      <c r="A9907">
        <f t="shared" si="313"/>
        <v>9902</v>
      </c>
      <c r="C9907">
        <v>72083.258724689527</v>
      </c>
      <c r="D9907">
        <v>75420.77208880127</v>
      </c>
      <c r="E9907">
        <v>49186371.310352251</v>
      </c>
      <c r="F9907">
        <v>3337.5133641117427</v>
      </c>
      <c r="G9907">
        <v>448191194.383237</v>
      </c>
      <c r="H9907" s="6">
        <f>E9907-G9907-'Recalled prostheses cost'!$F$23</f>
        <v>-422756647.53977591</v>
      </c>
      <c r="I9907" s="112">
        <v>26994109.52387711</v>
      </c>
      <c r="J9907" s="112">
        <v>170312653.86563006</v>
      </c>
      <c r="K9907" s="112">
        <f>I9907-J9907-(0.38*'Recalled prostheses cost'!$F$23)</f>
        <v>-152344237.6391716</v>
      </c>
      <c r="L9907" s="11">
        <f t="shared" si="312"/>
        <v>1</v>
      </c>
    </row>
    <row r="9908" spans="1:12" x14ac:dyDescent="0.25">
      <c r="A9908">
        <f t="shared" si="313"/>
        <v>9903</v>
      </c>
      <c r="C9908">
        <v>67374.521200083051</v>
      </c>
      <c r="D9908">
        <v>69781.656567657963</v>
      </c>
      <c r="E9908">
        <v>50648024.116675302</v>
      </c>
      <c r="F9908">
        <v>2407.1353675749124</v>
      </c>
      <c r="G9908">
        <v>365748085.32293671</v>
      </c>
      <c r="H9908" s="6">
        <f>E9908-G9908-'Recalled prostheses cost'!$F$23</f>
        <v>-338851885.67315257</v>
      </c>
      <c r="I9908" s="112">
        <v>28632819.538050145</v>
      </c>
      <c r="J9908" s="112">
        <v>138984272.42271599</v>
      </c>
      <c r="K9908" s="112">
        <f>I9908-J9908-(0.38*'Recalled prostheses cost'!$F$23)</f>
        <v>-119377146.1820845</v>
      </c>
      <c r="L9908" s="11">
        <f t="shared" si="312"/>
        <v>1</v>
      </c>
    </row>
    <row r="9909" spans="1:12" x14ac:dyDescent="0.25">
      <c r="A9909">
        <f t="shared" si="313"/>
        <v>9904</v>
      </c>
      <c r="C9909">
        <v>58807.119170485224</v>
      </c>
      <c r="D9909">
        <v>60119.794430352638</v>
      </c>
      <c r="E9909">
        <v>51657064.276333429</v>
      </c>
      <c r="F9909">
        <v>1312.6752598674138</v>
      </c>
      <c r="G9909">
        <v>263932398.67941773</v>
      </c>
      <c r="H9909" s="6">
        <f>E9909-G9909-'Recalled prostheses cost'!$F$23</f>
        <v>-236027158.86997548</v>
      </c>
      <c r="I9909" s="112">
        <v>28581931.877045438</v>
      </c>
      <c r="J9909" s="112">
        <v>100294311.49817875</v>
      </c>
      <c r="K9909" s="112">
        <f>I9909-J9909-(0.38*'Recalled prostheses cost'!$F$23)</f>
        <v>-80738072.918551952</v>
      </c>
      <c r="L9909" s="11">
        <f t="shared" si="312"/>
        <v>1</v>
      </c>
    </row>
    <row r="9910" spans="1:12" x14ac:dyDescent="0.25">
      <c r="A9910">
        <f t="shared" si="313"/>
        <v>9905</v>
      </c>
      <c r="C9910">
        <v>57584.761388911829</v>
      </c>
      <c r="D9910">
        <v>59582.519766123609</v>
      </c>
      <c r="E9910">
        <v>51395819.607913993</v>
      </c>
      <c r="F9910">
        <v>1997.7583772117796</v>
      </c>
      <c r="G9910">
        <v>390831299.85653102</v>
      </c>
      <c r="H9910" s="6">
        <f>E9910-G9910-'Recalled prostheses cost'!$F$23</f>
        <v>-363187304.71550822</v>
      </c>
      <c r="I9910" s="112">
        <v>28336425.81153357</v>
      </c>
      <c r="J9910" s="112">
        <v>148515893.94548178</v>
      </c>
      <c r="K9910" s="112">
        <f>I9910-J9910-(0.38*'Recalled prostheses cost'!$F$23)</f>
        <v>-129205161.43136686</v>
      </c>
      <c r="L9910" s="11">
        <f t="shared" si="312"/>
        <v>1</v>
      </c>
    </row>
    <row r="9911" spans="1:12" x14ac:dyDescent="0.25">
      <c r="A9911">
        <f t="shared" si="313"/>
        <v>9906</v>
      </c>
      <c r="C9911">
        <v>59453.711387668678</v>
      </c>
      <c r="D9911">
        <v>61137.746153946158</v>
      </c>
      <c r="E9911">
        <v>44539010.894065574</v>
      </c>
      <c r="F9911">
        <v>1684.0347662774802</v>
      </c>
      <c r="G9911">
        <v>300591411.09127051</v>
      </c>
      <c r="H9911" s="6">
        <f>E9911-G9911-'Recalled prostheses cost'!$F$23</f>
        <v>-279804224.66409612</v>
      </c>
      <c r="I9911" s="112">
        <v>24085662.619062465</v>
      </c>
      <c r="J9911" s="112">
        <v>114224736.21468279</v>
      </c>
      <c r="K9911" s="112">
        <f>I9911-J9911-(0.38*'Recalled prostheses cost'!$F$23)</f>
        <v>-99164766.893038958</v>
      </c>
      <c r="L9911" s="11">
        <f t="shared" si="312"/>
        <v>1</v>
      </c>
    </row>
    <row r="9912" spans="1:12" x14ac:dyDescent="0.25">
      <c r="A9912">
        <f t="shared" si="313"/>
        <v>9907</v>
      </c>
      <c r="C9912">
        <v>52043.025939758278</v>
      </c>
      <c r="D9912">
        <v>54087.150077267848</v>
      </c>
      <c r="E9912">
        <v>62845239.562687978</v>
      </c>
      <c r="F9912">
        <v>2044.1241375095706</v>
      </c>
      <c r="G9912">
        <v>655121448.11567664</v>
      </c>
      <c r="H9912" s="6">
        <f>E9912-G9912-'Recalled prostheses cost'!$F$23</f>
        <v>-616028033.01987982</v>
      </c>
      <c r="I9912" s="112">
        <v>34729716.925545044</v>
      </c>
      <c r="J9912" s="112">
        <v>248946150.28395715</v>
      </c>
      <c r="K9912" s="112">
        <f>I9912-J9912-(0.38*'Recalled prostheses cost'!$F$23)</f>
        <v>-223242126.65583077</v>
      </c>
      <c r="L9912" s="11">
        <f t="shared" si="312"/>
        <v>1</v>
      </c>
    </row>
    <row r="9913" spans="1:12" x14ac:dyDescent="0.25">
      <c r="A9913">
        <f t="shared" si="313"/>
        <v>9908</v>
      </c>
      <c r="C9913">
        <v>54384.725522955232</v>
      </c>
      <c r="D9913">
        <v>56470.958804709684</v>
      </c>
      <c r="E9913">
        <v>39647463.65109992</v>
      </c>
      <c r="F9913">
        <v>2086.233281754452</v>
      </c>
      <c r="G9913">
        <v>361614779.14786655</v>
      </c>
      <c r="H9913" s="6">
        <f>E9913-G9913-'Recalled prostheses cost'!$F$23</f>
        <v>-345719139.9636578</v>
      </c>
      <c r="I9913" s="112">
        <v>21865438.197859388</v>
      </c>
      <c r="J9913" s="112">
        <v>137413616.07618931</v>
      </c>
      <c r="K9913" s="112">
        <f>I9913-J9913-(0.38*'Recalled prostheses cost'!$F$23)</f>
        <v>-124573871.17574856</v>
      </c>
      <c r="L9913" s="11">
        <f t="shared" si="312"/>
        <v>1</v>
      </c>
    </row>
    <row r="9914" spans="1:12" x14ac:dyDescent="0.25">
      <c r="A9914">
        <f t="shared" si="313"/>
        <v>9909</v>
      </c>
      <c r="C9914">
        <v>65179.271352518328</v>
      </c>
      <c r="D9914">
        <v>67743.925768470232</v>
      </c>
      <c r="E9914">
        <v>53349118.396162033</v>
      </c>
      <c r="F9914">
        <v>2564.6544159519035</v>
      </c>
      <c r="G9914">
        <v>406120793.02714902</v>
      </c>
      <c r="H9914" s="6">
        <f>E9914-G9914-'Recalled prostheses cost'!$F$23</f>
        <v>-376523499.09787816</v>
      </c>
      <c r="I9914" s="112">
        <v>29766553.822297301</v>
      </c>
      <c r="J9914" s="112">
        <v>154325901.35031664</v>
      </c>
      <c r="K9914" s="112">
        <f>I9914-J9914-(0.38*'Recalled prostheses cost'!$F$23)</f>
        <v>-133585040.82543799</v>
      </c>
      <c r="L9914" s="11">
        <f t="shared" si="312"/>
        <v>1</v>
      </c>
    </row>
    <row r="9915" spans="1:12" x14ac:dyDescent="0.25">
      <c r="A9915">
        <f t="shared" si="313"/>
        <v>9910</v>
      </c>
      <c r="C9915">
        <v>52170.570199172253</v>
      </c>
      <c r="D9915">
        <v>53831.619213283753</v>
      </c>
      <c r="E9915">
        <v>45290566.702557974</v>
      </c>
      <c r="F9915">
        <v>1661.0490141115006</v>
      </c>
      <c r="G9915">
        <v>324543562.95757985</v>
      </c>
      <c r="H9915" s="6">
        <f>E9915-G9915-'Recalled prostheses cost'!$F$23</f>
        <v>-303004820.72191304</v>
      </c>
      <c r="I9915" s="112">
        <v>25215054.036194291</v>
      </c>
      <c r="J9915" s="112">
        <v>123326553.92388037</v>
      </c>
      <c r="K9915" s="112">
        <f>I9915-J9915-(0.38*'Recalled prostheses cost'!$F$23)</f>
        <v>-107137193.18510473</v>
      </c>
      <c r="L9915" s="11">
        <f t="shared" si="312"/>
        <v>1</v>
      </c>
    </row>
    <row r="9916" spans="1:12" x14ac:dyDescent="0.25">
      <c r="A9916">
        <f t="shared" si="313"/>
        <v>9911</v>
      </c>
      <c r="C9916">
        <v>52126.474921935747</v>
      </c>
      <c r="D9916">
        <v>53538.03499483606</v>
      </c>
      <c r="E9916">
        <v>77529126.210916147</v>
      </c>
      <c r="F9916">
        <v>1411.5600729003127</v>
      </c>
      <c r="G9916">
        <v>493323036.88690287</v>
      </c>
      <c r="H9916" s="6">
        <f>E9916-G9916-'Recalled prostheses cost'!$F$23</f>
        <v>-439545735.14287788</v>
      </c>
      <c r="I9916" s="112">
        <v>43498457.430901743</v>
      </c>
      <c r="J9916" s="112">
        <v>187462754.01702312</v>
      </c>
      <c r="K9916" s="112">
        <f>I9916-J9916-(0.38*'Recalled prostheses cost'!$F$23)</f>
        <v>-152989989.88354003</v>
      </c>
      <c r="L9916" s="11">
        <f t="shared" si="312"/>
        <v>1</v>
      </c>
    </row>
    <row r="9917" spans="1:12" x14ac:dyDescent="0.25">
      <c r="A9917">
        <f t="shared" si="313"/>
        <v>9912</v>
      </c>
      <c r="C9917">
        <v>62533.394739861484</v>
      </c>
      <c r="D9917">
        <v>63621.438313202103</v>
      </c>
      <c r="E9917">
        <v>73140999.378972933</v>
      </c>
      <c r="F9917">
        <v>1088.0435733406193</v>
      </c>
      <c r="G9917">
        <v>305248127.64970356</v>
      </c>
      <c r="H9917" s="6">
        <f>E9917-G9917-'Recalled prostheses cost'!$F$23</f>
        <v>-255858952.73762178</v>
      </c>
      <c r="I9917" s="112">
        <v>40353484.540630527</v>
      </c>
      <c r="J9917" s="112">
        <v>115994288.50688738</v>
      </c>
      <c r="K9917" s="112">
        <f>I9917-J9917-(0.38*'Recalled prostheses cost'!$F$23)</f>
        <v>-84666497.263675511</v>
      </c>
      <c r="L9917" s="11">
        <f t="shared" si="312"/>
        <v>1</v>
      </c>
    </row>
    <row r="9918" spans="1:12" x14ac:dyDescent="0.25">
      <c r="A9918">
        <f t="shared" si="313"/>
        <v>9913</v>
      </c>
      <c r="C9918">
        <v>52033.252278583946</v>
      </c>
      <c r="D9918">
        <v>53226.087827136456</v>
      </c>
      <c r="E9918">
        <v>43307552.357642047</v>
      </c>
      <c r="F9918">
        <v>1192.8355485525099</v>
      </c>
      <c r="G9918">
        <v>229835983.52768686</v>
      </c>
      <c r="H9918" s="6">
        <f>E9918-G9918-'Recalled prostheses cost'!$F$23</f>
        <v>-210280255.63693598</v>
      </c>
      <c r="I9918" s="112">
        <v>23935151.094346832</v>
      </c>
      <c r="J9918" s="112">
        <v>87337673.740520999</v>
      </c>
      <c r="K9918" s="112">
        <f>I9918-J9918-(0.38*'Recalled prostheses cost'!$F$23)</f>
        <v>-72428215.943592817</v>
      </c>
      <c r="L9918" s="11">
        <f t="shared" si="312"/>
        <v>1</v>
      </c>
    </row>
    <row r="9919" spans="1:12" x14ac:dyDescent="0.25">
      <c r="A9919">
        <f t="shared" si="313"/>
        <v>9914</v>
      </c>
      <c r="C9919">
        <v>55870.69084187736</v>
      </c>
      <c r="D9919">
        <v>57670.272607636311</v>
      </c>
      <c r="E9919">
        <v>59390767.781296484</v>
      </c>
      <c r="F9919">
        <v>1799.5817657589505</v>
      </c>
      <c r="G9919">
        <v>420841303.45390832</v>
      </c>
      <c r="H9919" s="6">
        <f>E9919-G9919-'Recalled prostheses cost'!$F$23</f>
        <v>-385202360.139503</v>
      </c>
      <c r="I9919" s="112">
        <v>33033617.994359445</v>
      </c>
      <c r="J9919" s="112">
        <v>159919695.31248516</v>
      </c>
      <c r="K9919" s="112">
        <f>I9919-J9919-(0.38*'Recalled prostheses cost'!$F$23)</f>
        <v>-135911770.61554435</v>
      </c>
      <c r="L9919" s="11">
        <f t="shared" si="312"/>
        <v>1</v>
      </c>
    </row>
    <row r="9920" spans="1:12" x14ac:dyDescent="0.25">
      <c r="A9920">
        <f t="shared" si="313"/>
        <v>9915</v>
      </c>
      <c r="C9920">
        <v>73753.641671595411</v>
      </c>
      <c r="D9920">
        <v>76262.746426466649</v>
      </c>
      <c r="E9920">
        <v>42093893.045697607</v>
      </c>
      <c r="F9920">
        <v>2509.1047548712377</v>
      </c>
      <c r="G9920">
        <v>294494389.91198462</v>
      </c>
      <c r="H9920" s="6">
        <f>E9920-G9920-'Recalled prostheses cost'!$F$23</f>
        <v>-276152321.33317822</v>
      </c>
      <c r="I9920" s="112">
        <v>23142549.945019834</v>
      </c>
      <c r="J9920" s="112">
        <v>111907868.16655414</v>
      </c>
      <c r="K9920" s="112">
        <f>I9920-J9920-(0.38*'Recalled prostheses cost'!$F$23)</f>
        <v>-97791011.518952966</v>
      </c>
      <c r="L9920" s="11">
        <f t="shared" si="312"/>
        <v>1</v>
      </c>
    </row>
    <row r="9921" spans="1:12" x14ac:dyDescent="0.25">
      <c r="A9921">
        <f t="shared" si="313"/>
        <v>9916</v>
      </c>
      <c r="C9921">
        <v>66328.018782877727</v>
      </c>
      <c r="D9921">
        <v>69578.454155175088</v>
      </c>
      <c r="E9921">
        <v>52454083.339827769</v>
      </c>
      <c r="F9921">
        <v>3250.435372297361</v>
      </c>
      <c r="G9921">
        <v>621220752.63335824</v>
      </c>
      <c r="H9921" s="6">
        <f>E9921-G9921-'Recalled prostheses cost'!$F$23</f>
        <v>-592518493.76042163</v>
      </c>
      <c r="I9921" s="112">
        <v>29460958.480088059</v>
      </c>
      <c r="J9921" s="112">
        <v>236063886.00067618</v>
      </c>
      <c r="K9921" s="112">
        <f>I9921-J9921-(0.38*'Recalled prostheses cost'!$F$23)</f>
        <v>-215628620.81800678</v>
      </c>
      <c r="L9921" s="11">
        <f t="shared" si="312"/>
        <v>1</v>
      </c>
    </row>
    <row r="9922" spans="1:12" x14ac:dyDescent="0.25">
      <c r="A9922">
        <f t="shared" si="313"/>
        <v>9917</v>
      </c>
      <c r="C9922">
        <v>49848.278957892675</v>
      </c>
      <c r="D9922">
        <v>50675.749497156146</v>
      </c>
      <c r="E9922">
        <v>48892263.632663302</v>
      </c>
      <c r="F9922">
        <v>827.47053926347144</v>
      </c>
      <c r="G9922">
        <v>200117170.60627693</v>
      </c>
      <c r="H9922" s="6">
        <f>E9922-G9922-'Recalled prostheses cost'!$F$23</f>
        <v>-174976731.44050479</v>
      </c>
      <c r="I9922" s="112">
        <v>27322706.250459317</v>
      </c>
      <c r="J9922" s="112">
        <v>76044524.830385238</v>
      </c>
      <c r="K9922" s="112">
        <f>I9922-J9922-(0.38*'Recalled prostheses cost'!$F$23)</f>
        <v>-57747511.877344571</v>
      </c>
      <c r="L9922" s="11">
        <f t="shared" si="312"/>
        <v>1</v>
      </c>
    </row>
    <row r="9923" spans="1:12" x14ac:dyDescent="0.25">
      <c r="A9923">
        <f t="shared" si="313"/>
        <v>9918</v>
      </c>
      <c r="C9923">
        <v>70871.139493861221</v>
      </c>
      <c r="D9923">
        <v>74360.028100453899</v>
      </c>
      <c r="E9923">
        <v>48283113.67469494</v>
      </c>
      <c r="F9923">
        <v>3488.8886065926781</v>
      </c>
      <c r="G9923">
        <v>494342862.89568871</v>
      </c>
      <c r="H9923" s="6">
        <f>E9923-G9923-'Recalled prostheses cost'!$F$23</f>
        <v>-469811573.68788493</v>
      </c>
      <c r="I9923" s="112">
        <v>26791037.83247374</v>
      </c>
      <c r="J9923" s="112">
        <v>187850287.90036172</v>
      </c>
      <c r="K9923" s="112">
        <f>I9923-J9923-(0.38*'Recalled prostheses cost'!$F$23)</f>
        <v>-170084943.36530662</v>
      </c>
      <c r="L9923" s="11">
        <f t="shared" si="312"/>
        <v>1</v>
      </c>
    </row>
    <row r="9924" spans="1:12" x14ac:dyDescent="0.25">
      <c r="A9924">
        <f t="shared" si="313"/>
        <v>9919</v>
      </c>
      <c r="C9924">
        <v>55018.359145758586</v>
      </c>
      <c r="D9924">
        <v>57403.383761679412</v>
      </c>
      <c r="E9924">
        <v>47872210.015188679</v>
      </c>
      <c r="F9924">
        <v>2385.0246159208255</v>
      </c>
      <c r="G9924">
        <v>555573989.83900678</v>
      </c>
      <c r="H9924" s="6">
        <f>E9924-G9924-'Recalled prostheses cost'!$F$23</f>
        <v>-531453604.29070926</v>
      </c>
      <c r="I9924" s="112">
        <v>26445291.521303147</v>
      </c>
      <c r="J9924" s="112">
        <v>211118116.13882259</v>
      </c>
      <c r="K9924" s="112">
        <f>I9924-J9924-(0.38*'Recalled prostheses cost'!$F$23)</f>
        <v>-193698517.91493809</v>
      </c>
      <c r="L9924" s="11">
        <f t="shared" si="312"/>
        <v>1</v>
      </c>
    </row>
    <row r="9925" spans="1:12" x14ac:dyDescent="0.25">
      <c r="A9925">
        <f t="shared" si="313"/>
        <v>9920</v>
      </c>
      <c r="C9925">
        <v>52918.593422018363</v>
      </c>
      <c r="D9925">
        <v>54746.371701889664</v>
      </c>
      <c r="E9925">
        <v>53910615.481032602</v>
      </c>
      <c r="F9925">
        <v>1827.7782798713015</v>
      </c>
      <c r="G9925">
        <v>542134667.9079349</v>
      </c>
      <c r="H9925" s="6">
        <f>E9925-G9925-'Recalled prostheses cost'!$F$23</f>
        <v>-511975876.89379346</v>
      </c>
      <c r="I9925" s="112">
        <v>29876659.773136403</v>
      </c>
      <c r="J9925" s="112">
        <v>206011173.80501527</v>
      </c>
      <c r="K9925" s="112">
        <f>I9925-J9925-(0.38*'Recalled prostheses cost'!$F$23)</f>
        <v>-185160207.32929751</v>
      </c>
      <c r="L9925" s="11">
        <f t="shared" si="312"/>
        <v>1</v>
      </c>
    </row>
    <row r="9926" spans="1:12" x14ac:dyDescent="0.25">
      <c r="A9926">
        <f t="shared" si="313"/>
        <v>9921</v>
      </c>
      <c r="C9926">
        <v>52658.97029898427</v>
      </c>
      <c r="D9926">
        <v>54211.733719722972</v>
      </c>
      <c r="E9926">
        <v>43770416.266710624</v>
      </c>
      <c r="F9926">
        <v>1552.7634207387018</v>
      </c>
      <c r="G9926">
        <v>300012781.46385014</v>
      </c>
      <c r="H9926" s="6">
        <f>E9926-G9926-'Recalled prostheses cost'!$F$23</f>
        <v>-279994189.66403067</v>
      </c>
      <c r="I9926" s="112">
        <v>24133200.542331766</v>
      </c>
      <c r="J9926" s="112">
        <v>114004856.95626308</v>
      </c>
      <c r="K9926" s="112">
        <f>I9926-J9926-(0.38*'Recalled prostheses cost'!$F$23)</f>
        <v>-98897349.711349964</v>
      </c>
      <c r="L9926" s="11">
        <f t="shared" ref="L9926:L9989" si="314">IF(H9926/$H$1&lt;=F9926,1,0)</f>
        <v>1</v>
      </c>
    </row>
    <row r="9927" spans="1:12" x14ac:dyDescent="0.25">
      <c r="A9927">
        <f t="shared" si="313"/>
        <v>9922</v>
      </c>
      <c r="C9927">
        <v>56684.84542553249</v>
      </c>
      <c r="D9927">
        <v>58315.205742826503</v>
      </c>
      <c r="E9927">
        <v>48708709.462263152</v>
      </c>
      <c r="F9927">
        <v>1630.3603172940129</v>
      </c>
      <c r="G9927">
        <v>318929445.43103176</v>
      </c>
      <c r="H9927" s="6">
        <f>E9927-G9927-'Recalled prostheses cost'!$F$23</f>
        <v>-293972560.43565977</v>
      </c>
      <c r="I9927" s="112">
        <v>27162887.038662415</v>
      </c>
      <c r="J9927" s="112">
        <v>121193189.2637921</v>
      </c>
      <c r="K9927" s="112">
        <f>I9927-J9927-(0.38*'Recalled prostheses cost'!$F$23)</f>
        <v>-103055995.52254832</v>
      </c>
      <c r="L9927" s="11">
        <f t="shared" si="314"/>
        <v>1</v>
      </c>
    </row>
    <row r="9928" spans="1:12" x14ac:dyDescent="0.25">
      <c r="A9928">
        <f t="shared" ref="A9928:A9991" si="315">1+A9927</f>
        <v>9923</v>
      </c>
      <c r="C9928">
        <v>64855.462019819053</v>
      </c>
      <c r="D9928">
        <v>66773.866740809593</v>
      </c>
      <c r="E9928">
        <v>57037787.086048201</v>
      </c>
      <c r="F9928">
        <v>1918.4047209905402</v>
      </c>
      <c r="G9928">
        <v>390087000.44590104</v>
      </c>
      <c r="H9928" s="6">
        <f>E9928-G9928-'Recalled prostheses cost'!$F$23</f>
        <v>-356801037.82674402</v>
      </c>
      <c r="I9928" s="112">
        <v>31473415.783544544</v>
      </c>
      <c r="J9928" s="112">
        <v>148233060.16944236</v>
      </c>
      <c r="K9928" s="112">
        <f>I9928-J9928-(0.38*'Recalled prostheses cost'!$F$23)</f>
        <v>-125785337.68331647</v>
      </c>
      <c r="L9928" s="11">
        <f t="shared" si="314"/>
        <v>1</v>
      </c>
    </row>
    <row r="9929" spans="1:12" x14ac:dyDescent="0.25">
      <c r="A9929">
        <f t="shared" si="315"/>
        <v>9924</v>
      </c>
      <c r="C9929">
        <v>62367.370770592766</v>
      </c>
      <c r="D9929">
        <v>63973.512633375089</v>
      </c>
      <c r="E9929">
        <v>44567177.636120342</v>
      </c>
      <c r="F9929">
        <v>1606.1418627823223</v>
      </c>
      <c r="G9929">
        <v>268221751.97577217</v>
      </c>
      <c r="H9929" s="6">
        <f>E9929-G9929-'Recalled prostheses cost'!$F$23</f>
        <v>-247406398.80654299</v>
      </c>
      <c r="I9929" s="112">
        <v>24625492.135372732</v>
      </c>
      <c r="J9929" s="112">
        <v>101924265.7507934</v>
      </c>
      <c r="K9929" s="112">
        <f>I9929-J9929-(0.38*'Recalled prostheses cost'!$F$23)</f>
        <v>-86324466.912839323</v>
      </c>
      <c r="L9929" s="11">
        <f t="shared" si="314"/>
        <v>1</v>
      </c>
    </row>
    <row r="9930" spans="1:12" x14ac:dyDescent="0.25">
      <c r="A9930">
        <f t="shared" si="315"/>
        <v>9925</v>
      </c>
      <c r="C9930">
        <v>60413.169983414882</v>
      </c>
      <c r="D9930">
        <v>63136.569754268116</v>
      </c>
      <c r="E9930">
        <v>50217363.76139088</v>
      </c>
      <c r="F9930">
        <v>2723.3997708532333</v>
      </c>
      <c r="G9930">
        <v>488041097.81982279</v>
      </c>
      <c r="H9930" s="6">
        <f>E9930-G9930-'Recalled prostheses cost'!$F$23</f>
        <v>-461575558.52532309</v>
      </c>
      <c r="I9930" s="112">
        <v>27842624.719946418</v>
      </c>
      <c r="J9930" s="112">
        <v>185455617.17153272</v>
      </c>
      <c r="K9930" s="112">
        <f>I9930-J9930-(0.38*'Recalled prostheses cost'!$F$23)</f>
        <v>-166638685.74900496</v>
      </c>
      <c r="L9930" s="11">
        <f t="shared" si="314"/>
        <v>1</v>
      </c>
    </row>
    <row r="9931" spans="1:12" x14ac:dyDescent="0.25">
      <c r="A9931">
        <f t="shared" si="315"/>
        <v>9926</v>
      </c>
      <c r="C9931">
        <v>51566.754333869831</v>
      </c>
      <c r="D9931">
        <v>52653.674254829661</v>
      </c>
      <c r="E9931">
        <v>40665187.719325595</v>
      </c>
      <c r="F9931">
        <v>1086.9199209598301</v>
      </c>
      <c r="G9931">
        <v>196632629.22046664</v>
      </c>
      <c r="H9931" s="6">
        <f>E9931-G9931-'Recalled prostheses cost'!$F$23</f>
        <v>-179719265.96803221</v>
      </c>
      <c r="I9931" s="112">
        <v>22865042.035772812</v>
      </c>
      <c r="J9931" s="112">
        <v>74720399.103777319</v>
      </c>
      <c r="K9931" s="112">
        <f>I9931-J9931-(0.38*'Recalled prostheses cost'!$F$23)</f>
        <v>-60881050.36542315</v>
      </c>
      <c r="L9931" s="11">
        <f t="shared" si="314"/>
        <v>1</v>
      </c>
    </row>
    <row r="9932" spans="1:12" x14ac:dyDescent="0.25">
      <c r="A9932">
        <f t="shared" si="315"/>
        <v>9927</v>
      </c>
      <c r="C9932">
        <v>54534.550565144571</v>
      </c>
      <c r="D9932">
        <v>56467.549144775687</v>
      </c>
      <c r="E9932">
        <v>42409087.932877518</v>
      </c>
      <c r="F9932">
        <v>1932.9985796311157</v>
      </c>
      <c r="G9932">
        <v>348080513.40525568</v>
      </c>
      <c r="H9932" s="6">
        <f>E9932-G9932-'Recalled prostheses cost'!$F$23</f>
        <v>-329423249.9392693</v>
      </c>
      <c r="I9932" s="112">
        <v>23575433.709076084</v>
      </c>
      <c r="J9932" s="112">
        <v>132270595.09399718</v>
      </c>
      <c r="K9932" s="112">
        <f>I9932-J9932-(0.38*'Recalled prostheses cost'!$F$23)</f>
        <v>-117720854.68233976</v>
      </c>
      <c r="L9932" s="11">
        <f t="shared" si="314"/>
        <v>1</v>
      </c>
    </row>
    <row r="9933" spans="1:12" x14ac:dyDescent="0.25">
      <c r="A9933">
        <f t="shared" si="315"/>
        <v>9928</v>
      </c>
      <c r="C9933">
        <v>71523.623840264816</v>
      </c>
      <c r="D9933">
        <v>74026.511558566795</v>
      </c>
      <c r="E9933">
        <v>53340879.090328686</v>
      </c>
      <c r="F9933">
        <v>2502.8877183019795</v>
      </c>
      <c r="G9933">
        <v>490463624.55702776</v>
      </c>
      <c r="H9933" s="6">
        <f>E9933-G9933-'Recalled prostheses cost'!$F$23</f>
        <v>-460874569.93359023</v>
      </c>
      <c r="I9933" s="112">
        <v>29805343.932191033</v>
      </c>
      <c r="J9933" s="112">
        <v>186376177.33167052</v>
      </c>
      <c r="K9933" s="112">
        <f>I9933-J9933-(0.38*'Recalled prostheses cost'!$F$23)</f>
        <v>-165596526.69689813</v>
      </c>
      <c r="L9933" s="11">
        <f t="shared" si="314"/>
        <v>1</v>
      </c>
    </row>
    <row r="9934" spans="1:12" x14ac:dyDescent="0.25">
      <c r="A9934">
        <f t="shared" si="315"/>
        <v>9929</v>
      </c>
      <c r="C9934">
        <v>73714.581550394476</v>
      </c>
      <c r="D9934">
        <v>76662.548651253688</v>
      </c>
      <c r="E9934">
        <v>44721546.508480594</v>
      </c>
      <c r="F9934">
        <v>2947.9671008592122</v>
      </c>
      <c r="G9934">
        <v>363471629.09049833</v>
      </c>
      <c r="H9934" s="6">
        <f>E9934-G9934-'Recalled prostheses cost'!$F$23</f>
        <v>-342501907.04890889</v>
      </c>
      <c r="I9934" s="112">
        <v>25103955.185711995</v>
      </c>
      <c r="J9934" s="112">
        <v>138119219.05438939</v>
      </c>
      <c r="K9934" s="112">
        <f>I9934-J9934-(0.38*'Recalled prostheses cost'!$F$23)</f>
        <v>-122040957.16609603</v>
      </c>
      <c r="L9934" s="11">
        <f t="shared" si="314"/>
        <v>1</v>
      </c>
    </row>
    <row r="9935" spans="1:12" x14ac:dyDescent="0.25">
      <c r="A9935">
        <f t="shared" si="315"/>
        <v>9930</v>
      </c>
      <c r="C9935">
        <v>55535.054209024318</v>
      </c>
      <c r="D9935">
        <v>57164.742823679466</v>
      </c>
      <c r="E9935">
        <v>53893926.83021751</v>
      </c>
      <c r="F9935">
        <v>1629.6886146551478</v>
      </c>
      <c r="G9935">
        <v>334171721.42253947</v>
      </c>
      <c r="H9935" s="6">
        <f>E9935-G9935-'Recalled prostheses cost'!$F$23</f>
        <v>-304029619.05921316</v>
      </c>
      <c r="I9935" s="112">
        <v>29790072.430286605</v>
      </c>
      <c r="J9935" s="112">
        <v>126985254.14056499</v>
      </c>
      <c r="K9935" s="112">
        <f>I9935-J9935-(0.38*'Recalled prostheses cost'!$F$23)</f>
        <v>-106220875.00769705</v>
      </c>
      <c r="L9935" s="11">
        <f t="shared" si="314"/>
        <v>1</v>
      </c>
    </row>
    <row r="9936" spans="1:12" x14ac:dyDescent="0.25">
      <c r="A9936">
        <f t="shared" si="315"/>
        <v>9931</v>
      </c>
      <c r="C9936">
        <v>62946.082102533888</v>
      </c>
      <c r="D9936">
        <v>65089.880415410633</v>
      </c>
      <c r="E9936">
        <v>43908227.44599463</v>
      </c>
      <c r="F9936">
        <v>2143.7983128767446</v>
      </c>
      <c r="G9936">
        <v>331958664.28616321</v>
      </c>
      <c r="H9936" s="6">
        <f>E9936-G9936-'Recalled prostheses cost'!$F$23</f>
        <v>-311802261.30705976</v>
      </c>
      <c r="I9936" s="112">
        <v>24303932.89080349</v>
      </c>
      <c r="J9936" s="112">
        <v>126144292.42874204</v>
      </c>
      <c r="K9936" s="112">
        <f>I9936-J9936-(0.38*'Recalled prostheses cost'!$F$23)</f>
        <v>-110866052.83535719</v>
      </c>
      <c r="L9936" s="11">
        <f t="shared" si="314"/>
        <v>1</v>
      </c>
    </row>
    <row r="9937" spans="1:12" x14ac:dyDescent="0.25">
      <c r="A9937">
        <f t="shared" si="315"/>
        <v>9932</v>
      </c>
      <c r="C9937">
        <v>47744.53911665373</v>
      </c>
      <c r="D9937">
        <v>48983.482689104378</v>
      </c>
      <c r="E9937">
        <v>60956256.978024632</v>
      </c>
      <c r="F9937">
        <v>1238.9435724506475</v>
      </c>
      <c r="G9937">
        <v>341231427.50634557</v>
      </c>
      <c r="H9937" s="6">
        <f>E9937-G9937-'Recalled prostheses cost'!$F$23</f>
        <v>-304026994.99521208</v>
      </c>
      <c r="I9937" s="112">
        <v>33722925.00251326</v>
      </c>
      <c r="J9937" s="112">
        <v>129667942.45241129</v>
      </c>
      <c r="K9937" s="112">
        <f>I9937-J9937-(0.38*'Recalled prostheses cost'!$F$23)</f>
        <v>-104970710.74731669</v>
      </c>
      <c r="L9937" s="11">
        <f t="shared" si="314"/>
        <v>1</v>
      </c>
    </row>
    <row r="9938" spans="1:12" x14ac:dyDescent="0.25">
      <c r="A9938">
        <f t="shared" si="315"/>
        <v>9933</v>
      </c>
      <c r="C9938">
        <v>53988.877737073934</v>
      </c>
      <c r="D9938">
        <v>55748.067610475337</v>
      </c>
      <c r="E9938">
        <v>53663242.633364663</v>
      </c>
      <c r="F9938">
        <v>1759.189873401403</v>
      </c>
      <c r="G9938">
        <v>426687451.00937194</v>
      </c>
      <c r="H9938" s="6">
        <f>E9938-G9938-'Recalled prostheses cost'!$F$23</f>
        <v>-396776032.84289843</v>
      </c>
      <c r="I9938" s="112">
        <v>29769675.387233205</v>
      </c>
      <c r="J9938" s="112">
        <v>162141231.38356134</v>
      </c>
      <c r="K9938" s="112">
        <f>I9938-J9938-(0.38*'Recalled prostheses cost'!$F$23)</f>
        <v>-141397249.2937468</v>
      </c>
      <c r="L9938" s="11">
        <f t="shared" si="314"/>
        <v>1</v>
      </c>
    </row>
    <row r="9939" spans="1:12" x14ac:dyDescent="0.25">
      <c r="A9939">
        <f t="shared" si="315"/>
        <v>9934</v>
      </c>
      <c r="C9939">
        <v>55807.3924541866</v>
      </c>
      <c r="D9939">
        <v>56327.032813687969</v>
      </c>
      <c r="E9939">
        <v>46605696.824028373</v>
      </c>
      <c r="F9939">
        <v>519.64035950136895</v>
      </c>
      <c r="G9939">
        <v>91296186.895461649</v>
      </c>
      <c r="H9939" s="6">
        <f>E9939-G9939-'Recalled prostheses cost'!$F$23</f>
        <v>-68442314.538324445</v>
      </c>
      <c r="I9939" s="112">
        <v>26365806.600211598</v>
      </c>
      <c r="J9939" s="112">
        <v>34692551.020275429</v>
      </c>
      <c r="K9939" s="112">
        <f>I9939-J9939-(0.38*'Recalled prostheses cost'!$F$23)</f>
        <v>-17352437.717482477</v>
      </c>
      <c r="L9939" s="11">
        <f t="shared" si="314"/>
        <v>1</v>
      </c>
    </row>
    <row r="9940" spans="1:12" x14ac:dyDescent="0.25">
      <c r="A9940">
        <f t="shared" si="315"/>
        <v>9935</v>
      </c>
      <c r="C9940">
        <v>50959.514351345577</v>
      </c>
      <c r="D9940">
        <v>52916.995035226886</v>
      </c>
      <c r="E9940">
        <v>46097007.648766369</v>
      </c>
      <c r="F9940">
        <v>1957.4806838813092</v>
      </c>
      <c r="G9940">
        <v>393204470.37371331</v>
      </c>
      <c r="H9940" s="6">
        <f>E9940-G9940-'Recalled prostheses cost'!$F$23</f>
        <v>-370859287.19183815</v>
      </c>
      <c r="I9940" s="112">
        <v>25707567.799823035</v>
      </c>
      <c r="J9940" s="112">
        <v>149417698.74201107</v>
      </c>
      <c r="K9940" s="112">
        <f>I9940-J9940-(0.38*'Recalled prostheses cost'!$F$23)</f>
        <v>-132735824.23960668</v>
      </c>
      <c r="L9940" s="11">
        <f t="shared" si="314"/>
        <v>1</v>
      </c>
    </row>
    <row r="9941" spans="1:12" x14ac:dyDescent="0.25">
      <c r="A9941">
        <f t="shared" si="315"/>
        <v>9936</v>
      </c>
      <c r="C9941">
        <v>65443.451438746641</v>
      </c>
      <c r="D9941">
        <v>67291.476844455319</v>
      </c>
      <c r="E9941">
        <v>38487057.393401228</v>
      </c>
      <c r="F9941">
        <v>1848.0254057086786</v>
      </c>
      <c r="G9941">
        <v>233263476.92279983</v>
      </c>
      <c r="H9941" s="6">
        <f>E9941-G9941-'Recalled prostheses cost'!$F$23</f>
        <v>-218528243.99628976</v>
      </c>
      <c r="I9941" s="112">
        <v>21203360.269324433</v>
      </c>
      <c r="J9941" s="112">
        <v>88640121.230663896</v>
      </c>
      <c r="K9941" s="112">
        <f>I9941-J9941-(0.38*'Recalled prostheses cost'!$F$23)</f>
        <v>-76462454.258758098</v>
      </c>
      <c r="L9941" s="11">
        <f t="shared" si="314"/>
        <v>1</v>
      </c>
    </row>
    <row r="9942" spans="1:12" x14ac:dyDescent="0.25">
      <c r="A9942">
        <f t="shared" si="315"/>
        <v>9937</v>
      </c>
      <c r="C9942">
        <v>81282.079582775841</v>
      </c>
      <c r="D9942">
        <v>83714.662567802894</v>
      </c>
      <c r="E9942">
        <v>41631626.704822831</v>
      </c>
      <c r="F9942">
        <v>2432.5829850270529</v>
      </c>
      <c r="G9942">
        <v>259163069.79713342</v>
      </c>
      <c r="H9942" s="6">
        <f>E9942-G9942-'Recalled prostheses cost'!$F$23</f>
        <v>-241283267.55920175</v>
      </c>
      <c r="I9942" s="112">
        <v>23382040.39781598</v>
      </c>
      <c r="J9942" s="112">
        <v>98481966.522910699</v>
      </c>
      <c r="K9942" s="112">
        <f>I9942-J9942-(0.38*'Recalled prostheses cost'!$F$23)</f>
        <v>-84125619.422513366</v>
      </c>
      <c r="L9942" s="11">
        <f t="shared" si="314"/>
        <v>1</v>
      </c>
    </row>
    <row r="9943" spans="1:12" x14ac:dyDescent="0.25">
      <c r="A9943">
        <f t="shared" si="315"/>
        <v>9938</v>
      </c>
      <c r="C9943">
        <v>72868.264731037692</v>
      </c>
      <c r="D9943">
        <v>75376.269815175358</v>
      </c>
      <c r="E9943">
        <v>41690110.09330792</v>
      </c>
      <c r="F9943">
        <v>2508.0050841376651</v>
      </c>
      <c r="G9943">
        <v>309142312.35596907</v>
      </c>
      <c r="H9943" s="6">
        <f>E9943-G9943-'Recalled prostheses cost'!$F$23</f>
        <v>-291204026.72955233</v>
      </c>
      <c r="I9943" s="112">
        <v>23159575.212281745</v>
      </c>
      <c r="J9943" s="112">
        <v>117474078.69526824</v>
      </c>
      <c r="K9943" s="112">
        <f>I9943-J9943-(0.38*'Recalled prostheses cost'!$F$23)</f>
        <v>-103340196.78040513</v>
      </c>
      <c r="L9943" s="11">
        <f t="shared" si="314"/>
        <v>1</v>
      </c>
    </row>
    <row r="9944" spans="1:12" x14ac:dyDescent="0.25">
      <c r="A9944">
        <f t="shared" si="315"/>
        <v>9939</v>
      </c>
      <c r="C9944">
        <v>55069.454097382346</v>
      </c>
      <c r="D9944">
        <v>56188.190883866817</v>
      </c>
      <c r="E9944">
        <v>67494701.891291186</v>
      </c>
      <c r="F9944">
        <v>1118.7367864844709</v>
      </c>
      <c r="G9944">
        <v>318019214.49581885</v>
      </c>
      <c r="H9944" s="6">
        <f>E9944-G9944-'Recalled prostheses cost'!$F$23</f>
        <v>-274276337.07141882</v>
      </c>
      <c r="I9944" s="112">
        <v>37705227.068423897</v>
      </c>
      <c r="J9944" s="112">
        <v>120847301.50841117</v>
      </c>
      <c r="K9944" s="112">
        <f>I9944-J9944-(0.38*'Recalled prostheses cost'!$F$23)</f>
        <v>-92167767.737405926</v>
      </c>
      <c r="L9944" s="11">
        <f t="shared" si="314"/>
        <v>1</v>
      </c>
    </row>
    <row r="9945" spans="1:12" x14ac:dyDescent="0.25">
      <c r="A9945">
        <f t="shared" si="315"/>
        <v>9940</v>
      </c>
      <c r="C9945">
        <v>51029.374986805931</v>
      </c>
      <c r="D9945">
        <v>52372.027091252377</v>
      </c>
      <c r="E9945">
        <v>62661258.695305817</v>
      </c>
      <c r="F9945">
        <v>1342.6521044464462</v>
      </c>
      <c r="G9945">
        <v>410733654.92815191</v>
      </c>
      <c r="H9945" s="6">
        <f>E9945-G9945-'Recalled prostheses cost'!$F$23</f>
        <v>-371824220.69973725</v>
      </c>
      <c r="I9945" s="112">
        <v>35393453.617429137</v>
      </c>
      <c r="J9945" s="112">
        <v>156078788.87269771</v>
      </c>
      <c r="K9945" s="112">
        <f>I9945-J9945-(0.38*'Recalled prostheses cost'!$F$23)</f>
        <v>-129711028.55268723</v>
      </c>
      <c r="L9945" s="11">
        <f t="shared" si="314"/>
        <v>1</v>
      </c>
    </row>
    <row r="9946" spans="1:12" x14ac:dyDescent="0.25">
      <c r="A9946">
        <f t="shared" si="315"/>
        <v>9941</v>
      </c>
      <c r="C9946">
        <v>48504.908827340376</v>
      </c>
      <c r="D9946">
        <v>50190.897981375034</v>
      </c>
      <c r="E9946">
        <v>59751518.377903968</v>
      </c>
      <c r="F9946">
        <v>1685.989154034658</v>
      </c>
      <c r="G9946">
        <v>607550481.27015483</v>
      </c>
      <c r="H9946" s="6">
        <f>E9946-G9946-'Recalled prostheses cost'!$F$23</f>
        <v>-571550787.35914207</v>
      </c>
      <c r="I9946" s="112">
        <v>33206071.407351933</v>
      </c>
      <c r="J9946" s="112">
        <v>230869182.88265875</v>
      </c>
      <c r="K9946" s="112">
        <f>I9946-J9946-(0.38*'Recalled prostheses cost'!$F$23)</f>
        <v>-206688804.77272546</v>
      </c>
      <c r="L9946" s="11">
        <f t="shared" si="314"/>
        <v>1</v>
      </c>
    </row>
    <row r="9947" spans="1:12" x14ac:dyDescent="0.25">
      <c r="A9947">
        <f t="shared" si="315"/>
        <v>9942</v>
      </c>
      <c r="C9947">
        <v>54091.650686697889</v>
      </c>
      <c r="D9947">
        <v>55064.559985340304</v>
      </c>
      <c r="E9947">
        <v>66364159.351873212</v>
      </c>
      <c r="F9947">
        <v>972.9092986424148</v>
      </c>
      <c r="G9947">
        <v>283738824.00208181</v>
      </c>
      <c r="H9947" s="6">
        <f>E9947-G9947-'Recalled prostheses cost'!$F$23</f>
        <v>-241126489.11709976</v>
      </c>
      <c r="I9947" s="112">
        <v>36307765.780579641</v>
      </c>
      <c r="J9947" s="112">
        <v>107820753.12079109</v>
      </c>
      <c r="K9947" s="112">
        <f>I9947-J9947-(0.38*'Recalled prostheses cost'!$F$23)</f>
        <v>-80538680.637630105</v>
      </c>
      <c r="L9947" s="11">
        <f t="shared" si="314"/>
        <v>1</v>
      </c>
    </row>
    <row r="9948" spans="1:12" x14ac:dyDescent="0.25">
      <c r="A9948">
        <f t="shared" si="315"/>
        <v>9943</v>
      </c>
      <c r="C9948">
        <v>68989.357735402271</v>
      </c>
      <c r="D9948">
        <v>71198.952870629873</v>
      </c>
      <c r="E9948">
        <v>44078664.619397826</v>
      </c>
      <c r="F9948">
        <v>2209.5951352276024</v>
      </c>
      <c r="G9948">
        <v>288558579.17022049</v>
      </c>
      <c r="H9948" s="6">
        <f>E9948-G9948-'Recalled prostheses cost'!$F$23</f>
        <v>-268231739.01771384</v>
      </c>
      <c r="I9948" s="112">
        <v>24599408.721579049</v>
      </c>
      <c r="J9948" s="112">
        <v>109652260.08468379</v>
      </c>
      <c r="K9948" s="112">
        <f>I9948-J9948-(0.38*'Recalled prostheses cost'!$F$23)</f>
        <v>-94078544.660523385</v>
      </c>
      <c r="L9948" s="11">
        <f t="shared" si="314"/>
        <v>1</v>
      </c>
    </row>
    <row r="9949" spans="1:12" x14ac:dyDescent="0.25">
      <c r="A9949">
        <f t="shared" si="315"/>
        <v>9944</v>
      </c>
      <c r="C9949">
        <v>50831.458630059642</v>
      </c>
      <c r="D9949">
        <v>51775.474933636389</v>
      </c>
      <c r="E9949">
        <v>40763371.954808705</v>
      </c>
      <c r="F9949">
        <v>944.0163035767473</v>
      </c>
      <c r="G9949">
        <v>172029560.27569696</v>
      </c>
      <c r="H9949" s="6">
        <f>E9949-G9949-'Recalled prostheses cost'!$F$23</f>
        <v>-155018012.78777942</v>
      </c>
      <c r="I9949" s="112">
        <v>22636378.388341986</v>
      </c>
      <c r="J9949" s="112">
        <v>65371232.904764846</v>
      </c>
      <c r="K9949" s="112">
        <f>I9949-J9949-(0.38*'Recalled prostheses cost'!$F$23)</f>
        <v>-51760547.813841507</v>
      </c>
      <c r="L9949" s="11">
        <f t="shared" si="314"/>
        <v>1</v>
      </c>
    </row>
    <row r="9950" spans="1:12" x14ac:dyDescent="0.25">
      <c r="A9950">
        <f t="shared" si="315"/>
        <v>9945</v>
      </c>
      <c r="C9950">
        <v>60451.432596303886</v>
      </c>
      <c r="D9950">
        <v>61654.016317326546</v>
      </c>
      <c r="E9950">
        <v>52713037.050258771</v>
      </c>
      <c r="F9950">
        <v>1202.58372102266</v>
      </c>
      <c r="G9950">
        <v>204014834.88213384</v>
      </c>
      <c r="H9950" s="6">
        <f>E9950-G9950-'Recalled prostheses cost'!$F$23</f>
        <v>-175053622.29876626</v>
      </c>
      <c r="I9950" s="112">
        <v>29704381.92050872</v>
      </c>
      <c r="J9950" s="112">
        <v>77525637.255210847</v>
      </c>
      <c r="K9950" s="112">
        <f>I9950-J9950-(0.38*'Recalled prostheses cost'!$F$23)</f>
        <v>-56846948.632120773</v>
      </c>
      <c r="L9950" s="11">
        <f t="shared" si="314"/>
        <v>1</v>
      </c>
    </row>
    <row r="9951" spans="1:12" x14ac:dyDescent="0.25">
      <c r="A9951">
        <f t="shared" si="315"/>
        <v>9946</v>
      </c>
      <c r="C9951">
        <v>86091.573179804356</v>
      </c>
      <c r="D9951">
        <v>89465.932849193647</v>
      </c>
      <c r="E9951">
        <v>51485751.17576319</v>
      </c>
      <c r="F9951">
        <v>3374.3596693892905</v>
      </c>
      <c r="G9951">
        <v>397682033.83889371</v>
      </c>
      <c r="H9951" s="6">
        <f>E9951-G9951-'Recalled prostheses cost'!$F$23</f>
        <v>-369948107.13002169</v>
      </c>
      <c r="I9951" s="112">
        <v>28461825.912801895</v>
      </c>
      <c r="J9951" s="112">
        <v>151119172.85877964</v>
      </c>
      <c r="K9951" s="112">
        <f>I9951-J9951-(0.38*'Recalled prostheses cost'!$F$23)</f>
        <v>-131683040.2433964</v>
      </c>
      <c r="L9951" s="11">
        <f t="shared" si="314"/>
        <v>1</v>
      </c>
    </row>
    <row r="9952" spans="1:12" x14ac:dyDescent="0.25">
      <c r="A9952">
        <f t="shared" si="315"/>
        <v>9947</v>
      </c>
      <c r="C9952">
        <v>71807.036395888208</v>
      </c>
      <c r="D9952">
        <v>74989.427609590828</v>
      </c>
      <c r="E9952">
        <v>63030687.155113466</v>
      </c>
      <c r="F9952">
        <v>3182.39121370262</v>
      </c>
      <c r="G9952">
        <v>642477791.24741602</v>
      </c>
      <c r="H9952" s="6">
        <f>E9952-G9952-'Recalled prostheses cost'!$F$23</f>
        <v>-603198928.55919373</v>
      </c>
      <c r="I9952" s="112">
        <v>34848911.852422595</v>
      </c>
      <c r="J9952" s="112">
        <v>244141560.67401811</v>
      </c>
      <c r="K9952" s="112">
        <f>I9952-J9952-(0.38*'Recalled prostheses cost'!$F$23)</f>
        <v>-218318342.11901417</v>
      </c>
      <c r="L9952" s="11">
        <f t="shared" si="314"/>
        <v>1</v>
      </c>
    </row>
    <row r="9953" spans="1:12" x14ac:dyDescent="0.25">
      <c r="A9953">
        <f t="shared" si="315"/>
        <v>9948</v>
      </c>
      <c r="C9953">
        <v>65934.821521944032</v>
      </c>
      <c r="D9953">
        <v>67976.868165471329</v>
      </c>
      <c r="E9953">
        <v>44764008.982486688</v>
      </c>
      <c r="F9953">
        <v>2042.0466435272974</v>
      </c>
      <c r="G9953">
        <v>227306206.50832218</v>
      </c>
      <c r="H9953" s="6">
        <f>E9953-G9953-'Recalled prostheses cost'!$F$23</f>
        <v>-206294021.99272665</v>
      </c>
      <c r="I9953" s="112">
        <v>24796064.62766438</v>
      </c>
      <c r="J9953" s="112">
        <v>86376358.473162442</v>
      </c>
      <c r="K9953" s="112">
        <f>I9953-J9953-(0.38*'Recalled prostheses cost'!$F$23)</f>
        <v>-70605987.142916709</v>
      </c>
      <c r="L9953" s="11">
        <f t="shared" si="314"/>
        <v>1</v>
      </c>
    </row>
    <row r="9954" spans="1:12" x14ac:dyDescent="0.25">
      <c r="A9954">
        <f t="shared" si="315"/>
        <v>9949</v>
      </c>
      <c r="C9954">
        <v>50308.92489289552</v>
      </c>
      <c r="D9954">
        <v>51339.534481571034</v>
      </c>
      <c r="E9954">
        <v>40348242.23423399</v>
      </c>
      <c r="F9954">
        <v>1030.6095886755138</v>
      </c>
      <c r="G9954">
        <v>176403663.69261605</v>
      </c>
      <c r="H9954" s="6">
        <f>E9954-G9954-'Recalled prostheses cost'!$F$23</f>
        <v>-159807245.92527324</v>
      </c>
      <c r="I9954" s="112">
        <v>22787952.731439874</v>
      </c>
      <c r="J9954" s="112">
        <v>67033392.203194104</v>
      </c>
      <c r="K9954" s="112">
        <f>I9954-J9954-(0.38*'Recalled prostheses cost'!$F$23)</f>
        <v>-53271132.769172877</v>
      </c>
      <c r="L9954" s="11">
        <f t="shared" si="314"/>
        <v>1</v>
      </c>
    </row>
    <row r="9955" spans="1:12" x14ac:dyDescent="0.25">
      <c r="A9955">
        <f t="shared" si="315"/>
        <v>9950</v>
      </c>
      <c r="C9955">
        <v>78256.509895685202</v>
      </c>
      <c r="D9955">
        <v>81298.934262617986</v>
      </c>
      <c r="E9955">
        <v>57836388.300660096</v>
      </c>
      <c r="F9955">
        <v>3042.4243669327843</v>
      </c>
      <c r="G9955">
        <v>472878511.40658182</v>
      </c>
      <c r="H9955" s="6">
        <f>E9955-G9955-'Recalled prostheses cost'!$F$23</f>
        <v>-438793947.57281291</v>
      </c>
      <c r="I9955" s="112">
        <v>31642058.607524939</v>
      </c>
      <c r="J9955" s="112">
        <v>179693834.33450109</v>
      </c>
      <c r="K9955" s="112">
        <f>I9955-J9955-(0.38*'Recalled prostheses cost'!$F$23)</f>
        <v>-157077469.02439481</v>
      </c>
      <c r="L9955" s="11">
        <f t="shared" si="314"/>
        <v>1</v>
      </c>
    </row>
    <row r="9956" spans="1:12" x14ac:dyDescent="0.25">
      <c r="A9956">
        <f t="shared" si="315"/>
        <v>9951</v>
      </c>
      <c r="C9956">
        <v>56203.021315462676</v>
      </c>
      <c r="D9956">
        <v>58326.26328547646</v>
      </c>
      <c r="E9956">
        <v>55044360.659241408</v>
      </c>
      <c r="F9956">
        <v>2123.2419700137834</v>
      </c>
      <c r="G9956">
        <v>460733077.65718997</v>
      </c>
      <c r="H9956" s="6">
        <f>E9956-G9956-'Recalled prostheses cost'!$F$23</f>
        <v>-429440541.4648397</v>
      </c>
      <c r="I9956" s="112">
        <v>30297780.217704922</v>
      </c>
      <c r="J9956" s="112">
        <v>175078569.50973216</v>
      </c>
      <c r="K9956" s="112">
        <f>I9956-J9956-(0.38*'Recalled prostheses cost'!$F$23)</f>
        <v>-153806482.58944589</v>
      </c>
      <c r="L9956" s="11">
        <f t="shared" si="314"/>
        <v>1</v>
      </c>
    </row>
    <row r="9957" spans="1:12" x14ac:dyDescent="0.25">
      <c r="A9957">
        <f t="shared" si="315"/>
        <v>9952</v>
      </c>
      <c r="C9957">
        <v>71289.701684761254</v>
      </c>
      <c r="D9957">
        <v>74010.92538080689</v>
      </c>
      <c r="E9957">
        <v>54461167.365528427</v>
      </c>
      <c r="F9957">
        <v>2721.2236960456357</v>
      </c>
      <c r="G9957">
        <v>451714508.93713021</v>
      </c>
      <c r="H9957" s="6">
        <f>E9957-G9957-'Recalled prostheses cost'!$F$23</f>
        <v>-421005166.03849298</v>
      </c>
      <c r="I9957" s="112">
        <v>30476990.285815883</v>
      </c>
      <c r="J9957" s="112">
        <v>171651513.39610955</v>
      </c>
      <c r="K9957" s="112">
        <f>I9957-J9957-(0.38*'Recalled prostheses cost'!$F$23)</f>
        <v>-150200216.40771231</v>
      </c>
      <c r="L9957" s="11">
        <f t="shared" si="314"/>
        <v>1</v>
      </c>
    </row>
    <row r="9958" spans="1:12" x14ac:dyDescent="0.25">
      <c r="A9958">
        <f t="shared" si="315"/>
        <v>9953</v>
      </c>
      <c r="C9958">
        <v>53395.941979369403</v>
      </c>
      <c r="D9958">
        <v>55240.572827618606</v>
      </c>
      <c r="E9958">
        <v>45595705.184840597</v>
      </c>
      <c r="F9958">
        <v>1844.6308482492022</v>
      </c>
      <c r="G9958">
        <v>321935589.80688888</v>
      </c>
      <c r="H9958" s="6">
        <f>E9958-G9958-'Recalled prostheses cost'!$F$23</f>
        <v>-300091709.08893943</v>
      </c>
      <c r="I9958" s="112">
        <v>25386722.044970278</v>
      </c>
      <c r="J9958" s="112">
        <v>122335524.12661782</v>
      </c>
      <c r="K9958" s="112">
        <f>I9958-J9958-(0.38*'Recalled prostheses cost'!$F$23)</f>
        <v>-105974495.3790662</v>
      </c>
      <c r="L9958" s="11">
        <f t="shared" si="314"/>
        <v>1</v>
      </c>
    </row>
    <row r="9959" spans="1:12" x14ac:dyDescent="0.25">
      <c r="A9959">
        <f t="shared" si="315"/>
        <v>9954</v>
      </c>
      <c r="C9959">
        <v>54431.442778542842</v>
      </c>
      <c r="D9959">
        <v>56822.242746711534</v>
      </c>
      <c r="E9959">
        <v>55951140.274873786</v>
      </c>
      <c r="F9959">
        <v>2390.7999681686924</v>
      </c>
      <c r="G9959">
        <v>605352703.28733325</v>
      </c>
      <c r="H9959" s="6">
        <f>E9959-G9959-'Recalled prostheses cost'!$F$23</f>
        <v>-573153387.47935069</v>
      </c>
      <c r="I9959" s="112">
        <v>31216696.967163615</v>
      </c>
      <c r="J9959" s="112">
        <v>230034027.24918664</v>
      </c>
      <c r="K9959" s="112">
        <f>I9959-J9959-(0.38*'Recalled prostheses cost'!$F$23)</f>
        <v>-207843023.57944167</v>
      </c>
      <c r="L9959" s="11">
        <f t="shared" si="314"/>
        <v>1</v>
      </c>
    </row>
    <row r="9960" spans="1:12" x14ac:dyDescent="0.25">
      <c r="A9960">
        <f t="shared" si="315"/>
        <v>9955</v>
      </c>
      <c r="C9960">
        <v>56911.560452600053</v>
      </c>
      <c r="D9960">
        <v>58458.490221861714</v>
      </c>
      <c r="E9960">
        <v>44488957.184303313</v>
      </c>
      <c r="F9960">
        <v>1546.9297692616601</v>
      </c>
      <c r="G9960">
        <v>297009564.89403284</v>
      </c>
      <c r="H9960" s="6">
        <f>E9960-G9960-'Recalled prostheses cost'!$F$23</f>
        <v>-276272432.17662072</v>
      </c>
      <c r="I9960" s="112">
        <v>24445751.680824652</v>
      </c>
      <c r="J9960" s="112">
        <v>112863634.65973246</v>
      </c>
      <c r="K9960" s="112">
        <f>I9960-J9960-(0.38*'Recalled prostheses cost'!$F$23)</f>
        <v>-97443576.276326448</v>
      </c>
      <c r="L9960" s="11">
        <f t="shared" si="314"/>
        <v>1</v>
      </c>
    </row>
    <row r="9961" spans="1:12" x14ac:dyDescent="0.25">
      <c r="A9961">
        <f t="shared" si="315"/>
        <v>9956</v>
      </c>
      <c r="C9961">
        <v>51829.160635188178</v>
      </c>
      <c r="D9961">
        <v>53399.431141827969</v>
      </c>
      <c r="E9961">
        <v>57381348.851067998</v>
      </c>
      <c r="F9961">
        <v>1570.2705066397903</v>
      </c>
      <c r="G9961">
        <v>358449007.07472742</v>
      </c>
      <c r="H9961" s="6">
        <f>E9961-G9961-'Recalled prostheses cost'!$F$23</f>
        <v>-324819482.69055057</v>
      </c>
      <c r="I9961" s="112">
        <v>31896334.695551958</v>
      </c>
      <c r="J9961" s="112">
        <v>136210622.68839642</v>
      </c>
      <c r="K9961" s="112">
        <f>I9961-J9961-(0.38*'Recalled prostheses cost'!$F$23)</f>
        <v>-113339981.29026312</v>
      </c>
      <c r="L9961" s="11">
        <f t="shared" si="314"/>
        <v>1</v>
      </c>
    </row>
    <row r="9962" spans="1:12" x14ac:dyDescent="0.25">
      <c r="A9962">
        <f t="shared" si="315"/>
        <v>9957</v>
      </c>
      <c r="C9962">
        <v>57732.497531775211</v>
      </c>
      <c r="D9962">
        <v>59837.668953069166</v>
      </c>
      <c r="E9962">
        <v>47681463.202865556</v>
      </c>
      <c r="F9962">
        <v>2105.1714212939551</v>
      </c>
      <c r="G9962">
        <v>437177640.43286741</v>
      </c>
      <c r="H9962" s="6">
        <f>E9962-G9962-'Recalled prostheses cost'!$F$23</f>
        <v>-413248001.69689304</v>
      </c>
      <c r="I9962" s="112">
        <v>26376290.790099155</v>
      </c>
      <c r="J9962" s="112">
        <v>166127503.36448959</v>
      </c>
      <c r="K9962" s="112">
        <f>I9962-J9962-(0.38*'Recalled prostheses cost'!$F$23)</f>
        <v>-148776905.8718091</v>
      </c>
      <c r="L9962" s="11">
        <f t="shared" si="314"/>
        <v>1</v>
      </c>
    </row>
    <row r="9963" spans="1:12" x14ac:dyDescent="0.25">
      <c r="A9963">
        <f t="shared" si="315"/>
        <v>9958</v>
      </c>
      <c r="C9963">
        <v>60252.861341302138</v>
      </c>
      <c r="D9963">
        <v>61974.91812665372</v>
      </c>
      <c r="E9963">
        <v>62780071.064890854</v>
      </c>
      <c r="F9963">
        <v>1722.0567853515822</v>
      </c>
      <c r="G9963">
        <v>501609440.1290347</v>
      </c>
      <c r="H9963" s="6">
        <f>E9963-G9963-'Recalled prostheses cost'!$F$23</f>
        <v>-462581193.53103501</v>
      </c>
      <c r="I9963" s="112">
        <v>34848608.346863918</v>
      </c>
      <c r="J9963" s="112">
        <v>190611587.24903321</v>
      </c>
      <c r="K9963" s="112">
        <f>I9963-J9963-(0.38*'Recalled prostheses cost'!$F$23)</f>
        <v>-164788672.19958794</v>
      </c>
      <c r="L9963" s="11">
        <f t="shared" si="314"/>
        <v>1</v>
      </c>
    </row>
    <row r="9964" spans="1:12" x14ac:dyDescent="0.25">
      <c r="A9964">
        <f t="shared" si="315"/>
        <v>9959</v>
      </c>
      <c r="C9964">
        <v>65530.035467524307</v>
      </c>
      <c r="D9964">
        <v>68144.777132609714</v>
      </c>
      <c r="E9964">
        <v>43915509.735264316</v>
      </c>
      <c r="F9964">
        <v>2614.7416650854066</v>
      </c>
      <c r="G9964">
        <v>385646813.11505944</v>
      </c>
      <c r="H9964" s="6">
        <f>E9964-G9964-'Recalled prostheses cost'!$F$23</f>
        <v>-365483127.8466863</v>
      </c>
      <c r="I9964" s="112">
        <v>24790648.781913631</v>
      </c>
      <c r="J9964" s="112">
        <v>146545788.9837226</v>
      </c>
      <c r="K9964" s="112">
        <f>I9964-J9964-(0.38*'Recalled prostheses cost'!$F$23)</f>
        <v>-130780833.49922761</v>
      </c>
      <c r="L9964" s="11">
        <f t="shared" si="314"/>
        <v>1</v>
      </c>
    </row>
    <row r="9965" spans="1:12" x14ac:dyDescent="0.25">
      <c r="A9965">
        <f t="shared" si="315"/>
        <v>9960</v>
      </c>
      <c r="C9965">
        <v>58583.715584851372</v>
      </c>
      <c r="D9965">
        <v>59938.37011990606</v>
      </c>
      <c r="E9965">
        <v>60562930.675179109</v>
      </c>
      <c r="F9965">
        <v>1354.6545350546876</v>
      </c>
      <c r="G9965">
        <v>335728720.44400096</v>
      </c>
      <c r="H9965" s="6">
        <f>E9965-G9965-'Recalled prostheses cost'!$F$23</f>
        <v>-298917614.23571301</v>
      </c>
      <c r="I9965" s="112">
        <v>33107025.833251998</v>
      </c>
      <c r="J9965" s="112">
        <v>127576913.76872033</v>
      </c>
      <c r="K9965" s="112">
        <f>I9965-J9965-(0.38*'Recalled prostheses cost'!$F$23)</f>
        <v>-103495581.23288697</v>
      </c>
      <c r="L9965" s="11">
        <f t="shared" si="314"/>
        <v>1</v>
      </c>
    </row>
    <row r="9966" spans="1:12" x14ac:dyDescent="0.25">
      <c r="A9966">
        <f t="shared" si="315"/>
        <v>9961</v>
      </c>
      <c r="C9966">
        <v>74403.057772427448</v>
      </c>
      <c r="D9966">
        <v>76684.825490749368</v>
      </c>
      <c r="E9966">
        <v>42089024.67298653</v>
      </c>
      <c r="F9966">
        <v>2281.7677183219203</v>
      </c>
      <c r="G9966">
        <v>303342419.05311376</v>
      </c>
      <c r="H9966" s="6">
        <f>E9966-G9966-'Recalled prostheses cost'!$F$23</f>
        <v>-285005218.84701842</v>
      </c>
      <c r="I9966" s="112">
        <v>23159537.645264257</v>
      </c>
      <c r="J9966" s="112">
        <v>115270119.24018322</v>
      </c>
      <c r="K9966" s="112">
        <f>I9966-J9966-(0.38*'Recalled prostheses cost'!$F$23)</f>
        <v>-101136274.89233762</v>
      </c>
      <c r="L9966" s="11">
        <f t="shared" si="314"/>
        <v>1</v>
      </c>
    </row>
    <row r="9967" spans="1:12" x14ac:dyDescent="0.25">
      <c r="A9967">
        <f t="shared" si="315"/>
        <v>9962</v>
      </c>
      <c r="C9967">
        <v>53163.399392805193</v>
      </c>
      <c r="D9967">
        <v>54315.115951537475</v>
      </c>
      <c r="E9967">
        <v>45728098.885372877</v>
      </c>
      <c r="F9967">
        <v>1151.7165587322816</v>
      </c>
      <c r="G9967">
        <v>214309157.43346334</v>
      </c>
      <c r="H9967" s="6">
        <f>E9967-G9967-'Recalled prostheses cost'!$F$23</f>
        <v>-192332883.01498163</v>
      </c>
      <c r="I9967" s="112">
        <v>25272136.86526826</v>
      </c>
      <c r="J9967" s="112">
        <v>81437479.824716061</v>
      </c>
      <c r="K9967" s="112">
        <f>I9967-J9967-(0.38*'Recalled prostheses cost'!$F$23)</f>
        <v>-65191036.256866448</v>
      </c>
      <c r="L9967" s="11">
        <f t="shared" si="314"/>
        <v>1</v>
      </c>
    </row>
    <row r="9968" spans="1:12" x14ac:dyDescent="0.25">
      <c r="A9968">
        <f t="shared" si="315"/>
        <v>9963</v>
      </c>
      <c r="C9968">
        <v>75183.040127404514</v>
      </c>
      <c r="D9968">
        <v>77859.90977624699</v>
      </c>
      <c r="E9968">
        <v>40802609.953778289</v>
      </c>
      <c r="F9968">
        <v>2676.8696488424757</v>
      </c>
      <c r="G9968">
        <v>341747439.49895394</v>
      </c>
      <c r="H9968" s="6">
        <f>E9968-G9968-'Recalled prostheses cost'!$F$23</f>
        <v>-324696654.01206684</v>
      </c>
      <c r="I9968" s="112">
        <v>22401698.101059172</v>
      </c>
      <c r="J9968" s="112">
        <v>129864027.00960249</v>
      </c>
      <c r="K9968" s="112">
        <f>I9968-J9968-(0.38*'Recalled prostheses cost'!$F$23)</f>
        <v>-116488022.20596197</v>
      </c>
      <c r="L9968" s="11">
        <f t="shared" si="314"/>
        <v>1</v>
      </c>
    </row>
    <row r="9969" spans="1:12" x14ac:dyDescent="0.25">
      <c r="A9969">
        <f t="shared" si="315"/>
        <v>9964</v>
      </c>
      <c r="C9969">
        <v>59880.300760426733</v>
      </c>
      <c r="D9969">
        <v>62075.68531795685</v>
      </c>
      <c r="E9969">
        <v>43524793.984346747</v>
      </c>
      <c r="F9969">
        <v>2195.3845575301166</v>
      </c>
      <c r="G9969">
        <v>365159474.86711329</v>
      </c>
      <c r="H9969" s="6">
        <f>E9969-G9969-'Recalled prostheses cost'!$F$23</f>
        <v>-345386505.34965771</v>
      </c>
      <c r="I9969" s="112">
        <v>23996778.03927635</v>
      </c>
      <c r="J9969" s="112">
        <v>138760600.44950303</v>
      </c>
      <c r="K9969" s="112">
        <f>I9969-J9969-(0.38*'Recalled prostheses cost'!$F$23)</f>
        <v>-123789515.70764533</v>
      </c>
      <c r="L9969" s="11">
        <f t="shared" si="314"/>
        <v>1</v>
      </c>
    </row>
    <row r="9970" spans="1:12" x14ac:dyDescent="0.25">
      <c r="A9970">
        <f t="shared" si="315"/>
        <v>9965</v>
      </c>
      <c r="C9970">
        <v>72906.976911256264</v>
      </c>
      <c r="D9970">
        <v>75190.429079170659</v>
      </c>
      <c r="E9970">
        <v>43758979.081822582</v>
      </c>
      <c r="F9970">
        <v>2283.4521679143945</v>
      </c>
      <c r="G9970">
        <v>299849630.36621839</v>
      </c>
      <c r="H9970" s="6">
        <f>E9970-G9970-'Recalled prostheses cost'!$F$23</f>
        <v>-279842475.75128698</v>
      </c>
      <c r="I9970" s="112">
        <v>24388522.442713287</v>
      </c>
      <c r="J9970" s="112">
        <v>113942859.53916296</v>
      </c>
      <c r="K9970" s="112">
        <f>I9970-J9970-(0.38*'Recalled prostheses cost'!$F$23)</f>
        <v>-98580030.393868327</v>
      </c>
      <c r="L9970" s="11">
        <f t="shared" si="314"/>
        <v>1</v>
      </c>
    </row>
    <row r="9971" spans="1:12" x14ac:dyDescent="0.25">
      <c r="A9971">
        <f t="shared" si="315"/>
        <v>9966</v>
      </c>
      <c r="C9971">
        <v>66571.269293998834</v>
      </c>
      <c r="D9971">
        <v>68670.112437902979</v>
      </c>
      <c r="E9971">
        <v>49464430.08471375</v>
      </c>
      <c r="F9971">
        <v>2098.8431439041451</v>
      </c>
      <c r="G9971">
        <v>323121036.10422033</v>
      </c>
      <c r="H9971" s="6">
        <f>E9971-G9971-'Recalled prostheses cost'!$F$23</f>
        <v>-297408430.48639774</v>
      </c>
      <c r="I9971" s="112">
        <v>27763574.999963664</v>
      </c>
      <c r="J9971" s="112">
        <v>122785993.71960372</v>
      </c>
      <c r="K9971" s="112">
        <f>I9971-J9971-(0.38*'Recalled prostheses cost'!$F$23)</f>
        <v>-104048112.0170587</v>
      </c>
      <c r="L9971" s="11">
        <f t="shared" si="314"/>
        <v>1</v>
      </c>
    </row>
    <row r="9972" spans="1:12" x14ac:dyDescent="0.25">
      <c r="A9972">
        <f t="shared" si="315"/>
        <v>9967</v>
      </c>
      <c r="C9972">
        <v>55361.623475478889</v>
      </c>
      <c r="D9972">
        <v>57300.017313956116</v>
      </c>
      <c r="E9972">
        <v>40523767.464996107</v>
      </c>
      <c r="F9972">
        <v>1938.3938384772264</v>
      </c>
      <c r="G9972">
        <v>341074667.98925799</v>
      </c>
      <c r="H9972" s="6">
        <f>E9972-G9972-'Recalled prostheses cost'!$F$23</f>
        <v>-324302724.99115306</v>
      </c>
      <c r="I9972" s="112">
        <v>22457843.615041144</v>
      </c>
      <c r="J9972" s="112">
        <v>129608373.83591804</v>
      </c>
      <c r="K9972" s="112">
        <f>I9972-J9972-(0.38*'Recalled prostheses cost'!$F$23)</f>
        <v>-116176223.51829556</v>
      </c>
      <c r="L9972" s="11">
        <f t="shared" si="314"/>
        <v>1</v>
      </c>
    </row>
    <row r="9973" spans="1:12" x14ac:dyDescent="0.25">
      <c r="A9973">
        <f t="shared" si="315"/>
        <v>9968</v>
      </c>
      <c r="C9973">
        <v>61044.578683041327</v>
      </c>
      <c r="D9973">
        <v>62705.46371463994</v>
      </c>
      <c r="E9973">
        <v>51779703.642212436</v>
      </c>
      <c r="F9973">
        <v>1660.8850315986128</v>
      </c>
      <c r="G9973">
        <v>293765612.39819533</v>
      </c>
      <c r="H9973" s="6">
        <f>E9973-G9973-'Recalled prostheses cost'!$F$23</f>
        <v>-265737733.22287405</v>
      </c>
      <c r="I9973" s="112">
        <v>28550506.358686596</v>
      </c>
      <c r="J9973" s="112">
        <v>111630932.71131423</v>
      </c>
      <c r="K9973" s="112">
        <f>I9973-J9973-(0.38*'Recalled prostheses cost'!$F$23)</f>
        <v>-92106119.650046289</v>
      </c>
      <c r="L9973" s="11">
        <f t="shared" si="314"/>
        <v>1</v>
      </c>
    </row>
    <row r="9974" spans="1:12" x14ac:dyDescent="0.25">
      <c r="A9974">
        <f t="shared" si="315"/>
        <v>9969</v>
      </c>
      <c r="C9974">
        <v>69061.612985157539</v>
      </c>
      <c r="D9974">
        <v>71492.971435450774</v>
      </c>
      <c r="E9974">
        <v>48001884.614990003</v>
      </c>
      <c r="F9974">
        <v>2431.3584502932354</v>
      </c>
      <c r="G9974">
        <v>379355002.73209465</v>
      </c>
      <c r="H9974" s="6">
        <f>E9974-G9974-'Recalled prostheses cost'!$F$23</f>
        <v>-355104942.58399582</v>
      </c>
      <c r="I9974" s="112">
        <v>26912071.48772331</v>
      </c>
      <c r="J9974" s="112">
        <v>144154901.03819597</v>
      </c>
      <c r="K9974" s="112">
        <f>I9974-J9974-(0.38*'Recalled prostheses cost'!$F$23)</f>
        <v>-126268522.8478913</v>
      </c>
      <c r="L9974" s="11">
        <f t="shared" si="314"/>
        <v>1</v>
      </c>
    </row>
    <row r="9975" spans="1:12" x14ac:dyDescent="0.25">
      <c r="A9975">
        <f t="shared" si="315"/>
        <v>9970</v>
      </c>
      <c r="C9975">
        <v>59659.885753423827</v>
      </c>
      <c r="D9975">
        <v>61982.602304444365</v>
      </c>
      <c r="E9975">
        <v>52664250.271099404</v>
      </c>
      <c r="F9975">
        <v>2322.7165510205377</v>
      </c>
      <c r="G9975">
        <v>496103708.32522291</v>
      </c>
      <c r="H9975" s="6">
        <f>E9975-G9975-'Recalled prostheses cost'!$F$23</f>
        <v>-467191282.52101469</v>
      </c>
      <c r="I9975" s="112">
        <v>29160333.63657029</v>
      </c>
      <c r="J9975" s="112">
        <v>188519409.16358468</v>
      </c>
      <c r="K9975" s="112">
        <f>I9975-J9975-(0.38*'Recalled prostheses cost'!$F$23)</f>
        <v>-168384768.82443303</v>
      </c>
      <c r="L9975" s="11">
        <f t="shared" si="314"/>
        <v>1</v>
      </c>
    </row>
    <row r="9976" spans="1:12" x14ac:dyDescent="0.25">
      <c r="A9976">
        <f t="shared" si="315"/>
        <v>9971</v>
      </c>
      <c r="C9976">
        <v>77632.539628919083</v>
      </c>
      <c r="D9976">
        <v>81186.306707601485</v>
      </c>
      <c r="E9976">
        <v>66197611.199391387</v>
      </c>
      <c r="F9976">
        <v>3553.7670786824019</v>
      </c>
      <c r="G9976">
        <v>634567944.55611873</v>
      </c>
      <c r="H9976" s="6">
        <f>E9976-G9976-'Recalled prostheses cost'!$F$23</f>
        <v>-592122157.82361853</v>
      </c>
      <c r="I9976" s="112">
        <v>36730361.822490633</v>
      </c>
      <c r="J9976" s="112">
        <v>241135818.93132508</v>
      </c>
      <c r="K9976" s="112">
        <f>I9976-J9976-(0.38*'Recalled prostheses cost'!$F$23)</f>
        <v>-213431150.4062531</v>
      </c>
      <c r="L9976" s="11">
        <f t="shared" si="314"/>
        <v>1</v>
      </c>
    </row>
    <row r="9977" spans="1:12" x14ac:dyDescent="0.25">
      <c r="A9977">
        <f t="shared" si="315"/>
        <v>9972</v>
      </c>
      <c r="C9977">
        <v>67048.085171056227</v>
      </c>
      <c r="D9977">
        <v>69221.519538824825</v>
      </c>
      <c r="E9977">
        <v>49100730.993080348</v>
      </c>
      <c r="F9977">
        <v>2173.4343677685974</v>
      </c>
      <c r="G9977">
        <v>318704714.29491502</v>
      </c>
      <c r="H9977" s="6">
        <f>E9977-G9977-'Recalled prostheses cost'!$F$23</f>
        <v>-293355807.76872587</v>
      </c>
      <c r="I9977" s="112">
        <v>27079238.121812548</v>
      </c>
      <c r="J9977" s="112">
        <v>121107791.43206771</v>
      </c>
      <c r="K9977" s="112">
        <f>I9977-J9977-(0.38*'Recalled prostheses cost'!$F$23)</f>
        <v>-103054246.60767379</v>
      </c>
      <c r="L9977" s="11">
        <f t="shared" si="314"/>
        <v>1</v>
      </c>
    </row>
    <row r="9978" spans="1:12" x14ac:dyDescent="0.25">
      <c r="A9978">
        <f t="shared" si="315"/>
        <v>9973</v>
      </c>
      <c r="C9978">
        <v>57020.112939014653</v>
      </c>
      <c r="D9978">
        <v>59006.2427353401</v>
      </c>
      <c r="E9978">
        <v>47751244.103648156</v>
      </c>
      <c r="F9978">
        <v>1986.1297963254474</v>
      </c>
      <c r="G9978">
        <v>373269653.66674423</v>
      </c>
      <c r="H9978" s="6">
        <f>E9978-G9978-'Recalled prostheses cost'!$F$23</f>
        <v>-349270234.02998722</v>
      </c>
      <c r="I9978" s="112">
        <v>27009587.354456794</v>
      </c>
      <c r="J9978" s="112">
        <v>141842468.39336285</v>
      </c>
      <c r="K9978" s="112">
        <f>I9978-J9978-(0.38*'Recalled prostheses cost'!$F$23)</f>
        <v>-123858574.33632469</v>
      </c>
      <c r="L9978" s="11">
        <f t="shared" si="314"/>
        <v>1</v>
      </c>
    </row>
    <row r="9979" spans="1:12" x14ac:dyDescent="0.25">
      <c r="A9979">
        <f t="shared" si="315"/>
        <v>9974</v>
      </c>
      <c r="C9979">
        <v>65193.441959735865</v>
      </c>
      <c r="D9979">
        <v>67137.383167496911</v>
      </c>
      <c r="E9979">
        <v>42932239.569811419</v>
      </c>
      <c r="F9979">
        <v>1943.9412077610468</v>
      </c>
      <c r="G9979">
        <v>213293811.30266616</v>
      </c>
      <c r="H9979" s="6">
        <f>E9979-G9979-'Recalled prostheses cost'!$F$23</f>
        <v>-194113396.19974589</v>
      </c>
      <c r="I9979" s="112">
        <v>24219387.255359188</v>
      </c>
      <c r="J9979" s="112">
        <v>81051648.295013145</v>
      </c>
      <c r="K9979" s="112">
        <f>I9979-J9979-(0.38*'Recalled prostheses cost'!$F$23)</f>
        <v>-65857954.337072603</v>
      </c>
      <c r="L9979" s="11">
        <f t="shared" si="314"/>
        <v>1</v>
      </c>
    </row>
    <row r="9980" spans="1:12" x14ac:dyDescent="0.25">
      <c r="A9980">
        <f t="shared" si="315"/>
        <v>9975</v>
      </c>
      <c r="C9980">
        <v>67640.695158324714</v>
      </c>
      <c r="D9980">
        <v>69864.118324955358</v>
      </c>
      <c r="E9980">
        <v>55407581.804682866</v>
      </c>
      <c r="F9980">
        <v>2223.4231666306441</v>
      </c>
      <c r="G9980">
        <v>376240093.10506004</v>
      </c>
      <c r="H9980" s="6">
        <f>E9980-G9980-'Recalled prostheses cost'!$F$23</f>
        <v>-344584335.76726836</v>
      </c>
      <c r="I9980" s="112">
        <v>30558599.883805647</v>
      </c>
      <c r="J9980" s="112">
        <v>142971235.37992281</v>
      </c>
      <c r="K9980" s="112">
        <f>I9980-J9980-(0.38*'Recalled prostheses cost'!$F$23)</f>
        <v>-121438328.7935358</v>
      </c>
      <c r="L9980" s="11">
        <f t="shared" si="314"/>
        <v>1</v>
      </c>
    </row>
    <row r="9981" spans="1:12" x14ac:dyDescent="0.25">
      <c r="A9981">
        <f t="shared" si="315"/>
        <v>9976</v>
      </c>
      <c r="C9981">
        <v>62749.319989337746</v>
      </c>
      <c r="D9981">
        <v>64560.935535082324</v>
      </c>
      <c r="E9981">
        <v>47305647.807062916</v>
      </c>
      <c r="F9981">
        <v>1811.6155457445784</v>
      </c>
      <c r="G9981">
        <v>346537519.41769874</v>
      </c>
      <c r="H9981" s="6">
        <f>E9981-G9981-'Recalled prostheses cost'!$F$23</f>
        <v>-322983696.07752699</v>
      </c>
      <c r="I9981" s="112">
        <v>26313051.814783733</v>
      </c>
      <c r="J9981" s="112">
        <v>131684257.37872553</v>
      </c>
      <c r="K9981" s="112">
        <f>I9981-J9981-(0.38*'Recalled prostheses cost'!$F$23)</f>
        <v>-114396898.86136043</v>
      </c>
      <c r="L9981" s="11">
        <f t="shared" si="314"/>
        <v>1</v>
      </c>
    </row>
    <row r="9982" spans="1:12" x14ac:dyDescent="0.25">
      <c r="A9982">
        <f t="shared" si="315"/>
        <v>9977</v>
      </c>
      <c r="C9982">
        <v>60483.083722003415</v>
      </c>
      <c r="D9982">
        <v>62381.088085420299</v>
      </c>
      <c r="E9982">
        <v>43339438.187653765</v>
      </c>
      <c r="F9982">
        <v>1898.0043634168833</v>
      </c>
      <c r="G9982">
        <v>252173877.16750881</v>
      </c>
      <c r="H9982" s="6">
        <f>E9982-G9982-'Recalled prostheses cost'!$F$23</f>
        <v>-232586263.44674623</v>
      </c>
      <c r="I9982" s="112">
        <v>24074163.614762392</v>
      </c>
      <c r="J9982" s="112">
        <v>95826073.323653355</v>
      </c>
      <c r="K9982" s="112">
        <f>I9982-J9982-(0.38*'Recalled prostheses cost'!$F$23)</f>
        <v>-80777603.006309599</v>
      </c>
      <c r="L9982" s="11">
        <f t="shared" si="314"/>
        <v>1</v>
      </c>
    </row>
    <row r="9983" spans="1:12" x14ac:dyDescent="0.25">
      <c r="A9983">
        <f t="shared" si="315"/>
        <v>9978</v>
      </c>
      <c r="C9983">
        <v>56540.255911421562</v>
      </c>
      <c r="D9983">
        <v>58774.625830798977</v>
      </c>
      <c r="E9983">
        <v>47210346.741680637</v>
      </c>
      <c r="F9983">
        <v>2234.3699193774155</v>
      </c>
      <c r="G9983">
        <v>459697652.23165733</v>
      </c>
      <c r="H9983" s="6">
        <f>E9983-G9983-'Recalled prostheses cost'!$F$23</f>
        <v>-436239129.95686787</v>
      </c>
      <c r="I9983" s="112">
        <v>26149326.922419306</v>
      </c>
      <c r="J9983" s="112">
        <v>174685107.84802979</v>
      </c>
      <c r="K9983" s="112">
        <f>I9983-J9983-(0.38*'Recalled prostheses cost'!$F$23)</f>
        <v>-157561474.22302914</v>
      </c>
      <c r="L9983" s="11">
        <f t="shared" si="314"/>
        <v>1</v>
      </c>
    </row>
    <row r="9984" spans="1:12" x14ac:dyDescent="0.25">
      <c r="A9984">
        <f t="shared" si="315"/>
        <v>9979</v>
      </c>
      <c r="C9984">
        <v>74160.267764866978</v>
      </c>
      <c r="D9984">
        <v>76472.470498794763</v>
      </c>
      <c r="E9984">
        <v>53108679.323687963</v>
      </c>
      <c r="F9984">
        <v>2312.2027339277847</v>
      </c>
      <c r="G9984">
        <v>405848014.56653994</v>
      </c>
      <c r="H9984" s="6">
        <f>E9984-G9984-'Recalled prostheses cost'!$F$23</f>
        <v>-376491159.70974314</v>
      </c>
      <c r="I9984" s="112">
        <v>28988591.221306752</v>
      </c>
      <c r="J9984" s="112">
        <v>154222245.5352852</v>
      </c>
      <c r="K9984" s="112">
        <f>I9984-J9984-(0.38*'Recalled prostheses cost'!$F$23)</f>
        <v>-134259347.61139709</v>
      </c>
      <c r="L9984" s="11">
        <f t="shared" si="314"/>
        <v>1</v>
      </c>
    </row>
    <row r="9985" spans="1:12" x14ac:dyDescent="0.25">
      <c r="A9985">
        <f t="shared" si="315"/>
        <v>9980</v>
      </c>
      <c r="C9985">
        <v>58778.289813880234</v>
      </c>
      <c r="D9985">
        <v>60416.113501379252</v>
      </c>
      <c r="E9985">
        <v>43318506.340360172</v>
      </c>
      <c r="F9985">
        <v>1637.823687499018</v>
      </c>
      <c r="G9985">
        <v>246080146.23354495</v>
      </c>
      <c r="H9985" s="6">
        <f>E9985-G9985-'Recalled prostheses cost'!$F$23</f>
        <v>-226513464.36007595</v>
      </c>
      <c r="I9985" s="112">
        <v>24086013.026345231</v>
      </c>
      <c r="J9985" s="112">
        <v>93510455.568747059</v>
      </c>
      <c r="K9985" s="112">
        <f>I9985-J9985-(0.38*'Recalled prostheses cost'!$F$23)</f>
        <v>-78450135.839820474</v>
      </c>
      <c r="L9985" s="11">
        <f t="shared" si="314"/>
        <v>1</v>
      </c>
    </row>
    <row r="9986" spans="1:12" x14ac:dyDescent="0.25">
      <c r="A9986">
        <f t="shared" si="315"/>
        <v>9981</v>
      </c>
      <c r="C9986">
        <v>63726.940252224304</v>
      </c>
      <c r="D9986">
        <v>65774.609366762263</v>
      </c>
      <c r="E9986">
        <v>44680059.155889221</v>
      </c>
      <c r="F9986">
        <v>2047.6691145379591</v>
      </c>
      <c r="G9986">
        <v>284603840.96579278</v>
      </c>
      <c r="H9986" s="6">
        <f>E9986-G9986-'Recalled prostheses cost'!$F$23</f>
        <v>-263675606.27679473</v>
      </c>
      <c r="I9986" s="112">
        <v>24549587.42222197</v>
      </c>
      <c r="J9986" s="112">
        <v>108149459.56700125</v>
      </c>
      <c r="K9986" s="112">
        <f>I9986-J9986-(0.38*'Recalled prostheses cost'!$F$23)</f>
        <v>-92625565.442197919</v>
      </c>
      <c r="L9986" s="11">
        <f t="shared" si="314"/>
        <v>1</v>
      </c>
    </row>
    <row r="9987" spans="1:12" x14ac:dyDescent="0.25">
      <c r="A9987">
        <f t="shared" si="315"/>
        <v>9982</v>
      </c>
      <c r="C9987">
        <v>76026.256232289728</v>
      </c>
      <c r="D9987">
        <v>78636.25399373853</v>
      </c>
      <c r="E9987">
        <v>57730476.226103194</v>
      </c>
      <c r="F9987">
        <v>2609.9977614488016</v>
      </c>
      <c r="G9987">
        <v>530684669.5404892</v>
      </c>
      <c r="H9987" s="6">
        <f>E9987-G9987-'Recalled prostheses cost'!$F$23</f>
        <v>-496706017.78127718</v>
      </c>
      <c r="I9987" s="112">
        <v>32123493.232737601</v>
      </c>
      <c r="J9987" s="112">
        <v>201660174.42538586</v>
      </c>
      <c r="K9987" s="112">
        <f>I9987-J9987-(0.38*'Recalled prostheses cost'!$F$23)</f>
        <v>-178562374.49006692</v>
      </c>
      <c r="L9987" s="11">
        <f t="shared" si="314"/>
        <v>1</v>
      </c>
    </row>
    <row r="9988" spans="1:12" x14ac:dyDescent="0.25">
      <c r="A9988">
        <f t="shared" si="315"/>
        <v>9983</v>
      </c>
      <c r="C9988">
        <v>60753.828965284047</v>
      </c>
      <c r="D9988">
        <v>62341.002334916411</v>
      </c>
      <c r="E9988">
        <v>47791919.994987987</v>
      </c>
      <c r="F9988">
        <v>1587.1733696323645</v>
      </c>
      <c r="G9988">
        <v>288314643.25813216</v>
      </c>
      <c r="H9988" s="6">
        <f>E9988-G9988-'Recalled prostheses cost'!$F$23</f>
        <v>-264274547.73003533</v>
      </c>
      <c r="I9988" s="112">
        <v>26579568.972130865</v>
      </c>
      <c r="J9988" s="112">
        <v>109559564.43809018</v>
      </c>
      <c r="K9988" s="112">
        <f>I9988-J9988-(0.38*'Recalled prostheses cost'!$F$23)</f>
        <v>-92005688.763377964</v>
      </c>
      <c r="L9988" s="11">
        <f t="shared" si="314"/>
        <v>1</v>
      </c>
    </row>
    <row r="9989" spans="1:12" x14ac:dyDescent="0.25">
      <c r="A9989">
        <f t="shared" si="315"/>
        <v>9984</v>
      </c>
      <c r="C9989">
        <v>50974.406534577029</v>
      </c>
      <c r="D9989">
        <v>52280.645316010603</v>
      </c>
      <c r="E9989">
        <v>57252035.775024161</v>
      </c>
      <c r="F9989">
        <v>1306.2387814335743</v>
      </c>
      <c r="G9989">
        <v>324460319.46594608</v>
      </c>
      <c r="H9989" s="6">
        <f>E9989-G9989-'Recalled prostheses cost'!$F$23</f>
        <v>-290960108.15781307</v>
      </c>
      <c r="I9989" s="112">
        <v>31652842.352707885</v>
      </c>
      <c r="J9989" s="112">
        <v>123294921.39705952</v>
      </c>
      <c r="K9989" s="112">
        <f>I9989-J9989-(0.38*'Recalled prostheses cost'!$F$23)</f>
        <v>-100667772.34177029</v>
      </c>
      <c r="L9989" s="11">
        <f t="shared" si="314"/>
        <v>1</v>
      </c>
    </row>
    <row r="9990" spans="1:12" x14ac:dyDescent="0.25">
      <c r="A9990">
        <f t="shared" si="315"/>
        <v>9985</v>
      </c>
      <c r="C9990">
        <v>54189.094703651419</v>
      </c>
      <c r="D9990">
        <v>55825.550222994687</v>
      </c>
      <c r="E9990">
        <v>55113476.284483984</v>
      </c>
      <c r="F9990">
        <v>1636.455519343268</v>
      </c>
      <c r="G9990">
        <v>323904985.210235</v>
      </c>
      <c r="H9990" s="6">
        <f>E9990-G9990-'Recalled prostheses cost'!$F$23</f>
        <v>-292543333.3926422</v>
      </c>
      <c r="I9990" s="112">
        <v>30989651.006228913</v>
      </c>
      <c r="J9990" s="112">
        <v>123083894.37988928</v>
      </c>
      <c r="K9990" s="112">
        <f>I9990-J9990-(0.38*'Recalled prostheses cost'!$F$23)</f>
        <v>-101119936.67107901</v>
      </c>
      <c r="L9990" s="11">
        <f t="shared" ref="L9990:L10005" si="316">IF(H9990/$H$1&lt;=F9990,1,0)</f>
        <v>1</v>
      </c>
    </row>
    <row r="9991" spans="1:12" x14ac:dyDescent="0.25">
      <c r="A9991">
        <f t="shared" si="315"/>
        <v>9986</v>
      </c>
      <c r="C9991">
        <v>60301.503412368409</v>
      </c>
      <c r="D9991">
        <v>62008.38497230089</v>
      </c>
      <c r="E9991">
        <v>40451941.004665285</v>
      </c>
      <c r="F9991">
        <v>1706.8815599324807</v>
      </c>
      <c r="G9991">
        <v>269005694.76423025</v>
      </c>
      <c r="H9991" s="6">
        <f>E9991-G9991-'Recalled prostheses cost'!$F$23</f>
        <v>-252305578.22645614</v>
      </c>
      <c r="I9991" s="112">
        <v>22135788.034530114</v>
      </c>
      <c r="J9991" s="112">
        <v>102222164.01040751</v>
      </c>
      <c r="K9991" s="112">
        <f>I9991-J9991-(0.38*'Recalled prostheses cost'!$F$23)</f>
        <v>-89112069.273296028</v>
      </c>
      <c r="L9991" s="11">
        <f t="shared" si="316"/>
        <v>1</v>
      </c>
    </row>
    <row r="9992" spans="1:12" x14ac:dyDescent="0.25">
      <c r="A9992">
        <f t="shared" ref="A9992:A10005" si="317">1+A9991</f>
        <v>9987</v>
      </c>
      <c r="C9992">
        <v>74620.593297621279</v>
      </c>
      <c r="D9992">
        <v>77290.560851040675</v>
      </c>
      <c r="E9992">
        <v>44557126.677352056</v>
      </c>
      <c r="F9992">
        <v>2669.9675534193957</v>
      </c>
      <c r="G9992">
        <v>297157194.44685841</v>
      </c>
      <c r="H9992" s="6">
        <f>E9992-G9992-'Recalled prostheses cost'!$F$23</f>
        <v>-276351892.2363975</v>
      </c>
      <c r="I9992" s="112">
        <v>25395207.919073712</v>
      </c>
      <c r="J9992" s="112">
        <v>112919733.88980618</v>
      </c>
      <c r="K9992" s="112">
        <f>I9992-J9992-(0.38*'Recalled prostheses cost'!$F$23)</f>
        <v>-96550219.268151104</v>
      </c>
      <c r="L9992" s="11">
        <f t="shared" si="316"/>
        <v>1</v>
      </c>
    </row>
    <row r="9993" spans="1:12" x14ac:dyDescent="0.25">
      <c r="A9993">
        <f t="shared" si="317"/>
        <v>9988</v>
      </c>
      <c r="C9993">
        <v>56024.092405466661</v>
      </c>
      <c r="D9993">
        <v>57746.850596871293</v>
      </c>
      <c r="E9993">
        <v>51064987.906955808</v>
      </c>
      <c r="F9993">
        <v>1722.7581914046314</v>
      </c>
      <c r="G9993">
        <v>347197244.22210515</v>
      </c>
      <c r="H9993" s="6">
        <f>E9993-G9993-'Recalled prostheses cost'!$F$23</f>
        <v>-319884080.78204048</v>
      </c>
      <c r="I9993" s="112">
        <v>28406201.731107652</v>
      </c>
      <c r="J9993" s="112">
        <v>131934952.80439994</v>
      </c>
      <c r="K9993" s="112">
        <f>I9993-J9993-(0.38*'Recalled prostheses cost'!$F$23)</f>
        <v>-112554444.37071094</v>
      </c>
      <c r="L9993" s="11">
        <f t="shared" si="316"/>
        <v>1</v>
      </c>
    </row>
    <row r="9994" spans="1:12" x14ac:dyDescent="0.25">
      <c r="A9994">
        <f t="shared" si="317"/>
        <v>9989</v>
      </c>
      <c r="C9994">
        <v>50693.809693539035</v>
      </c>
      <c r="D9994">
        <v>52508.938329322868</v>
      </c>
      <c r="E9994">
        <v>60014090.99608168</v>
      </c>
      <c r="F9994">
        <v>1815.1286357838326</v>
      </c>
      <c r="G9994">
        <v>543271610.09986115</v>
      </c>
      <c r="H9994" s="6">
        <f>E9994-G9994-'Recalled prostheses cost'!$F$23</f>
        <v>-507009343.5706706</v>
      </c>
      <c r="I9994" s="112">
        <v>33226515.465072427</v>
      </c>
      <c r="J9994" s="112">
        <v>206443211.83794719</v>
      </c>
      <c r="K9994" s="112">
        <f>I9994-J9994-(0.38*'Recalled prostheses cost'!$F$23)</f>
        <v>-182242389.67029342</v>
      </c>
      <c r="L9994" s="11">
        <f t="shared" si="316"/>
        <v>1</v>
      </c>
    </row>
    <row r="9995" spans="1:12" x14ac:dyDescent="0.25">
      <c r="A9995">
        <f t="shared" si="317"/>
        <v>9990</v>
      </c>
      <c r="C9995">
        <v>74827.804168117364</v>
      </c>
      <c r="D9995">
        <v>78023.676040091115</v>
      </c>
      <c r="E9995">
        <v>46774407.229127921</v>
      </c>
      <c r="F9995">
        <v>3195.8718719737517</v>
      </c>
      <c r="G9995">
        <v>470426414.06077313</v>
      </c>
      <c r="H9995" s="6">
        <f>E9995-G9995-'Recalled prostheses cost'!$F$23</f>
        <v>-447403831.29853636</v>
      </c>
      <c r="I9995" s="112">
        <v>25808802.911126971</v>
      </c>
      <c r="J9995" s="112">
        <v>178762037.34309381</v>
      </c>
      <c r="K9995" s="112">
        <f>I9995-J9995-(0.38*'Recalled prostheses cost'!$F$23)</f>
        <v>-161978927.7293855</v>
      </c>
      <c r="L9995" s="11">
        <f t="shared" si="316"/>
        <v>1</v>
      </c>
    </row>
    <row r="9996" spans="1:12" x14ac:dyDescent="0.25">
      <c r="A9996">
        <f t="shared" si="317"/>
        <v>9991</v>
      </c>
      <c r="C9996">
        <v>63950.3712658488</v>
      </c>
      <c r="D9996">
        <v>65626.04613023228</v>
      </c>
      <c r="E9996">
        <v>42265747.456248321</v>
      </c>
      <c r="F9996">
        <v>1675.6748643834799</v>
      </c>
      <c r="G9996">
        <v>215837415.87595925</v>
      </c>
      <c r="H9996" s="6">
        <f>E9996-G9996-'Recalled prostheses cost'!$F$23</f>
        <v>-197323492.8866021</v>
      </c>
      <c r="I9996" s="112">
        <v>23545864.985233445</v>
      </c>
      <c r="J9996" s="112">
        <v>82018218.032864511</v>
      </c>
      <c r="K9996" s="112">
        <f>I9996-J9996-(0.38*'Recalled prostheses cost'!$F$23)</f>
        <v>-67498046.345049709</v>
      </c>
      <c r="L9996" s="11">
        <f t="shared" si="316"/>
        <v>1</v>
      </c>
    </row>
    <row r="9997" spans="1:12" x14ac:dyDescent="0.25">
      <c r="A9997">
        <f t="shared" si="317"/>
        <v>9992</v>
      </c>
      <c r="C9997">
        <v>77711.313751124457</v>
      </c>
      <c r="D9997">
        <v>79643.962577812432</v>
      </c>
      <c r="E9997">
        <v>46789266.747986332</v>
      </c>
      <c r="F9997">
        <v>1932.6488266879751</v>
      </c>
      <c r="G9997">
        <v>194897620.00284052</v>
      </c>
      <c r="H9997" s="6">
        <f>E9997-G9997-'Recalled prostheses cost'!$F$23</f>
        <v>-171860177.72174537</v>
      </c>
      <c r="I9997" s="112">
        <v>25740876.991366629</v>
      </c>
      <c r="J9997" s="112">
        <v>74061095.601079389</v>
      </c>
      <c r="K9997" s="112">
        <f>I9997-J9997-(0.38*'Recalled prostheses cost'!$F$23)</f>
        <v>-57345911.907131411</v>
      </c>
      <c r="L9997" s="11">
        <f t="shared" si="316"/>
        <v>1</v>
      </c>
    </row>
    <row r="9998" spans="1:12" x14ac:dyDescent="0.25">
      <c r="A9998">
        <f t="shared" si="317"/>
        <v>9993</v>
      </c>
      <c r="C9998">
        <v>55585.979750523649</v>
      </c>
      <c r="D9998">
        <v>56946.343906897579</v>
      </c>
      <c r="E9998">
        <v>42682582.535902619</v>
      </c>
      <c r="F9998">
        <v>1360.3641563739293</v>
      </c>
      <c r="G9998">
        <v>245096960.38291627</v>
      </c>
      <c r="H9998" s="6">
        <f>E9998-G9998-'Recalled prostheses cost'!$F$23</f>
        <v>-226166202.31390482</v>
      </c>
      <c r="I9998" s="112">
        <v>23825957.790465046</v>
      </c>
      <c r="J9998" s="112">
        <v>93136844.945508182</v>
      </c>
      <c r="K9998" s="112">
        <f>I9998-J9998-(0.38*'Recalled prostheses cost'!$F$23)</f>
        <v>-78336580.452461779</v>
      </c>
      <c r="L9998" s="11">
        <f t="shared" si="316"/>
        <v>1</v>
      </c>
    </row>
    <row r="9999" spans="1:12" x14ac:dyDescent="0.25">
      <c r="A9999">
        <f t="shared" si="317"/>
        <v>9994</v>
      </c>
      <c r="C9999">
        <v>64061.24780364964</v>
      </c>
      <c r="D9999">
        <v>65703.919519679359</v>
      </c>
      <c r="E9999">
        <v>51448546.059900112</v>
      </c>
      <c r="F9999">
        <v>1642.6717160297194</v>
      </c>
      <c r="G9999">
        <v>312967889.27235097</v>
      </c>
      <c r="H9999" s="6">
        <f>E9999-G9999-'Recalled prostheses cost'!$F$23</f>
        <v>-285271167.67934203</v>
      </c>
      <c r="I9999" s="112">
        <v>28507717.211607173</v>
      </c>
      <c r="J9999" s="112">
        <v>118927797.92349339</v>
      </c>
      <c r="K9999" s="112">
        <f>I9999-J9999-(0.38*'Recalled prostheses cost'!$F$23)</f>
        <v>-99445774.009304851</v>
      </c>
      <c r="L9999" s="11">
        <f t="shared" si="316"/>
        <v>1</v>
      </c>
    </row>
    <row r="10000" spans="1:12" x14ac:dyDescent="0.25">
      <c r="A10000">
        <f t="shared" si="317"/>
        <v>9995</v>
      </c>
      <c r="C10000">
        <v>53180.067172248113</v>
      </c>
      <c r="D10000">
        <v>54450.197020659994</v>
      </c>
      <c r="E10000">
        <v>44336496.011745699</v>
      </c>
      <c r="F10000">
        <v>1270.1298484118815</v>
      </c>
      <c r="G10000">
        <v>191833471.93625534</v>
      </c>
      <c r="H10000" s="6">
        <f>E10000-G10000-'Recalled prostheses cost'!$F$23</f>
        <v>-171248800.39140081</v>
      </c>
      <c r="I10000" s="112">
        <v>24987598.566149585</v>
      </c>
      <c r="J10000" s="112">
        <v>72896719.335777029</v>
      </c>
      <c r="K10000" s="112">
        <f>I10000-J10000-(0.38*'Recalled prostheses cost'!$F$23)</f>
        <v>-56934814.067046091</v>
      </c>
      <c r="L10000" s="11">
        <f t="shared" si="316"/>
        <v>1</v>
      </c>
    </row>
    <row r="10001" spans="1:12" x14ac:dyDescent="0.25">
      <c r="A10001">
        <f t="shared" si="317"/>
        <v>9996</v>
      </c>
      <c r="C10001">
        <v>55665.55131268422</v>
      </c>
      <c r="D10001">
        <v>57265.279192430884</v>
      </c>
      <c r="E10001">
        <v>68061808.397223711</v>
      </c>
      <c r="F10001">
        <v>1599.7278797466643</v>
      </c>
      <c r="G10001">
        <v>462661434.33829021</v>
      </c>
      <c r="H10001" s="6">
        <f>E10001-G10001-'Recalled prostheses cost'!$F$23</f>
        <v>-418351450.40795767</v>
      </c>
      <c r="I10001" s="112">
        <v>37544420.449660398</v>
      </c>
      <c r="J10001" s="112">
        <v>175811345.04855031</v>
      </c>
      <c r="K10001" s="112">
        <f>I10001-J10001-(0.38*'Recalled prostheses cost'!$F$23)</f>
        <v>-147292617.89630857</v>
      </c>
      <c r="L10001" s="11">
        <f t="shared" si="316"/>
        <v>1</v>
      </c>
    </row>
    <row r="10002" spans="1:12" x14ac:dyDescent="0.25">
      <c r="A10002">
        <f t="shared" si="317"/>
        <v>9997</v>
      </c>
      <c r="C10002">
        <v>85066.96682315979</v>
      </c>
      <c r="D10002">
        <v>87605.787819599893</v>
      </c>
      <c r="E10002">
        <v>44992683.683793083</v>
      </c>
      <c r="F10002">
        <v>2538.820996440103</v>
      </c>
      <c r="G10002">
        <v>267485290.61337262</v>
      </c>
      <c r="H10002" s="6">
        <f>E10002-G10002-'Recalled prostheses cost'!$F$23</f>
        <v>-246244431.39647073</v>
      </c>
      <c r="I10002" s="112">
        <v>24604963.644863639</v>
      </c>
      <c r="J10002" s="112">
        <v>101644410.4330816</v>
      </c>
      <c r="K10002" s="112">
        <f>I10002-J10002-(0.38*'Recalled prostheses cost'!$F$23)</f>
        <v>-86065140.085636616</v>
      </c>
      <c r="L10002" s="11">
        <f t="shared" si="316"/>
        <v>1</v>
      </c>
    </row>
    <row r="10003" spans="1:12" x14ac:dyDescent="0.25">
      <c r="A10003">
        <f t="shared" si="317"/>
        <v>9998</v>
      </c>
      <c r="C10003">
        <v>52653.79106828045</v>
      </c>
      <c r="D10003">
        <v>54460.810473453086</v>
      </c>
      <c r="E10003">
        <v>39461191.162338324</v>
      </c>
      <c r="F10003">
        <v>1807.0194051726357</v>
      </c>
      <c r="G10003">
        <v>306485177.87512541</v>
      </c>
      <c r="H10003" s="6">
        <f>E10003-G10003-'Recalled prostheses cost'!$F$23</f>
        <v>-290775811.17967826</v>
      </c>
      <c r="I10003" s="112">
        <v>22087806.137248538</v>
      </c>
      <c r="J10003" s="112">
        <v>116464367.59254768</v>
      </c>
      <c r="K10003" s="112">
        <f>I10003-J10003-(0.38*'Recalled prostheses cost'!$F$23)</f>
        <v>-103402254.75271779</v>
      </c>
      <c r="L10003" s="11">
        <f t="shared" si="316"/>
        <v>1</v>
      </c>
    </row>
    <row r="10004" spans="1:12" x14ac:dyDescent="0.25">
      <c r="A10004">
        <f t="shared" si="317"/>
        <v>9999</v>
      </c>
      <c r="C10004">
        <v>84838.670437025139</v>
      </c>
      <c r="D10004">
        <v>87958.983863620655</v>
      </c>
      <c r="E10004">
        <v>49638662.881942943</v>
      </c>
      <c r="F10004">
        <v>3120.3134265955159</v>
      </c>
      <c r="G10004">
        <v>394936227.91632724</v>
      </c>
      <c r="H10004" s="6">
        <f>E10004-G10004-'Recalled prostheses cost'!$F$23</f>
        <v>-369049389.50127548</v>
      </c>
      <c r="I10004" s="112">
        <v>27641411.892917078</v>
      </c>
      <c r="J10004" s="112">
        <v>150075766.60820433</v>
      </c>
      <c r="K10004" s="112">
        <f>I10004-J10004-(0.38*'Recalled prostheses cost'!$F$23)</f>
        <v>-131460048.01270589</v>
      </c>
      <c r="L10004" s="11">
        <f t="shared" si="316"/>
        <v>1</v>
      </c>
    </row>
    <row r="10005" spans="1:12" x14ac:dyDescent="0.25">
      <c r="A10005">
        <f t="shared" si="317"/>
        <v>10000</v>
      </c>
      <c r="C10005">
        <v>51140.025894952516</v>
      </c>
      <c r="D10005">
        <v>52529.534970386543</v>
      </c>
      <c r="E10005">
        <v>64755246.27532693</v>
      </c>
      <c r="F10005">
        <v>1389.5090754340272</v>
      </c>
      <c r="G10005">
        <v>503110064.0839684</v>
      </c>
      <c r="H10005" s="6">
        <f>E10005-G10005-'Recalled prostheses cost'!$F$23</f>
        <v>-462106642.27553266</v>
      </c>
      <c r="I10005" s="112">
        <v>35744041.08469782</v>
      </c>
      <c r="J10005" s="112">
        <v>191181824.35190803</v>
      </c>
      <c r="K10005" s="112">
        <f>I10005-J10005-(0.38*'Recalled prostheses cost'!$F$23)</f>
        <v>-164463476.56462887</v>
      </c>
      <c r="L10005" s="11">
        <f t="shared" si="316"/>
        <v>1</v>
      </c>
    </row>
    <row r="10006" spans="1:12" x14ac:dyDescent="0.25">
      <c r="B10006" s="12" t="s">
        <v>22</v>
      </c>
      <c r="C10006" s="13">
        <f>AVERAGE(C6:C10005)</f>
        <v>61211.032302792635</v>
      </c>
      <c r="D10006" s="13">
        <f t="shared" ref="D10006:K10006" si="318">AVERAGE(D6:D10005)</f>
        <v>63184.227616022064</v>
      </c>
      <c r="E10006" s="13">
        <f t="shared" si="318"/>
        <v>49932132.054144152</v>
      </c>
      <c r="F10006" s="13">
        <f t="shared" si="318"/>
        <v>1973.195313229746</v>
      </c>
      <c r="G10006" s="63">
        <f t="shared" si="318"/>
        <v>365817506.65531111</v>
      </c>
      <c r="H10006" s="13">
        <f t="shared" si="318"/>
        <v>-339637199.06805533</v>
      </c>
      <c r="I10006" s="13">
        <f t="shared" si="318"/>
        <v>27694594.990147881</v>
      </c>
      <c r="J10006" s="13">
        <f t="shared" si="318"/>
        <v>139010652.52901766</v>
      </c>
      <c r="K10006" s="13">
        <f t="shared" si="318"/>
        <v>-120341750.83628789</v>
      </c>
      <c r="L10006" s="18">
        <f>SUM(L6:L10005)</f>
        <v>10000</v>
      </c>
    </row>
    <row r="10007" spans="1:12" x14ac:dyDescent="0.25">
      <c r="B10007" s="12" t="s">
        <v>23</v>
      </c>
      <c r="C10007" s="13">
        <f>STDEV(C6:C10005)</f>
        <v>9121.1868957709266</v>
      </c>
      <c r="D10007" s="13">
        <f t="shared" ref="D10007:K10007" si="319">STDEV(D6:D10005)</f>
        <v>9582.5519962802009</v>
      </c>
      <c r="E10007" s="13">
        <f t="shared" si="319"/>
        <v>8092301.970845351</v>
      </c>
      <c r="F10007" s="13">
        <f t="shared" si="319"/>
        <v>650.99185492209938</v>
      </c>
      <c r="G10007" s="13">
        <f t="shared" si="319"/>
        <v>130239345.60929407</v>
      </c>
      <c r="H10007" s="13">
        <f t="shared" si="319"/>
        <v>125562283.74179214</v>
      </c>
      <c r="I10007" s="13">
        <f t="shared" si="319"/>
        <v>4466265.9472624557</v>
      </c>
      <c r="J10007" s="13">
        <f t="shared" si="319"/>
        <v>49490951.331533596</v>
      </c>
      <c r="K10007" s="13">
        <f t="shared" si="319"/>
        <v>46965488.762271434</v>
      </c>
      <c r="L10007" s="18">
        <f>10000-L10006</f>
        <v>0</v>
      </c>
    </row>
    <row r="10008" spans="1:12" x14ac:dyDescent="0.25">
      <c r="B10008" s="12" t="s">
        <v>13</v>
      </c>
      <c r="C10008" s="13">
        <v>0.05</v>
      </c>
      <c r="D10008" s="13">
        <v>0.05</v>
      </c>
      <c r="E10008" s="13">
        <v>0.05</v>
      </c>
      <c r="F10008" s="13">
        <v>0.05</v>
      </c>
      <c r="G10008" s="13">
        <v>0.05</v>
      </c>
      <c r="H10008" s="13">
        <v>0.05</v>
      </c>
      <c r="I10008" s="13">
        <v>0.05</v>
      </c>
      <c r="J10008" s="13">
        <v>0.05</v>
      </c>
      <c r="K10008" s="13">
        <v>0.05</v>
      </c>
      <c r="L10008" s="19">
        <f>L10006/10000</f>
        <v>1</v>
      </c>
    </row>
    <row r="10009" spans="1:12" x14ac:dyDescent="0.25">
      <c r="B10009" s="12" t="s">
        <v>24</v>
      </c>
      <c r="C10009" s="13">
        <f>CONFIDENCE(C10008,C10007,10000)</f>
        <v>178.77197811969708</v>
      </c>
      <c r="D10009" s="13">
        <f t="shared" ref="D10009:K10009" si="320">CONFIDENCE(D10008,D10007,10000)</f>
        <v>187.81456792691586</v>
      </c>
      <c r="E10009" s="13">
        <f t="shared" si="320"/>
        <v>158606.20414879383</v>
      </c>
      <c r="F10009" s="13">
        <f t="shared" si="320"/>
        <v>12.759205898762385</v>
      </c>
      <c r="G10009" s="13">
        <f t="shared" si="320"/>
        <v>2552644.2676428114</v>
      </c>
      <c r="H10009" s="13">
        <f t="shared" si="320"/>
        <v>2460975.5395051176</v>
      </c>
      <c r="I10009" s="13">
        <f t="shared" si="320"/>
        <v>87537.2040201208</v>
      </c>
      <c r="J10009" s="13">
        <f t="shared" si="320"/>
        <v>970004.82170430454</v>
      </c>
      <c r="K10009" s="13">
        <f t="shared" si="320"/>
        <v>920506.66490372631</v>
      </c>
    </row>
    <row r="10010" spans="1:12" x14ac:dyDescent="0.25">
      <c r="D10010" s="16">
        <f>F10006-F10009</f>
        <v>1960.4361073309838</v>
      </c>
      <c r="E10010" s="16">
        <f>F10006+F10009</f>
        <v>1985.9545191285083</v>
      </c>
    </row>
    <row r="10011" spans="1:12" x14ac:dyDescent="0.25">
      <c r="C10011" s="26" t="s">
        <v>25</v>
      </c>
      <c r="E10011" s="54">
        <f>H10006/F10006</f>
        <v>-172125.4843810336</v>
      </c>
      <c r="F10011" s="54">
        <f>H10006/(F10006+F10009)</f>
        <v>-171019.62597668022</v>
      </c>
      <c r="G10011" s="54">
        <f>H10006/(F10006-F10009)</f>
        <v>-173245.73741423842</v>
      </c>
      <c r="H10011" s="15"/>
      <c r="I10011" s="114">
        <f>K10006/F10006</f>
        <v>-60988.261034996729</v>
      </c>
      <c r="J10011" s="114">
        <f>K10006/(F10006+F10009)</f>
        <v>-60596.428406173756</v>
      </c>
      <c r="K10011" s="114">
        <f>K10006/(F10006-F10009)</f>
        <v>-61385.194032222738</v>
      </c>
    </row>
    <row r="10012" spans="1:12" ht="15.75" thickBot="1" x14ac:dyDescent="0.3">
      <c r="C10012" s="26"/>
      <c r="H10012" s="16"/>
    </row>
    <row r="10013" spans="1:12" x14ac:dyDescent="0.25">
      <c r="C10013" s="119" t="s">
        <v>275</v>
      </c>
      <c r="D10013" s="92"/>
      <c r="E10013" s="92"/>
      <c r="F10013" s="92" t="s">
        <v>272</v>
      </c>
      <c r="G10013" s="98" t="s">
        <v>273</v>
      </c>
      <c r="H10013" s="15"/>
      <c r="I10013" s="115" t="s">
        <v>274</v>
      </c>
      <c r="J10013" s="92"/>
      <c r="K10013" s="98"/>
    </row>
    <row r="10014" spans="1:12" x14ac:dyDescent="0.25">
      <c r="C10014" s="105" t="s">
        <v>187</v>
      </c>
      <c r="E10014" s="106">
        <f>2.79*GNI_per_capita*F10006</f>
        <v>167795287.19376451</v>
      </c>
      <c r="F10014" s="106">
        <f>2.79*GNI_per_capita*(F10006-F10009)</f>
        <v>166710278.2218737</v>
      </c>
      <c r="G10014" s="100">
        <f>2.79*GNI_per_capita*(F10006+F10009)</f>
        <v>168880296.16565534</v>
      </c>
      <c r="H10014" s="15"/>
      <c r="I10014" s="116">
        <f>2.79*GNI_per_capita*F10006</f>
        <v>167795287.19376451</v>
      </c>
      <c r="J10014" s="106">
        <f>2.79*GNI_per_capita*(F10006-F10009)</f>
        <v>166710278.2218737</v>
      </c>
      <c r="K10014" s="100">
        <f>2.79*GNI_per_capita*(F10006+F10009)</f>
        <v>168880296.16565534</v>
      </c>
    </row>
    <row r="10015" spans="1:12" x14ac:dyDescent="0.25">
      <c r="C10015" s="105" t="s">
        <v>276</v>
      </c>
      <c r="E10015" s="106">
        <f>G10006</f>
        <v>365817506.65531111</v>
      </c>
      <c r="F10015" s="106">
        <f>G10006-G10009</f>
        <v>363264862.38766831</v>
      </c>
      <c r="G10015" s="100">
        <f>G10006+G10009</f>
        <v>368370150.9229539</v>
      </c>
      <c r="H10015" s="53"/>
      <c r="I10015" s="116">
        <f>J10006</f>
        <v>139010652.52901766</v>
      </c>
      <c r="J10015" s="106">
        <f>J10006-J10009</f>
        <v>138040647.70731336</v>
      </c>
      <c r="K10015" s="100">
        <f>J10006+J10009</f>
        <v>139980657.35072196</v>
      </c>
    </row>
    <row r="10016" spans="1:12" x14ac:dyDescent="0.25">
      <c r="C10016" s="105" t="s">
        <v>277</v>
      </c>
      <c r="E10016" s="106">
        <f>'Recalled prostheses cost'!F23</f>
        <v>23751824.466891173</v>
      </c>
      <c r="F10016" s="106">
        <f>E10016-(0.25*E10016)</f>
        <v>17813868.350168381</v>
      </c>
      <c r="G10016" s="100">
        <f>E10016+(0.25*E10016)</f>
        <v>29689780.583613966</v>
      </c>
      <c r="I10016" s="116">
        <f>E10016*0.38</f>
        <v>9025693.2974186465</v>
      </c>
      <c r="J10016" s="106">
        <f t="shared" ref="J10016:K10016" si="321">F10016*0.38</f>
        <v>6769269.9730639849</v>
      </c>
      <c r="K10016" s="100">
        <f t="shared" si="321"/>
        <v>11282116.621773306</v>
      </c>
    </row>
    <row r="10017" spans="2:11" x14ac:dyDescent="0.25">
      <c r="C10017" s="105" t="s">
        <v>188</v>
      </c>
      <c r="E10017" s="106">
        <f>E10014+E10015+E10016</f>
        <v>557364618.31596684</v>
      </c>
      <c r="F10017" s="106">
        <f t="shared" ref="F10017:G10017" si="322">F10014+F10015+F10016</f>
        <v>547789008.95971036</v>
      </c>
      <c r="G10017" s="100">
        <f t="shared" si="322"/>
        <v>566940227.67222321</v>
      </c>
      <c r="I10017" s="117">
        <f>I10014+I10015+I10016</f>
        <v>315831633.02020079</v>
      </c>
      <c r="J10017" s="53">
        <f t="shared" ref="J10017:K10017" si="323">J10014+J10015+J10016</f>
        <v>311520195.90225106</v>
      </c>
      <c r="K10017" s="94">
        <f t="shared" si="323"/>
        <v>320143070.13815063</v>
      </c>
    </row>
    <row r="10018" spans="2:11" x14ac:dyDescent="0.25">
      <c r="B10018" s="12"/>
      <c r="C10018" s="105" t="s">
        <v>250</v>
      </c>
      <c r="E10018" s="106">
        <f>E10017-E10006</f>
        <v>507432486.2618227</v>
      </c>
      <c r="F10018" s="53">
        <f>F10017-(E10006+E10009)</f>
        <v>497698270.70141745</v>
      </c>
      <c r="G10018" s="107">
        <f>G10017-(E10006-E10009)</f>
        <v>517166701.82222784</v>
      </c>
      <c r="I10018" s="116">
        <f>I10017-I10006</f>
        <v>288137038.0300529</v>
      </c>
      <c r="J10018" s="53">
        <f>J10017-(I10006+I10009)</f>
        <v>283738063.70808303</v>
      </c>
      <c r="K10018" s="107">
        <f>K10017-(I10006-I10009)</f>
        <v>292536012.35202289</v>
      </c>
    </row>
    <row r="10019" spans="2:11" ht="15.75" thickBot="1" x14ac:dyDescent="0.3">
      <c r="C10019" s="95" t="s">
        <v>45</v>
      </c>
      <c r="D10019" s="96"/>
      <c r="E10019" s="108">
        <f>E10017/E10006</f>
        <v>11.162443808960246</v>
      </c>
      <c r="F10019" s="109">
        <f>F10017/(E10006+E10009)</f>
        <v>10.935934027065757</v>
      </c>
      <c r="G10019" s="97">
        <f>G10017/(E10006-E10009)</f>
        <v>11.39039716376203</v>
      </c>
      <c r="I10019" s="118">
        <f>I10017/I10006</f>
        <v>11.404089250359329</v>
      </c>
      <c r="J10019" s="109">
        <f>J10017/(I10006+I10009)</f>
        <v>11.212969318735194</v>
      </c>
      <c r="K10019" s="97">
        <f>K10017/(I10006-I10009)</f>
        <v>11.596421198459582</v>
      </c>
    </row>
    <row r="10020" spans="2:11" ht="15.75" thickBot="1" x14ac:dyDescent="0.3">
      <c r="E10020" s="53"/>
      <c r="F10020" s="24"/>
    </row>
    <row r="10021" spans="2:11" x14ac:dyDescent="0.25">
      <c r="C10021" s="91" t="s">
        <v>186</v>
      </c>
      <c r="D10021" s="98"/>
      <c r="E10021" s="52"/>
      <c r="F10021" s="53"/>
      <c r="I10021" s="91" t="s">
        <v>279</v>
      </c>
      <c r="J10021" s="98"/>
    </row>
    <row r="10022" spans="2:11" x14ac:dyDescent="0.25">
      <c r="C10022" s="99" t="s">
        <v>25</v>
      </c>
      <c r="D10022" s="100">
        <f>(Registry!J30-Registry!L30-'Recalled prostheses cost'!F23)/(Registry!R29-'No registry'!I29)</f>
        <v>-170982.38961850759</v>
      </c>
      <c r="E10022" s="51"/>
      <c r="F10022" s="53"/>
      <c r="I10022" s="99" t="s">
        <v>25</v>
      </c>
      <c r="J10022" s="100">
        <f>(Registry!K30-Registry!M30-(0.38*'Recalled prostheses cost'!F23))/(Registry!R30-'No registry'!I30)</f>
        <v>-60136.763793253704</v>
      </c>
    </row>
    <row r="10023" spans="2:11" x14ac:dyDescent="0.25">
      <c r="C10023" s="101" t="s">
        <v>187</v>
      </c>
      <c r="D10023" s="100">
        <f>2.79*GNI_per_capita*(Registry!R29-'No registry'!I29)</f>
        <v>130215295.33987044</v>
      </c>
      <c r="I10023" s="101" t="s">
        <v>187</v>
      </c>
      <c r="J10023" s="100">
        <f>2.79*GNI_per_capita*(Registry!R30-'No registry'!I30)</f>
        <v>130215295.33987044</v>
      </c>
    </row>
    <row r="10024" spans="2:11" x14ac:dyDescent="0.25">
      <c r="C10024" s="93" t="s">
        <v>226</v>
      </c>
      <c r="D10024" s="102">
        <f>Registry!L29</f>
        <v>280253992.43660694</v>
      </c>
      <c r="E10024" s="120"/>
      <c r="I10024" s="93" t="s">
        <v>226</v>
      </c>
      <c r="J10024" s="102">
        <f>Registry!M30</f>
        <v>106496517.12591064</v>
      </c>
    </row>
    <row r="10025" spans="2:11" x14ac:dyDescent="0.25">
      <c r="C10025" s="93" t="s">
        <v>278</v>
      </c>
      <c r="D10025" s="102">
        <f>'Recalled prostheses cost'!F23</f>
        <v>23751824.466891173</v>
      </c>
      <c r="E10025" s="53"/>
      <c r="I10025" s="93" t="s">
        <v>278</v>
      </c>
      <c r="J10025" s="102">
        <f>'Recalled prostheses cost'!F23*0.38</f>
        <v>9025693.2974186465</v>
      </c>
    </row>
    <row r="10026" spans="2:11" x14ac:dyDescent="0.25">
      <c r="C10026" s="101" t="s">
        <v>188</v>
      </c>
      <c r="D10026" s="94">
        <f>D10023+D10024+D10025</f>
        <v>434221112.24336857</v>
      </c>
      <c r="E10026" s="53"/>
      <c r="I10026" s="101" t="s">
        <v>188</v>
      </c>
      <c r="J10026" s="94">
        <f>J10023+J10024+J10025</f>
        <v>245737505.76319975</v>
      </c>
    </row>
    <row r="10027" spans="2:11" x14ac:dyDescent="0.25">
      <c r="C10027" s="93" t="s">
        <v>247</v>
      </c>
      <c r="D10027" s="102">
        <f>Registry!J29</f>
        <v>42185285.829524085</v>
      </c>
      <c r="I10027" s="93" t="s">
        <v>247</v>
      </c>
      <c r="J10027" s="102">
        <f>Registry!K30</f>
        <v>23436473.065827381</v>
      </c>
    </row>
    <row r="10028" spans="2:11" x14ac:dyDescent="0.25">
      <c r="C10028" s="93" t="s">
        <v>250</v>
      </c>
      <c r="D10028" s="102">
        <f>D10026-D10027</f>
        <v>392035826.41384447</v>
      </c>
      <c r="E10028" s="52"/>
      <c r="F10028" s="52"/>
      <c r="I10028" s="93" t="s">
        <v>250</v>
      </c>
      <c r="J10028" s="102">
        <f>J10026-J10027</f>
        <v>222301032.69737238</v>
      </c>
    </row>
    <row r="10029" spans="2:11" ht="15.75" thickBot="1" x14ac:dyDescent="0.3">
      <c r="C10029" s="103" t="s">
        <v>45</v>
      </c>
      <c r="D10029" s="104">
        <f>D10026/D10027</f>
        <v>10.293188814652325</v>
      </c>
      <c r="E10029" s="53"/>
      <c r="I10029" s="103" t="s">
        <v>45</v>
      </c>
      <c r="J10029" s="104">
        <f>J10026/J10027</f>
        <v>10.485259666545497</v>
      </c>
    </row>
    <row r="10030" spans="2:11" x14ac:dyDescent="0.25">
      <c r="G10030" s="53"/>
    </row>
  </sheetData>
  <mergeCells count="3">
    <mergeCell ref="M2:O2"/>
    <mergeCell ref="C1:F1"/>
    <mergeCell ref="D2:E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27</vt:i4>
      </vt:variant>
    </vt:vector>
  </HeadingPairs>
  <TitlesOfParts>
    <vt:vector size="36" baseType="lpstr">
      <vt:lpstr>ACHI codes for revision</vt:lpstr>
      <vt:lpstr>Effectiveness of the registry</vt:lpstr>
      <vt:lpstr>Membership cost</vt:lpstr>
      <vt:lpstr>Total annual cost of registry</vt:lpstr>
      <vt:lpstr>Recalled prostheses cost</vt:lpstr>
      <vt:lpstr>Parameters</vt:lpstr>
      <vt:lpstr>No registry</vt:lpstr>
      <vt:lpstr>Registry</vt:lpstr>
      <vt:lpstr>Simulation</vt:lpstr>
      <vt:lpstr>C_Hrevision</vt:lpstr>
      <vt:lpstr>C_Krevision</vt:lpstr>
      <vt:lpstr>C_registry_2000</vt:lpstr>
      <vt:lpstr>C_registry_2001</vt:lpstr>
      <vt:lpstr>C_registry_2002</vt:lpstr>
      <vt:lpstr>C_registry_2003</vt:lpstr>
      <vt:lpstr>C_registry_2004</vt:lpstr>
      <vt:lpstr>C_registry_2005</vt:lpstr>
      <vt:lpstr>cDR</vt:lpstr>
      <vt:lpstr>GNI_per_capita</vt:lpstr>
      <vt:lpstr>MR</vt:lpstr>
      <vt:lpstr>NEP</vt:lpstr>
      <vt:lpstr>oDR</vt:lpstr>
      <vt:lpstr>Omr</vt:lpstr>
      <vt:lpstr>Ref_year</vt:lpstr>
      <vt:lpstr>Reg_Trend_effect_hip</vt:lpstr>
      <vt:lpstr>Reg_Trend_effect_knee</vt:lpstr>
      <vt:lpstr>rHA_weight</vt:lpstr>
      <vt:lpstr>rKA_weight</vt:lpstr>
      <vt:lpstr>Trend_effect_hip</vt:lpstr>
      <vt:lpstr>Trend_effect_knee</vt:lpstr>
      <vt:lpstr>Utility_After_Hip</vt:lpstr>
      <vt:lpstr>Utility_After_Knee</vt:lpstr>
      <vt:lpstr>Utility_Averted_Hip</vt:lpstr>
      <vt:lpstr>Utility_Averted_Knee</vt:lpstr>
      <vt:lpstr>Utility_Before_Hip</vt:lpstr>
      <vt:lpstr>Utility_Before_Knee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Okafor</dc:creator>
  <cp:lastModifiedBy>Charles Okafor</cp:lastModifiedBy>
  <dcterms:created xsi:type="dcterms:W3CDTF">2021-06-06T05:39:27Z</dcterms:created>
  <dcterms:modified xsi:type="dcterms:W3CDTF">2025-06-10T13:12:20Z</dcterms:modified>
</cp:coreProperties>
</file>